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6.xml" ContentType="application/vnd.openxmlformats-officedocument.drawing+xml"/>
  <Override PartName="/xl/drawings/drawing17.xml" ContentType="application/vnd.openxmlformats-officedocument.drawing+xml"/>
  <Override PartName="/xl/charts/chart3.xml" ContentType="application/vnd.openxmlformats-officedocument.drawingml.chart+xml"/>
  <Override PartName="/xl/drawings/drawing18.xml" ContentType="application/vnd.openxmlformats-officedocument.drawing+xml"/>
  <Override PartName="/xl/charts/chart4.xml" ContentType="application/vnd.openxmlformats-officedocument.drawingml.chart+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codeName="ThisWorkbook" defaultThemeVersion="124226"/>
  <mc:AlternateContent xmlns:mc="http://schemas.openxmlformats.org/markup-compatibility/2006">
    <mc:Choice Requires="x15">
      <x15ac:absPath xmlns:x15ac="http://schemas.microsoft.com/office/spreadsheetml/2010/11/ac" url="C:\Users\Nives\Downloads\"/>
    </mc:Choice>
  </mc:AlternateContent>
  <xr:revisionPtr revIDLastSave="0" documentId="8_{A9A034FF-741D-4293-B9B4-7A1C537DFA76}" xr6:coauthVersionLast="43" xr6:coauthVersionMax="43" xr10:uidLastSave="{00000000-0000-0000-0000-000000000000}"/>
  <workbookProtection workbookPassword="CAA3" lockStructure="1"/>
  <bookViews>
    <workbookView showSheetTabs="0" xWindow="-110" yWindow="-110" windowWidth="19420" windowHeight="10300" tabRatio="860" xr2:uid="{00000000-000D-0000-FFFF-FFFF00000000}"/>
  </bookViews>
  <sheets>
    <sheet name="Home" sheetId="8" r:id="rId1"/>
    <sheet name="Investment and financing" sheetId="9" r:id="rId2"/>
    <sheet name="Operating costs" sheetId="1" r:id="rId3"/>
    <sheet name="Revenues" sheetId="7" r:id="rId4"/>
    <sheet name="Other parameters" sheetId="3" r:id="rId5"/>
    <sheet name="Investment_and_Financing" sheetId="10" r:id="rId6"/>
    <sheet name="Revenues_" sheetId="11" r:id="rId7"/>
    <sheet name="Operating_costs" sheetId="12" r:id="rId8"/>
    <sheet name="Assets" sheetId="14" r:id="rId9"/>
    <sheet name="Liabilities_and_Equity" sheetId="15" r:id="rId10"/>
    <sheet name="Income_statement" sheetId="20" r:id="rId11"/>
    <sheet name="Balance_sheet" sheetId="21" r:id="rId12"/>
    <sheet name="CashFlow_statement" sheetId="22" r:id="rId13"/>
    <sheet name="Internal_rate_of_return" sheetId="23" r:id="rId14"/>
    <sheet name="Sensitivity_analysis" sheetId="24" r:id="rId15"/>
    <sheet name="Project_summary" sheetId="28" r:id="rId16"/>
    <sheet name="SA - Costs" sheetId="25" r:id="rId17"/>
    <sheet name="SA - Revenues" sheetId="26" r:id="rId18"/>
    <sheet name="Loan 1" sheetId="16" r:id="rId19"/>
    <sheet name="Loan 2" sheetId="17" r:id="rId20"/>
    <sheet name="Loan 3" sheetId="18" r:id="rId21"/>
    <sheet name="Bridge financing loan" sheetId="19" r:id="rId22"/>
    <sheet name="Translations" sheetId="29" r:id="rId23"/>
    <sheet name="Support" sheetId="27" r:id="rId24"/>
    <sheet name="Manual" sheetId="30" r:id="rId25"/>
  </sheets>
  <externalReferences>
    <externalReference r:id="rId26"/>
    <externalReference r:id="rId27"/>
  </externalReferences>
  <definedNames>
    <definedName name="BBPlaca" localSheetId="24">#REF!</definedName>
    <definedName name="BBPlaca">#REF!</definedName>
    <definedName name="LetoRazpisa">[1]Konstante!$C$6</definedName>
    <definedName name="LetoRazpisa1">[2]Konstante!$C$6</definedName>
    <definedName name="PlacaDrugiStroski" localSheetId="24">#REF!</definedName>
    <definedName name="PlacaDrugiStroski">#REF!</definedName>
    <definedName name="_xlnm.Print_Area" localSheetId="8">Assets!$A$11:$AA$56</definedName>
    <definedName name="_xlnm.Print_Area" localSheetId="11">Balance_sheet!$A$5:$Y$27</definedName>
    <definedName name="_xlnm.Print_Area" localSheetId="12">CashFlow_statement!$A$5:$X$32</definedName>
    <definedName name="_xlnm.Print_Area" localSheetId="0">Home!$A$1:$U$20</definedName>
    <definedName name="_xlnm.Print_Area" localSheetId="10">Income_statement!$A$5:$Y$33</definedName>
    <definedName name="_xlnm.Print_Area" localSheetId="13">Internal_rate_of_return!$A$6:$F$36</definedName>
    <definedName name="_xlnm.Print_Area" localSheetId="1">'Investment and financing'!$A$3:$S$20</definedName>
    <definedName name="_xlnm.Print_Area" localSheetId="5">Investment_and_Financing!$A$7:$H$28</definedName>
    <definedName name="_xlnm.Print_Area" localSheetId="9">Liabilities_and_Equity!$9:$71</definedName>
    <definedName name="_xlnm.Print_Area" localSheetId="24">Manual!$A$4:$P$34</definedName>
    <definedName name="_xlnm.Print_Area" localSheetId="2">'Operating costs'!$3:$77</definedName>
    <definedName name="_xlnm.Print_Area" localSheetId="7">Operating_costs!$A$7:$AA$21</definedName>
    <definedName name="_xlnm.Print_Area" localSheetId="4">'Other parameters'!$A$3:$E$15</definedName>
    <definedName name="_xlnm.Print_Area" localSheetId="15">Project_summary!$A$8:$J$47</definedName>
    <definedName name="_xlnm.Print_Area" localSheetId="3">Revenues!$A$4:$X$54</definedName>
    <definedName name="_xlnm.Print_Area" localSheetId="6">Revenues_!$A$7:$Z$17</definedName>
    <definedName name="_xlnm.Print_Area" localSheetId="14">Sensitivity_analysis!$A$1:$M$59</definedName>
    <definedName name="PrispevkiIzOD">[1]Konstante!$C$13</definedName>
    <definedName name="PrispevkiNaOD">[1]Konstante!$C$12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56" i="1" l="1"/>
  <c r="F56" i="1" s="1"/>
  <c r="G56" i="1" s="1"/>
  <c r="H56" i="1" s="1"/>
  <c r="I56" i="1" s="1"/>
  <c r="J56" i="1" s="1"/>
  <c r="K56" i="1" s="1"/>
  <c r="L56" i="1" s="1"/>
  <c r="M56" i="1" s="1"/>
  <c r="N56" i="1" s="1"/>
  <c r="O56" i="1" s="1"/>
  <c r="P56" i="1" s="1"/>
  <c r="Q56" i="1" s="1"/>
  <c r="R56" i="1" s="1"/>
  <c r="S56" i="1" s="1"/>
  <c r="T56" i="1" s="1"/>
  <c r="U56" i="1" s="1"/>
  <c r="V56" i="1" s="1"/>
  <c r="W56" i="1" s="1"/>
  <c r="E49" i="1"/>
  <c r="F49" i="1" s="1"/>
  <c r="G49" i="1" s="1"/>
  <c r="H49" i="1" s="1"/>
  <c r="I49" i="1" s="1"/>
  <c r="J49" i="1" s="1"/>
  <c r="K49" i="1" s="1"/>
  <c r="L49" i="1" s="1"/>
  <c r="M49" i="1" s="1"/>
  <c r="N49" i="1" s="1"/>
  <c r="O49" i="1" s="1"/>
  <c r="P49" i="1" s="1"/>
  <c r="Q49" i="1" s="1"/>
  <c r="R49" i="1" s="1"/>
  <c r="S49" i="1" s="1"/>
  <c r="T49" i="1" s="1"/>
  <c r="U49" i="1" s="1"/>
  <c r="V49" i="1" s="1"/>
  <c r="W49" i="1" s="1"/>
  <c r="I32" i="7" l="1"/>
  <c r="I31" i="7"/>
  <c r="I30" i="7"/>
  <c r="I29" i="7"/>
  <c r="D26" i="1" l="1"/>
  <c r="E26" i="1" s="1"/>
  <c r="F26" i="1" s="1"/>
  <c r="G26" i="1" s="1"/>
  <c r="H26" i="1" s="1"/>
  <c r="I26" i="1" s="1"/>
  <c r="J26" i="1" s="1"/>
  <c r="K26" i="1" s="1"/>
  <c r="L26" i="1" s="1"/>
  <c r="M26" i="1" s="1"/>
  <c r="N26" i="1" s="1"/>
  <c r="O26" i="1" s="1"/>
  <c r="P26" i="1" s="1"/>
  <c r="Q26" i="1" s="1"/>
  <c r="R26" i="1" s="1"/>
  <c r="S26" i="1" s="1"/>
  <c r="T26" i="1" s="1"/>
  <c r="U26" i="1" s="1"/>
  <c r="V26" i="1" s="1"/>
  <c r="W26" i="1" s="1"/>
  <c r="D18" i="1"/>
  <c r="E18" i="1" s="1"/>
  <c r="F18" i="1" s="1"/>
  <c r="G18" i="1" s="1"/>
  <c r="H18" i="1" s="1"/>
  <c r="I18" i="1" s="1"/>
  <c r="J18" i="1" s="1"/>
  <c r="K18" i="1" s="1"/>
  <c r="L18" i="1" s="1"/>
  <c r="M18" i="1" s="1"/>
  <c r="N18" i="1" s="1"/>
  <c r="O18" i="1" s="1"/>
  <c r="P18" i="1" s="1"/>
  <c r="Q18" i="1" s="1"/>
  <c r="R18" i="1" s="1"/>
  <c r="S18" i="1" s="1"/>
  <c r="T18" i="1" s="1"/>
  <c r="U18" i="1" s="1"/>
  <c r="V18" i="1" s="1"/>
  <c r="W18" i="1" s="1"/>
  <c r="K32" i="7" l="1"/>
  <c r="K31" i="7"/>
  <c r="K30" i="7"/>
  <c r="K29" i="7"/>
  <c r="K28" i="7"/>
  <c r="K23" i="7"/>
  <c r="K22" i="7"/>
  <c r="K21" i="7"/>
  <c r="K20" i="7"/>
  <c r="K19" i="7"/>
  <c r="H23" i="7"/>
  <c r="H22" i="7"/>
  <c r="H21" i="7"/>
  <c r="H20" i="7"/>
  <c r="H19" i="7"/>
  <c r="D11" i="9" l="1"/>
  <c r="D40" i="1" l="1"/>
  <c r="K8" i="8"/>
  <c r="C42" i="28" l="1"/>
  <c r="C41" i="28"/>
  <c r="K1" i="8" l="1"/>
  <c r="A2" i="8" l="1"/>
  <c r="B12" i="23"/>
  <c r="G54" i="1" l="1"/>
  <c r="G47" i="1" l="1"/>
  <c r="A49" i="27" l="1"/>
  <c r="A48" i="27"/>
  <c r="A47" i="27"/>
  <c r="A29" i="27"/>
  <c r="A28" i="27"/>
  <c r="G14" i="8"/>
  <c r="G12" i="8"/>
  <c r="G10" i="8"/>
  <c r="G8" i="8"/>
  <c r="G6" i="8"/>
  <c r="D36" i="23"/>
  <c r="C46" i="28"/>
  <c r="C45" i="28"/>
  <c r="C44" i="28"/>
  <c r="C40" i="28"/>
  <c r="C39" i="28"/>
  <c r="C32" i="28"/>
  <c r="C33" i="28"/>
  <c r="C34" i="28"/>
  <c r="C35" i="28"/>
  <c r="C36" i="28"/>
  <c r="C37" i="28"/>
  <c r="C31" i="28"/>
  <c r="C29" i="28"/>
  <c r="C22" i="28"/>
  <c r="C23" i="28"/>
  <c r="C24" i="28"/>
  <c r="C25" i="28"/>
  <c r="C21" i="28"/>
  <c r="E19" i="28"/>
  <c r="D19" i="28"/>
  <c r="C19" i="28"/>
  <c r="C11" i="28"/>
  <c r="C12" i="28"/>
  <c r="C13" i="28"/>
  <c r="C14" i="28"/>
  <c r="C15" i="28"/>
  <c r="C10" i="28"/>
  <c r="E8" i="28"/>
  <c r="D8" i="28"/>
  <c r="C8" i="28"/>
  <c r="B36" i="23"/>
  <c r="D14" i="23"/>
  <c r="C14" i="23"/>
  <c r="B14" i="23"/>
  <c r="D12" i="23"/>
  <c r="B10" i="23"/>
  <c r="B9" i="23"/>
  <c r="B8" i="23"/>
  <c r="F6" i="23"/>
  <c r="B7" i="23"/>
  <c r="B6" i="23"/>
  <c r="C32" i="22"/>
  <c r="C31" i="22"/>
  <c r="C30" i="22"/>
  <c r="C29" i="22"/>
  <c r="C27" i="22"/>
  <c r="C26" i="22"/>
  <c r="C25" i="22"/>
  <c r="C24" i="22"/>
  <c r="C22" i="22"/>
  <c r="C20" i="22"/>
  <c r="C19" i="22"/>
  <c r="C18" i="22"/>
  <c r="C16" i="22"/>
  <c r="C15" i="22"/>
  <c r="C14" i="22"/>
  <c r="C13" i="22"/>
  <c r="C12" i="22"/>
  <c r="C11" i="22"/>
  <c r="C10" i="22"/>
  <c r="C9" i="22"/>
  <c r="C8" i="22"/>
  <c r="C7" i="22"/>
  <c r="C5" i="22"/>
  <c r="C27" i="21"/>
  <c r="C26" i="21"/>
  <c r="C25" i="21"/>
  <c r="C24" i="21"/>
  <c r="C23" i="21"/>
  <c r="C22" i="21"/>
  <c r="C20" i="21"/>
  <c r="C21" i="21"/>
  <c r="C19" i="21"/>
  <c r="C17" i="21"/>
  <c r="C16" i="21"/>
  <c r="C15" i="21"/>
  <c r="C14" i="21"/>
  <c r="C13" i="21"/>
  <c r="C9" i="21"/>
  <c r="C10" i="21"/>
  <c r="C11" i="21"/>
  <c r="C12" i="21"/>
  <c r="C8" i="21"/>
  <c r="C7" i="21"/>
  <c r="C5" i="21"/>
  <c r="C33" i="20"/>
  <c r="C32" i="20"/>
  <c r="C31" i="20"/>
  <c r="C30" i="20"/>
  <c r="C29" i="20"/>
  <c r="C27" i="20"/>
  <c r="C28" i="20"/>
  <c r="C26" i="20"/>
  <c r="C25" i="20"/>
  <c r="C24" i="20"/>
  <c r="C23" i="20"/>
  <c r="C22" i="20"/>
  <c r="C21" i="20"/>
  <c r="C20" i="20"/>
  <c r="C19" i="20"/>
  <c r="C18" i="20"/>
  <c r="C17" i="20"/>
  <c r="C11" i="20"/>
  <c r="C12" i="20"/>
  <c r="C13" i="20"/>
  <c r="C14" i="20"/>
  <c r="C15" i="20"/>
  <c r="C16" i="20"/>
  <c r="C10" i="20"/>
  <c r="C9" i="20"/>
  <c r="C8" i="20"/>
  <c r="C7" i="20"/>
  <c r="C5" i="20"/>
  <c r="E71" i="15"/>
  <c r="E68" i="15"/>
  <c r="E69" i="15"/>
  <c r="E70" i="15"/>
  <c r="E67" i="15"/>
  <c r="E66" i="15"/>
  <c r="E64" i="15"/>
  <c r="E60" i="15"/>
  <c r="E59" i="15"/>
  <c r="E58" i="15"/>
  <c r="E56" i="15"/>
  <c r="E52" i="15"/>
  <c r="E51" i="15"/>
  <c r="E50" i="15"/>
  <c r="E49" i="15"/>
  <c r="E48" i="15"/>
  <c r="E47" i="15"/>
  <c r="E46" i="15"/>
  <c r="E45" i="15"/>
  <c r="E44" i="15"/>
  <c r="E43" i="15"/>
  <c r="E42" i="15"/>
  <c r="E40" i="15"/>
  <c r="E38" i="15"/>
  <c r="J37" i="15"/>
  <c r="E37" i="15"/>
  <c r="K35" i="15"/>
  <c r="I35" i="15"/>
  <c r="G35" i="15"/>
  <c r="F35" i="15"/>
  <c r="E35" i="15"/>
  <c r="E34" i="15"/>
  <c r="E33" i="15"/>
  <c r="E32" i="15"/>
  <c r="K30" i="15"/>
  <c r="I30" i="15"/>
  <c r="G30" i="15"/>
  <c r="F30" i="15"/>
  <c r="E30" i="15"/>
  <c r="E25" i="15"/>
  <c r="E24" i="15"/>
  <c r="E23" i="15"/>
  <c r="E22" i="15"/>
  <c r="E20" i="15"/>
  <c r="E16" i="15"/>
  <c r="E14" i="15"/>
  <c r="E13" i="15"/>
  <c r="E12" i="15"/>
  <c r="E11" i="15"/>
  <c r="E9" i="15"/>
  <c r="E56" i="14"/>
  <c r="E55" i="14"/>
  <c r="E54" i="14"/>
  <c r="E53" i="14"/>
  <c r="E52" i="14"/>
  <c r="E50" i="14"/>
  <c r="E48" i="14"/>
  <c r="E47" i="14"/>
  <c r="E46" i="14"/>
  <c r="E45" i="14"/>
  <c r="E44" i="14"/>
  <c r="E42" i="14"/>
  <c r="E40" i="14"/>
  <c r="E39" i="14"/>
  <c r="E38" i="14"/>
  <c r="E37" i="14"/>
  <c r="E36" i="14"/>
  <c r="E31" i="14"/>
  <c r="E29" i="14"/>
  <c r="E28" i="14"/>
  <c r="E27" i="14"/>
  <c r="E26" i="14"/>
  <c r="E24" i="14"/>
  <c r="E16" i="14"/>
  <c r="E15" i="14"/>
  <c r="E14" i="14"/>
  <c r="E13" i="14"/>
  <c r="E11" i="14"/>
  <c r="E21" i="12"/>
  <c r="E20" i="12"/>
  <c r="E19" i="12"/>
  <c r="E18" i="12"/>
  <c r="E17" i="12"/>
  <c r="E16" i="12"/>
  <c r="E15" i="12"/>
  <c r="E13" i="12"/>
  <c r="E14" i="12"/>
  <c r="E12" i="12"/>
  <c r="E11" i="12"/>
  <c r="E10" i="12"/>
  <c r="E9" i="12"/>
  <c r="E7" i="12"/>
  <c r="E17" i="11"/>
  <c r="E16" i="11"/>
  <c r="E14" i="11"/>
  <c r="E15" i="11"/>
  <c r="E13" i="11"/>
  <c r="E12" i="11"/>
  <c r="E11" i="11"/>
  <c r="E10" i="11"/>
  <c r="E9" i="11"/>
  <c r="E7" i="11"/>
  <c r="E28" i="10"/>
  <c r="E27" i="10"/>
  <c r="E26" i="10"/>
  <c r="E25" i="10"/>
  <c r="E24" i="10"/>
  <c r="E23" i="10"/>
  <c r="G21" i="10"/>
  <c r="F21" i="10"/>
  <c r="E21" i="10"/>
  <c r="E17" i="10"/>
  <c r="E16" i="10"/>
  <c r="E15" i="10"/>
  <c r="E14" i="10"/>
  <c r="E13" i="10"/>
  <c r="E12" i="10"/>
  <c r="E11" i="10"/>
  <c r="E10" i="10"/>
  <c r="E9" i="10"/>
  <c r="G7" i="10"/>
  <c r="F7" i="10"/>
  <c r="E7" i="10"/>
  <c r="B15" i="3"/>
  <c r="B14" i="3"/>
  <c r="B13" i="3"/>
  <c r="B12" i="3"/>
  <c r="B11" i="3"/>
  <c r="B10" i="3"/>
  <c r="B9" i="3"/>
  <c r="B8" i="3"/>
  <c r="B7" i="3"/>
  <c r="B6" i="3"/>
  <c r="D7" i="3"/>
  <c r="D6" i="3"/>
  <c r="D5" i="3"/>
  <c r="B5" i="3"/>
  <c r="B4" i="3"/>
  <c r="B3" i="3"/>
  <c r="B53" i="7"/>
  <c r="B52" i="7"/>
  <c r="B49" i="7"/>
  <c r="B48" i="7"/>
  <c r="B47" i="7"/>
  <c r="C54" i="7"/>
  <c r="C50" i="7"/>
  <c r="C45" i="7"/>
  <c r="C53" i="7"/>
  <c r="C49" i="7"/>
  <c r="C44" i="7"/>
  <c r="B44" i="7"/>
  <c r="B43" i="7"/>
  <c r="C41" i="7"/>
  <c r="C40" i="7"/>
  <c r="C39" i="7"/>
  <c r="C38" i="7"/>
  <c r="B38" i="7"/>
  <c r="M27" i="7"/>
  <c r="K27" i="7"/>
  <c r="I27" i="7"/>
  <c r="G27" i="7"/>
  <c r="E27" i="7"/>
  <c r="C27" i="7"/>
  <c r="B32" i="7"/>
  <c r="B31" i="7"/>
  <c r="B30" i="7"/>
  <c r="B29" i="7"/>
  <c r="B28" i="7"/>
  <c r="B27" i="7"/>
  <c r="B26" i="7"/>
  <c r="M18" i="7"/>
  <c r="K18" i="7"/>
  <c r="I18" i="7"/>
  <c r="H18" i="7"/>
  <c r="F18" i="7"/>
  <c r="E18" i="7"/>
  <c r="D18" i="7"/>
  <c r="C18" i="7"/>
  <c r="B18" i="7"/>
  <c r="B17" i="7"/>
  <c r="G37" i="7"/>
  <c r="D37" i="7"/>
  <c r="B37" i="7"/>
  <c r="G36" i="7"/>
  <c r="B36" i="7"/>
  <c r="B35" i="7"/>
  <c r="A13" i="27"/>
  <c r="A12" i="27"/>
  <c r="A26" i="27"/>
  <c r="A25" i="27"/>
  <c r="A24" i="27"/>
  <c r="B15" i="7"/>
  <c r="B14" i="7"/>
  <c r="C12" i="7"/>
  <c r="C11" i="7"/>
  <c r="C10" i="7"/>
  <c r="C9" i="7"/>
  <c r="B9" i="7"/>
  <c r="G8" i="7"/>
  <c r="D8" i="7"/>
  <c r="B8" i="7"/>
  <c r="G7" i="7"/>
  <c r="B7" i="7"/>
  <c r="B6" i="7"/>
  <c r="B5" i="7"/>
  <c r="B4" i="7"/>
  <c r="C77" i="1"/>
  <c r="C76" i="1"/>
  <c r="B76" i="1"/>
  <c r="B75" i="1"/>
  <c r="C73" i="1"/>
  <c r="C72" i="1"/>
  <c r="C71" i="1"/>
  <c r="C70" i="1"/>
  <c r="C69" i="1"/>
  <c r="B73" i="1"/>
  <c r="B72" i="1"/>
  <c r="B71" i="1"/>
  <c r="B70" i="1"/>
  <c r="B69" i="1"/>
  <c r="E68" i="1"/>
  <c r="B68" i="1"/>
  <c r="B67" i="1"/>
  <c r="B66" i="1"/>
  <c r="C64" i="1"/>
  <c r="C63" i="1"/>
  <c r="B63" i="1"/>
  <c r="B62" i="1"/>
  <c r="C60" i="1"/>
  <c r="C59" i="1"/>
  <c r="B59" i="1"/>
  <c r="B58" i="1"/>
  <c r="C56" i="1"/>
  <c r="C55" i="1"/>
  <c r="C49" i="1"/>
  <c r="C48" i="1"/>
  <c r="B55" i="1"/>
  <c r="B54" i="1"/>
  <c r="B53" i="1"/>
  <c r="B52" i="1"/>
  <c r="B48" i="1"/>
  <c r="B47" i="1"/>
  <c r="B46" i="1"/>
  <c r="C44" i="1"/>
  <c r="C43" i="1"/>
  <c r="C42" i="1"/>
  <c r="C41" i="1"/>
  <c r="B41" i="1"/>
  <c r="G40" i="1"/>
  <c r="B40" i="1"/>
  <c r="G39" i="1"/>
  <c r="B39" i="1"/>
  <c r="B38" i="1"/>
  <c r="C36" i="1"/>
  <c r="C35" i="1"/>
  <c r="C34" i="1"/>
  <c r="C33" i="1"/>
  <c r="B33" i="1"/>
  <c r="G32" i="1"/>
  <c r="D32" i="1"/>
  <c r="B32" i="1"/>
  <c r="G31" i="1"/>
  <c r="G24" i="1"/>
  <c r="D24" i="1"/>
  <c r="B24" i="1"/>
  <c r="G23" i="1"/>
  <c r="B31" i="1"/>
  <c r="B30" i="1"/>
  <c r="D16" i="1"/>
  <c r="D8" i="1"/>
  <c r="C28" i="1"/>
  <c r="C27" i="1"/>
  <c r="C26" i="1"/>
  <c r="C25" i="1"/>
  <c r="B25" i="1"/>
  <c r="B23" i="1"/>
  <c r="B22" i="1"/>
  <c r="C20" i="1"/>
  <c r="C19" i="1"/>
  <c r="C18" i="1"/>
  <c r="C17" i="1"/>
  <c r="B14" i="1"/>
  <c r="B17" i="1"/>
  <c r="G16" i="1"/>
  <c r="B16" i="1"/>
  <c r="G15" i="1"/>
  <c r="B15" i="1"/>
  <c r="C12" i="1"/>
  <c r="C11" i="1"/>
  <c r="C10" i="1"/>
  <c r="C9" i="1"/>
  <c r="B9" i="1"/>
  <c r="G8" i="1"/>
  <c r="B8" i="1"/>
  <c r="G7" i="1"/>
  <c r="B7" i="1"/>
  <c r="H6" i="1"/>
  <c r="E6" i="1"/>
  <c r="A7" i="27"/>
  <c r="A6" i="27"/>
  <c r="A5" i="27"/>
  <c r="A4" i="27"/>
  <c r="B6" i="1"/>
  <c r="B5" i="1"/>
  <c r="B4" i="1"/>
  <c r="B3" i="1"/>
  <c r="L20" i="9"/>
  <c r="H20" i="9"/>
  <c r="P18" i="9"/>
  <c r="P17" i="9"/>
  <c r="P16" i="9"/>
  <c r="K18" i="9"/>
  <c r="K17" i="9"/>
  <c r="K16" i="9"/>
  <c r="H18" i="9"/>
  <c r="H17" i="9"/>
  <c r="H16" i="9"/>
  <c r="B20" i="9"/>
  <c r="B19" i="9"/>
  <c r="B18" i="9"/>
  <c r="B17" i="9"/>
  <c r="B16" i="9"/>
  <c r="B15" i="9"/>
  <c r="B14" i="9"/>
  <c r="B13" i="9"/>
  <c r="H11" i="9"/>
  <c r="B11" i="9"/>
  <c r="B10" i="9"/>
  <c r="B9" i="9"/>
  <c r="B8" i="9"/>
  <c r="B7" i="9"/>
  <c r="B6" i="9"/>
  <c r="B5" i="9"/>
  <c r="B4" i="9"/>
  <c r="B3" i="9"/>
  <c r="F4" i="26" l="1"/>
  <c r="F5" i="26"/>
  <c r="F6" i="26"/>
  <c r="F7" i="26"/>
  <c r="F8" i="26"/>
  <c r="F9" i="26"/>
  <c r="F10" i="26"/>
  <c r="F11" i="26"/>
  <c r="F12" i="26"/>
  <c r="F13" i="26"/>
  <c r="F14" i="26"/>
  <c r="F15" i="26"/>
  <c r="F16" i="26"/>
  <c r="F17" i="26"/>
  <c r="F18" i="26"/>
  <c r="F19" i="26"/>
  <c r="F20" i="26"/>
  <c r="F21" i="26"/>
  <c r="F22" i="26"/>
  <c r="F23" i="26"/>
  <c r="F24" i="26"/>
  <c r="F25" i="26"/>
  <c r="F26" i="26"/>
  <c r="F27" i="26"/>
  <c r="F28" i="26"/>
  <c r="F29" i="26"/>
  <c r="F30" i="26"/>
  <c r="F31" i="26"/>
  <c r="F32" i="26"/>
  <c r="F33" i="26"/>
  <c r="F34" i="26"/>
  <c r="F35" i="26"/>
  <c r="F36" i="26"/>
  <c r="F37" i="26"/>
  <c r="F38" i="26"/>
  <c r="F39" i="26"/>
  <c r="F40" i="26"/>
  <c r="F41" i="26"/>
  <c r="F42" i="26"/>
  <c r="F43" i="26"/>
  <c r="F44" i="26"/>
  <c r="F45" i="26"/>
  <c r="F46" i="26"/>
  <c r="F47" i="26"/>
  <c r="F48" i="26"/>
  <c r="F49" i="26"/>
  <c r="F50" i="26"/>
  <c r="F51" i="26"/>
  <c r="F52" i="26"/>
  <c r="F53" i="26"/>
  <c r="F54" i="26"/>
  <c r="F55" i="26"/>
  <c r="F56" i="26"/>
  <c r="F57" i="26"/>
  <c r="F58" i="26"/>
  <c r="F59" i="26"/>
  <c r="F60" i="26"/>
  <c r="F61" i="26"/>
  <c r="F62" i="26"/>
  <c r="F63" i="26"/>
  <c r="F64" i="26"/>
  <c r="F65" i="26"/>
  <c r="F66" i="26"/>
  <c r="F67" i="26"/>
  <c r="F68" i="26"/>
  <c r="F69" i="26"/>
  <c r="F70" i="26"/>
  <c r="F71" i="26"/>
  <c r="F72" i="26"/>
  <c r="F73" i="26"/>
  <c r="F74" i="26"/>
  <c r="F75" i="26"/>
  <c r="F76" i="26"/>
  <c r="F77" i="26"/>
  <c r="F78" i="26"/>
  <c r="F79" i="26"/>
  <c r="F80" i="26"/>
  <c r="F81" i="26"/>
  <c r="F82" i="26"/>
  <c r="F83" i="26"/>
  <c r="F84" i="26"/>
  <c r="F85" i="26"/>
  <c r="F86" i="26"/>
  <c r="F87" i="26"/>
  <c r="F88" i="26"/>
  <c r="F89" i="26"/>
  <c r="F90" i="26"/>
  <c r="F91" i="26"/>
  <c r="F92" i="26"/>
  <c r="F93" i="26"/>
  <c r="F94" i="26"/>
  <c r="F95" i="26"/>
  <c r="F96" i="26"/>
  <c r="F97" i="26"/>
  <c r="F98" i="26"/>
  <c r="F99" i="26"/>
  <c r="F100" i="26"/>
  <c r="F101" i="26"/>
  <c r="F102" i="26"/>
  <c r="F103" i="26"/>
  <c r="F3" i="26"/>
  <c r="F88" i="25"/>
  <c r="F89" i="25"/>
  <c r="F90" i="25"/>
  <c r="F91" i="25"/>
  <c r="F92" i="25"/>
  <c r="F93" i="25"/>
  <c r="F94" i="25"/>
  <c r="F95" i="25"/>
  <c r="F96" i="25"/>
  <c r="F97" i="25"/>
  <c r="F98" i="25"/>
  <c r="F99" i="25"/>
  <c r="F100" i="25"/>
  <c r="F101" i="25"/>
  <c r="F102" i="25"/>
  <c r="F103" i="25"/>
  <c r="F3" i="25"/>
  <c r="F4" i="25"/>
  <c r="F5" i="25"/>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E48" i="25" l="1"/>
  <c r="F12" i="23" l="1"/>
  <c r="C47" i="28" s="1"/>
  <c r="A15" i="27" l="1"/>
  <c r="A16" i="27" s="1"/>
  <c r="A17" i="27" s="1"/>
  <c r="A18" i="27" s="1"/>
  <c r="A19" i="27" s="1"/>
  <c r="A20" i="27" s="1"/>
  <c r="A21" i="27" s="1"/>
  <c r="A22" i="27" s="1"/>
  <c r="K37" i="15" l="1"/>
  <c r="I37" i="15"/>
  <c r="G37" i="15"/>
  <c r="K34" i="15"/>
  <c r="K33" i="15"/>
  <c r="K32" i="15"/>
  <c r="I34" i="15"/>
  <c r="I33" i="15"/>
  <c r="I32" i="15"/>
  <c r="G34" i="15"/>
  <c r="G33" i="15"/>
  <c r="G32" i="15"/>
  <c r="F34" i="15"/>
  <c r="F33" i="15"/>
  <c r="F32" i="15"/>
  <c r="G10" i="12" l="1"/>
  <c r="C24" i="7" l="1"/>
  <c r="G75" i="26" l="1"/>
  <c r="G102" i="26"/>
  <c r="G98" i="26"/>
  <c r="G94" i="26"/>
  <c r="G90" i="26"/>
  <c r="G86" i="26"/>
  <c r="G82" i="26"/>
  <c r="G78" i="26"/>
  <c r="G74" i="26"/>
  <c r="G70" i="26"/>
  <c r="G66" i="26"/>
  <c r="G62" i="26"/>
  <c r="G58" i="26"/>
  <c r="G54" i="26"/>
  <c r="G50" i="26"/>
  <c r="G46" i="26"/>
  <c r="G42" i="26"/>
  <c r="G38" i="26"/>
  <c r="G34" i="26"/>
  <c r="G30" i="26"/>
  <c r="G26" i="26"/>
  <c r="G22" i="26"/>
  <c r="G18" i="26"/>
  <c r="G14" i="26"/>
  <c r="G10" i="26"/>
  <c r="G6" i="26"/>
  <c r="G101" i="26"/>
  <c r="G97" i="26"/>
  <c r="G93" i="26"/>
  <c r="G89" i="26"/>
  <c r="G85" i="26"/>
  <c r="G81" i="26"/>
  <c r="G77" i="26"/>
  <c r="G73" i="26"/>
  <c r="G69" i="26"/>
  <c r="G65" i="26"/>
  <c r="G61" i="26"/>
  <c r="G57" i="26"/>
  <c r="G53" i="26"/>
  <c r="G49" i="26"/>
  <c r="G45" i="26"/>
  <c r="G41" i="26"/>
  <c r="G37" i="26"/>
  <c r="G33" i="26"/>
  <c r="G29" i="26"/>
  <c r="G25" i="26"/>
  <c r="G21" i="26"/>
  <c r="G17" i="26"/>
  <c r="G13" i="26"/>
  <c r="G9" i="26"/>
  <c r="G5" i="26"/>
  <c r="G100" i="26"/>
  <c r="G96" i="26"/>
  <c r="G92" i="26"/>
  <c r="G88" i="26"/>
  <c r="G84" i="26"/>
  <c r="G80" i="26"/>
  <c r="G76" i="26"/>
  <c r="G72" i="26"/>
  <c r="G68" i="26"/>
  <c r="G64" i="26"/>
  <c r="G60" i="26"/>
  <c r="G56" i="26"/>
  <c r="G52" i="26"/>
  <c r="G48" i="26"/>
  <c r="G44" i="26"/>
  <c r="G40" i="26"/>
  <c r="G36" i="26"/>
  <c r="G32" i="26"/>
  <c r="G28" i="26"/>
  <c r="G24" i="26"/>
  <c r="G20" i="26"/>
  <c r="G16" i="26"/>
  <c r="G12" i="26"/>
  <c r="G8" i="26"/>
  <c r="G4" i="26"/>
  <c r="G103" i="26"/>
  <c r="G99" i="26"/>
  <c r="G95" i="26"/>
  <c r="G91" i="26"/>
  <c r="G87" i="26"/>
  <c r="G83" i="26"/>
  <c r="G79" i="26"/>
  <c r="G71" i="26"/>
  <c r="G67" i="26"/>
  <c r="G63" i="26"/>
  <c r="G55" i="26"/>
  <c r="G39" i="26"/>
  <c r="G23" i="26"/>
  <c r="G7" i="26"/>
  <c r="G51" i="26"/>
  <c r="G35" i="26"/>
  <c r="G19" i="26"/>
  <c r="G3" i="26"/>
  <c r="G47" i="26"/>
  <c r="G31" i="26"/>
  <c r="G15" i="26"/>
  <c r="G59" i="26"/>
  <c r="G43" i="26"/>
  <c r="G27" i="26"/>
  <c r="G11" i="26"/>
  <c r="W73" i="1"/>
  <c r="X33" i="20" s="1"/>
  <c r="V73" i="1"/>
  <c r="W33" i="20" s="1"/>
  <c r="U73" i="1"/>
  <c r="V33" i="20" s="1"/>
  <c r="T73" i="1"/>
  <c r="U33" i="20" s="1"/>
  <c r="S73" i="1"/>
  <c r="T33" i="20" s="1"/>
  <c r="R73" i="1"/>
  <c r="S33" i="20" s="1"/>
  <c r="Q73" i="1"/>
  <c r="R33" i="20" s="1"/>
  <c r="P73" i="1"/>
  <c r="Q33" i="20" s="1"/>
  <c r="O73" i="1"/>
  <c r="P33" i="20" s="1"/>
  <c r="N73" i="1"/>
  <c r="O33" i="20" s="1"/>
  <c r="M73" i="1"/>
  <c r="N33" i="20" s="1"/>
  <c r="L73" i="1"/>
  <c r="M33" i="20" s="1"/>
  <c r="K73" i="1"/>
  <c r="L33" i="20" s="1"/>
  <c r="J73" i="1"/>
  <c r="K33" i="20" s="1"/>
  <c r="I73" i="1"/>
  <c r="J33" i="20" s="1"/>
  <c r="H73" i="1"/>
  <c r="I33" i="20" s="1"/>
  <c r="G73" i="1"/>
  <c r="H33" i="20" s="1"/>
  <c r="F73" i="1"/>
  <c r="G33" i="20" s="1"/>
  <c r="E73" i="1"/>
  <c r="F33" i="20" s="1"/>
  <c r="D73" i="1"/>
  <c r="E33" i="20" s="1"/>
  <c r="H10" i="12"/>
  <c r="I10" i="12"/>
  <c r="J10" i="12"/>
  <c r="K10" i="12"/>
  <c r="L10" i="12"/>
  <c r="M10" i="12"/>
  <c r="N10" i="12"/>
  <c r="O10" i="12"/>
  <c r="P10" i="12"/>
  <c r="Q10" i="12"/>
  <c r="R10" i="12"/>
  <c r="S10" i="12"/>
  <c r="T10" i="12"/>
  <c r="U10" i="12"/>
  <c r="V10" i="12"/>
  <c r="W10" i="12"/>
  <c r="X10" i="12"/>
  <c r="Y10" i="12"/>
  <c r="Z10" i="12"/>
  <c r="E103" i="26" l="1"/>
  <c r="E102" i="26"/>
  <c r="E101" i="26"/>
  <c r="E100" i="26"/>
  <c r="E99" i="26"/>
  <c r="E98" i="26"/>
  <c r="E97" i="26"/>
  <c r="E96" i="26"/>
  <c r="E95" i="26"/>
  <c r="E94" i="26"/>
  <c r="E93" i="26"/>
  <c r="E92" i="26"/>
  <c r="E91" i="26"/>
  <c r="E90" i="26"/>
  <c r="E89" i="26"/>
  <c r="E88" i="26"/>
  <c r="E87" i="26"/>
  <c r="E86" i="26"/>
  <c r="E85" i="26"/>
  <c r="E84" i="26"/>
  <c r="E83" i="26"/>
  <c r="E82" i="26"/>
  <c r="E81" i="26"/>
  <c r="E80" i="26"/>
  <c r="E79" i="26"/>
  <c r="E78" i="26"/>
  <c r="E77" i="26"/>
  <c r="E76" i="26"/>
  <c r="E75" i="26"/>
  <c r="E74" i="26"/>
  <c r="E73" i="26"/>
  <c r="E72" i="26"/>
  <c r="E71" i="26"/>
  <c r="E70" i="26"/>
  <c r="E69" i="26"/>
  <c r="E68" i="26"/>
  <c r="E67" i="26"/>
  <c r="E66" i="26"/>
  <c r="E65" i="26"/>
  <c r="E64" i="26"/>
  <c r="E63" i="26"/>
  <c r="E62" i="26"/>
  <c r="E61" i="26"/>
  <c r="E60" i="26"/>
  <c r="E59" i="26"/>
  <c r="E58" i="26"/>
  <c r="E57" i="26"/>
  <c r="E56" i="26"/>
  <c r="E55" i="26"/>
  <c r="E54" i="26"/>
  <c r="E53" i="26"/>
  <c r="E52" i="26"/>
  <c r="E51" i="26"/>
  <c r="E50" i="26"/>
  <c r="E49" i="26"/>
  <c r="E48" i="26"/>
  <c r="E47" i="26"/>
  <c r="E46" i="26"/>
  <c r="E45" i="26"/>
  <c r="E44" i="26"/>
  <c r="E43" i="26"/>
  <c r="E42" i="26"/>
  <c r="E41" i="26"/>
  <c r="E40" i="26"/>
  <c r="E39" i="26"/>
  <c r="E38" i="26"/>
  <c r="E37" i="26"/>
  <c r="E36" i="26"/>
  <c r="E35" i="26"/>
  <c r="E34" i="26"/>
  <c r="E33" i="26"/>
  <c r="E32" i="26"/>
  <c r="E31" i="26"/>
  <c r="E30" i="26"/>
  <c r="E29" i="26"/>
  <c r="E28" i="26"/>
  <c r="E27" i="26"/>
  <c r="E26" i="26"/>
  <c r="E25" i="26"/>
  <c r="E24" i="26"/>
  <c r="E23" i="26"/>
  <c r="E22" i="26"/>
  <c r="E21" i="26"/>
  <c r="E20" i="26"/>
  <c r="E19" i="26"/>
  <c r="E18" i="26"/>
  <c r="E17" i="26"/>
  <c r="E16" i="26"/>
  <c r="E15" i="26"/>
  <c r="E14" i="26"/>
  <c r="E13" i="26"/>
  <c r="E12" i="26"/>
  <c r="E11" i="26"/>
  <c r="E10" i="26"/>
  <c r="E9" i="26"/>
  <c r="E8" i="26"/>
  <c r="E7" i="26"/>
  <c r="E6" i="26"/>
  <c r="E5" i="26"/>
  <c r="E4" i="26"/>
  <c r="E3" i="26"/>
  <c r="E103" i="25"/>
  <c r="E102" i="25"/>
  <c r="E101" i="25"/>
  <c r="E100" i="25"/>
  <c r="E99" i="25"/>
  <c r="E98" i="25"/>
  <c r="E97" i="25"/>
  <c r="E96" i="25"/>
  <c r="E95" i="25"/>
  <c r="E94" i="25"/>
  <c r="E93" i="25"/>
  <c r="E92" i="25"/>
  <c r="E91" i="25"/>
  <c r="E90" i="25"/>
  <c r="E89" i="25"/>
  <c r="E88" i="25"/>
  <c r="E87" i="25"/>
  <c r="E86" i="25"/>
  <c r="E85" i="25"/>
  <c r="E84" i="25"/>
  <c r="E83" i="25"/>
  <c r="E82" i="25"/>
  <c r="E81" i="25"/>
  <c r="E80" i="25"/>
  <c r="E79" i="25"/>
  <c r="E78" i="25"/>
  <c r="E77" i="25"/>
  <c r="E76" i="25"/>
  <c r="E75" i="25"/>
  <c r="E74" i="25"/>
  <c r="E73" i="25"/>
  <c r="E72" i="25"/>
  <c r="E71" i="25"/>
  <c r="E70" i="25"/>
  <c r="E69" i="25"/>
  <c r="E68" i="25"/>
  <c r="E67" i="25"/>
  <c r="E66" i="25"/>
  <c r="E65" i="25"/>
  <c r="E64" i="25"/>
  <c r="E63" i="25"/>
  <c r="E62" i="25"/>
  <c r="E61" i="25"/>
  <c r="E60" i="25"/>
  <c r="E59" i="25"/>
  <c r="E58" i="25"/>
  <c r="E57" i="25"/>
  <c r="E56" i="25"/>
  <c r="E55" i="25"/>
  <c r="E54" i="25"/>
  <c r="E53" i="25"/>
  <c r="E52" i="25"/>
  <c r="E51" i="25"/>
  <c r="E50" i="25"/>
  <c r="E49" i="25"/>
  <c r="E47" i="25"/>
  <c r="E46" i="25"/>
  <c r="E45" i="25"/>
  <c r="E44" i="25"/>
  <c r="E43" i="25"/>
  <c r="E42" i="25"/>
  <c r="E41" i="25"/>
  <c r="E40" i="25"/>
  <c r="E39" i="25"/>
  <c r="E38" i="25"/>
  <c r="E37" i="25"/>
  <c r="E36" i="25"/>
  <c r="E35" i="25"/>
  <c r="E34" i="25"/>
  <c r="E33" i="25"/>
  <c r="E32" i="25"/>
  <c r="E31" i="25"/>
  <c r="E30" i="25"/>
  <c r="E29" i="25"/>
  <c r="E28" i="25"/>
  <c r="E27" i="25"/>
  <c r="E26" i="25"/>
  <c r="E25" i="25"/>
  <c r="E24" i="25"/>
  <c r="E23" i="25"/>
  <c r="E22" i="25"/>
  <c r="E21" i="25"/>
  <c r="E20" i="25"/>
  <c r="E19" i="25"/>
  <c r="E18" i="25"/>
  <c r="E17" i="25"/>
  <c r="E16" i="25"/>
  <c r="E15" i="25"/>
  <c r="E14" i="25"/>
  <c r="E13" i="25"/>
  <c r="E12" i="25"/>
  <c r="E11" i="25"/>
  <c r="E10" i="25"/>
  <c r="E9" i="25"/>
  <c r="E8" i="25"/>
  <c r="E7" i="25"/>
  <c r="E6" i="25"/>
  <c r="E5" i="25"/>
  <c r="E4" i="25"/>
  <c r="E3" i="25"/>
  <c r="H19" i="12" l="1"/>
  <c r="I19" i="12"/>
  <c r="J19" i="12"/>
  <c r="K19" i="12"/>
  <c r="L19" i="12"/>
  <c r="M19" i="12"/>
  <c r="N19" i="12"/>
  <c r="O19" i="12"/>
  <c r="P19" i="12"/>
  <c r="Q19" i="12"/>
  <c r="R19" i="12"/>
  <c r="S19" i="12"/>
  <c r="T19" i="12"/>
  <c r="U19" i="12"/>
  <c r="V19" i="12"/>
  <c r="W19" i="12"/>
  <c r="X19" i="12"/>
  <c r="Y19" i="12"/>
  <c r="Z19" i="12"/>
  <c r="G19" i="12"/>
  <c r="F37" i="15" l="1"/>
  <c r="D5" i="22" l="1"/>
  <c r="E5" i="22" s="1"/>
  <c r="F5" i="22" s="1"/>
  <c r="G5" i="22" s="1"/>
  <c r="H5" i="22" s="1"/>
  <c r="I5" i="22" s="1"/>
  <c r="J5" i="22" s="1"/>
  <c r="K5" i="22" s="1"/>
  <c r="L5" i="22" s="1"/>
  <c r="M5" i="22" s="1"/>
  <c r="N5" i="22" s="1"/>
  <c r="O5" i="22" s="1"/>
  <c r="P5" i="22" s="1"/>
  <c r="Q5" i="22" s="1"/>
  <c r="R5" i="22" s="1"/>
  <c r="S5" i="22" s="1"/>
  <c r="T5" i="22" s="1"/>
  <c r="U5" i="22" s="1"/>
  <c r="V5" i="22" s="1"/>
  <c r="W5" i="22" s="1"/>
  <c r="X25" i="21"/>
  <c r="F23" i="21"/>
  <c r="G23" i="21"/>
  <c r="H23" i="21"/>
  <c r="I23" i="21"/>
  <c r="J23" i="21"/>
  <c r="K23" i="21"/>
  <c r="L23" i="21"/>
  <c r="M23" i="21"/>
  <c r="N23" i="21"/>
  <c r="O23" i="21"/>
  <c r="P23" i="21"/>
  <c r="Q23" i="21"/>
  <c r="R23" i="21"/>
  <c r="S23" i="21"/>
  <c r="T23" i="21"/>
  <c r="U23" i="21"/>
  <c r="V23" i="21"/>
  <c r="W23" i="21"/>
  <c r="X23" i="21"/>
  <c r="E23" i="21"/>
  <c r="F12" i="21"/>
  <c r="G12" i="21"/>
  <c r="H12" i="21"/>
  <c r="I12" i="21"/>
  <c r="J12" i="21"/>
  <c r="K12" i="21"/>
  <c r="L12" i="21"/>
  <c r="M12" i="21"/>
  <c r="N12" i="21"/>
  <c r="O12" i="21"/>
  <c r="P12" i="21"/>
  <c r="Q12" i="21"/>
  <c r="R12" i="21"/>
  <c r="S12" i="21"/>
  <c r="T12" i="21"/>
  <c r="U12" i="21"/>
  <c r="V12" i="21"/>
  <c r="W12" i="21"/>
  <c r="X12" i="21"/>
  <c r="E12" i="21"/>
  <c r="E5" i="21"/>
  <c r="F5" i="21" s="1"/>
  <c r="G5" i="21" s="1"/>
  <c r="H5" i="21" s="1"/>
  <c r="I5" i="21" s="1"/>
  <c r="J5" i="21" s="1"/>
  <c r="K5" i="21" s="1"/>
  <c r="L5" i="21" s="1"/>
  <c r="M5" i="21" s="1"/>
  <c r="N5" i="21" s="1"/>
  <c r="O5" i="21" s="1"/>
  <c r="P5" i="21" s="1"/>
  <c r="Q5" i="21" s="1"/>
  <c r="R5" i="21" s="1"/>
  <c r="S5" i="21" s="1"/>
  <c r="T5" i="21" s="1"/>
  <c r="U5" i="21" s="1"/>
  <c r="V5" i="21" s="1"/>
  <c r="W5" i="21" s="1"/>
  <c r="X5" i="21" s="1"/>
  <c r="F28" i="20"/>
  <c r="F36" i="28" s="1"/>
  <c r="G28" i="20"/>
  <c r="G36" i="28" s="1"/>
  <c r="H28" i="20"/>
  <c r="H36" i="28" s="1"/>
  <c r="I28" i="20"/>
  <c r="I36" i="28" s="1"/>
  <c r="J28" i="20"/>
  <c r="K28" i="20"/>
  <c r="L28" i="20"/>
  <c r="M28" i="20"/>
  <c r="N28" i="20"/>
  <c r="O28" i="20"/>
  <c r="P28" i="20"/>
  <c r="Q28" i="20"/>
  <c r="R28" i="20"/>
  <c r="S28" i="20"/>
  <c r="T28" i="20"/>
  <c r="U28" i="20"/>
  <c r="V28" i="20"/>
  <c r="W28" i="20"/>
  <c r="X28" i="20"/>
  <c r="E28" i="20"/>
  <c r="E36" i="28" s="1"/>
  <c r="E5" i="20"/>
  <c r="J40" i="14"/>
  <c r="J39" i="14"/>
  <c r="G64" i="15"/>
  <c r="H64" i="15" s="1"/>
  <c r="I64" i="15" s="1"/>
  <c r="J64" i="15" s="1"/>
  <c r="K64" i="15" s="1"/>
  <c r="L64" i="15" s="1"/>
  <c r="M64" i="15" s="1"/>
  <c r="N64" i="15" s="1"/>
  <c r="O64" i="15" s="1"/>
  <c r="P64" i="15" s="1"/>
  <c r="Q64" i="15" s="1"/>
  <c r="R64" i="15" s="1"/>
  <c r="S64" i="15" s="1"/>
  <c r="T64" i="15" s="1"/>
  <c r="U64" i="15" s="1"/>
  <c r="V64" i="15" s="1"/>
  <c r="W64" i="15" s="1"/>
  <c r="X64" i="15" s="1"/>
  <c r="Y64" i="15" s="1"/>
  <c r="Z64" i="15" s="1"/>
  <c r="G56" i="15"/>
  <c r="H56" i="15" s="1"/>
  <c r="I56" i="15" s="1"/>
  <c r="J56" i="15" s="1"/>
  <c r="K56" i="15" s="1"/>
  <c r="L56" i="15" s="1"/>
  <c r="M56" i="15" s="1"/>
  <c r="N56" i="15" s="1"/>
  <c r="O56" i="15" s="1"/>
  <c r="P56" i="15" s="1"/>
  <c r="Q56" i="15" s="1"/>
  <c r="R56" i="15" s="1"/>
  <c r="S56" i="15" s="1"/>
  <c r="T56" i="15" s="1"/>
  <c r="U56" i="15" s="1"/>
  <c r="V56" i="15" s="1"/>
  <c r="W56" i="15" s="1"/>
  <c r="X56" i="15" s="1"/>
  <c r="Y56" i="15" s="1"/>
  <c r="Z56" i="15" s="1"/>
  <c r="F5" i="20" l="1"/>
  <c r="E29" i="28"/>
  <c r="D4" i="19"/>
  <c r="A19" i="19" s="1"/>
  <c r="A32" i="19" s="1"/>
  <c r="A45" i="19" s="1"/>
  <c r="A58" i="19" s="1"/>
  <c r="A71" i="19" s="1"/>
  <c r="A84" i="19" s="1"/>
  <c r="A97" i="19" s="1"/>
  <c r="A110" i="19" s="1"/>
  <c r="A123" i="19" s="1"/>
  <c r="A136" i="19" s="1"/>
  <c r="B8" i="19"/>
  <c r="B9" i="19" s="1"/>
  <c r="B10" i="19" s="1"/>
  <c r="B11" i="19" s="1"/>
  <c r="B12" i="19" s="1"/>
  <c r="B13" i="19" s="1"/>
  <c r="B14" i="19" s="1"/>
  <c r="B15" i="19" s="1"/>
  <c r="B16" i="19" s="1"/>
  <c r="B17" i="19" s="1"/>
  <c r="B18" i="19" s="1"/>
  <c r="B20" i="19" s="1"/>
  <c r="B21" i="19" s="1"/>
  <c r="B22" i="19" s="1"/>
  <c r="B23" i="19" s="1"/>
  <c r="B24" i="19" s="1"/>
  <c r="B25" i="19" s="1"/>
  <c r="B26" i="19" s="1"/>
  <c r="B27" i="19" s="1"/>
  <c r="B28" i="19" s="1"/>
  <c r="B29" i="19" s="1"/>
  <c r="B30" i="19" s="1"/>
  <c r="B31" i="19" s="1"/>
  <c r="B33" i="19" s="1"/>
  <c r="B34" i="19" s="1"/>
  <c r="B35" i="19" s="1"/>
  <c r="B36" i="19" s="1"/>
  <c r="B37" i="19" s="1"/>
  <c r="B38" i="19" s="1"/>
  <c r="B39" i="19" s="1"/>
  <c r="B40" i="19" s="1"/>
  <c r="B41" i="19" s="1"/>
  <c r="B42" i="19" s="1"/>
  <c r="B43" i="19" s="1"/>
  <c r="B44" i="19" s="1"/>
  <c r="B46" i="19" s="1"/>
  <c r="B47" i="19" s="1"/>
  <c r="B48" i="19" s="1"/>
  <c r="B49" i="19" s="1"/>
  <c r="B50" i="19" s="1"/>
  <c r="B51" i="19" s="1"/>
  <c r="B52" i="19" s="1"/>
  <c r="B53" i="19" s="1"/>
  <c r="B54" i="19" s="1"/>
  <c r="B55" i="19" s="1"/>
  <c r="B56" i="19" s="1"/>
  <c r="B57" i="19" s="1"/>
  <c r="B59" i="19" s="1"/>
  <c r="B60" i="19" s="1"/>
  <c r="B61" i="19" s="1"/>
  <c r="B62" i="19" s="1"/>
  <c r="B63" i="19" s="1"/>
  <c r="B64" i="19" s="1"/>
  <c r="B65" i="19" s="1"/>
  <c r="B66" i="19" s="1"/>
  <c r="B67" i="19" s="1"/>
  <c r="B68" i="19" s="1"/>
  <c r="B69" i="19" s="1"/>
  <c r="B70" i="19" s="1"/>
  <c r="B72" i="19" s="1"/>
  <c r="B73" i="19" s="1"/>
  <c r="B74" i="19" s="1"/>
  <c r="B75" i="19" s="1"/>
  <c r="B76" i="19" s="1"/>
  <c r="B77" i="19" s="1"/>
  <c r="B78" i="19" s="1"/>
  <c r="B79" i="19" s="1"/>
  <c r="B80" i="19" s="1"/>
  <c r="B81" i="19" s="1"/>
  <c r="B82" i="19" s="1"/>
  <c r="B83" i="19" s="1"/>
  <c r="B85" i="19" s="1"/>
  <c r="B86" i="19" s="1"/>
  <c r="B87" i="19" s="1"/>
  <c r="B88" i="19" s="1"/>
  <c r="B89" i="19" s="1"/>
  <c r="B90" i="19" s="1"/>
  <c r="B91" i="19" s="1"/>
  <c r="B92" i="19" s="1"/>
  <c r="B93" i="19" s="1"/>
  <c r="B94" i="19" s="1"/>
  <c r="B95" i="19" s="1"/>
  <c r="B96" i="19" s="1"/>
  <c r="B98" i="19" s="1"/>
  <c r="B99" i="19" s="1"/>
  <c r="B100" i="19" s="1"/>
  <c r="B101" i="19" s="1"/>
  <c r="B102" i="19" s="1"/>
  <c r="B103" i="19" s="1"/>
  <c r="B104" i="19" s="1"/>
  <c r="B105" i="19" s="1"/>
  <c r="B106" i="19" s="1"/>
  <c r="B107" i="19" s="1"/>
  <c r="B108" i="19" s="1"/>
  <c r="B109" i="19" s="1"/>
  <c r="B111" i="19" s="1"/>
  <c r="B112" i="19" s="1"/>
  <c r="B113" i="19" s="1"/>
  <c r="B114" i="19" s="1"/>
  <c r="B115" i="19" s="1"/>
  <c r="B116" i="19" s="1"/>
  <c r="B117" i="19" s="1"/>
  <c r="B118" i="19" s="1"/>
  <c r="B119" i="19" s="1"/>
  <c r="B120" i="19" s="1"/>
  <c r="B121" i="19" s="1"/>
  <c r="B122" i="19" s="1"/>
  <c r="B124" i="19" s="1"/>
  <c r="B125" i="19" s="1"/>
  <c r="B126" i="19" s="1"/>
  <c r="B127" i="19" s="1"/>
  <c r="B128" i="19" s="1"/>
  <c r="B129" i="19" s="1"/>
  <c r="B130" i="19" s="1"/>
  <c r="B131" i="19" s="1"/>
  <c r="B132" i="19" s="1"/>
  <c r="B133" i="19" s="1"/>
  <c r="B134" i="19" s="1"/>
  <c r="B135" i="19" s="1"/>
  <c r="G5" i="20" l="1"/>
  <c r="F29" i="28"/>
  <c r="D3" i="19"/>
  <c r="C7" i="19" s="1"/>
  <c r="C8" i="19" s="1"/>
  <c r="C9" i="19" s="1"/>
  <c r="C10" i="19" s="1"/>
  <c r="C11" i="19" s="1"/>
  <c r="C12" i="19" s="1"/>
  <c r="C13" i="19" s="1"/>
  <c r="C14" i="19" s="1"/>
  <c r="C15" i="19" s="1"/>
  <c r="C16" i="19" s="1"/>
  <c r="C17" i="19" s="1"/>
  <c r="C18" i="19" s="1"/>
  <c r="C20" i="19" s="1"/>
  <c r="C21" i="19" s="1"/>
  <c r="C22" i="19" s="1"/>
  <c r="C23" i="19" s="1"/>
  <c r="C24" i="19" s="1"/>
  <c r="C25" i="19" s="1"/>
  <c r="C26" i="19" s="1"/>
  <c r="C27" i="19" s="1"/>
  <c r="C28" i="19" s="1"/>
  <c r="C29" i="19" s="1"/>
  <c r="C30" i="19" s="1"/>
  <c r="C31" i="19" s="1"/>
  <c r="C33" i="19" s="1"/>
  <c r="C34" i="19" s="1"/>
  <c r="C35" i="19" s="1"/>
  <c r="C36" i="19" s="1"/>
  <c r="C37" i="19" s="1"/>
  <c r="C38" i="19" s="1"/>
  <c r="C39" i="19" s="1"/>
  <c r="C40" i="19" s="1"/>
  <c r="C41" i="19" s="1"/>
  <c r="C42" i="19" s="1"/>
  <c r="C43" i="19" s="1"/>
  <c r="C44" i="19" s="1"/>
  <c r="C46" i="19" s="1"/>
  <c r="C47" i="19" s="1"/>
  <c r="C48" i="19" s="1"/>
  <c r="C49" i="19" s="1"/>
  <c r="C50" i="19" s="1"/>
  <c r="C51" i="19" s="1"/>
  <c r="C52" i="19" s="1"/>
  <c r="C53" i="19" s="1"/>
  <c r="C54" i="19" s="1"/>
  <c r="C55" i="19" s="1"/>
  <c r="C56" i="19" s="1"/>
  <c r="C57" i="19" s="1"/>
  <c r="C59" i="19" s="1"/>
  <c r="C60" i="19" s="1"/>
  <c r="C61" i="19" s="1"/>
  <c r="C62" i="19" s="1"/>
  <c r="C63" i="19" s="1"/>
  <c r="C64" i="19" s="1"/>
  <c r="C65" i="19" s="1"/>
  <c r="C66" i="19" s="1"/>
  <c r="C67" i="19" s="1"/>
  <c r="C68" i="19" s="1"/>
  <c r="C69" i="19" s="1"/>
  <c r="C70" i="19" s="1"/>
  <c r="C72" i="19" s="1"/>
  <c r="C73" i="19" s="1"/>
  <c r="C74" i="19" s="1"/>
  <c r="C75" i="19" s="1"/>
  <c r="C76" i="19" s="1"/>
  <c r="C77" i="19" s="1"/>
  <c r="C78" i="19" s="1"/>
  <c r="C79" i="19" s="1"/>
  <c r="C80" i="19" s="1"/>
  <c r="C81" i="19" s="1"/>
  <c r="C82" i="19" s="1"/>
  <c r="C83" i="19" s="1"/>
  <c r="C85" i="19" s="1"/>
  <c r="C86" i="19" s="1"/>
  <c r="C87" i="19" s="1"/>
  <c r="C88" i="19" s="1"/>
  <c r="C89" i="19" s="1"/>
  <c r="C90" i="19" s="1"/>
  <c r="C91" i="19" s="1"/>
  <c r="C92" i="19" s="1"/>
  <c r="C93" i="19" s="1"/>
  <c r="C94" i="19" s="1"/>
  <c r="C95" i="19" s="1"/>
  <c r="C96" i="19" s="1"/>
  <c r="C98" i="19" s="1"/>
  <c r="C99" i="19" s="1"/>
  <c r="C100" i="19" s="1"/>
  <c r="C101" i="19" s="1"/>
  <c r="C102" i="19" s="1"/>
  <c r="C103" i="19" s="1"/>
  <c r="C104" i="19" s="1"/>
  <c r="C105" i="19" s="1"/>
  <c r="C106" i="19" s="1"/>
  <c r="C107" i="19" s="1"/>
  <c r="C108" i="19" s="1"/>
  <c r="C109" i="19" s="1"/>
  <c r="C111" i="19" s="1"/>
  <c r="C112" i="19" s="1"/>
  <c r="C113" i="19" s="1"/>
  <c r="C114" i="19" s="1"/>
  <c r="C115" i="19" s="1"/>
  <c r="C116" i="19" s="1"/>
  <c r="C117" i="19" s="1"/>
  <c r="C118" i="19" s="1"/>
  <c r="C119" i="19" s="1"/>
  <c r="C120" i="19" s="1"/>
  <c r="C121" i="19" s="1"/>
  <c r="C122" i="19" s="1"/>
  <c r="C124" i="19" s="1"/>
  <c r="C125" i="19" s="1"/>
  <c r="C126" i="19" s="1"/>
  <c r="C127" i="19" s="1"/>
  <c r="C128" i="19" s="1"/>
  <c r="C129" i="19" s="1"/>
  <c r="C130" i="19" s="1"/>
  <c r="C131" i="19" s="1"/>
  <c r="C132" i="19" s="1"/>
  <c r="C133" i="19" s="1"/>
  <c r="C134" i="19" s="1"/>
  <c r="C135" i="19" s="1"/>
  <c r="D2" i="19"/>
  <c r="H5" i="20" l="1"/>
  <c r="G29" i="28"/>
  <c r="B8" i="18"/>
  <c r="B9" i="18" s="1"/>
  <c r="B10" i="18" s="1"/>
  <c r="B11" i="18" s="1"/>
  <c r="B12" i="18" s="1"/>
  <c r="B13" i="18" s="1"/>
  <c r="B14" i="18" s="1"/>
  <c r="B15" i="18" s="1"/>
  <c r="B16" i="18" s="1"/>
  <c r="B17" i="18" s="1"/>
  <c r="B18" i="18" s="1"/>
  <c r="B20" i="18" s="1"/>
  <c r="B21" i="18" s="1"/>
  <c r="B22" i="18" s="1"/>
  <c r="B23" i="18" s="1"/>
  <c r="B24" i="18" s="1"/>
  <c r="B25" i="18" s="1"/>
  <c r="B26" i="18" s="1"/>
  <c r="B27" i="18" s="1"/>
  <c r="B28" i="18" s="1"/>
  <c r="B29" i="18" s="1"/>
  <c r="B30" i="18" s="1"/>
  <c r="B31" i="18" s="1"/>
  <c r="B33" i="18" s="1"/>
  <c r="B34" i="18" s="1"/>
  <c r="B35" i="18" s="1"/>
  <c r="B36" i="18" s="1"/>
  <c r="B37" i="18" s="1"/>
  <c r="B38" i="18" s="1"/>
  <c r="B39" i="18" s="1"/>
  <c r="B40" i="18" s="1"/>
  <c r="B41" i="18" s="1"/>
  <c r="B42" i="18" s="1"/>
  <c r="B43" i="18" s="1"/>
  <c r="B44" i="18" s="1"/>
  <c r="B46" i="18" s="1"/>
  <c r="B47" i="18" s="1"/>
  <c r="B48" i="18" s="1"/>
  <c r="B49" i="18" s="1"/>
  <c r="B50" i="18" s="1"/>
  <c r="B51" i="18" s="1"/>
  <c r="B52" i="18" s="1"/>
  <c r="B53" i="18" s="1"/>
  <c r="B54" i="18" s="1"/>
  <c r="B55" i="18" s="1"/>
  <c r="B56" i="18" s="1"/>
  <c r="B57" i="18" s="1"/>
  <c r="B59" i="18" s="1"/>
  <c r="B60" i="18" s="1"/>
  <c r="B61" i="18" s="1"/>
  <c r="B62" i="18" s="1"/>
  <c r="B63" i="18" s="1"/>
  <c r="B64" i="18" s="1"/>
  <c r="B65" i="18" s="1"/>
  <c r="B66" i="18" s="1"/>
  <c r="B67" i="18" s="1"/>
  <c r="B68" i="18" s="1"/>
  <c r="B69" i="18" s="1"/>
  <c r="B70" i="18" s="1"/>
  <c r="B72" i="18" s="1"/>
  <c r="B73" i="18" s="1"/>
  <c r="B74" i="18" s="1"/>
  <c r="B75" i="18" s="1"/>
  <c r="B76" i="18" s="1"/>
  <c r="B77" i="18" s="1"/>
  <c r="B78" i="18" s="1"/>
  <c r="B79" i="18" s="1"/>
  <c r="B80" i="18" s="1"/>
  <c r="B81" i="18" s="1"/>
  <c r="B82" i="18" s="1"/>
  <c r="B83" i="18" s="1"/>
  <c r="B85" i="18" s="1"/>
  <c r="B86" i="18" s="1"/>
  <c r="B87" i="18" s="1"/>
  <c r="B88" i="18" s="1"/>
  <c r="B89" i="18" s="1"/>
  <c r="B90" i="18" s="1"/>
  <c r="B91" i="18" s="1"/>
  <c r="B92" i="18" s="1"/>
  <c r="B93" i="18" s="1"/>
  <c r="B94" i="18" s="1"/>
  <c r="B95" i="18" s="1"/>
  <c r="B96" i="18" s="1"/>
  <c r="B98" i="18" s="1"/>
  <c r="B99" i="18" s="1"/>
  <c r="B100" i="18" s="1"/>
  <c r="B101" i="18" s="1"/>
  <c r="B102" i="18" s="1"/>
  <c r="B103" i="18" s="1"/>
  <c r="B104" i="18" s="1"/>
  <c r="B105" i="18" s="1"/>
  <c r="B106" i="18" s="1"/>
  <c r="B107" i="18" s="1"/>
  <c r="B108" i="18" s="1"/>
  <c r="B109" i="18" s="1"/>
  <c r="B111" i="18" s="1"/>
  <c r="B112" i="18" s="1"/>
  <c r="B113" i="18" s="1"/>
  <c r="B114" i="18" s="1"/>
  <c r="B115" i="18" s="1"/>
  <c r="B116" i="18" s="1"/>
  <c r="B117" i="18" s="1"/>
  <c r="B118" i="18" s="1"/>
  <c r="B119" i="18" s="1"/>
  <c r="B120" i="18" s="1"/>
  <c r="B121" i="18" s="1"/>
  <c r="B122" i="18" s="1"/>
  <c r="B124" i="18" s="1"/>
  <c r="B125" i="18" s="1"/>
  <c r="B126" i="18" s="1"/>
  <c r="B127" i="18" s="1"/>
  <c r="B128" i="18" s="1"/>
  <c r="B129" i="18" s="1"/>
  <c r="B130" i="18" s="1"/>
  <c r="B131" i="18" s="1"/>
  <c r="B132" i="18" s="1"/>
  <c r="B133" i="18" s="1"/>
  <c r="B134" i="18" s="1"/>
  <c r="B135" i="18" s="1"/>
  <c r="B137" i="18" s="1"/>
  <c r="B138" i="18" s="1"/>
  <c r="B139" i="18" s="1"/>
  <c r="B140" i="18" s="1"/>
  <c r="B141" i="18" s="1"/>
  <c r="B142" i="18" s="1"/>
  <c r="B143" i="18" s="1"/>
  <c r="B144" i="18" s="1"/>
  <c r="B145" i="18" s="1"/>
  <c r="B146" i="18" s="1"/>
  <c r="B147" i="18" s="1"/>
  <c r="B148" i="18" s="1"/>
  <c r="B150" i="18" s="1"/>
  <c r="B151" i="18" s="1"/>
  <c r="B152" i="18" s="1"/>
  <c r="B153" i="18" s="1"/>
  <c r="B154" i="18" s="1"/>
  <c r="B155" i="18" s="1"/>
  <c r="B156" i="18" s="1"/>
  <c r="B157" i="18" s="1"/>
  <c r="B158" i="18" s="1"/>
  <c r="B159" i="18" s="1"/>
  <c r="B160" i="18" s="1"/>
  <c r="B161" i="18" s="1"/>
  <c r="B163" i="18" s="1"/>
  <c r="B164" i="18" s="1"/>
  <c r="B165" i="18" s="1"/>
  <c r="B166" i="18" s="1"/>
  <c r="B167" i="18" s="1"/>
  <c r="B168" i="18" s="1"/>
  <c r="B169" i="18" s="1"/>
  <c r="B170" i="18" s="1"/>
  <c r="B171" i="18" s="1"/>
  <c r="B172" i="18" s="1"/>
  <c r="B173" i="18" s="1"/>
  <c r="B174" i="18" s="1"/>
  <c r="B176" i="18" s="1"/>
  <c r="B177" i="18" s="1"/>
  <c r="B178" i="18" s="1"/>
  <c r="B179" i="18" s="1"/>
  <c r="B180" i="18" s="1"/>
  <c r="B181" i="18" s="1"/>
  <c r="B182" i="18" s="1"/>
  <c r="B183" i="18" s="1"/>
  <c r="B184" i="18" s="1"/>
  <c r="B185" i="18" s="1"/>
  <c r="B186" i="18" s="1"/>
  <c r="B187" i="18" s="1"/>
  <c r="B189" i="18" s="1"/>
  <c r="B190" i="18" s="1"/>
  <c r="B191" i="18" s="1"/>
  <c r="B192" i="18" s="1"/>
  <c r="B193" i="18" s="1"/>
  <c r="B194" i="18" s="1"/>
  <c r="B195" i="18" s="1"/>
  <c r="B196" i="18" s="1"/>
  <c r="B197" i="18" s="1"/>
  <c r="B198" i="18" s="1"/>
  <c r="B199" i="18" s="1"/>
  <c r="B200" i="18" s="1"/>
  <c r="B202" i="18" s="1"/>
  <c r="B203" i="18" s="1"/>
  <c r="B204" i="18" s="1"/>
  <c r="B205" i="18" s="1"/>
  <c r="B206" i="18" s="1"/>
  <c r="B207" i="18" s="1"/>
  <c r="B208" i="18" s="1"/>
  <c r="B209" i="18" s="1"/>
  <c r="B210" i="18" s="1"/>
  <c r="B211" i="18" s="1"/>
  <c r="B212" i="18" s="1"/>
  <c r="B213" i="18" s="1"/>
  <c r="B215" i="18" s="1"/>
  <c r="B216" i="18" s="1"/>
  <c r="B217" i="18" s="1"/>
  <c r="B218" i="18" s="1"/>
  <c r="B219" i="18" s="1"/>
  <c r="B220" i="18" s="1"/>
  <c r="B221" i="18" s="1"/>
  <c r="B222" i="18" s="1"/>
  <c r="B223" i="18" s="1"/>
  <c r="B224" i="18" s="1"/>
  <c r="B225" i="18" s="1"/>
  <c r="B226" i="18" s="1"/>
  <c r="B228" i="18" s="1"/>
  <c r="B229" i="18" s="1"/>
  <c r="B230" i="18" s="1"/>
  <c r="B231" i="18" s="1"/>
  <c r="B232" i="18" s="1"/>
  <c r="B233" i="18" s="1"/>
  <c r="B234" i="18" s="1"/>
  <c r="B235" i="18" s="1"/>
  <c r="B236" i="18" s="1"/>
  <c r="B237" i="18" s="1"/>
  <c r="B238" i="18" s="1"/>
  <c r="B239" i="18" s="1"/>
  <c r="B241" i="18" s="1"/>
  <c r="B242" i="18" s="1"/>
  <c r="B243" i="18" s="1"/>
  <c r="B244" i="18" s="1"/>
  <c r="B245" i="18" s="1"/>
  <c r="B246" i="18" s="1"/>
  <c r="B247" i="18" s="1"/>
  <c r="B248" i="18" s="1"/>
  <c r="B249" i="18" s="1"/>
  <c r="B250" i="18" s="1"/>
  <c r="B251" i="18" s="1"/>
  <c r="B252" i="18" s="1"/>
  <c r="B254" i="18" s="1"/>
  <c r="B255" i="18" s="1"/>
  <c r="B256" i="18" s="1"/>
  <c r="B257" i="18" s="1"/>
  <c r="B258" i="18" s="1"/>
  <c r="B259" i="18" s="1"/>
  <c r="B260" i="18" s="1"/>
  <c r="B261" i="18" s="1"/>
  <c r="B262" i="18" s="1"/>
  <c r="B263" i="18" s="1"/>
  <c r="B264" i="18" s="1"/>
  <c r="B265" i="18" s="1"/>
  <c r="B8" i="17"/>
  <c r="B9" i="17" s="1"/>
  <c r="B10" i="17" s="1"/>
  <c r="B11" i="17" s="1"/>
  <c r="B12" i="17" s="1"/>
  <c r="B13" i="17" s="1"/>
  <c r="B14" i="17" s="1"/>
  <c r="B15" i="17" s="1"/>
  <c r="B16" i="17" s="1"/>
  <c r="B17" i="17" s="1"/>
  <c r="B18" i="17" s="1"/>
  <c r="B20" i="17" s="1"/>
  <c r="B21" i="17" s="1"/>
  <c r="B22" i="17" s="1"/>
  <c r="B23" i="17" s="1"/>
  <c r="B24" i="17" s="1"/>
  <c r="B25" i="17" s="1"/>
  <c r="B26" i="17" s="1"/>
  <c r="B27" i="17" s="1"/>
  <c r="B28" i="17" s="1"/>
  <c r="B29" i="17" s="1"/>
  <c r="B30" i="17" s="1"/>
  <c r="B31" i="17" s="1"/>
  <c r="B33" i="17" s="1"/>
  <c r="B34" i="17" s="1"/>
  <c r="B35" i="17" s="1"/>
  <c r="B36" i="17" s="1"/>
  <c r="B37" i="17" s="1"/>
  <c r="B38" i="17" s="1"/>
  <c r="B39" i="17" s="1"/>
  <c r="B40" i="17" s="1"/>
  <c r="B41" i="17" s="1"/>
  <c r="B42" i="17" s="1"/>
  <c r="B43" i="17" s="1"/>
  <c r="B44" i="17" s="1"/>
  <c r="B46" i="17" s="1"/>
  <c r="B47" i="17" s="1"/>
  <c r="B48" i="17" s="1"/>
  <c r="B49" i="17" s="1"/>
  <c r="B50" i="17" s="1"/>
  <c r="B51" i="17" s="1"/>
  <c r="B52" i="17" s="1"/>
  <c r="B53" i="17" s="1"/>
  <c r="B54" i="17" s="1"/>
  <c r="B55" i="17" s="1"/>
  <c r="B56" i="17" s="1"/>
  <c r="B57" i="17" s="1"/>
  <c r="B59" i="17" s="1"/>
  <c r="B60" i="17" s="1"/>
  <c r="B61" i="17" s="1"/>
  <c r="B62" i="17" s="1"/>
  <c r="B63" i="17" s="1"/>
  <c r="B64" i="17" s="1"/>
  <c r="B65" i="17" s="1"/>
  <c r="B66" i="17" s="1"/>
  <c r="B67" i="17" s="1"/>
  <c r="B68" i="17" s="1"/>
  <c r="B69" i="17" s="1"/>
  <c r="B70" i="17" s="1"/>
  <c r="B72" i="17" s="1"/>
  <c r="B73" i="17" s="1"/>
  <c r="B74" i="17" s="1"/>
  <c r="B75" i="17" s="1"/>
  <c r="B76" i="17" s="1"/>
  <c r="B77" i="17" s="1"/>
  <c r="B78" i="17" s="1"/>
  <c r="B79" i="17" s="1"/>
  <c r="B80" i="17" s="1"/>
  <c r="B81" i="17" s="1"/>
  <c r="B82" i="17" s="1"/>
  <c r="B83" i="17" s="1"/>
  <c r="B85" i="17" s="1"/>
  <c r="B86" i="17" s="1"/>
  <c r="B87" i="17" s="1"/>
  <c r="B88" i="17" s="1"/>
  <c r="B89" i="17" s="1"/>
  <c r="B90" i="17" s="1"/>
  <c r="B91" i="17" s="1"/>
  <c r="B92" i="17" s="1"/>
  <c r="B93" i="17" s="1"/>
  <c r="B94" i="17" s="1"/>
  <c r="B95" i="17" s="1"/>
  <c r="B96" i="17" s="1"/>
  <c r="B98" i="17" s="1"/>
  <c r="B99" i="17" s="1"/>
  <c r="B100" i="17" s="1"/>
  <c r="B101" i="17" s="1"/>
  <c r="B102" i="17" s="1"/>
  <c r="B103" i="17" s="1"/>
  <c r="B104" i="17" s="1"/>
  <c r="B105" i="17" s="1"/>
  <c r="B106" i="17" s="1"/>
  <c r="B107" i="17" s="1"/>
  <c r="B108" i="17" s="1"/>
  <c r="B109" i="17" s="1"/>
  <c r="B111" i="17" s="1"/>
  <c r="B112" i="17" s="1"/>
  <c r="B113" i="17" s="1"/>
  <c r="B114" i="17" s="1"/>
  <c r="B115" i="17" s="1"/>
  <c r="B116" i="17" s="1"/>
  <c r="B117" i="17" s="1"/>
  <c r="B118" i="17" s="1"/>
  <c r="B119" i="17" s="1"/>
  <c r="B120" i="17" s="1"/>
  <c r="B121" i="17" s="1"/>
  <c r="B122" i="17" s="1"/>
  <c r="B124" i="17" s="1"/>
  <c r="B125" i="17" s="1"/>
  <c r="B126" i="17" s="1"/>
  <c r="B127" i="17" s="1"/>
  <c r="B128" i="17" s="1"/>
  <c r="B129" i="17" s="1"/>
  <c r="B130" i="17" s="1"/>
  <c r="B131" i="17" s="1"/>
  <c r="B132" i="17" s="1"/>
  <c r="B133" i="17" s="1"/>
  <c r="B134" i="17" s="1"/>
  <c r="B135" i="17" s="1"/>
  <c r="B137" i="17" s="1"/>
  <c r="B138" i="17" s="1"/>
  <c r="B139" i="17" s="1"/>
  <c r="B140" i="17" s="1"/>
  <c r="B141" i="17" s="1"/>
  <c r="B142" i="17" s="1"/>
  <c r="B143" i="17" s="1"/>
  <c r="B144" i="17" s="1"/>
  <c r="B145" i="17" s="1"/>
  <c r="B146" i="17" s="1"/>
  <c r="B147" i="17" s="1"/>
  <c r="B148" i="17" s="1"/>
  <c r="B150" i="17" s="1"/>
  <c r="B151" i="17" s="1"/>
  <c r="B152" i="17" s="1"/>
  <c r="B153" i="17" s="1"/>
  <c r="B154" i="17" s="1"/>
  <c r="B155" i="17" s="1"/>
  <c r="B156" i="17" s="1"/>
  <c r="B157" i="17" s="1"/>
  <c r="B158" i="17" s="1"/>
  <c r="B159" i="17" s="1"/>
  <c r="B160" i="17" s="1"/>
  <c r="B161" i="17" s="1"/>
  <c r="B163" i="17" s="1"/>
  <c r="B164" i="17" s="1"/>
  <c r="B165" i="17" s="1"/>
  <c r="B166" i="17" s="1"/>
  <c r="B167" i="17" s="1"/>
  <c r="B168" i="17" s="1"/>
  <c r="B169" i="17" s="1"/>
  <c r="B170" i="17" s="1"/>
  <c r="B171" i="17" s="1"/>
  <c r="B172" i="17" s="1"/>
  <c r="B173" i="17" s="1"/>
  <c r="B174" i="17" s="1"/>
  <c r="B176" i="17" s="1"/>
  <c r="B177" i="17" s="1"/>
  <c r="B178" i="17" s="1"/>
  <c r="B179" i="17" s="1"/>
  <c r="B180" i="17" s="1"/>
  <c r="B181" i="17" s="1"/>
  <c r="B182" i="17" s="1"/>
  <c r="B183" i="17" s="1"/>
  <c r="B184" i="17" s="1"/>
  <c r="B185" i="17" s="1"/>
  <c r="B186" i="17" s="1"/>
  <c r="B187" i="17" s="1"/>
  <c r="B189" i="17" s="1"/>
  <c r="B190" i="17" s="1"/>
  <c r="B191" i="17" s="1"/>
  <c r="B192" i="17" s="1"/>
  <c r="B193" i="17" s="1"/>
  <c r="B194" i="17" s="1"/>
  <c r="B195" i="17" s="1"/>
  <c r="B196" i="17" s="1"/>
  <c r="B197" i="17" s="1"/>
  <c r="B198" i="17" s="1"/>
  <c r="B199" i="17" s="1"/>
  <c r="B200" i="17" s="1"/>
  <c r="B202" i="17" s="1"/>
  <c r="B203" i="17" s="1"/>
  <c r="B204" i="17" s="1"/>
  <c r="B205" i="17" s="1"/>
  <c r="B206" i="17" s="1"/>
  <c r="B207" i="17" s="1"/>
  <c r="B208" i="17" s="1"/>
  <c r="B209" i="17" s="1"/>
  <c r="B210" i="17" s="1"/>
  <c r="B211" i="17" s="1"/>
  <c r="B212" i="17" s="1"/>
  <c r="B213" i="17" s="1"/>
  <c r="B215" i="17" s="1"/>
  <c r="B216" i="17" s="1"/>
  <c r="B217" i="17" s="1"/>
  <c r="B218" i="17" s="1"/>
  <c r="B219" i="17" s="1"/>
  <c r="B220" i="17" s="1"/>
  <c r="B221" i="17" s="1"/>
  <c r="B222" i="17" s="1"/>
  <c r="B223" i="17" s="1"/>
  <c r="B224" i="17" s="1"/>
  <c r="B225" i="17" s="1"/>
  <c r="B226" i="17" s="1"/>
  <c r="B228" i="17" s="1"/>
  <c r="B229" i="17" s="1"/>
  <c r="B230" i="17" s="1"/>
  <c r="B231" i="17" s="1"/>
  <c r="B232" i="17" s="1"/>
  <c r="B233" i="17" s="1"/>
  <c r="B234" i="17" s="1"/>
  <c r="B235" i="17" s="1"/>
  <c r="B236" i="17" s="1"/>
  <c r="B237" i="17" s="1"/>
  <c r="B238" i="17" s="1"/>
  <c r="B239" i="17" s="1"/>
  <c r="B241" i="17" s="1"/>
  <c r="B242" i="17" s="1"/>
  <c r="B243" i="17" s="1"/>
  <c r="B244" i="17" s="1"/>
  <c r="B245" i="17" s="1"/>
  <c r="B246" i="17" s="1"/>
  <c r="B247" i="17" s="1"/>
  <c r="B248" i="17" s="1"/>
  <c r="B249" i="17" s="1"/>
  <c r="B250" i="17" s="1"/>
  <c r="B251" i="17" s="1"/>
  <c r="B252" i="17" s="1"/>
  <c r="B254" i="17" s="1"/>
  <c r="B255" i="17" s="1"/>
  <c r="B256" i="17" s="1"/>
  <c r="B257" i="17" s="1"/>
  <c r="B258" i="17" s="1"/>
  <c r="B259" i="17" s="1"/>
  <c r="B260" i="17" s="1"/>
  <c r="B261" i="17" s="1"/>
  <c r="B262" i="17" s="1"/>
  <c r="B263" i="17" s="1"/>
  <c r="B264" i="17" s="1"/>
  <c r="B265" i="17" s="1"/>
  <c r="B8" i="16"/>
  <c r="B9" i="16" s="1"/>
  <c r="B10" i="16" s="1"/>
  <c r="B11" i="16" s="1"/>
  <c r="B12" i="16" s="1"/>
  <c r="B13" i="16" s="1"/>
  <c r="B14" i="16" s="1"/>
  <c r="B15" i="16" s="1"/>
  <c r="B16" i="16" s="1"/>
  <c r="B17" i="16" s="1"/>
  <c r="B18" i="16" s="1"/>
  <c r="B20" i="16" s="1"/>
  <c r="B21" i="16" s="1"/>
  <c r="B22" i="16" s="1"/>
  <c r="B23" i="16" s="1"/>
  <c r="B24" i="16" s="1"/>
  <c r="B25" i="16" s="1"/>
  <c r="B26" i="16" s="1"/>
  <c r="B27" i="16" s="1"/>
  <c r="B28" i="16" s="1"/>
  <c r="B29" i="16" s="1"/>
  <c r="B30" i="16" s="1"/>
  <c r="B31" i="16" s="1"/>
  <c r="B33" i="16" s="1"/>
  <c r="B34" i="16" s="1"/>
  <c r="B35" i="16" s="1"/>
  <c r="B36" i="16" s="1"/>
  <c r="B37" i="16" s="1"/>
  <c r="B38" i="16" s="1"/>
  <c r="B39" i="16" s="1"/>
  <c r="B40" i="16" s="1"/>
  <c r="B41" i="16" s="1"/>
  <c r="B42" i="16" s="1"/>
  <c r="B43" i="16" s="1"/>
  <c r="B44" i="16" s="1"/>
  <c r="B46" i="16" s="1"/>
  <c r="B47" i="16" s="1"/>
  <c r="B48" i="16" s="1"/>
  <c r="B49" i="16" s="1"/>
  <c r="B50" i="16" s="1"/>
  <c r="B51" i="16" s="1"/>
  <c r="B52" i="16" s="1"/>
  <c r="B53" i="16" s="1"/>
  <c r="B54" i="16" s="1"/>
  <c r="B55" i="16" s="1"/>
  <c r="B56" i="16" s="1"/>
  <c r="B57" i="16" s="1"/>
  <c r="B59" i="16" s="1"/>
  <c r="B60" i="16" s="1"/>
  <c r="B61" i="16" s="1"/>
  <c r="B62" i="16" s="1"/>
  <c r="B63" i="16" s="1"/>
  <c r="B64" i="16" s="1"/>
  <c r="B65" i="16" s="1"/>
  <c r="B66" i="16" s="1"/>
  <c r="B67" i="16" s="1"/>
  <c r="B68" i="16" s="1"/>
  <c r="B69" i="16" s="1"/>
  <c r="B70" i="16" s="1"/>
  <c r="B72" i="16" s="1"/>
  <c r="B73" i="16" s="1"/>
  <c r="B74" i="16" s="1"/>
  <c r="B75" i="16" s="1"/>
  <c r="B76" i="16" s="1"/>
  <c r="B77" i="16" s="1"/>
  <c r="B78" i="16" s="1"/>
  <c r="B79" i="16" s="1"/>
  <c r="B80" i="16" s="1"/>
  <c r="B81" i="16" s="1"/>
  <c r="B82" i="16" s="1"/>
  <c r="B83" i="16" s="1"/>
  <c r="B85" i="16" s="1"/>
  <c r="B86" i="16" s="1"/>
  <c r="B87" i="16" s="1"/>
  <c r="B88" i="16" s="1"/>
  <c r="B89" i="16" s="1"/>
  <c r="B90" i="16" s="1"/>
  <c r="B91" i="16" s="1"/>
  <c r="B92" i="16" s="1"/>
  <c r="B93" i="16" s="1"/>
  <c r="B94" i="16" s="1"/>
  <c r="B95" i="16" s="1"/>
  <c r="B96" i="16" s="1"/>
  <c r="B98" i="16" s="1"/>
  <c r="B99" i="16" s="1"/>
  <c r="B100" i="16" s="1"/>
  <c r="B101" i="16" s="1"/>
  <c r="B102" i="16" s="1"/>
  <c r="B103" i="16" s="1"/>
  <c r="B104" i="16" s="1"/>
  <c r="B105" i="16" s="1"/>
  <c r="B106" i="16" s="1"/>
  <c r="B107" i="16" s="1"/>
  <c r="B108" i="16" s="1"/>
  <c r="B109" i="16" s="1"/>
  <c r="B111" i="16" s="1"/>
  <c r="B112" i="16" s="1"/>
  <c r="B113" i="16" s="1"/>
  <c r="B114" i="16" s="1"/>
  <c r="B115" i="16" s="1"/>
  <c r="B116" i="16" s="1"/>
  <c r="B117" i="16" s="1"/>
  <c r="B118" i="16" s="1"/>
  <c r="B119" i="16" s="1"/>
  <c r="B120" i="16" s="1"/>
  <c r="B121" i="16" s="1"/>
  <c r="B122" i="16" s="1"/>
  <c r="B124" i="16" s="1"/>
  <c r="B125" i="16" s="1"/>
  <c r="B126" i="16" s="1"/>
  <c r="B127" i="16" s="1"/>
  <c r="B128" i="16" s="1"/>
  <c r="B129" i="16" s="1"/>
  <c r="B130" i="16" s="1"/>
  <c r="B131" i="16" s="1"/>
  <c r="B132" i="16" s="1"/>
  <c r="B133" i="16" s="1"/>
  <c r="B134" i="16" s="1"/>
  <c r="B135" i="16" s="1"/>
  <c r="B137" i="16" s="1"/>
  <c r="B138" i="16" s="1"/>
  <c r="B139" i="16" s="1"/>
  <c r="B140" i="16" s="1"/>
  <c r="B141" i="16" s="1"/>
  <c r="B142" i="16" s="1"/>
  <c r="B143" i="16" s="1"/>
  <c r="B144" i="16" s="1"/>
  <c r="B145" i="16" s="1"/>
  <c r="B146" i="16" s="1"/>
  <c r="B147" i="16" s="1"/>
  <c r="B148" i="16" s="1"/>
  <c r="B150" i="16" s="1"/>
  <c r="B151" i="16" s="1"/>
  <c r="B152" i="16" s="1"/>
  <c r="B153" i="16" s="1"/>
  <c r="B154" i="16" s="1"/>
  <c r="B155" i="16" s="1"/>
  <c r="B156" i="16" s="1"/>
  <c r="B157" i="16" s="1"/>
  <c r="B158" i="16" s="1"/>
  <c r="B159" i="16" s="1"/>
  <c r="B160" i="16" s="1"/>
  <c r="B161" i="16" s="1"/>
  <c r="B163" i="16" s="1"/>
  <c r="B164" i="16" s="1"/>
  <c r="B165" i="16" s="1"/>
  <c r="B166" i="16" s="1"/>
  <c r="B167" i="16" s="1"/>
  <c r="B168" i="16" s="1"/>
  <c r="B169" i="16" s="1"/>
  <c r="B170" i="16" s="1"/>
  <c r="B171" i="16" s="1"/>
  <c r="B172" i="16" s="1"/>
  <c r="B173" i="16" s="1"/>
  <c r="B174" i="16" s="1"/>
  <c r="B176" i="16" s="1"/>
  <c r="B177" i="16" s="1"/>
  <c r="B178" i="16" s="1"/>
  <c r="B179" i="16" s="1"/>
  <c r="B180" i="16" s="1"/>
  <c r="B181" i="16" s="1"/>
  <c r="B182" i="16" s="1"/>
  <c r="B183" i="16" s="1"/>
  <c r="B184" i="16" s="1"/>
  <c r="B185" i="16" s="1"/>
  <c r="B186" i="16" s="1"/>
  <c r="B187" i="16" s="1"/>
  <c r="B189" i="16" s="1"/>
  <c r="B190" i="16" s="1"/>
  <c r="B191" i="16" s="1"/>
  <c r="B192" i="16" s="1"/>
  <c r="B193" i="16" s="1"/>
  <c r="B194" i="16" s="1"/>
  <c r="B195" i="16" s="1"/>
  <c r="B196" i="16" s="1"/>
  <c r="B197" i="16" s="1"/>
  <c r="B198" i="16" s="1"/>
  <c r="B199" i="16" s="1"/>
  <c r="B200" i="16" s="1"/>
  <c r="B202" i="16" s="1"/>
  <c r="B203" i="16" s="1"/>
  <c r="B204" i="16" s="1"/>
  <c r="B205" i="16" s="1"/>
  <c r="B206" i="16" s="1"/>
  <c r="B207" i="16" s="1"/>
  <c r="B208" i="16" s="1"/>
  <c r="B209" i="16" s="1"/>
  <c r="B210" i="16" s="1"/>
  <c r="B211" i="16" s="1"/>
  <c r="B212" i="16" s="1"/>
  <c r="B213" i="16" s="1"/>
  <c r="B215" i="16" s="1"/>
  <c r="B216" i="16" s="1"/>
  <c r="B217" i="16" s="1"/>
  <c r="B218" i="16" s="1"/>
  <c r="B219" i="16" s="1"/>
  <c r="B220" i="16" s="1"/>
  <c r="B221" i="16" s="1"/>
  <c r="B222" i="16" s="1"/>
  <c r="B223" i="16" s="1"/>
  <c r="B224" i="16" s="1"/>
  <c r="B225" i="16" s="1"/>
  <c r="B226" i="16" s="1"/>
  <c r="B228" i="16" s="1"/>
  <c r="B229" i="16" s="1"/>
  <c r="B230" i="16" s="1"/>
  <c r="B231" i="16" s="1"/>
  <c r="B232" i="16" s="1"/>
  <c r="B233" i="16" s="1"/>
  <c r="B234" i="16" s="1"/>
  <c r="B235" i="16" s="1"/>
  <c r="B236" i="16" s="1"/>
  <c r="B237" i="16" s="1"/>
  <c r="B238" i="16" s="1"/>
  <c r="B239" i="16" s="1"/>
  <c r="B241" i="16" s="1"/>
  <c r="B242" i="16" s="1"/>
  <c r="B243" i="16" s="1"/>
  <c r="B244" i="16" s="1"/>
  <c r="B245" i="16" s="1"/>
  <c r="B246" i="16" s="1"/>
  <c r="B247" i="16" s="1"/>
  <c r="B248" i="16" s="1"/>
  <c r="B249" i="16" s="1"/>
  <c r="B250" i="16" s="1"/>
  <c r="B251" i="16" s="1"/>
  <c r="B252" i="16" s="1"/>
  <c r="B254" i="16" s="1"/>
  <c r="B255" i="16" s="1"/>
  <c r="B256" i="16" s="1"/>
  <c r="B257" i="16" s="1"/>
  <c r="B258" i="16" s="1"/>
  <c r="B259" i="16" s="1"/>
  <c r="B260" i="16" s="1"/>
  <c r="B261" i="16" s="1"/>
  <c r="B262" i="16" s="1"/>
  <c r="B263" i="16" s="1"/>
  <c r="B264" i="16" s="1"/>
  <c r="B265" i="16" s="1"/>
  <c r="G40" i="15"/>
  <c r="H40" i="15" s="1"/>
  <c r="D1" i="16"/>
  <c r="D7" i="16" s="1"/>
  <c r="D3" i="18"/>
  <c r="C7" i="18" s="1"/>
  <c r="C8" i="18" s="1"/>
  <c r="C9" i="18" s="1"/>
  <c r="C10" i="18" s="1"/>
  <c r="C11" i="18" s="1"/>
  <c r="D3" i="17"/>
  <c r="C7" i="17" s="1"/>
  <c r="C8" i="17" s="1"/>
  <c r="C9" i="17" s="1"/>
  <c r="D4" i="18"/>
  <c r="A19" i="18" s="1"/>
  <c r="A32" i="18" s="1"/>
  <c r="A45" i="18" s="1"/>
  <c r="A58" i="18" s="1"/>
  <c r="A71" i="18" s="1"/>
  <c r="A84" i="18" s="1"/>
  <c r="A97" i="18" s="1"/>
  <c r="A110" i="18" s="1"/>
  <c r="A123" i="18" s="1"/>
  <c r="A136" i="18" s="1"/>
  <c r="A149" i="18" s="1"/>
  <c r="A162" i="18" s="1"/>
  <c r="A175" i="18" s="1"/>
  <c r="A188" i="18" s="1"/>
  <c r="A201" i="18" s="1"/>
  <c r="A214" i="18" s="1"/>
  <c r="A227" i="18" s="1"/>
  <c r="A240" i="18" s="1"/>
  <c r="A253" i="18" s="1"/>
  <c r="A266" i="18" s="1"/>
  <c r="D4" i="17"/>
  <c r="A19" i="17" s="1"/>
  <c r="A32" i="17" s="1"/>
  <c r="A45" i="17" s="1"/>
  <c r="A58" i="17" s="1"/>
  <c r="A71" i="17" s="1"/>
  <c r="A84" i="17" s="1"/>
  <c r="A97" i="17" s="1"/>
  <c r="A110" i="17" s="1"/>
  <c r="A123" i="17" s="1"/>
  <c r="A136" i="17" s="1"/>
  <c r="A149" i="17" s="1"/>
  <c r="A162" i="17" s="1"/>
  <c r="A175" i="17" s="1"/>
  <c r="A188" i="17" s="1"/>
  <c r="A201" i="17" s="1"/>
  <c r="A214" i="17" s="1"/>
  <c r="A227" i="17" s="1"/>
  <c r="A240" i="17" s="1"/>
  <c r="A253" i="17" s="1"/>
  <c r="A266" i="17" s="1"/>
  <c r="D4" i="16"/>
  <c r="A19" i="16" s="1"/>
  <c r="D2" i="18"/>
  <c r="D2" i="17"/>
  <c r="D2" i="16"/>
  <c r="D1" i="19"/>
  <c r="D1" i="18"/>
  <c r="D7" i="18" s="1"/>
  <c r="D1" i="17"/>
  <c r="D7" i="17" s="1"/>
  <c r="G20" i="15"/>
  <c r="H20" i="15" s="1"/>
  <c r="I20" i="15" s="1"/>
  <c r="J20" i="15" s="1"/>
  <c r="K20" i="15" s="1"/>
  <c r="L20" i="15" s="1"/>
  <c r="M20" i="15" s="1"/>
  <c r="N20" i="15" s="1"/>
  <c r="O20" i="15" s="1"/>
  <c r="P20" i="15" s="1"/>
  <c r="Q20" i="15" s="1"/>
  <c r="R20" i="15" s="1"/>
  <c r="S20" i="15" s="1"/>
  <c r="T20" i="15" s="1"/>
  <c r="U20" i="15" s="1"/>
  <c r="V20" i="15" s="1"/>
  <c r="W20" i="15" s="1"/>
  <c r="X20" i="15" s="1"/>
  <c r="Y20" i="15" s="1"/>
  <c r="Z20" i="15" s="1"/>
  <c r="G11" i="15"/>
  <c r="G12" i="15" s="1"/>
  <c r="G9" i="15"/>
  <c r="H9" i="15" s="1"/>
  <c r="I9" i="15" s="1"/>
  <c r="J9" i="15" s="1"/>
  <c r="K9" i="15" s="1"/>
  <c r="L9" i="15" s="1"/>
  <c r="M9" i="15" s="1"/>
  <c r="N9" i="15" s="1"/>
  <c r="O9" i="15" s="1"/>
  <c r="P9" i="15" s="1"/>
  <c r="Q9" i="15" s="1"/>
  <c r="R9" i="15" s="1"/>
  <c r="S9" i="15" s="1"/>
  <c r="T9" i="15" s="1"/>
  <c r="U9" i="15" s="1"/>
  <c r="V9" i="15" s="1"/>
  <c r="W9" i="15" s="1"/>
  <c r="X9" i="15" s="1"/>
  <c r="Y9" i="15" s="1"/>
  <c r="Z9" i="15" s="1"/>
  <c r="I5" i="20" l="1"/>
  <c r="H29" i="28"/>
  <c r="E7" i="17"/>
  <c r="F7" i="18"/>
  <c r="E7" i="18"/>
  <c r="D3" i="16"/>
  <c r="C7" i="16" s="1"/>
  <c r="D132" i="19"/>
  <c r="F132" i="19" s="1"/>
  <c r="D128" i="19"/>
  <c r="F128" i="19" s="1"/>
  <c r="D124" i="19"/>
  <c r="F124" i="19" s="1"/>
  <c r="D119" i="19"/>
  <c r="F119" i="19" s="1"/>
  <c r="D115" i="19"/>
  <c r="F115" i="19" s="1"/>
  <c r="D111" i="19"/>
  <c r="F111" i="19" s="1"/>
  <c r="D106" i="19"/>
  <c r="F106" i="19" s="1"/>
  <c r="D102" i="19"/>
  <c r="F102" i="19" s="1"/>
  <c r="D98" i="19"/>
  <c r="F98" i="19" s="1"/>
  <c r="D93" i="19"/>
  <c r="F93" i="19" s="1"/>
  <c r="D89" i="19"/>
  <c r="F89" i="19" s="1"/>
  <c r="D85" i="19"/>
  <c r="F85" i="19" s="1"/>
  <c r="D80" i="19"/>
  <c r="F80" i="19" s="1"/>
  <c r="D76" i="19"/>
  <c r="F76" i="19" s="1"/>
  <c r="D72" i="19"/>
  <c r="F72" i="19" s="1"/>
  <c r="D67" i="19"/>
  <c r="F67" i="19" s="1"/>
  <c r="D63" i="19"/>
  <c r="F63" i="19" s="1"/>
  <c r="D59" i="19"/>
  <c r="F59" i="19" s="1"/>
  <c r="D54" i="19"/>
  <c r="F54" i="19" s="1"/>
  <c r="D50" i="19"/>
  <c r="F50" i="19" s="1"/>
  <c r="D46" i="19"/>
  <c r="F46" i="19" s="1"/>
  <c r="D41" i="19"/>
  <c r="F41" i="19" s="1"/>
  <c r="D37" i="19"/>
  <c r="F37" i="19" s="1"/>
  <c r="D33" i="19"/>
  <c r="F33" i="19" s="1"/>
  <c r="D28" i="19"/>
  <c r="F28" i="19" s="1"/>
  <c r="D24" i="19"/>
  <c r="F24" i="19" s="1"/>
  <c r="D20" i="19"/>
  <c r="F20" i="19" s="1"/>
  <c r="E132" i="19"/>
  <c r="E128" i="19"/>
  <c r="E124" i="19"/>
  <c r="E119" i="19"/>
  <c r="E115" i="19"/>
  <c r="E111" i="19"/>
  <c r="E106" i="19"/>
  <c r="E102" i="19"/>
  <c r="E98" i="19"/>
  <c r="E93" i="19"/>
  <c r="E89" i="19"/>
  <c r="E85" i="19"/>
  <c r="E80" i="19"/>
  <c r="E76" i="19"/>
  <c r="E72" i="19"/>
  <c r="E67" i="19"/>
  <c r="E63" i="19"/>
  <c r="E59" i="19"/>
  <c r="E54" i="19"/>
  <c r="E50" i="19"/>
  <c r="E46" i="19"/>
  <c r="E41" i="19"/>
  <c r="E37" i="19"/>
  <c r="E33" i="19"/>
  <c r="E28" i="19"/>
  <c r="E24" i="19"/>
  <c r="E20" i="19"/>
  <c r="D16" i="19"/>
  <c r="F16" i="19" s="1"/>
  <c r="D135" i="19"/>
  <c r="D131" i="19"/>
  <c r="F131" i="19" s="1"/>
  <c r="D127" i="19"/>
  <c r="F127" i="19" s="1"/>
  <c r="D122" i="19"/>
  <c r="D118" i="19"/>
  <c r="F118" i="19" s="1"/>
  <c r="D114" i="19"/>
  <c r="F114" i="19" s="1"/>
  <c r="D109" i="19"/>
  <c r="D105" i="19"/>
  <c r="F105" i="19" s="1"/>
  <c r="D101" i="19"/>
  <c r="F101" i="19" s="1"/>
  <c r="D96" i="19"/>
  <c r="D92" i="19"/>
  <c r="F92" i="19" s="1"/>
  <c r="D88" i="19"/>
  <c r="F88" i="19" s="1"/>
  <c r="D83" i="19"/>
  <c r="D79" i="19"/>
  <c r="F79" i="19" s="1"/>
  <c r="D75" i="19"/>
  <c r="F75" i="19" s="1"/>
  <c r="D70" i="19"/>
  <c r="D66" i="19"/>
  <c r="F66" i="19" s="1"/>
  <c r="D62" i="19"/>
  <c r="F62" i="19" s="1"/>
  <c r="D57" i="19"/>
  <c r="D53" i="19"/>
  <c r="F53" i="19" s="1"/>
  <c r="D49" i="19"/>
  <c r="F49" i="19" s="1"/>
  <c r="D44" i="19"/>
  <c r="D40" i="19"/>
  <c r="F40" i="19" s="1"/>
  <c r="D36" i="19"/>
  <c r="F36" i="19" s="1"/>
  <c r="D31" i="19"/>
  <c r="F31" i="19" s="1"/>
  <c r="D27" i="19"/>
  <c r="F27" i="19" s="1"/>
  <c r="D23" i="19"/>
  <c r="F23" i="19" s="1"/>
  <c r="E135" i="19"/>
  <c r="E131" i="19"/>
  <c r="E127" i="19"/>
  <c r="E122" i="19"/>
  <c r="E118" i="19"/>
  <c r="E114" i="19"/>
  <c r="E109" i="19"/>
  <c r="E105" i="19"/>
  <c r="E101" i="19"/>
  <c r="E96" i="19"/>
  <c r="E92" i="19"/>
  <c r="E88" i="19"/>
  <c r="E83" i="19"/>
  <c r="E79" i="19"/>
  <c r="E75" i="19"/>
  <c r="E70" i="19"/>
  <c r="E66" i="19"/>
  <c r="E62" i="19"/>
  <c r="E57" i="19"/>
  <c r="E53" i="19"/>
  <c r="E49" i="19"/>
  <c r="E44" i="19"/>
  <c r="E40" i="19"/>
  <c r="E36" i="19"/>
  <c r="E31" i="19"/>
  <c r="E27" i="19"/>
  <c r="E23" i="19"/>
  <c r="D15" i="19"/>
  <c r="F15" i="19" s="1"/>
  <c r="D11" i="19"/>
  <c r="F11" i="19" s="1"/>
  <c r="D7" i="19"/>
  <c r="F7" i="19" s="1"/>
  <c r="E15" i="19"/>
  <c r="E11" i="19"/>
  <c r="E7" i="19"/>
  <c r="D134" i="19"/>
  <c r="F134" i="19" s="1"/>
  <c r="D130" i="19"/>
  <c r="F130" i="19" s="1"/>
  <c r="D126" i="19"/>
  <c r="F126" i="19" s="1"/>
  <c r="D121" i="19"/>
  <c r="F121" i="19" s="1"/>
  <c r="D117" i="19"/>
  <c r="F117" i="19" s="1"/>
  <c r="D113" i="19"/>
  <c r="F113" i="19" s="1"/>
  <c r="D108" i="19"/>
  <c r="F108" i="19" s="1"/>
  <c r="D104" i="19"/>
  <c r="F104" i="19" s="1"/>
  <c r="D100" i="19"/>
  <c r="F100" i="19" s="1"/>
  <c r="D95" i="19"/>
  <c r="F95" i="19" s="1"/>
  <c r="D91" i="19"/>
  <c r="F91" i="19" s="1"/>
  <c r="D87" i="19"/>
  <c r="F87" i="19" s="1"/>
  <c r="D82" i="19"/>
  <c r="F82" i="19" s="1"/>
  <c r="D78" i="19"/>
  <c r="F78" i="19" s="1"/>
  <c r="D74" i="19"/>
  <c r="F74" i="19" s="1"/>
  <c r="D69" i="19"/>
  <c r="F69" i="19" s="1"/>
  <c r="D65" i="19"/>
  <c r="F65" i="19" s="1"/>
  <c r="D61" i="19"/>
  <c r="F61" i="19" s="1"/>
  <c r="D56" i="19"/>
  <c r="F56" i="19" s="1"/>
  <c r="D52" i="19"/>
  <c r="F52" i="19" s="1"/>
  <c r="D107" i="19"/>
  <c r="F107" i="19" s="1"/>
  <c r="D43" i="19"/>
  <c r="F43" i="19" s="1"/>
  <c r="E117" i="19"/>
  <c r="E74" i="19"/>
  <c r="E22" i="19"/>
  <c r="D120" i="19"/>
  <c r="F120" i="19" s="1"/>
  <c r="D103" i="19"/>
  <c r="F103" i="19" s="1"/>
  <c r="D86" i="19"/>
  <c r="F86" i="19" s="1"/>
  <c r="D68" i="19"/>
  <c r="F68" i="19" s="1"/>
  <c r="D51" i="19"/>
  <c r="F51" i="19" s="1"/>
  <c r="D42" i="19"/>
  <c r="F42" i="19" s="1"/>
  <c r="D34" i="19"/>
  <c r="F34" i="19" s="1"/>
  <c r="D25" i="19"/>
  <c r="F25" i="19" s="1"/>
  <c r="E133" i="19"/>
  <c r="E125" i="19"/>
  <c r="E116" i="19"/>
  <c r="E107" i="19"/>
  <c r="E99" i="19"/>
  <c r="E90" i="19"/>
  <c r="E81" i="19"/>
  <c r="E73" i="19"/>
  <c r="E64" i="19"/>
  <c r="E55" i="19"/>
  <c r="E47" i="19"/>
  <c r="E38" i="19"/>
  <c r="E29" i="19"/>
  <c r="E21" i="19"/>
  <c r="D13" i="19"/>
  <c r="F13" i="19" s="1"/>
  <c r="D8" i="19"/>
  <c r="F8" i="19" s="1"/>
  <c r="E14" i="19"/>
  <c r="E9" i="19"/>
  <c r="D133" i="19"/>
  <c r="F133" i="19" s="1"/>
  <c r="D116" i="19"/>
  <c r="F116" i="19" s="1"/>
  <c r="D99" i="19"/>
  <c r="F99" i="19" s="1"/>
  <c r="D81" i="19"/>
  <c r="F81" i="19" s="1"/>
  <c r="D64" i="19"/>
  <c r="F64" i="19" s="1"/>
  <c r="D48" i="19"/>
  <c r="F48" i="19" s="1"/>
  <c r="D39" i="19"/>
  <c r="F39" i="19" s="1"/>
  <c r="D30" i="19"/>
  <c r="F30" i="19" s="1"/>
  <c r="D22" i="19"/>
  <c r="F22" i="19" s="1"/>
  <c r="E130" i="19"/>
  <c r="E121" i="19"/>
  <c r="E113" i="19"/>
  <c r="E104" i="19"/>
  <c r="E95" i="19"/>
  <c r="E87" i="19"/>
  <c r="E78" i="19"/>
  <c r="E69" i="19"/>
  <c r="E61" i="19"/>
  <c r="E52" i="19"/>
  <c r="E43" i="19"/>
  <c r="E35" i="19"/>
  <c r="E26" i="19"/>
  <c r="D18" i="19"/>
  <c r="F18" i="19" s="1"/>
  <c r="D12" i="19"/>
  <c r="F12" i="19" s="1"/>
  <c r="E18" i="19"/>
  <c r="E13" i="19"/>
  <c r="E8" i="19"/>
  <c r="D129" i="19"/>
  <c r="F129" i="19" s="1"/>
  <c r="D112" i="19"/>
  <c r="F112" i="19" s="1"/>
  <c r="D94" i="19"/>
  <c r="F94" i="19" s="1"/>
  <c r="D77" i="19"/>
  <c r="F77" i="19" s="1"/>
  <c r="D60" i="19"/>
  <c r="F60" i="19" s="1"/>
  <c r="D47" i="19"/>
  <c r="F47" i="19" s="1"/>
  <c r="D38" i="19"/>
  <c r="F38" i="19" s="1"/>
  <c r="D29" i="19"/>
  <c r="F29" i="19" s="1"/>
  <c r="D21" i="19"/>
  <c r="F21" i="19" s="1"/>
  <c r="E129" i="19"/>
  <c r="E120" i="19"/>
  <c r="E112" i="19"/>
  <c r="E103" i="19"/>
  <c r="E94" i="19"/>
  <c r="E86" i="19"/>
  <c r="E77" i="19"/>
  <c r="E68" i="19"/>
  <c r="E60" i="19"/>
  <c r="E51" i="19"/>
  <c r="E42" i="19"/>
  <c r="E34" i="19"/>
  <c r="E25" i="19"/>
  <c r="D17" i="19"/>
  <c r="F17" i="19" s="1"/>
  <c r="D10" i="19"/>
  <c r="F10" i="19" s="1"/>
  <c r="E17" i="19"/>
  <c r="E12" i="19"/>
  <c r="D125" i="19"/>
  <c r="F125" i="19" s="1"/>
  <c r="D90" i="19"/>
  <c r="F90" i="19" s="1"/>
  <c r="D73" i="19"/>
  <c r="F73" i="19" s="1"/>
  <c r="D55" i="19"/>
  <c r="F55" i="19" s="1"/>
  <c r="D35" i="19"/>
  <c r="F35" i="19" s="1"/>
  <c r="D26" i="19"/>
  <c r="F26" i="19" s="1"/>
  <c r="E134" i="19"/>
  <c r="E126" i="19"/>
  <c r="E108" i="19"/>
  <c r="E100" i="19"/>
  <c r="E91" i="19"/>
  <c r="E82" i="19"/>
  <c r="E65" i="19"/>
  <c r="E56" i="19"/>
  <c r="E48" i="19"/>
  <c r="E39" i="19"/>
  <c r="E30" i="19"/>
  <c r="D14" i="19"/>
  <c r="F14" i="19" s="1"/>
  <c r="D9" i="19"/>
  <c r="F9" i="19" s="1"/>
  <c r="E16" i="19"/>
  <c r="E10" i="19"/>
  <c r="A32" i="16"/>
  <c r="I40" i="15"/>
  <c r="J40" i="15" s="1"/>
  <c r="K40" i="15" s="1"/>
  <c r="L40" i="15" s="1"/>
  <c r="M40" i="15" s="1"/>
  <c r="N40" i="15" s="1"/>
  <c r="O40" i="15" s="1"/>
  <c r="P40" i="15" s="1"/>
  <c r="Q40" i="15" s="1"/>
  <c r="F7" i="16"/>
  <c r="F7" i="17"/>
  <c r="C12" i="18"/>
  <c r="C13" i="18" s="1"/>
  <c r="C14" i="18" s="1"/>
  <c r="C15" i="18" s="1"/>
  <c r="C10" i="17"/>
  <c r="C11" i="17" s="1"/>
  <c r="F38" i="15"/>
  <c r="G24" i="14"/>
  <c r="H24" i="14" s="1"/>
  <c r="I24" i="14" s="1"/>
  <c r="J24" i="14" s="1"/>
  <c r="K24" i="14" s="1"/>
  <c r="L24" i="14" s="1"/>
  <c r="M24" i="14" s="1"/>
  <c r="N24" i="14" s="1"/>
  <c r="O24" i="14" s="1"/>
  <c r="P24" i="14" s="1"/>
  <c r="Q24" i="14" s="1"/>
  <c r="R24" i="14" s="1"/>
  <c r="S24" i="14" s="1"/>
  <c r="T24" i="14" s="1"/>
  <c r="U24" i="14" s="1"/>
  <c r="V24" i="14" s="1"/>
  <c r="W24" i="14" s="1"/>
  <c r="X24" i="14" s="1"/>
  <c r="Y24" i="14" s="1"/>
  <c r="Z24" i="14" s="1"/>
  <c r="G11" i="14"/>
  <c r="H11" i="14" s="1"/>
  <c r="I11" i="14" s="1"/>
  <c r="J11" i="14" s="1"/>
  <c r="K11" i="14" s="1"/>
  <c r="L11" i="14" s="1"/>
  <c r="M11" i="14" s="1"/>
  <c r="N11" i="14" s="1"/>
  <c r="O11" i="14" s="1"/>
  <c r="P11" i="14" s="1"/>
  <c r="Q11" i="14" s="1"/>
  <c r="R11" i="14" s="1"/>
  <c r="S11" i="14" s="1"/>
  <c r="T11" i="14" s="1"/>
  <c r="U11" i="14" s="1"/>
  <c r="V11" i="14" s="1"/>
  <c r="W11" i="14" s="1"/>
  <c r="X11" i="14" s="1"/>
  <c r="Y11" i="14" s="1"/>
  <c r="Z11" i="14" s="1"/>
  <c r="G50" i="14"/>
  <c r="H50" i="14" s="1"/>
  <c r="I50" i="14" s="1"/>
  <c r="J50" i="14" s="1"/>
  <c r="K50" i="14" s="1"/>
  <c r="L50" i="14" s="1"/>
  <c r="M50" i="14" s="1"/>
  <c r="N50" i="14" s="1"/>
  <c r="O50" i="14" s="1"/>
  <c r="P50" i="14" s="1"/>
  <c r="Q50" i="14" s="1"/>
  <c r="R50" i="14" s="1"/>
  <c r="S50" i="14" s="1"/>
  <c r="T50" i="14" s="1"/>
  <c r="U50" i="14" s="1"/>
  <c r="V50" i="14" s="1"/>
  <c r="W50" i="14" s="1"/>
  <c r="X50" i="14" s="1"/>
  <c r="Y50" i="14" s="1"/>
  <c r="Z50" i="14" s="1"/>
  <c r="G42" i="14"/>
  <c r="H42" i="14" s="1"/>
  <c r="I42" i="14" s="1"/>
  <c r="J42" i="14" s="1"/>
  <c r="K42" i="14" s="1"/>
  <c r="L42" i="14" s="1"/>
  <c r="M42" i="14" s="1"/>
  <c r="N42" i="14" s="1"/>
  <c r="O42" i="14" s="1"/>
  <c r="P42" i="14" s="1"/>
  <c r="Q42" i="14" s="1"/>
  <c r="R42" i="14" s="1"/>
  <c r="S42" i="14" s="1"/>
  <c r="T42" i="14" s="1"/>
  <c r="U42" i="14" s="1"/>
  <c r="V42" i="14" s="1"/>
  <c r="W42" i="14" s="1"/>
  <c r="X42" i="14" s="1"/>
  <c r="Y42" i="14" s="1"/>
  <c r="Z42" i="14" s="1"/>
  <c r="J37" i="14"/>
  <c r="G26" i="14"/>
  <c r="G27" i="14" s="1"/>
  <c r="G13" i="14"/>
  <c r="J5" i="20" l="1"/>
  <c r="K5" i="20" s="1"/>
  <c r="L5" i="20" s="1"/>
  <c r="M5" i="20" s="1"/>
  <c r="N5" i="20" s="1"/>
  <c r="O5" i="20" s="1"/>
  <c r="P5" i="20" s="1"/>
  <c r="Q5" i="20" s="1"/>
  <c r="R5" i="20" s="1"/>
  <c r="S5" i="20" s="1"/>
  <c r="T5" i="20" s="1"/>
  <c r="U5" i="20" s="1"/>
  <c r="V5" i="20" s="1"/>
  <c r="W5" i="20" s="1"/>
  <c r="X5" i="20" s="1"/>
  <c r="I29" i="28"/>
  <c r="C8" i="16"/>
  <c r="E7" i="16"/>
  <c r="G7" i="16" s="1"/>
  <c r="D8" i="16" s="1"/>
  <c r="F8" i="16" s="1"/>
  <c r="R40" i="15"/>
  <c r="Q46" i="15"/>
  <c r="Q51" i="15"/>
  <c r="D84" i="19"/>
  <c r="F83" i="19"/>
  <c r="F84" i="19" s="1"/>
  <c r="L46" i="15" s="1"/>
  <c r="D58" i="19"/>
  <c r="F57" i="19"/>
  <c r="F58" i="19" s="1"/>
  <c r="J46" i="15" s="1"/>
  <c r="D110" i="19"/>
  <c r="F109" i="19"/>
  <c r="F110" i="19" s="1"/>
  <c r="N46" i="15" s="1"/>
  <c r="D136" i="19"/>
  <c r="F135" i="19"/>
  <c r="D71" i="19"/>
  <c r="F70" i="19"/>
  <c r="F71" i="19" s="1"/>
  <c r="K46" i="15" s="1"/>
  <c r="D123" i="19"/>
  <c r="F122" i="19"/>
  <c r="F123" i="19" s="1"/>
  <c r="O46" i="15" s="1"/>
  <c r="D45" i="19"/>
  <c r="F44" i="19"/>
  <c r="F45" i="19" s="1"/>
  <c r="I46" i="15" s="1"/>
  <c r="D97" i="19"/>
  <c r="F96" i="19"/>
  <c r="F97" i="19" s="1"/>
  <c r="M46" i="15" s="1"/>
  <c r="F19" i="19"/>
  <c r="D32" i="19"/>
  <c r="F32" i="19"/>
  <c r="H46" i="15" s="1"/>
  <c r="D19" i="19"/>
  <c r="E58" i="19"/>
  <c r="J51" i="15" s="1"/>
  <c r="E110" i="19"/>
  <c r="N51" i="15" s="1"/>
  <c r="E19" i="19"/>
  <c r="G51" i="15" s="1"/>
  <c r="E45" i="19"/>
  <c r="I51" i="15" s="1"/>
  <c r="E97" i="19"/>
  <c r="M51" i="15" s="1"/>
  <c r="E32" i="19"/>
  <c r="H51" i="15" s="1"/>
  <c r="E84" i="19"/>
  <c r="L51" i="15" s="1"/>
  <c r="E136" i="19"/>
  <c r="P51" i="15" s="1"/>
  <c r="E71" i="19"/>
  <c r="K51" i="15" s="1"/>
  <c r="E123" i="19"/>
  <c r="O51" i="15" s="1"/>
  <c r="A45" i="16"/>
  <c r="A58" i="16" s="1"/>
  <c r="A71" i="16" s="1"/>
  <c r="A84" i="16" s="1"/>
  <c r="A97" i="16" s="1"/>
  <c r="A110" i="16" s="1"/>
  <c r="A123" i="16" s="1"/>
  <c r="A136" i="16" s="1"/>
  <c r="A149" i="16" s="1"/>
  <c r="A162" i="16" s="1"/>
  <c r="A175" i="16" s="1"/>
  <c r="A188" i="16" s="1"/>
  <c r="A201" i="16" s="1"/>
  <c r="A214" i="16" s="1"/>
  <c r="A227" i="16" s="1"/>
  <c r="A240" i="16" s="1"/>
  <c r="A253" i="16" s="1"/>
  <c r="A266" i="16" s="1"/>
  <c r="G7" i="18"/>
  <c r="C16" i="18"/>
  <c r="C12" i="17"/>
  <c r="G7" i="17"/>
  <c r="G14" i="14"/>
  <c r="G46" i="15" l="1"/>
  <c r="F136" i="19"/>
  <c r="P46" i="15" s="1"/>
  <c r="C9" i="16"/>
  <c r="C10" i="16" s="1"/>
  <c r="C11" i="16" s="1"/>
  <c r="C12" i="16" s="1"/>
  <c r="C13" i="16" s="1"/>
  <c r="C14" i="16" s="1"/>
  <c r="C15" i="16" s="1"/>
  <c r="C16" i="16" s="1"/>
  <c r="C17" i="16" s="1"/>
  <c r="C18" i="16" s="1"/>
  <c r="C20" i="16" s="1"/>
  <c r="E8" i="16"/>
  <c r="G8" i="16" s="1"/>
  <c r="D9" i="16" s="1"/>
  <c r="S40" i="15"/>
  <c r="R46" i="15"/>
  <c r="R51" i="15"/>
  <c r="C17" i="18"/>
  <c r="D8" i="18"/>
  <c r="E8" i="18" s="1"/>
  <c r="C13" i="17"/>
  <c r="D8" i="17"/>
  <c r="E8" i="17" s="1"/>
  <c r="C21" i="16" l="1"/>
  <c r="F9" i="16"/>
  <c r="E9" i="16"/>
  <c r="T40" i="15"/>
  <c r="S51" i="15"/>
  <c r="S46" i="15"/>
  <c r="F8" i="18"/>
  <c r="C18" i="18"/>
  <c r="C14" i="17"/>
  <c r="F8" i="17"/>
  <c r="G9" i="16" l="1"/>
  <c r="D10" i="16" s="1"/>
  <c r="F10" i="16" s="1"/>
  <c r="C22" i="16"/>
  <c r="C23" i="16" s="1"/>
  <c r="C24" i="16" s="1"/>
  <c r="C25" i="16" s="1"/>
  <c r="C26" i="16" s="1"/>
  <c r="C27" i="16" s="1"/>
  <c r="C28" i="16" s="1"/>
  <c r="C29" i="16" s="1"/>
  <c r="C30" i="16" s="1"/>
  <c r="C31" i="16" s="1"/>
  <c r="C33" i="16" s="1"/>
  <c r="U40" i="15"/>
  <c r="T51" i="15"/>
  <c r="T46" i="15"/>
  <c r="C20" i="18"/>
  <c r="G8" i="18"/>
  <c r="G8" i="17"/>
  <c r="C15" i="17"/>
  <c r="E10" i="16" l="1"/>
  <c r="G10" i="16" s="1"/>
  <c r="D11" i="16" s="1"/>
  <c r="E11" i="16" s="1"/>
  <c r="C34" i="16"/>
  <c r="V40" i="15"/>
  <c r="U51" i="15"/>
  <c r="U46" i="15"/>
  <c r="C21" i="18"/>
  <c r="D9" i="18"/>
  <c r="E9" i="18" s="1"/>
  <c r="D9" i="17"/>
  <c r="E9" i="17" s="1"/>
  <c r="C16" i="17"/>
  <c r="C35" i="16" l="1"/>
  <c r="C36" i="16" s="1"/>
  <c r="C37" i="16" s="1"/>
  <c r="C38" i="16" s="1"/>
  <c r="C39" i="16" s="1"/>
  <c r="C40" i="16" s="1"/>
  <c r="C41" i="16" s="1"/>
  <c r="C42" i="16" s="1"/>
  <c r="C43" i="16" s="1"/>
  <c r="C44" i="16" s="1"/>
  <c r="C46" i="16" s="1"/>
  <c r="W40" i="15"/>
  <c r="V46" i="15"/>
  <c r="V51" i="15"/>
  <c r="F11" i="16"/>
  <c r="F9" i="18"/>
  <c r="C22" i="18"/>
  <c r="C17" i="17"/>
  <c r="F9" i="17"/>
  <c r="C47" i="16" l="1"/>
  <c r="C48" i="16" s="1"/>
  <c r="C49" i="16" s="1"/>
  <c r="C50" i="16" s="1"/>
  <c r="C51" i="16" s="1"/>
  <c r="C52" i="16" s="1"/>
  <c r="C53" i="16" s="1"/>
  <c r="C54" i="16" s="1"/>
  <c r="C55" i="16" s="1"/>
  <c r="C56" i="16" s="1"/>
  <c r="C57" i="16" s="1"/>
  <c r="C59" i="16" s="1"/>
  <c r="X40" i="15"/>
  <c r="W46" i="15"/>
  <c r="W51" i="15"/>
  <c r="G11" i="16"/>
  <c r="G9" i="18"/>
  <c r="C23" i="18"/>
  <c r="G9" i="17"/>
  <c r="C18" i="17"/>
  <c r="C60" i="16" l="1"/>
  <c r="C61" i="16" s="1"/>
  <c r="C62" i="16" s="1"/>
  <c r="C63" i="16" s="1"/>
  <c r="C64" i="16" s="1"/>
  <c r="C65" i="16" s="1"/>
  <c r="C66" i="16" s="1"/>
  <c r="C67" i="16" s="1"/>
  <c r="C68" i="16" s="1"/>
  <c r="C69" i="16" s="1"/>
  <c r="C70" i="16" s="1"/>
  <c r="C72" i="16" s="1"/>
  <c r="Y40" i="15"/>
  <c r="X51" i="15"/>
  <c r="X46" i="15"/>
  <c r="D12" i="16"/>
  <c r="E12" i="16" s="1"/>
  <c r="C24" i="18"/>
  <c r="D10" i="18"/>
  <c r="E10" i="18" s="1"/>
  <c r="D10" i="17"/>
  <c r="E10" i="17" s="1"/>
  <c r="C20" i="17"/>
  <c r="C73" i="16" l="1"/>
  <c r="C74" i="16" s="1"/>
  <c r="C75" i="16" s="1"/>
  <c r="C76" i="16" s="1"/>
  <c r="C77" i="16" s="1"/>
  <c r="C78" i="16" s="1"/>
  <c r="C79" i="16" s="1"/>
  <c r="C80" i="16" s="1"/>
  <c r="C81" i="16" s="1"/>
  <c r="C82" i="16" s="1"/>
  <c r="C83" i="16" s="1"/>
  <c r="C85" i="16" s="1"/>
  <c r="Z40" i="15"/>
  <c r="Y51" i="15"/>
  <c r="Y46" i="15"/>
  <c r="F12" i="16"/>
  <c r="F10" i="18"/>
  <c r="C25" i="18"/>
  <c r="C21" i="17"/>
  <c r="F10" i="17"/>
  <c r="C86" i="16" l="1"/>
  <c r="C87" i="16" s="1"/>
  <c r="C88" i="16" s="1"/>
  <c r="C89" i="16" s="1"/>
  <c r="C90" i="16" s="1"/>
  <c r="C91" i="16" s="1"/>
  <c r="C92" i="16" s="1"/>
  <c r="C93" i="16" s="1"/>
  <c r="C94" i="16" s="1"/>
  <c r="C95" i="16" s="1"/>
  <c r="C96" i="16" s="1"/>
  <c r="C98" i="16" s="1"/>
  <c r="Z46" i="15"/>
  <c r="Z51" i="15"/>
  <c r="G12" i="16"/>
  <c r="D13" i="16" s="1"/>
  <c r="C26" i="18"/>
  <c r="G10" i="18"/>
  <c r="G10" i="17"/>
  <c r="C22" i="17"/>
  <c r="C99" i="16" l="1"/>
  <c r="C100" i="16" s="1"/>
  <c r="C101" i="16" s="1"/>
  <c r="C102" i="16" s="1"/>
  <c r="C103" i="16" s="1"/>
  <c r="C104" i="16" s="1"/>
  <c r="C105" i="16" s="1"/>
  <c r="C106" i="16" s="1"/>
  <c r="C107" i="16" s="1"/>
  <c r="C108" i="16" s="1"/>
  <c r="C109" i="16" s="1"/>
  <c r="C111" i="16" s="1"/>
  <c r="F13" i="16"/>
  <c r="E13" i="16"/>
  <c r="C27" i="18"/>
  <c r="D11" i="18"/>
  <c r="E11" i="18" s="1"/>
  <c r="D11" i="17"/>
  <c r="E11" i="17" s="1"/>
  <c r="C23" i="17"/>
  <c r="G13" i="16" l="1"/>
  <c r="D14" i="16" s="1"/>
  <c r="E14" i="16" s="1"/>
  <c r="C112" i="16"/>
  <c r="C113" i="16" s="1"/>
  <c r="C114" i="16" s="1"/>
  <c r="C115" i="16" s="1"/>
  <c r="C116" i="16" s="1"/>
  <c r="C117" i="16" s="1"/>
  <c r="C118" i="16" s="1"/>
  <c r="C119" i="16" s="1"/>
  <c r="C120" i="16" s="1"/>
  <c r="C121" i="16" s="1"/>
  <c r="C122" i="16" s="1"/>
  <c r="C124" i="16" s="1"/>
  <c r="F11" i="18"/>
  <c r="C28" i="18"/>
  <c r="C24" i="17"/>
  <c r="F11" i="17"/>
  <c r="F14" i="16" l="1"/>
  <c r="G14" i="16" s="1"/>
  <c r="D15" i="16" s="1"/>
  <c r="C125" i="16"/>
  <c r="C126" i="16" s="1"/>
  <c r="C127" i="16" s="1"/>
  <c r="C128" i="16" s="1"/>
  <c r="C129" i="16" s="1"/>
  <c r="C130" i="16" s="1"/>
  <c r="C131" i="16" s="1"/>
  <c r="C132" i="16" s="1"/>
  <c r="C133" i="16" s="1"/>
  <c r="C134" i="16" s="1"/>
  <c r="C135" i="16" s="1"/>
  <c r="C137" i="16" s="1"/>
  <c r="G11" i="18"/>
  <c r="C29" i="18"/>
  <c r="G11" i="17"/>
  <c r="C25" i="17"/>
  <c r="C138" i="16" l="1"/>
  <c r="C139" i="16" s="1"/>
  <c r="C140" i="16" s="1"/>
  <c r="C141" i="16" s="1"/>
  <c r="C142" i="16" s="1"/>
  <c r="C143" i="16" s="1"/>
  <c r="C144" i="16" s="1"/>
  <c r="C145" i="16" s="1"/>
  <c r="C146" i="16" s="1"/>
  <c r="C147" i="16" s="1"/>
  <c r="C148" i="16" s="1"/>
  <c r="C150" i="16" s="1"/>
  <c r="F15" i="16"/>
  <c r="E15" i="16"/>
  <c r="C30" i="18"/>
  <c r="D12" i="18"/>
  <c r="E12" i="18" s="1"/>
  <c r="D12" i="17"/>
  <c r="E12" i="17" s="1"/>
  <c r="C26" i="17"/>
  <c r="G15" i="16" l="1"/>
  <c r="D16" i="16" s="1"/>
  <c r="E16" i="16" s="1"/>
  <c r="C151" i="16"/>
  <c r="C152" i="16" s="1"/>
  <c r="C153" i="16" s="1"/>
  <c r="C154" i="16" s="1"/>
  <c r="C155" i="16" s="1"/>
  <c r="C156" i="16" s="1"/>
  <c r="C157" i="16" s="1"/>
  <c r="C158" i="16" s="1"/>
  <c r="C159" i="16" s="1"/>
  <c r="C160" i="16" s="1"/>
  <c r="C161" i="16" s="1"/>
  <c r="C163" i="16" s="1"/>
  <c r="C31" i="18"/>
  <c r="F12" i="18"/>
  <c r="C27" i="17"/>
  <c r="F12" i="17"/>
  <c r="F16" i="16" l="1"/>
  <c r="G16" i="16" s="1"/>
  <c r="D17" i="16" s="1"/>
  <c r="C164" i="16"/>
  <c r="C165" i="16" s="1"/>
  <c r="C166" i="16" s="1"/>
  <c r="C167" i="16" s="1"/>
  <c r="C168" i="16" s="1"/>
  <c r="C169" i="16" s="1"/>
  <c r="C170" i="16" s="1"/>
  <c r="C171" i="16" s="1"/>
  <c r="C172" i="16" s="1"/>
  <c r="C173" i="16" s="1"/>
  <c r="C174" i="16" s="1"/>
  <c r="C176" i="16" s="1"/>
  <c r="G12" i="18"/>
  <c r="D13" i="18" s="1"/>
  <c r="G12" i="17"/>
  <c r="D13" i="17" s="1"/>
  <c r="E13" i="17" s="1"/>
  <c r="C33" i="18"/>
  <c r="C28" i="17"/>
  <c r="F13" i="18" l="1"/>
  <c r="E13" i="18"/>
  <c r="C177" i="16"/>
  <c r="C178" i="16" s="1"/>
  <c r="C179" i="16" s="1"/>
  <c r="C180" i="16" s="1"/>
  <c r="C181" i="16" s="1"/>
  <c r="C182" i="16" s="1"/>
  <c r="C183" i="16" s="1"/>
  <c r="C184" i="16" s="1"/>
  <c r="C185" i="16" s="1"/>
  <c r="C186" i="16" s="1"/>
  <c r="C187" i="16" s="1"/>
  <c r="C189" i="16" s="1"/>
  <c r="F17" i="16"/>
  <c r="E17" i="16"/>
  <c r="F13" i="17"/>
  <c r="C34" i="18"/>
  <c r="C29" i="17"/>
  <c r="G13" i="18" l="1"/>
  <c r="D14" i="18" s="1"/>
  <c r="E14" i="18" s="1"/>
  <c r="G17" i="16"/>
  <c r="D18" i="16" s="1"/>
  <c r="F18" i="16" s="1"/>
  <c r="F19" i="16" s="1"/>
  <c r="C190" i="16"/>
  <c r="C191" i="16" s="1"/>
  <c r="C192" i="16" s="1"/>
  <c r="C193" i="16" s="1"/>
  <c r="C194" i="16" s="1"/>
  <c r="C195" i="16" s="1"/>
  <c r="C196" i="16" s="1"/>
  <c r="C197" i="16" s="1"/>
  <c r="C198" i="16" s="1"/>
  <c r="C199" i="16" s="1"/>
  <c r="C200" i="16" s="1"/>
  <c r="C202" i="16" s="1"/>
  <c r="G13" i="17"/>
  <c r="D14" i="17" s="1"/>
  <c r="C35" i="18"/>
  <c r="C30" i="17"/>
  <c r="F14" i="18" l="1"/>
  <c r="G14" i="18" s="1"/>
  <c r="D15" i="18" s="1"/>
  <c r="E18" i="16"/>
  <c r="E19" i="16" s="1"/>
  <c r="F14" i="17"/>
  <c r="E14" i="17"/>
  <c r="C203" i="16"/>
  <c r="C204" i="16" s="1"/>
  <c r="C205" i="16" s="1"/>
  <c r="C206" i="16" s="1"/>
  <c r="C207" i="16" s="1"/>
  <c r="C208" i="16" s="1"/>
  <c r="C209" i="16" s="1"/>
  <c r="C210" i="16" s="1"/>
  <c r="C211" i="16" s="1"/>
  <c r="C212" i="16" s="1"/>
  <c r="C213" i="16" s="1"/>
  <c r="C215" i="16" s="1"/>
  <c r="C36" i="18"/>
  <c r="C31" i="17"/>
  <c r="G14" i="17" l="1"/>
  <c r="D15" i="17" s="1"/>
  <c r="E15" i="17" s="1"/>
  <c r="G18" i="16"/>
  <c r="F15" i="18"/>
  <c r="E15" i="18"/>
  <c r="C216" i="16"/>
  <c r="C217" i="16" s="1"/>
  <c r="C218" i="16" s="1"/>
  <c r="C219" i="16" s="1"/>
  <c r="C220" i="16" s="1"/>
  <c r="C221" i="16" s="1"/>
  <c r="C222" i="16" s="1"/>
  <c r="C223" i="16" s="1"/>
  <c r="C224" i="16" s="1"/>
  <c r="C225" i="16" s="1"/>
  <c r="C226" i="16" s="1"/>
  <c r="C228" i="16" s="1"/>
  <c r="C37" i="18"/>
  <c r="C33" i="17"/>
  <c r="G15" i="18" l="1"/>
  <c r="D16" i="18" s="1"/>
  <c r="F16" i="18" s="1"/>
  <c r="F15" i="17"/>
  <c r="G15" i="17" s="1"/>
  <c r="D16" i="17" s="1"/>
  <c r="G19" i="16"/>
  <c r="D20" i="16"/>
  <c r="C229" i="16"/>
  <c r="C230" i="16" s="1"/>
  <c r="C231" i="16" s="1"/>
  <c r="C232" i="16" s="1"/>
  <c r="C233" i="16" s="1"/>
  <c r="C234" i="16" s="1"/>
  <c r="C235" i="16" s="1"/>
  <c r="C236" i="16" s="1"/>
  <c r="C237" i="16" s="1"/>
  <c r="C238" i="16" s="1"/>
  <c r="C239" i="16" s="1"/>
  <c r="C241" i="16" s="1"/>
  <c r="C38" i="18"/>
  <c r="C34" i="17"/>
  <c r="E16" i="18" l="1"/>
  <c r="G16" i="18" s="1"/>
  <c r="D17" i="18" s="1"/>
  <c r="E17" i="18" s="1"/>
  <c r="E20" i="16"/>
  <c r="F20" i="16"/>
  <c r="F16" i="17"/>
  <c r="E16" i="17"/>
  <c r="C242" i="16"/>
  <c r="C243" i="16" s="1"/>
  <c r="C244" i="16" s="1"/>
  <c r="C245" i="16" s="1"/>
  <c r="C246" i="16" s="1"/>
  <c r="C247" i="16" s="1"/>
  <c r="C248" i="16" s="1"/>
  <c r="C249" i="16" s="1"/>
  <c r="C250" i="16" s="1"/>
  <c r="C251" i="16" s="1"/>
  <c r="C252" i="16" s="1"/>
  <c r="C254" i="16" s="1"/>
  <c r="C39" i="18"/>
  <c r="C35" i="17"/>
  <c r="G16" i="17" l="1"/>
  <c r="D17" i="17" s="1"/>
  <c r="E17" i="17" s="1"/>
  <c r="F17" i="18"/>
  <c r="G17" i="18" s="1"/>
  <c r="D18" i="18" s="1"/>
  <c r="E18" i="18" s="1"/>
  <c r="G20" i="16"/>
  <c r="D21" i="16" s="1"/>
  <c r="F21" i="16" s="1"/>
  <c r="C255" i="16"/>
  <c r="C256" i="16" s="1"/>
  <c r="C257" i="16" s="1"/>
  <c r="C258" i="16" s="1"/>
  <c r="C259" i="16" s="1"/>
  <c r="C260" i="16" s="1"/>
  <c r="C261" i="16" s="1"/>
  <c r="C262" i="16" s="1"/>
  <c r="C263" i="16" s="1"/>
  <c r="C264" i="16" s="1"/>
  <c r="C265" i="16" s="1"/>
  <c r="C40" i="18"/>
  <c r="C36" i="17"/>
  <c r="F17" i="17" l="1"/>
  <c r="G17" i="17" s="1"/>
  <c r="D18" i="17" s="1"/>
  <c r="E21" i="16"/>
  <c r="G21" i="16" s="1"/>
  <c r="D22" i="16" s="1"/>
  <c r="E22" i="16" s="1"/>
  <c r="F18" i="18"/>
  <c r="G18" i="18" s="1"/>
  <c r="E19" i="18"/>
  <c r="C41" i="18"/>
  <c r="C37" i="17"/>
  <c r="F22" i="16" l="1"/>
  <c r="G22" i="16" s="1"/>
  <c r="D23" i="16" s="1"/>
  <c r="E23" i="16" s="1"/>
  <c r="F18" i="17"/>
  <c r="F19" i="17" s="1"/>
  <c r="E18" i="17"/>
  <c r="F19" i="18"/>
  <c r="C42" i="18"/>
  <c r="G19" i="18"/>
  <c r="D20" i="18"/>
  <c r="E20" i="18" s="1"/>
  <c r="C38" i="17"/>
  <c r="G18" i="17" l="1"/>
  <c r="G19" i="17" s="1"/>
  <c r="F23" i="16"/>
  <c r="G23" i="16" s="1"/>
  <c r="D24" i="16" s="1"/>
  <c r="E19" i="17"/>
  <c r="F20" i="18"/>
  <c r="C43" i="18"/>
  <c r="C39" i="17"/>
  <c r="D20" i="17" l="1"/>
  <c r="E20" i="17" s="1"/>
  <c r="F24" i="16"/>
  <c r="E24" i="16"/>
  <c r="C44" i="18"/>
  <c r="G20" i="18"/>
  <c r="C40" i="17"/>
  <c r="F20" i="17"/>
  <c r="G24" i="16" l="1"/>
  <c r="D25" i="16" s="1"/>
  <c r="E25" i="16" s="1"/>
  <c r="D21" i="18"/>
  <c r="E21" i="18" s="1"/>
  <c r="C46" i="18"/>
  <c r="G20" i="17"/>
  <c r="C41" i="17"/>
  <c r="H14" i="12"/>
  <c r="F16" i="20" s="1"/>
  <c r="I14" i="12"/>
  <c r="G16" i="20" s="1"/>
  <c r="J14" i="12"/>
  <c r="H16" i="20" s="1"/>
  <c r="K14" i="12"/>
  <c r="I16" i="20" s="1"/>
  <c r="L14" i="12"/>
  <c r="J16" i="20" s="1"/>
  <c r="M14" i="12"/>
  <c r="K16" i="20" s="1"/>
  <c r="N14" i="12"/>
  <c r="L16" i="20" s="1"/>
  <c r="O14" i="12"/>
  <c r="M16" i="20" s="1"/>
  <c r="P14" i="12"/>
  <c r="N16" i="20" s="1"/>
  <c r="Q14" i="12"/>
  <c r="O16" i="20" s="1"/>
  <c r="R14" i="12"/>
  <c r="P16" i="20" s="1"/>
  <c r="S14" i="12"/>
  <c r="Q16" i="20" s="1"/>
  <c r="T14" i="12"/>
  <c r="R16" i="20" s="1"/>
  <c r="U14" i="12"/>
  <c r="S16" i="20" s="1"/>
  <c r="V14" i="12"/>
  <c r="T16" i="20" s="1"/>
  <c r="W14" i="12"/>
  <c r="U16" i="20" s="1"/>
  <c r="X14" i="12"/>
  <c r="V16" i="20" s="1"/>
  <c r="Y14" i="12"/>
  <c r="W16" i="20" s="1"/>
  <c r="Z14" i="12"/>
  <c r="X16" i="20" s="1"/>
  <c r="G14" i="12"/>
  <c r="E16" i="20" s="1"/>
  <c r="H13" i="12"/>
  <c r="F15" i="20" s="1"/>
  <c r="I13" i="12"/>
  <c r="G15" i="20" s="1"/>
  <c r="J13" i="12"/>
  <c r="H15" i="20" s="1"/>
  <c r="K13" i="12"/>
  <c r="I15" i="20" s="1"/>
  <c r="L13" i="12"/>
  <c r="J15" i="20" s="1"/>
  <c r="M13" i="12"/>
  <c r="K15" i="20" s="1"/>
  <c r="N13" i="12"/>
  <c r="L15" i="20" s="1"/>
  <c r="O13" i="12"/>
  <c r="M15" i="20" s="1"/>
  <c r="P13" i="12"/>
  <c r="N15" i="20" s="1"/>
  <c r="Q13" i="12"/>
  <c r="O15" i="20" s="1"/>
  <c r="R13" i="12"/>
  <c r="P15" i="20" s="1"/>
  <c r="S13" i="12"/>
  <c r="Q15" i="20" s="1"/>
  <c r="T13" i="12"/>
  <c r="R15" i="20" s="1"/>
  <c r="U13" i="12"/>
  <c r="S15" i="20" s="1"/>
  <c r="V13" i="12"/>
  <c r="T15" i="20" s="1"/>
  <c r="W13" i="12"/>
  <c r="U15" i="20" s="1"/>
  <c r="X13" i="12"/>
  <c r="V15" i="20" s="1"/>
  <c r="Y13" i="12"/>
  <c r="W15" i="20" s="1"/>
  <c r="Z13" i="12"/>
  <c r="X15" i="20" s="1"/>
  <c r="G13" i="12"/>
  <c r="E15" i="20" s="1"/>
  <c r="G12" i="12"/>
  <c r="E14" i="20" s="1"/>
  <c r="G7" i="12"/>
  <c r="H7" i="12" s="1"/>
  <c r="I7" i="12" s="1"/>
  <c r="J7" i="12" s="1"/>
  <c r="K7" i="12" s="1"/>
  <c r="L7" i="12" s="1"/>
  <c r="M7" i="12" s="1"/>
  <c r="N7" i="12" s="1"/>
  <c r="O7" i="12" s="1"/>
  <c r="P7" i="12" s="1"/>
  <c r="Q7" i="12" s="1"/>
  <c r="R7" i="12" s="1"/>
  <c r="S7" i="12" s="1"/>
  <c r="T7" i="12" s="1"/>
  <c r="U7" i="12" s="1"/>
  <c r="V7" i="12" s="1"/>
  <c r="W7" i="12" s="1"/>
  <c r="X7" i="12" s="1"/>
  <c r="Y7" i="12" s="1"/>
  <c r="Z7" i="12" s="1"/>
  <c r="G15" i="11"/>
  <c r="F27" i="20" s="1"/>
  <c r="H15" i="11"/>
  <c r="G27" i="20" s="1"/>
  <c r="I15" i="11"/>
  <c r="H27" i="20" s="1"/>
  <c r="J15" i="11"/>
  <c r="I27" i="20" s="1"/>
  <c r="K15" i="11"/>
  <c r="J27" i="20" s="1"/>
  <c r="L15" i="11"/>
  <c r="K27" i="20" s="1"/>
  <c r="M15" i="11"/>
  <c r="L27" i="20" s="1"/>
  <c r="N15" i="11"/>
  <c r="M27" i="20" s="1"/>
  <c r="O15" i="11"/>
  <c r="N27" i="20" s="1"/>
  <c r="P15" i="11"/>
  <c r="O27" i="20" s="1"/>
  <c r="Q15" i="11"/>
  <c r="P27" i="20" s="1"/>
  <c r="R15" i="11"/>
  <c r="Q27" i="20" s="1"/>
  <c r="S15" i="11"/>
  <c r="R27" i="20" s="1"/>
  <c r="T15" i="11"/>
  <c r="S27" i="20" s="1"/>
  <c r="U15" i="11"/>
  <c r="T27" i="20" s="1"/>
  <c r="V15" i="11"/>
  <c r="U27" i="20" s="1"/>
  <c r="W15" i="11"/>
  <c r="V27" i="20" s="1"/>
  <c r="X15" i="11"/>
  <c r="W27" i="20" s="1"/>
  <c r="Y15" i="11"/>
  <c r="X27" i="20" s="1"/>
  <c r="F15" i="11"/>
  <c r="E27" i="20" s="1"/>
  <c r="G14" i="11"/>
  <c r="F25" i="20" s="1"/>
  <c r="H14" i="11"/>
  <c r="G25" i="20" s="1"/>
  <c r="I14" i="11"/>
  <c r="H25" i="20" s="1"/>
  <c r="J14" i="11"/>
  <c r="I25" i="20" s="1"/>
  <c r="K14" i="11"/>
  <c r="J25" i="20" s="1"/>
  <c r="L14" i="11"/>
  <c r="K25" i="20" s="1"/>
  <c r="M14" i="11"/>
  <c r="L25" i="20" s="1"/>
  <c r="N14" i="11"/>
  <c r="M25" i="20" s="1"/>
  <c r="O14" i="11"/>
  <c r="N25" i="20" s="1"/>
  <c r="P14" i="11"/>
  <c r="O25" i="20" s="1"/>
  <c r="Q14" i="11"/>
  <c r="P25" i="20" s="1"/>
  <c r="R14" i="11"/>
  <c r="Q25" i="20" s="1"/>
  <c r="S14" i="11"/>
  <c r="R25" i="20" s="1"/>
  <c r="T14" i="11"/>
  <c r="S25" i="20" s="1"/>
  <c r="U14" i="11"/>
  <c r="T25" i="20" s="1"/>
  <c r="V14" i="11"/>
  <c r="U25" i="20" s="1"/>
  <c r="W14" i="11"/>
  <c r="V25" i="20" s="1"/>
  <c r="X14" i="11"/>
  <c r="W25" i="20" s="1"/>
  <c r="Y14" i="11"/>
  <c r="X25" i="20" s="1"/>
  <c r="F14" i="11"/>
  <c r="E25" i="20" s="1"/>
  <c r="G11" i="11"/>
  <c r="H11" i="11"/>
  <c r="I11" i="11"/>
  <c r="J11" i="11"/>
  <c r="K11" i="11"/>
  <c r="L11" i="11"/>
  <c r="M11" i="11"/>
  <c r="N11" i="11"/>
  <c r="O11" i="11"/>
  <c r="P11" i="11"/>
  <c r="Q11" i="11"/>
  <c r="R11" i="11"/>
  <c r="S11" i="11"/>
  <c r="T11" i="11"/>
  <c r="U11" i="11"/>
  <c r="V11" i="11"/>
  <c r="W11" i="11"/>
  <c r="X11" i="11"/>
  <c r="Y11" i="11"/>
  <c r="F11" i="11"/>
  <c r="F7" i="11"/>
  <c r="D53" i="7"/>
  <c r="D49" i="7"/>
  <c r="D44" i="7"/>
  <c r="D38" i="7"/>
  <c r="D9" i="7"/>
  <c r="D76" i="1"/>
  <c r="D69" i="1"/>
  <c r="D63" i="1"/>
  <c r="D59" i="1"/>
  <c r="D55" i="1"/>
  <c r="D48" i="1"/>
  <c r="D41" i="1"/>
  <c r="D33" i="1"/>
  <c r="D25" i="1"/>
  <c r="D17" i="1"/>
  <c r="D9" i="1"/>
  <c r="F25" i="16" l="1"/>
  <c r="G25" i="16" s="1"/>
  <c r="D26" i="16" s="1"/>
  <c r="E26" i="16" s="1"/>
  <c r="E13" i="20"/>
  <c r="C47" i="18"/>
  <c r="F21" i="18"/>
  <c r="C42" i="17"/>
  <c r="D21" i="17"/>
  <c r="E21" i="17" s="1"/>
  <c r="G15" i="12"/>
  <c r="F26" i="16" l="1"/>
  <c r="G21" i="18"/>
  <c r="C48" i="18"/>
  <c r="C43" i="17"/>
  <c r="F21" i="17"/>
  <c r="G7" i="11"/>
  <c r="H7" i="11" s="1"/>
  <c r="I7" i="11" s="1"/>
  <c r="J7" i="11" s="1"/>
  <c r="K7" i="11" s="1"/>
  <c r="L7" i="11" s="1"/>
  <c r="M7" i="11" s="1"/>
  <c r="N7" i="11" s="1"/>
  <c r="O7" i="11" s="1"/>
  <c r="P7" i="11" s="1"/>
  <c r="Q7" i="11" s="1"/>
  <c r="R7" i="11" s="1"/>
  <c r="S7" i="11" s="1"/>
  <c r="T7" i="11" s="1"/>
  <c r="U7" i="11" s="1"/>
  <c r="V7" i="11" s="1"/>
  <c r="W7" i="11" s="1"/>
  <c r="X7" i="11" s="1"/>
  <c r="Y7" i="11" s="1"/>
  <c r="G26" i="16" l="1"/>
  <c r="D27" i="16" s="1"/>
  <c r="E27" i="16" s="1"/>
  <c r="D22" i="18"/>
  <c r="E22" i="18" s="1"/>
  <c r="C49" i="18"/>
  <c r="G21" i="17"/>
  <c r="C44" i="17"/>
  <c r="F27" i="16" l="1"/>
  <c r="F22" i="18"/>
  <c r="C50" i="18"/>
  <c r="D22" i="17"/>
  <c r="E22" i="17" s="1"/>
  <c r="C46" i="17"/>
  <c r="H12" i="12"/>
  <c r="F14" i="20" l="1"/>
  <c r="F13" i="20" s="1"/>
  <c r="H15" i="12"/>
  <c r="G27" i="16"/>
  <c r="D28" i="16" s="1"/>
  <c r="E28" i="16" s="1"/>
  <c r="G22" i="18"/>
  <c r="C51" i="18"/>
  <c r="C47" i="17"/>
  <c r="F22" i="17"/>
  <c r="I12" i="12" l="1"/>
  <c r="F28" i="16"/>
  <c r="C52" i="18"/>
  <c r="D23" i="18"/>
  <c r="E23" i="18" s="1"/>
  <c r="G22" i="17"/>
  <c r="C48" i="17"/>
  <c r="F26" i="10"/>
  <c r="D24" i="28" s="1"/>
  <c r="F25" i="10"/>
  <c r="D23" i="28" s="1"/>
  <c r="F24" i="10"/>
  <c r="D22" i="28" s="1"/>
  <c r="F14" i="10"/>
  <c r="D12" i="28" s="1"/>
  <c r="F13" i="10"/>
  <c r="D11" i="28" s="1"/>
  <c r="F10" i="10"/>
  <c r="G36" i="10"/>
  <c r="G35" i="10"/>
  <c r="G37" i="10" s="1"/>
  <c r="E29" i="10"/>
  <c r="J12" i="12" l="1"/>
  <c r="G14" i="20"/>
  <c r="G13" i="20" s="1"/>
  <c r="I15" i="12"/>
  <c r="G66" i="15"/>
  <c r="F27" i="10"/>
  <c r="F12" i="20"/>
  <c r="E12" i="20"/>
  <c r="G28" i="16"/>
  <c r="D29" i="16" s="1"/>
  <c r="E29" i="16" s="1"/>
  <c r="G44" i="14"/>
  <c r="C53" i="18"/>
  <c r="F23" i="18"/>
  <c r="D23" i="17"/>
  <c r="E23" i="17" s="1"/>
  <c r="C49" i="17"/>
  <c r="K12" i="12" l="1"/>
  <c r="H14" i="20"/>
  <c r="H13" i="20" s="1"/>
  <c r="J15" i="12"/>
  <c r="G12" i="20"/>
  <c r="G52" i="14"/>
  <c r="E8" i="21" s="1"/>
  <c r="E20" i="20"/>
  <c r="F29" i="16"/>
  <c r="G23" i="18"/>
  <c r="C54" i="18"/>
  <c r="C50" i="17"/>
  <c r="F23" i="17"/>
  <c r="F9" i="10"/>
  <c r="D19" i="22" l="1"/>
  <c r="H44" i="14"/>
  <c r="H52" i="14" s="1"/>
  <c r="F8" i="21" s="1"/>
  <c r="L12" i="12"/>
  <c r="I14" i="20"/>
  <c r="I13" i="20" s="1"/>
  <c r="K15" i="12"/>
  <c r="H12" i="20"/>
  <c r="G29" i="16"/>
  <c r="D30" i="16" s="1"/>
  <c r="F16" i="10"/>
  <c r="D14" i="28" s="1"/>
  <c r="F11" i="10"/>
  <c r="G45" i="14"/>
  <c r="E22" i="20" s="1"/>
  <c r="D24" i="18"/>
  <c r="E24" i="18" s="1"/>
  <c r="C55" i="18"/>
  <c r="G23" i="17"/>
  <c r="C51" i="17"/>
  <c r="F20" i="20" l="1"/>
  <c r="E19" i="22" s="1"/>
  <c r="F30" i="16"/>
  <c r="E30" i="16"/>
  <c r="M12" i="12"/>
  <c r="J14" i="20"/>
  <c r="J13" i="20" s="1"/>
  <c r="L15" i="12"/>
  <c r="I12" i="20"/>
  <c r="G46" i="14"/>
  <c r="G54" i="14" s="1"/>
  <c r="H46" i="14" s="1"/>
  <c r="G67" i="15"/>
  <c r="G68" i="15" s="1"/>
  <c r="I44" i="14"/>
  <c r="G20" i="20" s="1"/>
  <c r="D5" i="9"/>
  <c r="F12" i="10"/>
  <c r="G53" i="14"/>
  <c r="E10" i="21" s="1"/>
  <c r="F24" i="18"/>
  <c r="C56" i="18"/>
  <c r="D24" i="17"/>
  <c r="E24" i="17" s="1"/>
  <c r="C52" i="17"/>
  <c r="F7" i="9" l="1"/>
  <c r="F10" i="9"/>
  <c r="F6" i="9"/>
  <c r="F9" i="9"/>
  <c r="F8" i="9"/>
  <c r="F11" i="9"/>
  <c r="F15" i="10"/>
  <c r="D10" i="28"/>
  <c r="I52" i="14"/>
  <c r="G8" i="21" s="1"/>
  <c r="G30" i="16"/>
  <c r="D31" i="16" s="1"/>
  <c r="E31" i="16" s="1"/>
  <c r="N12" i="12"/>
  <c r="K14" i="20"/>
  <c r="K13" i="20" s="1"/>
  <c r="M15" i="12"/>
  <c r="D15" i="9"/>
  <c r="J12" i="20"/>
  <c r="G47" i="14"/>
  <c r="G48" i="14" s="1"/>
  <c r="E23" i="20"/>
  <c r="E21" i="20" s="1"/>
  <c r="E19" i="20" s="1"/>
  <c r="H45" i="14"/>
  <c r="F22" i="20" s="1"/>
  <c r="C57" i="18"/>
  <c r="G24" i="18"/>
  <c r="C53" i="17"/>
  <c r="F24" i="17"/>
  <c r="J44" i="14" l="1"/>
  <c r="J52" i="14" s="1"/>
  <c r="F19" i="22"/>
  <c r="D9" i="22"/>
  <c r="E34" i="28"/>
  <c r="F17" i="10"/>
  <c r="G15" i="10" s="1"/>
  <c r="E13" i="28" s="1"/>
  <c r="D13" i="28"/>
  <c r="F23" i="10"/>
  <c r="F31" i="16"/>
  <c r="G31" i="16" s="1"/>
  <c r="D14" i="9"/>
  <c r="O12" i="12"/>
  <c r="L14" i="20"/>
  <c r="L13" i="20" s="1"/>
  <c r="N15" i="12"/>
  <c r="K12" i="20"/>
  <c r="F5" i="9"/>
  <c r="E11" i="21"/>
  <c r="E9" i="21" s="1"/>
  <c r="E7" i="21" s="1"/>
  <c r="G69" i="15"/>
  <c r="H67" i="15" s="1"/>
  <c r="G17" i="12"/>
  <c r="E32" i="16"/>
  <c r="G55" i="14"/>
  <c r="G56" i="14" s="1"/>
  <c r="H53" i="14"/>
  <c r="F10" i="21" s="1"/>
  <c r="D25" i="18"/>
  <c r="E25" i="18" s="1"/>
  <c r="C59" i="18"/>
  <c r="G24" i="17"/>
  <c r="C54" i="17"/>
  <c r="D40" i="7"/>
  <c r="E40" i="7" s="1"/>
  <c r="F40" i="7" s="1"/>
  <c r="G40" i="7" s="1"/>
  <c r="H40" i="7" s="1"/>
  <c r="I40" i="7" s="1"/>
  <c r="J40" i="7" s="1"/>
  <c r="K40" i="7" s="1"/>
  <c r="L40" i="7" s="1"/>
  <c r="M40" i="7" s="1"/>
  <c r="N40" i="7" s="1"/>
  <c r="O40" i="7" s="1"/>
  <c r="P40" i="7" s="1"/>
  <c r="Q40" i="7" s="1"/>
  <c r="R40" i="7" s="1"/>
  <c r="S40" i="7" s="1"/>
  <c r="T40" i="7" s="1"/>
  <c r="U40" i="7" s="1"/>
  <c r="V40" i="7" s="1"/>
  <c r="W40" i="7" s="1"/>
  <c r="D11" i="7"/>
  <c r="E11" i="7" s="1"/>
  <c r="F11" i="7" s="1"/>
  <c r="G11" i="7" s="1"/>
  <c r="H11" i="7" s="1"/>
  <c r="I11" i="7" s="1"/>
  <c r="J11" i="7" s="1"/>
  <c r="K11" i="7" s="1"/>
  <c r="L11" i="7" s="1"/>
  <c r="M11" i="7" s="1"/>
  <c r="N11" i="7" s="1"/>
  <c r="O11" i="7" s="1"/>
  <c r="P11" i="7" s="1"/>
  <c r="Q11" i="7" s="1"/>
  <c r="R11" i="7" s="1"/>
  <c r="S11" i="7" s="1"/>
  <c r="T11" i="7" s="1"/>
  <c r="U11" i="7" s="1"/>
  <c r="V11" i="7" s="1"/>
  <c r="W11" i="7" s="1"/>
  <c r="D43" i="1"/>
  <c r="E43" i="1" s="1"/>
  <c r="F43" i="1" s="1"/>
  <c r="G43" i="1" s="1"/>
  <c r="H43" i="1" s="1"/>
  <c r="I43" i="1" s="1"/>
  <c r="J43" i="1" s="1"/>
  <c r="K43" i="1" s="1"/>
  <c r="L43" i="1" s="1"/>
  <c r="M43" i="1" s="1"/>
  <c r="N43" i="1" s="1"/>
  <c r="O43" i="1" s="1"/>
  <c r="P43" i="1" s="1"/>
  <c r="Q43" i="1" s="1"/>
  <c r="R43" i="1" s="1"/>
  <c r="S43" i="1" s="1"/>
  <c r="T43" i="1" s="1"/>
  <c r="U43" i="1" s="1"/>
  <c r="V43" i="1" s="1"/>
  <c r="W43" i="1" s="1"/>
  <c r="D35" i="1"/>
  <c r="E35" i="1" s="1"/>
  <c r="F35" i="1" s="1"/>
  <c r="G35" i="1" s="1"/>
  <c r="H35" i="1" s="1"/>
  <c r="I35" i="1" s="1"/>
  <c r="J35" i="1" s="1"/>
  <c r="K35" i="1" s="1"/>
  <c r="L35" i="1" s="1"/>
  <c r="M35" i="1" s="1"/>
  <c r="N35" i="1" s="1"/>
  <c r="O35" i="1" s="1"/>
  <c r="P35" i="1" s="1"/>
  <c r="Q35" i="1" s="1"/>
  <c r="R35" i="1" s="1"/>
  <c r="S35" i="1" s="1"/>
  <c r="T35" i="1" s="1"/>
  <c r="U35" i="1" s="1"/>
  <c r="V35" i="1" s="1"/>
  <c r="W35" i="1" s="1"/>
  <c r="D27" i="1"/>
  <c r="E27" i="1" s="1"/>
  <c r="F27" i="1" s="1"/>
  <c r="G27" i="1" s="1"/>
  <c r="H27" i="1" s="1"/>
  <c r="I27" i="1" s="1"/>
  <c r="J27" i="1" s="1"/>
  <c r="K27" i="1" s="1"/>
  <c r="L27" i="1" s="1"/>
  <c r="M27" i="1" s="1"/>
  <c r="N27" i="1" s="1"/>
  <c r="O27" i="1" s="1"/>
  <c r="P27" i="1" s="1"/>
  <c r="Q27" i="1" s="1"/>
  <c r="R27" i="1" s="1"/>
  <c r="S27" i="1" s="1"/>
  <c r="T27" i="1" s="1"/>
  <c r="U27" i="1" s="1"/>
  <c r="V27" i="1" s="1"/>
  <c r="W27" i="1" s="1"/>
  <c r="D19" i="1"/>
  <c r="E19" i="1" s="1"/>
  <c r="F19" i="1" s="1"/>
  <c r="G19" i="1" s="1"/>
  <c r="H19" i="1" s="1"/>
  <c r="I19" i="1" s="1"/>
  <c r="J19" i="1" s="1"/>
  <c r="K19" i="1" s="1"/>
  <c r="L19" i="1" s="1"/>
  <c r="M19" i="1" s="1"/>
  <c r="N19" i="1" s="1"/>
  <c r="O19" i="1" s="1"/>
  <c r="P19" i="1" s="1"/>
  <c r="Q19" i="1" s="1"/>
  <c r="R19" i="1" s="1"/>
  <c r="S19" i="1" s="1"/>
  <c r="T19" i="1" s="1"/>
  <c r="U19" i="1" s="1"/>
  <c r="V19" i="1" s="1"/>
  <c r="W19" i="1" s="1"/>
  <c r="F19" i="9" l="1"/>
  <c r="F18" i="9"/>
  <c r="F17" i="9"/>
  <c r="F20" i="9"/>
  <c r="F16" i="9"/>
  <c r="F15" i="9"/>
  <c r="H8" i="21"/>
  <c r="K44" i="14"/>
  <c r="I20" i="20" s="1"/>
  <c r="H20" i="20"/>
  <c r="G16" i="10"/>
  <c r="E14" i="28" s="1"/>
  <c r="D15" i="28"/>
  <c r="G10" i="10"/>
  <c r="G12" i="10"/>
  <c r="G11" i="10"/>
  <c r="G13" i="10"/>
  <c r="E11" i="28" s="1"/>
  <c r="G14" i="10"/>
  <c r="E12" i="28" s="1"/>
  <c r="G9" i="10"/>
  <c r="G58" i="15"/>
  <c r="D21" i="28"/>
  <c r="F8" i="23"/>
  <c r="F7" i="23"/>
  <c r="F28" i="10"/>
  <c r="F32" i="16"/>
  <c r="R28" i="1"/>
  <c r="P12" i="12"/>
  <c r="R20" i="1"/>
  <c r="M14" i="20"/>
  <c r="M13" i="20" s="1"/>
  <c r="O15" i="12"/>
  <c r="L12" i="20"/>
  <c r="D20" i="22"/>
  <c r="D22" i="22" s="1"/>
  <c r="H54" i="14"/>
  <c r="I46" i="14" s="1"/>
  <c r="F23" i="20"/>
  <c r="F21" i="20" s="1"/>
  <c r="F19" i="20" s="1"/>
  <c r="G70" i="15"/>
  <c r="H47" i="14"/>
  <c r="H48" i="14" s="1"/>
  <c r="G32" i="16"/>
  <c r="G43" i="15" s="1"/>
  <c r="D33" i="16"/>
  <c r="E33" i="16" s="1"/>
  <c r="I45" i="14"/>
  <c r="G22" i="20" s="1"/>
  <c r="C60" i="18"/>
  <c r="F25" i="18"/>
  <c r="D25" i="17"/>
  <c r="E25" i="17" s="1"/>
  <c r="C55" i="17"/>
  <c r="C33" i="7"/>
  <c r="G48" i="15" l="1"/>
  <c r="K52" i="14"/>
  <c r="I8" i="21" s="1"/>
  <c r="H19" i="22" s="1"/>
  <c r="G19" i="22"/>
  <c r="E9" i="22"/>
  <c r="F34" i="28"/>
  <c r="E10" i="28"/>
  <c r="G17" i="10"/>
  <c r="E15" i="28" s="1"/>
  <c r="G23" i="10"/>
  <c r="E21" i="28" s="1"/>
  <c r="D25" i="28"/>
  <c r="C15" i="23"/>
  <c r="E44" i="28"/>
  <c r="G25" i="10"/>
  <c r="E23" i="28" s="1"/>
  <c r="G24" i="10"/>
  <c r="E22" i="28" s="1"/>
  <c r="G26" i="10"/>
  <c r="E24" i="28" s="1"/>
  <c r="F14" i="9"/>
  <c r="G71" i="15"/>
  <c r="E20" i="21" s="1"/>
  <c r="F13" i="11"/>
  <c r="N14" i="20"/>
  <c r="N13" i="20" s="1"/>
  <c r="P15" i="12"/>
  <c r="S20" i="1"/>
  <c r="Q12" i="12"/>
  <c r="S28" i="1"/>
  <c r="M12" i="20"/>
  <c r="H55" i="14"/>
  <c r="H56" i="14" s="1"/>
  <c r="I47" i="14"/>
  <c r="I48" i="14" s="1"/>
  <c r="F11" i="21"/>
  <c r="F9" i="21" s="1"/>
  <c r="F7" i="21" s="1"/>
  <c r="H69" i="15"/>
  <c r="I67" i="15" s="1"/>
  <c r="H17" i="12"/>
  <c r="D15" i="22"/>
  <c r="F33" i="16"/>
  <c r="I53" i="14"/>
  <c r="G10" i="21" s="1"/>
  <c r="G25" i="18"/>
  <c r="D26" i="18" s="1"/>
  <c r="C61" i="18"/>
  <c r="C56" i="17"/>
  <c r="F25" i="17"/>
  <c r="F20" i="1"/>
  <c r="E20" i="1"/>
  <c r="D15" i="23" l="1"/>
  <c r="L44" i="14"/>
  <c r="L52" i="14" s="1"/>
  <c r="J8" i="21" s="1"/>
  <c r="G28" i="10"/>
  <c r="E25" i="28" s="1"/>
  <c r="H70" i="15"/>
  <c r="H71" i="15" s="1"/>
  <c r="F20" i="21" s="1"/>
  <c r="F26" i="18"/>
  <c r="E26" i="18"/>
  <c r="R12" i="12"/>
  <c r="T20" i="1"/>
  <c r="O14" i="20"/>
  <c r="O13" i="20" s="1"/>
  <c r="Q15" i="12"/>
  <c r="T28" i="1"/>
  <c r="N12" i="20"/>
  <c r="E20" i="22"/>
  <c r="E22" i="22" s="1"/>
  <c r="M44" i="14"/>
  <c r="I54" i="14"/>
  <c r="J46" i="14" s="1"/>
  <c r="G23" i="20"/>
  <c r="G21" i="20" s="1"/>
  <c r="G19" i="20" s="1"/>
  <c r="I69" i="15"/>
  <c r="J67" i="15" s="1"/>
  <c r="I17" i="12"/>
  <c r="G33" i="16"/>
  <c r="D34" i="16" s="1"/>
  <c r="E34" i="16" s="1"/>
  <c r="J45" i="14"/>
  <c r="H22" i="20" s="1"/>
  <c r="G25" i="17"/>
  <c r="D26" i="17" s="1"/>
  <c r="C62" i="18"/>
  <c r="C57" i="17"/>
  <c r="H20" i="1"/>
  <c r="G20" i="1"/>
  <c r="M20" i="1"/>
  <c r="K20" i="1"/>
  <c r="I20" i="1"/>
  <c r="O20" i="1"/>
  <c r="L20" i="1"/>
  <c r="J20" i="1"/>
  <c r="N20" i="1"/>
  <c r="J20" i="20" l="1"/>
  <c r="I19" i="22" s="1"/>
  <c r="G11" i="21"/>
  <c r="G9" i="21" s="1"/>
  <c r="G7" i="21" s="1"/>
  <c r="F9" i="22"/>
  <c r="G34" i="28"/>
  <c r="G13" i="11"/>
  <c r="E15" i="22"/>
  <c r="I70" i="15"/>
  <c r="H13" i="11" s="1"/>
  <c r="G26" i="18"/>
  <c r="D27" i="18" s="1"/>
  <c r="E27" i="18" s="1"/>
  <c r="F26" i="17"/>
  <c r="E26" i="17"/>
  <c r="S12" i="12"/>
  <c r="U28" i="1"/>
  <c r="P14" i="20"/>
  <c r="P13" i="20" s="1"/>
  <c r="R15" i="12"/>
  <c r="U20" i="1"/>
  <c r="O12" i="20"/>
  <c r="K20" i="20"/>
  <c r="M52" i="14"/>
  <c r="K8" i="21" s="1"/>
  <c r="I55" i="14"/>
  <c r="I56" i="14" s="1"/>
  <c r="E8" i="20"/>
  <c r="F16" i="11"/>
  <c r="J54" i="14"/>
  <c r="K46" i="14" s="1"/>
  <c r="H23" i="20"/>
  <c r="H21" i="20" s="1"/>
  <c r="H19" i="20" s="1"/>
  <c r="J47" i="14"/>
  <c r="J48" i="14" s="1"/>
  <c r="F34" i="16"/>
  <c r="G34" i="16" s="1"/>
  <c r="D35" i="16" s="1"/>
  <c r="E35" i="16" s="1"/>
  <c r="J53" i="14"/>
  <c r="H10" i="21" s="1"/>
  <c r="C63" i="18"/>
  <c r="C59" i="17"/>
  <c r="P20" i="1"/>
  <c r="Q20" i="1"/>
  <c r="F20" i="22" l="1"/>
  <c r="F22" i="22" s="1"/>
  <c r="J19" i="22"/>
  <c r="G9" i="22"/>
  <c r="H34" i="28"/>
  <c r="F15" i="22"/>
  <c r="I71" i="15"/>
  <c r="G26" i="17"/>
  <c r="D27" i="17" s="1"/>
  <c r="F27" i="17" s="1"/>
  <c r="F27" i="18"/>
  <c r="G27" i="18" s="1"/>
  <c r="D28" i="18" s="1"/>
  <c r="E28" i="18" s="1"/>
  <c r="V28" i="1"/>
  <c r="T12" i="12"/>
  <c r="Q14" i="20"/>
  <c r="Q13" i="20" s="1"/>
  <c r="S15" i="12"/>
  <c r="W20" i="1"/>
  <c r="V20" i="1"/>
  <c r="P12" i="20"/>
  <c r="N44" i="14"/>
  <c r="J69" i="15"/>
  <c r="K67" i="15" s="1"/>
  <c r="J17" i="12"/>
  <c r="I23" i="20"/>
  <c r="H11" i="21"/>
  <c r="H9" i="21" s="1"/>
  <c r="H7" i="21" s="1"/>
  <c r="K54" i="14"/>
  <c r="L46" i="14" s="1"/>
  <c r="G16" i="11"/>
  <c r="F8" i="20"/>
  <c r="F35" i="16"/>
  <c r="J55" i="14"/>
  <c r="J56" i="14" s="1"/>
  <c r="K45" i="14"/>
  <c r="C64" i="18"/>
  <c r="C60" i="17"/>
  <c r="J70" i="15" l="1"/>
  <c r="G15" i="22" s="1"/>
  <c r="G20" i="21"/>
  <c r="E27" i="17"/>
  <c r="G27" i="17" s="1"/>
  <c r="D28" i="17" s="1"/>
  <c r="E28" i="17" s="1"/>
  <c r="U12" i="12"/>
  <c r="R14" i="20"/>
  <c r="R13" i="20" s="1"/>
  <c r="T15" i="12"/>
  <c r="Q12" i="20"/>
  <c r="G20" i="22"/>
  <c r="G22" i="22" s="1"/>
  <c r="K47" i="14"/>
  <c r="K48" i="14" s="1"/>
  <c r="I22" i="20"/>
  <c r="I21" i="20" s="1"/>
  <c r="I19" i="20" s="1"/>
  <c r="N52" i="14"/>
  <c r="L8" i="21" s="1"/>
  <c r="L20" i="20"/>
  <c r="G35" i="16"/>
  <c r="D36" i="16" s="1"/>
  <c r="E36" i="16" s="1"/>
  <c r="J23" i="20"/>
  <c r="I11" i="21"/>
  <c r="G8" i="20"/>
  <c r="H16" i="11"/>
  <c r="K53" i="14"/>
  <c r="I10" i="21" s="1"/>
  <c r="F28" i="18"/>
  <c r="C65" i="18"/>
  <c r="C61" i="17"/>
  <c r="D42" i="1"/>
  <c r="E42" i="1" s="1"/>
  <c r="F42" i="1" s="1"/>
  <c r="G42" i="1" s="1"/>
  <c r="H42" i="1" s="1"/>
  <c r="I42" i="1" s="1"/>
  <c r="J42" i="1" s="1"/>
  <c r="K42" i="1" s="1"/>
  <c r="L42" i="1" s="1"/>
  <c r="M42" i="1" s="1"/>
  <c r="N42" i="1" s="1"/>
  <c r="O42" i="1" s="1"/>
  <c r="P42" i="1" s="1"/>
  <c r="Q42" i="1" s="1"/>
  <c r="R42" i="1" s="1"/>
  <c r="S42" i="1" s="1"/>
  <c r="T42" i="1" s="1"/>
  <c r="U42" i="1" s="1"/>
  <c r="V42" i="1" s="1"/>
  <c r="W42" i="1" s="1"/>
  <c r="D34" i="1"/>
  <c r="E34" i="1" s="1"/>
  <c r="F34" i="1" s="1"/>
  <c r="G34" i="1" s="1"/>
  <c r="H34" i="1" s="1"/>
  <c r="I34" i="1" s="1"/>
  <c r="J34" i="1" s="1"/>
  <c r="K34" i="1" s="1"/>
  <c r="L34" i="1" s="1"/>
  <c r="M34" i="1" s="1"/>
  <c r="N34" i="1" s="1"/>
  <c r="O34" i="1" s="1"/>
  <c r="P34" i="1" s="1"/>
  <c r="Q34" i="1" s="1"/>
  <c r="R34" i="1" s="1"/>
  <c r="S34" i="1" s="1"/>
  <c r="T34" i="1" s="1"/>
  <c r="U34" i="1" s="1"/>
  <c r="V34" i="1" s="1"/>
  <c r="W34" i="1" s="1"/>
  <c r="D72" i="1"/>
  <c r="D10" i="7"/>
  <c r="E10" i="7" s="1"/>
  <c r="F10" i="7" s="1"/>
  <c r="G10" i="7" s="1"/>
  <c r="H10" i="7" s="1"/>
  <c r="I10" i="7" s="1"/>
  <c r="J10" i="7" s="1"/>
  <c r="K10" i="7" s="1"/>
  <c r="L10" i="7" s="1"/>
  <c r="M10" i="7" s="1"/>
  <c r="N10" i="7" s="1"/>
  <c r="O10" i="7" s="1"/>
  <c r="P10" i="7" s="1"/>
  <c r="Q10" i="7" s="1"/>
  <c r="R10" i="7" s="1"/>
  <c r="S10" i="7" s="1"/>
  <c r="T10" i="7" s="1"/>
  <c r="U10" i="7" s="1"/>
  <c r="V10" i="7" s="1"/>
  <c r="W10" i="7" s="1"/>
  <c r="I13" i="11" l="1"/>
  <c r="H8" i="20" s="1"/>
  <c r="J71" i="15"/>
  <c r="H20" i="21" s="1"/>
  <c r="K19" i="22"/>
  <c r="H9" i="22"/>
  <c r="I34" i="28"/>
  <c r="K55" i="14"/>
  <c r="K56" i="14" s="1"/>
  <c r="F28" i="17"/>
  <c r="G28" i="17" s="1"/>
  <c r="D29" i="17" s="1"/>
  <c r="E29" i="17" s="1"/>
  <c r="D12" i="7"/>
  <c r="F9" i="11" s="1"/>
  <c r="V12" i="12"/>
  <c r="R36" i="1"/>
  <c r="S14" i="20"/>
  <c r="S13" i="20" s="1"/>
  <c r="U15" i="12"/>
  <c r="E72" i="1"/>
  <c r="G16" i="12"/>
  <c r="E17" i="20" s="1"/>
  <c r="E33" i="28" s="1"/>
  <c r="L45" i="14"/>
  <c r="J22" i="20" s="1"/>
  <c r="J21" i="20" s="1"/>
  <c r="J19" i="20" s="1"/>
  <c r="I9" i="22" s="1"/>
  <c r="R12" i="20"/>
  <c r="I9" i="21"/>
  <c r="O44" i="14"/>
  <c r="M20" i="20" s="1"/>
  <c r="F36" i="16"/>
  <c r="K69" i="15"/>
  <c r="L67" i="15" s="1"/>
  <c r="K17" i="12"/>
  <c r="L54" i="14"/>
  <c r="M46" i="14" s="1"/>
  <c r="G28" i="18"/>
  <c r="D29" i="18" s="1"/>
  <c r="E29" i="18" s="1"/>
  <c r="C66" i="18"/>
  <c r="C62" i="17"/>
  <c r="R44" i="1"/>
  <c r="D44" i="1"/>
  <c r="D36" i="1"/>
  <c r="I16" i="11" l="1"/>
  <c r="K70" i="15"/>
  <c r="J13" i="11" s="1"/>
  <c r="H20" i="22"/>
  <c r="H22" i="22" s="1"/>
  <c r="I7" i="21"/>
  <c r="O52" i="14"/>
  <c r="M8" i="21" s="1"/>
  <c r="R12" i="7"/>
  <c r="T9" i="11" s="1"/>
  <c r="S36" i="1"/>
  <c r="F72" i="1"/>
  <c r="H16" i="12"/>
  <c r="F17" i="20" s="1"/>
  <c r="F33" i="28" s="1"/>
  <c r="W12" i="12"/>
  <c r="T14" i="20"/>
  <c r="T13" i="20" s="1"/>
  <c r="V15" i="12"/>
  <c r="L53" i="14"/>
  <c r="L55" i="14" s="1"/>
  <c r="L56" i="14" s="1"/>
  <c r="L47" i="14"/>
  <c r="L48" i="14" s="1"/>
  <c r="L69" i="15" s="1"/>
  <c r="M67" i="15" s="1"/>
  <c r="G36" i="16"/>
  <c r="D37" i="16" s="1"/>
  <c r="E37" i="16" s="1"/>
  <c r="S12" i="20"/>
  <c r="K23" i="20"/>
  <c r="J11" i="21"/>
  <c r="F29" i="18"/>
  <c r="F29" i="17"/>
  <c r="C67" i="18"/>
  <c r="C63" i="17"/>
  <c r="S44" i="1"/>
  <c r="E36" i="1"/>
  <c r="E44" i="1"/>
  <c r="E12" i="7"/>
  <c r="G9" i="11" s="1"/>
  <c r="H15" i="22" l="1"/>
  <c r="K71" i="15"/>
  <c r="L70" i="15" s="1"/>
  <c r="I15" i="22" s="1"/>
  <c r="L19" i="22"/>
  <c r="P44" i="14"/>
  <c r="N20" i="20" s="1"/>
  <c r="L17" i="12"/>
  <c r="S12" i="7"/>
  <c r="U9" i="11" s="1"/>
  <c r="X12" i="12"/>
  <c r="I16" i="12"/>
  <c r="G17" i="20" s="1"/>
  <c r="G33" i="28" s="1"/>
  <c r="G72" i="1"/>
  <c r="U14" i="20"/>
  <c r="U13" i="20" s="1"/>
  <c r="W15" i="12"/>
  <c r="T36" i="1"/>
  <c r="F37" i="16"/>
  <c r="J10" i="21"/>
  <c r="J9" i="21" s="1"/>
  <c r="J7" i="21" s="1"/>
  <c r="M45" i="14"/>
  <c r="M47" i="14" s="1"/>
  <c r="M48" i="14" s="1"/>
  <c r="I8" i="20"/>
  <c r="T12" i="20"/>
  <c r="M54" i="14"/>
  <c r="N46" i="14" s="1"/>
  <c r="G29" i="18"/>
  <c r="D30" i="18" s="1"/>
  <c r="E30" i="18" s="1"/>
  <c r="G29" i="17"/>
  <c r="D30" i="17" s="1"/>
  <c r="E30" i="17" s="1"/>
  <c r="C68" i="18"/>
  <c r="C64" i="17"/>
  <c r="T44" i="1"/>
  <c r="F44" i="1"/>
  <c r="F36" i="1"/>
  <c r="F12" i="7"/>
  <c r="H9" i="11" s="1"/>
  <c r="I20" i="21" l="1"/>
  <c r="L71" i="15"/>
  <c r="J20" i="21" s="1"/>
  <c r="K13" i="11"/>
  <c r="J8" i="20" s="1"/>
  <c r="P52" i="14"/>
  <c r="N8" i="21" s="1"/>
  <c r="G37" i="16"/>
  <c r="D38" i="16" s="1"/>
  <c r="I20" i="22"/>
  <c r="I22" i="22" s="1"/>
  <c r="T12" i="7"/>
  <c r="V9" i="11" s="1"/>
  <c r="U36" i="1"/>
  <c r="Y12" i="12"/>
  <c r="Z12" i="12"/>
  <c r="V14" i="20"/>
  <c r="V13" i="20" s="1"/>
  <c r="X15" i="12"/>
  <c r="H72" i="1"/>
  <c r="J16" i="12"/>
  <c r="H17" i="20" s="1"/>
  <c r="H33" i="28" s="1"/>
  <c r="J16" i="11"/>
  <c r="K22" i="20"/>
  <c r="K21" i="20" s="1"/>
  <c r="K19" i="20" s="1"/>
  <c r="J9" i="22" s="1"/>
  <c r="M53" i="14"/>
  <c r="M55" i="14" s="1"/>
  <c r="M56" i="14" s="1"/>
  <c r="U12" i="20"/>
  <c r="K11" i="21"/>
  <c r="L23" i="20"/>
  <c r="M69" i="15"/>
  <c r="N67" i="15" s="1"/>
  <c r="M17" i="12"/>
  <c r="F30" i="18"/>
  <c r="F30" i="17"/>
  <c r="C69" i="18"/>
  <c r="C65" i="17"/>
  <c r="U44" i="1"/>
  <c r="G36" i="1"/>
  <c r="G44" i="1"/>
  <c r="G12" i="7"/>
  <c r="I9" i="11" s="1"/>
  <c r="M70" i="15" l="1"/>
  <c r="L13" i="11" s="1"/>
  <c r="K16" i="11"/>
  <c r="M19" i="22"/>
  <c r="Q44" i="14"/>
  <c r="F38" i="16"/>
  <c r="E38" i="16"/>
  <c r="U12" i="7"/>
  <c r="W9" i="11" s="1"/>
  <c r="W14" i="20"/>
  <c r="W13" i="20" s="1"/>
  <c r="Y15" i="12"/>
  <c r="X14" i="20"/>
  <c r="X13" i="20" s="1"/>
  <c r="Z15" i="12"/>
  <c r="I72" i="1"/>
  <c r="K16" i="12"/>
  <c r="I17" i="20" s="1"/>
  <c r="I33" i="28" s="1"/>
  <c r="V36" i="1"/>
  <c r="K10" i="21"/>
  <c r="K9" i="21" s="1"/>
  <c r="K7" i="21" s="1"/>
  <c r="N45" i="14"/>
  <c r="L22" i="20" s="1"/>
  <c r="L21" i="20" s="1"/>
  <c r="L19" i="20" s="1"/>
  <c r="K9" i="22" s="1"/>
  <c r="V12" i="20"/>
  <c r="N54" i="14"/>
  <c r="O46" i="14" s="1"/>
  <c r="G30" i="18"/>
  <c r="D31" i="18" s="1"/>
  <c r="E31" i="18" s="1"/>
  <c r="G30" i="17"/>
  <c r="D31" i="17" s="1"/>
  <c r="E31" i="17" s="1"/>
  <c r="C70" i="18"/>
  <c r="C66" i="17"/>
  <c r="V44" i="1"/>
  <c r="H44" i="1"/>
  <c r="H36" i="1"/>
  <c r="H12" i="7"/>
  <c r="J9" i="11" s="1"/>
  <c r="M71" i="15" l="1"/>
  <c r="K20" i="21" s="1"/>
  <c r="J15" i="22"/>
  <c r="N53" i="14"/>
  <c r="L10" i="21" s="1"/>
  <c r="N47" i="14"/>
  <c r="N48" i="14" s="1"/>
  <c r="N17" i="12" s="1"/>
  <c r="O20" i="20"/>
  <c r="Q52" i="14"/>
  <c r="O8" i="21" s="1"/>
  <c r="G38" i="16"/>
  <c r="D39" i="16" s="1"/>
  <c r="E39" i="16" s="1"/>
  <c r="V12" i="7"/>
  <c r="X9" i="11" s="1"/>
  <c r="J72" i="1"/>
  <c r="L16" i="12"/>
  <c r="J17" i="20" s="1"/>
  <c r="J20" i="22"/>
  <c r="J22" i="22" s="1"/>
  <c r="W12" i="20"/>
  <c r="L11" i="21"/>
  <c r="M23" i="20"/>
  <c r="O54" i="14"/>
  <c r="P46" i="14" s="1"/>
  <c r="F31" i="18"/>
  <c r="F32" i="18" s="1"/>
  <c r="E32" i="18"/>
  <c r="F31" i="17"/>
  <c r="C72" i="18"/>
  <c r="C67" i="17"/>
  <c r="I36" i="1"/>
  <c r="I44" i="1"/>
  <c r="I12" i="7"/>
  <c r="K9" i="11" s="1"/>
  <c r="G50" i="15" l="1"/>
  <c r="N70" i="15"/>
  <c r="M13" i="11" s="1"/>
  <c r="N69" i="15"/>
  <c r="O67" i="15" s="1"/>
  <c r="N19" i="22"/>
  <c r="L9" i="21"/>
  <c r="L7" i="21" s="1"/>
  <c r="N55" i="14"/>
  <c r="N56" i="14" s="1"/>
  <c r="O45" i="14"/>
  <c r="M22" i="20" s="1"/>
  <c r="M21" i="20" s="1"/>
  <c r="M19" i="20" s="1"/>
  <c r="L9" i="22" s="1"/>
  <c r="R44" i="14"/>
  <c r="P20" i="20" s="1"/>
  <c r="F39" i="16"/>
  <c r="G39" i="16" s="1"/>
  <c r="D40" i="16" s="1"/>
  <c r="E40" i="16" s="1"/>
  <c r="G31" i="18"/>
  <c r="D33" i="18" s="1"/>
  <c r="E33" i="18" s="1"/>
  <c r="K72" i="1"/>
  <c r="M16" i="12"/>
  <c r="K17" i="20" s="1"/>
  <c r="X12" i="20"/>
  <c r="N23" i="20"/>
  <c r="M11" i="21"/>
  <c r="K8" i="20"/>
  <c r="L16" i="11"/>
  <c r="G31" i="17"/>
  <c r="E32" i="17"/>
  <c r="F32" i="17"/>
  <c r="G49" i="15" s="1"/>
  <c r="G52" i="15" s="1"/>
  <c r="G18" i="12" s="1"/>
  <c r="E26" i="20" s="1"/>
  <c r="C73" i="18"/>
  <c r="C68" i="17"/>
  <c r="J44" i="1"/>
  <c r="J36" i="1"/>
  <c r="J12" i="7"/>
  <c r="L9" i="11" s="1"/>
  <c r="D14" i="22" l="1"/>
  <c r="E35" i="28"/>
  <c r="K15" i="22"/>
  <c r="N71" i="15"/>
  <c r="L20" i="21" s="1"/>
  <c r="K20" i="22"/>
  <c r="K22" i="22" s="1"/>
  <c r="O53" i="14"/>
  <c r="O55" i="14" s="1"/>
  <c r="O56" i="14" s="1"/>
  <c r="O47" i="14"/>
  <c r="O48" i="14" s="1"/>
  <c r="O69" i="15" s="1"/>
  <c r="P67" i="15" s="1"/>
  <c r="R52" i="14"/>
  <c r="P8" i="21" s="1"/>
  <c r="F40" i="16"/>
  <c r="G40" i="16" s="1"/>
  <c r="D41" i="16" s="1"/>
  <c r="E41" i="16" s="1"/>
  <c r="G32" i="18"/>
  <c r="L72" i="1"/>
  <c r="N16" i="12"/>
  <c r="L17" i="20" s="1"/>
  <c r="P54" i="14"/>
  <c r="Q46" i="14" s="1"/>
  <c r="O70" i="15"/>
  <c r="N13" i="11" s="1"/>
  <c r="F33" i="18"/>
  <c r="G32" i="17"/>
  <c r="G44" i="15" s="1"/>
  <c r="D33" i="17"/>
  <c r="E33" i="17" s="1"/>
  <c r="C74" i="18"/>
  <c r="C69" i="17"/>
  <c r="K36" i="1"/>
  <c r="K44" i="1"/>
  <c r="K12" i="7"/>
  <c r="M9" i="11" s="1"/>
  <c r="G45" i="15" l="1"/>
  <c r="G47" i="15" s="1"/>
  <c r="O19" i="22"/>
  <c r="M10" i="21"/>
  <c r="M9" i="21" s="1"/>
  <c r="M7" i="21" s="1"/>
  <c r="P45" i="14"/>
  <c r="O17" i="12"/>
  <c r="S44" i="14"/>
  <c r="F41" i="16"/>
  <c r="G41" i="16" s="1"/>
  <c r="D42" i="16" s="1"/>
  <c r="M72" i="1"/>
  <c r="O16" i="12"/>
  <c r="M17" i="20" s="1"/>
  <c r="O23" i="20"/>
  <c r="N11" i="21"/>
  <c r="L8" i="20"/>
  <c r="M16" i="11"/>
  <c r="Q54" i="14"/>
  <c r="R46" i="14" s="1"/>
  <c r="L15" i="22"/>
  <c r="O71" i="15"/>
  <c r="G33" i="18"/>
  <c r="D34" i="18" s="1"/>
  <c r="E34" i="18" s="1"/>
  <c r="F33" i="17"/>
  <c r="C75" i="18"/>
  <c r="C70" i="17"/>
  <c r="L44" i="1"/>
  <c r="L36" i="1"/>
  <c r="L12" i="7"/>
  <c r="N9" i="11" s="1"/>
  <c r="G42" i="15" l="1"/>
  <c r="D26" i="22"/>
  <c r="P70" i="15"/>
  <c r="O13" i="11" s="1"/>
  <c r="M20" i="21"/>
  <c r="L20" i="22"/>
  <c r="L22" i="22" s="1"/>
  <c r="N22" i="20"/>
  <c r="N21" i="20" s="1"/>
  <c r="N19" i="20" s="1"/>
  <c r="M9" i="22" s="1"/>
  <c r="P47" i="14"/>
  <c r="P48" i="14" s="1"/>
  <c r="P17" i="12" s="1"/>
  <c r="P53" i="14"/>
  <c r="S52" i="14"/>
  <c r="Q8" i="21" s="1"/>
  <c r="Q20" i="20"/>
  <c r="F42" i="16"/>
  <c r="E42" i="16"/>
  <c r="N72" i="1"/>
  <c r="P16" i="12"/>
  <c r="N17" i="20" s="1"/>
  <c r="P23" i="20"/>
  <c r="O11" i="21"/>
  <c r="R54" i="14"/>
  <c r="S46" i="14" s="1"/>
  <c r="F34" i="18"/>
  <c r="G33" i="17"/>
  <c r="D34" i="17" s="1"/>
  <c r="C76" i="18"/>
  <c r="C72" i="17"/>
  <c r="M36" i="1"/>
  <c r="M44" i="1"/>
  <c r="M12" i="7"/>
  <c r="O9" i="11" s="1"/>
  <c r="P19" i="22" l="1"/>
  <c r="P71" i="15"/>
  <c r="N20" i="21" s="1"/>
  <c r="M15" i="22"/>
  <c r="P69" i="15"/>
  <c r="Q67" i="15" s="1"/>
  <c r="N10" i="21"/>
  <c r="N9" i="21" s="1"/>
  <c r="N7" i="21" s="1"/>
  <c r="P55" i="14"/>
  <c r="P56" i="14" s="1"/>
  <c r="Q45" i="14"/>
  <c r="Q53" i="14" s="1"/>
  <c r="O10" i="21" s="1"/>
  <c r="O9" i="21" s="1"/>
  <c r="O7" i="21" s="1"/>
  <c r="T44" i="14"/>
  <c r="R20" i="20" s="1"/>
  <c r="G42" i="16"/>
  <c r="D43" i="16" s="1"/>
  <c r="E43" i="16" s="1"/>
  <c r="F34" i="17"/>
  <c r="E34" i="17"/>
  <c r="O72" i="1"/>
  <c r="Q16" i="12"/>
  <c r="O17" i="20" s="1"/>
  <c r="N16" i="11"/>
  <c r="M8" i="20"/>
  <c r="Q23" i="20"/>
  <c r="P11" i="21"/>
  <c r="Q70" i="15"/>
  <c r="G34" i="18"/>
  <c r="D35" i="18" s="1"/>
  <c r="C77" i="18"/>
  <c r="C73" i="17"/>
  <c r="N44" i="1"/>
  <c r="N36" i="1"/>
  <c r="N12" i="7"/>
  <c r="P9" i="11" s="1"/>
  <c r="Q55" i="14" l="1"/>
  <c r="Q56" i="14" s="1"/>
  <c r="O22" i="20"/>
  <c r="O21" i="20" s="1"/>
  <c r="O19" i="20" s="1"/>
  <c r="N9" i="22" s="1"/>
  <c r="Q47" i="14"/>
  <c r="Q48" i="14" s="1"/>
  <c r="R45" i="14"/>
  <c r="R47" i="14" s="1"/>
  <c r="R48" i="14" s="1"/>
  <c r="M20" i="22"/>
  <c r="M22" i="22" s="1"/>
  <c r="T52" i="14"/>
  <c r="F43" i="16"/>
  <c r="G43" i="16" s="1"/>
  <c r="D44" i="16" s="1"/>
  <c r="E44" i="16" s="1"/>
  <c r="G34" i="17"/>
  <c r="D35" i="17" s="1"/>
  <c r="E35" i="17" s="1"/>
  <c r="F35" i="18"/>
  <c r="E35" i="18"/>
  <c r="N15" i="22"/>
  <c r="P13" i="11"/>
  <c r="P72" i="1"/>
  <c r="R16" i="12"/>
  <c r="P17" i="20" s="1"/>
  <c r="S54" i="14"/>
  <c r="T46" i="14" s="1"/>
  <c r="Q71" i="15"/>
  <c r="O20" i="21" s="1"/>
  <c r="O16" i="11"/>
  <c r="N8" i="20"/>
  <c r="C78" i="18"/>
  <c r="C74" i="17"/>
  <c r="O36" i="1"/>
  <c r="O44" i="1"/>
  <c r="O12" i="7"/>
  <c r="Q9" i="11" s="1"/>
  <c r="R53" i="14" l="1"/>
  <c r="P10" i="21" s="1"/>
  <c r="P9" i="21" s="1"/>
  <c r="P7" i="21" s="1"/>
  <c r="P22" i="20"/>
  <c r="P21" i="20" s="1"/>
  <c r="P19" i="20" s="1"/>
  <c r="O9" i="22" s="1"/>
  <c r="U44" i="14"/>
  <c r="S20" i="20" s="1"/>
  <c r="R8" i="21"/>
  <c r="Q69" i="15"/>
  <c r="R67" i="15" s="1"/>
  <c r="Q17" i="12"/>
  <c r="N20" i="22"/>
  <c r="N22" i="22" s="1"/>
  <c r="G35" i="18"/>
  <c r="D36" i="18" s="1"/>
  <c r="E36" i="18" s="1"/>
  <c r="F44" i="16"/>
  <c r="G44" i="16" s="1"/>
  <c r="F35" i="17"/>
  <c r="G35" i="17" s="1"/>
  <c r="Q72" i="1"/>
  <c r="S16" i="12"/>
  <c r="Q17" i="20" s="1"/>
  <c r="Q11" i="21"/>
  <c r="R23" i="20"/>
  <c r="R69" i="15"/>
  <c r="R17" i="12"/>
  <c r="R70" i="15"/>
  <c r="Q13" i="11" s="1"/>
  <c r="O8" i="20"/>
  <c r="P16" i="11"/>
  <c r="E45" i="16"/>
  <c r="C79" i="18"/>
  <c r="C75" i="17"/>
  <c r="P44" i="1"/>
  <c r="P36" i="1"/>
  <c r="P12" i="7"/>
  <c r="R9" i="11" s="1"/>
  <c r="R55" i="14" l="1"/>
  <c r="R56" i="14" s="1"/>
  <c r="U52" i="14"/>
  <c r="S8" i="21" s="1"/>
  <c r="R19" i="22" s="1"/>
  <c r="O20" i="22"/>
  <c r="O22" i="22" s="1"/>
  <c r="S45" i="14"/>
  <c r="S47" i="14" s="1"/>
  <c r="S48" i="14" s="1"/>
  <c r="S17" i="12" s="1"/>
  <c r="Q19" i="22"/>
  <c r="S67" i="15"/>
  <c r="F45" i="16"/>
  <c r="R72" i="1"/>
  <c r="T16" i="12"/>
  <c r="R17" i="20" s="1"/>
  <c r="T54" i="14"/>
  <c r="U46" i="14" s="1"/>
  <c r="O15" i="22"/>
  <c r="R71" i="15"/>
  <c r="P20" i="21" s="1"/>
  <c r="D46" i="16"/>
  <c r="E46" i="16" s="1"/>
  <c r="G45" i="16"/>
  <c r="H43" i="15" s="1"/>
  <c r="F36" i="18"/>
  <c r="C80" i="18"/>
  <c r="D36" i="17"/>
  <c r="E36" i="17" s="1"/>
  <c r="C76" i="17"/>
  <c r="W36" i="1"/>
  <c r="Q36" i="1"/>
  <c r="W44" i="1"/>
  <c r="Q44" i="1"/>
  <c r="Q12" i="7"/>
  <c r="S9" i="11" s="1"/>
  <c r="W12" i="7"/>
  <c r="Y9" i="11" s="1"/>
  <c r="H48" i="15" l="1"/>
  <c r="V44" i="14"/>
  <c r="T20" i="20" s="1"/>
  <c r="S69" i="15"/>
  <c r="T67" i="15" s="1"/>
  <c r="Q22" i="20"/>
  <c r="Q21" i="20" s="1"/>
  <c r="Q19" i="20" s="1"/>
  <c r="P9" i="22" s="1"/>
  <c r="S53" i="14"/>
  <c r="T45" i="14" s="1"/>
  <c r="T53" i="14" s="1"/>
  <c r="R10" i="21" s="1"/>
  <c r="V52" i="14"/>
  <c r="T8" i="21" s="1"/>
  <c r="S72" i="1"/>
  <c r="U16" i="12"/>
  <c r="S17" i="20" s="1"/>
  <c r="S23" i="20"/>
  <c r="R11" i="21"/>
  <c r="S70" i="15"/>
  <c r="F46" i="16"/>
  <c r="C81" i="18"/>
  <c r="G36" i="18"/>
  <c r="C77" i="17"/>
  <c r="F36" i="17"/>
  <c r="S55" i="14" l="1"/>
  <c r="S56" i="14" s="1"/>
  <c r="R22" i="20"/>
  <c r="R21" i="20" s="1"/>
  <c r="R19" i="20" s="1"/>
  <c r="Q9" i="22" s="1"/>
  <c r="U45" i="14"/>
  <c r="S22" i="20" s="1"/>
  <c r="S21" i="20" s="1"/>
  <c r="S19" i="20" s="1"/>
  <c r="R9" i="22" s="1"/>
  <c r="Q10" i="21"/>
  <c r="Q9" i="21" s="1"/>
  <c r="Q7" i="21" s="1"/>
  <c r="R9" i="21"/>
  <c r="R7" i="21" s="1"/>
  <c r="T47" i="14"/>
  <c r="T48" i="14" s="1"/>
  <c r="T17" i="12" s="1"/>
  <c r="T55" i="14"/>
  <c r="T56" i="14" s="1"/>
  <c r="W44" i="14"/>
  <c r="U20" i="20" s="1"/>
  <c r="S19" i="22"/>
  <c r="S71" i="15"/>
  <c r="Q20" i="21" s="1"/>
  <c r="R13" i="11"/>
  <c r="T72" i="1"/>
  <c r="V16" i="12"/>
  <c r="T17" i="20" s="1"/>
  <c r="U54" i="14"/>
  <c r="Q16" i="11"/>
  <c r="P8" i="20"/>
  <c r="P15" i="22"/>
  <c r="G46" i="16"/>
  <c r="D47" i="16" s="1"/>
  <c r="D37" i="18"/>
  <c r="E37" i="18" s="1"/>
  <c r="C82" i="18"/>
  <c r="G36" i="17"/>
  <c r="C78" i="17"/>
  <c r="E44" i="7"/>
  <c r="F44" i="7" s="1"/>
  <c r="G44" i="7" s="1"/>
  <c r="H44" i="7" s="1"/>
  <c r="I44" i="7" s="1"/>
  <c r="J44" i="7" s="1"/>
  <c r="K44" i="7" s="1"/>
  <c r="L44" i="7" s="1"/>
  <c r="M44" i="7" s="1"/>
  <c r="N44" i="7" s="1"/>
  <c r="O44" i="7" s="1"/>
  <c r="P44" i="7" s="1"/>
  <c r="Q44" i="7" s="1"/>
  <c r="R44" i="7" s="1"/>
  <c r="S44" i="7" s="1"/>
  <c r="T44" i="7" s="1"/>
  <c r="U44" i="7" s="1"/>
  <c r="V44" i="7" s="1"/>
  <c r="W44" i="7" s="1"/>
  <c r="E41" i="1"/>
  <c r="F41" i="1" s="1"/>
  <c r="G41" i="1" s="1"/>
  <c r="H41" i="1" s="1"/>
  <c r="I41" i="1" s="1"/>
  <c r="J41" i="1" s="1"/>
  <c r="K41" i="1" s="1"/>
  <c r="L41" i="1" s="1"/>
  <c r="M41" i="1" s="1"/>
  <c r="N41" i="1" s="1"/>
  <c r="O41" i="1" s="1"/>
  <c r="P41" i="1" s="1"/>
  <c r="Q41" i="1" s="1"/>
  <c r="R41" i="1" s="1"/>
  <c r="S41" i="1" s="1"/>
  <c r="T41" i="1" s="1"/>
  <c r="U41" i="1" s="1"/>
  <c r="V41" i="1" s="1"/>
  <c r="W41" i="1" s="1"/>
  <c r="E53" i="7"/>
  <c r="F53" i="7" s="1"/>
  <c r="G53" i="7" s="1"/>
  <c r="H53" i="7" s="1"/>
  <c r="I53" i="7" s="1"/>
  <c r="J53" i="7" s="1"/>
  <c r="K53" i="7" s="1"/>
  <c r="L53" i="7" s="1"/>
  <c r="M53" i="7" s="1"/>
  <c r="N53" i="7" s="1"/>
  <c r="O53" i="7" s="1"/>
  <c r="P53" i="7" s="1"/>
  <c r="Q53" i="7" s="1"/>
  <c r="R53" i="7" s="1"/>
  <c r="S53" i="7" s="1"/>
  <c r="T53" i="7" s="1"/>
  <c r="U53" i="7" s="1"/>
  <c r="V53" i="7" s="1"/>
  <c r="W53" i="7" s="1"/>
  <c r="E76" i="1"/>
  <c r="F76" i="1" s="1"/>
  <c r="G76" i="1" s="1"/>
  <c r="H76" i="1" s="1"/>
  <c r="I76" i="1" s="1"/>
  <c r="J76" i="1" s="1"/>
  <c r="K76" i="1" s="1"/>
  <c r="L76" i="1" s="1"/>
  <c r="M76" i="1" s="1"/>
  <c r="N76" i="1" s="1"/>
  <c r="O76" i="1" s="1"/>
  <c r="P76" i="1" s="1"/>
  <c r="Q76" i="1" s="1"/>
  <c r="R76" i="1" s="1"/>
  <c r="S76" i="1" s="1"/>
  <c r="T76" i="1" s="1"/>
  <c r="U76" i="1" s="1"/>
  <c r="V76" i="1" s="1"/>
  <c r="W76" i="1" s="1"/>
  <c r="E49" i="7"/>
  <c r="F49" i="7" s="1"/>
  <c r="G49" i="7" s="1"/>
  <c r="H49" i="7" s="1"/>
  <c r="I49" i="7" s="1"/>
  <c r="J49" i="7" s="1"/>
  <c r="K49" i="7" s="1"/>
  <c r="L49" i="7" s="1"/>
  <c r="M49" i="7" s="1"/>
  <c r="N49" i="7" s="1"/>
  <c r="O49" i="7" s="1"/>
  <c r="P49" i="7" s="1"/>
  <c r="Q49" i="7" s="1"/>
  <c r="R49" i="7" s="1"/>
  <c r="S49" i="7" s="1"/>
  <c r="T49" i="7" s="1"/>
  <c r="U49" i="7" s="1"/>
  <c r="V49" i="7" s="1"/>
  <c r="W49" i="7" s="1"/>
  <c r="E69" i="1"/>
  <c r="F69" i="1" s="1"/>
  <c r="G69" i="1" s="1"/>
  <c r="H69" i="1" s="1"/>
  <c r="I69" i="1" s="1"/>
  <c r="J69" i="1" s="1"/>
  <c r="K69" i="1" s="1"/>
  <c r="L69" i="1" s="1"/>
  <c r="M69" i="1" s="1"/>
  <c r="N69" i="1" s="1"/>
  <c r="O69" i="1" s="1"/>
  <c r="P69" i="1" s="1"/>
  <c r="Q69" i="1" s="1"/>
  <c r="R69" i="1" s="1"/>
  <c r="S69" i="1" s="1"/>
  <c r="T69" i="1" s="1"/>
  <c r="U69" i="1" s="1"/>
  <c r="V69" i="1" s="1"/>
  <c r="W69" i="1" s="1"/>
  <c r="E48" i="1"/>
  <c r="F48" i="1" s="1"/>
  <c r="G48" i="1" s="1"/>
  <c r="H48" i="1" s="1"/>
  <c r="I48" i="1" s="1"/>
  <c r="J48" i="1" s="1"/>
  <c r="K48" i="1" s="1"/>
  <c r="L48" i="1" s="1"/>
  <c r="M48" i="1" s="1"/>
  <c r="N48" i="1" s="1"/>
  <c r="O48" i="1" s="1"/>
  <c r="P48" i="1" s="1"/>
  <c r="Q48" i="1" s="1"/>
  <c r="R48" i="1" s="1"/>
  <c r="S48" i="1" s="1"/>
  <c r="T48" i="1" s="1"/>
  <c r="U48" i="1" s="1"/>
  <c r="V48" i="1" s="1"/>
  <c r="W48" i="1" s="1"/>
  <c r="E63" i="1"/>
  <c r="F63" i="1" s="1"/>
  <c r="G63" i="1" s="1"/>
  <c r="H63" i="1" s="1"/>
  <c r="I63" i="1" s="1"/>
  <c r="J63" i="1" s="1"/>
  <c r="K63" i="1" s="1"/>
  <c r="L63" i="1" s="1"/>
  <c r="M63" i="1" s="1"/>
  <c r="N63" i="1" s="1"/>
  <c r="O63" i="1" s="1"/>
  <c r="P63" i="1" s="1"/>
  <c r="Q63" i="1" s="1"/>
  <c r="R63" i="1" s="1"/>
  <c r="S63" i="1" s="1"/>
  <c r="T63" i="1" s="1"/>
  <c r="U63" i="1" s="1"/>
  <c r="V63" i="1" s="1"/>
  <c r="W63" i="1" s="1"/>
  <c r="E59" i="1"/>
  <c r="F59" i="1" s="1"/>
  <c r="G59" i="1" s="1"/>
  <c r="H59" i="1" s="1"/>
  <c r="I59" i="1" s="1"/>
  <c r="J59" i="1" s="1"/>
  <c r="K59" i="1" s="1"/>
  <c r="L59" i="1" s="1"/>
  <c r="M59" i="1" s="1"/>
  <c r="N59" i="1" s="1"/>
  <c r="O59" i="1" s="1"/>
  <c r="P59" i="1" s="1"/>
  <c r="Q59" i="1" s="1"/>
  <c r="R59" i="1" s="1"/>
  <c r="S59" i="1" s="1"/>
  <c r="T59" i="1" s="1"/>
  <c r="U59" i="1" s="1"/>
  <c r="V59" i="1" s="1"/>
  <c r="W59" i="1" s="1"/>
  <c r="E25" i="1"/>
  <c r="F25" i="1" s="1"/>
  <c r="G25" i="1" s="1"/>
  <c r="H25" i="1" s="1"/>
  <c r="I25" i="1" s="1"/>
  <c r="J25" i="1" s="1"/>
  <c r="K25" i="1" s="1"/>
  <c r="L25" i="1" s="1"/>
  <c r="M25" i="1" s="1"/>
  <c r="N25" i="1" s="1"/>
  <c r="O25" i="1" s="1"/>
  <c r="P25" i="1" s="1"/>
  <c r="Q25" i="1" s="1"/>
  <c r="R25" i="1" s="1"/>
  <c r="S25" i="1" s="1"/>
  <c r="T25" i="1" s="1"/>
  <c r="U25" i="1" s="1"/>
  <c r="V25" i="1" s="1"/>
  <c r="W25" i="1" s="1"/>
  <c r="E38" i="7"/>
  <c r="F38" i="7" s="1"/>
  <c r="G38" i="7" s="1"/>
  <c r="H38" i="7" s="1"/>
  <c r="I38" i="7" s="1"/>
  <c r="J38" i="7" s="1"/>
  <c r="K38" i="7" s="1"/>
  <c r="L38" i="7" s="1"/>
  <c r="M38" i="7" s="1"/>
  <c r="N38" i="7" s="1"/>
  <c r="O38" i="7" s="1"/>
  <c r="P38" i="7" s="1"/>
  <c r="Q38" i="7" s="1"/>
  <c r="R38" i="7" s="1"/>
  <c r="S38" i="7" s="1"/>
  <c r="T38" i="7" s="1"/>
  <c r="U38" i="7" s="1"/>
  <c r="V38" i="7" s="1"/>
  <c r="W38" i="7" s="1"/>
  <c r="E9" i="7"/>
  <c r="F9" i="7" s="1"/>
  <c r="G9" i="7" s="1"/>
  <c r="H9" i="7" s="1"/>
  <c r="I9" i="7" s="1"/>
  <c r="J9" i="7" s="1"/>
  <c r="K9" i="7" s="1"/>
  <c r="L9" i="7" s="1"/>
  <c r="M9" i="7" s="1"/>
  <c r="N9" i="7" s="1"/>
  <c r="E55" i="1"/>
  <c r="F55" i="1" s="1"/>
  <c r="G55" i="1" s="1"/>
  <c r="H55" i="1" s="1"/>
  <c r="I55" i="1" s="1"/>
  <c r="J55" i="1" s="1"/>
  <c r="K55" i="1" s="1"/>
  <c r="L55" i="1" s="1"/>
  <c r="M55" i="1" s="1"/>
  <c r="N55" i="1" s="1"/>
  <c r="O55" i="1" s="1"/>
  <c r="P55" i="1" s="1"/>
  <c r="Q55" i="1" s="1"/>
  <c r="R55" i="1" s="1"/>
  <c r="S55" i="1" s="1"/>
  <c r="T55" i="1" s="1"/>
  <c r="U55" i="1" s="1"/>
  <c r="V55" i="1" s="1"/>
  <c r="W55" i="1" s="1"/>
  <c r="E17" i="1"/>
  <c r="F17" i="1" s="1"/>
  <c r="G17" i="1" s="1"/>
  <c r="H17" i="1" s="1"/>
  <c r="I17" i="1" s="1"/>
  <c r="J17" i="1" s="1"/>
  <c r="K17" i="1" s="1"/>
  <c r="L17" i="1" s="1"/>
  <c r="M17" i="1" s="1"/>
  <c r="N17" i="1" s="1"/>
  <c r="O17" i="1" s="1"/>
  <c r="P17" i="1" s="1"/>
  <c r="Q17" i="1" s="1"/>
  <c r="R17" i="1" s="1"/>
  <c r="S17" i="1" s="1"/>
  <c r="T17" i="1" s="1"/>
  <c r="U17" i="1" s="1"/>
  <c r="V17" i="1" s="1"/>
  <c r="W17" i="1" s="1"/>
  <c r="E33" i="1"/>
  <c r="F33" i="1" s="1"/>
  <c r="G33" i="1" s="1"/>
  <c r="H33" i="1" s="1"/>
  <c r="I33" i="1" s="1"/>
  <c r="J33" i="1" s="1"/>
  <c r="K33" i="1" s="1"/>
  <c r="L33" i="1" s="1"/>
  <c r="M33" i="1" s="1"/>
  <c r="N33" i="1" s="1"/>
  <c r="O33" i="1" s="1"/>
  <c r="P33" i="1" s="1"/>
  <c r="Q33" i="1" s="1"/>
  <c r="R33" i="1" s="1"/>
  <c r="S33" i="1" s="1"/>
  <c r="T33" i="1" s="1"/>
  <c r="U33" i="1" s="1"/>
  <c r="V33" i="1" s="1"/>
  <c r="W33" i="1" s="1"/>
  <c r="E9" i="1"/>
  <c r="F9" i="1" s="1"/>
  <c r="G9" i="1" s="1"/>
  <c r="H9" i="1" s="1"/>
  <c r="I9" i="1" s="1"/>
  <c r="J9" i="1" s="1"/>
  <c r="K9" i="1" s="1"/>
  <c r="L9" i="1" s="1"/>
  <c r="M9" i="1" s="1"/>
  <c r="N9" i="1" s="1"/>
  <c r="O9" i="1" s="1"/>
  <c r="P9" i="1" s="1"/>
  <c r="Q9" i="1" s="1"/>
  <c r="R9" i="1" s="1"/>
  <c r="S9" i="1" s="1"/>
  <c r="T9" i="1" s="1"/>
  <c r="U9" i="1" s="1"/>
  <c r="V9" i="1" s="1"/>
  <c r="W9" i="1" s="1"/>
  <c r="U47" i="14" l="1"/>
  <c r="U48" i="14" s="1"/>
  <c r="U17" i="12" s="1"/>
  <c r="U53" i="14"/>
  <c r="S10" i="21" s="1"/>
  <c r="T69" i="15"/>
  <c r="U67" i="15" s="1"/>
  <c r="Q20" i="22"/>
  <c r="Q22" i="22" s="1"/>
  <c r="P20" i="22"/>
  <c r="P22" i="22" s="1"/>
  <c r="W52" i="14"/>
  <c r="U8" i="21" s="1"/>
  <c r="T70" i="15"/>
  <c r="S13" i="11" s="1"/>
  <c r="F47" i="16"/>
  <c r="E47" i="16"/>
  <c r="U72" i="1"/>
  <c r="W16" i="12"/>
  <c r="U17" i="20" s="1"/>
  <c r="V46" i="14"/>
  <c r="S11" i="21"/>
  <c r="C83" i="18"/>
  <c r="F37" i="18"/>
  <c r="D37" i="17"/>
  <c r="E37" i="17" s="1"/>
  <c r="C79" i="17"/>
  <c r="O9" i="7"/>
  <c r="P9" i="7" s="1"/>
  <c r="Q9" i="7" s="1"/>
  <c r="R9" i="7" s="1"/>
  <c r="S9" i="7" s="1"/>
  <c r="T9" i="7" s="1"/>
  <c r="U9" i="7" s="1"/>
  <c r="V9" i="7" s="1"/>
  <c r="W9" i="7" s="1"/>
  <c r="C32" i="7"/>
  <c r="C31" i="7"/>
  <c r="C30" i="7"/>
  <c r="C29" i="7"/>
  <c r="S9" i="21" l="1"/>
  <c r="S7" i="21" s="1"/>
  <c r="U69" i="15"/>
  <c r="V67" i="15" s="1"/>
  <c r="U55" i="14"/>
  <c r="U56" i="14" s="1"/>
  <c r="V45" i="14"/>
  <c r="T22" i="20" s="1"/>
  <c r="X44" i="14"/>
  <c r="V20" i="20" s="1"/>
  <c r="T19" i="22"/>
  <c r="Q15" i="22"/>
  <c r="T71" i="15"/>
  <c r="G47" i="16"/>
  <c r="D48" i="16" s="1"/>
  <c r="E48" i="16" s="1"/>
  <c r="V72" i="1"/>
  <c r="X16" i="12"/>
  <c r="V17" i="20" s="1"/>
  <c r="V54" i="14"/>
  <c r="W46" i="14" s="1"/>
  <c r="U23" i="20" s="1"/>
  <c r="T23" i="20"/>
  <c r="Q8" i="20"/>
  <c r="R16" i="11"/>
  <c r="G37" i="18"/>
  <c r="C85" i="18"/>
  <c r="C80" i="17"/>
  <c r="F37" i="17"/>
  <c r="D39" i="7"/>
  <c r="E39" i="7" s="1"/>
  <c r="F39" i="7" s="1"/>
  <c r="G39" i="7" s="1"/>
  <c r="H39" i="7" s="1"/>
  <c r="I39" i="7" s="1"/>
  <c r="J39" i="7" s="1"/>
  <c r="K39" i="7" s="1"/>
  <c r="L39" i="7" s="1"/>
  <c r="M39" i="7" s="1"/>
  <c r="N39" i="7" s="1"/>
  <c r="O39" i="7" s="1"/>
  <c r="P39" i="7" s="1"/>
  <c r="Q39" i="7" s="1"/>
  <c r="R39" i="7" s="1"/>
  <c r="S39" i="7" s="1"/>
  <c r="T39" i="7" s="1"/>
  <c r="U39" i="7" s="1"/>
  <c r="V39" i="7" s="1"/>
  <c r="W39" i="7" s="1"/>
  <c r="E7" i="1"/>
  <c r="D11" i="1" s="1"/>
  <c r="E11" i="1" s="1"/>
  <c r="F11" i="1" s="1"/>
  <c r="G11" i="1" s="1"/>
  <c r="H11" i="1" s="1"/>
  <c r="I11" i="1" s="1"/>
  <c r="J11" i="1" s="1"/>
  <c r="K11" i="1" s="1"/>
  <c r="L11" i="1" s="1"/>
  <c r="M11" i="1" s="1"/>
  <c r="N11" i="1" s="1"/>
  <c r="O11" i="1" s="1"/>
  <c r="P11" i="1" s="1"/>
  <c r="Q11" i="1" s="1"/>
  <c r="R11" i="1" s="1"/>
  <c r="S11" i="1" s="1"/>
  <c r="T11" i="1" s="1"/>
  <c r="U11" i="1" s="1"/>
  <c r="V11" i="1" s="1"/>
  <c r="W11" i="1" s="1"/>
  <c r="D10" i="1" l="1"/>
  <c r="E10" i="1" s="1"/>
  <c r="F10" i="1" s="1"/>
  <c r="G10" i="1" s="1"/>
  <c r="H10" i="1" s="1"/>
  <c r="I10" i="1" s="1"/>
  <c r="J10" i="1" s="1"/>
  <c r="K10" i="1" s="1"/>
  <c r="L10" i="1" s="1"/>
  <c r="M10" i="1" s="1"/>
  <c r="N10" i="1" s="1"/>
  <c r="O10" i="1" s="1"/>
  <c r="P10" i="1" s="1"/>
  <c r="Q10" i="1" s="1"/>
  <c r="R10" i="1" s="1"/>
  <c r="S10" i="1" s="1"/>
  <c r="T10" i="1" s="1"/>
  <c r="U10" i="1" s="1"/>
  <c r="V10" i="1" s="1"/>
  <c r="W10" i="1" s="1"/>
  <c r="R20" i="22"/>
  <c r="R22" i="22" s="1"/>
  <c r="V53" i="14"/>
  <c r="V55" i="14" s="1"/>
  <c r="V56" i="14" s="1"/>
  <c r="T21" i="20"/>
  <c r="T19" i="20" s="1"/>
  <c r="S9" i="22" s="1"/>
  <c r="V47" i="14"/>
  <c r="V48" i="14" s="1"/>
  <c r="V69" i="15" s="1"/>
  <c r="W67" i="15" s="1"/>
  <c r="X52" i="14"/>
  <c r="V8" i="21" s="1"/>
  <c r="U19" i="22" s="1"/>
  <c r="U70" i="15"/>
  <c r="T13" i="11" s="1"/>
  <c r="R20" i="21"/>
  <c r="F48" i="16"/>
  <c r="G48" i="16" s="1"/>
  <c r="D49" i="16" s="1"/>
  <c r="W72" i="1"/>
  <c r="Z16" i="12" s="1"/>
  <c r="X17" i="20" s="1"/>
  <c r="Y16" i="12"/>
  <c r="W17" i="20" s="1"/>
  <c r="T11" i="21"/>
  <c r="W54" i="14"/>
  <c r="X46" i="14" s="1"/>
  <c r="S16" i="11"/>
  <c r="R8" i="20"/>
  <c r="D38" i="18"/>
  <c r="E38" i="18" s="1"/>
  <c r="C86" i="18"/>
  <c r="G37" i="17"/>
  <c r="C81" i="17"/>
  <c r="R41" i="7"/>
  <c r="T10" i="11" s="1"/>
  <c r="T12" i="11" s="1"/>
  <c r="D41" i="7"/>
  <c r="F10" i="11" s="1"/>
  <c r="F12" i="11" s="1"/>
  <c r="E23" i="1"/>
  <c r="E15" i="1"/>
  <c r="D20" i="1" s="1"/>
  <c r="V17" i="12" l="1"/>
  <c r="W45" i="14"/>
  <c r="T10" i="21"/>
  <c r="T9" i="21" s="1"/>
  <c r="U71" i="15"/>
  <c r="V70" i="15" s="1"/>
  <c r="U13" i="11" s="1"/>
  <c r="Y44" i="14"/>
  <c r="W20" i="20" s="1"/>
  <c r="R15" i="22"/>
  <c r="F49" i="16"/>
  <c r="E49" i="16"/>
  <c r="V23" i="20"/>
  <c r="U11" i="21"/>
  <c r="X54" i="14"/>
  <c r="Y46" i="14" s="1"/>
  <c r="S7" i="20"/>
  <c r="U28" i="14"/>
  <c r="E7" i="20"/>
  <c r="E31" i="28" s="1"/>
  <c r="G28" i="14"/>
  <c r="F17" i="11"/>
  <c r="T16" i="11"/>
  <c r="T17" i="11" s="1"/>
  <c r="S8" i="20"/>
  <c r="F38" i="18"/>
  <c r="C87" i="18"/>
  <c r="D38" i="17"/>
  <c r="E38" i="17" s="1"/>
  <c r="C82" i="17"/>
  <c r="R12" i="1"/>
  <c r="U15" i="14" s="1"/>
  <c r="S41" i="7"/>
  <c r="U10" i="11" s="1"/>
  <c r="U12" i="11" s="1"/>
  <c r="D28" i="1"/>
  <c r="E41" i="7"/>
  <c r="G10" i="11" s="1"/>
  <c r="G12" i="11" s="1"/>
  <c r="D12" i="1"/>
  <c r="T7" i="21" l="1"/>
  <c r="S20" i="22"/>
  <c r="S22" i="22" s="1"/>
  <c r="U22" i="20"/>
  <c r="U21" i="20" s="1"/>
  <c r="U19" i="20" s="1"/>
  <c r="T9" i="22" s="1"/>
  <c r="W53" i="14"/>
  <c r="W47" i="14"/>
  <c r="W48" i="14" s="1"/>
  <c r="S20" i="21"/>
  <c r="Y52" i="14"/>
  <c r="W8" i="21" s="1"/>
  <c r="V19" i="22" s="1"/>
  <c r="V71" i="15"/>
  <c r="T20" i="21" s="1"/>
  <c r="S15" i="22"/>
  <c r="G15" i="14"/>
  <c r="G49" i="16"/>
  <c r="D50" i="16" s="1"/>
  <c r="E50" i="16" s="1"/>
  <c r="G9" i="12"/>
  <c r="U9" i="12"/>
  <c r="V11" i="21"/>
  <c r="W23" i="20"/>
  <c r="Y54" i="14"/>
  <c r="Z46" i="14" s="1"/>
  <c r="T7" i="20"/>
  <c r="V28" i="14"/>
  <c r="E15" i="21"/>
  <c r="G29" i="14"/>
  <c r="G23" i="15" s="1"/>
  <c r="U29" i="14"/>
  <c r="U23" i="15" s="1"/>
  <c r="S15" i="21"/>
  <c r="F7" i="20"/>
  <c r="F31" i="28" s="1"/>
  <c r="H28" i="14"/>
  <c r="G17" i="11"/>
  <c r="C88" i="18"/>
  <c r="G38" i="18"/>
  <c r="D39" i="18" s="1"/>
  <c r="E39" i="18" s="1"/>
  <c r="C83" i="17"/>
  <c r="F38" i="17"/>
  <c r="S12" i="1"/>
  <c r="V15" i="14" s="1"/>
  <c r="T41" i="7"/>
  <c r="V10" i="11" s="1"/>
  <c r="V12" i="11" s="1"/>
  <c r="E28" i="1"/>
  <c r="F41" i="7"/>
  <c r="H10" i="11" s="1"/>
  <c r="H12" i="11" s="1"/>
  <c r="E12" i="1"/>
  <c r="Z44" i="14" l="1"/>
  <c r="X20" i="20" s="1"/>
  <c r="W70" i="15"/>
  <c r="V13" i="11" s="1"/>
  <c r="U10" i="21"/>
  <c r="U9" i="21" s="1"/>
  <c r="W55" i="14"/>
  <c r="W56" i="14" s="1"/>
  <c r="X45" i="14"/>
  <c r="W17" i="12"/>
  <c r="W69" i="15"/>
  <c r="X67" i="15" s="1"/>
  <c r="F50" i="16"/>
  <c r="G50" i="16" s="1"/>
  <c r="D51" i="16" s="1"/>
  <c r="E51" i="16" s="1"/>
  <c r="H15" i="14"/>
  <c r="G16" i="14"/>
  <c r="G22" i="15" s="1"/>
  <c r="E14" i="21"/>
  <c r="E11" i="20"/>
  <c r="E10" i="20" s="1"/>
  <c r="G11" i="12"/>
  <c r="E9" i="20" s="1"/>
  <c r="E32" i="28" s="1"/>
  <c r="E37" i="28" s="1"/>
  <c r="S11" i="20"/>
  <c r="S10" i="20" s="1"/>
  <c r="U11" i="12"/>
  <c r="S9" i="20" s="1"/>
  <c r="H9" i="12"/>
  <c r="V9" i="12"/>
  <c r="U16" i="14"/>
  <c r="U22" i="15" s="1"/>
  <c r="S14" i="21"/>
  <c r="W11" i="21"/>
  <c r="X23" i="20"/>
  <c r="Z54" i="14"/>
  <c r="X11" i="21" s="1"/>
  <c r="G7" i="20"/>
  <c r="G31" i="28" s="1"/>
  <c r="I28" i="14"/>
  <c r="H17" i="11"/>
  <c r="F15" i="21"/>
  <c r="E11" i="22" s="1"/>
  <c r="H29" i="14"/>
  <c r="H23" i="15" s="1"/>
  <c r="D11" i="22"/>
  <c r="V29" i="14"/>
  <c r="V23" i="15" s="1"/>
  <c r="T15" i="21"/>
  <c r="S11" i="22" s="1"/>
  <c r="U7" i="20"/>
  <c r="W28" i="14"/>
  <c r="T8" i="20"/>
  <c r="U16" i="11"/>
  <c r="U17" i="11" s="1"/>
  <c r="G38" i="17"/>
  <c r="D39" i="17" s="1"/>
  <c r="F39" i="18"/>
  <c r="C89" i="18"/>
  <c r="C85" i="17"/>
  <c r="T12" i="1"/>
  <c r="W15" i="14" s="1"/>
  <c r="U41" i="7"/>
  <c r="W10" i="11" s="1"/>
  <c r="W12" i="11" s="1"/>
  <c r="F28" i="1"/>
  <c r="G41" i="7"/>
  <c r="I10" i="11" s="1"/>
  <c r="I12" i="11" s="1"/>
  <c r="F12" i="1"/>
  <c r="Z52" i="14" l="1"/>
  <c r="X8" i="21" s="1"/>
  <c r="W19" i="22" s="1"/>
  <c r="W71" i="15"/>
  <c r="X70" i="15" s="1"/>
  <c r="W13" i="11" s="1"/>
  <c r="T15" i="22"/>
  <c r="V22" i="20"/>
  <c r="V21" i="20" s="1"/>
  <c r="V19" i="20" s="1"/>
  <c r="U9" i="22" s="1"/>
  <c r="X47" i="14"/>
  <c r="X48" i="14" s="1"/>
  <c r="X53" i="14"/>
  <c r="U7" i="21"/>
  <c r="T20" i="22"/>
  <c r="T22" i="22" s="1"/>
  <c r="E24" i="20"/>
  <c r="E18" i="20"/>
  <c r="S24" i="20"/>
  <c r="S18" i="20"/>
  <c r="F39" i="17"/>
  <c r="E39" i="17"/>
  <c r="U13" i="15"/>
  <c r="U14" i="15" s="1"/>
  <c r="U24" i="15" s="1"/>
  <c r="U25" i="15" s="1"/>
  <c r="E29" i="20"/>
  <c r="E30" i="20" s="1"/>
  <c r="I15" i="14"/>
  <c r="T11" i="20"/>
  <c r="T10" i="20" s="1"/>
  <c r="V11" i="12"/>
  <c r="T9" i="20" s="1"/>
  <c r="I9" i="12"/>
  <c r="H16" i="14"/>
  <c r="H22" i="15" s="1"/>
  <c r="F14" i="21"/>
  <c r="E12" i="22" s="1"/>
  <c r="G13" i="15"/>
  <c r="W9" i="12"/>
  <c r="F11" i="20"/>
  <c r="F10" i="20" s="1"/>
  <c r="H11" i="12"/>
  <c r="F9" i="20" s="1"/>
  <c r="F32" i="28" s="1"/>
  <c r="D12" i="22"/>
  <c r="V16" i="14"/>
  <c r="V22" i="15" s="1"/>
  <c r="T14" i="21"/>
  <c r="S12" i="22" s="1"/>
  <c r="W29" i="14"/>
  <c r="W23" i="15" s="1"/>
  <c r="U15" i="21"/>
  <c r="T11" i="22" s="1"/>
  <c r="G15" i="21"/>
  <c r="F11" i="22" s="1"/>
  <c r="I29" i="14"/>
  <c r="I23" i="15" s="1"/>
  <c r="V7" i="20"/>
  <c r="X28" i="14"/>
  <c r="H7" i="20"/>
  <c r="H31" i="28" s="1"/>
  <c r="J28" i="14"/>
  <c r="I17" i="11"/>
  <c r="G39" i="18"/>
  <c r="D40" i="18" s="1"/>
  <c r="C90" i="18"/>
  <c r="C86" i="17"/>
  <c r="F51" i="16"/>
  <c r="U12" i="1"/>
  <c r="X15" i="14" s="1"/>
  <c r="V41" i="7"/>
  <c r="X10" i="11" s="1"/>
  <c r="X12" i="11" s="1"/>
  <c r="G28" i="1"/>
  <c r="H41" i="7"/>
  <c r="J10" i="11" s="1"/>
  <c r="J12" i="11" s="1"/>
  <c r="G12" i="1"/>
  <c r="U20" i="21" l="1"/>
  <c r="V10" i="21"/>
  <c r="V9" i="21" s="1"/>
  <c r="Y45" i="14"/>
  <c r="X55" i="14"/>
  <c r="X56" i="14" s="1"/>
  <c r="X69" i="15"/>
  <c r="Y67" i="15" s="1"/>
  <c r="X17" i="12"/>
  <c r="X71" i="15"/>
  <c r="Y70" i="15" s="1"/>
  <c r="X13" i="11" s="1"/>
  <c r="U15" i="22"/>
  <c r="J15" i="14"/>
  <c r="F24" i="20"/>
  <c r="F18" i="20"/>
  <c r="T24" i="20"/>
  <c r="T18" i="20"/>
  <c r="G39" i="17"/>
  <c r="D40" i="17" s="1"/>
  <c r="E40" i="17" s="1"/>
  <c r="F40" i="18"/>
  <c r="E40" i="18"/>
  <c r="S26" i="21"/>
  <c r="V13" i="15"/>
  <c r="T26" i="21" s="1"/>
  <c r="E31" i="20"/>
  <c r="G20" i="12" s="1"/>
  <c r="G21" i="12" s="1"/>
  <c r="D8" i="22"/>
  <c r="G14" i="21"/>
  <c r="F12" i="22" s="1"/>
  <c r="I16" i="14"/>
  <c r="I22" i="15" s="1"/>
  <c r="G14" i="15"/>
  <c r="G24" i="15" s="1"/>
  <c r="G25" i="15" s="1"/>
  <c r="E26" i="21"/>
  <c r="G11" i="20"/>
  <c r="G10" i="20" s="1"/>
  <c r="I11" i="12"/>
  <c r="G9" i="20" s="1"/>
  <c r="G32" i="28" s="1"/>
  <c r="J9" i="12"/>
  <c r="X9" i="12"/>
  <c r="W16" i="14"/>
  <c r="W22" i="15" s="1"/>
  <c r="U14" i="21"/>
  <c r="T12" i="22" s="1"/>
  <c r="H13" i="15"/>
  <c r="U11" i="20"/>
  <c r="U10" i="20" s="1"/>
  <c r="W11" i="12"/>
  <c r="U9" i="20" s="1"/>
  <c r="I7" i="20"/>
  <c r="I31" i="28" s="1"/>
  <c r="K28" i="14"/>
  <c r="J17" i="11"/>
  <c r="X29" i="14"/>
  <c r="X23" i="15" s="1"/>
  <c r="V15" i="21"/>
  <c r="U11" i="22" s="1"/>
  <c r="H15" i="21"/>
  <c r="G11" i="22" s="1"/>
  <c r="J29" i="14"/>
  <c r="J23" i="15" s="1"/>
  <c r="W7" i="20"/>
  <c r="Y28" i="14"/>
  <c r="U8" i="20"/>
  <c r="V16" i="11"/>
  <c r="V17" i="11" s="1"/>
  <c r="G51" i="16"/>
  <c r="D52" i="16" s="1"/>
  <c r="E52" i="16" s="1"/>
  <c r="C91" i="18"/>
  <c r="C87" i="17"/>
  <c r="V12" i="1"/>
  <c r="Y15" i="14" s="1"/>
  <c r="H28" i="1"/>
  <c r="I41" i="7"/>
  <c r="K10" i="11" s="1"/>
  <c r="K12" i="11" s="1"/>
  <c r="H12" i="1"/>
  <c r="E41" i="28" l="1"/>
  <c r="E42" i="28"/>
  <c r="W22" i="20"/>
  <c r="W21" i="20" s="1"/>
  <c r="W19" i="20" s="1"/>
  <c r="V9" i="22" s="1"/>
  <c r="Y47" i="14"/>
  <c r="Y48" i="14" s="1"/>
  <c r="Y53" i="14"/>
  <c r="V7" i="21"/>
  <c r="U20" i="22"/>
  <c r="U22" i="22" s="1"/>
  <c r="V20" i="21"/>
  <c r="Y71" i="15"/>
  <c r="W20" i="21" s="1"/>
  <c r="V15" i="22"/>
  <c r="G40" i="18"/>
  <c r="D41" i="18" s="1"/>
  <c r="E41" i="18" s="1"/>
  <c r="K15" i="14"/>
  <c r="U24" i="20"/>
  <c r="U18" i="20"/>
  <c r="G24" i="20"/>
  <c r="G18" i="20"/>
  <c r="F40" i="17"/>
  <c r="G40" i="17" s="1"/>
  <c r="D41" i="17" s="1"/>
  <c r="S13" i="22"/>
  <c r="V14" i="15"/>
  <c r="V24" i="15" s="1"/>
  <c r="V25" i="15" s="1"/>
  <c r="E32" i="20"/>
  <c r="G59" i="15" s="1"/>
  <c r="G60" i="15" s="1"/>
  <c r="H58" i="15" s="1"/>
  <c r="D10" i="22"/>
  <c r="W13" i="15"/>
  <c r="W14" i="15" s="1"/>
  <c r="W24" i="15" s="1"/>
  <c r="W25" i="15" s="1"/>
  <c r="I13" i="15"/>
  <c r="I14" i="15" s="1"/>
  <c r="I24" i="15" s="1"/>
  <c r="I25" i="15" s="1"/>
  <c r="D13" i="22"/>
  <c r="H11" i="20"/>
  <c r="H10" i="20" s="1"/>
  <c r="J11" i="12"/>
  <c r="H9" i="20" s="1"/>
  <c r="H32" i="28" s="1"/>
  <c r="K9" i="12"/>
  <c r="H14" i="15"/>
  <c r="H24" i="15" s="1"/>
  <c r="H25" i="15" s="1"/>
  <c r="F26" i="21"/>
  <c r="E13" i="22" s="1"/>
  <c r="X16" i="14"/>
  <c r="X22" i="15" s="1"/>
  <c r="V14" i="21"/>
  <c r="U12" i="22" s="1"/>
  <c r="H14" i="21"/>
  <c r="G12" i="22" s="1"/>
  <c r="J16" i="14"/>
  <c r="J22" i="15" s="1"/>
  <c r="Y9" i="12"/>
  <c r="V11" i="20"/>
  <c r="V10" i="20" s="1"/>
  <c r="X11" i="12"/>
  <c r="V9" i="20" s="1"/>
  <c r="J7" i="20"/>
  <c r="L28" i="14"/>
  <c r="K17" i="11"/>
  <c r="I15" i="21"/>
  <c r="H11" i="22" s="1"/>
  <c r="K29" i="14"/>
  <c r="K23" i="15" s="1"/>
  <c r="Y29" i="14"/>
  <c r="Y23" i="15" s="1"/>
  <c r="W15" i="21"/>
  <c r="V11" i="22" s="1"/>
  <c r="W16" i="11"/>
  <c r="W17" i="11" s="1"/>
  <c r="V8" i="20"/>
  <c r="F52" i="16"/>
  <c r="G52" i="16" s="1"/>
  <c r="D53" i="16" s="1"/>
  <c r="C92" i="18"/>
  <c r="C88" i="17"/>
  <c r="I28" i="1"/>
  <c r="J41" i="7"/>
  <c r="L10" i="11" s="1"/>
  <c r="L12" i="11" s="1"/>
  <c r="I12" i="1"/>
  <c r="W10" i="21" l="1"/>
  <c r="W9" i="21" s="1"/>
  <c r="Z45" i="14"/>
  <c r="Y55" i="14"/>
  <c r="Y56" i="14" s="1"/>
  <c r="Y69" i="15"/>
  <c r="Z67" i="15" s="1"/>
  <c r="Y17" i="12"/>
  <c r="Z70" i="15"/>
  <c r="Y13" i="11" s="1"/>
  <c r="F41" i="18"/>
  <c r="G41" i="18" s="1"/>
  <c r="D42" i="18" s="1"/>
  <c r="E42" i="18" s="1"/>
  <c r="L15" i="14"/>
  <c r="V24" i="20"/>
  <c r="V18" i="20"/>
  <c r="H24" i="20"/>
  <c r="H18" i="20"/>
  <c r="F41" i="17"/>
  <c r="E41" i="17"/>
  <c r="F53" i="16"/>
  <c r="E53" i="16"/>
  <c r="D16" i="22"/>
  <c r="D25" i="22"/>
  <c r="D27" i="22" s="1"/>
  <c r="U26" i="21"/>
  <c r="T13" i="22" s="1"/>
  <c r="E19" i="21"/>
  <c r="G26" i="21"/>
  <c r="F13" i="22" s="1"/>
  <c r="X13" i="15"/>
  <c r="X14" i="15" s="1"/>
  <c r="X24" i="15" s="1"/>
  <c r="X25" i="15" s="1"/>
  <c r="J13" i="15"/>
  <c r="J14" i="15" s="1"/>
  <c r="J24" i="15" s="1"/>
  <c r="J25" i="15" s="1"/>
  <c r="W11" i="20"/>
  <c r="W10" i="20" s="1"/>
  <c r="Y11" i="12"/>
  <c r="W9" i="20" s="1"/>
  <c r="I11" i="20"/>
  <c r="I10" i="20" s="1"/>
  <c r="K11" i="12"/>
  <c r="I9" i="20" s="1"/>
  <c r="I32" i="28" s="1"/>
  <c r="K16" i="14"/>
  <c r="K22" i="15" s="1"/>
  <c r="I14" i="21"/>
  <c r="H12" i="22" s="1"/>
  <c r="Y16" i="14"/>
  <c r="Y22" i="15" s="1"/>
  <c r="W14" i="21"/>
  <c r="V12" i="22" s="1"/>
  <c r="L9" i="12"/>
  <c r="J15" i="21"/>
  <c r="L29" i="14"/>
  <c r="L23" i="15" s="1"/>
  <c r="K7" i="20"/>
  <c r="M28" i="14"/>
  <c r="L17" i="11"/>
  <c r="X16" i="11"/>
  <c r="X17" i="11" s="1"/>
  <c r="W8" i="20"/>
  <c r="C93" i="18"/>
  <c r="C89" i="17"/>
  <c r="J28" i="1"/>
  <c r="K41" i="7"/>
  <c r="M10" i="11" s="1"/>
  <c r="M12" i="11" s="1"/>
  <c r="J12" i="1"/>
  <c r="Z47" i="14" l="1"/>
  <c r="Z48" i="14" s="1"/>
  <c r="Z53" i="14"/>
  <c r="X22" i="20"/>
  <c r="X21" i="20" s="1"/>
  <c r="X19" i="20" s="1"/>
  <c r="W9" i="22" s="1"/>
  <c r="W7" i="21"/>
  <c r="V20" i="22"/>
  <c r="V22" i="22" s="1"/>
  <c r="Z71" i="15"/>
  <c r="X20" i="21" s="1"/>
  <c r="W15" i="22"/>
  <c r="G53" i="16"/>
  <c r="D54" i="16" s="1"/>
  <c r="F54" i="16" s="1"/>
  <c r="M15" i="14"/>
  <c r="W24" i="20"/>
  <c r="W18" i="20"/>
  <c r="I24" i="20"/>
  <c r="I18" i="20"/>
  <c r="G41" i="17"/>
  <c r="D42" i="17" s="1"/>
  <c r="E42" i="17" s="1"/>
  <c r="D30" i="22"/>
  <c r="V26" i="21"/>
  <c r="U13" i="22" s="1"/>
  <c r="H26" i="21"/>
  <c r="G13" i="22" s="1"/>
  <c r="Y13" i="15"/>
  <c r="Y14" i="15" s="1"/>
  <c r="Y24" i="15" s="1"/>
  <c r="Y25" i="15" s="1"/>
  <c r="K13" i="15"/>
  <c r="K14" i="15" s="1"/>
  <c r="K24" i="15" s="1"/>
  <c r="K25" i="15" s="1"/>
  <c r="J11" i="20"/>
  <c r="J10" i="20" s="1"/>
  <c r="L11" i="12"/>
  <c r="J9" i="20" s="1"/>
  <c r="L16" i="14"/>
  <c r="L22" i="15" s="1"/>
  <c r="J14" i="21"/>
  <c r="I12" i="22" s="1"/>
  <c r="M9" i="12"/>
  <c r="L7" i="20"/>
  <c r="N28" i="14"/>
  <c r="M17" i="11"/>
  <c r="K15" i="21"/>
  <c r="M29" i="14"/>
  <c r="M23" i="15" s="1"/>
  <c r="I11" i="22"/>
  <c r="X8" i="20"/>
  <c r="Y16" i="11"/>
  <c r="F42" i="18"/>
  <c r="C94" i="18"/>
  <c r="C90" i="17"/>
  <c r="K28" i="1"/>
  <c r="L41" i="7"/>
  <c r="N10" i="11" s="1"/>
  <c r="N12" i="11" s="1"/>
  <c r="K12" i="1"/>
  <c r="X10" i="21" l="1"/>
  <c r="X9" i="21" s="1"/>
  <c r="Z55" i="14"/>
  <c r="Z56" i="14" s="1"/>
  <c r="Z69" i="15"/>
  <c r="Z17" i="12"/>
  <c r="C16" i="23"/>
  <c r="E40" i="28"/>
  <c r="E54" i="16"/>
  <c r="G54" i="16" s="1"/>
  <c r="D55" i="16" s="1"/>
  <c r="E55" i="16" s="1"/>
  <c r="N15" i="14"/>
  <c r="J24" i="20"/>
  <c r="J18" i="20"/>
  <c r="F42" i="17"/>
  <c r="G42" i="17" s="1"/>
  <c r="D43" i="17" s="1"/>
  <c r="D32" i="22"/>
  <c r="E31" i="22" s="1"/>
  <c r="I26" i="21"/>
  <c r="H13" i="22" s="1"/>
  <c r="W26" i="21"/>
  <c r="V13" i="22" s="1"/>
  <c r="L13" i="15"/>
  <c r="J26" i="21" s="1"/>
  <c r="M16" i="14"/>
  <c r="M22" i="15" s="1"/>
  <c r="K14" i="21"/>
  <c r="J12" i="22" s="1"/>
  <c r="N9" i="12"/>
  <c r="K11" i="20"/>
  <c r="K10" i="20" s="1"/>
  <c r="M11" i="12"/>
  <c r="K9" i="20" s="1"/>
  <c r="M7" i="20"/>
  <c r="O28" i="14"/>
  <c r="N17" i="11"/>
  <c r="J11" i="22"/>
  <c r="L15" i="21"/>
  <c r="N29" i="14"/>
  <c r="N23" i="15" s="1"/>
  <c r="G42" i="18"/>
  <c r="D43" i="18" s="1"/>
  <c r="E43" i="18" s="1"/>
  <c r="C95" i="18"/>
  <c r="C91" i="17"/>
  <c r="L28" i="1"/>
  <c r="M41" i="7"/>
  <c r="O10" i="11" s="1"/>
  <c r="O12" i="11" s="1"/>
  <c r="L12" i="1"/>
  <c r="W20" i="22" l="1"/>
  <c r="W22" i="22" s="1"/>
  <c r="X7" i="21"/>
  <c r="D16" i="23"/>
  <c r="O15" i="14"/>
  <c r="K24" i="20"/>
  <c r="K18" i="20"/>
  <c r="F55" i="16"/>
  <c r="G55" i="16" s="1"/>
  <c r="D56" i="16" s="1"/>
  <c r="E56" i="16" s="1"/>
  <c r="F43" i="17"/>
  <c r="E43" i="17"/>
  <c r="I13" i="22"/>
  <c r="E16" i="21"/>
  <c r="E13" i="21" s="1"/>
  <c r="E17" i="21" s="1"/>
  <c r="L14" i="15"/>
  <c r="L24" i="15" s="1"/>
  <c r="L25" i="15" s="1"/>
  <c r="M13" i="15"/>
  <c r="M14" i="15" s="1"/>
  <c r="M24" i="15" s="1"/>
  <c r="M25" i="15" s="1"/>
  <c r="O9" i="12"/>
  <c r="L11" i="20"/>
  <c r="L10" i="20" s="1"/>
  <c r="N11" i="12"/>
  <c r="L9" i="20" s="1"/>
  <c r="N16" i="14"/>
  <c r="N22" i="15" s="1"/>
  <c r="L14" i="21"/>
  <c r="M15" i="21"/>
  <c r="L11" i="22" s="1"/>
  <c r="O29" i="14"/>
  <c r="O23" i="15" s="1"/>
  <c r="N7" i="20"/>
  <c r="P28" i="14"/>
  <c r="O17" i="11"/>
  <c r="K11" i="22"/>
  <c r="F43" i="18"/>
  <c r="C96" i="18"/>
  <c r="C92" i="17"/>
  <c r="M28" i="1"/>
  <c r="N41" i="7"/>
  <c r="P10" i="11" s="1"/>
  <c r="P12" i="11" s="1"/>
  <c r="M12" i="1"/>
  <c r="I16" i="23" l="1"/>
  <c r="K16" i="23"/>
  <c r="L16" i="23" s="1"/>
  <c r="M16" i="23" s="1"/>
  <c r="J16" i="23"/>
  <c r="P15" i="14"/>
  <c r="L24" i="20"/>
  <c r="L18" i="20"/>
  <c r="G43" i="17"/>
  <c r="D44" i="17" s="1"/>
  <c r="E44" i="17" s="1"/>
  <c r="K26" i="21"/>
  <c r="J13" i="22" s="1"/>
  <c r="N13" i="15"/>
  <c r="N14" i="15" s="1"/>
  <c r="N24" i="15" s="1"/>
  <c r="N25" i="15" s="1"/>
  <c r="O16" i="14"/>
  <c r="O22" i="15" s="1"/>
  <c r="M14" i="21"/>
  <c r="L12" i="22" s="1"/>
  <c r="P9" i="12"/>
  <c r="K12" i="22"/>
  <c r="M11" i="20"/>
  <c r="M10" i="20" s="1"/>
  <c r="O11" i="12"/>
  <c r="M9" i="20" s="1"/>
  <c r="O7" i="20"/>
  <c r="Q28" i="14"/>
  <c r="P17" i="11"/>
  <c r="N15" i="21"/>
  <c r="M11" i="22" s="1"/>
  <c r="P29" i="14"/>
  <c r="P23" i="15" s="1"/>
  <c r="G43" i="18"/>
  <c r="D44" i="18" s="1"/>
  <c r="E44" i="18" s="1"/>
  <c r="C98" i="18"/>
  <c r="C93" i="17"/>
  <c r="F56" i="16"/>
  <c r="N28" i="1"/>
  <c r="O41" i="7"/>
  <c r="Q10" i="11" s="1"/>
  <c r="Q12" i="11" s="1"/>
  <c r="N12" i="1"/>
  <c r="Q15" i="14" l="1"/>
  <c r="M24" i="20"/>
  <c r="M18" i="20"/>
  <c r="F44" i="17"/>
  <c r="F45" i="17" s="1"/>
  <c r="H49" i="15" s="1"/>
  <c r="L26" i="21"/>
  <c r="K13" i="22" s="1"/>
  <c r="O13" i="15"/>
  <c r="O14" i="15" s="1"/>
  <c r="O24" i="15" s="1"/>
  <c r="O25" i="15" s="1"/>
  <c r="P16" i="14"/>
  <c r="P22" i="15" s="1"/>
  <c r="N14" i="21"/>
  <c r="M12" i="22" s="1"/>
  <c r="N11" i="20"/>
  <c r="N10" i="20" s="1"/>
  <c r="P11" i="12"/>
  <c r="N9" i="20" s="1"/>
  <c r="Q9" i="12"/>
  <c r="Q29" i="14"/>
  <c r="Q23" i="15" s="1"/>
  <c r="O15" i="21"/>
  <c r="N11" i="22" s="1"/>
  <c r="P7" i="20"/>
  <c r="R28" i="14"/>
  <c r="Q17" i="11"/>
  <c r="G56" i="16"/>
  <c r="D57" i="16" s="1"/>
  <c r="E57" i="16" s="1"/>
  <c r="F44" i="18"/>
  <c r="C99" i="18"/>
  <c r="E45" i="17"/>
  <c r="C94" i="17"/>
  <c r="O28" i="1"/>
  <c r="P41" i="7"/>
  <c r="R10" i="11" s="1"/>
  <c r="R12" i="11" s="1"/>
  <c r="O12" i="1"/>
  <c r="R15" i="14" l="1"/>
  <c r="N24" i="20"/>
  <c r="N18" i="20"/>
  <c r="G44" i="17"/>
  <c r="D46" i="17" s="1"/>
  <c r="E46" i="17" s="1"/>
  <c r="M26" i="21"/>
  <c r="L13" i="22" s="1"/>
  <c r="P13" i="15"/>
  <c r="P14" i="15" s="1"/>
  <c r="P24" i="15" s="1"/>
  <c r="P25" i="15" s="1"/>
  <c r="R9" i="12"/>
  <c r="O11" i="20"/>
  <c r="O10" i="20" s="1"/>
  <c r="Q11" i="12"/>
  <c r="O9" i="20" s="1"/>
  <c r="O14" i="21"/>
  <c r="N12" i="22" s="1"/>
  <c r="Q16" i="14"/>
  <c r="Q22" i="15" s="1"/>
  <c r="Q7" i="20"/>
  <c r="S28" i="14"/>
  <c r="R17" i="11"/>
  <c r="R29" i="14"/>
  <c r="R23" i="15" s="1"/>
  <c r="P15" i="21"/>
  <c r="F57" i="16"/>
  <c r="F58" i="16" s="1"/>
  <c r="I48" i="15" s="1"/>
  <c r="E45" i="18"/>
  <c r="G44" i="18"/>
  <c r="F45" i="18"/>
  <c r="H50" i="15" s="1"/>
  <c r="H52" i="15" s="1"/>
  <c r="H18" i="12" s="1"/>
  <c r="F26" i="20" s="1"/>
  <c r="C100" i="18"/>
  <c r="C95" i="17"/>
  <c r="E58" i="16"/>
  <c r="P28" i="1"/>
  <c r="W41" i="7"/>
  <c r="Y10" i="11" s="1"/>
  <c r="Y12" i="11" s="1"/>
  <c r="Q41" i="7"/>
  <c r="S10" i="11" s="1"/>
  <c r="S12" i="11" s="1"/>
  <c r="P12" i="1"/>
  <c r="F35" i="28" l="1"/>
  <c r="F37" i="28" s="1"/>
  <c r="E14" i="22"/>
  <c r="F29" i="20"/>
  <c r="S15" i="14"/>
  <c r="O24" i="20"/>
  <c r="O18" i="20"/>
  <c r="G45" i="17"/>
  <c r="N26" i="21"/>
  <c r="M13" i="22" s="1"/>
  <c r="Q13" i="15"/>
  <c r="Q14" i="15" s="1"/>
  <c r="Q24" i="15" s="1"/>
  <c r="Q25" i="15" s="1"/>
  <c r="S9" i="12"/>
  <c r="R16" i="14"/>
  <c r="R22" i="15" s="1"/>
  <c r="P14" i="21"/>
  <c r="O12" i="22" s="1"/>
  <c r="P11" i="20"/>
  <c r="P10" i="20" s="1"/>
  <c r="R11" i="12"/>
  <c r="P9" i="20" s="1"/>
  <c r="G57" i="16"/>
  <c r="G58" i="16" s="1"/>
  <c r="I43" i="15" s="1"/>
  <c r="R7" i="20"/>
  <c r="T28" i="14"/>
  <c r="S17" i="11"/>
  <c r="O11" i="22"/>
  <c r="X7" i="20"/>
  <c r="Z28" i="14"/>
  <c r="Y17" i="11"/>
  <c r="S29" i="14"/>
  <c r="S23" i="15" s="1"/>
  <c r="Q15" i="21"/>
  <c r="P11" i="22" s="1"/>
  <c r="G45" i="18"/>
  <c r="H45" i="15" s="1"/>
  <c r="D46" i="18"/>
  <c r="E46" i="18" s="1"/>
  <c r="C101" i="18"/>
  <c r="C96" i="17"/>
  <c r="F46" i="17"/>
  <c r="W28" i="1"/>
  <c r="Q28" i="1"/>
  <c r="W12" i="1"/>
  <c r="Q12" i="1"/>
  <c r="H44" i="15" l="1"/>
  <c r="H47" i="15" s="1"/>
  <c r="F30" i="20"/>
  <c r="E8" i="22"/>
  <c r="F31" i="20"/>
  <c r="F32" i="20"/>
  <c r="H59" i="15" s="1"/>
  <c r="H60" i="15" s="1"/>
  <c r="P24" i="20"/>
  <c r="P18" i="20"/>
  <c r="O26" i="21"/>
  <c r="N13" i="22" s="1"/>
  <c r="R13" i="15"/>
  <c r="R14" i="15" s="1"/>
  <c r="R24" i="15" s="1"/>
  <c r="R25" i="15" s="1"/>
  <c r="D59" i="16"/>
  <c r="T15" i="14"/>
  <c r="Z15" i="14"/>
  <c r="T9" i="12"/>
  <c r="Z9" i="12"/>
  <c r="Q14" i="21"/>
  <c r="S16" i="14"/>
  <c r="S22" i="15" s="1"/>
  <c r="Q11" i="20"/>
  <c r="Q10" i="20" s="1"/>
  <c r="S11" i="12"/>
  <c r="Q9" i="20" s="1"/>
  <c r="Z29" i="14"/>
  <c r="Z23" i="15" s="1"/>
  <c r="X15" i="21"/>
  <c r="W11" i="22" s="1"/>
  <c r="T29" i="14"/>
  <c r="T23" i="15" s="1"/>
  <c r="R15" i="21"/>
  <c r="R11" i="22" s="1"/>
  <c r="F46" i="18"/>
  <c r="C102" i="18"/>
  <c r="G46" i="17"/>
  <c r="C98" i="17"/>
  <c r="I58" i="15" l="1"/>
  <c r="E25" i="22"/>
  <c r="F19" i="21"/>
  <c r="H20" i="12"/>
  <c r="H21" i="12" s="1"/>
  <c r="E10" i="22"/>
  <c r="E16" i="22" s="1"/>
  <c r="H42" i="15"/>
  <c r="E22" i="21"/>
  <c r="E21" i="21" s="1"/>
  <c r="E27" i="21" s="1"/>
  <c r="E25" i="21"/>
  <c r="E24" i="21" s="1"/>
  <c r="Q24" i="20"/>
  <c r="Q18" i="20"/>
  <c r="F59" i="16"/>
  <c r="E59" i="16"/>
  <c r="S13" i="15"/>
  <c r="Q26" i="21" s="1"/>
  <c r="P26" i="21"/>
  <c r="O13" i="22" s="1"/>
  <c r="Z16" i="14"/>
  <c r="Z22" i="15" s="1"/>
  <c r="X14" i="21"/>
  <c r="W12" i="22" s="1"/>
  <c r="X11" i="20"/>
  <c r="X10" i="20" s="1"/>
  <c r="Z11" i="12"/>
  <c r="X9" i="20" s="1"/>
  <c r="P12" i="22"/>
  <c r="R14" i="21"/>
  <c r="R12" i="22" s="1"/>
  <c r="T16" i="14"/>
  <c r="T22" i="15" s="1"/>
  <c r="R11" i="20"/>
  <c r="R10" i="20" s="1"/>
  <c r="T11" i="12"/>
  <c r="R9" i="20" s="1"/>
  <c r="Q11" i="22"/>
  <c r="G46" i="18"/>
  <c r="D47" i="18" s="1"/>
  <c r="C103" i="18"/>
  <c r="C99" i="17"/>
  <c r="D47" i="17"/>
  <c r="E47" i="17" s="1"/>
  <c r="F42" i="28" l="1"/>
  <c r="F41" i="28"/>
  <c r="R18" i="20"/>
  <c r="R24" i="20"/>
  <c r="X24" i="20"/>
  <c r="X18" i="20"/>
  <c r="G59" i="16"/>
  <c r="D60" i="16" s="1"/>
  <c r="E60" i="16" s="1"/>
  <c r="F47" i="18"/>
  <c r="E47" i="18"/>
  <c r="S14" i="15"/>
  <c r="S24" i="15" s="1"/>
  <c r="S25" i="15" s="1"/>
  <c r="P13" i="22"/>
  <c r="T13" i="15"/>
  <c r="T14" i="15" s="1"/>
  <c r="T24" i="15" s="1"/>
  <c r="T25" i="15" s="1"/>
  <c r="Z13" i="15"/>
  <c r="Z14" i="15" s="1"/>
  <c r="Z24" i="15" s="1"/>
  <c r="Z25" i="15" s="1"/>
  <c r="Q12" i="22"/>
  <c r="C104" i="18"/>
  <c r="F47" i="17"/>
  <c r="C100" i="17"/>
  <c r="G47" i="18" l="1"/>
  <c r="D48" i="18" s="1"/>
  <c r="E48" i="18" s="1"/>
  <c r="F60" i="16"/>
  <c r="G60" i="16" s="1"/>
  <c r="D61" i="16" s="1"/>
  <c r="E61" i="16" s="1"/>
  <c r="R26" i="21"/>
  <c r="Q13" i="22" s="1"/>
  <c r="X26" i="21"/>
  <c r="C105" i="18"/>
  <c r="C101" i="17"/>
  <c r="G47" i="17"/>
  <c r="W13" i="22" l="1"/>
  <c r="X24" i="21"/>
  <c r="F48" i="18"/>
  <c r="G48" i="18" s="1"/>
  <c r="R13" i="22"/>
  <c r="F61" i="16"/>
  <c r="G61" i="16" s="1"/>
  <c r="C106" i="18"/>
  <c r="D48" i="17"/>
  <c r="E48" i="17" s="1"/>
  <c r="C102" i="17"/>
  <c r="D49" i="18" l="1"/>
  <c r="E49" i="18" s="1"/>
  <c r="C107" i="18"/>
  <c r="C103" i="17"/>
  <c r="F48" i="17"/>
  <c r="D62" i="16"/>
  <c r="E62" i="16" s="1"/>
  <c r="C108" i="18" l="1"/>
  <c r="F49" i="18"/>
  <c r="G48" i="17"/>
  <c r="C104" i="17"/>
  <c r="F62" i="16"/>
  <c r="G49" i="18" l="1"/>
  <c r="C109" i="18"/>
  <c r="D49" i="17"/>
  <c r="E49" i="17" s="1"/>
  <c r="C105" i="17"/>
  <c r="G62" i="16"/>
  <c r="D50" i="18" l="1"/>
  <c r="E50" i="18" s="1"/>
  <c r="C111" i="18"/>
  <c r="C106" i="17"/>
  <c r="F49" i="17"/>
  <c r="D63" i="16"/>
  <c r="E63" i="16" s="1"/>
  <c r="C112" i="18" l="1"/>
  <c r="F50" i="18"/>
  <c r="G49" i="17"/>
  <c r="C107" i="17"/>
  <c r="F63" i="16"/>
  <c r="G50" i="18" l="1"/>
  <c r="C113" i="18"/>
  <c r="D50" i="17"/>
  <c r="E50" i="17" s="1"/>
  <c r="C108" i="17"/>
  <c r="G63" i="16"/>
  <c r="D64" i="16" s="1"/>
  <c r="E64" i="16" s="1"/>
  <c r="D51" i="18" l="1"/>
  <c r="E51" i="18" s="1"/>
  <c r="C114" i="18"/>
  <c r="C109" i="17"/>
  <c r="F50" i="17"/>
  <c r="F64" i="16"/>
  <c r="C115" i="18" l="1"/>
  <c r="F51" i="18"/>
  <c r="G50" i="17"/>
  <c r="C111" i="17"/>
  <c r="G64" i="16"/>
  <c r="D65" i="16" s="1"/>
  <c r="E65" i="16" s="1"/>
  <c r="G51" i="18" l="1"/>
  <c r="D52" i="18" s="1"/>
  <c r="C116" i="18"/>
  <c r="D51" i="17"/>
  <c r="E51" i="17" s="1"/>
  <c r="C112" i="17"/>
  <c r="F65" i="16"/>
  <c r="F52" i="18" l="1"/>
  <c r="E52" i="18"/>
  <c r="G65" i="16"/>
  <c r="D66" i="16" s="1"/>
  <c r="C117" i="18"/>
  <c r="C113" i="17"/>
  <c r="F51" i="17"/>
  <c r="G52" i="18" l="1"/>
  <c r="D53" i="18" s="1"/>
  <c r="E53" i="18" s="1"/>
  <c r="F66" i="16"/>
  <c r="E66" i="16"/>
  <c r="G51" i="17"/>
  <c r="D52" i="17" s="1"/>
  <c r="C118" i="18"/>
  <c r="C114" i="17"/>
  <c r="F53" i="18" l="1"/>
  <c r="G53" i="18" s="1"/>
  <c r="D54" i="18" s="1"/>
  <c r="G66" i="16"/>
  <c r="D67" i="16" s="1"/>
  <c r="E67" i="16" s="1"/>
  <c r="F52" i="17"/>
  <c r="E52" i="17"/>
  <c r="C119" i="18"/>
  <c r="C115" i="17"/>
  <c r="G52" i="17" l="1"/>
  <c r="D53" i="17" s="1"/>
  <c r="E53" i="17" s="1"/>
  <c r="F67" i="16"/>
  <c r="G67" i="16" s="1"/>
  <c r="D68" i="16" s="1"/>
  <c r="E68" i="16" s="1"/>
  <c r="F54" i="18"/>
  <c r="E54" i="18"/>
  <c r="C120" i="18"/>
  <c r="C116" i="17"/>
  <c r="F53" i="17" l="1"/>
  <c r="G53" i="17" s="1"/>
  <c r="D54" i="17" s="1"/>
  <c r="G54" i="18"/>
  <c r="D55" i="18" s="1"/>
  <c r="E55" i="18" s="1"/>
  <c r="C121" i="18"/>
  <c r="C117" i="17"/>
  <c r="F68" i="16"/>
  <c r="F55" i="18" l="1"/>
  <c r="G55" i="18" s="1"/>
  <c r="D56" i="18" s="1"/>
  <c r="E56" i="18" s="1"/>
  <c r="F54" i="17"/>
  <c r="E54" i="17"/>
  <c r="C122" i="18"/>
  <c r="C118" i="17"/>
  <c r="G68" i="16"/>
  <c r="D69" i="16" s="1"/>
  <c r="E69" i="16" s="1"/>
  <c r="G54" i="17" l="1"/>
  <c r="D55" i="17" s="1"/>
  <c r="E55" i="17" s="1"/>
  <c r="F56" i="18"/>
  <c r="C124" i="18"/>
  <c r="C119" i="17"/>
  <c r="F69" i="16"/>
  <c r="F55" i="17" l="1"/>
  <c r="G55" i="17" s="1"/>
  <c r="D56" i="17" s="1"/>
  <c r="E56" i="17" s="1"/>
  <c r="G56" i="18"/>
  <c r="D57" i="18" s="1"/>
  <c r="G69" i="16"/>
  <c r="D70" i="16" s="1"/>
  <c r="C125" i="18"/>
  <c r="C120" i="17"/>
  <c r="F57" i="18" l="1"/>
  <c r="F58" i="18" s="1"/>
  <c r="I50" i="15" s="1"/>
  <c r="E57" i="18"/>
  <c r="F70" i="16"/>
  <c r="F71" i="16" s="1"/>
  <c r="J48" i="15" s="1"/>
  <c r="E70" i="16"/>
  <c r="F56" i="17"/>
  <c r="C126" i="18"/>
  <c r="C121" i="17"/>
  <c r="G57" i="18" l="1"/>
  <c r="G58" i="18" s="1"/>
  <c r="I45" i="15" s="1"/>
  <c r="G70" i="16"/>
  <c r="D72" i="16" s="1"/>
  <c r="E72" i="16" s="1"/>
  <c r="E71" i="16"/>
  <c r="E58" i="18"/>
  <c r="G56" i="17"/>
  <c r="D57" i="17" s="1"/>
  <c r="E57" i="17" s="1"/>
  <c r="C127" i="18"/>
  <c r="C122" i="17"/>
  <c r="D59" i="18" l="1"/>
  <c r="E59" i="18" s="1"/>
  <c r="G71" i="16"/>
  <c r="F57" i="17"/>
  <c r="E58" i="17"/>
  <c r="F72" i="16"/>
  <c r="C128" i="18"/>
  <c r="C124" i="17"/>
  <c r="J43" i="15" l="1"/>
  <c r="F59" i="18"/>
  <c r="F58" i="17"/>
  <c r="I49" i="15" s="1"/>
  <c r="I52" i="15" s="1"/>
  <c r="I18" i="12" s="1"/>
  <c r="G26" i="20" s="1"/>
  <c r="G57" i="17"/>
  <c r="G58" i="17" s="1"/>
  <c r="I44" i="15" s="1"/>
  <c r="I47" i="15" s="1"/>
  <c r="G72" i="16"/>
  <c r="G59" i="18"/>
  <c r="C129" i="18"/>
  <c r="C125" i="17"/>
  <c r="I42" i="15" l="1"/>
  <c r="F25" i="21"/>
  <c r="F24" i="21" s="1"/>
  <c r="F22" i="21"/>
  <c r="G35" i="28"/>
  <c r="G37" i="28" s="1"/>
  <c r="G29" i="20"/>
  <c r="F14" i="22"/>
  <c r="D59" i="17"/>
  <c r="E59" i="17" s="1"/>
  <c r="D73" i="16"/>
  <c r="E73" i="16" s="1"/>
  <c r="D60" i="18"/>
  <c r="E60" i="18" s="1"/>
  <c r="C130" i="18"/>
  <c r="C126" i="17"/>
  <c r="G30" i="20" l="1"/>
  <c r="F8" i="22"/>
  <c r="G31" i="20"/>
  <c r="G32" i="20" s="1"/>
  <c r="I59" i="15" s="1"/>
  <c r="I60" i="15" s="1"/>
  <c r="F21" i="21"/>
  <c r="F27" i="21" s="1"/>
  <c r="E26" i="22"/>
  <c r="E27" i="22" s="1"/>
  <c r="E30" i="22" s="1"/>
  <c r="F59" i="17"/>
  <c r="F73" i="16"/>
  <c r="C131" i="18"/>
  <c r="F60" i="18"/>
  <c r="C127" i="17"/>
  <c r="J58" i="15" l="1"/>
  <c r="F25" i="22"/>
  <c r="G19" i="21"/>
  <c r="F40" i="28"/>
  <c r="E32" i="22"/>
  <c r="C17" i="23"/>
  <c r="F10" i="22"/>
  <c r="F16" i="22" s="1"/>
  <c r="I20" i="12"/>
  <c r="I21" i="12" s="1"/>
  <c r="G59" i="17"/>
  <c r="D60" i="17" s="1"/>
  <c r="G73" i="16"/>
  <c r="G60" i="18"/>
  <c r="C132" i="18"/>
  <c r="C128" i="17"/>
  <c r="G42" i="28" l="1"/>
  <c r="G41" i="28"/>
  <c r="D17" i="23"/>
  <c r="F31" i="22"/>
  <c r="F16" i="21"/>
  <c r="F13" i="21" s="1"/>
  <c r="F17" i="21" s="1"/>
  <c r="F60" i="17"/>
  <c r="E60" i="17"/>
  <c r="D74" i="16"/>
  <c r="D61" i="18"/>
  <c r="E61" i="18" s="1"/>
  <c r="C133" i="18"/>
  <c r="C129" i="17"/>
  <c r="I17" i="23" l="1"/>
  <c r="K17" i="23"/>
  <c r="L17" i="23" s="1"/>
  <c r="M17" i="23" s="1"/>
  <c r="J17" i="23"/>
  <c r="G60" i="17"/>
  <c r="D61" i="17" s="1"/>
  <c r="E61" i="17" s="1"/>
  <c r="F74" i="16"/>
  <c r="E74" i="16"/>
  <c r="C134" i="18"/>
  <c r="F61" i="18"/>
  <c r="C130" i="17"/>
  <c r="F61" i="17" l="1"/>
  <c r="G74" i="16"/>
  <c r="G61" i="18"/>
  <c r="C135" i="18"/>
  <c r="G61" i="17"/>
  <c r="C131" i="17"/>
  <c r="D75" i="16" l="1"/>
  <c r="E75" i="16" s="1"/>
  <c r="D62" i="18"/>
  <c r="E62" i="18" s="1"/>
  <c r="C137" i="18"/>
  <c r="D62" i="17"/>
  <c r="E62" i="17" s="1"/>
  <c r="C132" i="17"/>
  <c r="F75" i="16" l="1"/>
  <c r="C138" i="18"/>
  <c r="F62" i="18"/>
  <c r="C133" i="17"/>
  <c r="F62" i="17"/>
  <c r="G75" i="16" l="1"/>
  <c r="G62" i="18"/>
  <c r="C139" i="18"/>
  <c r="G62" i="17"/>
  <c r="C134" i="17"/>
  <c r="D76" i="16" l="1"/>
  <c r="E76" i="16" s="1"/>
  <c r="D63" i="18"/>
  <c r="E63" i="18" s="1"/>
  <c r="C140" i="18"/>
  <c r="D63" i="17"/>
  <c r="E63" i="17" s="1"/>
  <c r="C135" i="17"/>
  <c r="F76" i="16" l="1"/>
  <c r="C141" i="18"/>
  <c r="F63" i="18"/>
  <c r="C137" i="17"/>
  <c r="F63" i="17"/>
  <c r="G76" i="16" l="1"/>
  <c r="G63" i="18"/>
  <c r="C142" i="18"/>
  <c r="G63" i="17"/>
  <c r="C138" i="17"/>
  <c r="D77" i="16" l="1"/>
  <c r="E77" i="16" s="1"/>
  <c r="D64" i="18"/>
  <c r="E64" i="18" s="1"/>
  <c r="C143" i="18"/>
  <c r="D64" i="17"/>
  <c r="E64" i="17" s="1"/>
  <c r="C139" i="17"/>
  <c r="F77" i="16" l="1"/>
  <c r="C144" i="18"/>
  <c r="F64" i="18"/>
  <c r="C140" i="17"/>
  <c r="F64" i="17"/>
  <c r="G77" i="16" l="1"/>
  <c r="D78" i="16" s="1"/>
  <c r="E78" i="16" s="1"/>
  <c r="G64" i="17"/>
  <c r="D65" i="17" s="1"/>
  <c r="E65" i="17" s="1"/>
  <c r="G64" i="18"/>
  <c r="D65" i="18" s="1"/>
  <c r="E65" i="18" s="1"/>
  <c r="C145" i="18"/>
  <c r="C141" i="17"/>
  <c r="F78" i="16" l="1"/>
  <c r="F65" i="17"/>
  <c r="G65" i="17" s="1"/>
  <c r="D66" i="17" s="1"/>
  <c r="E66" i="17" s="1"/>
  <c r="C146" i="18"/>
  <c r="F65" i="18"/>
  <c r="C142" i="17"/>
  <c r="G78" i="16" l="1"/>
  <c r="D79" i="16" s="1"/>
  <c r="E79" i="16" s="1"/>
  <c r="G65" i="18"/>
  <c r="D66" i="18" s="1"/>
  <c r="E66" i="18" s="1"/>
  <c r="C147" i="18"/>
  <c r="C143" i="17"/>
  <c r="F66" i="17"/>
  <c r="F79" i="16" l="1"/>
  <c r="G66" i="17"/>
  <c r="D67" i="17" s="1"/>
  <c r="F66" i="18"/>
  <c r="C148" i="18"/>
  <c r="C144" i="17"/>
  <c r="F67" i="17" l="1"/>
  <c r="E67" i="17"/>
  <c r="G79" i="16"/>
  <c r="D80" i="16" s="1"/>
  <c r="E80" i="16" s="1"/>
  <c r="G66" i="18"/>
  <c r="D67" i="18" s="1"/>
  <c r="C150" i="18"/>
  <c r="C145" i="17"/>
  <c r="G67" i="17" l="1"/>
  <c r="D68" i="17" s="1"/>
  <c r="E68" i="17" s="1"/>
  <c r="F67" i="18"/>
  <c r="E67" i="18"/>
  <c r="F80" i="16"/>
  <c r="G80" i="16" s="1"/>
  <c r="D81" i="16" s="1"/>
  <c r="E81" i="16" s="1"/>
  <c r="C151" i="18"/>
  <c r="C146" i="17"/>
  <c r="F68" i="17" l="1"/>
  <c r="G68" i="17" s="1"/>
  <c r="D69" i="17" s="1"/>
  <c r="G67" i="18"/>
  <c r="D68" i="18" s="1"/>
  <c r="E68" i="18" s="1"/>
  <c r="F81" i="16"/>
  <c r="C152" i="18"/>
  <c r="C147" i="17"/>
  <c r="F68" i="18" l="1"/>
  <c r="G68" i="18" s="1"/>
  <c r="D69" i="18" s="1"/>
  <c r="F69" i="17"/>
  <c r="E69" i="17"/>
  <c r="G81" i="16"/>
  <c r="D82" i="16" s="1"/>
  <c r="E82" i="16" s="1"/>
  <c r="C153" i="18"/>
  <c r="C148" i="17"/>
  <c r="G69" i="17" l="1"/>
  <c r="D70" i="17" s="1"/>
  <c r="E70" i="17" s="1"/>
  <c r="E69" i="18"/>
  <c r="F69" i="18"/>
  <c r="F82" i="16"/>
  <c r="G82" i="16" s="1"/>
  <c r="D83" i="16" s="1"/>
  <c r="E83" i="16" s="1"/>
  <c r="C154" i="18"/>
  <c r="C150" i="17"/>
  <c r="G69" i="18" l="1"/>
  <c r="D70" i="18" s="1"/>
  <c r="F70" i="18" s="1"/>
  <c r="F71" i="18" s="1"/>
  <c r="J50" i="15" s="1"/>
  <c r="F70" i="17"/>
  <c r="F71" i="17" s="1"/>
  <c r="J49" i="15" s="1"/>
  <c r="J52" i="15" s="1"/>
  <c r="J18" i="12" s="1"/>
  <c r="H26" i="20" s="1"/>
  <c r="F83" i="16"/>
  <c r="F84" i="16" s="1"/>
  <c r="K48" i="15" s="1"/>
  <c r="C155" i="18"/>
  <c r="E71" i="17"/>
  <c r="C151" i="17"/>
  <c r="H35" i="28" l="1"/>
  <c r="H37" i="28" s="1"/>
  <c r="H29" i="20"/>
  <c r="G14" i="22"/>
  <c r="G70" i="17"/>
  <c r="G71" i="17" s="1"/>
  <c r="J44" i="15" s="1"/>
  <c r="E70" i="18"/>
  <c r="E71" i="18" s="1"/>
  <c r="E84" i="16"/>
  <c r="G83" i="16"/>
  <c r="C156" i="18"/>
  <c r="D72" i="17"/>
  <c r="E72" i="17" s="1"/>
  <c r="C152" i="17"/>
  <c r="H30" i="20" l="1"/>
  <c r="G8" i="22"/>
  <c r="H31" i="20"/>
  <c r="G70" i="18"/>
  <c r="G71" i="18" s="1"/>
  <c r="D85" i="16"/>
  <c r="E85" i="16" s="1"/>
  <c r="G84" i="16"/>
  <c r="K43" i="15" s="1"/>
  <c r="C157" i="18"/>
  <c r="C153" i="17"/>
  <c r="F72" i="17"/>
  <c r="J45" i="15" l="1"/>
  <c r="J47" i="15" s="1"/>
  <c r="H32" i="20"/>
  <c r="J59" i="15" s="1"/>
  <c r="J60" i="15" s="1"/>
  <c r="J20" i="12"/>
  <c r="J21" i="12" s="1"/>
  <c r="G10" i="22"/>
  <c r="G16" i="22" s="1"/>
  <c r="D72" i="18"/>
  <c r="E72" i="18" s="1"/>
  <c r="F85" i="16"/>
  <c r="C158" i="18"/>
  <c r="G72" i="17"/>
  <c r="C154" i="17"/>
  <c r="H42" i="28" l="1"/>
  <c r="H41" i="28"/>
  <c r="J42" i="15"/>
  <c r="G22" i="21"/>
  <c r="G25" i="21"/>
  <c r="G24" i="21" s="1"/>
  <c r="G25" i="22"/>
  <c r="H19" i="21"/>
  <c r="K58" i="15"/>
  <c r="F72" i="18"/>
  <c r="G72" i="18" s="1"/>
  <c r="D73" i="18" s="1"/>
  <c r="E73" i="18" s="1"/>
  <c r="G85" i="16"/>
  <c r="C159" i="18"/>
  <c r="D73" i="17"/>
  <c r="E73" i="17" s="1"/>
  <c r="C155" i="17"/>
  <c r="G21" i="21" l="1"/>
  <c r="G27" i="21" s="1"/>
  <c r="F26" i="22"/>
  <c r="F27" i="22" s="1"/>
  <c r="F30" i="22" s="1"/>
  <c r="D86" i="16"/>
  <c r="E86" i="16" s="1"/>
  <c r="C160" i="18"/>
  <c r="F73" i="18"/>
  <c r="C156" i="17"/>
  <c r="F73" i="17"/>
  <c r="G40" i="28" l="1"/>
  <c r="F32" i="22"/>
  <c r="C18" i="23"/>
  <c r="F86" i="16"/>
  <c r="G73" i="17"/>
  <c r="G73" i="18"/>
  <c r="C161" i="18"/>
  <c r="C157" i="17"/>
  <c r="D18" i="23" l="1"/>
  <c r="G16" i="21"/>
  <c r="G13" i="21" s="1"/>
  <c r="G17" i="21" s="1"/>
  <c r="G31" i="22"/>
  <c r="D74" i="18"/>
  <c r="E74" i="18" s="1"/>
  <c r="D74" i="17"/>
  <c r="G86" i="16"/>
  <c r="C163" i="18"/>
  <c r="C158" i="17"/>
  <c r="I18" i="23" l="1"/>
  <c r="J18" i="23"/>
  <c r="K18" i="23"/>
  <c r="L18" i="23" s="1"/>
  <c r="M18" i="23" s="1"/>
  <c r="F74" i="18"/>
  <c r="G74" i="18" s="1"/>
  <c r="F74" i="17"/>
  <c r="E74" i="17"/>
  <c r="D87" i="16"/>
  <c r="E87" i="16" s="1"/>
  <c r="C164" i="18"/>
  <c r="C159" i="17"/>
  <c r="G74" i="17" l="1"/>
  <c r="D75" i="17" s="1"/>
  <c r="E75" i="17" s="1"/>
  <c r="D75" i="18"/>
  <c r="E75" i="18" s="1"/>
  <c r="F87" i="16"/>
  <c r="C165" i="18"/>
  <c r="C160" i="17"/>
  <c r="F75" i="18" l="1"/>
  <c r="G75" i="18" s="1"/>
  <c r="F75" i="17"/>
  <c r="G87" i="16"/>
  <c r="C166" i="18"/>
  <c r="C161" i="17"/>
  <c r="D76" i="18" l="1"/>
  <c r="E76" i="18" s="1"/>
  <c r="G75" i="17"/>
  <c r="D88" i="16"/>
  <c r="E88" i="16" s="1"/>
  <c r="C167" i="18"/>
  <c r="C163" i="17"/>
  <c r="F76" i="18" l="1"/>
  <c r="G76" i="18" s="1"/>
  <c r="D76" i="17"/>
  <c r="E76" i="17" s="1"/>
  <c r="F88" i="16"/>
  <c r="C168" i="18"/>
  <c r="C164" i="17"/>
  <c r="D77" i="18" l="1"/>
  <c r="E77" i="18" s="1"/>
  <c r="F76" i="17"/>
  <c r="G88" i="16"/>
  <c r="C169" i="18"/>
  <c r="C165" i="17"/>
  <c r="F77" i="18" l="1"/>
  <c r="G77" i="18" s="1"/>
  <c r="G76" i="17"/>
  <c r="D89" i="16"/>
  <c r="E89" i="16" s="1"/>
  <c r="C170" i="18"/>
  <c r="C166" i="17"/>
  <c r="D78" i="18" l="1"/>
  <c r="E78" i="18" s="1"/>
  <c r="D77" i="17"/>
  <c r="E77" i="17" s="1"/>
  <c r="F89" i="16"/>
  <c r="C171" i="18"/>
  <c r="C167" i="17"/>
  <c r="F78" i="18" l="1"/>
  <c r="G78" i="18" s="1"/>
  <c r="D79" i="18" s="1"/>
  <c r="E79" i="18" s="1"/>
  <c r="F77" i="17"/>
  <c r="G89" i="16"/>
  <c r="C172" i="18"/>
  <c r="C168" i="17"/>
  <c r="G77" i="17" l="1"/>
  <c r="D90" i="16"/>
  <c r="E90" i="16" s="1"/>
  <c r="C173" i="18"/>
  <c r="F79" i="18"/>
  <c r="C169" i="17"/>
  <c r="D78" i="17" l="1"/>
  <c r="E78" i="17" s="1"/>
  <c r="F90" i="16"/>
  <c r="G79" i="18"/>
  <c r="D80" i="18" s="1"/>
  <c r="E80" i="18" s="1"/>
  <c r="C174" i="18"/>
  <c r="C170" i="17"/>
  <c r="F78" i="17" l="1"/>
  <c r="G90" i="16"/>
  <c r="D91" i="16" s="1"/>
  <c r="E91" i="16" s="1"/>
  <c r="C176" i="18"/>
  <c r="F80" i="18"/>
  <c r="C171" i="17"/>
  <c r="G78" i="17" l="1"/>
  <c r="F91" i="16"/>
  <c r="G80" i="18"/>
  <c r="D81" i="18" s="1"/>
  <c r="E81" i="18" s="1"/>
  <c r="C177" i="18"/>
  <c r="C172" i="17"/>
  <c r="D79" i="17" l="1"/>
  <c r="E79" i="17" s="1"/>
  <c r="G91" i="16"/>
  <c r="D92" i="16" s="1"/>
  <c r="E92" i="16" s="1"/>
  <c r="C178" i="18"/>
  <c r="F81" i="18"/>
  <c r="C173" i="17"/>
  <c r="F79" i="17" l="1"/>
  <c r="G79" i="17" s="1"/>
  <c r="F92" i="16"/>
  <c r="G81" i="18"/>
  <c r="D82" i="18" s="1"/>
  <c r="E82" i="18" s="1"/>
  <c r="C179" i="18"/>
  <c r="C174" i="17"/>
  <c r="D80" i="17" l="1"/>
  <c r="E80" i="17" s="1"/>
  <c r="G92" i="16"/>
  <c r="D93" i="16" s="1"/>
  <c r="E93" i="16" s="1"/>
  <c r="C180" i="18"/>
  <c r="F82" i="18"/>
  <c r="C176" i="17"/>
  <c r="F80" i="17" l="1"/>
  <c r="G80" i="17" s="1"/>
  <c r="F93" i="16"/>
  <c r="G82" i="18"/>
  <c r="D83" i="18" s="1"/>
  <c r="E83" i="18" s="1"/>
  <c r="E84" i="18" s="1"/>
  <c r="C181" i="18"/>
  <c r="C177" i="17"/>
  <c r="D81" i="17" l="1"/>
  <c r="E81" i="17" s="1"/>
  <c r="G93" i="16"/>
  <c r="D94" i="16" s="1"/>
  <c r="E94" i="16" s="1"/>
  <c r="C182" i="18"/>
  <c r="F83" i="18"/>
  <c r="F84" i="18" s="1"/>
  <c r="C178" i="17"/>
  <c r="K50" i="15" l="1"/>
  <c r="F81" i="17"/>
  <c r="G81" i="17" s="1"/>
  <c r="F94" i="16"/>
  <c r="G83" i="18"/>
  <c r="C183" i="18"/>
  <c r="C179" i="17"/>
  <c r="D85" i="18" l="1"/>
  <c r="E85" i="18" s="1"/>
  <c r="G84" i="18"/>
  <c r="D82" i="17"/>
  <c r="G94" i="16"/>
  <c r="D95" i="16" s="1"/>
  <c r="E95" i="16" s="1"/>
  <c r="C184" i="18"/>
  <c r="F85" i="18"/>
  <c r="C180" i="17"/>
  <c r="K45" i="15" l="1"/>
  <c r="E82" i="17"/>
  <c r="F82" i="17"/>
  <c r="F95" i="16"/>
  <c r="G85" i="18"/>
  <c r="C185" i="18"/>
  <c r="C181" i="17"/>
  <c r="G82" i="17" l="1"/>
  <c r="D83" i="17" s="1"/>
  <c r="G95" i="16"/>
  <c r="D96" i="16" s="1"/>
  <c r="E96" i="16" s="1"/>
  <c r="D86" i="18"/>
  <c r="E86" i="18" s="1"/>
  <c r="C186" i="18"/>
  <c r="C182" i="17"/>
  <c r="F83" i="17" l="1"/>
  <c r="F84" i="17" s="1"/>
  <c r="E83" i="17"/>
  <c r="F96" i="16"/>
  <c r="F97" i="16" s="1"/>
  <c r="L48" i="15" s="1"/>
  <c r="E97" i="16"/>
  <c r="C187" i="18"/>
  <c r="F86" i="18"/>
  <c r="C183" i="17"/>
  <c r="K49" i="15" l="1"/>
  <c r="K52" i="15" s="1"/>
  <c r="K18" i="12" s="1"/>
  <c r="I26" i="20" s="1"/>
  <c r="G83" i="17"/>
  <c r="E84" i="17"/>
  <c r="G96" i="16"/>
  <c r="D98" i="16" s="1"/>
  <c r="E98" i="16" s="1"/>
  <c r="G86" i="18"/>
  <c r="C189" i="18"/>
  <c r="C184" i="17"/>
  <c r="I35" i="28" l="1"/>
  <c r="I37" i="28" s="1"/>
  <c r="I29" i="20"/>
  <c r="H14" i="22"/>
  <c r="D87" i="18"/>
  <c r="E87" i="18" s="1"/>
  <c r="D85" i="17"/>
  <c r="E85" i="17" s="1"/>
  <c r="G84" i="17"/>
  <c r="G97" i="16"/>
  <c r="L43" i="15" s="1"/>
  <c r="F98" i="16"/>
  <c r="C190" i="18"/>
  <c r="C185" i="17"/>
  <c r="K44" i="15" l="1"/>
  <c r="K47" i="15" s="1"/>
  <c r="I30" i="20"/>
  <c r="H8" i="22"/>
  <c r="I31" i="20"/>
  <c r="F87" i="18"/>
  <c r="G87" i="18" s="1"/>
  <c r="F85" i="17"/>
  <c r="G98" i="16"/>
  <c r="C191" i="18"/>
  <c r="C186" i="17"/>
  <c r="H10" i="22" l="1"/>
  <c r="H16" i="22" s="1"/>
  <c r="K20" i="12"/>
  <c r="K21" i="12" s="1"/>
  <c r="I32" i="20"/>
  <c r="K59" i="15" s="1"/>
  <c r="K60" i="15" s="1"/>
  <c r="K42" i="15"/>
  <c r="H22" i="21"/>
  <c r="H25" i="21"/>
  <c r="H24" i="21" s="1"/>
  <c r="D88" i="18"/>
  <c r="G85" i="17"/>
  <c r="D99" i="16"/>
  <c r="E99" i="16" s="1"/>
  <c r="C192" i="18"/>
  <c r="C187" i="17"/>
  <c r="G26" i="22" l="1"/>
  <c r="G27" i="22" s="1"/>
  <c r="G30" i="22" s="1"/>
  <c r="H21" i="21"/>
  <c r="H27" i="21" s="1"/>
  <c r="I19" i="21"/>
  <c r="L58" i="15"/>
  <c r="H25" i="22"/>
  <c r="I41" i="28"/>
  <c r="I42" i="28"/>
  <c r="F88" i="18"/>
  <c r="E88" i="18"/>
  <c r="D86" i="17"/>
  <c r="E86" i="17" s="1"/>
  <c r="F99" i="16"/>
  <c r="C193" i="18"/>
  <c r="C189" i="17"/>
  <c r="H40" i="28" l="1"/>
  <c r="G32" i="22"/>
  <c r="C19" i="23"/>
  <c r="G88" i="18"/>
  <c r="D89" i="18" s="1"/>
  <c r="E89" i="18" s="1"/>
  <c r="F86" i="17"/>
  <c r="G99" i="16"/>
  <c r="C194" i="18"/>
  <c r="C190" i="17"/>
  <c r="D19" i="23" l="1"/>
  <c r="H31" i="22"/>
  <c r="H16" i="21"/>
  <c r="H13" i="21" s="1"/>
  <c r="H17" i="21" s="1"/>
  <c r="F89" i="18"/>
  <c r="G89" i="18" s="1"/>
  <c r="G86" i="17"/>
  <c r="D100" i="16"/>
  <c r="E100" i="16" s="1"/>
  <c r="C195" i="18"/>
  <c r="C191" i="17"/>
  <c r="J19" i="23" l="1"/>
  <c r="I19" i="23"/>
  <c r="K19" i="23"/>
  <c r="L19" i="23" s="1"/>
  <c r="M19" i="23" s="1"/>
  <c r="D90" i="18"/>
  <c r="E90" i="18" s="1"/>
  <c r="D87" i="17"/>
  <c r="E87" i="17" s="1"/>
  <c r="F100" i="16"/>
  <c r="C196" i="18"/>
  <c r="C192" i="17"/>
  <c r="F90" i="18" l="1"/>
  <c r="G90" i="18" s="1"/>
  <c r="F87" i="17"/>
  <c r="G100" i="16"/>
  <c r="C197" i="18"/>
  <c r="C193" i="17"/>
  <c r="D91" i="18" l="1"/>
  <c r="E91" i="18" s="1"/>
  <c r="G87" i="17"/>
  <c r="D101" i="16"/>
  <c r="E101" i="16" s="1"/>
  <c r="C198" i="18"/>
  <c r="C194" i="17"/>
  <c r="F91" i="18" l="1"/>
  <c r="G91" i="18" s="1"/>
  <c r="D92" i="18" s="1"/>
  <c r="E92" i="18" s="1"/>
  <c r="D88" i="17"/>
  <c r="E88" i="17" s="1"/>
  <c r="F101" i="16"/>
  <c r="C199" i="18"/>
  <c r="C195" i="17"/>
  <c r="F92" i="18" l="1"/>
  <c r="G92" i="18" s="1"/>
  <c r="D93" i="18" s="1"/>
  <c r="E93" i="18" s="1"/>
  <c r="F88" i="17"/>
  <c r="G101" i="16"/>
  <c r="C200" i="18"/>
  <c r="C196" i="17"/>
  <c r="F93" i="18" l="1"/>
  <c r="G93" i="18" s="1"/>
  <c r="D94" i="18" s="1"/>
  <c r="E94" i="18" s="1"/>
  <c r="G88" i="17"/>
  <c r="D102" i="16"/>
  <c r="E102" i="16" s="1"/>
  <c r="C202" i="18"/>
  <c r="C197" i="17"/>
  <c r="F94" i="18" l="1"/>
  <c r="D89" i="17"/>
  <c r="E89" i="17" s="1"/>
  <c r="F102" i="16"/>
  <c r="C203" i="18"/>
  <c r="C198" i="17"/>
  <c r="G94" i="18" l="1"/>
  <c r="D95" i="18" s="1"/>
  <c r="E95" i="18" s="1"/>
  <c r="F89" i="17"/>
  <c r="G89" i="17" s="1"/>
  <c r="G102" i="16"/>
  <c r="C204" i="18"/>
  <c r="C199" i="17"/>
  <c r="F95" i="18" l="1"/>
  <c r="G95" i="18" s="1"/>
  <c r="D96" i="18" s="1"/>
  <c r="E96" i="18" s="1"/>
  <c r="D90" i="17"/>
  <c r="E90" i="17" s="1"/>
  <c r="D103" i="16"/>
  <c r="E103" i="16" s="1"/>
  <c r="C205" i="18"/>
  <c r="C200" i="17"/>
  <c r="F96" i="18" l="1"/>
  <c r="F97" i="18" s="1"/>
  <c r="F90" i="17"/>
  <c r="G90" i="17" s="1"/>
  <c r="D91" i="17" s="1"/>
  <c r="E91" i="17" s="1"/>
  <c r="F103" i="16"/>
  <c r="C206" i="18"/>
  <c r="C202" i="17"/>
  <c r="L50" i="15" l="1"/>
  <c r="G96" i="18"/>
  <c r="E97" i="18"/>
  <c r="F91" i="17"/>
  <c r="G91" i="17" s="1"/>
  <c r="D92" i="17" s="1"/>
  <c r="E92" i="17" s="1"/>
  <c r="G103" i="16"/>
  <c r="D104" i="16" s="1"/>
  <c r="C207" i="18"/>
  <c r="C203" i="17"/>
  <c r="D98" i="18" l="1"/>
  <c r="E98" i="18" s="1"/>
  <c r="G97" i="18"/>
  <c r="F92" i="17"/>
  <c r="G92" i="17" s="1"/>
  <c r="D93" i="17" s="1"/>
  <c r="E93" i="17" s="1"/>
  <c r="F104" i="16"/>
  <c r="E104" i="16"/>
  <c r="C208" i="18"/>
  <c r="C204" i="17"/>
  <c r="L45" i="15" l="1"/>
  <c r="G104" i="16"/>
  <c r="D105" i="16" s="1"/>
  <c r="E105" i="16" s="1"/>
  <c r="F98" i="18"/>
  <c r="F93" i="17"/>
  <c r="C209" i="18"/>
  <c r="C205" i="17"/>
  <c r="F105" i="16" l="1"/>
  <c r="G105" i="16" s="1"/>
  <c r="D106" i="16" s="1"/>
  <c r="G98" i="18"/>
  <c r="G93" i="17"/>
  <c r="D94" i="17" s="1"/>
  <c r="E94" i="17" s="1"/>
  <c r="C210" i="18"/>
  <c r="C206" i="17"/>
  <c r="E106" i="16" l="1"/>
  <c r="F106" i="16"/>
  <c r="D99" i="18"/>
  <c r="E99" i="18" s="1"/>
  <c r="F94" i="17"/>
  <c r="G94" i="17" s="1"/>
  <c r="D95" i="17" s="1"/>
  <c r="E95" i="17" s="1"/>
  <c r="C211" i="18"/>
  <c r="C207" i="17"/>
  <c r="G106" i="16" l="1"/>
  <c r="D107" i="16" s="1"/>
  <c r="F107" i="16" s="1"/>
  <c r="F99" i="18"/>
  <c r="F95" i="17"/>
  <c r="G95" i="17" s="1"/>
  <c r="D96" i="17" s="1"/>
  <c r="E96" i="17" s="1"/>
  <c r="C212" i="18"/>
  <c r="C208" i="17"/>
  <c r="E107" i="16" l="1"/>
  <c r="G107" i="16" s="1"/>
  <c r="D108" i="16" s="1"/>
  <c r="E108" i="16" s="1"/>
  <c r="G99" i="18"/>
  <c r="F96" i="17"/>
  <c r="F97" i="17" s="1"/>
  <c r="C213" i="18"/>
  <c r="C209" i="17"/>
  <c r="L49" i="15" l="1"/>
  <c r="L52" i="15" s="1"/>
  <c r="L18" i="12" s="1"/>
  <c r="J26" i="20" s="1"/>
  <c r="F108" i="16"/>
  <c r="G108" i="16" s="1"/>
  <c r="D109" i="16" s="1"/>
  <c r="D100" i="18"/>
  <c r="E100" i="18" s="1"/>
  <c r="G96" i="17"/>
  <c r="E97" i="17"/>
  <c r="C215" i="18"/>
  <c r="C210" i="17"/>
  <c r="I14" i="22" l="1"/>
  <c r="J29" i="20"/>
  <c r="F100" i="18"/>
  <c r="D98" i="17"/>
  <c r="E98" i="17" s="1"/>
  <c r="G97" i="17"/>
  <c r="F109" i="16"/>
  <c r="F110" i="16" s="1"/>
  <c r="M48" i="15" s="1"/>
  <c r="E109" i="16"/>
  <c r="E110" i="16" s="1"/>
  <c r="C216" i="18"/>
  <c r="C211" i="17"/>
  <c r="L44" i="15" l="1"/>
  <c r="L47" i="15" s="1"/>
  <c r="J30" i="20"/>
  <c r="J31" i="20"/>
  <c r="I8" i="22"/>
  <c r="G100" i="18"/>
  <c r="F98" i="17"/>
  <c r="G109" i="16"/>
  <c r="G110" i="16" s="1"/>
  <c r="M43" i="15" s="1"/>
  <c r="C217" i="18"/>
  <c r="C212" i="17"/>
  <c r="I10" i="22" l="1"/>
  <c r="I16" i="22" s="1"/>
  <c r="L20" i="12"/>
  <c r="L21" i="12" s="1"/>
  <c r="J32" i="20"/>
  <c r="L59" i="15" s="1"/>
  <c r="L60" i="15" s="1"/>
  <c r="I25" i="21"/>
  <c r="I24" i="21" s="1"/>
  <c r="L42" i="15"/>
  <c r="I22" i="21"/>
  <c r="D101" i="18"/>
  <c r="E101" i="18" s="1"/>
  <c r="G98" i="17"/>
  <c r="D111" i="16"/>
  <c r="C218" i="18"/>
  <c r="C213" i="17"/>
  <c r="H26" i="22" l="1"/>
  <c r="H27" i="22" s="1"/>
  <c r="H30" i="22" s="1"/>
  <c r="I21" i="21"/>
  <c r="I27" i="21" s="1"/>
  <c r="I25" i="22"/>
  <c r="J19" i="21"/>
  <c r="M58" i="15"/>
  <c r="F101" i="18"/>
  <c r="D99" i="17"/>
  <c r="E99" i="17" s="1"/>
  <c r="F111" i="16"/>
  <c r="E111" i="16"/>
  <c r="C219" i="18"/>
  <c r="C215" i="17"/>
  <c r="I40" i="28" l="1"/>
  <c r="C20" i="23"/>
  <c r="D20" i="23" s="1"/>
  <c r="H32" i="22"/>
  <c r="G101" i="18"/>
  <c r="F99" i="17"/>
  <c r="G111" i="16"/>
  <c r="D112" i="16" s="1"/>
  <c r="E112" i="16" s="1"/>
  <c r="C220" i="18"/>
  <c r="C216" i="17"/>
  <c r="I16" i="21" l="1"/>
  <c r="I13" i="21" s="1"/>
  <c r="I17" i="21" s="1"/>
  <c r="I31" i="22"/>
  <c r="J20" i="23"/>
  <c r="I20" i="23"/>
  <c r="K20" i="23"/>
  <c r="L20" i="23" s="1"/>
  <c r="M20" i="23" s="1"/>
  <c r="D102" i="18"/>
  <c r="E102" i="18" s="1"/>
  <c r="G99" i="17"/>
  <c r="F112" i="16"/>
  <c r="C221" i="18"/>
  <c r="C217" i="17"/>
  <c r="F102" i="18" l="1"/>
  <c r="D100" i="17"/>
  <c r="E100" i="17" s="1"/>
  <c r="G112" i="16"/>
  <c r="C222" i="18"/>
  <c r="C218" i="17"/>
  <c r="G102" i="18" l="1"/>
  <c r="F100" i="17"/>
  <c r="D113" i="16"/>
  <c r="E113" i="16" s="1"/>
  <c r="C223" i="18"/>
  <c r="C219" i="17"/>
  <c r="D103" i="18" l="1"/>
  <c r="E103" i="18" s="1"/>
  <c r="G100" i="17"/>
  <c r="F113" i="16"/>
  <c r="C224" i="18"/>
  <c r="C220" i="17"/>
  <c r="F103" i="18" l="1"/>
  <c r="D101" i="17"/>
  <c r="E101" i="17" s="1"/>
  <c r="G113" i="16"/>
  <c r="C225" i="18"/>
  <c r="C221" i="17"/>
  <c r="G103" i="18" l="1"/>
  <c r="D104" i="18" s="1"/>
  <c r="F104" i="18" s="1"/>
  <c r="F101" i="17"/>
  <c r="D114" i="16"/>
  <c r="E114" i="16" s="1"/>
  <c r="C226" i="18"/>
  <c r="C222" i="17"/>
  <c r="E104" i="18" l="1"/>
  <c r="G104" i="18" s="1"/>
  <c r="D105" i="18" s="1"/>
  <c r="G101" i="17"/>
  <c r="F114" i="16"/>
  <c r="C228" i="18"/>
  <c r="C223" i="17"/>
  <c r="E105" i="18" l="1"/>
  <c r="F105" i="18"/>
  <c r="D102" i="17"/>
  <c r="E102" i="17" s="1"/>
  <c r="G114" i="16"/>
  <c r="C229" i="18"/>
  <c r="C224" i="17"/>
  <c r="G105" i="18" l="1"/>
  <c r="D106" i="18" s="1"/>
  <c r="E106" i="18" s="1"/>
  <c r="F102" i="17"/>
  <c r="D115" i="16"/>
  <c r="E115" i="16" s="1"/>
  <c r="C230" i="18"/>
  <c r="C225" i="17"/>
  <c r="F106" i="18" l="1"/>
  <c r="G106" i="18" s="1"/>
  <c r="D107" i="18" s="1"/>
  <c r="G102" i="17"/>
  <c r="F115" i="16"/>
  <c r="C231" i="18"/>
  <c r="C226" i="17"/>
  <c r="F107" i="18" l="1"/>
  <c r="E107" i="18"/>
  <c r="D103" i="17"/>
  <c r="E103" i="17" s="1"/>
  <c r="G115" i="16"/>
  <c r="C232" i="18"/>
  <c r="C228" i="17"/>
  <c r="G107" i="18" l="1"/>
  <c r="D108" i="18" s="1"/>
  <c r="E108" i="18" s="1"/>
  <c r="F103" i="17"/>
  <c r="D116" i="16"/>
  <c r="E116" i="16" s="1"/>
  <c r="C233" i="18"/>
  <c r="C229" i="17"/>
  <c r="F108" i="18" l="1"/>
  <c r="G108" i="18" s="1"/>
  <c r="D109" i="18" s="1"/>
  <c r="E109" i="18" s="1"/>
  <c r="G103" i="17"/>
  <c r="D104" i="17" s="1"/>
  <c r="E104" i="17" s="1"/>
  <c r="F116" i="16"/>
  <c r="C234" i="18"/>
  <c r="C230" i="17"/>
  <c r="F109" i="18" l="1"/>
  <c r="F110" i="18" s="1"/>
  <c r="E110" i="18"/>
  <c r="F104" i="17"/>
  <c r="G116" i="16"/>
  <c r="D117" i="16" s="1"/>
  <c r="E117" i="16" s="1"/>
  <c r="C235" i="18"/>
  <c r="C231" i="17"/>
  <c r="M50" i="15" l="1"/>
  <c r="G109" i="18"/>
  <c r="G110" i="18" s="1"/>
  <c r="G104" i="17"/>
  <c r="D105" i="17" s="1"/>
  <c r="E105" i="17" s="1"/>
  <c r="F117" i="16"/>
  <c r="C236" i="18"/>
  <c r="C232" i="17"/>
  <c r="M45" i="15" l="1"/>
  <c r="D111" i="18"/>
  <c r="E111" i="18" s="1"/>
  <c r="F105" i="17"/>
  <c r="G117" i="16"/>
  <c r="D118" i="16" s="1"/>
  <c r="E118" i="16" s="1"/>
  <c r="C237" i="18"/>
  <c r="C233" i="17"/>
  <c r="F111" i="18" l="1"/>
  <c r="G111" i="18" s="1"/>
  <c r="G105" i="17"/>
  <c r="D106" i="17" s="1"/>
  <c r="E106" i="17" s="1"/>
  <c r="F118" i="16"/>
  <c r="C238" i="18"/>
  <c r="C234" i="17"/>
  <c r="D112" i="18" l="1"/>
  <c r="E112" i="18" s="1"/>
  <c r="F106" i="17"/>
  <c r="G106" i="17" s="1"/>
  <c r="D107" i="17" s="1"/>
  <c r="E107" i="17" s="1"/>
  <c r="G118" i="16"/>
  <c r="D119" i="16" s="1"/>
  <c r="E119" i="16" s="1"/>
  <c r="C239" i="18"/>
  <c r="C235" i="17"/>
  <c r="F112" i="18" l="1"/>
  <c r="F107" i="17"/>
  <c r="F119" i="16"/>
  <c r="G119" i="16" s="1"/>
  <c r="D120" i="16" s="1"/>
  <c r="E120" i="16" s="1"/>
  <c r="C241" i="18"/>
  <c r="C236" i="17"/>
  <c r="G112" i="18" l="1"/>
  <c r="G107" i="17"/>
  <c r="D108" i="17" s="1"/>
  <c r="E108" i="17" s="1"/>
  <c r="F120" i="16"/>
  <c r="C242" i="18"/>
  <c r="C237" i="17"/>
  <c r="D113" i="18" l="1"/>
  <c r="E113" i="18" s="1"/>
  <c r="F108" i="17"/>
  <c r="G108" i="17" s="1"/>
  <c r="D109" i="17" s="1"/>
  <c r="E109" i="17" s="1"/>
  <c r="G120" i="16"/>
  <c r="D121" i="16" s="1"/>
  <c r="C243" i="18"/>
  <c r="C238" i="17"/>
  <c r="F113" i="18" l="1"/>
  <c r="F109" i="17"/>
  <c r="F110" i="17" s="1"/>
  <c r="F121" i="16"/>
  <c r="E121" i="16"/>
  <c r="C244" i="18"/>
  <c r="C239" i="17"/>
  <c r="M49" i="15" l="1"/>
  <c r="M52" i="15" s="1"/>
  <c r="M18" i="12" s="1"/>
  <c r="K26" i="20" s="1"/>
  <c r="G121" i="16"/>
  <c r="D122" i="16" s="1"/>
  <c r="E122" i="16" s="1"/>
  <c r="G113" i="18"/>
  <c r="G109" i="17"/>
  <c r="E110" i="17"/>
  <c r="C245" i="18"/>
  <c r="C241" i="17"/>
  <c r="J14" i="22" l="1"/>
  <c r="K29" i="20"/>
  <c r="F122" i="16"/>
  <c r="F123" i="16" s="1"/>
  <c r="N48" i="15" s="1"/>
  <c r="D114" i="18"/>
  <c r="E114" i="18" s="1"/>
  <c r="D111" i="17"/>
  <c r="E111" i="17" s="1"/>
  <c r="G110" i="17"/>
  <c r="E123" i="16"/>
  <c r="C246" i="18"/>
  <c r="C242" i="17"/>
  <c r="M44" i="15" l="1"/>
  <c r="M47" i="15" s="1"/>
  <c r="K30" i="20"/>
  <c r="J8" i="22"/>
  <c r="K31" i="20"/>
  <c r="G122" i="16"/>
  <c r="F114" i="18"/>
  <c r="F111" i="17"/>
  <c r="C247" i="18"/>
  <c r="C243" i="17"/>
  <c r="K32" i="20" l="1"/>
  <c r="M59" i="15" s="1"/>
  <c r="M60" i="15" s="1"/>
  <c r="J10" i="22"/>
  <c r="J16" i="22" s="1"/>
  <c r="M20" i="12"/>
  <c r="M21" i="12" s="1"/>
  <c r="J25" i="21"/>
  <c r="J24" i="21" s="1"/>
  <c r="J22" i="21"/>
  <c r="M42" i="15"/>
  <c r="D124" i="16"/>
  <c r="G123" i="16"/>
  <c r="G114" i="18"/>
  <c r="G111" i="17"/>
  <c r="C248" i="18"/>
  <c r="C244" i="17"/>
  <c r="N43" i="15" l="1"/>
  <c r="J21" i="21"/>
  <c r="J27" i="21" s="1"/>
  <c r="I26" i="22"/>
  <c r="I27" i="22" s="1"/>
  <c r="I30" i="22" s="1"/>
  <c r="K19" i="21"/>
  <c r="J25" i="22"/>
  <c r="N58" i="15"/>
  <c r="E124" i="16"/>
  <c r="F124" i="16"/>
  <c r="D115" i="18"/>
  <c r="E115" i="18" s="1"/>
  <c r="D112" i="17"/>
  <c r="E112" i="17" s="1"/>
  <c r="C249" i="18"/>
  <c r="C245" i="17"/>
  <c r="C21" i="23" l="1"/>
  <c r="D21" i="23" s="1"/>
  <c r="I32" i="22"/>
  <c r="G124" i="16"/>
  <c r="D125" i="16" s="1"/>
  <c r="E125" i="16" s="1"/>
  <c r="F115" i="18"/>
  <c r="F112" i="17"/>
  <c r="C250" i="18"/>
  <c r="C246" i="17"/>
  <c r="F125" i="16" l="1"/>
  <c r="G125" i="16" s="1"/>
  <c r="J31" i="22"/>
  <c r="J16" i="21"/>
  <c r="J13" i="21" s="1"/>
  <c r="J17" i="21" s="1"/>
  <c r="J21" i="23"/>
  <c r="I21" i="23"/>
  <c r="K21" i="23"/>
  <c r="G115" i="18"/>
  <c r="G112" i="17"/>
  <c r="C251" i="18"/>
  <c r="C247" i="17"/>
  <c r="L21" i="23" l="1"/>
  <c r="M21" i="23"/>
  <c r="D116" i="18"/>
  <c r="E116" i="18" s="1"/>
  <c r="D113" i="17"/>
  <c r="E113" i="17" s="1"/>
  <c r="D126" i="16"/>
  <c r="E126" i="16" s="1"/>
  <c r="C252" i="18"/>
  <c r="C248" i="17"/>
  <c r="F116" i="18" l="1"/>
  <c r="F113" i="17"/>
  <c r="F126" i="16"/>
  <c r="C254" i="18"/>
  <c r="C249" i="17"/>
  <c r="G116" i="18" l="1"/>
  <c r="D117" i="18" s="1"/>
  <c r="E117" i="18" s="1"/>
  <c r="G113" i="17"/>
  <c r="G126" i="16"/>
  <c r="C255" i="18"/>
  <c r="C250" i="17"/>
  <c r="F117" i="18" l="1"/>
  <c r="G117" i="18" s="1"/>
  <c r="D118" i="18" s="1"/>
  <c r="E118" i="18" s="1"/>
  <c r="D114" i="17"/>
  <c r="E114" i="17" s="1"/>
  <c r="D127" i="16"/>
  <c r="E127" i="16" s="1"/>
  <c r="C256" i="18"/>
  <c r="C251" i="17"/>
  <c r="F118" i="18" l="1"/>
  <c r="F114" i="17"/>
  <c r="F127" i="16"/>
  <c r="C257" i="18"/>
  <c r="C252" i="17"/>
  <c r="G118" i="18" l="1"/>
  <c r="D119" i="18" s="1"/>
  <c r="E119" i="18" s="1"/>
  <c r="G114" i="17"/>
  <c r="G127" i="16"/>
  <c r="C258" i="18"/>
  <c r="C254" i="17"/>
  <c r="F119" i="18" l="1"/>
  <c r="D115" i="17"/>
  <c r="E115" i="17" s="1"/>
  <c r="D128" i="16"/>
  <c r="E128" i="16" s="1"/>
  <c r="C259" i="18"/>
  <c r="C255" i="17"/>
  <c r="G119" i="18" l="1"/>
  <c r="D120" i="18" s="1"/>
  <c r="E120" i="18" s="1"/>
  <c r="F115" i="17"/>
  <c r="F128" i="16"/>
  <c r="C260" i="18"/>
  <c r="C256" i="17"/>
  <c r="F120" i="18" l="1"/>
  <c r="G115" i="17"/>
  <c r="G128" i="16"/>
  <c r="C261" i="18"/>
  <c r="C257" i="17"/>
  <c r="G120" i="18" l="1"/>
  <c r="D121" i="18" s="1"/>
  <c r="E121" i="18" s="1"/>
  <c r="D116" i="17"/>
  <c r="E116" i="17" s="1"/>
  <c r="D129" i="16"/>
  <c r="E129" i="16" s="1"/>
  <c r="C262" i="18"/>
  <c r="C258" i="17"/>
  <c r="F121" i="18" l="1"/>
  <c r="F116" i="17"/>
  <c r="G116" i="17" s="1"/>
  <c r="D117" i="17" s="1"/>
  <c r="E117" i="17" s="1"/>
  <c r="F129" i="16"/>
  <c r="C263" i="18"/>
  <c r="C259" i="17"/>
  <c r="G121" i="18" l="1"/>
  <c r="D122" i="18" s="1"/>
  <c r="E122" i="18" s="1"/>
  <c r="F117" i="17"/>
  <c r="G129" i="16"/>
  <c r="D130" i="16" s="1"/>
  <c r="E130" i="16" s="1"/>
  <c r="C264" i="18"/>
  <c r="C260" i="17"/>
  <c r="F122" i="18" l="1"/>
  <c r="F123" i="18" s="1"/>
  <c r="G117" i="17"/>
  <c r="D118" i="17" s="1"/>
  <c r="E118" i="17" s="1"/>
  <c r="F130" i="16"/>
  <c r="G130" i="16" s="1"/>
  <c r="D131" i="16" s="1"/>
  <c r="E131" i="16" s="1"/>
  <c r="C265" i="18"/>
  <c r="C261" i="17"/>
  <c r="N50" i="15" l="1"/>
  <c r="E123" i="18"/>
  <c r="G122" i="18"/>
  <c r="F118" i="17"/>
  <c r="F131" i="16"/>
  <c r="C262" i="17"/>
  <c r="D124" i="18" l="1"/>
  <c r="E124" i="18" s="1"/>
  <c r="G123" i="18"/>
  <c r="G118" i="17"/>
  <c r="D119" i="17" s="1"/>
  <c r="E119" i="17" s="1"/>
  <c r="G131" i="16"/>
  <c r="D132" i="16" s="1"/>
  <c r="E132" i="16" s="1"/>
  <c r="C263" i="17"/>
  <c r="N45" i="15" l="1"/>
  <c r="F124" i="18"/>
  <c r="F119" i="17"/>
  <c r="F132" i="16"/>
  <c r="G132" i="16" s="1"/>
  <c r="D133" i="16" s="1"/>
  <c r="E133" i="16" s="1"/>
  <c r="C264" i="17"/>
  <c r="G124" i="18" l="1"/>
  <c r="G119" i="17"/>
  <c r="D120" i="17" s="1"/>
  <c r="E120" i="17" s="1"/>
  <c r="F133" i="16"/>
  <c r="C265" i="17"/>
  <c r="D125" i="18" l="1"/>
  <c r="E125" i="18" s="1"/>
  <c r="F120" i="17"/>
  <c r="G133" i="16"/>
  <c r="D134" i="16" s="1"/>
  <c r="E134" i="16" s="1"/>
  <c r="F125" i="18" l="1"/>
  <c r="G120" i="17"/>
  <c r="D121" i="17" s="1"/>
  <c r="F134" i="16"/>
  <c r="G134" i="16" s="1"/>
  <c r="D135" i="16" s="1"/>
  <c r="E135" i="16" s="1"/>
  <c r="G125" i="18" l="1"/>
  <c r="F121" i="17"/>
  <c r="E121" i="17"/>
  <c r="F135" i="16"/>
  <c r="F136" i="16" s="1"/>
  <c r="O48" i="15" s="1"/>
  <c r="G121" i="17" l="1"/>
  <c r="D122" i="17" s="1"/>
  <c r="E122" i="17" s="1"/>
  <c r="D126" i="18"/>
  <c r="E126" i="18" s="1"/>
  <c r="G135" i="16"/>
  <c r="D137" i="16" s="1"/>
  <c r="E137" i="16" s="1"/>
  <c r="E136" i="16"/>
  <c r="F122" i="17" l="1"/>
  <c r="F123" i="17" s="1"/>
  <c r="G136" i="16"/>
  <c r="F126" i="18"/>
  <c r="E123" i="17"/>
  <c r="F137" i="16"/>
  <c r="O43" i="15" l="1"/>
  <c r="N49" i="15"/>
  <c r="N52" i="15" s="1"/>
  <c r="N18" i="12" s="1"/>
  <c r="L26" i="20" s="1"/>
  <c r="G122" i="17"/>
  <c r="D124" i="17" s="1"/>
  <c r="E124" i="17" s="1"/>
  <c r="G126" i="18"/>
  <c r="G137" i="16"/>
  <c r="L29" i="20" l="1"/>
  <c r="K14" i="22"/>
  <c r="G123" i="17"/>
  <c r="D127" i="18"/>
  <c r="E127" i="18" s="1"/>
  <c r="F124" i="17"/>
  <c r="D138" i="16"/>
  <c r="E138" i="16" s="1"/>
  <c r="N44" i="15" l="1"/>
  <c r="N47" i="15" s="1"/>
  <c r="L30" i="20"/>
  <c r="K8" i="22"/>
  <c r="L31" i="20"/>
  <c r="L32" i="20"/>
  <c r="N59" i="15" s="1"/>
  <c r="N60" i="15" s="1"/>
  <c r="F127" i="18"/>
  <c r="G124" i="17"/>
  <c r="F138" i="16"/>
  <c r="N20" i="12" l="1"/>
  <c r="N21" i="12" s="1"/>
  <c r="K10" i="22"/>
  <c r="K16" i="22" s="1"/>
  <c r="K25" i="22"/>
  <c r="O58" i="15"/>
  <c r="L19" i="21"/>
  <c r="K25" i="21"/>
  <c r="K24" i="21" s="1"/>
  <c r="N42" i="15"/>
  <c r="K22" i="21"/>
  <c r="G127" i="18"/>
  <c r="D125" i="17"/>
  <c r="E125" i="17" s="1"/>
  <c r="G138" i="16"/>
  <c r="K21" i="21" l="1"/>
  <c r="K27" i="21" s="1"/>
  <c r="J26" i="22"/>
  <c r="J27" i="22" s="1"/>
  <c r="J30" i="22" s="1"/>
  <c r="D128" i="18"/>
  <c r="E128" i="18" s="1"/>
  <c r="F125" i="17"/>
  <c r="D139" i="16"/>
  <c r="E139" i="16" s="1"/>
  <c r="J32" i="22" l="1"/>
  <c r="C22" i="23"/>
  <c r="D22" i="23" s="1"/>
  <c r="F128" i="18"/>
  <c r="G125" i="17"/>
  <c r="F139" i="16"/>
  <c r="I22" i="23" l="1"/>
  <c r="J22" i="23"/>
  <c r="K22" i="23"/>
  <c r="L22" i="23" s="1"/>
  <c r="M22" i="23" s="1"/>
  <c r="K16" i="21"/>
  <c r="K13" i="21" s="1"/>
  <c r="K17" i="21" s="1"/>
  <c r="K31" i="22"/>
  <c r="G128" i="18"/>
  <c r="D126" i="17"/>
  <c r="E126" i="17" s="1"/>
  <c r="G139" i="16"/>
  <c r="D129" i="18" l="1"/>
  <c r="E129" i="18" s="1"/>
  <c r="F126" i="17"/>
  <c r="D140" i="16"/>
  <c r="E140" i="16" s="1"/>
  <c r="F129" i="18" l="1"/>
  <c r="G126" i="17"/>
  <c r="F140" i="16"/>
  <c r="G129" i="18" l="1"/>
  <c r="D130" i="18" s="1"/>
  <c r="E130" i="18" s="1"/>
  <c r="D127" i="17"/>
  <c r="E127" i="17" s="1"/>
  <c r="G140" i="16"/>
  <c r="F130" i="18" l="1"/>
  <c r="G130" i="18" s="1"/>
  <c r="D131" i="18" s="1"/>
  <c r="E131" i="18" s="1"/>
  <c r="F127" i="17"/>
  <c r="D141" i="16"/>
  <c r="E141" i="16" s="1"/>
  <c r="F131" i="18" l="1"/>
  <c r="G127" i="17"/>
  <c r="F141" i="16"/>
  <c r="G131" i="18" l="1"/>
  <c r="D132" i="18" s="1"/>
  <c r="D128" i="17"/>
  <c r="E128" i="17" s="1"/>
  <c r="G141" i="16"/>
  <c r="F132" i="18" l="1"/>
  <c r="E132" i="18"/>
  <c r="F128" i="17"/>
  <c r="D142" i="16"/>
  <c r="E142" i="16" s="1"/>
  <c r="G132" i="18" l="1"/>
  <c r="D133" i="18" s="1"/>
  <c r="F133" i="18" s="1"/>
  <c r="G128" i="17"/>
  <c r="F142" i="16"/>
  <c r="E133" i="18" l="1"/>
  <c r="G133" i="18" s="1"/>
  <c r="D134" i="18" s="1"/>
  <c r="E134" i="18" s="1"/>
  <c r="D129" i="17"/>
  <c r="E129" i="17" s="1"/>
  <c r="G142" i="16"/>
  <c r="D143" i="16" s="1"/>
  <c r="E143" i="16" s="1"/>
  <c r="F134" i="18" l="1"/>
  <c r="G134" i="18" s="1"/>
  <c r="D135" i="18" s="1"/>
  <c r="E135" i="18" s="1"/>
  <c r="F129" i="17"/>
  <c r="G129" i="17" s="1"/>
  <c r="D130" i="17" s="1"/>
  <c r="E130" i="17" s="1"/>
  <c r="F143" i="16"/>
  <c r="F135" i="18" l="1"/>
  <c r="F136" i="18" s="1"/>
  <c r="F130" i="17"/>
  <c r="G143" i="16"/>
  <c r="D144" i="16" s="1"/>
  <c r="E144" i="16" s="1"/>
  <c r="O50" i="15" l="1"/>
  <c r="G135" i="18"/>
  <c r="E136" i="18"/>
  <c r="G130" i="17"/>
  <c r="D131" i="17" s="1"/>
  <c r="E131" i="17" s="1"/>
  <c r="F144" i="16"/>
  <c r="G144" i="16" s="1"/>
  <c r="D145" i="16" s="1"/>
  <c r="E145" i="16" s="1"/>
  <c r="D137" i="18" l="1"/>
  <c r="E137" i="18" s="1"/>
  <c r="G136" i="18"/>
  <c r="F131" i="17"/>
  <c r="G131" i="17" s="1"/>
  <c r="D132" i="17" s="1"/>
  <c r="E132" i="17" s="1"/>
  <c r="F145" i="16"/>
  <c r="O45" i="15" l="1"/>
  <c r="F137" i="18"/>
  <c r="F132" i="17"/>
  <c r="G132" i="17" s="1"/>
  <c r="D133" i="17" s="1"/>
  <c r="E133" i="17" s="1"/>
  <c r="G145" i="16"/>
  <c r="D146" i="16" s="1"/>
  <c r="E146" i="16" s="1"/>
  <c r="G137" i="18" l="1"/>
  <c r="F133" i="17"/>
  <c r="F146" i="16"/>
  <c r="G146" i="16" s="1"/>
  <c r="D147" i="16" s="1"/>
  <c r="D138" i="18" l="1"/>
  <c r="E138" i="18" s="1"/>
  <c r="G133" i="17"/>
  <c r="D134" i="17" s="1"/>
  <c r="E134" i="17" s="1"/>
  <c r="F147" i="16"/>
  <c r="E147" i="16"/>
  <c r="G147" i="16" l="1"/>
  <c r="D148" i="16" s="1"/>
  <c r="E148" i="16" s="1"/>
  <c r="F138" i="18"/>
  <c r="F134" i="17"/>
  <c r="G134" i="17" s="1"/>
  <c r="D135" i="17" s="1"/>
  <c r="E135" i="17" s="1"/>
  <c r="F148" i="16" l="1"/>
  <c r="F149" i="16" s="1"/>
  <c r="G138" i="18"/>
  <c r="F135" i="17"/>
  <c r="F136" i="17" s="1"/>
  <c r="E149" i="16"/>
  <c r="O49" i="15" l="1"/>
  <c r="O52" i="15" s="1"/>
  <c r="O18" i="12" s="1"/>
  <c r="M26" i="20" s="1"/>
  <c r="P48" i="15"/>
  <c r="G148" i="16"/>
  <c r="D150" i="16" s="1"/>
  <c r="E150" i="16" s="1"/>
  <c r="D139" i="18"/>
  <c r="E139" i="18" s="1"/>
  <c r="G135" i="17"/>
  <c r="E136" i="17"/>
  <c r="L14" i="22" l="1"/>
  <c r="M29" i="20"/>
  <c r="G149" i="16"/>
  <c r="F139" i="18"/>
  <c r="D137" i="17"/>
  <c r="E137" i="17" s="1"/>
  <c r="G136" i="17"/>
  <c r="F150" i="16"/>
  <c r="O44" i="15" l="1"/>
  <c r="O47" i="15" s="1"/>
  <c r="M31" i="20"/>
  <c r="M30" i="20"/>
  <c r="L8" i="22"/>
  <c r="P43" i="15"/>
  <c r="G139" i="18"/>
  <c r="F137" i="17"/>
  <c r="G150" i="16"/>
  <c r="M32" i="20" l="1"/>
  <c r="O59" i="15" s="1"/>
  <c r="O60" i="15" s="1"/>
  <c r="L10" i="22"/>
  <c r="L16" i="22" s="1"/>
  <c r="O20" i="12"/>
  <c r="O21" i="12" s="1"/>
  <c r="L25" i="21"/>
  <c r="L24" i="21" s="1"/>
  <c r="O42" i="15"/>
  <c r="L22" i="21"/>
  <c r="D140" i="18"/>
  <c r="E140" i="18" s="1"/>
  <c r="G137" i="17"/>
  <c r="D151" i="16"/>
  <c r="E151" i="16" s="1"/>
  <c r="L21" i="21" l="1"/>
  <c r="L27" i="21" s="1"/>
  <c r="K26" i="22"/>
  <c r="K27" i="22" s="1"/>
  <c r="K30" i="22" s="1"/>
  <c r="M19" i="21"/>
  <c r="L25" i="22"/>
  <c r="P58" i="15"/>
  <c r="F140" i="18"/>
  <c r="D138" i="17"/>
  <c r="E138" i="17" s="1"/>
  <c r="F151" i="16"/>
  <c r="C23" i="23" l="1"/>
  <c r="D23" i="23" s="1"/>
  <c r="K32" i="22"/>
  <c r="G140" i="18"/>
  <c r="F138" i="17"/>
  <c r="G151" i="16"/>
  <c r="L16" i="21" l="1"/>
  <c r="L13" i="21" s="1"/>
  <c r="L17" i="21" s="1"/>
  <c r="L31" i="22"/>
  <c r="J23" i="23"/>
  <c r="I23" i="23"/>
  <c r="K23" i="23"/>
  <c r="D141" i="18"/>
  <c r="E141" i="18" s="1"/>
  <c r="G138" i="17"/>
  <c r="D152" i="16"/>
  <c r="E152" i="16" s="1"/>
  <c r="L23" i="23" l="1"/>
  <c r="M23" i="23"/>
  <c r="F141" i="18"/>
  <c r="D139" i="17"/>
  <c r="E139" i="17" s="1"/>
  <c r="F152" i="16"/>
  <c r="G141" i="18" l="1"/>
  <c r="F139" i="17"/>
  <c r="G152" i="16"/>
  <c r="D142" i="18" l="1"/>
  <c r="E142" i="18" s="1"/>
  <c r="G139" i="17"/>
  <c r="D153" i="16"/>
  <c r="E153" i="16" s="1"/>
  <c r="F142" i="18" l="1"/>
  <c r="D140" i="17"/>
  <c r="E140" i="17" s="1"/>
  <c r="F153" i="16"/>
  <c r="G142" i="18" l="1"/>
  <c r="D143" i="18" s="1"/>
  <c r="E143" i="18" s="1"/>
  <c r="F140" i="17"/>
  <c r="G153" i="16"/>
  <c r="F143" i="18" l="1"/>
  <c r="G143" i="18" s="1"/>
  <c r="D144" i="18" s="1"/>
  <c r="E144" i="18" s="1"/>
  <c r="G140" i="17"/>
  <c r="D154" i="16"/>
  <c r="E154" i="16" s="1"/>
  <c r="F144" i="18" l="1"/>
  <c r="D141" i="17"/>
  <c r="E141" i="17" s="1"/>
  <c r="F154" i="16"/>
  <c r="G144" i="18" l="1"/>
  <c r="D145" i="18" s="1"/>
  <c r="E145" i="18" s="1"/>
  <c r="F141" i="17"/>
  <c r="G154" i="16"/>
  <c r="F145" i="18" l="1"/>
  <c r="G145" i="18" s="1"/>
  <c r="D146" i="18" s="1"/>
  <c r="E146" i="18" s="1"/>
  <c r="G141" i="17"/>
  <c r="D155" i="16"/>
  <c r="E155" i="16" s="1"/>
  <c r="F146" i="18" l="1"/>
  <c r="D142" i="17"/>
  <c r="E142" i="17" s="1"/>
  <c r="F155" i="16"/>
  <c r="G146" i="18" l="1"/>
  <c r="D147" i="18" s="1"/>
  <c r="F142" i="17"/>
  <c r="G155" i="16"/>
  <c r="D156" i="16" s="1"/>
  <c r="E156" i="16" s="1"/>
  <c r="F147" i="18" l="1"/>
  <c r="E147" i="18"/>
  <c r="G142" i="17"/>
  <c r="D143" i="17" s="1"/>
  <c r="E143" i="17" s="1"/>
  <c r="F156" i="16"/>
  <c r="G147" i="18" l="1"/>
  <c r="D148" i="18" s="1"/>
  <c r="E148" i="18" s="1"/>
  <c r="F143" i="17"/>
  <c r="G156" i="16"/>
  <c r="D157" i="16" s="1"/>
  <c r="E157" i="16" s="1"/>
  <c r="F148" i="18" l="1"/>
  <c r="F149" i="18" s="1"/>
  <c r="E149" i="18"/>
  <c r="G143" i="17"/>
  <c r="D144" i="17" s="1"/>
  <c r="F157" i="16"/>
  <c r="P50" i="15" l="1"/>
  <c r="G148" i="18"/>
  <c r="D150" i="18" s="1"/>
  <c r="E150" i="18" s="1"/>
  <c r="F144" i="17"/>
  <c r="E144" i="17"/>
  <c r="G157" i="16"/>
  <c r="D158" i="16" s="1"/>
  <c r="G149" i="18" l="1"/>
  <c r="G144" i="17"/>
  <c r="D145" i="17" s="1"/>
  <c r="E145" i="17" s="1"/>
  <c r="F150" i="18"/>
  <c r="F158" i="16"/>
  <c r="E158" i="16"/>
  <c r="P45" i="15" l="1"/>
  <c r="G158" i="16"/>
  <c r="D159" i="16" s="1"/>
  <c r="E159" i="16" s="1"/>
  <c r="F145" i="17"/>
  <c r="G145" i="17" s="1"/>
  <c r="D146" i="17" s="1"/>
  <c r="E146" i="17" s="1"/>
  <c r="G150" i="18"/>
  <c r="F159" i="16" l="1"/>
  <c r="G159" i="16" s="1"/>
  <c r="D160" i="16" s="1"/>
  <c r="D151" i="18"/>
  <c r="E151" i="18" s="1"/>
  <c r="F146" i="17"/>
  <c r="G146" i="17" s="1"/>
  <c r="D147" i="17" s="1"/>
  <c r="E147" i="17" s="1"/>
  <c r="F151" i="18" l="1"/>
  <c r="F147" i="17"/>
  <c r="F160" i="16"/>
  <c r="E160" i="16"/>
  <c r="G160" i="16" l="1"/>
  <c r="D161" i="16" s="1"/>
  <c r="E161" i="16" s="1"/>
  <c r="G151" i="18"/>
  <c r="G147" i="17"/>
  <c r="D148" i="17" s="1"/>
  <c r="F161" i="16" l="1"/>
  <c r="F162" i="16" s="1"/>
  <c r="Q48" i="15" s="1"/>
  <c r="D152" i="18"/>
  <c r="E152" i="18" s="1"/>
  <c r="F148" i="17"/>
  <c r="F149" i="17" s="1"/>
  <c r="E148" i="17"/>
  <c r="E162" i="16"/>
  <c r="P49" i="15" l="1"/>
  <c r="P52" i="15" s="1"/>
  <c r="P18" i="12" s="1"/>
  <c r="N26" i="20" s="1"/>
  <c r="G148" i="17"/>
  <c r="D150" i="17" s="1"/>
  <c r="E150" i="17" s="1"/>
  <c r="G161" i="16"/>
  <c r="D163" i="16" s="1"/>
  <c r="E163" i="16" s="1"/>
  <c r="F152" i="18"/>
  <c r="E149" i="17"/>
  <c r="M14" i="22" l="1"/>
  <c r="N29" i="20"/>
  <c r="G149" i="17"/>
  <c r="G162" i="16"/>
  <c r="Q43" i="15" s="1"/>
  <c r="G152" i="18"/>
  <c r="F150" i="17"/>
  <c r="F163" i="16"/>
  <c r="P44" i="15" l="1"/>
  <c r="P47" i="15" s="1"/>
  <c r="N30" i="20"/>
  <c r="M8" i="22"/>
  <c r="N31" i="20"/>
  <c r="D153" i="18"/>
  <c r="E153" i="18" s="1"/>
  <c r="G150" i="17"/>
  <c r="G163" i="16"/>
  <c r="N32" i="20" l="1"/>
  <c r="P59" i="15" s="1"/>
  <c r="P60" i="15" s="1"/>
  <c r="P20" i="12"/>
  <c r="P21" i="12" s="1"/>
  <c r="M10" i="22"/>
  <c r="M16" i="22" s="1"/>
  <c r="M25" i="21"/>
  <c r="M24" i="21" s="1"/>
  <c r="M22" i="21"/>
  <c r="P42" i="15"/>
  <c r="F153" i="18"/>
  <c r="D151" i="17"/>
  <c r="E151" i="17" s="1"/>
  <c r="D164" i="16"/>
  <c r="E164" i="16" s="1"/>
  <c r="L26" i="22" l="1"/>
  <c r="L27" i="22" s="1"/>
  <c r="L30" i="22" s="1"/>
  <c r="M21" i="21"/>
  <c r="M27" i="21" s="1"/>
  <c r="Q58" i="15"/>
  <c r="M25" i="22"/>
  <c r="N19" i="21"/>
  <c r="G153" i="18"/>
  <c r="F151" i="17"/>
  <c r="F164" i="16"/>
  <c r="C24" i="23" l="1"/>
  <c r="D24" i="23" s="1"/>
  <c r="L32" i="22"/>
  <c r="D154" i="18"/>
  <c r="E154" i="18" s="1"/>
  <c r="G151" i="17"/>
  <c r="G164" i="16"/>
  <c r="M16" i="21" l="1"/>
  <c r="M13" i="21" s="1"/>
  <c r="M17" i="21" s="1"/>
  <c r="M31" i="22"/>
  <c r="I24" i="23"/>
  <c r="J24" i="23"/>
  <c r="K24" i="23"/>
  <c r="L24" i="23" s="1"/>
  <c r="M24" i="23" s="1"/>
  <c r="F154" i="18"/>
  <c r="D152" i="17"/>
  <c r="E152" i="17" s="1"/>
  <c r="D165" i="16"/>
  <c r="E165" i="16" s="1"/>
  <c r="G154" i="18" l="1"/>
  <c r="F152" i="17"/>
  <c r="F165" i="16"/>
  <c r="D155" i="18" l="1"/>
  <c r="E155" i="18" s="1"/>
  <c r="G152" i="17"/>
  <c r="G165" i="16"/>
  <c r="F155" i="18" l="1"/>
  <c r="G155" i="18" s="1"/>
  <c r="D156" i="18" s="1"/>
  <c r="E156" i="18" s="1"/>
  <c r="D153" i="17"/>
  <c r="E153" i="17" s="1"/>
  <c r="D166" i="16"/>
  <c r="E166" i="16" s="1"/>
  <c r="F156" i="18" l="1"/>
  <c r="F153" i="17"/>
  <c r="F166" i="16"/>
  <c r="G156" i="18" l="1"/>
  <c r="D157" i="18" s="1"/>
  <c r="G153" i="17"/>
  <c r="G166" i="16"/>
  <c r="F157" i="18" l="1"/>
  <c r="E157" i="18"/>
  <c r="D154" i="17"/>
  <c r="E154" i="17" s="1"/>
  <c r="D167" i="16"/>
  <c r="E167" i="16" s="1"/>
  <c r="G157" i="18" l="1"/>
  <c r="D158" i="18" s="1"/>
  <c r="E158" i="18" s="1"/>
  <c r="F154" i="17"/>
  <c r="F167" i="16"/>
  <c r="F158" i="18" l="1"/>
  <c r="G158" i="18" s="1"/>
  <c r="D159" i="18" s="1"/>
  <c r="E159" i="18" s="1"/>
  <c r="G154" i="17"/>
  <c r="G167" i="16"/>
  <c r="D168" i="16" s="1"/>
  <c r="E168" i="16" s="1"/>
  <c r="F159" i="18" l="1"/>
  <c r="G159" i="18" s="1"/>
  <c r="D160" i="18" s="1"/>
  <c r="E160" i="18" s="1"/>
  <c r="D155" i="17"/>
  <c r="E155" i="17" s="1"/>
  <c r="F168" i="16"/>
  <c r="F160" i="18" l="1"/>
  <c r="G160" i="18" s="1"/>
  <c r="D161" i="18" s="1"/>
  <c r="E161" i="18" s="1"/>
  <c r="F155" i="17"/>
  <c r="G168" i="16"/>
  <c r="D169" i="16" s="1"/>
  <c r="E169" i="16" s="1"/>
  <c r="F161" i="18" l="1"/>
  <c r="F162" i="18" s="1"/>
  <c r="G155" i="17"/>
  <c r="D156" i="17" s="1"/>
  <c r="E156" i="17" s="1"/>
  <c r="F169" i="16"/>
  <c r="Q50" i="15" l="1"/>
  <c r="G161" i="18"/>
  <c r="E162" i="18"/>
  <c r="F156" i="17"/>
  <c r="G169" i="16"/>
  <c r="D170" i="16" s="1"/>
  <c r="D163" i="18" l="1"/>
  <c r="E163" i="18" s="1"/>
  <c r="G162" i="18"/>
  <c r="G156" i="17"/>
  <c r="D157" i="17" s="1"/>
  <c r="E157" i="17" s="1"/>
  <c r="F170" i="16"/>
  <c r="E170" i="16"/>
  <c r="Q45" i="15" l="1"/>
  <c r="G170" i="16"/>
  <c r="D171" i="16" s="1"/>
  <c r="E171" i="16" s="1"/>
  <c r="F163" i="18"/>
  <c r="F157" i="17"/>
  <c r="F171" i="16" l="1"/>
  <c r="G171" i="16" s="1"/>
  <c r="D172" i="16" s="1"/>
  <c r="E172" i="16" s="1"/>
  <c r="G163" i="18"/>
  <c r="G157" i="17"/>
  <c r="D158" i="17" s="1"/>
  <c r="E158" i="17" s="1"/>
  <c r="F172" i="16" l="1"/>
  <c r="G172" i="16" s="1"/>
  <c r="D173" i="16" s="1"/>
  <c r="E173" i="16" s="1"/>
  <c r="D164" i="18"/>
  <c r="E164" i="18" s="1"/>
  <c r="F158" i="17"/>
  <c r="G158" i="17" s="1"/>
  <c r="D159" i="17" s="1"/>
  <c r="F164" i="18" l="1"/>
  <c r="F159" i="17"/>
  <c r="E159" i="17"/>
  <c r="F173" i="16"/>
  <c r="G173" i="16" s="1"/>
  <c r="D174" i="16" s="1"/>
  <c r="E174" i="16" s="1"/>
  <c r="G159" i="17" l="1"/>
  <c r="D160" i="17" s="1"/>
  <c r="E160" i="17" s="1"/>
  <c r="G164" i="18"/>
  <c r="F174" i="16"/>
  <c r="F175" i="16" s="1"/>
  <c r="R48" i="15" s="1"/>
  <c r="F160" i="17" l="1"/>
  <c r="G160" i="17" s="1"/>
  <c r="D161" i="17" s="1"/>
  <c r="D165" i="18"/>
  <c r="E165" i="18" s="1"/>
  <c r="G174" i="16"/>
  <c r="E175" i="16"/>
  <c r="F165" i="18" l="1"/>
  <c r="F161" i="17"/>
  <c r="F162" i="17" s="1"/>
  <c r="E161" i="17"/>
  <c r="D176" i="16"/>
  <c r="E176" i="16" s="1"/>
  <c r="G175" i="16"/>
  <c r="R43" i="15" s="1"/>
  <c r="Q49" i="15" l="1"/>
  <c r="Q52" i="15" s="1"/>
  <c r="Q18" i="12" s="1"/>
  <c r="O26" i="20" s="1"/>
  <c r="G161" i="17"/>
  <c r="D163" i="17" s="1"/>
  <c r="E163" i="17" s="1"/>
  <c r="G165" i="18"/>
  <c r="E162" i="17"/>
  <c r="F176" i="16"/>
  <c r="N14" i="22" l="1"/>
  <c r="O29" i="20"/>
  <c r="G162" i="17"/>
  <c r="D166" i="18"/>
  <c r="E166" i="18" s="1"/>
  <c r="F163" i="17"/>
  <c r="G176" i="16"/>
  <c r="Q44" i="15" l="1"/>
  <c r="Q47" i="15" s="1"/>
  <c r="O30" i="20"/>
  <c r="N8" i="22"/>
  <c r="O31" i="20"/>
  <c r="F166" i="18"/>
  <c r="G163" i="17"/>
  <c r="D177" i="16"/>
  <c r="E177" i="16" s="1"/>
  <c r="O32" i="20" l="1"/>
  <c r="Q59" i="15" s="1"/>
  <c r="Q60" i="15" s="1"/>
  <c r="Q20" i="12"/>
  <c r="Q21" i="12" s="1"/>
  <c r="N10" i="22"/>
  <c r="N16" i="22" s="1"/>
  <c r="N22" i="21"/>
  <c r="N25" i="21"/>
  <c r="N24" i="21" s="1"/>
  <c r="Q42" i="15"/>
  <c r="G166" i="18"/>
  <c r="D164" i="17"/>
  <c r="E164" i="17" s="1"/>
  <c r="F177" i="16"/>
  <c r="N21" i="21" l="1"/>
  <c r="N27" i="21" s="1"/>
  <c r="M26" i="22"/>
  <c r="M27" i="22" s="1"/>
  <c r="M30" i="22" s="1"/>
  <c r="R58" i="15"/>
  <c r="O19" i="21"/>
  <c r="N25" i="22"/>
  <c r="D167" i="18"/>
  <c r="E167" i="18" s="1"/>
  <c r="F164" i="17"/>
  <c r="G177" i="16"/>
  <c r="M32" i="22" l="1"/>
  <c r="C25" i="23"/>
  <c r="F167" i="18"/>
  <c r="G164" i="17"/>
  <c r="D178" i="16"/>
  <c r="E178" i="16" s="1"/>
  <c r="N16" i="21" l="1"/>
  <c r="N13" i="21" s="1"/>
  <c r="N17" i="21" s="1"/>
  <c r="N31" i="22"/>
  <c r="F10" i="23"/>
  <c r="C36" i="23"/>
  <c r="D25" i="23"/>
  <c r="G167" i="18"/>
  <c r="D165" i="17"/>
  <c r="E165" i="17" s="1"/>
  <c r="F178" i="16"/>
  <c r="F9" i="23" l="1"/>
  <c r="K25" i="23"/>
  <c r="J25" i="23"/>
  <c r="I25" i="23"/>
  <c r="D168" i="18"/>
  <c r="E168" i="18" s="1"/>
  <c r="F165" i="17"/>
  <c r="G178" i="16"/>
  <c r="L25" i="23" l="1"/>
  <c r="M25" i="23"/>
  <c r="F168" i="18"/>
  <c r="G165" i="17"/>
  <c r="D179" i="16"/>
  <c r="E179" i="16" s="1"/>
  <c r="G168" i="18" l="1"/>
  <c r="D166" i="17"/>
  <c r="E166" i="17" s="1"/>
  <c r="F179" i="16"/>
  <c r="D169" i="18" l="1"/>
  <c r="E169" i="18" s="1"/>
  <c r="F166" i="17"/>
  <c r="G179" i="16"/>
  <c r="F169" i="18" l="1"/>
  <c r="G169" i="18" s="1"/>
  <c r="D170" i="18" s="1"/>
  <c r="E170" i="18" s="1"/>
  <c r="G166" i="17"/>
  <c r="D180" i="16"/>
  <c r="E180" i="16" s="1"/>
  <c r="F170" i="18" l="1"/>
  <c r="D167" i="17"/>
  <c r="E167" i="17" s="1"/>
  <c r="F180" i="16"/>
  <c r="G170" i="18" l="1"/>
  <c r="D171" i="18" s="1"/>
  <c r="E171" i="18" s="1"/>
  <c r="F167" i="17"/>
  <c r="G180" i="16"/>
  <c r="F171" i="18" l="1"/>
  <c r="G167" i="17"/>
  <c r="D181" i="16"/>
  <c r="E181" i="16" s="1"/>
  <c r="G171" i="18" l="1"/>
  <c r="D172" i="18" s="1"/>
  <c r="D168" i="17"/>
  <c r="E168" i="17" s="1"/>
  <c r="F181" i="16"/>
  <c r="F172" i="18" l="1"/>
  <c r="E172" i="18"/>
  <c r="F168" i="17"/>
  <c r="G181" i="16"/>
  <c r="D182" i="16" s="1"/>
  <c r="E182" i="16" s="1"/>
  <c r="G172" i="18" l="1"/>
  <c r="D173" i="18" s="1"/>
  <c r="E173" i="18" s="1"/>
  <c r="G168" i="17"/>
  <c r="D169" i="17" s="1"/>
  <c r="E169" i="17" s="1"/>
  <c r="F182" i="16"/>
  <c r="F173" i="18" l="1"/>
  <c r="G173" i="18" s="1"/>
  <c r="D174" i="18" s="1"/>
  <c r="E174" i="18" s="1"/>
  <c r="E175" i="18" s="1"/>
  <c r="F169" i="17"/>
  <c r="G182" i="16"/>
  <c r="D183" i="16" s="1"/>
  <c r="E183" i="16" s="1"/>
  <c r="F174" i="18" l="1"/>
  <c r="F175" i="18" s="1"/>
  <c r="G169" i="17"/>
  <c r="D170" i="17" s="1"/>
  <c r="E170" i="17" s="1"/>
  <c r="F183" i="16"/>
  <c r="G183" i="16" s="1"/>
  <c r="D184" i="16" s="1"/>
  <c r="E184" i="16" s="1"/>
  <c r="R50" i="15" l="1"/>
  <c r="G174" i="18"/>
  <c r="G175" i="18" s="1"/>
  <c r="F170" i="17"/>
  <c r="G170" i="17" s="1"/>
  <c r="D171" i="17" s="1"/>
  <c r="E171" i="17" s="1"/>
  <c r="F184" i="16"/>
  <c r="G184" i="16" s="1"/>
  <c r="D185" i="16" s="1"/>
  <c r="E185" i="16" s="1"/>
  <c r="R45" i="15" l="1"/>
  <c r="D176" i="18"/>
  <c r="F176" i="18" s="1"/>
  <c r="F171" i="17"/>
  <c r="F185" i="16"/>
  <c r="E176" i="18" l="1"/>
  <c r="G176" i="18" s="1"/>
  <c r="D177" i="18" s="1"/>
  <c r="E177" i="18" s="1"/>
  <c r="G171" i="17"/>
  <c r="D172" i="17" s="1"/>
  <c r="E172" i="17" s="1"/>
  <c r="G185" i="16"/>
  <c r="D186" i="16" s="1"/>
  <c r="E186" i="16" s="1"/>
  <c r="F177" i="18" l="1"/>
  <c r="F172" i="17"/>
  <c r="F186" i="16"/>
  <c r="G177" i="18" l="1"/>
  <c r="G172" i="17"/>
  <c r="D173" i="17" s="1"/>
  <c r="E173" i="17" s="1"/>
  <c r="G186" i="16"/>
  <c r="D187" i="16" s="1"/>
  <c r="E187" i="16" s="1"/>
  <c r="F173" i="17" l="1"/>
  <c r="G173" i="17" s="1"/>
  <c r="D174" i="17" s="1"/>
  <c r="E174" i="17" s="1"/>
  <c r="D178" i="18"/>
  <c r="E178" i="18" s="1"/>
  <c r="F187" i="16"/>
  <c r="F188" i="16" s="1"/>
  <c r="S48" i="15" s="1"/>
  <c r="E188" i="16"/>
  <c r="F178" i="18" l="1"/>
  <c r="F174" i="17"/>
  <c r="F175" i="17" s="1"/>
  <c r="G187" i="16"/>
  <c r="D189" i="16" s="1"/>
  <c r="E189" i="16" s="1"/>
  <c r="R49" i="15" l="1"/>
  <c r="R52" i="15" s="1"/>
  <c r="R18" i="12" s="1"/>
  <c r="P26" i="20" s="1"/>
  <c r="G178" i="18"/>
  <c r="G174" i="17"/>
  <c r="E175" i="17"/>
  <c r="G188" i="16"/>
  <c r="S43" i="15" s="1"/>
  <c r="F189" i="16"/>
  <c r="P29" i="20" l="1"/>
  <c r="O14" i="22"/>
  <c r="D179" i="18"/>
  <c r="E179" i="18" s="1"/>
  <c r="D176" i="17"/>
  <c r="E176" i="17" s="1"/>
  <c r="G175" i="17"/>
  <c r="G189" i="16"/>
  <c r="R44" i="15" l="1"/>
  <c r="R47" i="15" s="1"/>
  <c r="P30" i="20"/>
  <c r="P31" i="20"/>
  <c r="O8" i="22"/>
  <c r="F179" i="18"/>
  <c r="F176" i="17"/>
  <c r="D190" i="16"/>
  <c r="E190" i="16" s="1"/>
  <c r="R20" i="12" l="1"/>
  <c r="R21" i="12" s="1"/>
  <c r="O10" i="22"/>
  <c r="O16" i="22" s="1"/>
  <c r="P32" i="20"/>
  <c r="R59" i="15" s="1"/>
  <c r="R60" i="15" s="1"/>
  <c r="O22" i="21"/>
  <c r="O25" i="21"/>
  <c r="O24" i="21" s="1"/>
  <c r="R42" i="15"/>
  <c r="G179" i="18"/>
  <c r="G176" i="17"/>
  <c r="F190" i="16"/>
  <c r="O21" i="21" l="1"/>
  <c r="O27" i="21" s="1"/>
  <c r="N26" i="22"/>
  <c r="N27" i="22" s="1"/>
  <c r="N30" i="22" s="1"/>
  <c r="P19" i="21"/>
  <c r="O25" i="22"/>
  <c r="S58" i="15"/>
  <c r="D180" i="18"/>
  <c r="E180" i="18" s="1"/>
  <c r="D177" i="17"/>
  <c r="E177" i="17" s="1"/>
  <c r="G190" i="16"/>
  <c r="N32" i="22" l="1"/>
  <c r="C26" i="23"/>
  <c r="D26" i="23" s="1"/>
  <c r="F180" i="18"/>
  <c r="F177" i="17"/>
  <c r="D191" i="16"/>
  <c r="E191" i="16" s="1"/>
  <c r="J26" i="23" l="1"/>
  <c r="I26" i="23"/>
  <c r="K26" i="23"/>
  <c r="L26" i="23" s="1"/>
  <c r="M26" i="23" s="1"/>
  <c r="O16" i="21"/>
  <c r="O13" i="21" s="1"/>
  <c r="O17" i="21" s="1"/>
  <c r="O31" i="22"/>
  <c r="G180" i="18"/>
  <c r="G177" i="17"/>
  <c r="F191" i="16"/>
  <c r="D181" i="18" l="1"/>
  <c r="E181" i="18" s="1"/>
  <c r="D178" i="17"/>
  <c r="E178" i="17" s="1"/>
  <c r="G191" i="16"/>
  <c r="F181" i="18" l="1"/>
  <c r="F178" i="17"/>
  <c r="D192" i="16"/>
  <c r="E192" i="16" s="1"/>
  <c r="G181" i="18" l="1"/>
  <c r="D182" i="18" s="1"/>
  <c r="E182" i="18" s="1"/>
  <c r="G178" i="17"/>
  <c r="F192" i="16"/>
  <c r="F182" i="18" l="1"/>
  <c r="D179" i="17"/>
  <c r="E179" i="17" s="1"/>
  <c r="G192" i="16"/>
  <c r="G182" i="18" l="1"/>
  <c r="D183" i="18" s="1"/>
  <c r="F179" i="17"/>
  <c r="D193" i="16"/>
  <c r="E193" i="16" s="1"/>
  <c r="F183" i="18" l="1"/>
  <c r="E183" i="18"/>
  <c r="G179" i="17"/>
  <c r="F193" i="16"/>
  <c r="G183" i="18" l="1"/>
  <c r="D184" i="18" s="1"/>
  <c r="E184" i="18" s="1"/>
  <c r="D180" i="17"/>
  <c r="E180" i="17" s="1"/>
  <c r="G193" i="16"/>
  <c r="F184" i="18" l="1"/>
  <c r="G184" i="18" s="1"/>
  <c r="D185" i="18" s="1"/>
  <c r="E185" i="18" s="1"/>
  <c r="F180" i="17"/>
  <c r="D194" i="16"/>
  <c r="E194" i="16" s="1"/>
  <c r="F185" i="18" l="1"/>
  <c r="G185" i="18" s="1"/>
  <c r="D186" i="18" s="1"/>
  <c r="E186" i="18" s="1"/>
  <c r="G180" i="17"/>
  <c r="F194" i="16"/>
  <c r="F186" i="18" l="1"/>
  <c r="G186" i="18" s="1"/>
  <c r="D187" i="18" s="1"/>
  <c r="E187" i="18" s="1"/>
  <c r="D181" i="17"/>
  <c r="E181" i="17" s="1"/>
  <c r="G194" i="16"/>
  <c r="D195" i="16" s="1"/>
  <c r="F187" i="18" l="1"/>
  <c r="F188" i="18" s="1"/>
  <c r="F181" i="17"/>
  <c r="F195" i="16"/>
  <c r="E195" i="16"/>
  <c r="S50" i="15" l="1"/>
  <c r="G195" i="16"/>
  <c r="D196" i="16" s="1"/>
  <c r="E196" i="16" s="1"/>
  <c r="G187" i="18"/>
  <c r="D189" i="18" s="1"/>
  <c r="E189" i="18" s="1"/>
  <c r="E188" i="18"/>
  <c r="G181" i="17"/>
  <c r="D182" i="17" s="1"/>
  <c r="E182" i="17" s="1"/>
  <c r="F196" i="16" l="1"/>
  <c r="G196" i="16" s="1"/>
  <c r="D197" i="16" s="1"/>
  <c r="E197" i="16" s="1"/>
  <c r="G188" i="18"/>
  <c r="F189" i="18"/>
  <c r="F182" i="17"/>
  <c r="G182" i="17" s="1"/>
  <c r="D183" i="17" s="1"/>
  <c r="E183" i="17" s="1"/>
  <c r="S45" i="15" l="1"/>
  <c r="G189" i="18"/>
  <c r="F183" i="17"/>
  <c r="F197" i="16"/>
  <c r="D190" i="18" l="1"/>
  <c r="E190" i="18" s="1"/>
  <c r="G183" i="17"/>
  <c r="D184" i="17" s="1"/>
  <c r="E184" i="17" s="1"/>
  <c r="G197" i="16"/>
  <c r="D198" i="16" s="1"/>
  <c r="E198" i="16" s="1"/>
  <c r="F190" i="18" l="1"/>
  <c r="F184" i="17"/>
  <c r="F198" i="16"/>
  <c r="G190" i="18" l="1"/>
  <c r="G184" i="17"/>
  <c r="D185" i="17" s="1"/>
  <c r="E185" i="17" s="1"/>
  <c r="G198" i="16"/>
  <c r="D199" i="16" s="1"/>
  <c r="D191" i="18" l="1"/>
  <c r="E191" i="18" s="1"/>
  <c r="F185" i="17"/>
  <c r="F199" i="16"/>
  <c r="E199" i="16"/>
  <c r="G199" i="16" l="1"/>
  <c r="D200" i="16" s="1"/>
  <c r="E200" i="16" s="1"/>
  <c r="E201" i="16" s="1"/>
  <c r="F191" i="18"/>
  <c r="G185" i="17"/>
  <c r="D186" i="17" s="1"/>
  <c r="E186" i="17" s="1"/>
  <c r="F200" i="16" l="1"/>
  <c r="G200" i="16" s="1"/>
  <c r="D202" i="16" s="1"/>
  <c r="E202" i="16" s="1"/>
  <c r="G191" i="18"/>
  <c r="F186" i="17"/>
  <c r="F201" i="16" l="1"/>
  <c r="G201" i="16"/>
  <c r="D192" i="18"/>
  <c r="E192" i="18" s="1"/>
  <c r="G186" i="17"/>
  <c r="D187" i="17" s="1"/>
  <c r="F202" i="16"/>
  <c r="T43" i="15" l="1"/>
  <c r="T48" i="15"/>
  <c r="F192" i="18"/>
  <c r="F187" i="17"/>
  <c r="F188" i="17" s="1"/>
  <c r="E187" i="17"/>
  <c r="E188" i="17" s="1"/>
  <c r="G202" i="16"/>
  <c r="S49" i="15" l="1"/>
  <c r="S52" i="15" s="1"/>
  <c r="S18" i="12" s="1"/>
  <c r="Q26" i="20" s="1"/>
  <c r="G187" i="17"/>
  <c r="D189" i="17" s="1"/>
  <c r="E189" i="17" s="1"/>
  <c r="G192" i="18"/>
  <c r="D203" i="16"/>
  <c r="E203" i="16" s="1"/>
  <c r="P14" i="22" l="1"/>
  <c r="Q29" i="20"/>
  <c r="G188" i="17"/>
  <c r="D193" i="18"/>
  <c r="E193" i="18" s="1"/>
  <c r="F189" i="17"/>
  <c r="F203" i="16"/>
  <c r="S44" i="15" l="1"/>
  <c r="S47" i="15" s="1"/>
  <c r="Q30" i="20"/>
  <c r="Q31" i="20"/>
  <c r="P8" i="22"/>
  <c r="Q32" i="20"/>
  <c r="S59" i="15" s="1"/>
  <c r="S60" i="15" s="1"/>
  <c r="F193" i="18"/>
  <c r="G189" i="17"/>
  <c r="G203" i="16"/>
  <c r="S20" i="12" l="1"/>
  <c r="S21" i="12" s="1"/>
  <c r="P10" i="22"/>
  <c r="P16" i="22" s="1"/>
  <c r="P25" i="21"/>
  <c r="P24" i="21" s="1"/>
  <c r="P22" i="21"/>
  <c r="S42" i="15"/>
  <c r="Q19" i="21"/>
  <c r="T58" i="15"/>
  <c r="P25" i="22"/>
  <c r="G193" i="18"/>
  <c r="D190" i="17"/>
  <c r="E190" i="17" s="1"/>
  <c r="D204" i="16"/>
  <c r="E204" i="16" s="1"/>
  <c r="O26" i="22" l="1"/>
  <c r="O27" i="22" s="1"/>
  <c r="O30" i="22" s="1"/>
  <c r="P21" i="21"/>
  <c r="P27" i="21" s="1"/>
  <c r="D194" i="18"/>
  <c r="E194" i="18" s="1"/>
  <c r="F190" i="17"/>
  <c r="F204" i="16"/>
  <c r="O32" i="22" l="1"/>
  <c r="C27" i="23"/>
  <c r="D27" i="23" s="1"/>
  <c r="F194" i="18"/>
  <c r="G190" i="17"/>
  <c r="G204" i="16"/>
  <c r="J27" i="23" l="1"/>
  <c r="I27" i="23"/>
  <c r="K27" i="23"/>
  <c r="L27" i="23" s="1"/>
  <c r="M27" i="23" s="1"/>
  <c r="P31" i="22"/>
  <c r="P16" i="21"/>
  <c r="P13" i="21" s="1"/>
  <c r="P17" i="21" s="1"/>
  <c r="G194" i="18"/>
  <c r="D195" i="18" s="1"/>
  <c r="E195" i="18" s="1"/>
  <c r="D191" i="17"/>
  <c r="E191" i="17" s="1"/>
  <c r="D205" i="16"/>
  <c r="E205" i="16" s="1"/>
  <c r="F195" i="18" l="1"/>
  <c r="F191" i="17"/>
  <c r="F205" i="16"/>
  <c r="G195" i="18" l="1"/>
  <c r="D196" i="18" s="1"/>
  <c r="G191" i="17"/>
  <c r="G205" i="16"/>
  <c r="F196" i="18" l="1"/>
  <c r="E196" i="18"/>
  <c r="D192" i="17"/>
  <c r="E192" i="17" s="1"/>
  <c r="D206" i="16"/>
  <c r="E206" i="16" s="1"/>
  <c r="G196" i="18" l="1"/>
  <c r="D197" i="18" s="1"/>
  <c r="E197" i="18" s="1"/>
  <c r="F192" i="17"/>
  <c r="F206" i="16"/>
  <c r="F197" i="18" l="1"/>
  <c r="G197" i="18" s="1"/>
  <c r="D198" i="18" s="1"/>
  <c r="E198" i="18" s="1"/>
  <c r="G192" i="17"/>
  <c r="G206" i="16"/>
  <c r="F198" i="18" l="1"/>
  <c r="D193" i="17"/>
  <c r="E193" i="17" s="1"/>
  <c r="D207" i="16"/>
  <c r="E207" i="16" s="1"/>
  <c r="G198" i="18" l="1"/>
  <c r="D199" i="18" s="1"/>
  <c r="E199" i="18" s="1"/>
  <c r="F193" i="17"/>
  <c r="F207" i="16"/>
  <c r="F199" i="18" l="1"/>
  <c r="G193" i="17"/>
  <c r="G207" i="16"/>
  <c r="D208" i="16" s="1"/>
  <c r="E208" i="16" s="1"/>
  <c r="G199" i="18" l="1"/>
  <c r="D200" i="18" s="1"/>
  <c r="D194" i="17"/>
  <c r="E194" i="17" s="1"/>
  <c r="F208" i="16"/>
  <c r="F200" i="18" l="1"/>
  <c r="F201" i="18" s="1"/>
  <c r="E200" i="18"/>
  <c r="E201" i="18" s="1"/>
  <c r="F194" i="17"/>
  <c r="G208" i="16"/>
  <c r="D209" i="16" s="1"/>
  <c r="T50" i="15" l="1"/>
  <c r="G200" i="18"/>
  <c r="G201" i="18" s="1"/>
  <c r="G194" i="17"/>
  <c r="D195" i="17" s="1"/>
  <c r="F209" i="16"/>
  <c r="E209" i="16"/>
  <c r="T45" i="15" l="1"/>
  <c r="G209" i="16"/>
  <c r="D210" i="16" s="1"/>
  <c r="F210" i="16" s="1"/>
  <c r="D202" i="18"/>
  <c r="F195" i="17"/>
  <c r="E195" i="17"/>
  <c r="E210" i="16" l="1"/>
  <c r="G210" i="16" s="1"/>
  <c r="D211" i="16" s="1"/>
  <c r="F211" i="16" s="1"/>
  <c r="F202" i="18"/>
  <c r="E202" i="18"/>
  <c r="G195" i="17"/>
  <c r="D196" i="17" s="1"/>
  <c r="E196" i="17" s="1"/>
  <c r="G202" i="18" l="1"/>
  <c r="D203" i="18" s="1"/>
  <c r="E203" i="18" s="1"/>
  <c r="F196" i="17"/>
  <c r="G196" i="17" s="1"/>
  <c r="D197" i="17" s="1"/>
  <c r="E211" i="16"/>
  <c r="G211" i="16" s="1"/>
  <c r="D212" i="16" s="1"/>
  <c r="E212" i="16" s="1"/>
  <c r="F212" i="16" l="1"/>
  <c r="G212" i="16" s="1"/>
  <c r="D213" i="16" s="1"/>
  <c r="E213" i="16" s="1"/>
  <c r="F203" i="18"/>
  <c r="F197" i="17"/>
  <c r="E197" i="17"/>
  <c r="G197" i="17" l="1"/>
  <c r="D198" i="17" s="1"/>
  <c r="E198" i="17" s="1"/>
  <c r="F213" i="16"/>
  <c r="F214" i="16" s="1"/>
  <c r="U48" i="15" s="1"/>
  <c r="G203" i="18"/>
  <c r="G213" i="16"/>
  <c r="E214" i="16"/>
  <c r="F198" i="17" l="1"/>
  <c r="D204" i="18"/>
  <c r="E204" i="18" s="1"/>
  <c r="G198" i="17"/>
  <c r="D199" i="17" s="1"/>
  <c r="E199" i="17" s="1"/>
  <c r="D215" i="16"/>
  <c r="E215" i="16" s="1"/>
  <c r="G214" i="16"/>
  <c r="U43" i="15" s="1"/>
  <c r="F204" i="18" l="1"/>
  <c r="F199" i="17"/>
  <c r="F215" i="16"/>
  <c r="G204" i="18" l="1"/>
  <c r="G199" i="17"/>
  <c r="D200" i="17" s="1"/>
  <c r="G215" i="16"/>
  <c r="D205" i="18" l="1"/>
  <c r="E205" i="18" s="1"/>
  <c r="F200" i="17"/>
  <c r="F201" i="17" s="1"/>
  <c r="E200" i="17"/>
  <c r="D216" i="16"/>
  <c r="E216" i="16" s="1"/>
  <c r="T49" i="15" l="1"/>
  <c r="T52" i="15" s="1"/>
  <c r="T18" i="12" s="1"/>
  <c r="R26" i="20" s="1"/>
  <c r="G200" i="17"/>
  <c r="G201" i="17" s="1"/>
  <c r="F205" i="18"/>
  <c r="E201" i="17"/>
  <c r="D202" i="17"/>
  <c r="E202" i="17" s="1"/>
  <c r="F216" i="16"/>
  <c r="T44" i="15" l="1"/>
  <c r="T47" i="15" s="1"/>
  <c r="Q14" i="22"/>
  <c r="R29" i="20"/>
  <c r="G205" i="18"/>
  <c r="F202" i="17"/>
  <c r="G216" i="16"/>
  <c r="Q8" i="22" l="1"/>
  <c r="R30" i="20"/>
  <c r="R31" i="20"/>
  <c r="R32" i="20" s="1"/>
  <c r="T59" i="15" s="1"/>
  <c r="T60" i="15" s="1"/>
  <c r="T42" i="15"/>
  <c r="Q25" i="21"/>
  <c r="Q24" i="21" s="1"/>
  <c r="Q22" i="21"/>
  <c r="D206" i="18"/>
  <c r="E206" i="18" s="1"/>
  <c r="G202" i="17"/>
  <c r="D217" i="16"/>
  <c r="E217" i="16" s="1"/>
  <c r="Q25" i="22" l="1"/>
  <c r="U58" i="15"/>
  <c r="R19" i="21"/>
  <c r="Q21" i="21"/>
  <c r="Q27" i="21" s="1"/>
  <c r="P26" i="22"/>
  <c r="P27" i="22" s="1"/>
  <c r="P30" i="22" s="1"/>
  <c r="T20" i="12"/>
  <c r="T21" i="12" s="1"/>
  <c r="Q10" i="22"/>
  <c r="Q16" i="22" s="1"/>
  <c r="F206" i="18"/>
  <c r="D203" i="17"/>
  <c r="E203" i="17" s="1"/>
  <c r="F217" i="16"/>
  <c r="C28" i="23" l="1"/>
  <c r="D28" i="23" s="1"/>
  <c r="P32" i="22"/>
  <c r="G206" i="18"/>
  <c r="F203" i="17"/>
  <c r="G217" i="16"/>
  <c r="Q31" i="22" l="1"/>
  <c r="Q16" i="21"/>
  <c r="Q13" i="21" s="1"/>
  <c r="Q17" i="21" s="1"/>
  <c r="J28" i="23"/>
  <c r="I28" i="23"/>
  <c r="K28" i="23"/>
  <c r="L28" i="23" s="1"/>
  <c r="M28" i="23" s="1"/>
  <c r="D207" i="18"/>
  <c r="E207" i="18" s="1"/>
  <c r="G203" i="17"/>
  <c r="D218" i="16"/>
  <c r="E218" i="16" s="1"/>
  <c r="F207" i="18" l="1"/>
  <c r="D204" i="17"/>
  <c r="E204" i="17" s="1"/>
  <c r="F218" i="16"/>
  <c r="G207" i="18" l="1"/>
  <c r="D208" i="18" s="1"/>
  <c r="E208" i="18" s="1"/>
  <c r="F204" i="17"/>
  <c r="G218" i="16"/>
  <c r="F208" i="18" l="1"/>
  <c r="G204" i="17"/>
  <c r="D219" i="16"/>
  <c r="E219" i="16" s="1"/>
  <c r="G208" i="18" l="1"/>
  <c r="D209" i="18" s="1"/>
  <c r="E209" i="18" s="1"/>
  <c r="D205" i="17"/>
  <c r="E205" i="17" s="1"/>
  <c r="F219" i="16"/>
  <c r="F209" i="18" l="1"/>
  <c r="G209" i="18" s="1"/>
  <c r="D210" i="18" s="1"/>
  <c r="E210" i="18" s="1"/>
  <c r="F205" i="17"/>
  <c r="G219" i="16"/>
  <c r="F210" i="18" l="1"/>
  <c r="G205" i="17"/>
  <c r="D220" i="16"/>
  <c r="E220" i="16" s="1"/>
  <c r="G210" i="18" l="1"/>
  <c r="D211" i="18" s="1"/>
  <c r="E211" i="18" s="1"/>
  <c r="D206" i="17"/>
  <c r="E206" i="17" s="1"/>
  <c r="F220" i="16"/>
  <c r="F211" i="18" l="1"/>
  <c r="F206" i="17"/>
  <c r="G220" i="16"/>
  <c r="D221" i="16" s="1"/>
  <c r="E221" i="16" s="1"/>
  <c r="G211" i="18" l="1"/>
  <c r="D212" i="18" s="1"/>
  <c r="E212" i="18" s="1"/>
  <c r="G206" i="17"/>
  <c r="F221" i="16"/>
  <c r="G221" i="16" s="1"/>
  <c r="D222" i="16" s="1"/>
  <c r="E222" i="16" s="1"/>
  <c r="F212" i="18" l="1"/>
  <c r="G212" i="18" s="1"/>
  <c r="D213" i="18" s="1"/>
  <c r="E213" i="18" s="1"/>
  <c r="D207" i="17"/>
  <c r="E207" i="17" s="1"/>
  <c r="F222" i="16"/>
  <c r="F213" i="18" l="1"/>
  <c r="F214" i="18" s="1"/>
  <c r="F207" i="17"/>
  <c r="G222" i="16"/>
  <c r="D223" i="16" s="1"/>
  <c r="E223" i="16" s="1"/>
  <c r="U50" i="15" l="1"/>
  <c r="G213" i="18"/>
  <c r="E214" i="18"/>
  <c r="G207" i="17"/>
  <c r="F223" i="16"/>
  <c r="G223" i="16" s="1"/>
  <c r="D224" i="16" s="1"/>
  <c r="E224" i="16" s="1"/>
  <c r="D215" i="18" l="1"/>
  <c r="E215" i="18" s="1"/>
  <c r="G214" i="18"/>
  <c r="D208" i="17"/>
  <c r="E208" i="17" s="1"/>
  <c r="F224" i="16"/>
  <c r="G224" i="16" s="1"/>
  <c r="D225" i="16" s="1"/>
  <c r="E225" i="16" s="1"/>
  <c r="U45" i="15" l="1"/>
  <c r="F215" i="18"/>
  <c r="F208" i="17"/>
  <c r="F225" i="16"/>
  <c r="G225" i="16" s="1"/>
  <c r="D226" i="16" s="1"/>
  <c r="G215" i="18" l="1"/>
  <c r="G208" i="17"/>
  <c r="D209" i="17" s="1"/>
  <c r="E209" i="17" s="1"/>
  <c r="F226" i="16"/>
  <c r="F227" i="16" s="1"/>
  <c r="V48" i="15" s="1"/>
  <c r="E226" i="16"/>
  <c r="G226" i="16" l="1"/>
  <c r="D228" i="16" s="1"/>
  <c r="E228" i="16" s="1"/>
  <c r="D216" i="18"/>
  <c r="E216" i="18" s="1"/>
  <c r="F209" i="17"/>
  <c r="E227" i="16"/>
  <c r="G227" i="16" l="1"/>
  <c r="V43" i="15" s="1"/>
  <c r="F216" i="18"/>
  <c r="G209" i="17"/>
  <c r="D210" i="17" s="1"/>
  <c r="E210" i="17" s="1"/>
  <c r="F228" i="16"/>
  <c r="G216" i="18" l="1"/>
  <c r="F210" i="17"/>
  <c r="G228" i="16"/>
  <c r="D217" i="18" l="1"/>
  <c r="E217" i="18" s="1"/>
  <c r="G210" i="17"/>
  <c r="D211" i="17" s="1"/>
  <c r="E211" i="17" s="1"/>
  <c r="D229" i="16"/>
  <c r="E229" i="16" s="1"/>
  <c r="F217" i="18" l="1"/>
  <c r="F211" i="17"/>
  <c r="G211" i="17" s="1"/>
  <c r="D212" i="17" s="1"/>
  <c r="E212" i="17" s="1"/>
  <c r="F229" i="16"/>
  <c r="G217" i="18" l="1"/>
  <c r="F212" i="17"/>
  <c r="G229" i="16"/>
  <c r="D218" i="18" l="1"/>
  <c r="E218" i="18" s="1"/>
  <c r="G212" i="17"/>
  <c r="D213" i="17" s="1"/>
  <c r="D230" i="16"/>
  <c r="E230" i="16" s="1"/>
  <c r="F218" i="18" l="1"/>
  <c r="E213" i="17"/>
  <c r="E214" i="17" s="1"/>
  <c r="F213" i="17"/>
  <c r="F230" i="16"/>
  <c r="G218" i="18" l="1"/>
  <c r="G213" i="17"/>
  <c r="D215" i="17" s="1"/>
  <c r="E215" i="17" s="1"/>
  <c r="F214" i="17"/>
  <c r="G230" i="16"/>
  <c r="U49" i="15" l="1"/>
  <c r="U52" i="15" s="1"/>
  <c r="U18" i="12" s="1"/>
  <c r="S26" i="20" s="1"/>
  <c r="G214" i="17"/>
  <c r="D219" i="18"/>
  <c r="E219" i="18" s="1"/>
  <c r="F215" i="17"/>
  <c r="D231" i="16"/>
  <c r="E231" i="16" s="1"/>
  <c r="R14" i="22" l="1"/>
  <c r="S29" i="20"/>
  <c r="U44" i="15"/>
  <c r="U47" i="15" s="1"/>
  <c r="F219" i="18"/>
  <c r="G215" i="17"/>
  <c r="F231" i="16"/>
  <c r="R8" i="22" l="1"/>
  <c r="S31" i="20"/>
  <c r="S30" i="20"/>
  <c r="R25" i="21"/>
  <c r="R24" i="21" s="1"/>
  <c r="U42" i="15"/>
  <c r="R22" i="21"/>
  <c r="G219" i="18"/>
  <c r="D216" i="17"/>
  <c r="E216" i="17" s="1"/>
  <c r="G231" i="16"/>
  <c r="Q26" i="22" l="1"/>
  <c r="Q27" i="22" s="1"/>
  <c r="Q30" i="22" s="1"/>
  <c r="R21" i="21"/>
  <c r="R27" i="21" s="1"/>
  <c r="S32" i="20"/>
  <c r="U59" i="15" s="1"/>
  <c r="U60" i="15" s="1"/>
  <c r="R10" i="22"/>
  <c r="R16" i="22" s="1"/>
  <c r="U20" i="12"/>
  <c r="U21" i="12" s="1"/>
  <c r="D220" i="18"/>
  <c r="E220" i="18" s="1"/>
  <c r="F216" i="17"/>
  <c r="D232" i="16"/>
  <c r="E232" i="16" s="1"/>
  <c r="R25" i="22" l="1"/>
  <c r="S19" i="21"/>
  <c r="V58" i="15"/>
  <c r="Q32" i="22"/>
  <c r="C29" i="23"/>
  <c r="D29" i="23" s="1"/>
  <c r="F220" i="18"/>
  <c r="G216" i="17"/>
  <c r="F232" i="16"/>
  <c r="K29" i="23" l="1"/>
  <c r="L29" i="23" s="1"/>
  <c r="M29" i="23" s="1"/>
  <c r="J29" i="23"/>
  <c r="I29" i="23"/>
  <c r="R31" i="22"/>
  <c r="R16" i="21"/>
  <c r="R13" i="21" s="1"/>
  <c r="R17" i="21" s="1"/>
  <c r="G220" i="18"/>
  <c r="D221" i="18" s="1"/>
  <c r="E221" i="18" s="1"/>
  <c r="D217" i="17"/>
  <c r="E217" i="17" s="1"/>
  <c r="G232" i="16"/>
  <c r="D233" i="16" s="1"/>
  <c r="E233" i="16" s="1"/>
  <c r="F221" i="18" l="1"/>
  <c r="F217" i="17"/>
  <c r="F233" i="16"/>
  <c r="G221" i="18" l="1"/>
  <c r="D222" i="18" s="1"/>
  <c r="E222" i="18" s="1"/>
  <c r="G217" i="17"/>
  <c r="G233" i="16"/>
  <c r="D234" i="16" s="1"/>
  <c r="F222" i="18" l="1"/>
  <c r="D218" i="17"/>
  <c r="E218" i="17" s="1"/>
  <c r="F234" i="16"/>
  <c r="E234" i="16"/>
  <c r="G234" i="16" l="1"/>
  <c r="D235" i="16" s="1"/>
  <c r="F235" i="16" s="1"/>
  <c r="G222" i="18"/>
  <c r="D223" i="18" s="1"/>
  <c r="E223" i="18" s="1"/>
  <c r="F218" i="17"/>
  <c r="E235" i="16" l="1"/>
  <c r="G235" i="16" s="1"/>
  <c r="D236" i="16" s="1"/>
  <c r="F236" i="16" s="1"/>
  <c r="F223" i="18"/>
  <c r="G218" i="17"/>
  <c r="E236" i="16" l="1"/>
  <c r="G236" i="16" s="1"/>
  <c r="D237" i="16" s="1"/>
  <c r="E237" i="16" s="1"/>
  <c r="G223" i="18"/>
  <c r="D224" i="18" s="1"/>
  <c r="E224" i="18" s="1"/>
  <c r="D219" i="17"/>
  <c r="E219" i="17" s="1"/>
  <c r="F237" i="16" l="1"/>
  <c r="G237" i="16" s="1"/>
  <c r="D238" i="16" s="1"/>
  <c r="E238" i="16" s="1"/>
  <c r="F224" i="18"/>
  <c r="F219" i="17"/>
  <c r="F238" i="16" l="1"/>
  <c r="G238" i="16" s="1"/>
  <c r="D239" i="16" s="1"/>
  <c r="E239" i="16" s="1"/>
  <c r="G224" i="18"/>
  <c r="D225" i="18" s="1"/>
  <c r="E225" i="18" s="1"/>
  <c r="G219" i="17"/>
  <c r="F239" i="16" l="1"/>
  <c r="F240" i="16" s="1"/>
  <c r="W48" i="15" s="1"/>
  <c r="F225" i="18"/>
  <c r="G225" i="18" s="1"/>
  <c r="D226" i="18" s="1"/>
  <c r="E226" i="18" s="1"/>
  <c r="D220" i="17"/>
  <c r="E220" i="17" s="1"/>
  <c r="E240" i="16"/>
  <c r="G239" i="16" l="1"/>
  <c r="D241" i="16" s="1"/>
  <c r="E241" i="16" s="1"/>
  <c r="F226" i="18"/>
  <c r="F227" i="18" s="1"/>
  <c r="F220" i="17"/>
  <c r="V50" i="15" l="1"/>
  <c r="G240" i="16"/>
  <c r="W43" i="15" s="1"/>
  <c r="G226" i="18"/>
  <c r="D228" i="18" s="1"/>
  <c r="E228" i="18" s="1"/>
  <c r="E227" i="18"/>
  <c r="G220" i="17"/>
  <c r="D221" i="17" s="1"/>
  <c r="E221" i="17" s="1"/>
  <c r="F241" i="16"/>
  <c r="G227" i="18" l="1"/>
  <c r="F228" i="18"/>
  <c r="F221" i="17"/>
  <c r="G241" i="16"/>
  <c r="V45" i="15" l="1"/>
  <c r="G228" i="18"/>
  <c r="G221" i="17"/>
  <c r="D222" i="17" s="1"/>
  <c r="E222" i="17" s="1"/>
  <c r="D242" i="16"/>
  <c r="E242" i="16" s="1"/>
  <c r="E39" i="28"/>
  <c r="D229" i="18" l="1"/>
  <c r="E229" i="18" s="1"/>
  <c r="F222" i="17"/>
  <c r="G222" i="17" s="1"/>
  <c r="D223" i="17" s="1"/>
  <c r="E223" i="17" s="1"/>
  <c r="F242" i="16"/>
  <c r="F229" i="18" l="1"/>
  <c r="F223" i="17"/>
  <c r="G242" i="16"/>
  <c r="G229" i="18" l="1"/>
  <c r="G223" i="17"/>
  <c r="D224" i="17" s="1"/>
  <c r="D243" i="16"/>
  <c r="E243" i="16" s="1"/>
  <c r="D230" i="18" l="1"/>
  <c r="E230" i="18" s="1"/>
  <c r="F224" i="17"/>
  <c r="E224" i="17"/>
  <c r="F243" i="16"/>
  <c r="G224" i="17" l="1"/>
  <c r="D225" i="17" s="1"/>
  <c r="F225" i="17" s="1"/>
  <c r="F230" i="18"/>
  <c r="G243" i="16"/>
  <c r="E225" i="17" l="1"/>
  <c r="G225" i="17" s="1"/>
  <c r="D226" i="17" s="1"/>
  <c r="E226" i="17" s="1"/>
  <c r="G230" i="18"/>
  <c r="D244" i="16"/>
  <c r="E244" i="16" s="1"/>
  <c r="F226" i="17" l="1"/>
  <c r="F227" i="17" s="1"/>
  <c r="D231" i="18"/>
  <c r="E231" i="18" s="1"/>
  <c r="E227" i="17"/>
  <c r="F244" i="16"/>
  <c r="V49" i="15" l="1"/>
  <c r="V52" i="15" s="1"/>
  <c r="V18" i="12" s="1"/>
  <c r="T26" i="20" s="1"/>
  <c r="G226" i="17"/>
  <c r="D228" i="17" s="1"/>
  <c r="E228" i="17" s="1"/>
  <c r="F231" i="18"/>
  <c r="G244" i="16"/>
  <c r="F39" i="28"/>
  <c r="T29" i="20" l="1"/>
  <c r="S14" i="22"/>
  <c r="G227" i="17"/>
  <c r="G231" i="18"/>
  <c r="F228" i="17"/>
  <c r="D245" i="16"/>
  <c r="E245" i="16" s="1"/>
  <c r="V44" i="15" l="1"/>
  <c r="V47" i="15" s="1"/>
  <c r="T30" i="20"/>
  <c r="S8" i="22"/>
  <c r="T31" i="20"/>
  <c r="T32" i="20"/>
  <c r="V59" i="15" s="1"/>
  <c r="V60" i="15" s="1"/>
  <c r="D232" i="18"/>
  <c r="E232" i="18" s="1"/>
  <c r="G228" i="17"/>
  <c r="F245" i="16"/>
  <c r="S25" i="21" l="1"/>
  <c r="S24" i="21" s="1"/>
  <c r="V42" i="15"/>
  <c r="S22" i="21"/>
  <c r="S25" i="22"/>
  <c r="W58" i="15"/>
  <c r="T19" i="21"/>
  <c r="S10" i="22"/>
  <c r="S16" i="22" s="1"/>
  <c r="V20" i="12"/>
  <c r="V21" i="12" s="1"/>
  <c r="F232" i="18"/>
  <c r="D229" i="17"/>
  <c r="E229" i="17" s="1"/>
  <c r="G245" i="16"/>
  <c r="H39" i="28"/>
  <c r="G39" i="28"/>
  <c r="R26" i="22" l="1"/>
  <c r="R27" i="22" s="1"/>
  <c r="R30" i="22" s="1"/>
  <c r="S21" i="21"/>
  <c r="S27" i="21" s="1"/>
  <c r="G232" i="18"/>
  <c r="F229" i="17"/>
  <c r="D246" i="16"/>
  <c r="E246" i="16" s="1"/>
  <c r="I39" i="28"/>
  <c r="R32" i="22" l="1"/>
  <c r="C30" i="23"/>
  <c r="D30" i="23" s="1"/>
  <c r="D233" i="18"/>
  <c r="E233" i="18" s="1"/>
  <c r="G229" i="17"/>
  <c r="F246" i="16"/>
  <c r="I30" i="23" l="1"/>
  <c r="J30" i="23"/>
  <c r="K30" i="23"/>
  <c r="L30" i="23" s="1"/>
  <c r="M30" i="23" s="1"/>
  <c r="S31" i="22"/>
  <c r="S16" i="21"/>
  <c r="S13" i="21" s="1"/>
  <c r="S17" i="21" s="1"/>
  <c r="F233" i="18"/>
  <c r="D230" i="17"/>
  <c r="E230" i="17" s="1"/>
  <c r="G246" i="16"/>
  <c r="D247" i="16" s="1"/>
  <c r="E247" i="16" s="1"/>
  <c r="G233" i="18" l="1"/>
  <c r="D234" i="18" s="1"/>
  <c r="F230" i="17"/>
  <c r="F247" i="16"/>
  <c r="F234" i="18" l="1"/>
  <c r="E234" i="18"/>
  <c r="G230" i="17"/>
  <c r="G247" i="16"/>
  <c r="D248" i="16" s="1"/>
  <c r="E248" i="16" s="1"/>
  <c r="G234" i="18" l="1"/>
  <c r="D235" i="18" s="1"/>
  <c r="E235" i="18" s="1"/>
  <c r="D231" i="17"/>
  <c r="E231" i="17" s="1"/>
  <c r="F248" i="16"/>
  <c r="G248" i="16" s="1"/>
  <c r="D249" i="16" s="1"/>
  <c r="E249" i="16" s="1"/>
  <c r="F235" i="18" l="1"/>
  <c r="G235" i="18" s="1"/>
  <c r="D236" i="18" s="1"/>
  <c r="E236" i="18" s="1"/>
  <c r="F231" i="17"/>
  <c r="F249" i="16"/>
  <c r="G249" i="16" s="1"/>
  <c r="D250" i="16" s="1"/>
  <c r="F236" i="18" l="1"/>
  <c r="G236" i="18" s="1"/>
  <c r="D237" i="18" s="1"/>
  <c r="G231" i="17"/>
  <c r="F250" i="16"/>
  <c r="E250" i="16"/>
  <c r="G250" i="16" l="1"/>
  <c r="D251" i="16" s="1"/>
  <c r="F251" i="16" s="1"/>
  <c r="E237" i="18"/>
  <c r="F237" i="18"/>
  <c r="D232" i="17"/>
  <c r="E232" i="17" s="1"/>
  <c r="E251" i="16" l="1"/>
  <c r="G251" i="16" s="1"/>
  <c r="D252" i="16" s="1"/>
  <c r="E252" i="16" s="1"/>
  <c r="E253" i="16" s="1"/>
  <c r="G237" i="18"/>
  <c r="D238" i="18" s="1"/>
  <c r="E238" i="18" s="1"/>
  <c r="F232" i="17"/>
  <c r="F238" i="18" l="1"/>
  <c r="G238" i="18" s="1"/>
  <c r="D239" i="18" s="1"/>
  <c r="E239" i="18" s="1"/>
  <c r="F252" i="16"/>
  <c r="F253" i="16" s="1"/>
  <c r="G232" i="17"/>
  <c r="D233" i="17" s="1"/>
  <c r="E233" i="17" s="1"/>
  <c r="X48" i="15" l="1"/>
  <c r="G252" i="16"/>
  <c r="D254" i="16" s="1"/>
  <c r="E254" i="16" s="1"/>
  <c r="F239" i="18"/>
  <c r="F240" i="18" s="1"/>
  <c r="F233" i="17"/>
  <c r="W50" i="15" l="1"/>
  <c r="F254" i="16"/>
  <c r="G254" i="16" s="1"/>
  <c r="G253" i="16"/>
  <c r="X43" i="15" s="1"/>
  <c r="G239" i="18"/>
  <c r="E240" i="18"/>
  <c r="G233" i="17"/>
  <c r="D234" i="17" s="1"/>
  <c r="E234" i="17" s="1"/>
  <c r="D241" i="18" l="1"/>
  <c r="E241" i="18" s="1"/>
  <c r="G240" i="18"/>
  <c r="F234" i="17"/>
  <c r="D255" i="16"/>
  <c r="E255" i="16" s="1"/>
  <c r="W45" i="15" l="1"/>
  <c r="F241" i="18"/>
  <c r="G234" i="17"/>
  <c r="D235" i="17" s="1"/>
  <c r="E235" i="17" s="1"/>
  <c r="F255" i="16"/>
  <c r="G241" i="18" l="1"/>
  <c r="D242" i="18" s="1"/>
  <c r="E242" i="18" s="1"/>
  <c r="F235" i="17"/>
  <c r="G235" i="17" s="1"/>
  <c r="D236" i="17" s="1"/>
  <c r="E236" i="17" s="1"/>
  <c r="G255" i="16"/>
  <c r="F242" i="18" l="1"/>
  <c r="F236" i="17"/>
  <c r="D256" i="16"/>
  <c r="E256" i="16" s="1"/>
  <c r="G242" i="18" l="1"/>
  <c r="D243" i="18" s="1"/>
  <c r="E243" i="18" s="1"/>
  <c r="G236" i="17"/>
  <c r="D237" i="17" s="1"/>
  <c r="E237" i="17" s="1"/>
  <c r="F256" i="16"/>
  <c r="F243" i="18" l="1"/>
  <c r="G243" i="18" s="1"/>
  <c r="F237" i="17"/>
  <c r="G256" i="16"/>
  <c r="D244" i="18" l="1"/>
  <c r="E244" i="18" s="1"/>
  <c r="G237" i="17"/>
  <c r="D238" i="17" s="1"/>
  <c r="E238" i="17" s="1"/>
  <c r="D257" i="16"/>
  <c r="E257" i="16" s="1"/>
  <c r="F244" i="18" l="1"/>
  <c r="F238" i="17"/>
  <c r="F257" i="16"/>
  <c r="G244" i="18" l="1"/>
  <c r="G238" i="17"/>
  <c r="D239" i="17" s="1"/>
  <c r="G257" i="16"/>
  <c r="D245" i="18" l="1"/>
  <c r="E245" i="18" s="1"/>
  <c r="F239" i="17"/>
  <c r="F240" i="17" s="1"/>
  <c r="E239" i="17"/>
  <c r="E240" i="17" s="1"/>
  <c r="D258" i="16"/>
  <c r="E258" i="16" s="1"/>
  <c r="W49" i="15" l="1"/>
  <c r="W52" i="15" s="1"/>
  <c r="W18" i="12" s="1"/>
  <c r="U26" i="20" s="1"/>
  <c r="F245" i="18"/>
  <c r="G239" i="17"/>
  <c r="G240" i="17" s="1"/>
  <c r="F258" i="16"/>
  <c r="W44" i="15" l="1"/>
  <c r="W47" i="15" s="1"/>
  <c r="T14" i="22"/>
  <c r="U29" i="20"/>
  <c r="G245" i="18"/>
  <c r="D241" i="17"/>
  <c r="E241" i="17" s="1"/>
  <c r="G258" i="16"/>
  <c r="U30" i="20" l="1"/>
  <c r="T8" i="22"/>
  <c r="U31" i="20"/>
  <c r="T22" i="21"/>
  <c r="T25" i="21"/>
  <c r="T24" i="21" s="1"/>
  <c r="W42" i="15"/>
  <c r="F241" i="17"/>
  <c r="G241" i="17" s="1"/>
  <c r="D246" i="18"/>
  <c r="E246" i="18" s="1"/>
  <c r="D259" i="16"/>
  <c r="E259" i="16" s="1"/>
  <c r="T21" i="21" l="1"/>
  <c r="T27" i="21" s="1"/>
  <c r="S26" i="22"/>
  <c r="S27" i="22" s="1"/>
  <c r="S30" i="22" s="1"/>
  <c r="U32" i="20"/>
  <c r="W59" i="15" s="1"/>
  <c r="W60" i="15" s="1"/>
  <c r="W20" i="12"/>
  <c r="W21" i="12" s="1"/>
  <c r="T10" i="22"/>
  <c r="T16" i="22" s="1"/>
  <c r="F246" i="18"/>
  <c r="D242" i="17"/>
  <c r="E242" i="17" s="1"/>
  <c r="F259" i="16"/>
  <c r="T25" i="22" l="1"/>
  <c r="X58" i="15"/>
  <c r="U19" i="21"/>
  <c r="C31" i="23"/>
  <c r="D31" i="23" s="1"/>
  <c r="S32" i="22"/>
  <c r="G246" i="18"/>
  <c r="D247" i="18" s="1"/>
  <c r="E247" i="18" s="1"/>
  <c r="F242" i="17"/>
  <c r="G259" i="16"/>
  <c r="D260" i="16" s="1"/>
  <c r="E260" i="16" s="1"/>
  <c r="T16" i="21" l="1"/>
  <c r="T13" i="21" s="1"/>
  <c r="T17" i="21" s="1"/>
  <c r="T31" i="22"/>
  <c r="I31" i="23"/>
  <c r="J31" i="23"/>
  <c r="K31" i="23"/>
  <c r="L31" i="23" s="1"/>
  <c r="M31" i="23" s="1"/>
  <c r="F247" i="18"/>
  <c r="G247" i="18" s="1"/>
  <c r="D248" i="18" s="1"/>
  <c r="G242" i="17"/>
  <c r="F260" i="16"/>
  <c r="G260" i="16" s="1"/>
  <c r="D261" i="16" s="1"/>
  <c r="E261" i="16" s="1"/>
  <c r="F248" i="18" l="1"/>
  <c r="E248" i="18"/>
  <c r="D243" i="17"/>
  <c r="E243" i="17" s="1"/>
  <c r="F261" i="16"/>
  <c r="G261" i="16" s="1"/>
  <c r="D262" i="16" s="1"/>
  <c r="G248" i="18" l="1"/>
  <c r="D249" i="18" s="1"/>
  <c r="F249" i="18" s="1"/>
  <c r="F243" i="17"/>
  <c r="F262" i="16"/>
  <c r="E262" i="16"/>
  <c r="E249" i="18" l="1"/>
  <c r="G249" i="18" s="1"/>
  <c r="D250" i="18" s="1"/>
  <c r="F250" i="18" s="1"/>
  <c r="G262" i="16"/>
  <c r="D263" i="16" s="1"/>
  <c r="E263" i="16" s="1"/>
  <c r="G243" i="17"/>
  <c r="E250" i="18" l="1"/>
  <c r="G250" i="18" s="1"/>
  <c r="D251" i="18" s="1"/>
  <c r="E251" i="18" s="1"/>
  <c r="F263" i="16"/>
  <c r="G263" i="16" s="1"/>
  <c r="D264" i="16" s="1"/>
  <c r="E264" i="16" s="1"/>
  <c r="D244" i="17"/>
  <c r="E244" i="17" s="1"/>
  <c r="F251" i="18" l="1"/>
  <c r="G251" i="18" s="1"/>
  <c r="D252" i="18" s="1"/>
  <c r="F264" i="16"/>
  <c r="G264" i="16" s="1"/>
  <c r="D265" i="16" s="1"/>
  <c r="E265" i="16" s="1"/>
  <c r="F244" i="17"/>
  <c r="F252" i="18" l="1"/>
  <c r="F253" i="18" s="1"/>
  <c r="E252" i="18"/>
  <c r="E253" i="18" s="1"/>
  <c r="G244" i="17"/>
  <c r="F265" i="16"/>
  <c r="F266" i="16" s="1"/>
  <c r="E266" i="16"/>
  <c r="Z48" i="15" l="1"/>
  <c r="Y48" i="15"/>
  <c r="X50" i="15"/>
  <c r="G252" i="18"/>
  <c r="D254" i="18" s="1"/>
  <c r="E254" i="18" s="1"/>
  <c r="D245" i="17"/>
  <c r="E245" i="17" s="1"/>
  <c r="G265" i="16"/>
  <c r="G266" i="16" s="1"/>
  <c r="Z43" i="15" l="1"/>
  <c r="Y43" i="15"/>
  <c r="G253" i="18"/>
  <c r="F254" i="18"/>
  <c r="F245" i="17"/>
  <c r="X45" i="15" l="1"/>
  <c r="G254" i="18"/>
  <c r="G245" i="17"/>
  <c r="D255" i="18" l="1"/>
  <c r="E255" i="18" s="1"/>
  <c r="D246" i="17"/>
  <c r="E246" i="17" s="1"/>
  <c r="F255" i="18" l="1"/>
  <c r="F246" i="17"/>
  <c r="G255" i="18" l="1"/>
  <c r="G246" i="17"/>
  <c r="D256" i="18" l="1"/>
  <c r="E256" i="18" s="1"/>
  <c r="D247" i="17"/>
  <c r="E247" i="17" s="1"/>
  <c r="F256" i="18" l="1"/>
  <c r="F247" i="17"/>
  <c r="G256" i="18" l="1"/>
  <c r="G247" i="17"/>
  <c r="D248" i="17" s="1"/>
  <c r="E248" i="17" s="1"/>
  <c r="D257" i="18" l="1"/>
  <c r="E257" i="18" s="1"/>
  <c r="F248" i="17"/>
  <c r="F257" i="18" l="1"/>
  <c r="G248" i="17"/>
  <c r="D249" i="17" s="1"/>
  <c r="E249" i="17" s="1"/>
  <c r="G257" i="18" l="1"/>
  <c r="F249" i="17"/>
  <c r="G249" i="17" s="1"/>
  <c r="D250" i="17" s="1"/>
  <c r="E250" i="17" s="1"/>
  <c r="D258" i="18" l="1"/>
  <c r="E258" i="18" s="1"/>
  <c r="F250" i="17"/>
  <c r="F258" i="18" l="1"/>
  <c r="G250" i="17"/>
  <c r="D251" i="17" s="1"/>
  <c r="E251" i="17" s="1"/>
  <c r="G258" i="18" l="1"/>
  <c r="F251" i="17"/>
  <c r="G251" i="17" s="1"/>
  <c r="D252" i="17" s="1"/>
  <c r="D259" i="18" l="1"/>
  <c r="E259" i="18" s="1"/>
  <c r="F252" i="17"/>
  <c r="F253" i="17" s="1"/>
  <c r="E252" i="17"/>
  <c r="X49" i="15" l="1"/>
  <c r="X52" i="15" s="1"/>
  <c r="X18" i="12" s="1"/>
  <c r="V26" i="20" s="1"/>
  <c r="G252" i="17"/>
  <c r="D254" i="17" s="1"/>
  <c r="E254" i="17" s="1"/>
  <c r="F259" i="18"/>
  <c r="E253" i="17"/>
  <c r="U14" i="22" l="1"/>
  <c r="V29" i="20"/>
  <c r="G253" i="17"/>
  <c r="G259" i="18"/>
  <c r="D260" i="18" s="1"/>
  <c r="E260" i="18" s="1"/>
  <c r="F254" i="17"/>
  <c r="U8" i="22" l="1"/>
  <c r="V31" i="20"/>
  <c r="V30" i="20"/>
  <c r="V32" i="20"/>
  <c r="X59" i="15" s="1"/>
  <c r="X60" i="15" s="1"/>
  <c r="X44" i="15"/>
  <c r="X47" i="15" s="1"/>
  <c r="F260" i="18"/>
  <c r="G260" i="18" s="1"/>
  <c r="D261" i="18" s="1"/>
  <c r="E261" i="18" s="1"/>
  <c r="G254" i="17"/>
  <c r="V19" i="21" l="1"/>
  <c r="U25" i="22"/>
  <c r="Y58" i="15"/>
  <c r="U25" i="21"/>
  <c r="U24" i="21" s="1"/>
  <c r="X42" i="15"/>
  <c r="U22" i="21"/>
  <c r="U10" i="22"/>
  <c r="U16" i="22" s="1"/>
  <c r="X20" i="12"/>
  <c r="X21" i="12" s="1"/>
  <c r="F261" i="18"/>
  <c r="D255" i="17"/>
  <c r="E255" i="17" s="1"/>
  <c r="T26" i="22" l="1"/>
  <c r="T27" i="22" s="1"/>
  <c r="T30" i="22" s="1"/>
  <c r="U21" i="21"/>
  <c r="U27" i="21" s="1"/>
  <c r="G261" i="18"/>
  <c r="D262" i="18" s="1"/>
  <c r="E262" i="18" s="1"/>
  <c r="F255" i="17"/>
  <c r="T32" i="22" l="1"/>
  <c r="C32" i="23"/>
  <c r="D32" i="23" s="1"/>
  <c r="F262" i="18"/>
  <c r="G255" i="17"/>
  <c r="J32" i="23" l="1"/>
  <c r="I32" i="23"/>
  <c r="K32" i="23"/>
  <c r="L32" i="23" s="1"/>
  <c r="M32" i="23" s="1"/>
  <c r="U31" i="22"/>
  <c r="U16" i="21"/>
  <c r="U13" i="21" s="1"/>
  <c r="U17" i="21" s="1"/>
  <c r="G262" i="18"/>
  <c r="D263" i="18" s="1"/>
  <c r="D256" i="17"/>
  <c r="E256" i="17" s="1"/>
  <c r="F263" i="18" l="1"/>
  <c r="E263" i="18"/>
  <c r="F256" i="17"/>
  <c r="G263" i="18" l="1"/>
  <c r="D264" i="18" s="1"/>
  <c r="E264" i="18" s="1"/>
  <c r="G256" i="17"/>
  <c r="F264" i="18" l="1"/>
  <c r="G264" i="18" s="1"/>
  <c r="D265" i="18" s="1"/>
  <c r="E265" i="18" s="1"/>
  <c r="D257" i="17"/>
  <c r="E257" i="17" s="1"/>
  <c r="F265" i="18" l="1"/>
  <c r="F266" i="18" s="1"/>
  <c r="E266" i="18"/>
  <c r="F257" i="17"/>
  <c r="Z50" i="15" l="1"/>
  <c r="Y50" i="15"/>
  <c r="G265" i="18"/>
  <c r="G266" i="18" s="1"/>
  <c r="G257" i="17"/>
  <c r="Z45" i="15" l="1"/>
  <c r="Y45" i="15"/>
  <c r="D258" i="17"/>
  <c r="E258" i="17" s="1"/>
  <c r="F258" i="17" l="1"/>
  <c r="G258" i="17" l="1"/>
  <c r="D259" i="17" l="1"/>
  <c r="E259" i="17" s="1"/>
  <c r="F259" i="17" l="1"/>
  <c r="G259" i="17" l="1"/>
  <c r="D260" i="17" s="1"/>
  <c r="E260" i="17" s="1"/>
  <c r="F260" i="17" l="1"/>
  <c r="G260" i="17" l="1"/>
  <c r="D261" i="17" s="1"/>
  <c r="F261" i="17" l="1"/>
  <c r="E261" i="17"/>
  <c r="G261" i="17" l="1"/>
  <c r="D262" i="17" s="1"/>
  <c r="E262" i="17" s="1"/>
  <c r="F262" i="17" l="1"/>
  <c r="G262" i="17" s="1"/>
  <c r="D263" i="17" s="1"/>
  <c r="E263" i="17" s="1"/>
  <c r="F263" i="17" l="1"/>
  <c r="G263" i="17" s="1"/>
  <c r="D264" i="17" s="1"/>
  <c r="E264" i="17" s="1"/>
  <c r="F264" i="17" l="1"/>
  <c r="G264" i="17" s="1"/>
  <c r="D265" i="17" s="1"/>
  <c r="E265" i="17" s="1"/>
  <c r="F265" i="17" l="1"/>
  <c r="F266" i="17" s="1"/>
  <c r="Z49" i="15" l="1"/>
  <c r="Z52" i="15" s="1"/>
  <c r="Z18" i="12" s="1"/>
  <c r="X26" i="20" s="1"/>
  <c r="W14" i="22" s="1"/>
  <c r="Y49" i="15"/>
  <c r="Y52" i="15" s="1"/>
  <c r="Y18" i="12" s="1"/>
  <c r="W26" i="20" s="1"/>
  <c r="G265" i="17"/>
  <c r="G266" i="17" s="1"/>
  <c r="E266" i="17"/>
  <c r="X29" i="20" l="1"/>
  <c r="Z44" i="15"/>
  <c r="Z47" i="15" s="1"/>
  <c r="Y44" i="15"/>
  <c r="Y47" i="15" s="1"/>
  <c r="V14" i="22"/>
  <c r="W29" i="20"/>
  <c r="W8" i="22"/>
  <c r="X30" i="20"/>
  <c r="X31" i="20"/>
  <c r="Z20" i="12" s="1"/>
  <c r="Z21" i="12" s="1"/>
  <c r="V25" i="21" l="1"/>
  <c r="V24" i="21" s="1"/>
  <c r="Y42" i="15"/>
  <c r="Z42" i="15" s="1"/>
  <c r="X22" i="21" s="1"/>
  <c r="X21" i="21" s="1"/>
  <c r="V22" i="21"/>
  <c r="W22" i="21"/>
  <c r="W21" i="21" s="1"/>
  <c r="W30" i="20"/>
  <c r="V8" i="22"/>
  <c r="W31" i="20"/>
  <c r="W25" i="21"/>
  <c r="W24" i="21" s="1"/>
  <c r="W10" i="22"/>
  <c r="W16" i="22" s="1"/>
  <c r="X32" i="20"/>
  <c r="Z59" i="15" s="1"/>
  <c r="V26" i="22" l="1"/>
  <c r="W26" i="22"/>
  <c r="V21" i="21"/>
  <c r="V27" i="21" s="1"/>
  <c r="U26" i="22"/>
  <c r="U27" i="22" s="1"/>
  <c r="U30" i="22" s="1"/>
  <c r="W32" i="20"/>
  <c r="Y59" i="15" s="1"/>
  <c r="Y60" i="15" s="1"/>
  <c r="V10" i="22"/>
  <c r="V16" i="22" s="1"/>
  <c r="Y20" i="12"/>
  <c r="Y21" i="12" s="1"/>
  <c r="Z58" i="15" l="1"/>
  <c r="Z60" i="15" s="1"/>
  <c r="V25" i="22"/>
  <c r="W19" i="21"/>
  <c r="W27" i="21" s="1"/>
  <c r="U32" i="22"/>
  <c r="C33" i="23"/>
  <c r="D33" i="23" s="1"/>
  <c r="V27" i="22"/>
  <c r="V30" i="22" s="1"/>
  <c r="E46" i="28"/>
  <c r="C34" i="23" l="1"/>
  <c r="D34" i="23" s="1"/>
  <c r="I34" i="23" s="1"/>
  <c r="J33" i="23"/>
  <c r="I33" i="23"/>
  <c r="K34" i="23" s="1"/>
  <c r="L34" i="23" s="1"/>
  <c r="K33" i="23"/>
  <c r="V16" i="21"/>
  <c r="V13" i="21" s="1"/>
  <c r="V17" i="21" s="1"/>
  <c r="V31" i="22"/>
  <c r="V32" i="22" s="1"/>
  <c r="J34" i="23"/>
  <c r="W25" i="22"/>
  <c r="W27" i="22" s="1"/>
  <c r="W30" i="22" s="1"/>
  <c r="X19" i="21"/>
  <c r="X27" i="21" s="1"/>
  <c r="E45" i="28"/>
  <c r="M34" i="23"/>
  <c r="W16" i="21" l="1"/>
  <c r="W13" i="21" s="1"/>
  <c r="W17" i="21" s="1"/>
  <c r="W31" i="22"/>
  <c r="M33" i="23"/>
  <c r="L33" i="23"/>
  <c r="C35" i="23"/>
  <c r="D35" i="23" s="1"/>
  <c r="W32" i="22"/>
  <c r="X16" i="21" s="1"/>
  <c r="X13" i="21" s="1"/>
  <c r="X17" i="21" s="1"/>
  <c r="I35" i="23" l="1"/>
  <c r="J35" i="23"/>
  <c r="K35" i="23"/>
  <c r="L35" i="23" l="1"/>
  <c r="M35" i="23"/>
  <c r="M36" i="23" s="1"/>
  <c r="M37" i="23" l="1"/>
  <c r="E36" i="23"/>
  <c r="E47" i="28" s="1"/>
</calcChain>
</file>

<file path=xl/sharedStrings.xml><?xml version="1.0" encoding="utf-8"?>
<sst xmlns="http://schemas.openxmlformats.org/spreadsheetml/2006/main" count="3807" uniqueCount="2363">
  <si>
    <t>Operating costs</t>
  </si>
  <si>
    <t>Other services</t>
  </si>
  <si>
    <t>Promotional activities</t>
  </si>
  <si>
    <t>Number of new employees</t>
  </si>
  <si>
    <t>€/t</t>
  </si>
  <si>
    <t>€/MWh</t>
  </si>
  <si>
    <t>Biomass</t>
  </si>
  <si>
    <t>Electricity</t>
  </si>
  <si>
    <t>Cost of management, insurance and lease</t>
  </si>
  <si>
    <t>Cost of labour</t>
  </si>
  <si>
    <t>Project and investment documentation</t>
  </si>
  <si>
    <t>Plot</t>
  </si>
  <si>
    <t>Equipment/Machinery</t>
  </si>
  <si>
    <t>Initial working capital</t>
  </si>
  <si>
    <t>% of investment</t>
  </si>
  <si>
    <t>TOTAL</t>
  </si>
  <si>
    <t>Private equity</t>
  </si>
  <si>
    <t>Interest rate</t>
  </si>
  <si>
    <t>Loan duration in months</t>
  </si>
  <si>
    <t>OTHER PROJECT PARAMETERS</t>
  </si>
  <si>
    <t>Cash conversion cycle</t>
  </si>
  <si>
    <t>Average days of inventory</t>
  </si>
  <si>
    <t>days</t>
  </si>
  <si>
    <t>Accounts receivable collection period</t>
  </si>
  <si>
    <t>Days payable</t>
  </si>
  <si>
    <t>Intangible assets</t>
  </si>
  <si>
    <t>Buildings and constructions</t>
  </si>
  <si>
    <t>Equipment, plant, vehicles, mechanization</t>
  </si>
  <si>
    <t>Profitability calculation</t>
  </si>
  <si>
    <t>Discount rate</t>
  </si>
  <si>
    <t>Taxation</t>
  </si>
  <si>
    <t>Corporate income tax</t>
  </si>
  <si>
    <t>Natural gas</t>
  </si>
  <si>
    <t>Price</t>
  </si>
  <si>
    <t>%</t>
  </si>
  <si>
    <t>constant y2y change</t>
  </si>
  <si>
    <t>PRICE constant y2y change</t>
  </si>
  <si>
    <t>VOLUME constant y2y change</t>
  </si>
  <si>
    <t>€/m3</t>
  </si>
  <si>
    <t>€/l</t>
  </si>
  <si>
    <t>Cost in €</t>
  </si>
  <si>
    <t>Volume in m3</t>
  </si>
  <si>
    <t>Volume in l</t>
  </si>
  <si>
    <t>Volume in MWh</t>
  </si>
  <si>
    <t>Type of biomass</t>
  </si>
  <si>
    <t>Water content</t>
  </si>
  <si>
    <t>Heating value</t>
  </si>
  <si>
    <t>MJ/kg</t>
  </si>
  <si>
    <t>Amount</t>
  </si>
  <si>
    <t>Wood chips</t>
  </si>
  <si>
    <t>Straw</t>
  </si>
  <si>
    <t>Pellets</t>
  </si>
  <si>
    <t>Other</t>
  </si>
  <si>
    <t>Yes</t>
  </si>
  <si>
    <t>No</t>
  </si>
  <si>
    <t>Customer type</t>
  </si>
  <si>
    <t>Calculation from basic price, metering price and consumption</t>
  </si>
  <si>
    <t>Thermal energy price - Calculation from basic price, metering price and consumption</t>
  </si>
  <si>
    <t>Direct input of the heat price</t>
  </si>
  <si>
    <t>Thermal energy price - Direct input of the heat price</t>
  </si>
  <si>
    <t>Average heat price</t>
  </si>
  <si>
    <t>Category</t>
  </si>
  <si>
    <t>Class 1</t>
  </si>
  <si>
    <t>Class 2</t>
  </si>
  <si>
    <t>Class 4</t>
  </si>
  <si>
    <t>Class 5</t>
  </si>
  <si>
    <t>Class 3</t>
  </si>
  <si>
    <t>Average electricity price</t>
  </si>
  <si>
    <t>Heat</t>
  </si>
  <si>
    <t>Revenues in €</t>
  </si>
  <si>
    <t>Price in €/MWh</t>
  </si>
  <si>
    <t>Repayment start year</t>
  </si>
  <si>
    <t>CALCULATION TOOL</t>
  </si>
  <si>
    <t>FULL: Technical + Financial module</t>
  </si>
  <si>
    <t>ECONOMY: Financial module only</t>
  </si>
  <si>
    <t>Project name:</t>
  </si>
  <si>
    <t>Project start year:</t>
  </si>
  <si>
    <t>PROJECT 1</t>
  </si>
  <si>
    <t>Project life time:</t>
  </si>
  <si>
    <t>10 years</t>
  </si>
  <si>
    <t>15 years</t>
  </si>
  <si>
    <t>20 years</t>
  </si>
  <si>
    <t>x</t>
  </si>
  <si>
    <t>Year</t>
  </si>
  <si>
    <t>Management, insurance and lease</t>
  </si>
  <si>
    <t>Cost of electricity</t>
  </si>
  <si>
    <t>Cost of natural gas</t>
  </si>
  <si>
    <t>Cost of biomass</t>
  </si>
  <si>
    <t>Cost of promotional activities</t>
  </si>
  <si>
    <t>Cost of other services</t>
  </si>
  <si>
    <t>Labour</t>
  </si>
  <si>
    <t>Employment activities</t>
  </si>
  <si>
    <t>Electricity revenues</t>
  </si>
  <si>
    <t>Heat revenues</t>
  </si>
  <si>
    <t>Thermal energy price - Calculation on the basis of price discount for larger consumption</t>
  </si>
  <si>
    <t>Total yearly salary cost of all employees</t>
  </si>
  <si>
    <t>y2y salary cost change</t>
  </si>
  <si>
    <t>constant amount of employees</t>
  </si>
  <si>
    <t>Cost of waste heat acquisition</t>
  </si>
  <si>
    <t>Waste heat</t>
  </si>
  <si>
    <t>Price in €/m3</t>
  </si>
  <si>
    <t>Price in €/l</t>
  </si>
  <si>
    <t>Investment subsidies</t>
  </si>
  <si>
    <t>Operating subsidies</t>
  </si>
  <si>
    <t>Operating subsidies, aids and other sources of operating revenues</t>
  </si>
  <si>
    <t>Financial revenues</t>
  </si>
  <si>
    <t>Revenues from financial activities</t>
  </si>
  <si>
    <t>Other revenues</t>
  </si>
  <si>
    <t>Other revenues and gains</t>
  </si>
  <si>
    <t>Other sources of revenues</t>
  </si>
  <si>
    <t>ANNUAL COSTS - COST DEFINITION</t>
  </si>
  <si>
    <t>ANNUAL REVENUES - REVENUE DEFINITION</t>
  </si>
  <si>
    <t>Operating revenues</t>
  </si>
  <si>
    <t>Other expenses and losses</t>
  </si>
  <si>
    <t>Other costs</t>
  </si>
  <si>
    <t>Connection fees</t>
  </si>
  <si>
    <t>Select language:</t>
  </si>
  <si>
    <t>Slovenski</t>
  </si>
  <si>
    <t>Srpski</t>
  </si>
  <si>
    <t>Bosanski</t>
  </si>
  <si>
    <t>Hrvatski</t>
  </si>
  <si>
    <t>Makedonski</t>
  </si>
  <si>
    <t>English</t>
  </si>
  <si>
    <t>Bridging loan interest rate</t>
  </si>
  <si>
    <t>Calculation on the basis of price discount for larger consumption</t>
  </si>
  <si>
    <t>Volume</t>
  </si>
  <si>
    <t>Total amount of heat sold</t>
  </si>
  <si>
    <t>Average heat price
€/MWh</t>
  </si>
  <si>
    <t>Average yearly salary cost per new employee</t>
  </si>
  <si>
    <t>INVESTMENT AND FINANCING</t>
  </si>
  <si>
    <t>Investment cost</t>
  </si>
  <si>
    <t>Intangible assets (patents, licenses, software)</t>
  </si>
  <si>
    <t>2. Plot</t>
  </si>
  <si>
    <t>3. Equipment/Machinery</t>
  </si>
  <si>
    <t>A. PROPERTY, PLANT AND EQUIPMENT</t>
  </si>
  <si>
    <t>A. PRIVATE EQUITY</t>
  </si>
  <si>
    <t>B. BANK LOANS</t>
  </si>
  <si>
    <t>1.3. Subvencija</t>
  </si>
  <si>
    <t>Izplačilo subvencije po zaključeni investiciji v EUR</t>
  </si>
  <si>
    <t>Znesek</t>
  </si>
  <si>
    <t xml:space="preserve">   1. Subvencija za stroške investicije (C. iz 1.2)</t>
  </si>
  <si>
    <t xml:space="preserve">   2. Subvencija za stroške obratnih sredstev (D. iz 1.2)</t>
  </si>
  <si>
    <t xml:space="preserve">   A. SKUPAJ subvencija pri Slovenskem podjetniškem skladu</t>
  </si>
  <si>
    <t>C. INTANGIBLE ASSETS</t>
  </si>
  <si>
    <t>E. INITIAL WORKING CAPITAL</t>
  </si>
  <si>
    <t>B. PROJECT AND INVESTMENT DOCUMENTATION</t>
  </si>
  <si>
    <t>C. CONNECTION FEES</t>
  </si>
  <si>
    <t>E. TOTAL FINANCING (A+B+C+D)</t>
  </si>
  <si>
    <t>D. INVESTMENT COST (A+B+C)</t>
  </si>
  <si>
    <t>F. TOTAL INVESTMENT COST (D+E)</t>
  </si>
  <si>
    <t>D. INVESTMENT SUBSIDIES</t>
  </si>
  <si>
    <t>Bridging loan</t>
  </si>
  <si>
    <t>Price discount factor</t>
  </si>
  <si>
    <t>Households</t>
  </si>
  <si>
    <t>Financing sources</t>
  </si>
  <si>
    <t>1. ELECTRICITY REVENUES</t>
  </si>
  <si>
    <t>2. HEAT REVENUES</t>
  </si>
  <si>
    <t>3. OPERATING SUBSIDIES</t>
  </si>
  <si>
    <t>A. GROSS OPERATING REVENUES</t>
  </si>
  <si>
    <t>1. INVESTMENT SUBSIDIES</t>
  </si>
  <si>
    <t>2. FINANCIAL REVENUES</t>
  </si>
  <si>
    <t>3. OTHER REVENUES</t>
  </si>
  <si>
    <t>2. Cost of promotional activities</t>
  </si>
  <si>
    <t>3. Cost of other services</t>
  </si>
  <si>
    <t>plan</t>
  </si>
  <si>
    <t>1. Energy source costs</t>
  </si>
  <si>
    <t>2. Operation and maintainance costs</t>
  </si>
  <si>
    <t>1. Cost of management, insurance and lease</t>
  </si>
  <si>
    <t>A. TOTAL OPERATING COSTS (1+2)</t>
  </si>
  <si>
    <t>B. OTHER SOURCES OF REVENUES</t>
  </si>
  <si>
    <t>C. TOTAL REVENUES (A + B)</t>
  </si>
  <si>
    <t>C. COSTS OF LABOUR</t>
  </si>
  <si>
    <t>D. DEPRECIATION AND AMORTIZATION COSTS</t>
  </si>
  <si>
    <t>E. FINANCIAL COSTS</t>
  </si>
  <si>
    <t>F. OTHER EXPENSES AND LOSSES</t>
  </si>
  <si>
    <t>G. INCOME TAXES</t>
  </si>
  <si>
    <t>A. Average days of inventory</t>
  </si>
  <si>
    <t>B. Inventory turnover ratio</t>
  </si>
  <si>
    <t>D. RESOURCES NEEDED TO FINANCE INVENTORIES</t>
  </si>
  <si>
    <t>A. Accounts receivable collection period</t>
  </si>
  <si>
    <t>B. Accounts receivable turnover ratio</t>
  </si>
  <si>
    <t>D. RESOURCES NEEDED TO FINANCE THE ACCOUNTS RECEIVABLE</t>
  </si>
  <si>
    <t>1. Buildings and constructions</t>
  </si>
  <si>
    <t>2. Equipment, plant, vehicles, mechanization</t>
  </si>
  <si>
    <t>B. TOTAL PROPERTY, PLANT AND EQUIPMENT (1+2)</t>
  </si>
  <si>
    <t>C. TOTAL (A+B)</t>
  </si>
  <si>
    <t>Buildings and construction works</t>
  </si>
  <si>
    <t>1. Buildings and construction works</t>
  </si>
  <si>
    <t>A. Days payable</t>
  </si>
  <si>
    <t>B. Accounts payable turnover ratio</t>
  </si>
  <si>
    <t>D. DELIVERIES FINANCED BY SUPPLIERS</t>
  </si>
  <si>
    <t>1. Resources needed to finance inventories</t>
  </si>
  <si>
    <t>2. Resources needed to finance the accounts receivable</t>
  </si>
  <si>
    <t>3. Deliveries financed by suppliers</t>
  </si>
  <si>
    <t>Number of instalments</t>
  </si>
  <si>
    <t>Loan 1</t>
  </si>
  <si>
    <t>Loan 2</t>
  </si>
  <si>
    <t>Loan 3</t>
  </si>
  <si>
    <t>Bridge financing loan</t>
  </si>
  <si>
    <t>A. TOTAL LOAN BALANCE ON 31ST OF DECEMBER</t>
  </si>
  <si>
    <t>B. TOTAL ANNUAL LOAN PAYMENTS</t>
  </si>
  <si>
    <t>C. TOTAL ANNUAL PAYMENTS OF INTERESTS ON LOANS</t>
  </si>
  <si>
    <t>Principal</t>
  </si>
  <si>
    <t>Nominal interest rate</t>
  </si>
  <si>
    <t>Number of periods left</t>
  </si>
  <si>
    <t>Principal left</t>
  </si>
  <si>
    <t>Monthly payment</t>
  </si>
  <si>
    <t>Interests</t>
  </si>
  <si>
    <t>Current period</t>
  </si>
  <si>
    <t>Annual Loan 1 payments</t>
  </si>
  <si>
    <t>Annual Loan 2 payments</t>
  </si>
  <si>
    <t>Annual Loan 3 payments</t>
  </si>
  <si>
    <t>Annual payments of interests on Loan 1</t>
  </si>
  <si>
    <t>Annual payments of interests on Loan 2</t>
  </si>
  <si>
    <t>Annual payments of interests on Loan 3</t>
  </si>
  <si>
    <t>months</t>
  </si>
  <si>
    <t>Payment delay in months</t>
  </si>
  <si>
    <t>Bridge financing</t>
  </si>
  <si>
    <t>Payment due after</t>
  </si>
  <si>
    <t>Project start year</t>
  </si>
  <si>
    <t>Bridge financing loan payments</t>
  </si>
  <si>
    <t>Annual payments of interests on bridge financing loan</t>
  </si>
  <si>
    <t>Principal payment</t>
  </si>
  <si>
    <t>1. Owner's equity</t>
  </si>
  <si>
    <t>2. Retained earnings</t>
  </si>
  <si>
    <t>1. Subsidies</t>
  </si>
  <si>
    <t>3. Share of subsidies in subsidized fixed assets</t>
  </si>
  <si>
    <t>4. Depreciation cost</t>
  </si>
  <si>
    <t>5. Other sources of revenues</t>
  </si>
  <si>
    <t>3. Total cost of goods and services</t>
  </si>
  <si>
    <t>4. Cost of labour</t>
  </si>
  <si>
    <t>5. Depreciation and amortization</t>
  </si>
  <si>
    <t>6. Revenues from financial activities</t>
  </si>
  <si>
    <t>7. Financial costs</t>
  </si>
  <si>
    <t>8. Other revenues and gains</t>
  </si>
  <si>
    <t>9. Other expenses and losses</t>
  </si>
  <si>
    <t>10. INCOME BEFORE TAXES</t>
  </si>
  <si>
    <t>11. Income taxes</t>
  </si>
  <si>
    <t>12. NET INCOME</t>
  </si>
  <si>
    <t>13. Number of employees</t>
  </si>
  <si>
    <t>2. Investment subsidies</t>
  </si>
  <si>
    <t>A. INTANGIBLE ASSETS</t>
  </si>
  <si>
    <t>B. PROPERTY, PLANT AND EQUIPMENT</t>
  </si>
  <si>
    <t>A. FIXED ASSETS</t>
  </si>
  <si>
    <t>I. Intangible assets and long-term deferred costs and accrued revenues</t>
  </si>
  <si>
    <t>II. Property, plant and equipment</t>
  </si>
  <si>
    <t>B.  CURRENT ASSETS</t>
  </si>
  <si>
    <t>TOTAL ASSETS</t>
  </si>
  <si>
    <t>A. OWNER'S EQUITY</t>
  </si>
  <si>
    <t>B. PROVISIONS AND LONG-TERM ACCRUED COSTS AND DEFERRED REVENUES</t>
  </si>
  <si>
    <t>C. LONG-TERM LIABILITIES</t>
  </si>
  <si>
    <t>I. Long-term financial liabilities</t>
  </si>
  <si>
    <t>II. Long-term accounts payable</t>
  </si>
  <si>
    <t>D. CURRENT LIABILITIES</t>
  </si>
  <si>
    <t>TOTAL LIABILITIES AND OWNER'S EQUITY</t>
  </si>
  <si>
    <t>A. CASH FLOW FROM OPERATING ACTIVITIES</t>
  </si>
  <si>
    <t>1. Income before taxes</t>
  </si>
  <si>
    <t>2. Depreciation and amortization</t>
  </si>
  <si>
    <t>3. Income taxes</t>
  </si>
  <si>
    <t>4. Decrease (- increase) in accounts receivable</t>
  </si>
  <si>
    <t>5. Decrease (- increase) in inventories</t>
  </si>
  <si>
    <t>6. Increase (- decrease) in accounts payable</t>
  </si>
  <si>
    <t>8. Income related to long-term accrued costs and deferred revenues (subsidies)</t>
  </si>
  <si>
    <t>Net cash flow from operating activities</t>
  </si>
  <si>
    <t>B. CASH FLOW FROM INVESTING ACTIVITIES</t>
  </si>
  <si>
    <t>1. Receipts (+) and disbursements (-) in intangible assets</t>
  </si>
  <si>
    <t>2. Receipts (+) and disbursements (-) in property, plant and equipment</t>
  </si>
  <si>
    <t>Net cash flow from investing activities</t>
  </si>
  <si>
    <t>C. CASH FLOW FROM FINANCING ACTIVITIES</t>
  </si>
  <si>
    <t xml:space="preserve">1. Receipts from capital pay-in (+) and dividends paid (-) </t>
  </si>
  <si>
    <t>Net cash flow from financing activities</t>
  </si>
  <si>
    <t>D. NET BALANCE IN CASH AND CASH EQUIVALENTS</t>
  </si>
  <si>
    <t>1. Net cash flow</t>
  </si>
  <si>
    <t>2. Cash and cash equivalents, beginning of year</t>
  </si>
  <si>
    <t>3. Cash and cash equivalents, end of year</t>
  </si>
  <si>
    <t>A. WORKING CAPITAL SURPLUS (+) OR DEFICIT (-) (3-2-1)</t>
  </si>
  <si>
    <t>2. Receipts (+) and disbursements (-) in financial liabilities and accrued costs and deferred revenues</t>
  </si>
  <si>
    <t>Initial capital investment (discounted for received subsidies)</t>
  </si>
  <si>
    <t>Private equity invested</t>
  </si>
  <si>
    <t>Net present value (NPV)</t>
  </si>
  <si>
    <t>Equity internal rate of return (IRR)</t>
  </si>
  <si>
    <t>Discount rate:</t>
  </si>
  <si>
    <t>Cash flow</t>
  </si>
  <si>
    <t>Discounted Cash flow</t>
  </si>
  <si>
    <t>C0</t>
  </si>
  <si>
    <t>CF1</t>
  </si>
  <si>
    <t>CF2</t>
  </si>
  <si>
    <t>CF3</t>
  </si>
  <si>
    <t>CF4</t>
  </si>
  <si>
    <t>CF5</t>
  </si>
  <si>
    <t>CF6</t>
  </si>
  <si>
    <t>CF7</t>
  </si>
  <si>
    <t>CF8</t>
  </si>
  <si>
    <t>CF9</t>
  </si>
  <si>
    <t>CF10</t>
  </si>
  <si>
    <t>CF11</t>
  </si>
  <si>
    <t>CF12</t>
  </si>
  <si>
    <t>CF13</t>
  </si>
  <si>
    <t>CF14</t>
  </si>
  <si>
    <t>CF15</t>
  </si>
  <si>
    <t>Payback:</t>
  </si>
  <si>
    <t>CF16</t>
  </si>
  <si>
    <t>CF17</t>
  </si>
  <si>
    <t>CF18</t>
  </si>
  <si>
    <t>CF19</t>
  </si>
  <si>
    <t>CF20</t>
  </si>
  <si>
    <t>Faktor</t>
  </si>
  <si>
    <t>Payback</t>
  </si>
  <si>
    <t>IRR</t>
  </si>
  <si>
    <t>Cost of operation and maintainance</t>
  </si>
  <si>
    <t>Operation and maintainance</t>
  </si>
  <si>
    <t>Cost of services</t>
  </si>
  <si>
    <t>B. TOTAL COSTS OF SERVICES (1+2+3)</t>
  </si>
  <si>
    <t>Total number of employees</t>
  </si>
  <si>
    <t>Industrial small</t>
  </si>
  <si>
    <t>Public</t>
  </si>
  <si>
    <t>Industrial medium</t>
  </si>
  <si>
    <t>Industrial large</t>
  </si>
  <si>
    <t>% of heat sold</t>
  </si>
  <si>
    <t>∞</t>
  </si>
  <si>
    <t>1. Total operating income</t>
  </si>
  <si>
    <t>H. TOTAL COSTS (A+B+C+D+E+F+G)</t>
  </si>
  <si>
    <t>EBITDA</t>
  </si>
  <si>
    <t>EBIT</t>
  </si>
  <si>
    <t>EBT</t>
  </si>
  <si>
    <t>Share %</t>
  </si>
  <si>
    <t>Source of revenue in €</t>
  </si>
  <si>
    <t>Cost type in €</t>
  </si>
  <si>
    <t>Inventories in stock and resources needed in €</t>
  </si>
  <si>
    <t>Accounts receivable and resources needed in €</t>
  </si>
  <si>
    <t>Depreciation cost in €</t>
  </si>
  <si>
    <t>Accounts payable and deliveries financed by suppliers in €</t>
  </si>
  <si>
    <t>Trend of loans and payment of principal and interest in €</t>
  </si>
  <si>
    <t>Prinicpal in €</t>
  </si>
  <si>
    <t>Repayment starting year</t>
  </si>
  <si>
    <t>TOTAL LOANS in €</t>
  </si>
  <si>
    <t>Acquisition and consumption of investment subsidies in €</t>
  </si>
  <si>
    <t>Payback C1</t>
  </si>
  <si>
    <t>Payback C2</t>
  </si>
  <si>
    <t>Payback C3</t>
  </si>
  <si>
    <t>Payback C4</t>
  </si>
  <si>
    <t>Payback result</t>
  </si>
  <si>
    <t>1. Total income</t>
  </si>
  <si>
    <t>7. EBT</t>
  </si>
  <si>
    <t>Balance sum</t>
  </si>
  <si>
    <t>Cash Flow</t>
  </si>
  <si>
    <t>Value</t>
  </si>
  <si>
    <t>Projected investment cost in €</t>
  </si>
  <si>
    <t>Sources of investment cost financing in €</t>
  </si>
  <si>
    <t>2. Total costs of goods and services</t>
  </si>
  <si>
    <t>3. Cost of labour</t>
  </si>
  <si>
    <t>4. Depreciation and amortization</t>
  </si>
  <si>
    <t>5. Financial costs</t>
  </si>
  <si>
    <t>6. Other costs</t>
  </si>
  <si>
    <t>Project performance in €</t>
  </si>
  <si>
    <t>Working capital requirements in €</t>
  </si>
  <si>
    <t>Debt financing</t>
  </si>
  <si>
    <t>Income statement in €</t>
  </si>
  <si>
    <t>Cash-flow statement in €</t>
  </si>
  <si>
    <t>Profitability</t>
  </si>
  <si>
    <t>Equity net present value (NPV)</t>
  </si>
  <si>
    <t>Cost of heating oil</t>
  </si>
  <si>
    <t>t/year</t>
  </si>
  <si>
    <t>m3/year</t>
  </si>
  <si>
    <t>l/year</t>
  </si>
  <si>
    <t>MWh/year</t>
  </si>
  <si>
    <t>Revenues</t>
  </si>
  <si>
    <t>INPUT PARAMETERS</t>
  </si>
  <si>
    <t>Investment and financing</t>
  </si>
  <si>
    <t>Costs</t>
  </si>
  <si>
    <t>Heating oil</t>
  </si>
  <si>
    <t>Heat price model</t>
  </si>
  <si>
    <t>Thermal energy price</t>
  </si>
  <si>
    <t>Average connection power kW</t>
  </si>
  <si>
    <t>Metering price €/year</t>
  </si>
  <si>
    <t>Consumption price (variable) €/MWh</t>
  </si>
  <si>
    <t>Average consumption per consumer MWh/year</t>
  </si>
  <si>
    <t>Other parameters</t>
  </si>
  <si>
    <t>PROJECT PERFORMANCE</t>
  </si>
  <si>
    <t>Assets</t>
  </si>
  <si>
    <t>III. Long-term accounts receivable</t>
  </si>
  <si>
    <t>I. Inventories</t>
  </si>
  <si>
    <t>II. Accounts receivable</t>
  </si>
  <si>
    <t>III. Cash and cash equivalents</t>
  </si>
  <si>
    <t>II. Accounts payable</t>
  </si>
  <si>
    <t>a) Total operating costs</t>
  </si>
  <si>
    <t>b) Total cost of operating services</t>
  </si>
  <si>
    <t>1. Intangible assets</t>
  </si>
  <si>
    <t>2. Property, plant and equipment</t>
  </si>
  <si>
    <t>2.1. Buildings and constructions</t>
  </si>
  <si>
    <t>2.2. Equipment, plant, vehicles, mechanization</t>
  </si>
  <si>
    <t xml:space="preserve">C. ACCOUNTS RECEIVABLE ON 31ST OF DECEMBER </t>
  </si>
  <si>
    <t>E. LONG-TERM ACCOUNTS RECEIVABLE ON 31ST OF DECEMBER</t>
  </si>
  <si>
    <t>Fixes assets value on 31st of December in €</t>
  </si>
  <si>
    <t xml:space="preserve">C. ACCOUNTS PAYABLE ON 31ST OF DECEMBER </t>
  </si>
  <si>
    <t xml:space="preserve">E. LONG-TERM ACCOUNTS PAYABLE ON 31ST OF DECEMBER </t>
  </si>
  <si>
    <t>Shareholders equity in € on 31st of December</t>
  </si>
  <si>
    <t>2. Subsidized fixed assets on 31st of December</t>
  </si>
  <si>
    <t>LONG-TERM ACCRUED COSTS AND DEFERRED REVENUES ON 31ST OF DECEMBER</t>
  </si>
  <si>
    <t>Balance sheet on 31st of December in €</t>
  </si>
  <si>
    <t>Balance sheet</t>
  </si>
  <si>
    <t xml:space="preserve">Income statement </t>
  </si>
  <si>
    <t>Liabilities and Equity</t>
  </si>
  <si>
    <t xml:space="preserve">Cash-flow statement </t>
  </si>
  <si>
    <t>Sensitivity analysis</t>
  </si>
  <si>
    <t>Sensitivity analysis - Operating costs</t>
  </si>
  <si>
    <t>Operating costs (% of the actual value)</t>
  </si>
  <si>
    <t>Close</t>
  </si>
  <si>
    <t>Project summary</t>
  </si>
  <si>
    <t>years</t>
  </si>
  <si>
    <t>over 10 years</t>
  </si>
  <si>
    <t>over 15 years</t>
  </si>
  <si>
    <t>over 20 years</t>
  </si>
  <si>
    <t>Home</t>
  </si>
  <si>
    <t>PROCEED TO PROJECT</t>
  </si>
  <si>
    <t>EN</t>
  </si>
  <si>
    <t>SI</t>
  </si>
  <si>
    <t>VHODNI PODATKI</t>
  </si>
  <si>
    <t>INVESTICIJA IN VIRI FINANCIRANJA</t>
  </si>
  <si>
    <t>Investicija in viri financiranja</t>
  </si>
  <si>
    <t>Investicijski stroški</t>
  </si>
  <si>
    <t>SKUPAJ</t>
  </si>
  <si>
    <t>Objekti in gradbena dela</t>
  </si>
  <si>
    <t>Zemljišče</t>
  </si>
  <si>
    <t>Projektna in investicijska dokumentacija</t>
  </si>
  <si>
    <t>Začetna obratna sredstva</t>
  </si>
  <si>
    <t>% investicije</t>
  </si>
  <si>
    <t>Stroji in oprema</t>
  </si>
  <si>
    <t>Viri financiranja</t>
  </si>
  <si>
    <t>Lastna sredstva</t>
  </si>
  <si>
    <t>Priključnine</t>
  </si>
  <si>
    <t>Investicijske subvencije</t>
  </si>
  <si>
    <t>Obrestna mera</t>
  </si>
  <si>
    <t>Trajanje posojila v mesecih</t>
  </si>
  <si>
    <t>Leto začetka odplačevanja</t>
  </si>
  <si>
    <t>Moratorij v mesecih</t>
  </si>
  <si>
    <t>Obrestna mera premostitvenega posojila</t>
  </si>
  <si>
    <t>Stroški</t>
  </si>
  <si>
    <t>LETNI STROŠKI - OPREDELITEV STROŠKOV</t>
  </si>
  <si>
    <t>Poslovni stroški</t>
  </si>
  <si>
    <t>Strošek biomase</t>
  </si>
  <si>
    <t>Vrsta biomase</t>
  </si>
  <si>
    <t>Lesni sekanci</t>
  </si>
  <si>
    <t>Peleti</t>
  </si>
  <si>
    <t>Slama</t>
  </si>
  <si>
    <t>Drugo</t>
  </si>
  <si>
    <t>Vsebnost vode</t>
  </si>
  <si>
    <t>Kurilna vrednost</t>
  </si>
  <si>
    <t>Cena</t>
  </si>
  <si>
    <t>CENA konstantna letna sprememba</t>
  </si>
  <si>
    <t>Da</t>
  </si>
  <si>
    <t>Ne</t>
  </si>
  <si>
    <t>Količina</t>
  </si>
  <si>
    <t>KOLIČINA konstantna letna sprememba</t>
  </si>
  <si>
    <t>t/leto</t>
  </si>
  <si>
    <t>Biomasa</t>
  </si>
  <si>
    <t>Leto</t>
  </si>
  <si>
    <t>Cena v €/MWh</t>
  </si>
  <si>
    <t>Količina v MWh</t>
  </si>
  <si>
    <t>Strošek v €</t>
  </si>
  <si>
    <t>Strošek zemeljskega plina</t>
  </si>
  <si>
    <t>m3/leto</t>
  </si>
  <si>
    <t>Zemeljski plin</t>
  </si>
  <si>
    <t>Cena v €/m3</t>
  </si>
  <si>
    <t>Količina v m3</t>
  </si>
  <si>
    <t>Strošek kurilnega olja</t>
  </si>
  <si>
    <t>l/leto</t>
  </si>
  <si>
    <t>Kurilno olje</t>
  </si>
  <si>
    <t>Cena v €/l</t>
  </si>
  <si>
    <t>Količina v l</t>
  </si>
  <si>
    <t>Strošek elektrike</t>
  </si>
  <si>
    <t>MWh/leto</t>
  </si>
  <si>
    <t>Elektrika</t>
  </si>
  <si>
    <t>Strošek pridobitve odpadne toplote</t>
  </si>
  <si>
    <t>Stroški obratovanja in vzdrževanja</t>
  </si>
  <si>
    <t>konstantna letna sprememba</t>
  </si>
  <si>
    <t>Obratovanje in vzdrževanje</t>
  </si>
  <si>
    <t>Stroški storitev</t>
  </si>
  <si>
    <t>Strošek upravljanja, zavarovanja in zakupa</t>
  </si>
  <si>
    <t>Upravljanje, zavarovanje in zakup</t>
  </si>
  <si>
    <t>Stroški marketinških aktivnosti</t>
  </si>
  <si>
    <t>Marketinške aktivnosti</t>
  </si>
  <si>
    <t>Ostale storitve</t>
  </si>
  <si>
    <t>Delo</t>
  </si>
  <si>
    <t>Stroški dela</t>
  </si>
  <si>
    <t>letna sprememba plač</t>
  </si>
  <si>
    <t>konstantna količina zaposlenih</t>
  </si>
  <si>
    <t>Zaposlovalne aktivnosti</t>
  </si>
  <si>
    <t>Število novo zaposlenih</t>
  </si>
  <si>
    <t>Skupni letni strošek plač vseh zaposlenih</t>
  </si>
  <si>
    <t>Skupno število zaposlenih</t>
  </si>
  <si>
    <t>Drugi odhodki in izgube</t>
  </si>
  <si>
    <t>Ostali stroški</t>
  </si>
  <si>
    <t>Prihodki</t>
  </si>
  <si>
    <t>LETNI PRIHODKI - OPREDELITEV PRIHODKOV</t>
  </si>
  <si>
    <t>Poslovni prihodki</t>
  </si>
  <si>
    <t>Povprečna cena elektrike</t>
  </si>
  <si>
    <t>Prihodki od prodaje elektrike</t>
  </si>
  <si>
    <t>Prihodki v €</t>
  </si>
  <si>
    <t>Prihodki od prodaje toplote</t>
  </si>
  <si>
    <t>Model določanja cene toplote</t>
  </si>
  <si>
    <t>Neposredni vnos cene toplote</t>
  </si>
  <si>
    <t>Izračun na podlagi priključne moči, merjenja in porabe</t>
  </si>
  <si>
    <t>Izračun na podlagi popusta na velikost porabe</t>
  </si>
  <si>
    <t>Cena toplotne energije - Neposredni vnos cene toplote</t>
  </si>
  <si>
    <t>Cena toplotne energije</t>
  </si>
  <si>
    <t>Cena toplotne energije - Izračun na podlagi priključne moči, merjenja in porabe</t>
  </si>
  <si>
    <t>Cena toplotne energije - Izračun na podlagi popusta na velikost porabe</t>
  </si>
  <si>
    <t>Kategorija</t>
  </si>
  <si>
    <t>Razred 1</t>
  </si>
  <si>
    <t>Razred 2</t>
  </si>
  <si>
    <t>Razred 3</t>
  </si>
  <si>
    <t>Razred 4</t>
  </si>
  <si>
    <t>Razred 5</t>
  </si>
  <si>
    <t>Faktor popusta</t>
  </si>
  <si>
    <t>% prodane toplote</t>
  </si>
  <si>
    <t>Skupna količina prodane toplote</t>
  </si>
  <si>
    <t>Tip odjemnika</t>
  </si>
  <si>
    <t>Povprečna cena toplote
€/MWh</t>
  </si>
  <si>
    <t>Toplota</t>
  </si>
  <si>
    <t>Odpadna toplota</t>
  </si>
  <si>
    <t>Obratovalne subvencije, pomoči in drugi viri poslovnih prihodkov</t>
  </si>
  <si>
    <t>Obratovalne subvencije</t>
  </si>
  <si>
    <t>Drugi viri prihodkov</t>
  </si>
  <si>
    <t>Prihodki od finančnih aktivnosti</t>
  </si>
  <si>
    <t>Finančni prihodki</t>
  </si>
  <si>
    <t>Drugi prihodki in dobički</t>
  </si>
  <si>
    <t>Drugi prihodki</t>
  </si>
  <si>
    <t>Ostali podatki</t>
  </si>
  <si>
    <t>OSTALI PODATKI PROJEKTA</t>
  </si>
  <si>
    <t>Denarni cikel</t>
  </si>
  <si>
    <t>Povprečni čas vezave zalog</t>
  </si>
  <si>
    <t>Povprečni čas vezave poslovnih obveznosti</t>
  </si>
  <si>
    <t>Povprečni čas vezave poslovnih terjatev</t>
  </si>
  <si>
    <t>Neopredmetena sredstva</t>
  </si>
  <si>
    <t>Oprema, naprave, vozila, stroji</t>
  </si>
  <si>
    <t>Izračun donosnosti poslovanja</t>
  </si>
  <si>
    <t>Diskontna stopnja</t>
  </si>
  <si>
    <t>Obdavčitev</t>
  </si>
  <si>
    <t>Davek na dobiček</t>
  </si>
  <si>
    <t>dni</t>
  </si>
  <si>
    <t>REZULTATI PROJEKTA</t>
  </si>
  <si>
    <t>Predvideni investicijski stroški v €</t>
  </si>
  <si>
    <t>1. Objekti in gradbena dela</t>
  </si>
  <si>
    <t>2. Zemljišče</t>
  </si>
  <si>
    <t>3. Stroji/Oprema</t>
  </si>
  <si>
    <t>A. NEPREMIČNINE, STROJI IN OPREMA</t>
  </si>
  <si>
    <t>B. PROJEKTNA IN INVESTICIJSKA DOKUMENTACIJA</t>
  </si>
  <si>
    <t>C. NEOPREDMETENA SREDSTVA</t>
  </si>
  <si>
    <t>D. INVESTICIJSKI STROŠKI (A+B+C)</t>
  </si>
  <si>
    <t>E. ZAČETNA OBRATNA SREDSTVA</t>
  </si>
  <si>
    <t>F. SKUPAJ INVESTICIJSKI STROŠKI (D+E)</t>
  </si>
  <si>
    <t>Viri financiranja investicijskih stroškov v €</t>
  </si>
  <si>
    <t>B. BANČNA POSOJILA</t>
  </si>
  <si>
    <t>C. PRIKLJUČNINE</t>
  </si>
  <si>
    <t>D. INVESTICIJSKE SUBVENCIJE</t>
  </si>
  <si>
    <t>Premostitveno posojilo</t>
  </si>
  <si>
    <t>E. SKUPAJ VIRI FINANCIRANJA (A+B+C+D)</t>
  </si>
  <si>
    <t>A. LASTNA SREDSTVA</t>
  </si>
  <si>
    <t>Vrednost</t>
  </si>
  <si>
    <t>Delež %</t>
  </si>
  <si>
    <t>Vir prihodkov v €</t>
  </si>
  <si>
    <t>1. PRIHODKI OD PRODAJE ELEKTRIKE</t>
  </si>
  <si>
    <t>2. PRIHODKI OD PRODAJE TOPLOTE</t>
  </si>
  <si>
    <t>3. OBRATOVALNE SUBVENCIJE</t>
  </si>
  <si>
    <t>A. KOSMATI POSLOVNI PRIHODKI</t>
  </si>
  <si>
    <t>1. INVESTICIJSKE SUBVENCIJE</t>
  </si>
  <si>
    <t>2. FINANČNI PRIHODKI</t>
  </si>
  <si>
    <t>3. DRUGI PRIHODKI</t>
  </si>
  <si>
    <t>B. OSTALI VIRI PRIHODKOV</t>
  </si>
  <si>
    <t>C. SKUPAJ PRIHODKI (A + B)</t>
  </si>
  <si>
    <t>Vrsta stroška v €</t>
  </si>
  <si>
    <t>1. Stroški virov energije</t>
  </si>
  <si>
    <t>2. Obratovalni in vzdrževalni stroški</t>
  </si>
  <si>
    <t>A. SKUPAJ POSLOVNI STROŠKI (1+2)</t>
  </si>
  <si>
    <t>1. Strošek upravljanja, zavarovanja in zakupa</t>
  </si>
  <si>
    <t>2. Stroški marketinških aktivnosti</t>
  </si>
  <si>
    <t>Stroški ostalih storitev</t>
  </si>
  <si>
    <t>3. Stroški ostalih storitev</t>
  </si>
  <si>
    <t>B. SKUPAJ STROŠKI STORITEV (1+2+3)</t>
  </si>
  <si>
    <t>C. STROŠKI DELA</t>
  </si>
  <si>
    <t>D. STROŠKI ODPISA VREDNOSTI IN AMORTIZACIJE</t>
  </si>
  <si>
    <t>E. FINANČNI STROŠKI</t>
  </si>
  <si>
    <t>F. DRUGI ODHODKI IN IZGUBE</t>
  </si>
  <si>
    <t>G. DAVEK NA DOBIČEK</t>
  </si>
  <si>
    <t>H. SKUPAJ STROŠKI (A+B+C+D+E+F+G)</t>
  </si>
  <si>
    <t>Sredstva</t>
  </si>
  <si>
    <t>Stanje zalog in potrebna višina sredstev za financiranje v €</t>
  </si>
  <si>
    <t>A. Povprečni čas vezave zalog</t>
  </si>
  <si>
    <t>B. Koeficient obračanja zalog</t>
  </si>
  <si>
    <t>C. STANJE ZALOG NA DAN 31. DECEMBER</t>
  </si>
  <si>
    <t>D. POTREBNA VIŠINA SREDSTEV ZA FINANCIRANJE ZALOG</t>
  </si>
  <si>
    <t>Stanje terjatev in potrebna višina sredstev za financiranje v €</t>
  </si>
  <si>
    <t>A. Povprečni čas vezave poslovnih terjatev</t>
  </si>
  <si>
    <t>B. Koeficient obračanja poslovnih terjatev</t>
  </si>
  <si>
    <t xml:space="preserve">C. STANJE KRATKOROČNIH POSLOVNIH TERJATEV NA DAN 31. DECEMBER </t>
  </si>
  <si>
    <t>D. POTREBNA VIŠINA SREDSTEV ZA FINANCIRANJE TERJATEV</t>
  </si>
  <si>
    <t>E. STANJE DOLGOROČNIH POSLOVNIH TERJATEV NA DAN 31. DECEMBER</t>
  </si>
  <si>
    <t>A. NEOPREDMETENA SREDSTVA</t>
  </si>
  <si>
    <t>B. NEPREMIČNINE, STROJI IN OPREMA</t>
  </si>
  <si>
    <t>2. Oprema, naprave, vozila, stroji</t>
  </si>
  <si>
    <t>Strošek amortizacije v €</t>
  </si>
  <si>
    <t>B. SKUPAJ NEPREMIČNINE, STROJI IN OPREMA (1+2)</t>
  </si>
  <si>
    <t>C. SKUPAJ (A+B)</t>
  </si>
  <si>
    <t>Vrednost osnovnih sredstev na dan 31. december v €</t>
  </si>
  <si>
    <t>Kapital in obveznosti</t>
  </si>
  <si>
    <t>Stanje obveznosti in vrednost dobav financiranih od dobaviteljev v €</t>
  </si>
  <si>
    <t>A. Povprečni čas vezave poslovnih obveznosti</t>
  </si>
  <si>
    <t>B. Koeficient obračanja poslovnih obveznosti</t>
  </si>
  <si>
    <t xml:space="preserve">C. STANJE KRATKOROČNIH POSLOVNIH OBVEZNOSTI NA DAN 31. DECEMBER </t>
  </si>
  <si>
    <t>D. VREDNOST DOBAV, KI JIH FINANCIRAJO DOBAVITELJI</t>
  </si>
  <si>
    <t xml:space="preserve">E. STANJE DOLGOROČNIH POSLOVNIH OBVEZNOSTI NA DAN 31. DECEMBER </t>
  </si>
  <si>
    <t>Potrebe po obratnih sredstvih v €</t>
  </si>
  <si>
    <t>1. Potrebna višina sredstev za financiranje zalog</t>
  </si>
  <si>
    <t>2. Potrebna višina sredstev za financiranje terjatev</t>
  </si>
  <si>
    <t>3. Vrednost dobav, ki jih financirajo dobavitelji</t>
  </si>
  <si>
    <t>A. PRESEŽEK (+) ALI PRIMANJKLJAJ (-) OBRATNIH SREDSTEV (3-2-1)</t>
  </si>
  <si>
    <t>Dolžniško financiranje</t>
  </si>
  <si>
    <t>Glavnica v €</t>
  </si>
  <si>
    <t>Število obrokov</t>
  </si>
  <si>
    <t>Posojilo 1</t>
  </si>
  <si>
    <t>Posojilo 2</t>
  </si>
  <si>
    <t>Posojilo 3</t>
  </si>
  <si>
    <t>Premostitveno financiranje</t>
  </si>
  <si>
    <t>Plačilo zapade čez</t>
  </si>
  <si>
    <t>mesecev</t>
  </si>
  <si>
    <t>SKUPAJ POSOJILA v €</t>
  </si>
  <si>
    <t>Gibanje stanja kreditov in odplačila glavnic in obresti v €</t>
  </si>
  <si>
    <t>A. SKUPNO STANJE POSOJIL NA DAN 31. DECEMBER</t>
  </si>
  <si>
    <t>Odplačila Posojila 1 v letu</t>
  </si>
  <si>
    <t>Odplačila Posojila 2 v letu</t>
  </si>
  <si>
    <t>Odplačila Posojila 3 v letu</t>
  </si>
  <si>
    <t>Odplačila premostitvenega posojila</t>
  </si>
  <si>
    <t>Plačilo obresti premostitvenega posojila v letu</t>
  </si>
  <si>
    <t>Plačila obresti Posojila 2 v letu</t>
  </si>
  <si>
    <t>Plačila obresti Posojila 3 v letu</t>
  </si>
  <si>
    <t>Plačila obresti Posojila 1 v letu</t>
  </si>
  <si>
    <t>C. SKUPAJ PLAČILA OBRESTI POSOJIL V LETU</t>
  </si>
  <si>
    <t xml:space="preserve">Stanje celotnega kapitala na dan 31. december v € </t>
  </si>
  <si>
    <t>1. Vpoklicani kapital</t>
  </si>
  <si>
    <t>2. Čisti poslovni izid poslovnega leta</t>
  </si>
  <si>
    <t>CELOTNI KAPITAL (1 do 2)</t>
  </si>
  <si>
    <t>Pridobitev in poraba subvencij za investicije v €</t>
  </si>
  <si>
    <t>1. Subvencije</t>
  </si>
  <si>
    <t>2. Subvencionirana osnovna sredstva na dan 31. december</t>
  </si>
  <si>
    <t>3. Delež subvencij v naložbah v osnovna sredstva</t>
  </si>
  <si>
    <t>4. Strošek amortizacije</t>
  </si>
  <si>
    <t>5. Prihodki od investicijskih subvencij</t>
  </si>
  <si>
    <t>Dolgoročne pasivne časovne razmejitve na dan 31. december</t>
  </si>
  <si>
    <t>Poslovni izid</t>
  </si>
  <si>
    <t>Izkaz poslovnega izida v €</t>
  </si>
  <si>
    <t>1. Skupaj poslovni prihodki</t>
  </si>
  <si>
    <t>2. Investicijske subvencije</t>
  </si>
  <si>
    <t>3. Skupaj stroški blaga in storitev</t>
  </si>
  <si>
    <t>a) Skupaj poslovni stroški</t>
  </si>
  <si>
    <t>b) Skupaj stroški poslovnih storitev</t>
  </si>
  <si>
    <t>4. Stroški dela</t>
  </si>
  <si>
    <t>5. Amortizacija in odpisi vrednosti</t>
  </si>
  <si>
    <t>2. Nepremičnine, stroji in oprema</t>
  </si>
  <si>
    <t>2.1. Objekti in gradbena dela</t>
  </si>
  <si>
    <t>2.2. Oprema, naprave, vozila, stroji</t>
  </si>
  <si>
    <t>6. Prihodki od finančnih aktivnosti</t>
  </si>
  <si>
    <t>7. Finančni stroški</t>
  </si>
  <si>
    <t>8. Drugi prihodki in dobički</t>
  </si>
  <si>
    <t>9. Drugi odhodki in izgube</t>
  </si>
  <si>
    <t>10. DOBIĆEK PRED OBDAVČITVIJO</t>
  </si>
  <si>
    <t>11. Davek na dobiček</t>
  </si>
  <si>
    <t>12. ČISTI DOBIČEK</t>
  </si>
  <si>
    <t>13. Število zaposlenih</t>
  </si>
  <si>
    <t>Bilanca stanja</t>
  </si>
  <si>
    <t>Bilanca stanja na dan 31. december v €</t>
  </si>
  <si>
    <t>A. DOLOGOROČNA SREDSTVA</t>
  </si>
  <si>
    <t>II. Nepremičnine, stroji in oprema</t>
  </si>
  <si>
    <t>III. Dolgoročne poslovne terjatve</t>
  </si>
  <si>
    <t>B.  KRATKOROČNA SREDSTVA</t>
  </si>
  <si>
    <t>I. Zaloge</t>
  </si>
  <si>
    <t>II. Poslovne terjatve</t>
  </si>
  <si>
    <t>III. Denarna sredstva</t>
  </si>
  <si>
    <t>A. KAPITAL</t>
  </si>
  <si>
    <t>B. REZERVACIJE IN DOLGOROČNE PASIVNE ČASOVNE RAZMEJITVE</t>
  </si>
  <si>
    <t>I. Neopredmetena sredstva in dolgoročne aktivne časovne razmejitve</t>
  </si>
  <si>
    <t>C. DOLGOROČNE OBVEZNOSTI</t>
  </si>
  <si>
    <t>I. Dolgoročne finančne obveznosti</t>
  </si>
  <si>
    <t>II. Dolgoročne poslovne obveznosti</t>
  </si>
  <si>
    <t>D. KRATKOROČNE OBVEZNOSTI</t>
  </si>
  <si>
    <t>I. Kratkoročne finančne obveznosti</t>
  </si>
  <si>
    <t>I. Short-term financial liabilities</t>
  </si>
  <si>
    <t>II. Poslovne obveznosti</t>
  </si>
  <si>
    <t>SKUPAJ OBVEZNOSTI DO VIROV SREDSTEV</t>
  </si>
  <si>
    <t>Izkaz denarnih tokov v €</t>
  </si>
  <si>
    <t>1. Dobiček pred obdavčitvijo</t>
  </si>
  <si>
    <t>A. DENARNI TOK IZ POSLOVANJA</t>
  </si>
  <si>
    <t>Denarni tok</t>
  </si>
  <si>
    <t>2. Amortizacija in odpisi vrednosti</t>
  </si>
  <si>
    <t>SKUPAJ SREDSTVA</t>
  </si>
  <si>
    <t>3. Davek na dobiček</t>
  </si>
  <si>
    <t>4. Zmanjšanje (- povečanje) poslovnih terjatev</t>
  </si>
  <si>
    <t>5. Zmanjšanje (- povečanje) zalog</t>
  </si>
  <si>
    <t>6. Povečanje (- zmanjšanje) poslovnih obveznosti</t>
  </si>
  <si>
    <t>8. Prihodki od dolgoročnih pasivnih časovnih razmejitev (investicijske subvencije)</t>
  </si>
  <si>
    <t>B. DENARNI TOK IZ NALOŽBENJA</t>
  </si>
  <si>
    <t>1. Prejemki (+) in izdatki (-) pri neopredmetenih sredstvih</t>
  </si>
  <si>
    <t>2. Prejemki (+) in izdatki (-) pri opredmetenih osnovnih sredstvih</t>
  </si>
  <si>
    <t>Čisti denarni tok iz poslovanja</t>
  </si>
  <si>
    <t>Čisti denarni tok iz naložbenja</t>
  </si>
  <si>
    <t>C. DENARNI TOK IZ FINANCIRANJA</t>
  </si>
  <si>
    <t>1. Prejemki (+) za vplačan in izdatki (-) za vračilo  kapitala</t>
  </si>
  <si>
    <t>2. Prejemki (+) in izdatki (-) za finančne obveznosti</t>
  </si>
  <si>
    <t>D. KONČNO STANJE DENARNIH SREDSTEV</t>
  </si>
  <si>
    <t>1. Čisti denarni tok</t>
  </si>
  <si>
    <t>2. Začetno stanje denarnih sredstev</t>
  </si>
  <si>
    <t>3. Končno stanje denarnih sredstev</t>
  </si>
  <si>
    <t>Donosnost</t>
  </si>
  <si>
    <t>Začetna investicija (zmanjšana za prejete subvencije)</t>
  </si>
  <si>
    <t>Investirana lastna sredstva</t>
  </si>
  <si>
    <t>Neto sedanja vrednost lastnih sredstev (NSV)</t>
  </si>
  <si>
    <t>Interna stopnja donosa na lastna sredstva (ISD)</t>
  </si>
  <si>
    <t>Diskontna stopnja:</t>
  </si>
  <si>
    <t>Diskontirani denarni tok</t>
  </si>
  <si>
    <t>Analiza občutljivosti</t>
  </si>
  <si>
    <t>Analiza občutljivosti - Poslovni stroški</t>
  </si>
  <si>
    <t>ISD</t>
  </si>
  <si>
    <t>Poslovni stroški (% dejanske vrednosti)</t>
  </si>
  <si>
    <t>Zapri</t>
  </si>
  <si>
    <t>Povzetek projekta</t>
  </si>
  <si>
    <t>Rezultati projekta v €</t>
  </si>
  <si>
    <t>2. Skupaj stroški blaga in storitev</t>
  </si>
  <si>
    <t>1. Skupaj prihodki</t>
  </si>
  <si>
    <t>3. Stroški dela</t>
  </si>
  <si>
    <t>4. Amortizacija in odpisi vrednosti</t>
  </si>
  <si>
    <t>5. Finančni stroški</t>
  </si>
  <si>
    <t>6. Drugi stroški</t>
  </si>
  <si>
    <t>Bilančna vsota</t>
  </si>
  <si>
    <t>Neto sedanja vrednost (NSV)</t>
  </si>
  <si>
    <t>let</t>
  </si>
  <si>
    <t>čez 10 let</t>
  </si>
  <si>
    <t>čez 15 let</t>
  </si>
  <si>
    <t>čez 20 let</t>
  </si>
  <si>
    <t>Domov</t>
  </si>
  <si>
    <t>Izberi jezik:</t>
  </si>
  <si>
    <t>Ime projekta:</t>
  </si>
  <si>
    <t>Leto začetka projekta:</t>
  </si>
  <si>
    <t>Življenjska doba projekta:</t>
  </si>
  <si>
    <t>FULL: Tehnični + Finančni modul</t>
  </si>
  <si>
    <t>ECONOMY: Finančni modul</t>
  </si>
  <si>
    <t>10 let</t>
  </si>
  <si>
    <t>15 let</t>
  </si>
  <si>
    <t>20 let</t>
  </si>
  <si>
    <t>NADALJUJ NA PROJEKT</t>
  </si>
  <si>
    <t>discount rate:</t>
  </si>
  <si>
    <t>diskontna stopnja:</t>
  </si>
  <si>
    <t>C. INVENTORIES IN STOCK ON 31ST OF DECEMBER</t>
  </si>
  <si>
    <t>Neopredmetena sredstva (patenti, licence, programska oprema)</t>
  </si>
  <si>
    <t>Povprečni letni strošek plače novo zaposlenih</t>
  </si>
  <si>
    <t>Povprečna cena toplote</t>
  </si>
  <si>
    <t>Povprečna priključna moč
kW</t>
  </si>
  <si>
    <t>Cena merjenja
€/leto</t>
  </si>
  <si>
    <t>Cena porabe (variabilno)
€/MWh</t>
  </si>
  <si>
    <t>Povprečna poraba na odjemnika
MWh/leto</t>
  </si>
  <si>
    <t>Skupni odjem
MWh/leto</t>
  </si>
  <si>
    <t>Spodnja meja
od MWh/leto</t>
  </si>
  <si>
    <t>Zgornja meja
do MWh/leto</t>
  </si>
  <si>
    <t>Cena
€/MWh</t>
  </si>
  <si>
    <t>Letne amortizacijske stopnje</t>
  </si>
  <si>
    <t>Letne amortizacijske stopnje
Izračun planirane amortizacije</t>
  </si>
  <si>
    <t>Annual depreciation rates in %                
Calculation of planned depreciation</t>
  </si>
  <si>
    <t>Annual depreciation rates</t>
  </si>
  <si>
    <t>Čisti denarni tok iz financiranja</t>
  </si>
  <si>
    <t>DENARNI TOK v €</t>
  </si>
  <si>
    <t>CASH FLOW in €</t>
  </si>
  <si>
    <t>ORODJE ZA IZRAČUN EKONOMIKE MALIH MODULARNIH PROJEKTOV DALJINSKEGA OGREVANJA IN HLAJENJA</t>
  </si>
  <si>
    <t>ECONOMIC CALCULATION TOOL FOR SMALL MODULAR DISTRICT HEATING AND COOLING PROJECTS</t>
  </si>
  <si>
    <t>Manual</t>
  </si>
  <si>
    <t>Navodila</t>
  </si>
  <si>
    <t>Basic price (fixed) €/kW/year</t>
  </si>
  <si>
    <t>Priključna moč (fiksno)
€/kW/leto</t>
  </si>
  <si>
    <t>TOTAL EQUITY (1 to 2)</t>
  </si>
  <si>
    <t>BIH</t>
  </si>
  <si>
    <t>ULAZNI PODACI</t>
  </si>
  <si>
    <t>Investicija i finansiranje</t>
  </si>
  <si>
    <t>INVESTICIJA I FINANSIRANJE</t>
  </si>
  <si>
    <t>Investicijski troškovi</t>
  </si>
  <si>
    <t>Oprema/strojevi</t>
  </si>
  <si>
    <t>Objekti i građevinski radovi</t>
  </si>
  <si>
    <t>Zemljište</t>
  </si>
  <si>
    <t>Projektna i investiciona dokumentacija</t>
  </si>
  <si>
    <t>Nematerijalna imovina (patenti, licencije, software)</t>
  </si>
  <si>
    <t>Početni radni kapital</t>
  </si>
  <si>
    <t>Izvori finansiranja</t>
  </si>
  <si>
    <t>Privatni kapital</t>
  </si>
  <si>
    <t>Naknade za priključak</t>
  </si>
  <si>
    <t>Subvencije za investiciju</t>
  </si>
  <si>
    <t>Kamatna stopa</t>
  </si>
  <si>
    <t>Trajanje kredita u mjesecima</t>
  </si>
  <si>
    <t>Godina početka otplate</t>
  </si>
  <si>
    <t>Odgoda plaćanja u mjesecima</t>
  </si>
  <si>
    <t>Kamatna stopa zatvaranja kredita</t>
  </si>
  <si>
    <t>Troškovi</t>
  </si>
  <si>
    <t>Godišnji troškovi - Definicija troškova</t>
  </si>
  <si>
    <t>Operativni troškovi</t>
  </si>
  <si>
    <t>Troškovi biomase</t>
  </si>
  <si>
    <t>Piljevina</t>
  </si>
  <si>
    <t>Sadržaj vlage</t>
  </si>
  <si>
    <t>Kalorična vrijednosti</t>
  </si>
  <si>
    <t>Cijena</t>
  </si>
  <si>
    <t>CIJENA stalna y2y promjena</t>
  </si>
  <si>
    <t>Količina stalna y2y promjena</t>
  </si>
  <si>
    <t>biomasa</t>
  </si>
  <si>
    <t>Godina</t>
  </si>
  <si>
    <t>Količina u MWh</t>
  </si>
  <si>
    <t>Trošak u €</t>
  </si>
  <si>
    <t>Trošak prirodnog gasa</t>
  </si>
  <si>
    <t>Prirodni gas</t>
  </si>
  <si>
    <t>m3/god</t>
  </si>
  <si>
    <t>Cijena u €/MWh</t>
  </si>
  <si>
    <t>t/god</t>
  </si>
  <si>
    <t>Cijena u €/m3</t>
  </si>
  <si>
    <t>Količina u m3</t>
  </si>
  <si>
    <t>Trošak lož ulja</t>
  </si>
  <si>
    <t>l/god</t>
  </si>
  <si>
    <t>Lož ulje</t>
  </si>
  <si>
    <t>Cijena u €/l</t>
  </si>
  <si>
    <t>Količina u l</t>
  </si>
  <si>
    <t>Troškovi električne energije</t>
  </si>
  <si>
    <t>MWh/god</t>
  </si>
  <si>
    <t>Električna energija</t>
  </si>
  <si>
    <t>Trošak korištenja otpadne topline</t>
  </si>
  <si>
    <t>Troškovi pogona i održavanja</t>
  </si>
  <si>
    <t>Otpadna toplina</t>
  </si>
  <si>
    <t>stalna y2y promjena</t>
  </si>
  <si>
    <t>Pogon i održavanje</t>
  </si>
  <si>
    <t>Troškovi održavanja</t>
  </si>
  <si>
    <t>Troškovi upravljanja, osiguranja i zakupa</t>
  </si>
  <si>
    <t>Upravljanje, osiguranje i leasing</t>
  </si>
  <si>
    <t>Trošak promotivnih aktivnosti</t>
  </si>
  <si>
    <t>Promotivne aktivnosti</t>
  </si>
  <si>
    <t>Troškovi ostalih usluga</t>
  </si>
  <si>
    <t>Ostale usluge</t>
  </si>
  <si>
    <t>Rad</t>
  </si>
  <si>
    <t>Troškovi rada</t>
  </si>
  <si>
    <t>Stalni broj zaposlenika</t>
  </si>
  <si>
    <t>Aktivnostii zapošljavanja</t>
  </si>
  <si>
    <t>Broj novih zaposlenika</t>
  </si>
  <si>
    <t>Prosječni godišnji trošak plaća po novom zaposleniku</t>
  </si>
  <si>
    <t>Ukupni godišnji troškovi plaća za sve zaposlenike</t>
  </si>
  <si>
    <t>Ukupan broj zaposlenih</t>
  </si>
  <si>
    <t>Iznos</t>
  </si>
  <si>
    <t>Ostali troškovi i gubici</t>
  </si>
  <si>
    <t>Ostali troškovi</t>
  </si>
  <si>
    <t>Prihodi</t>
  </si>
  <si>
    <t>Godišnjih prihodi - Definicija prihoda</t>
  </si>
  <si>
    <t>Operativni prihodi</t>
  </si>
  <si>
    <t>Prihodi od prodaje električne energije</t>
  </si>
  <si>
    <t>Prosječna cijena električne energije</t>
  </si>
  <si>
    <t>Prihodi u €</t>
  </si>
  <si>
    <t>Prihodi od prodaje topline</t>
  </si>
  <si>
    <t>Model cijena topline</t>
  </si>
  <si>
    <t>Izravni unos cijene toplinske energije</t>
  </si>
  <si>
    <t>Proračun na osnovu bazne cijene, mjerenja i potrošne</t>
  </si>
  <si>
    <t>Proračun na osnovu popusta na cijenu za veću potrošnju</t>
  </si>
  <si>
    <t>Cijena toplinske energije - Izravni unos cijene toplinske energije</t>
  </si>
  <si>
    <t>Cijena toplinske energije - Proračun na osnovu bazne cijene, mjerenja i potrošne</t>
  </si>
  <si>
    <t>Cijena toplinske energije - Proračun popusta na cijenu za veću potrošnju</t>
  </si>
  <si>
    <t>Cijena toplinske energije</t>
  </si>
  <si>
    <t xml:space="preserve">y2y promjena troška plata </t>
  </si>
  <si>
    <t>Klasa 1</t>
  </si>
  <si>
    <t>Klasa 2</t>
  </si>
  <si>
    <t>Klasa 3</t>
  </si>
  <si>
    <t>Klasa 4</t>
  </si>
  <si>
    <t>Klasa 5</t>
  </si>
  <si>
    <t>Diskontni faktor cijene</t>
  </si>
  <si>
    <t>Gornja granica
do MWh/god</t>
  </si>
  <si>
    <t>Donja granica
od MWh/godina</t>
  </si>
  <si>
    <t>Cijena
€/MWh</t>
  </si>
  <si>
    <t>% prodate toplnske energije</t>
  </si>
  <si>
    <t>Prosječna cijena toplinske energije</t>
  </si>
  <si>
    <t>Ukupna količina prodate toplinske energije</t>
  </si>
  <si>
    <t>Kategorija kupca</t>
  </si>
  <si>
    <t>Ukupna potrošnja
MWh/godina</t>
  </si>
  <si>
    <t>Prosječna priključna snaga
kW</t>
  </si>
  <si>
    <t>Osnovna cijena (fiksna)
€/kW/god</t>
  </si>
  <si>
    <t>Toplina</t>
  </si>
  <si>
    <t>Operativna subvencija i drugi izvori prihoda poslovanja</t>
  </si>
  <si>
    <t>Operativna subvencija</t>
  </si>
  <si>
    <t>Ostali izvori prihoda</t>
  </si>
  <si>
    <t>Prihodi od financijskih aktivnosti</t>
  </si>
  <si>
    <t>Financijski prihodi</t>
  </si>
  <si>
    <t>Ostali prihodi i dobici</t>
  </si>
  <si>
    <t>Ostali prihodi</t>
  </si>
  <si>
    <t>Ostali parametri</t>
  </si>
  <si>
    <t>OSTALI PARAMETRI PROJEKTA</t>
  </si>
  <si>
    <t>Novčani ciklus</t>
  </si>
  <si>
    <t>Prosječni dani inventara</t>
  </si>
  <si>
    <t>Rok naplate potraživanja</t>
  </si>
  <si>
    <t>Rok plaćanja potraživanja</t>
  </si>
  <si>
    <t>Godišnja stopa amortizacije</t>
  </si>
  <si>
    <t>Cijena mjerenja
€/godišnje</t>
  </si>
  <si>
    <t>Cijena potrošnje (promjenjivo)
€/MWh</t>
  </si>
  <si>
    <t>Prosječna potrošnja po potrošaču
MWh/godina</t>
  </si>
  <si>
    <t>Prosječna cijena toplinske energije
€/MWh</t>
  </si>
  <si>
    <t>Nematerijalna imovina</t>
  </si>
  <si>
    <t>Oprema, postrojenja, vozila, mehanizacija</t>
  </si>
  <si>
    <t>Proračun profitabilnosti</t>
  </si>
  <si>
    <t>Diskontna stopa</t>
  </si>
  <si>
    <t>Oporezivanje</t>
  </si>
  <si>
    <t>Porez na dobit</t>
  </si>
  <si>
    <t>Dani</t>
  </si>
  <si>
    <t>IZVEDBA PROJEKTA</t>
  </si>
  <si>
    <t>Predviđena investicija u €</t>
  </si>
  <si>
    <t>1. Objekti i građevinski radovi</t>
  </si>
  <si>
    <t>2. Zemljište</t>
  </si>
  <si>
    <t>3. Oprema/strojevi</t>
  </si>
  <si>
    <t>A. NEKRETNINE, POSTROJENJA I OPREMA</t>
  </si>
  <si>
    <t>B. PROJEKTNA I INVESTICIONA DOKUMENTACIJA</t>
  </si>
  <si>
    <t>C. NEMATERIJALNA IMOVINA</t>
  </si>
  <si>
    <t>D. INVESTICIJSKI TROŠKOVI (A+B+C)</t>
  </si>
  <si>
    <t>E. POČETNI RADNI KAPITAL</t>
  </si>
  <si>
    <t>F. TOTAL INVESTICIJSKI TROŠKOVI (D+E)</t>
  </si>
  <si>
    <t>Izvori financiranja investicijskih troškova u €</t>
  </si>
  <si>
    <t>A. PRIVATNI KAPITAL</t>
  </si>
  <si>
    <t>B. KREDIT - BANKA</t>
  </si>
  <si>
    <t>C. NAKNADE ZA PRIKLJUČAK</t>
  </si>
  <si>
    <t>D. SUBVENCIJE ZA INVESTICIJU</t>
  </si>
  <si>
    <t>Kredit premoštavanja</t>
  </si>
  <si>
    <t>E. TOTAL IZVORI FINANCIRANJA (A+B+C+D)</t>
  </si>
  <si>
    <t>Vrijednost</t>
  </si>
  <si>
    <t>Udio %</t>
  </si>
  <si>
    <t>Izvor prihoda u €</t>
  </si>
  <si>
    <t>1. PRIHODI OD PRODAJE ELEKTRIČNE ENERGIJE</t>
  </si>
  <si>
    <t>2. PRIHODI OD PRODAJE TOPLINE</t>
  </si>
  <si>
    <t>3. OPERATIVNA SUBVENCIJA</t>
  </si>
  <si>
    <t>A BRUTO OPERATIVNI PRIHODI</t>
  </si>
  <si>
    <t>1. SUBVENCIJE INVESTICIJE</t>
  </si>
  <si>
    <t>2. FINANSIJSKI PRIHODI</t>
  </si>
  <si>
    <t>3. OSTALI PRIHODI</t>
  </si>
  <si>
    <t>B. DRUGI IZVORI PRIHODA</t>
  </si>
  <si>
    <t>C. UKUPNI PRIHODI (A + B)</t>
  </si>
  <si>
    <t>Vrsta troška u €</t>
  </si>
  <si>
    <t>1. Troškovi izvora energije</t>
  </si>
  <si>
    <t>2. Troškovi pogona i održavanja</t>
  </si>
  <si>
    <t>A. UKUPNI TROŠKOVI POGONA (1 + 2)</t>
  </si>
  <si>
    <t>1. Troškovi upravljanja, osiguranja i zakupa</t>
  </si>
  <si>
    <t>2. Trošak promotivnih aktivnosti</t>
  </si>
  <si>
    <t>3. Troškovi ostalih usluga</t>
  </si>
  <si>
    <t>B. UKUPNI TROŠKOVI ODRŽAVANJA (1 + 2 + 3)</t>
  </si>
  <si>
    <t>C. TROŠKOVI RADA</t>
  </si>
  <si>
    <t>D. TROŠKOVI OTPISA VRIJEDNOSTI I AMORTIZACIJE</t>
  </si>
  <si>
    <t>E. FINANSIJSKI TROŠKOVI</t>
  </si>
  <si>
    <t>F. OSTALI TROŠKOVI I GUBICI</t>
  </si>
  <si>
    <t>G. POREZ NA DOBIT</t>
  </si>
  <si>
    <t>Zalihe na skladištu i potrebni resursi u €</t>
  </si>
  <si>
    <t>B. Koeficijent povrata uloženog?</t>
  </si>
  <si>
    <t>A. Prosječni dani inventara</t>
  </si>
  <si>
    <t>Potraživanja i potrebni resursi u €</t>
  </si>
  <si>
    <t>A. Period naplate potraživanja</t>
  </si>
  <si>
    <t>B. Koeficijent naplate potraživanja</t>
  </si>
  <si>
    <t>D. POTREBNA SREDSTVA ZA FINANSIRANJE INVENTARA</t>
  </si>
  <si>
    <t>C. STANJE POTRAŽIVANJA NA 31. DECEMBAR</t>
  </si>
  <si>
    <t>C. ZALIHE NA SKLADIŠTU NA 31. DECEMBAR</t>
  </si>
  <si>
    <t>D. POTREBNA SREDSTVA ZA FINANSIRANJE POTRAŽIVANJA</t>
  </si>
  <si>
    <t>E. DUGOROČNA POTRAŽIVANJA NA 31. DECEMBAR</t>
  </si>
  <si>
    <t>Godišnja amortizacijska stopa u %
Proračun planirane amortizacije</t>
  </si>
  <si>
    <t>A. NEMATERIJALNA IMOVINA</t>
  </si>
  <si>
    <t>B. NEKRETNINE, POSTROJENJA I OPREMA</t>
  </si>
  <si>
    <t>2. Oprema, postrojenja, vozila, mehanizacija</t>
  </si>
  <si>
    <t>Trošak amortizacije u €</t>
  </si>
  <si>
    <t>B. UKUPNO NEKRETNINE, POSTROJENJA I OPREMA</t>
  </si>
  <si>
    <t>C. UKUPNO (A+B)</t>
  </si>
  <si>
    <t>Vrijednost osnovne imovine na dan 31. decembra u €</t>
  </si>
  <si>
    <t>Obaveze i kapital</t>
  </si>
  <si>
    <t>Obaveze i isporuke financiraju od strane dobavljača u €</t>
  </si>
  <si>
    <t>A. Rok plaćanja potraživanja</t>
  </si>
  <si>
    <t>B. Obaveze prema dobavljačima koeficijent obrta</t>
  </si>
  <si>
    <t>C. OBAVEZE PREMA DOBAVLJAČIMA NA 31. DECEMBAR</t>
  </si>
  <si>
    <t>D. ISPORUKE FINANSIRANE OD STRANE DOBAVLJAČA</t>
  </si>
  <si>
    <t>E. DUGROČNE OBAVEZE PREMA DOBAVLJAČIMA NA DAN 31. DECEMBRA</t>
  </si>
  <si>
    <t>Radno kapitalni zahtjevi u €</t>
  </si>
  <si>
    <t>1. Potrebna sredstva za finansiranje inventara</t>
  </si>
  <si>
    <t>2. Potrebna sredstva za finansiranje potraživanja</t>
  </si>
  <si>
    <t>3. Isporuke finansirane od strane dobavljača</t>
  </si>
  <si>
    <t>Isplaćivanje duga</t>
  </si>
  <si>
    <t>Glavnical u €</t>
  </si>
  <si>
    <t>A. RADNI OBRATNI SUFICIT (+) ILI DEFICIT (-) (3-2-1)</t>
  </si>
  <si>
    <t>Broj rata</t>
  </si>
  <si>
    <t>Kredit 1</t>
  </si>
  <si>
    <t>Kredit 2</t>
  </si>
  <si>
    <t>Kredit 3</t>
  </si>
  <si>
    <t>Finansiranje premoštavanja</t>
  </si>
  <si>
    <t>Naknadno plaćanje</t>
  </si>
  <si>
    <t>mjeseci</t>
  </si>
  <si>
    <t>UKUPNI KREDITI u €</t>
  </si>
  <si>
    <t>Promjene u statusu kredita i otplata glavnice i kamate u €</t>
  </si>
  <si>
    <t>A. PRESJEK STANJA KREDITA NA DAN 31. DECEMBRA</t>
  </si>
  <si>
    <t>Godišnji kredit 1 - plaćanja</t>
  </si>
  <si>
    <t>Godišnji kredit 2 - plaćanja</t>
  </si>
  <si>
    <t>Godišnji kredit 3 - plaćanja</t>
  </si>
  <si>
    <t>Uplate kredita za finansiranje premoštavanja</t>
  </si>
  <si>
    <t>B. SKUPNA ODPLAČILA POSOJIL V LETU</t>
  </si>
  <si>
    <t>Godišnja plaćanja kamata na kredit 1</t>
  </si>
  <si>
    <t>B. UKUPNA GODIŠNJA PLAĆANJE ZA KREDITIRANJE</t>
  </si>
  <si>
    <t>Godišnja plaćanja kamata na kredit 2</t>
  </si>
  <si>
    <t>Godišnja plaćanja kamata na kredit 3</t>
  </si>
  <si>
    <t>Godišnja plaćanja kamata za financiranje kredita za premoštavanje</t>
  </si>
  <si>
    <t>C. UKUPNA GODIŠNJA PLAĆANJA KAMATA</t>
  </si>
  <si>
    <t>Dioničarski kapital u € na dan 31. decembra</t>
  </si>
  <si>
    <t>1. Vlasnički kapital</t>
  </si>
  <si>
    <t>2. Zadržana dobit</t>
  </si>
  <si>
    <t>UKUPNI KAPITAL (1 do 2)</t>
  </si>
  <si>
    <t>Sticanje i korištenje subvencije u €</t>
  </si>
  <si>
    <t>2. Subvencionirana osnovna sredstva na dan 31. prosinca</t>
  </si>
  <si>
    <t>3. Udio subvencija u subvencioniranim osnovnim sredstvima</t>
  </si>
  <si>
    <t>4. Trošak amortizacije</t>
  </si>
  <si>
    <t>5. Ostali izvori prihoda</t>
  </si>
  <si>
    <t>Dugoročni obračunati troškovi i odgođeni prihodi na dan 31. decembra</t>
  </si>
  <si>
    <t>2. Subvencije za investiciju</t>
  </si>
  <si>
    <t>3. Ukupni troškovi roba i usluga</t>
  </si>
  <si>
    <t>a) Ukupni operativni troškovi</t>
  </si>
  <si>
    <t>1. Ukupni operativni prihodi</t>
  </si>
  <si>
    <t>b) Ukupni troškovi operativnih usluga</t>
  </si>
  <si>
    <t>4. Troškovi rada</t>
  </si>
  <si>
    <t>5. Amortizacija i otpis vrijednosti</t>
  </si>
  <si>
    <t>1. Neopredmetena sredstva</t>
  </si>
  <si>
    <t>1. Nematerijalna imovina</t>
  </si>
  <si>
    <t>2. Nekretnine, postrojenja i oprema</t>
  </si>
  <si>
    <t>2.1. Objekti i građevinski radovi</t>
  </si>
  <si>
    <t>2.2. Oprema, postrojenja, vozila, mehanizacija</t>
  </si>
  <si>
    <t>6. Prihodi od financijskih aktivnosti</t>
  </si>
  <si>
    <t>8. Ostali prihodi i dobici</t>
  </si>
  <si>
    <t>10. DOBIT PRIJE OPOREZIVANJA</t>
  </si>
  <si>
    <t>11. Porez na dobit</t>
  </si>
  <si>
    <t>12. NETO DOBIT</t>
  </si>
  <si>
    <t>13. Broj zaposlenih</t>
  </si>
  <si>
    <t>Bilans</t>
  </si>
  <si>
    <t>Bilans na dan 31. decembra u €</t>
  </si>
  <si>
    <t>I. Nematerijalna sredstva i dugoročni odgođeni troškovi i obračunati prihodi</t>
  </si>
  <si>
    <t>A. OSNOVNA SREDSTVA</t>
  </si>
  <si>
    <t>II. Nekretnine, postrojenja i oprema</t>
  </si>
  <si>
    <t>III. Dugoročna potraživanja</t>
  </si>
  <si>
    <t>B. TEKUĆA IMOVINA</t>
  </si>
  <si>
    <t>III. Gotovina i gotovinski ekvivalenti</t>
  </si>
  <si>
    <t>I. Inventar</t>
  </si>
  <si>
    <t>II. Tekuća potraživanja</t>
  </si>
  <si>
    <t>UKUPNA SREDSTVA</t>
  </si>
  <si>
    <t>B. Provizije i dugoročni obračunati troškovi i odgođeni prihodi</t>
  </si>
  <si>
    <t>C. DUGOROČNE OBVEZE</t>
  </si>
  <si>
    <t>I. Dugoročne financijske obveze</t>
  </si>
  <si>
    <t>D. KRATKOROČNE OBVEZE</t>
  </si>
  <si>
    <t>A. VLASNIČKI UDIO</t>
  </si>
  <si>
    <t>II. Dugoročne obaveze prema dobavljačima</t>
  </si>
  <si>
    <t>I. Kratkoročne financijske obaveze</t>
  </si>
  <si>
    <t>II. Obaveze</t>
  </si>
  <si>
    <t>UKUPNE OBAVEZE I VLASNIČKI UDIO</t>
  </si>
  <si>
    <t>Izvještaj o tokovima novca u €</t>
  </si>
  <si>
    <t>A. TOKOVI NOVCA OD POSLOVNIH AKTIVNOSTI</t>
  </si>
  <si>
    <t>1. Dobit prije oporezivanja</t>
  </si>
  <si>
    <t>2. Amortizacija i otpis vrijednosti</t>
  </si>
  <si>
    <t>3. Porez na dobit</t>
  </si>
  <si>
    <t>4. Smanjenje (- povećanje) potraživanja</t>
  </si>
  <si>
    <t>5. Smanjenje (- povećanje) zaliha</t>
  </si>
  <si>
    <t>6. Povećanje (- smanjenje) poslovnih obaveza</t>
  </si>
  <si>
    <t>7. Financijski troškovi</t>
  </si>
  <si>
    <t>9. Ostali troškovi i gubici</t>
  </si>
  <si>
    <t>8. Dobit koja se odnosi na dugoročne obračunate troškove i odgođeni prihoda (subvencije)</t>
  </si>
  <si>
    <t>Neto novčani tok iz poslovnih aktivnosti</t>
  </si>
  <si>
    <t>B. NOVČANI TOK OD INVESTICIJSKIH AKTIVNOSTI</t>
  </si>
  <si>
    <t>1. Primanja (+) i isplate (-) u nematerijalna sredstva</t>
  </si>
  <si>
    <t>2. Primanja (+) i isplate (-) za nekretnine, postrojenja i opreme</t>
  </si>
  <si>
    <t>Neto novčani tijek iz investicijskih aktivnosti</t>
  </si>
  <si>
    <t>Neto novčani tok iz investicijskih aktivnosti</t>
  </si>
  <si>
    <t>C. Novčani tok od financijskih aktivnosti</t>
  </si>
  <si>
    <t>1. Primanja od kapitala (+) i isplaćene dividende (-)</t>
  </si>
  <si>
    <t>2. Primanja (+) i isplate (-) u finansijske obaveze, obračunati troškovi i odgođeni prihodi</t>
  </si>
  <si>
    <t>Neto novčani tijek iz financijskih aktivnosti</t>
  </si>
  <si>
    <t>D. Konačno stanje novčanih sredstava</t>
  </si>
  <si>
    <t>1. Neto novčani tok</t>
  </si>
  <si>
    <t>2. Novac i novčani ekvivalenti na početku godine</t>
  </si>
  <si>
    <t>3. Novac i novčani ekvivalenti, kraj godine</t>
  </si>
  <si>
    <t>Opravdanost</t>
  </si>
  <si>
    <t>Početna investicija (s popustom dobijenih subvencija)</t>
  </si>
  <si>
    <t>Uloženi privatni kapital</t>
  </si>
  <si>
    <t>Neto sadašnja vrijednost (NPV)</t>
  </si>
  <si>
    <t>Interna stopa povrata (IRR)</t>
  </si>
  <si>
    <t>NOVČANI TOK u €</t>
  </si>
  <si>
    <t>Diskontirani novčani tok</t>
  </si>
  <si>
    <t>Analiza osjetljivosti - Operativni troškovi</t>
  </si>
  <si>
    <t>Operativni troškovi (% od stvarne vrijednosti)</t>
  </si>
  <si>
    <t>Novčani tok</t>
  </si>
  <si>
    <t>Analiza osjetljivosti</t>
  </si>
  <si>
    <t>Zatvori</t>
  </si>
  <si>
    <t>Sažetak projekta</t>
  </si>
  <si>
    <t>Izvedba projekta u €</t>
  </si>
  <si>
    <t>1. Ukupni prihod</t>
  </si>
  <si>
    <t>2. Ukupni troškovi roba i usluga</t>
  </si>
  <si>
    <t>5. Financijski troškovi</t>
  </si>
  <si>
    <t>6. Ostali troškovi</t>
  </si>
  <si>
    <t>Bilansna suma</t>
  </si>
  <si>
    <t>godina</t>
  </si>
  <si>
    <t>preko 10 godina</t>
  </si>
  <si>
    <t>preko 15 godina</t>
  </si>
  <si>
    <t>preko 20 godina</t>
  </si>
  <si>
    <t>Dom</t>
  </si>
  <si>
    <t>PRORAČUNSKI ALAT</t>
  </si>
  <si>
    <t>Izaberite jezik:</t>
  </si>
  <si>
    <t>Naziv projekta:</t>
  </si>
  <si>
    <t>Početak projekta - godina:</t>
  </si>
  <si>
    <t>Vrijeme trajanja projekta:</t>
  </si>
  <si>
    <t>PUNI MODUL: Tehnički + Finansijski modul</t>
  </si>
  <si>
    <t>EKONOMIJA: Finansijski modul (samo)</t>
  </si>
  <si>
    <t>10 godina</t>
  </si>
  <si>
    <t>15 godina</t>
  </si>
  <si>
    <t>20 godina</t>
  </si>
  <si>
    <t>Priručnik</t>
  </si>
  <si>
    <t>NASTAVITE NA PROJEKAT</t>
  </si>
  <si>
    <t>EKONOMSKI ALAT ZA PROJEKTE MALIH MODULARNIH SISTEMA ZA DALJINSKO GRIJANJE I HLAĐENJE</t>
  </si>
  <si>
    <t>SRB</t>
  </si>
  <si>
    <t>Investicioni troškovi</t>
  </si>
  <si>
    <t>UKUPNO</t>
  </si>
  <si>
    <t>Mašine i oprema</t>
  </si>
  <si>
    <t>Objekti i gradjevinski radovi</t>
  </si>
  <si>
    <t>Nematerijalna sredstva (patenti, licence, softver)</t>
  </si>
  <si>
    <t>Početni obrtni kapital</t>
  </si>
  <si>
    <t>Sopstvena sredstva</t>
  </si>
  <si>
    <t>Takse za priključak</t>
  </si>
  <si>
    <t>Investicioni subvencije</t>
  </si>
  <si>
    <t>Trajanje kredita u mesecima</t>
  </si>
  <si>
    <t>Početna godina otplate</t>
  </si>
  <si>
    <t>Grejs period</t>
  </si>
  <si>
    <t>GODIŠNJI TROŠKOVI - DEFINICIJA</t>
  </si>
  <si>
    <t>Proizvodni troškovi</t>
  </si>
  <si>
    <t>Sečka</t>
  </si>
  <si>
    <t>Pelet</t>
  </si>
  <si>
    <t>Ostalo</t>
  </si>
  <si>
    <t>Toplotna moć</t>
  </si>
  <si>
    <t>CENA konstatna godišnja promena</t>
  </si>
  <si>
    <t xml:space="preserve">KOLIČINA konstatna godišnja eskalacija </t>
  </si>
  <si>
    <t>t/godišnje</t>
  </si>
  <si>
    <t>Cena u €/MWh</t>
  </si>
  <si>
    <t>Troškovi prirodnog gasa</t>
  </si>
  <si>
    <t>Troškovi u €</t>
  </si>
  <si>
    <t>m3/godišnje</t>
  </si>
  <si>
    <t>Cena u €/m3</t>
  </si>
  <si>
    <t>Troškovi ulja za loženje</t>
  </si>
  <si>
    <t>l/godišnje</t>
  </si>
  <si>
    <t>Ulje za loženje</t>
  </si>
  <si>
    <t>Cena u €/l</t>
  </si>
  <si>
    <t>Troškovi nabavke otpadne toplote</t>
  </si>
  <si>
    <t>Otpadna toplota</t>
  </si>
  <si>
    <t>Troškovi proizvodnje i održavanja</t>
  </si>
  <si>
    <t>Proizvodnja i održavanje</t>
  </si>
  <si>
    <t>Troškovi usluga</t>
  </si>
  <si>
    <t>Upravljanje, osiguranje i zakup</t>
  </si>
  <si>
    <t>Troškovi promotivnih aktivnosti</t>
  </si>
  <si>
    <t>godišnja promena plate</t>
  </si>
  <si>
    <t>Konstani broj zaposlenih</t>
  </si>
  <si>
    <t>Aktivnosti zaposlenih</t>
  </si>
  <si>
    <t>Broj novozaposlenih</t>
  </si>
  <si>
    <t>Prosečna godišnja zarada po novozaposlenom</t>
  </si>
  <si>
    <t>Ukupna godišnja zarada zaposlenih</t>
  </si>
  <si>
    <t>MWh/godišnje</t>
  </si>
  <si>
    <t>konstatna godišnja promena</t>
  </si>
  <si>
    <t>GODIŠNJI PRIHODI - DEFINICIJA</t>
  </si>
  <si>
    <t>Proizvodni prihodi</t>
  </si>
  <si>
    <t>Prosečna prodajna cena električne energije</t>
  </si>
  <si>
    <t>Prihodi od prodaje toplote</t>
  </si>
  <si>
    <t>Model naplate toplote</t>
  </si>
  <si>
    <t>Unos cene toplote</t>
  </si>
  <si>
    <t>Fiskni i varijabilni deo po potrošnji</t>
  </si>
  <si>
    <t>Popust na količinu</t>
  </si>
  <si>
    <t>Cena toplote - Unos cene toplote</t>
  </si>
  <si>
    <t>Cena toplote - Fiskni i varijabilni deo po potrošnji</t>
  </si>
  <si>
    <t>Cena toplote - Popust na količinu</t>
  </si>
  <si>
    <t>Donja granica
MWh/godišnje</t>
  </si>
  <si>
    <t>Faktor diskontovanja</t>
  </si>
  <si>
    <t>Gornja granica
MWh/godišnje</t>
  </si>
  <si>
    <t>% od prodate toplote</t>
  </si>
  <si>
    <t>Prosečna cena toplote</t>
  </si>
  <si>
    <t>Ukupna količina prodate toplote</t>
  </si>
  <si>
    <t>Tip potrošača</t>
  </si>
  <si>
    <t>Prosečna snaga priključka
kW</t>
  </si>
  <si>
    <t>Fiksni deo
€/kW/godišnje</t>
  </si>
  <si>
    <t>Trošak merenja
€/godišnje</t>
  </si>
  <si>
    <t>Varijabilni deo
€/MWh</t>
  </si>
  <si>
    <t>Operativni subvencije</t>
  </si>
  <si>
    <t>Operativni subvencije, pomoć i drugi izvori poslovnih prihoda</t>
  </si>
  <si>
    <t>Prihod na osnovu finansijskih aktivnosti</t>
  </si>
  <si>
    <t>Finansijski prihodi</t>
  </si>
  <si>
    <t>Cena toplote</t>
  </si>
  <si>
    <t>Ukupna potrošnja
MWh/godišnje</t>
  </si>
  <si>
    <t>Prosečna potrošnja potrošača
MWh/godišnje</t>
  </si>
  <si>
    <t>Prosečna cena toplote
€/MWh</t>
  </si>
  <si>
    <t>Ciklus obrtnih sredstava</t>
  </si>
  <si>
    <t>Prosečno trajanje zaliha</t>
  </si>
  <si>
    <t>Prosečno trajanje potraživanja</t>
  </si>
  <si>
    <t>Rok plaćanja u danima</t>
  </si>
  <si>
    <t>Računanje profitabilnosti</t>
  </si>
  <si>
    <t>Porezi</t>
  </si>
  <si>
    <t>dana</t>
  </si>
  <si>
    <t>Nematerijalna sredstva</t>
  </si>
  <si>
    <t>Investicije i finansiranje</t>
  </si>
  <si>
    <t>Planirani investicioni troškovi €</t>
  </si>
  <si>
    <t>Izvori finansiranja investicionih troškova u €</t>
  </si>
  <si>
    <t>Udeo %</t>
  </si>
  <si>
    <t>C. NEMATERIJALNA SREDSTVA</t>
  </si>
  <si>
    <t>D. INVESTICIONI TROŠKOVI (A+B+C)</t>
  </si>
  <si>
    <t>E. POČETNI OBRTNI KAPITAL</t>
  </si>
  <si>
    <t>F. UKUPNI INVESTICIONI TROŠKOVI (D+E)</t>
  </si>
  <si>
    <t>A. SOPSTVENA SREDSTVA</t>
  </si>
  <si>
    <t>B. BANKARSKI KREDITI</t>
  </si>
  <si>
    <t>C. TAKSE ZA PRIKLJUČAK</t>
  </si>
  <si>
    <t>D. INVESTICIONI SUBVENCIJE</t>
  </si>
  <si>
    <t>Kamatna stopa premošćavanje kredita</t>
  </si>
  <si>
    <t>Premošćavanje kredit</t>
  </si>
  <si>
    <t>E. UKUPNI IZVORI FINANSIRANJA (A+B+C+D)</t>
  </si>
  <si>
    <t>Izvori prihoda u €</t>
  </si>
  <si>
    <t>A. BRUTO POSLOVNI PRIHODI</t>
  </si>
  <si>
    <t>B. OSTALI PRIHODI</t>
  </si>
  <si>
    <t>C. UKUPNI PRIHODI (A+B)</t>
  </si>
  <si>
    <t>2. PRIHODI OD PRODAJE TOPLOTE</t>
  </si>
  <si>
    <t>3. OPERATIVNI SUBVENCIJE</t>
  </si>
  <si>
    <t>1. INVESTICIONI SUBVENCIJE</t>
  </si>
  <si>
    <t>Vrsta troškova u €</t>
  </si>
  <si>
    <t>1. Troškovi energije</t>
  </si>
  <si>
    <t>2. Troškovi proizvodnje i održavanja</t>
  </si>
  <si>
    <t>A. UKUPNI PROIZVODNI TROŠKOVI (1+2)</t>
  </si>
  <si>
    <t>2. Troškovi promotivnih aktivnosti</t>
  </si>
  <si>
    <t>B. UKUPNI TROŠKOVI USLUGA (1+2+3)</t>
  </si>
  <si>
    <t>D. SMANJENJE VREDNOSTI I TROŠKOVI AMORTIZACIJE</t>
  </si>
  <si>
    <t>H. UKUPNI TROŠKOVI (A+B+C+D+E+F+G)</t>
  </si>
  <si>
    <t>Zalihe i potrebna sredstva za finansiranje u €</t>
  </si>
  <si>
    <t>B. Koeficijent obrta zaliha</t>
  </si>
  <si>
    <t>C. STANJE ZALIHA NA DAN 31. 12.</t>
  </si>
  <si>
    <t>D. POTREBNA SREDSTVA ZA FINANSIRANJE ZALIHA</t>
  </si>
  <si>
    <t>Stanje potraživanja i potrebna sredstva za finansiranje u €</t>
  </si>
  <si>
    <t>A. Prosečno trajanje potraživanja</t>
  </si>
  <si>
    <t>B. Koeficijent obrta potraživanja</t>
  </si>
  <si>
    <t>C. STANJE POTRAŽIVANJA NA DAN 31. 12</t>
  </si>
  <si>
    <t>E. STANJE DUGOROČNIH POTRAŽIVANJA NA DAN 31. 12.</t>
  </si>
  <si>
    <t>Troškovi amortizacije u €</t>
  </si>
  <si>
    <t>Vrednost osnovnih sredstava na dan 31. 12.</t>
  </si>
  <si>
    <t>A. Prosečno trajanje zaliha</t>
  </si>
  <si>
    <t>Godinja stopa amortizacije u %
Računanje planirane amortizacije</t>
  </si>
  <si>
    <t>A. NEMATERIJALNA SREDSTVA</t>
  </si>
  <si>
    <t>1. Objekti i gradjevinski radovi</t>
  </si>
  <si>
    <t>Obaveze i sopstveni kapital</t>
  </si>
  <si>
    <t>B. Koeficijent obrta obaveza</t>
  </si>
  <si>
    <t>C. OBAVEZE  NA DAN 31. DECEMBAR</t>
  </si>
  <si>
    <t>E. STANJE DUGOROČNIH OBAVEZA NA DAN 31. 12.</t>
  </si>
  <si>
    <t>Potrebna obrtna sredstva u €</t>
  </si>
  <si>
    <t>A. SUFICIT(+) ILI DEFICIT(+) OBRTNIH SREDSTAVA (3-2-1)</t>
  </si>
  <si>
    <t>Finansiranje duga</t>
  </si>
  <si>
    <t>Glavnica u €</t>
  </si>
  <si>
    <t>Broj rata (anuiteta)</t>
  </si>
  <si>
    <t>Pozajmica 1</t>
  </si>
  <si>
    <t>Dolazi na naplatu posle</t>
  </si>
  <si>
    <t>meseci</t>
  </si>
  <si>
    <t>UKUPNA POZAJMLJENA SREDSTVA U €</t>
  </si>
  <si>
    <t>Trendovi pozajmica i otplate glavnice i kamate u €</t>
  </si>
  <si>
    <t>A. UKUPNO STANJE POZAJMICE NA DAN 31.12.</t>
  </si>
  <si>
    <t>Otplata (glavnice) Pozajmice 1</t>
  </si>
  <si>
    <t>B. UKUPNE OTPLATE (GLAVNICE) U TEKUĆOJ GODINI</t>
  </si>
  <si>
    <t>Otplate kamata Pozajmice 1</t>
  </si>
  <si>
    <t xml:space="preserve">C. UKUPNE OTPLATE KAMATE U TEKUĆOJ GODINI </t>
  </si>
  <si>
    <t>Ukupni kapital na dan 31.12. u €</t>
  </si>
  <si>
    <t>2. Neraspoređena dobit</t>
  </si>
  <si>
    <t>UKUPNI KAPITAL (1+2)</t>
  </si>
  <si>
    <t>Pribavljanje i potrošnja bespovratnih sredstava</t>
  </si>
  <si>
    <t>1. Bespovratna sredstva</t>
  </si>
  <si>
    <t>2. Bespovratna osnovna sredstva na dan 31.12.</t>
  </si>
  <si>
    <t>3. Udeo bespovratnih sredstva u osnovnim sredstvima</t>
  </si>
  <si>
    <t>4. Troškovi amortizacije</t>
  </si>
  <si>
    <t>REZERVISANI TROŠKOVI I ODLOŽENI PRIHODI NA DAN 31.12.</t>
  </si>
  <si>
    <t>Ukupne obaveze i vrednost isporuka financiranih od strane dobaljvača u €</t>
  </si>
  <si>
    <t>A. Rok plaćanja u danima</t>
  </si>
  <si>
    <t>D. VREDNOST ISPORUKA FINANCIRANIH OD STRANE DOBAVLJAČA</t>
  </si>
  <si>
    <t>1. Potrebna sredstva za finansiranje zaliha</t>
  </si>
  <si>
    <t>3. Vrednost isporuka finansiranih od strane dobavljača</t>
  </si>
  <si>
    <t>Pozajmica 2</t>
  </si>
  <si>
    <t>Pozajmica 3</t>
  </si>
  <si>
    <t>Otplata (glavnice) Pozajmice 2</t>
  </si>
  <si>
    <t>Otplata (glavnice) Pozajmice 3</t>
  </si>
  <si>
    <t>Finansiranje premošćavanja</t>
  </si>
  <si>
    <t>Otplate kamata Pozajmice 2</t>
  </si>
  <si>
    <t>Otplate kamata Pozajmice 3</t>
  </si>
  <si>
    <t>Otplata (glavnice) pozajmice premošćavanja</t>
  </si>
  <si>
    <t>Otplate kamata pozajmice premošćavanja</t>
  </si>
  <si>
    <t>Bilans uspeha</t>
  </si>
  <si>
    <t>Bilans uspeha u €</t>
  </si>
  <si>
    <t>3. Ukupni troškovi dobara i usluga</t>
  </si>
  <si>
    <t>b) Ukupni troškovi usluga poslovanja</t>
  </si>
  <si>
    <t>5. Smanjenje vrednosti i amortizacija</t>
  </si>
  <si>
    <t>10. PRIHOD PRE OPOREZIVANJA</t>
  </si>
  <si>
    <t>12. NETO PRIHOD</t>
  </si>
  <si>
    <t>1. Ukupno proizvodni prihodi</t>
  </si>
  <si>
    <t>2. Investicioni subvencije</t>
  </si>
  <si>
    <t>a) Ukupni proizvodni troškovi</t>
  </si>
  <si>
    <t>1. Nematerijalna sredstva</t>
  </si>
  <si>
    <t>2.1. Objekti i gradjevinski radovi</t>
  </si>
  <si>
    <t>7. Finansijski troškovi</t>
  </si>
  <si>
    <t xml:space="preserve">Bilans stanja </t>
  </si>
  <si>
    <t>Bilans stanja na dan 31.12. u €</t>
  </si>
  <si>
    <t>I. Nematerijalna sredstva i rezervisani troškovi i odloženi prihodi na dan 31.12.</t>
  </si>
  <si>
    <t>A. VLASNIČKI KAPITAL</t>
  </si>
  <si>
    <t>B. PROVIZIJE I REZERVISANI TROŠKOVI I ODLOŽENI PRIHODI</t>
  </si>
  <si>
    <t>C. DUGOROČNE OBAVEZE</t>
  </si>
  <si>
    <t>I. Dugoročne finansijske obaveze</t>
  </si>
  <si>
    <t>D. KRATKOROČNE OBAVEZE</t>
  </si>
  <si>
    <t>I. Kratkoročne finansijske obaveze</t>
  </si>
  <si>
    <t>B. OBRTNA SREDSTVA</t>
  </si>
  <si>
    <t>1. Zalihe</t>
  </si>
  <si>
    <t>II. Potraživanja</t>
  </si>
  <si>
    <t>II. Dugoročne obaveze</t>
  </si>
  <si>
    <t>UKUPNE OBAVEZE</t>
  </si>
  <si>
    <t>Novčani tok u €</t>
  </si>
  <si>
    <t>A. NOVČANI TOK IZ PROIZVODNJE</t>
  </si>
  <si>
    <t>6. Povećanje (- smanjenje) obaveza</t>
  </si>
  <si>
    <t>Neto novčani tok proizvodnje</t>
  </si>
  <si>
    <t>B. NOVČANI TOK IZ  INVESTIRANJA</t>
  </si>
  <si>
    <t>1. Prihodi (+) i isplate (-) za nematerijalna sredstava</t>
  </si>
  <si>
    <t>2. Prihodi (+) i isplate (-) za nekretnine, postrojenja i opremu.</t>
  </si>
  <si>
    <t>Neto novčani tok iz investiranja</t>
  </si>
  <si>
    <t>C. NOVČANI TOK IZ FINANSIJSKIH AKTIVNOSTI</t>
  </si>
  <si>
    <t>1. Prihodi od kapitalnih uplata (+) i plaćene diviedende (-)</t>
  </si>
  <si>
    <t>2. Prihodi (+) i isplate (-) finansijskih obaveza za rezervisane troškove i odložene prihode</t>
  </si>
  <si>
    <t>Neto novčani tok iz investicija</t>
  </si>
  <si>
    <t>D. NETO BILANS GOTOVINE I GOTOVINSKIH EKVIVALENATA</t>
  </si>
  <si>
    <t>2. Gotovina i ekvivelenti gotovine na dan 1.1.</t>
  </si>
  <si>
    <t>3. Gotovina i ekvivelenti gotovine na dan 31.12.</t>
  </si>
  <si>
    <t>1. Dobit pre oporezivanja</t>
  </si>
  <si>
    <t>2. Smanjenje vrednosti i amortizacija</t>
  </si>
  <si>
    <t>8. Prihod od rezervisanih troškova i odloženih prihoda (Investicioni subvencije)</t>
  </si>
  <si>
    <t>Profitabilnost</t>
  </si>
  <si>
    <t>Početna investicija (umanjena za isnos bespovratnih sredstava)</t>
  </si>
  <si>
    <t>Investirani privatni kapital</t>
  </si>
  <si>
    <t>Neto sadašnja vrednost (NPV)</t>
  </si>
  <si>
    <t>Interna stopa prinosa (IRR)</t>
  </si>
  <si>
    <t>Diskontovani novčani tok</t>
  </si>
  <si>
    <t>Analiza osetljivosti - Proizvodni troškovi</t>
  </si>
  <si>
    <t>Proizvodni troškovi (% od stvarne vrednosti)</t>
  </si>
  <si>
    <t>Analiza osetljivosti</t>
  </si>
  <si>
    <t>Rezime projekta</t>
  </si>
  <si>
    <t>1. Ukupni prihodi</t>
  </si>
  <si>
    <t>godine</t>
  </si>
  <si>
    <t>Rezultati projekta u €</t>
  </si>
  <si>
    <t>2. Ukupni troškovi dobara i usluga</t>
  </si>
  <si>
    <t>3. Troškovi rada</t>
  </si>
  <si>
    <t>4. Smanjenje vrednosti i amortizacija</t>
  </si>
  <si>
    <t>5. Finansijski troškovi</t>
  </si>
  <si>
    <t>diskontna stopa:</t>
  </si>
  <si>
    <t>preko 15godina</t>
  </si>
  <si>
    <t>Na početak</t>
  </si>
  <si>
    <t>ALAT ZA IZRAČUNAVANJE</t>
  </si>
  <si>
    <t>Izaberi jezik:</t>
  </si>
  <si>
    <t>Godina početka projekta:</t>
  </si>
  <si>
    <t>Period trajanja projekta:</t>
  </si>
  <si>
    <t>ECONOMY: Finansijski modul</t>
  </si>
  <si>
    <t>PREĐI NA PROJEKAT</t>
  </si>
  <si>
    <t>ALAT ZA IZRADU POSLOVNOG PLANA MODULARNOG SISTEMA DALJINSKOG GREJANJA I HLAĐENJA</t>
  </si>
  <si>
    <t>PUN: Tehnički + Finansijski modul</t>
  </si>
  <si>
    <t>HR</t>
  </si>
  <si>
    <t>ULAZNI PARAMETRI</t>
  </si>
  <si>
    <t>Investicija i financiranje</t>
  </si>
  <si>
    <t>INVESTICIJA I FINANCIRANJE</t>
  </si>
  <si>
    <t>Zgrade i građevinski radovi</t>
  </si>
  <si>
    <t>Projektna i investicijska dokumentacija</t>
  </si>
  <si>
    <t>Nematerijalna sredstva (patenti, licence, programski alati)</t>
  </si>
  <si>
    <t>Izvori financiranja</t>
  </si>
  <si>
    <t>Vlastita sredstva</t>
  </si>
  <si>
    <t>Naknada za priključak</t>
  </si>
  <si>
    <t>Subvencije za investicije</t>
  </si>
  <si>
    <t>Godina početka otplačivanja kredita</t>
  </si>
  <si>
    <t>Moratorij u mjesecima</t>
  </si>
  <si>
    <t>Vrijeme trajanja kredita u mjesecima</t>
  </si>
  <si>
    <t>GODIŠNJI TROŠKOVI-DEFINICIJA TROŠKOVA</t>
  </si>
  <si>
    <t>Troškovi pogona</t>
  </si>
  <si>
    <t>Drvna sječka</t>
  </si>
  <si>
    <t>Udio vlage</t>
  </si>
  <si>
    <t>Ogrjevna vrijednost</t>
  </si>
  <si>
    <t xml:space="preserve">CIJENA - konstantna godišnja promjena </t>
  </si>
  <si>
    <t>KOLIČINA - konstantna godišnja promjena</t>
  </si>
  <si>
    <t>t/godina</t>
  </si>
  <si>
    <t xml:space="preserve">Godina </t>
  </si>
  <si>
    <t>Cijena prirodnog plina</t>
  </si>
  <si>
    <t>m3/godina</t>
  </si>
  <si>
    <t>Prirodni plin</t>
  </si>
  <si>
    <t>Cijena loživog ulja</t>
  </si>
  <si>
    <t>Loživo ulje</t>
  </si>
  <si>
    <t>Cijena električne energije</t>
  </si>
  <si>
    <t>Trošak dobave otpadne topline</t>
  </si>
  <si>
    <t>Trošak pogona i održavanja</t>
  </si>
  <si>
    <t>Trošak usluga</t>
  </si>
  <si>
    <t>Trošak upravljanja, osiguranja i zakupa</t>
  </si>
  <si>
    <t>Trošak ostalih usluga</t>
  </si>
  <si>
    <t>Trošak rada</t>
  </si>
  <si>
    <t>Godišnja promjena plaće</t>
  </si>
  <si>
    <t>Konstantni broj zaposlenika</t>
  </si>
  <si>
    <t>Aktivnosti za zapošljavanje</t>
  </si>
  <si>
    <t>Prosječni godišnji troškovi plaće za novog zaposlenika</t>
  </si>
  <si>
    <t>Ukupni godišnji trošak plaće svih zaposlenika</t>
  </si>
  <si>
    <t>Ukupni broj zaposlenih</t>
  </si>
  <si>
    <t>Ostali rashodi i gubici</t>
  </si>
  <si>
    <t xml:space="preserve">Ostali troškovi  </t>
  </si>
  <si>
    <t>l/godina</t>
  </si>
  <si>
    <t>MWh/godina</t>
  </si>
  <si>
    <t>konstantna godišnja promjena</t>
  </si>
  <si>
    <t>GODIŠNJI PRIHODI - DEFINICIJA PRIHODA</t>
  </si>
  <si>
    <t>Poslovni prihodi</t>
  </si>
  <si>
    <t>Prihodi od prodaje toplinske energije</t>
  </si>
  <si>
    <t>Model određivanja cijene toplinske energije</t>
  </si>
  <si>
    <t>Izravan unos cijene toplinske energije</t>
  </si>
  <si>
    <t>Izračun na temelju priključne snage, mjerenja i potrošnje</t>
  </si>
  <si>
    <t>Izračun na temelju popusta za velike potrošače</t>
  </si>
  <si>
    <t>% prodane toplinske energije</t>
  </si>
  <si>
    <t>Ukupna količina prodane toplinske energije</t>
  </si>
  <si>
    <t>Vrsta potrošača</t>
  </si>
  <si>
    <t>Toplinska energija</t>
  </si>
  <si>
    <t>Subvencioniranje rada postrojenja i ostali prihodi od poslovanja</t>
  </si>
  <si>
    <t xml:space="preserve">Subvencioniranje rada postrojenja  </t>
  </si>
  <si>
    <t>Ostali prihodi od poslovanja</t>
  </si>
  <si>
    <t>Doljnja granica
od MWh/god</t>
  </si>
  <si>
    <t>Ukupne toplinske potrebe
MWh/godina</t>
  </si>
  <si>
    <t>Cijena mjerenja
€/godina</t>
  </si>
  <si>
    <t>Priključna snaga (fiksno)
€/kW/godina</t>
  </si>
  <si>
    <t>Cijena potrošene toplinske energije (varijabilno)
€/MWh</t>
  </si>
  <si>
    <t>Prosječna potrošnja po potrošaču
MWh/god</t>
  </si>
  <si>
    <t>Ostali podaci</t>
  </si>
  <si>
    <t>OSTALI PODACI PROJEKTA</t>
  </si>
  <si>
    <t>Prosječno vrijeme trajanje zaliha</t>
  </si>
  <si>
    <t>Prosječno vrijeme naplate potraživanja</t>
  </si>
  <si>
    <t>Prosječno vrijeme isplate obveza</t>
  </si>
  <si>
    <t>Godišnje stope amortizacije</t>
  </si>
  <si>
    <t>Oprema, postrojenje, vozila, strojevi</t>
  </si>
  <si>
    <t>Izračun profitabilnosti poslovanja</t>
  </si>
  <si>
    <t>Porez na dohodak</t>
  </si>
  <si>
    <t>dani</t>
  </si>
  <si>
    <t>Investicija i načini financiranja</t>
  </si>
  <si>
    <t>1. Zgrade i građevinski radovi</t>
  </si>
  <si>
    <t>Predviđeni investicijski troškovi u €</t>
  </si>
  <si>
    <t>3. Mašine/oprema</t>
  </si>
  <si>
    <t>A. NEKRETNINE, POSTROJENJE I OPREMA</t>
  </si>
  <si>
    <t>Načini financiranja investicijskih troškova u €</t>
  </si>
  <si>
    <t>B. PROJEKTNA I INVESTICIJSKA DOKUMENTACIJA</t>
  </si>
  <si>
    <t>F. UKUPNI INVESTICIJSKI TROŠKOVI (D+E)</t>
  </si>
  <si>
    <t>A. VLASTITA SREDSTVA</t>
  </si>
  <si>
    <t>C. NAKNADA ZA PRIKLJUČAK</t>
  </si>
  <si>
    <t>D. SUBVENCIJE ZA INVESTICIJE</t>
  </si>
  <si>
    <t>E. UKUPNO FINANCIRANJE (A+B+C+D)</t>
  </si>
  <si>
    <t>A. BRUTO PRIHODI POSLOVANJA</t>
  </si>
  <si>
    <t>1. SUBVENCIJE ZA INVESTICIJU</t>
  </si>
  <si>
    <t>2. FINANCIJSKI PRIHODI</t>
  </si>
  <si>
    <t>B. OSTALI IZVORI PRIHODA</t>
  </si>
  <si>
    <t>2. PRIHODI OD PRODAJE TOPLINSKE ENERGIJE</t>
  </si>
  <si>
    <t>3. SUBVENCIONIRANJE RADA POSTROJENJA</t>
  </si>
  <si>
    <t>1. Trošak (cijena) energenta</t>
  </si>
  <si>
    <t>A. UKUPNI TROŠKOVI POGONA (1+2)</t>
  </si>
  <si>
    <t>D. TROŠKOVI AMORTIZACIJE MATERIJALNIH I NEMATERIJALNIH SREDSTAVA</t>
  </si>
  <si>
    <t>E. FINANCIJSKI TROŠKOVI</t>
  </si>
  <si>
    <t>1. Trošak upravljanja, osiguranja i zakupa</t>
  </si>
  <si>
    <t>3. Trošak ostalih usluga</t>
  </si>
  <si>
    <t>C. TROŠAK RADA</t>
  </si>
  <si>
    <t>F. OSTALI RASHODI I GUBICI</t>
  </si>
  <si>
    <t>G. POREZ NA DOHODAK</t>
  </si>
  <si>
    <t>Stanje zaliha i potrebna količina sredstava za financiranje u €</t>
  </si>
  <si>
    <t>B. Koeficijent obrtaja zaliha</t>
  </si>
  <si>
    <t>C. STANJE ZALIHA NA 31.12.</t>
  </si>
  <si>
    <t>D. POTREBNA SREDTSVA ZA FINANCIRANJE ZALIHA</t>
  </si>
  <si>
    <t>Stanje potraživanja i iznos sredstava potrebnih za financiranje u €</t>
  </si>
  <si>
    <t>B. Koeficijent obrtaja potraživanja</t>
  </si>
  <si>
    <t>C. STANJE KRATKOROČNIH POTRAŽIVANJA NA 31.12.</t>
  </si>
  <si>
    <t>D. POTREBNA SREDSTVA ZA ISPLATU POTRAŽIVANJA</t>
  </si>
  <si>
    <t>E. STANJE DUGOROČNIH POTRAŽIVANJA NA 31.12.</t>
  </si>
  <si>
    <t>Vrijednost dugoročnih sredstava na 31.12. u €</t>
  </si>
  <si>
    <t>A. Prosječno vrijeme trajanje zaliha</t>
  </si>
  <si>
    <t>A. Period potraživanja</t>
  </si>
  <si>
    <t>Godišnja stopa amortizacije
Izračun planirane amortizacije</t>
  </si>
  <si>
    <t>B. NEKRETNINE, POSTROJENJE I OPREMA</t>
  </si>
  <si>
    <t>2. Oprema, postrojenje, vozila, strojevi</t>
  </si>
  <si>
    <t>B. UKUPNO NEKRETNINE, POSTROJENJE I OPREMA</t>
  </si>
  <si>
    <t>Obveze i kapital</t>
  </si>
  <si>
    <t>Ukupne obveze te vrijednost isporuka financiranih od strane dobavljača u €</t>
  </si>
  <si>
    <t>B. Koficijent obrtaja obveza</t>
  </si>
  <si>
    <t>C. OBVEZE NA 31.12</t>
  </si>
  <si>
    <t>D. VRIJEDNOST ISPORUKA FINANCIRANIH OD STRANE DOBAVLJAČA</t>
  </si>
  <si>
    <t>E. STANJE DUGOROČNIH OBVEZA NA 31.12.</t>
  </si>
  <si>
    <t>Potrebe za radnim kapitalom u €</t>
  </si>
  <si>
    <t>A. VIŠAK (+) ILI MANJAK (-) RADNOG KAPITALA (3-2-1)</t>
  </si>
  <si>
    <t>Financiranje duga</t>
  </si>
  <si>
    <t>Broj otplata</t>
  </si>
  <si>
    <t>Mostni kredit</t>
  </si>
  <si>
    <t>Dospijeće plačanja</t>
  </si>
  <si>
    <t>mjeseca</t>
  </si>
  <si>
    <t>UKUPNI IZNOS KREDITA U €</t>
  </si>
  <si>
    <t>Gibanje stanja kredita te otplate glavnice i kamate u €</t>
  </si>
  <si>
    <t>A. UKUPNO STANJE KREDITA NA 31.12.</t>
  </si>
  <si>
    <t>Godišnja otplata kredita 1</t>
  </si>
  <si>
    <t>Otplata mostnog kredita</t>
  </si>
  <si>
    <t>B. UKUPNA GODIŠNJA OTPLATA KREDITA</t>
  </si>
  <si>
    <t>Godišnja otplata kamate za kredit 1</t>
  </si>
  <si>
    <t>Godišnje otplata kamate za mostni kredit</t>
  </si>
  <si>
    <t>C. UKUPNA GODIŠNJA OTPLATA KAMATE</t>
  </si>
  <si>
    <t>Stanje ukupnog kapitala na 31.12. u €</t>
  </si>
  <si>
    <t>1. Temeljni kapital</t>
  </si>
  <si>
    <t>2. Neto dobit u godini</t>
  </si>
  <si>
    <t>Dobivanje i korištenje subvencija za investicije u €</t>
  </si>
  <si>
    <t xml:space="preserve">1. Subvencije  </t>
  </si>
  <si>
    <t>3. Udio subvencija u subvencioniranim dugoročnim sredstvima</t>
  </si>
  <si>
    <t>DUGOROČNI OBRAČUNATI TROŠKOVI i ODGOĐENI PRIHODI NA 31.12.</t>
  </si>
  <si>
    <t>A. Prosječno vrijeme isplate obveza</t>
  </si>
  <si>
    <t>1. Potrebna sredstva za financiranje zaliha</t>
  </si>
  <si>
    <t>2. Potrebna sredstva za isplatu potraživanja</t>
  </si>
  <si>
    <t>3. Vrednost isporuka financiranih od strane dobavljača</t>
  </si>
  <si>
    <t>Godišnja otplata kredita 2</t>
  </si>
  <si>
    <t>Godišnja otplata kredita 3</t>
  </si>
  <si>
    <t>Godišnja otplata kamate za kredit 2</t>
  </si>
  <si>
    <t>Godišnja otplata kamate za kredit 3</t>
  </si>
  <si>
    <t>2. Subvencionirana dugoročna sredstva na 31.12.</t>
  </si>
  <si>
    <t>Mostno financiranje</t>
  </si>
  <si>
    <t>Kamatna stopa mostnog kredita</t>
  </si>
  <si>
    <t>Izvještaj o prihodu</t>
  </si>
  <si>
    <t>Izvještaj o prihodu u €</t>
  </si>
  <si>
    <t>3. Ukupan trošak robe i usluga</t>
  </si>
  <si>
    <t>b) Ukupan trošak poslovnih usluga</t>
  </si>
  <si>
    <t>5. Amortizacija materijalnih i nematerijalnih sredstava</t>
  </si>
  <si>
    <t>10. PRIHOD PRIJE OPOREZIVANJA</t>
  </si>
  <si>
    <t>13. Broj zaposlenika</t>
  </si>
  <si>
    <t>1. Ukupni poslovni prihodi</t>
  </si>
  <si>
    <t>a) Ukupni troškovi pogona</t>
  </si>
  <si>
    <t>4. Trošak rada</t>
  </si>
  <si>
    <t>2. Nekretnine, postrojenje i oprema</t>
  </si>
  <si>
    <t>2.1. Zgrade i građevinski radovi</t>
  </si>
  <si>
    <t>2.2. Oprema, postrojenje, vozila, strojevi</t>
  </si>
  <si>
    <t>9. Ostali rashodi i gubici</t>
  </si>
  <si>
    <t>11. Porez na dohodak</t>
  </si>
  <si>
    <t xml:space="preserve">Bilanca </t>
  </si>
  <si>
    <t>Bilanca na 31.12. u €</t>
  </si>
  <si>
    <t>A. DUGOROČNA SREDSTVA</t>
  </si>
  <si>
    <t>I. Nematerijalna sredstva te dugoročni obračunati troškovi i odgođeni prihodi</t>
  </si>
  <si>
    <t>III. Novčana sredstva</t>
  </si>
  <si>
    <t>B. PROVIZIJE TE DUGOROČNI OBRAČUNATI TROŠKOVI I ODGOĐENI PRIHODI</t>
  </si>
  <si>
    <t>I. Dugoročne novčane obveze</t>
  </si>
  <si>
    <t>I. Kratkoročne novčane obveze</t>
  </si>
  <si>
    <t>II. Poslovne obveze</t>
  </si>
  <si>
    <t>UKUPNE OBVEZE I KAPITAL</t>
  </si>
  <si>
    <t>II. Nekretnine, postrojenje i oprema</t>
  </si>
  <si>
    <t>Izvještaj o toku novca</t>
  </si>
  <si>
    <t>Izvještaj o toku novca u €</t>
  </si>
  <si>
    <t>A. TOK NOVCA OD POSLOVANJA</t>
  </si>
  <si>
    <t>4. Smanjenje (-povećavanje) potraživanja</t>
  </si>
  <si>
    <t>5. Smanjenje (-povećavanje) zaliha</t>
  </si>
  <si>
    <t>6. Smanjenje (-povećavanje) obveza</t>
  </si>
  <si>
    <t>8. Prihodi od dugoročnih obračunatih troškova i odgođenih prihoda</t>
  </si>
  <si>
    <t>Neto tok novca od poslovanja</t>
  </si>
  <si>
    <t>B. TOK NOVCA OD INVESTIRANJA</t>
  </si>
  <si>
    <t>Prihodi (+) i rashodi (-) nematerijalnih sredstava</t>
  </si>
  <si>
    <t>Prihodi (+) i rashodi (-) nekretnina, postrojenja i opreme</t>
  </si>
  <si>
    <t>Neto tok novca od investiranja</t>
  </si>
  <si>
    <t>C. TOK NOVCA OD FINANCIJSKIH AKTIVNOSTI</t>
  </si>
  <si>
    <t>1. Prihodi od kapitala (+) i isplačene dividende (-)</t>
  </si>
  <si>
    <t>2. Prihodi (+) i rashodi (-) od novčanih obveza te dugoročnih obračunatih troškova i odgođenih prihoda</t>
  </si>
  <si>
    <t>Tok novca od financijskih aktivnosti</t>
  </si>
  <si>
    <t>D. KONAČNA NETO BILANCA NOVČANIH SREDSTAVA</t>
  </si>
  <si>
    <t>1. Neto tok novca</t>
  </si>
  <si>
    <t>2. Početno stanje novčanih sredstava</t>
  </si>
  <si>
    <t>3. Konačno stanje novčanih sredstava</t>
  </si>
  <si>
    <t>1. Prihod prije oporezivanja</t>
  </si>
  <si>
    <t>2. Amortizacija materijalnih i nematerijalnih sredstava</t>
  </si>
  <si>
    <t>3. Porez na dohodak</t>
  </si>
  <si>
    <t>Isplativost</t>
  </si>
  <si>
    <t>Početna investicija (umanjena za dobivene subvencije)</t>
  </si>
  <si>
    <t>Udio privatnog učešća</t>
  </si>
  <si>
    <t>Neto sadašnja vrijednost kapitala (NPV)</t>
  </si>
  <si>
    <t>Unutarnja stopa povrata kapitala (IRR)</t>
  </si>
  <si>
    <t>TOK NOVCA u €</t>
  </si>
  <si>
    <t>Diskontirani tok novca</t>
  </si>
  <si>
    <t>Analiza osjetljivosti - troškovi pogona</t>
  </si>
  <si>
    <t>Troškovi pogona (% stvarne vrijednosti)</t>
  </si>
  <si>
    <t>Tok novca</t>
  </si>
  <si>
    <t>Bilančna suma</t>
  </si>
  <si>
    <t>više od 10 godina</t>
  </si>
  <si>
    <t>B. BANKOVNI KREDITI</t>
  </si>
  <si>
    <t>2. Ukupan trošak robe i usluga</t>
  </si>
  <si>
    <t>3. Trošak rada</t>
  </si>
  <si>
    <t>4. Amortizacija materijalnih i nematerijalnih sredstava</t>
  </si>
  <si>
    <t xml:space="preserve">6. Ostali troškovi  </t>
  </si>
  <si>
    <t>Diskontna stopa:</t>
  </si>
  <si>
    <t>više od 15 godina</t>
  </si>
  <si>
    <t>više od 20 godina</t>
  </si>
  <si>
    <t>Početna stranica</t>
  </si>
  <si>
    <t>Životni vijek projekta</t>
  </si>
  <si>
    <t>FULL: Tehnički + financijski modul</t>
  </si>
  <si>
    <t>EKONOMIKA: Financijski modul</t>
  </si>
  <si>
    <t>NASTAVI NA PROJEKT</t>
  </si>
  <si>
    <t>ALAT ZA EKONOMSKI PRORAČUN MALIH MODULARNIH CENTRALIZIRANIH TOPLINSKIH I RASHLADNIH SUSTAVA</t>
  </si>
  <si>
    <t>AT-DE</t>
  </si>
  <si>
    <t>EINGABEPARAMETER</t>
  </si>
  <si>
    <t>Investition und Finanzierung</t>
  </si>
  <si>
    <t>INVESTITION UND FINANZIERUNG</t>
  </si>
  <si>
    <t>Investitionskosten</t>
  </si>
  <si>
    <t>GESAMT</t>
  </si>
  <si>
    <t>Ausrüstung/Maschinen</t>
  </si>
  <si>
    <t>Gebäude und Bauarbeiten</t>
  </si>
  <si>
    <t>Grundstück</t>
  </si>
  <si>
    <t>Projekt und Investitions-Dokumentation</t>
  </si>
  <si>
    <t>Immaterielle Vermögenswerte (Patente, Lizenzen, Software)</t>
  </si>
  <si>
    <t>Anfängliches Betriebskapital</t>
  </si>
  <si>
    <t>% der Investition</t>
  </si>
  <si>
    <t>Finanzierungsquellen</t>
  </si>
  <si>
    <t>Privates Eigenkapital</t>
  </si>
  <si>
    <t>Anschlussgebühr</t>
  </si>
  <si>
    <t>Investitionsförderung</t>
  </si>
  <si>
    <t>Zinssatz</t>
  </si>
  <si>
    <t>Kreditlaufzeit in Monaten</t>
  </si>
  <si>
    <t>Rückzahlungsbeginn im Jahr</t>
  </si>
  <si>
    <t>Zahlungsverzögerung in Monaten</t>
  </si>
  <si>
    <t>Überbrückungskredit Zinssatz</t>
  </si>
  <si>
    <t>Kosten</t>
  </si>
  <si>
    <t>JÄHRLICHE KOSTEN - KOSTEN DEFINITION</t>
  </si>
  <si>
    <t>Betriebskosten</t>
  </si>
  <si>
    <t>Biomasse Kosten</t>
  </si>
  <si>
    <t>Art der Biomasse</t>
  </si>
  <si>
    <t>Hackschnitzel</t>
  </si>
  <si>
    <t>Stroh</t>
  </si>
  <si>
    <t>Anderes</t>
  </si>
  <si>
    <t>Wassergehalt</t>
  </si>
  <si>
    <t>Heizwert</t>
  </si>
  <si>
    <t>Preis</t>
  </si>
  <si>
    <t>PREIS konstante jährliche Änderung</t>
  </si>
  <si>
    <t>Ja</t>
  </si>
  <si>
    <t>Nein</t>
  </si>
  <si>
    <t>Menge</t>
  </si>
  <si>
    <t>MENGE konstante jährliche Änderung</t>
  </si>
  <si>
    <t>t pro Jahr</t>
  </si>
  <si>
    <t>Biomasse</t>
  </si>
  <si>
    <t>Jahr</t>
  </si>
  <si>
    <t>Preis in €/MWh</t>
  </si>
  <si>
    <t>Menge in MWh</t>
  </si>
  <si>
    <t>Kosten in €</t>
  </si>
  <si>
    <t>Kosten für Erdgas</t>
  </si>
  <si>
    <t>m³ pro Jahr</t>
  </si>
  <si>
    <t>Erdgas</t>
  </si>
  <si>
    <t>Kosten für Heizöl</t>
  </si>
  <si>
    <t>Heizöl</t>
  </si>
  <si>
    <t>Kosten für Strom</t>
  </si>
  <si>
    <t>Strom</t>
  </si>
  <si>
    <t>Kosten für Abwärmenutzung</t>
  </si>
  <si>
    <t>Abwärme</t>
  </si>
  <si>
    <t>Kosten für Betrieb und Wartung</t>
  </si>
  <si>
    <t>Betrieb und Wartung</t>
  </si>
  <si>
    <t>Kosten für Dienstleistungen</t>
  </si>
  <si>
    <t>Kosten für Management, Versicherung und Miete</t>
  </si>
  <si>
    <t>Management, Versicherung und Miete</t>
  </si>
  <si>
    <t>Kosten für Werbeaktionen</t>
  </si>
  <si>
    <t>Werbeaktionen</t>
  </si>
  <si>
    <t>Kosten für andere Leistungen</t>
  </si>
  <si>
    <t>Andere Leistungen</t>
  </si>
  <si>
    <t>Personal</t>
  </si>
  <si>
    <t>Personalkosten</t>
  </si>
  <si>
    <t>Jährliche Personalkostenänderung</t>
  </si>
  <si>
    <t>Konstante Mitarbeiteranzahl</t>
  </si>
  <si>
    <t>Beschäftigungsaktivitäten</t>
  </si>
  <si>
    <t>Anzahl neuer Mitarbeiter</t>
  </si>
  <si>
    <t>Jährliches durchschnittliches Gehalt je neuen Mitarbeiter</t>
  </si>
  <si>
    <t>Gesamtes jährliches Gehalt aller Mitarbeiter</t>
  </si>
  <si>
    <t>Gesamtanzahl an Mitarbeitern</t>
  </si>
  <si>
    <t>Betrag</t>
  </si>
  <si>
    <t>Andere Ausgaben und Verluste</t>
  </si>
  <si>
    <t>Andere Kosten</t>
  </si>
  <si>
    <t>Preis in €/m3</t>
  </si>
  <si>
    <t>Menge in m3</t>
  </si>
  <si>
    <t>l pro Jahr</t>
  </si>
  <si>
    <t>Preis in €/l</t>
  </si>
  <si>
    <t>Menge in l</t>
  </si>
  <si>
    <t>MWh pro Jahr</t>
  </si>
  <si>
    <t>konstante jährliche Änderung</t>
  </si>
  <si>
    <t>Einnahmen</t>
  </si>
  <si>
    <t>JÄHRLICHE EINNAHMEN - EINNAHMEN DEFINITION</t>
  </si>
  <si>
    <t>Einnahmen aus Betrieb</t>
  </si>
  <si>
    <t>Einnahmen durch Strom</t>
  </si>
  <si>
    <t>Durchschnittliche Strompreis</t>
  </si>
  <si>
    <t>Einnahmen in €</t>
  </si>
  <si>
    <t>Einnahmen durch Wärme</t>
  </si>
  <si>
    <t>Wärmepreismodell</t>
  </si>
  <si>
    <t>Direkteingabe des Wärmepreises</t>
  </si>
  <si>
    <t>Berechnung vom Grundpreis, Messpreis und Verbrauch</t>
  </si>
  <si>
    <t>Berechnung auf Basis Preisnachlass für größere Verbräuche</t>
  </si>
  <si>
    <t>Wärmepreis - Direkteingabe des Wärmepreises</t>
  </si>
  <si>
    <t>Wärmepreis - Berechnung vom Grundpreis, Messpreis und Verbrauch</t>
  </si>
  <si>
    <t>Wärmepreis - Berechnung auf Basis Preisnachlass für größere Verbräuche</t>
  </si>
  <si>
    <t>Kategorie</t>
  </si>
  <si>
    <t>Klasse 1</t>
  </si>
  <si>
    <t>Untere Grenze von
MWh pro Jahr</t>
  </si>
  <si>
    <t>Obere Grenze von
MWh pro Jahr</t>
  </si>
  <si>
    <t>Preisnachlassfaktor</t>
  </si>
  <si>
    <t>% der verkauften Wärme</t>
  </si>
  <si>
    <t>Gesamtbedarf
MWh pro Jahr</t>
  </si>
  <si>
    <t>Durchschnittlicher Wärmepreis</t>
  </si>
  <si>
    <t>Gesamtverkaufte Wärmemenge</t>
  </si>
  <si>
    <t>Verbrauchertyp</t>
  </si>
  <si>
    <t>Durchschnittliche Anschlussleistung
kW</t>
  </si>
  <si>
    <t>Messpreis
€ pro Jahr</t>
  </si>
  <si>
    <t>Arbeitspreis (variabel)
€/MWh</t>
  </si>
  <si>
    <t>Mittlerer Verbrauch je Kunde
MWh pro Jahr</t>
  </si>
  <si>
    <t>Mittlerer Wärmepreis
€/MWh</t>
  </si>
  <si>
    <t>Wärme</t>
  </si>
  <si>
    <t>Sonstige Einnahmen</t>
  </si>
  <si>
    <t>Einnahmen aus Finanztätigkeiten</t>
  </si>
  <si>
    <t>Finanzerträge</t>
  </si>
  <si>
    <t>Sonstige Erträge und Gewinne</t>
  </si>
  <si>
    <t>Sonstige Erträge</t>
  </si>
  <si>
    <t>Wärmepreis</t>
  </si>
  <si>
    <t>Klasse 2</t>
  </si>
  <si>
    <t>Klasse 3</t>
  </si>
  <si>
    <t>Klasse 4</t>
  </si>
  <si>
    <t>Klasse 5</t>
  </si>
  <si>
    <t>Sonstige Parameter</t>
  </si>
  <si>
    <t>SONSTIGE PROJEKT PARAMETER</t>
  </si>
  <si>
    <t>Kaptialbindungsdauer</t>
  </si>
  <si>
    <t>Jährliche Abschreibungsrate</t>
  </si>
  <si>
    <t>Ausrüstung, Anlage, Fahrzeuge, Mechanisierung</t>
  </si>
  <si>
    <t>Wirtschaftlichkeitsberechnung</t>
  </si>
  <si>
    <t>Abzinsfaktor</t>
  </si>
  <si>
    <t>Körperschaftssteuer</t>
  </si>
  <si>
    <t>Tage</t>
  </si>
  <si>
    <t>Immaterielle Vermögenswerte</t>
  </si>
  <si>
    <t>PROJEKTERGEBNISSE</t>
  </si>
  <si>
    <t>Preis
€/MWh</t>
  </si>
  <si>
    <t>1. Gebäude und Bauarbeiten</t>
  </si>
  <si>
    <t>2. Grundstück</t>
  </si>
  <si>
    <t>3. Ausrüstung/Maschinen</t>
  </si>
  <si>
    <t>A. ANLAGEVERMÖGEN</t>
  </si>
  <si>
    <t>B. PROJEKT UND INVESTITIONS-DOKUMENTATION</t>
  </si>
  <si>
    <t xml:space="preserve">C. IMMATERIELLE VERMÖGENSWERTE </t>
  </si>
  <si>
    <t>Anteil %</t>
  </si>
  <si>
    <t>D. INVESTITIONSKOSTEN (A+B+C)</t>
  </si>
  <si>
    <t>E. ANFÄNGLICHES BETRIEBSKAPITAL</t>
  </si>
  <si>
    <t>F. GESAMTINVESTITIONSKOSTEN (D+E)</t>
  </si>
  <si>
    <t>A. PRIVATES EIGENKAPITAL</t>
  </si>
  <si>
    <t>B. BANKDARLEHEN</t>
  </si>
  <si>
    <t>C. ANSCHLUSSGEBÜHR</t>
  </si>
  <si>
    <t>D. INVESTITIONSFÖRDERUNG</t>
  </si>
  <si>
    <t>Überbrückungskredit</t>
  </si>
  <si>
    <t>E. GESAMTFINANZIERUNG (A+B+C+D)</t>
  </si>
  <si>
    <t>Quelle der Einnahmen in €</t>
  </si>
  <si>
    <t>A. BRUTTO BETRIEBSEINNAHMEN</t>
  </si>
  <si>
    <t>1. INVESTITIONSFÖRDERUNG</t>
  </si>
  <si>
    <t>2. FINANZERLÖSE</t>
  </si>
  <si>
    <t>B. SONSTIGE EINNAHMEQUELLEN</t>
  </si>
  <si>
    <t>C. GESAMTE EINNAHMEN (A + B)</t>
  </si>
  <si>
    <t>1. EINNAHMEN DURCH STROM</t>
  </si>
  <si>
    <t>2. EINNAHMEN DURCH WÄRME</t>
  </si>
  <si>
    <t>3. BETRIEBSFÖRDERUNGEN</t>
  </si>
  <si>
    <t>3. SONSTIGE ERTRÄGE</t>
  </si>
  <si>
    <t>Kostenart in €</t>
  </si>
  <si>
    <t>1. Energiequellen Kosten</t>
  </si>
  <si>
    <t>2. Betriebs- und Wartungskosten</t>
  </si>
  <si>
    <t>A. GESAMTE BETRIEBSKOSTEN (1 + 2)</t>
  </si>
  <si>
    <t>D. ABSCHREIBUNG UND AMORTISATIONSKOSTEN</t>
  </si>
  <si>
    <t>E. FINANZIERUNGSKOSTEN</t>
  </si>
  <si>
    <t>1. Kosten für Management, Versicherung und Miete</t>
  </si>
  <si>
    <t>2. Kosten für Werbeaktionen</t>
  </si>
  <si>
    <t>3. Kosten für andere Leistungen</t>
  </si>
  <si>
    <t>C. PERSONALKOSTEN</t>
  </si>
  <si>
    <t>F. ANDERE AUSGABEN UND VERLUSTE</t>
  </si>
  <si>
    <t>G. KÖRPERSCHAFTSSTEUER</t>
  </si>
  <si>
    <t>H. GESAMTKOSTEN (A+B+C+D+E+F+G)</t>
  </si>
  <si>
    <t>Vermögen</t>
  </si>
  <si>
    <t>Lagerbestand und benötigtes Kapital in €</t>
  </si>
  <si>
    <t>B. Inventarumschlagsquote</t>
  </si>
  <si>
    <t>C. LAGERBESTAND AM 31. DEZEMBER</t>
  </si>
  <si>
    <t>D. BENÖTIGTES KAPITAL ZUR FINANZIERUNG DER VORRÄTE</t>
  </si>
  <si>
    <t>Forderungen und Aufwändungen in €</t>
  </si>
  <si>
    <t>A. Forderungserhebungszeitraum</t>
  </si>
  <si>
    <t>B. Forderungsumschlagsrate</t>
  </si>
  <si>
    <t>C. FORDERUNGEN AM 31. DEZEMBER</t>
  </si>
  <si>
    <t>E. LANGZEITFORDERUNGEN AM 31. DEZEMBER</t>
  </si>
  <si>
    <t>Jährliche Abschreibungsrate in %
Berechnung der geplanten Abschreibung</t>
  </si>
  <si>
    <t>Abschreibungskosten in €</t>
  </si>
  <si>
    <t>Anpassung des Vermögenswerts am 31. Dezember in €</t>
  </si>
  <si>
    <t>A. Durchschnittliche Tage des Inventars</t>
  </si>
  <si>
    <t>A. IMMATERIELLE VERMÖGENSWERTE</t>
  </si>
  <si>
    <t>B. ANLAGEVERMÖGEN</t>
  </si>
  <si>
    <t>2. Ausrüstung, Anlage, Fahrzeuge, Mechanisierung</t>
  </si>
  <si>
    <t>B. GESAMTANLAGEVERMÖGEN (1+2)</t>
  </si>
  <si>
    <t>C. GESAMT (A+B)</t>
  </si>
  <si>
    <t>Verbindlichkeiten und Lieferungen finanziert durch Lieferanten in €</t>
  </si>
  <si>
    <t>B. Umschlagsrate Verbindlichkeiten</t>
  </si>
  <si>
    <t>C. VERBINDLICHKEITEN AM 31. DEZEMBER</t>
  </si>
  <si>
    <t>D. LIEFERUNGEN DURCH LIEFERANTEN FINANZIERT</t>
  </si>
  <si>
    <t>E. LANGZEITVERBINDLICHKEITEN AM 31. DEZEMBER</t>
  </si>
  <si>
    <t>Betriebskapitalbedarf in €</t>
  </si>
  <si>
    <t>A. BETRIEBSKAPITAL ÜBERSCHUSS (+) ODER DEFIZIT (-) (3-2-1)</t>
  </si>
  <si>
    <t>Schuldenfinanzierung</t>
  </si>
  <si>
    <t>Hauptschuldner in €</t>
  </si>
  <si>
    <t>Anzahl der Raten</t>
  </si>
  <si>
    <t>Überbrückungsfinanzierung</t>
  </si>
  <si>
    <t>Zahlung fällig nach</t>
  </si>
  <si>
    <t>Monate</t>
  </si>
  <si>
    <t>Entwicklung der Kredite und Zahlung von Kapital und Zinsen in €</t>
  </si>
  <si>
    <t>A. GESAMT KREDITBETRAG AM 31. DEZEMBER</t>
  </si>
  <si>
    <t>Zahlungen für Überbrückungskredit</t>
  </si>
  <si>
    <t>Jährliche Zahlungen von Zinsen aus Überbrückungskrediten</t>
  </si>
  <si>
    <t>C. GESAMTE JÄHRLICHE ZAHLUNGEN VON DARLEHENZINSEN</t>
  </si>
  <si>
    <t>Gesellschafter Eigenkapital in € am 31. Dezember</t>
  </si>
  <si>
    <t>1. Eigenkapital</t>
  </si>
  <si>
    <t>2. Gewinnrücklagen</t>
  </si>
  <si>
    <t>GESAMTES EIGENKAPITAL (1 und 2)</t>
  </si>
  <si>
    <t>Erwerb und Verbrauch von Investitionszuschüssen in €</t>
  </si>
  <si>
    <t>1. Subventionen</t>
  </si>
  <si>
    <t>2. Subventioniertes Anlagevermögen am 31. Dezember</t>
  </si>
  <si>
    <t>3. Anteil der Subventionen an subventioniertem Anlagevermögen</t>
  </si>
  <si>
    <t>4. Abschreibungskosten</t>
  </si>
  <si>
    <t>5. Andere Einnahmequellen</t>
  </si>
  <si>
    <t>LANGFRISTIGE KONZERNABSCHLÜSSE UND LETZTE EINNAHMEN AM 31. DEZEMBER</t>
  </si>
  <si>
    <t>A. Tage zahlbar</t>
  </si>
  <si>
    <t>1. Benötigtes Kapital zur Finanzierung der Vorräte</t>
  </si>
  <si>
    <t>2. Aufwändungen zur Finanzierung der Forderungen</t>
  </si>
  <si>
    <t>3. Lieferungen durch Lieferanten Finanziert</t>
  </si>
  <si>
    <t>Gewinn- und Verlustrechnung</t>
  </si>
  <si>
    <t>Gewinn- und Verlustrechnung in €</t>
  </si>
  <si>
    <t>3. Gesamtkosten für Waren und Dienstleistungen</t>
  </si>
  <si>
    <t>5. Abschreibungen und Amortisation</t>
  </si>
  <si>
    <t>10. ERGEBNIS VOR STEUERN</t>
  </si>
  <si>
    <t>12. NETTO-ERTRÄGE</t>
  </si>
  <si>
    <t>13. Anzahl der Mitarbeiter</t>
  </si>
  <si>
    <t>1. Gesamteinnahmen aus Betrieb</t>
  </si>
  <si>
    <t>2. Investitionsförderung</t>
  </si>
  <si>
    <t>a) Gesamtbetriebskosten</t>
  </si>
  <si>
    <t>4. Personalkosten</t>
  </si>
  <si>
    <t>1. Immaterielle Vermögenswerte</t>
  </si>
  <si>
    <t>2. Anlagevermögen</t>
  </si>
  <si>
    <t>2.1. Gebäude und Bauarbeiten</t>
  </si>
  <si>
    <t>2.2. Ausrüstung, Anlage, Fahrzeuge, Mechanisierung</t>
  </si>
  <si>
    <t>6. Einnahmen aus Finanztätigkeiten</t>
  </si>
  <si>
    <t>8. Sonstige Erträge und Gewinne</t>
  </si>
  <si>
    <t>7. Finanzierungskosten</t>
  </si>
  <si>
    <t>9, Andere Ausgaben und Verluste</t>
  </si>
  <si>
    <t>11. Körperschaftssteuer</t>
  </si>
  <si>
    <t>Bilanz</t>
  </si>
  <si>
    <t>Bilanz am 31. Dezember in €</t>
  </si>
  <si>
    <t>I. Immaterielle Vermögenswerte, langfristige Rechnungsabgrenzungsposten und angefallene Erträge</t>
  </si>
  <si>
    <t>III. Langfristige Forderungen</t>
  </si>
  <si>
    <t>B. UMLAUFVERMÖGEN</t>
  </si>
  <si>
    <t>III. Bargeld und Gegenwerte</t>
  </si>
  <si>
    <t>A. EIGENKAPITAL</t>
  </si>
  <si>
    <t>B. BESCHAFFUNG UND LANGFRISTIGE AUFGELAUFENE KOSTEN UND ZURÜCKGESTELLTE EINNAHMEN</t>
  </si>
  <si>
    <t>C. LANGFRISTIGE VERBINDLICHKEITEN</t>
  </si>
  <si>
    <t>I. Langfristige finanzielle Verbindlichkeiten</t>
  </si>
  <si>
    <t>D. AKTUELLE VERBINDLICHKEITEN</t>
  </si>
  <si>
    <t>I. Kurzfristige finanzielle Verbindlichkeiten</t>
  </si>
  <si>
    <t>GESAMTVERBINDLICHKEITEN UND EIGENKAPITAL</t>
  </si>
  <si>
    <t>II. Anlagevermögen</t>
  </si>
  <si>
    <t>I. Lagerbestand</t>
  </si>
  <si>
    <t>II. Forderungen</t>
  </si>
  <si>
    <t>GESAMTVERMÖGEN</t>
  </si>
  <si>
    <t>II. Langfristige Abbrechnungsverbindlichkeiten</t>
  </si>
  <si>
    <t>Cash-Flow Aufstellung</t>
  </si>
  <si>
    <t>Cash-Flow Aufstellung in €</t>
  </si>
  <si>
    <t>A. CASH-FLOW AUS BETRIEBLICHEN TÄTIGKEITEN</t>
  </si>
  <si>
    <t>4. Abnahme (- Erhöhung) der Forderungen</t>
  </si>
  <si>
    <t>5. Abnahme (- Zunahme) des Lagerbestands</t>
  </si>
  <si>
    <t>6. Erhöhung (- Abnahme) der Verbindlichkeiten</t>
  </si>
  <si>
    <t>8. Erträge aus langfristigen aufgelaufenen Kosten und zurückgestellte Einnahmen (Subventionen)</t>
  </si>
  <si>
    <t>Netto Cash-Flow aus laufender Geschäftstätigkeit</t>
  </si>
  <si>
    <t>B. KAPITALFLUSS AUS INVESTITIONSTÄTIGKEITEN</t>
  </si>
  <si>
    <t>1. Einzahlungen (+) und Auszahlungen (-) in immaterielle Vermögenswerte</t>
  </si>
  <si>
    <t>2. Einnahmen (+) und Auszahlungen (-) im Sachanlagevermögen</t>
  </si>
  <si>
    <t>Netto-Cashflow aus Investitionstätigkeit</t>
  </si>
  <si>
    <t>Netto Cash-Flow aus Investitionstätigkeiten</t>
  </si>
  <si>
    <t>C. KAPITALFLUSS AUS FINANZIERUNGSAKTIVITÄTEN</t>
  </si>
  <si>
    <t>1. Einzahlungen aus Kapitaleinzahlungen (+) und ausgezahlten Dividenden (-)</t>
  </si>
  <si>
    <t>2. Einzahlungen (+) und Auszahlungen (-) in finanziellen Verbindlichkeiten und aufgelaufenen Kosten und abgegrenzten Erträgen</t>
  </si>
  <si>
    <t>Netto Cash-Flow aus Finanzierungstätigkeit</t>
  </si>
  <si>
    <t>D. NETTO BILANZ IN BARGELD UND GEGENWERTE</t>
  </si>
  <si>
    <t>1. Netto Cash-Flow</t>
  </si>
  <si>
    <t>2. Bargeld und Gegenwerte am Anfang des Jahres</t>
  </si>
  <si>
    <t>3. Bargeld und Gegenwerte am Ende des Jahres</t>
  </si>
  <si>
    <t>1. Ergebnis vor Steuern</t>
  </si>
  <si>
    <t>2. Abschreibungen und Amortisation</t>
  </si>
  <si>
    <t>3. Körperschaftssteuer</t>
  </si>
  <si>
    <t>Rentabilität</t>
  </si>
  <si>
    <t>Erstkapitalinvestitionen (Reduziert um erhaltene Subventionen)</t>
  </si>
  <si>
    <t>Privates Eigenkapital investiert</t>
  </si>
  <si>
    <t>Eigenkapital interne Rendite (IRR)</t>
  </si>
  <si>
    <t>Sensitivitätsanalyse - Betriebskosten</t>
  </si>
  <si>
    <t>Betriebskosten (% des Istwertes)</t>
  </si>
  <si>
    <t>Abzinsfaktor:</t>
  </si>
  <si>
    <t>Sensitivitätsanalyse</t>
  </si>
  <si>
    <t>1. Gesamteinkommen</t>
  </si>
  <si>
    <t>Bilanzsumme</t>
  </si>
  <si>
    <t>Jahre</t>
  </si>
  <si>
    <t>über 10 Jahre</t>
  </si>
  <si>
    <t>Prognostizierte Investitionskosten in €</t>
  </si>
  <si>
    <t>Projektergebnisse in €</t>
  </si>
  <si>
    <t>2. Gesamtkosten für Waren und Dienstleistungen</t>
  </si>
  <si>
    <t>3. Personalkosten</t>
  </si>
  <si>
    <t>4. Abschreibungen und Amortisation</t>
  </si>
  <si>
    <t>5. Finanzierungskosten</t>
  </si>
  <si>
    <t>6. Andere Kosten</t>
  </si>
  <si>
    <t>Eigenkapital Nettokapitalwert (NPV)</t>
  </si>
  <si>
    <t>abzinsfaktor:</t>
  </si>
  <si>
    <t>über 15 Jahre</t>
  </si>
  <si>
    <t>über 20 Jahre</t>
  </si>
  <si>
    <t>Startseite</t>
  </si>
  <si>
    <t>Sprachauswahl:</t>
  </si>
  <si>
    <t>Projektname:</t>
  </si>
  <si>
    <t>Projekt Startjahr:</t>
  </si>
  <si>
    <t>Projektlaufzeit:</t>
  </si>
  <si>
    <t>VOLL: technischer + finanzieller Modus</t>
  </si>
  <si>
    <t>WIRTSCHAFTLICHKEIT: nur finanzieller Modus</t>
  </si>
  <si>
    <t>10 Jahre</t>
  </si>
  <si>
    <t>15 Jahre</t>
  </si>
  <si>
    <t>20 Jahre</t>
  </si>
  <si>
    <t>MIT PROJEKT FORTFAHREN</t>
  </si>
  <si>
    <t>WIRTSCHAFTLICHES BERECHNUNGS TOOL FÜR KLEINE MODULARE FERNWÄRME UND FERNKÄLTE PROJEKTE</t>
  </si>
  <si>
    <t>Benutzerhandbuch</t>
  </si>
  <si>
    <t>MKD</t>
  </si>
  <si>
    <t>ВЛЕЗНИ ПАРАМЕТРИ</t>
  </si>
  <si>
    <t>Инвестирање и финансирање</t>
  </si>
  <si>
    <t>ИНВЕСТИРАЊЕ И ФИНАНСИРАЊЕ</t>
  </si>
  <si>
    <t>Инвестициски трошоци</t>
  </si>
  <si>
    <t>ВКУПНО</t>
  </si>
  <si>
    <t>Машини и опрема</t>
  </si>
  <si>
    <t>Објекти и градежна работа</t>
  </si>
  <si>
    <t>Земјиште</t>
  </si>
  <si>
    <t>Проектна и инвестициска документација</t>
  </si>
  <si>
    <t>Нематеријални средства (патенти, лиценци, софтвер)</t>
  </si>
  <si>
    <t>Почетен работен капитал</t>
  </si>
  <si>
    <t>% од инвестицијата</t>
  </si>
  <si>
    <t>Извори на финансии</t>
  </si>
  <si>
    <t>Приватен капитал</t>
  </si>
  <si>
    <t>Трошоци за приклучок</t>
  </si>
  <si>
    <t>Инвестициски субвенции</t>
  </si>
  <si>
    <t>Каматна стапка</t>
  </si>
  <si>
    <t>Траење на заемот во месеци</t>
  </si>
  <si>
    <t>Почетна година на отплата</t>
  </si>
  <si>
    <t>Одлагање на плаќањето во месеци</t>
  </si>
  <si>
    <t>Каматна стапка на краткорочен заем</t>
  </si>
  <si>
    <t>Трошоци</t>
  </si>
  <si>
    <t>ГОДИШНИ ТРОШОЦИ - ДЕФИНИРАЊЕ НА ТРОШОЦИ</t>
  </si>
  <si>
    <t>Оперативни трошоци</t>
  </si>
  <si>
    <t>Трошоци за биомаса</t>
  </si>
  <si>
    <t>Вид на биомаса</t>
  </si>
  <si>
    <t>Влажност</t>
  </si>
  <si>
    <t>Топлинска вредност</t>
  </si>
  <si>
    <t>Цена</t>
  </si>
  <si>
    <t>Коефициент на годишна промена на цената</t>
  </si>
  <si>
    <t>Волумен</t>
  </si>
  <si>
    <t>Коефициент на годишна промена на количина</t>
  </si>
  <si>
    <t>t/годишно</t>
  </si>
  <si>
    <t>Биомаса</t>
  </si>
  <si>
    <t>Година</t>
  </si>
  <si>
    <t>Цена во €/MWh</t>
  </si>
  <si>
    <t>Количина во MWh</t>
  </si>
  <si>
    <t>Трошоци во €</t>
  </si>
  <si>
    <t>Цена на природен гас</t>
  </si>
  <si>
    <t>m3/годишно</t>
  </si>
  <si>
    <t>Природен гас</t>
  </si>
  <si>
    <t>Цена во €/m3</t>
  </si>
  <si>
    <t>Количина во m3</t>
  </si>
  <si>
    <t>Цена на гориво за ложење</t>
  </si>
  <si>
    <t>l/годишно</t>
  </si>
  <si>
    <t>Гориво за ложење</t>
  </si>
  <si>
    <t>Цена во €/l</t>
  </si>
  <si>
    <t>Количина во l</t>
  </si>
  <si>
    <t>Цена на електрична енергија</t>
  </si>
  <si>
    <t>MWh/годишно</t>
  </si>
  <si>
    <t>Електрична енергија</t>
  </si>
  <si>
    <t>Цена за користење на отпадна топлина</t>
  </si>
  <si>
    <t>Отпадна топлина</t>
  </si>
  <si>
    <t>Трошоци за одржување и работа</t>
  </si>
  <si>
    <t>коефициент на годишна промена</t>
  </si>
  <si>
    <t>Одржување и работа</t>
  </si>
  <si>
    <t>Цена на услугите</t>
  </si>
  <si>
    <t>Трошоци за управување, осигурување и закуп</t>
  </si>
  <si>
    <t>Управување, осигурување и закуп</t>
  </si>
  <si>
    <t>Трошоци за маркетинг</t>
  </si>
  <si>
    <t>Маркетинг</t>
  </si>
  <si>
    <t>Цена за други услуги</t>
  </si>
  <si>
    <t>Други услуги</t>
  </si>
  <si>
    <t>Работа</t>
  </si>
  <si>
    <t>Цена за работа</t>
  </si>
  <si>
    <t>Промена на трошоци за плата од година во година</t>
  </si>
  <si>
    <t>Број на стални вработени</t>
  </si>
  <si>
    <t>Активности за вработување</t>
  </si>
  <si>
    <t>Број на нови вработени</t>
  </si>
  <si>
    <t>Просечна годишна плата за нов вработен</t>
  </si>
  <si>
    <t>Вкупни годишни трошоци за плата за сите вработени</t>
  </si>
  <si>
    <t>Вкупен број на вработени</t>
  </si>
  <si>
    <t>Количина</t>
  </si>
  <si>
    <t>Други расходи и загуби</t>
  </si>
  <si>
    <t>Други трошоци</t>
  </si>
  <si>
    <t>Приходи</t>
  </si>
  <si>
    <t>ГОДИШНИ ПРИХОДИ - ДЕФИНИЦИЈА НА ПРИХОДИ</t>
  </si>
  <si>
    <t>Оперативни приходи</t>
  </si>
  <si>
    <t>Приходи од електрична енергија</t>
  </si>
  <si>
    <t>Просечна цена на електрична енергија</t>
  </si>
  <si>
    <t>Приходи во €</t>
  </si>
  <si>
    <t>Приходи од топлинска енергија</t>
  </si>
  <si>
    <t>Модел за утврдување на цената на топлинската енергија</t>
  </si>
  <si>
    <t>Цена на топлинска енергија - Непосреден внес во цената на топлинската енергија</t>
  </si>
  <si>
    <t>Цена на топлинска енергија - Пресметка врз основа на ангажирана моќност, мерење и потрошувачка</t>
  </si>
  <si>
    <t>Цена на топлинска енергија - Пресметка врз основа на попуст за поголема потрошувачка</t>
  </si>
  <si>
    <t>Цена на топлинска енергија</t>
  </si>
  <si>
    <t>Категорија</t>
  </si>
  <si>
    <t>Класа 1</t>
  </si>
  <si>
    <t>Класа 2</t>
  </si>
  <si>
    <t>Класа 3</t>
  </si>
  <si>
    <t>Класа 4</t>
  </si>
  <si>
    <t>Класа 5</t>
  </si>
  <si>
    <t>Фактор на попуст</t>
  </si>
  <si>
    <t>% од пласирана топлинска енергија</t>
  </si>
  <si>
    <t>Просечна цена на топлинска енергија</t>
  </si>
  <si>
    <t>Вкупно пласирана топлинска енергија</t>
  </si>
  <si>
    <t>Тип на потрошувач</t>
  </si>
  <si>
    <t>Топлина</t>
  </si>
  <si>
    <t>Оперативни субвенции, помош и други извори на оперативни приходи</t>
  </si>
  <si>
    <t>Оперативни субвенции</t>
  </si>
  <si>
    <t>Други извори на приходи</t>
  </si>
  <si>
    <t>Приходи од финансиски активности</t>
  </si>
  <si>
    <t>Финансиски приходи</t>
  </si>
  <si>
    <t>Други приходи и добивки</t>
  </si>
  <si>
    <t>Други приходи</t>
  </si>
  <si>
    <t>Други параметри</t>
  </si>
  <si>
    <t>ДРУГИ ПАРАМЕТРИ НА ПРОЕКТОТ</t>
  </si>
  <si>
    <t>Период за обрт на готовината</t>
  </si>
  <si>
    <t>Просечен период на задржување на залиха пред продажба</t>
  </si>
  <si>
    <t>Период на наплаќање нa сметки</t>
  </si>
  <si>
    <t>Неподмирени долгови</t>
  </si>
  <si>
    <t>Годишна стапка на амортизација</t>
  </si>
  <si>
    <t xml:space="preserve">Нематеријални средства </t>
  </si>
  <si>
    <t>Опрема, постројка, возила, механизација</t>
  </si>
  <si>
    <t>Пресметка на профитабилноста</t>
  </si>
  <si>
    <t>Дисконтна стапка</t>
  </si>
  <si>
    <t>Оданочување</t>
  </si>
  <si>
    <t>Данок на добивка</t>
  </si>
  <si>
    <t>денови</t>
  </si>
  <si>
    <t>РЕЗУЛТАТИ ОД ПРОЕКТОТ</t>
  </si>
  <si>
    <t>Инвестиции и финансии</t>
  </si>
  <si>
    <t>Вкупни инвестициски трошоци во €</t>
  </si>
  <si>
    <t>1. Објекти и градешна работа</t>
  </si>
  <si>
    <t>2. Земјиште</t>
  </si>
  <si>
    <t>3. Опрема/Машини</t>
  </si>
  <si>
    <t>А. ЗЕМЈИШТЕ, ПОСТРОЈКИ И ОПРЕМА</t>
  </si>
  <si>
    <t>Б. ПРОЕКТНА И ИНВЕСТИЦИСКА ДОКУМЕНТАЦИЈА</t>
  </si>
  <si>
    <t>В. НЕМАТЕРИЈАЛНИ СРЕДСТВА</t>
  </si>
  <si>
    <t>Г. ИНВЕСТИЦИСКИ ТРОШОЦИ (А+Б+В)</t>
  </si>
  <si>
    <t>Д. ПОЧЕТЕН РАБОТЕН КАПИТАЛ</t>
  </si>
  <si>
    <t>Ѓ. ВКУПНИ ИНВЕСТИЦИСКИ ТРОШОЦИ (Г+Д)</t>
  </si>
  <si>
    <t>Извори за финансирање на инвестициските трошоци</t>
  </si>
  <si>
    <t>А. ПРИВАТЕН КАПИТАЛ</t>
  </si>
  <si>
    <t>Б. ЗАЕМ ОД БАНКА</t>
  </si>
  <si>
    <t>В. ТРОШОЦИ ЗА ПРИКЛУЧУВАЊЕ НА ПОТРОШУВАЧИ</t>
  </si>
  <si>
    <t>Г. ИНВЕСТИЦИСКИ СУБВЕНЦИИ</t>
  </si>
  <si>
    <t>Краткорочни заеми</t>
  </si>
  <si>
    <t>Д. ВКУПНИ ИЗВОРИ НА ФИНАНСИРАЊЕ (А+Б+В+Г)</t>
  </si>
  <si>
    <t>Вредност</t>
  </si>
  <si>
    <t>Удел %</t>
  </si>
  <si>
    <t>Извори на приходи во €</t>
  </si>
  <si>
    <t>1. ПРИХОДИ ОД ЕЛЕКТРИЧНА ЕНЕРГИЈА</t>
  </si>
  <si>
    <t>2. ПРИХОДИ ОД ТОПЛИНСКА ЕНЕРГИЈА</t>
  </si>
  <si>
    <t>3. СУБВЕНЦИИ</t>
  </si>
  <si>
    <t>А. Бруто приходи</t>
  </si>
  <si>
    <t>1. ИНВЕСТИЦИСКИ СУБВЕНЦИИ</t>
  </si>
  <si>
    <t>2. ФИНАНСИСКИ ПРИХОДИ</t>
  </si>
  <si>
    <t>3. ДРУГИ ПРИХОДИ</t>
  </si>
  <si>
    <t>Б. ДРУГИ ИЗВОРИ НА ПРИХОДИ</t>
  </si>
  <si>
    <t>В. ВКУПНО ПРИХОДИ (A+Б)</t>
  </si>
  <si>
    <t>Вид на трошоци во €</t>
  </si>
  <si>
    <t xml:space="preserve">1. Трошоци за гориво </t>
  </si>
  <si>
    <t>2. Трошоци за одржување и работа</t>
  </si>
  <si>
    <t>А. ВКУПНИ ОПЕРАТИВНИ ТРОШОЦИ (1+2)</t>
  </si>
  <si>
    <t>1. Трошоци за управување, осигурување и закуп</t>
  </si>
  <si>
    <t>2. Трошоци за маркетинг</t>
  </si>
  <si>
    <t>3. Трошоци за други услуги</t>
  </si>
  <si>
    <t>Б. ВКУПНИ ТРОШОЦИ ЗА УСЛУГИТЕ (1+2+3)</t>
  </si>
  <si>
    <t>В. ТРОШОЦИ ЗА РАБОТА</t>
  </si>
  <si>
    <t>Г. ТРОШОЦИ ЗА АМОРТИЗАЦИЈА</t>
  </si>
  <si>
    <t>Д. ФИНАНСИСКИ ТРОШОЦИ</t>
  </si>
  <si>
    <t>Ѓ. ДРУГИ РАСХОДИ И ЗАГУБИ</t>
  </si>
  <si>
    <t>Е. ДАНОК НА ДОБИВКА</t>
  </si>
  <si>
    <t>Ж. ВКУПНИ ТРОШОЦИ (А+Б+В+Г+Д+Ѓ)</t>
  </si>
  <si>
    <t>Средства</t>
  </si>
  <si>
    <t>Залихи на лагер и потребни ресурси во €</t>
  </si>
  <si>
    <t>А. Просечен број на денови во залиха</t>
  </si>
  <si>
    <t>Б. Коефициент на обрт на залихите</t>
  </si>
  <si>
    <t>В. ЗАЛИХИ НА ЛАГЕР НА 31 ДЕКЕМВРИ</t>
  </si>
  <si>
    <t>Г. ПОТРЕБНИ РЕСУРСИ ЗА ФИНАНСИРАЊЕ НА ЗАЛИХИ</t>
  </si>
  <si>
    <t>Сметки за наплата и потребни ресурси во €</t>
  </si>
  <si>
    <t>A. Период за наплаќање на сметки</t>
  </si>
  <si>
    <t>Б. Коефициент на обрт на сметки за наплата</t>
  </si>
  <si>
    <t>В. СМЕТКИ ЗА НАПЛАТА НА НА 31 ДЕКЕМВРИ</t>
  </si>
  <si>
    <t>Г. ПОТРЕБНИ РЕСУРСИ ЗА ФИНАНСИРАЊЕ НА ПОБАРУВАЊА</t>
  </si>
  <si>
    <t>Д. ДОЛГОРОЧНИ СМЕТКИ ЗА НАПЛАТА НА 31 ДЕКЕМВРИ</t>
  </si>
  <si>
    <t>Годишна стапка на амортизација во %                                                                             Пресметка на планирана амортизација</t>
  </si>
  <si>
    <t>А. НЕМАТЕРИЈАЛНИ СРЕДСТВА</t>
  </si>
  <si>
    <t>Б. ЗЕМЈИШТЕ, ПОСТРОЈКИ И ОПРЕМА</t>
  </si>
  <si>
    <t>2. Опрема, постројки, возила, механизација</t>
  </si>
  <si>
    <t>Трошоци за амортизација во €</t>
  </si>
  <si>
    <t>Б. ВКУПНО ЗЕМЈИШТЕ, ПОСТРОЈКИ И ОПРЕМА (1+2)</t>
  </si>
  <si>
    <t>В. ВКУПНО (А+Б)</t>
  </si>
  <si>
    <t>Вредност на основни средства на 31 декември во €</t>
  </si>
  <si>
    <t>Одговорности и капитал</t>
  </si>
  <si>
    <t>Неподмирени долгови и испораки финансирани од добавувачи во €</t>
  </si>
  <si>
    <t>А. Просечен период на исплаќање на сметки од снабдувачи</t>
  </si>
  <si>
    <t>Б. Коефициент на обрт на неподмирени долгови</t>
  </si>
  <si>
    <t>В. НЕПОДМИРЕНИ ДОЛГОВИ НА 31 ДЕКЕМВРИ</t>
  </si>
  <si>
    <t>Г. ИСПОРАКИ ФИНАНСИРАНИ ОД ДОБАВУВАЧИ</t>
  </si>
  <si>
    <t>Д. ДОЛГОРОЧНИ НЕПОДМИРЕНИ ДОЛГОВИ НА 31 ДЕКЕМВРИ</t>
  </si>
  <si>
    <t>Потреби од работен капитал во €</t>
  </si>
  <si>
    <t>1. Потребни средства за финансирање на залихи</t>
  </si>
  <si>
    <t>2. Потребни средства за финансирање на сметки за наплата</t>
  </si>
  <si>
    <t>3. Достави финансирани од снабдувачи</t>
  </si>
  <si>
    <t>А. ВИШИОК (+) И НЕДОСТАТОК (+) НА РАБОТЕН КАПИТАЛ (3-2-1)</t>
  </si>
  <si>
    <t>Финансирање на долгови</t>
  </si>
  <si>
    <t>Главнина во €</t>
  </si>
  <si>
    <t>Година на почеток на отплата</t>
  </si>
  <si>
    <t>Број на инсталации</t>
  </si>
  <si>
    <t>Заем 1</t>
  </si>
  <si>
    <t xml:space="preserve">Заем 2 </t>
  </si>
  <si>
    <t>Заем 3</t>
  </si>
  <si>
    <t>Краткорочно финансирање</t>
  </si>
  <si>
    <t>Доспеваат за плаќање во</t>
  </si>
  <si>
    <t>Краткорочен заем</t>
  </si>
  <si>
    <t>месеци</t>
  </si>
  <si>
    <t>ВКУПНО ЗАЕМИ во €</t>
  </si>
  <si>
    <t>Промена на состојба на заеми и отплата на главнина и камата во €</t>
  </si>
  <si>
    <t>А. ВКУПЕН БИЛАНС НА ЗАЕМ НА 31 ДЕКЕМВРИ</t>
  </si>
  <si>
    <t>Годишни расходи за Заем 1</t>
  </si>
  <si>
    <t>Годишни расходи за Заем 2</t>
  </si>
  <si>
    <t>Годишни расходи за Заем 3</t>
  </si>
  <si>
    <t>Расходи за краткорочен заем</t>
  </si>
  <si>
    <t>Б. ВКУПНИ ГОДИШНИ РАСХОДИ ПОРАДИ ЗАЕМИ</t>
  </si>
  <si>
    <t>Годишни расходи за камата за Заем 1</t>
  </si>
  <si>
    <t>Годишни расходи за камата за Заем 2</t>
  </si>
  <si>
    <t>Годишни расходи за камата за Заем 3</t>
  </si>
  <si>
    <t>Годишни расходи за камата за краткорони заеми</t>
  </si>
  <si>
    <t>В. ВКУПНИ ГОДИШНИ РАСХОДИ ЗА КАМАТА НА ЗАЕМИ</t>
  </si>
  <si>
    <t>Акционерски капитал во € на 31 декември</t>
  </si>
  <si>
    <t>1. Сопственички капитал</t>
  </si>
  <si>
    <t>2. Задржана добивка</t>
  </si>
  <si>
    <t>ВКУПЕН КАПИТАЛ (1 до 2)</t>
  </si>
  <si>
    <t>Добивање и трошење на инвестициски субвенции во €</t>
  </si>
  <si>
    <t>1. Субвенции</t>
  </si>
  <si>
    <t>2. Субвенции за основни средства на 31 декември</t>
  </si>
  <si>
    <t>3. Удел на субвенции во субвенционираните основни средства</t>
  </si>
  <si>
    <t>4. Амортизација</t>
  </si>
  <si>
    <t>5. Други извори на приходи</t>
  </si>
  <si>
    <t>ДОЛГОРОЧНO ЗАОСТАНАТИ ДОЛГОВИ И ОДЛОЖЕНИ ПРИХОДИ НА 31 ДЕКЕМВРИ</t>
  </si>
  <si>
    <t>Извештај за приход</t>
  </si>
  <si>
    <t>Извештај за приход во €</t>
  </si>
  <si>
    <t>1. Вкупен приход од работа</t>
  </si>
  <si>
    <t>2. Инвестициски субвенции</t>
  </si>
  <si>
    <t>3. Вкупен трошок за добра и услуги</t>
  </si>
  <si>
    <t>а) Вкупни оперативни трошоци</t>
  </si>
  <si>
    <t>2. Трошоци за работа и одржување</t>
  </si>
  <si>
    <t>б) Вкупен трошок за оперативни услуги</t>
  </si>
  <si>
    <t>4. Трошоци за работа (труд)</t>
  </si>
  <si>
    <t>EBIDTA</t>
  </si>
  <si>
    <t>5. Амортизација</t>
  </si>
  <si>
    <t>1. Нематеријални средства</t>
  </si>
  <si>
    <t>2. Земјиште, постројки и опрема</t>
  </si>
  <si>
    <t>2.1. Објекти и градежна работа</t>
  </si>
  <si>
    <t>2.2. Опрема, постројки, возила, механизација</t>
  </si>
  <si>
    <t>6. Приходи од финансиски активности</t>
  </si>
  <si>
    <t>7. Финансиски трошоци</t>
  </si>
  <si>
    <t>8. Други приходи и добивки</t>
  </si>
  <si>
    <t>9. Други трошоци и загуби</t>
  </si>
  <si>
    <t>10. Приход пред оданочување</t>
  </si>
  <si>
    <t>1.1. Данок на добивка</t>
  </si>
  <si>
    <t>12. Нето приход</t>
  </si>
  <si>
    <t>13. Број на вработени</t>
  </si>
  <si>
    <t>Биланс на сoстојба</t>
  </si>
  <si>
    <t>Биланс на состојба на 31 декември во €</t>
  </si>
  <si>
    <t>А. ОСНОВНИ СРЕДСТВА</t>
  </si>
  <si>
    <t xml:space="preserve">I. Нематеријални средства и долгорочни одложени трошоци и заостанати приходи </t>
  </si>
  <si>
    <t>II. Земјиште, постројки и опрема</t>
  </si>
  <si>
    <t>III. Долгорочни побарувања (сметки за наплата)</t>
  </si>
  <si>
    <t>Б. МОМЕНТАЛНИ СРЕДСТВА</t>
  </si>
  <si>
    <t>I. Залихи</t>
  </si>
  <si>
    <t>II. Побарувања (сметки за наплата)</t>
  </si>
  <si>
    <t>III. Готовина и готовински еквивалент</t>
  </si>
  <si>
    <t>ВКУПНИ СРЕДСТВА</t>
  </si>
  <si>
    <t>А. СОПСТВЕНИЧКИ КАПИТАЛ</t>
  </si>
  <si>
    <t>Б. ПРОВИЗИИ И ДОЛГОРОЧНИ ЗАОСТАНАТИ ДОЛГОВИ И ОДЛОЖЕНИ ПРИХОДИ</t>
  </si>
  <si>
    <t>В. ДОЛГОРОЧНИ ОБВРСКИ</t>
  </si>
  <si>
    <t>I. Долгорочни финансиски обврски</t>
  </si>
  <si>
    <t>II. ДОЛГОРОЧНИ НЕПОДМИРЕНИ ДОЛГОВИ</t>
  </si>
  <si>
    <t>Г. МОМЕНТАЛНИ ОБВРСКИ</t>
  </si>
  <si>
    <t>I. Краткорочни финансиски обврски</t>
  </si>
  <si>
    <t>II. Неподмирени долгови</t>
  </si>
  <si>
    <t>ОБВРСКИ И СОПСТВЕНИЧКИ КАПИТАЛ</t>
  </si>
  <si>
    <t>Прилив и одлив на парични средства</t>
  </si>
  <si>
    <t>Прилив и одлив на парични средства во €</t>
  </si>
  <si>
    <t>А. Прилив и одлив на парични средства од оперативни активности</t>
  </si>
  <si>
    <t>1. Приход пред оданочување</t>
  </si>
  <si>
    <t>2. Амортизација</t>
  </si>
  <si>
    <t>3. Данок на добивка</t>
  </si>
  <si>
    <t>4. Намалување (-зголемување) на побарувања (сметки за наплата)</t>
  </si>
  <si>
    <t>5. Намалување (-зголемување) на залихи</t>
  </si>
  <si>
    <t>6. Намалување (-зголемување) на неподмирени долгови</t>
  </si>
  <si>
    <t>8. Долгорочни заостанати трошоци и одложени приходи (субвенции)</t>
  </si>
  <si>
    <t>Нето прилив и одлив на парични средства од оперативни активности</t>
  </si>
  <si>
    <t>Б. ПРИЛИВ И ОДЛИВ НА ПАРИЧНИ СРЕДСТВА ОД ИНВЕСТИРАЊЕ</t>
  </si>
  <si>
    <t>1. Приходи (+) и расходи (-) во нематеријални средства</t>
  </si>
  <si>
    <t>2. Приходи (+) и расходи (-) во земјиште, постројки и опрема</t>
  </si>
  <si>
    <t>Нето прилив и одлив на парични средства од инвестирање</t>
  </si>
  <si>
    <t>В. ПРИЛИВ И ОДЛИВ НА ПАРИЧНИ СРЕДСТВА ОД ФИНАНСИСКИ АКТИВНОСТИ</t>
  </si>
  <si>
    <t>1. Приходи од капитални исплати (+) и платени дивиденди (-)</t>
  </si>
  <si>
    <t>2. Приходи (+) и расходи (-) од финансиски обврски и заостанати долгови и одложени приходи</t>
  </si>
  <si>
    <t>Нето прилив и одлив на парични средства од финансиски активности</t>
  </si>
  <si>
    <t>Г. НЕТО БИЛАНС НА ГОТОВИНА И ГОТОВИНСКИ ЕКВИВАЛЕНТ</t>
  </si>
  <si>
    <t>1. Нето прилив и одлив на готовина</t>
  </si>
  <si>
    <t>2. Готовина и готовински еквивалент, на почеток на година</t>
  </si>
  <si>
    <t>3. Готовина и готовински еквивалент, на крај на година</t>
  </si>
  <si>
    <t>Профитабилност</t>
  </si>
  <si>
    <t>Почетен инвестициски капитал (без добиени субвенции)</t>
  </si>
  <si>
    <t>Инвестиран приватен капитал</t>
  </si>
  <si>
    <t>Капитал во нето сегашна вредност (НСВ)</t>
  </si>
  <si>
    <t>Интерна стапка на поврат на капитал (ИСПК)</t>
  </si>
  <si>
    <t>Дисконтна стапка:</t>
  </si>
  <si>
    <t>ПРИЛИВ И ОДЛИВ НА ПАРИЧНИ СРЕДСТВА во €</t>
  </si>
  <si>
    <t>Дисконтиран прилив и одлив на парични средства</t>
  </si>
  <si>
    <t>Анализа на осетливост</t>
  </si>
  <si>
    <t>Анализа на осетливост - Оперативни трошоци</t>
  </si>
  <si>
    <t>Поврат на средства</t>
  </si>
  <si>
    <t>ИСП</t>
  </si>
  <si>
    <t>Оперативни трошоци (% од вистинската вредност)</t>
  </si>
  <si>
    <t>Крај</t>
  </si>
  <si>
    <t>Преглед на проектот</t>
  </si>
  <si>
    <t>Проценети инвестициски трошоци во €</t>
  </si>
  <si>
    <t>Извори за финансирање на инвестициски трошоци</t>
  </si>
  <si>
    <t>Б. ЗАЕМИ ОД БАНКИ</t>
  </si>
  <si>
    <t xml:space="preserve">Г. ИНВЕСТИЦИСКИ СУБВЕНЦИИ </t>
  </si>
  <si>
    <t>Д. ВКУПНИ ФИНАНСИИ (А+Б+В+Г)</t>
  </si>
  <si>
    <t>Резултати на проектот во €</t>
  </si>
  <si>
    <t>1. Вкупен приход</t>
  </si>
  <si>
    <t>2. Вкупни трошоци за добра и услуги</t>
  </si>
  <si>
    <t>3. Трошоци за работа</t>
  </si>
  <si>
    <t>5. Финансиски трошоци</t>
  </si>
  <si>
    <t>6. Други трошоци</t>
  </si>
  <si>
    <t>Билансна сума</t>
  </si>
  <si>
    <t>Нето сегашна вредност (НСВ)</t>
  </si>
  <si>
    <t>дисконтна стапка:</t>
  </si>
  <si>
    <t>години</t>
  </si>
  <si>
    <t>над 10 години</t>
  </si>
  <si>
    <t>над 15 години</t>
  </si>
  <si>
    <t>над 20 години</t>
  </si>
  <si>
    <t>Дома</t>
  </si>
  <si>
    <t>Алатка за пресметување</t>
  </si>
  <si>
    <t>Избери јазик:</t>
  </si>
  <si>
    <t>Име на проект:</t>
  </si>
  <si>
    <t>Година на почеток на проектот:</t>
  </si>
  <si>
    <t>Работен век на проектот:</t>
  </si>
  <si>
    <t>ВКУПЕН: Технички + Финансиски модул</t>
  </si>
  <si>
    <t>ЕКОНОМИЈА: Само финансиски модул</t>
  </si>
  <si>
    <t>10 години</t>
  </si>
  <si>
    <t>15 години</t>
  </si>
  <si>
    <t>20 години</t>
  </si>
  <si>
    <t>ЗАПОЧНИ СО АНАЛИЗА</t>
  </si>
  <si>
    <t>АЛАТКА ЗА ЕКОНОМСКА АНАЛИЗА НА ПРОЕКТИ ЗА МАЛИ МОДУЛАТНИ СИСТЕМИ ЗА ЦЕНТРАЛНО ГРЕЕЊЕ И ЛАДЕЊЕ</t>
  </si>
  <si>
    <t>Упатство</t>
  </si>
  <si>
    <t>Долна граница на
MWh/годишно</t>
  </si>
  <si>
    <t>Горна граница на
MWh/годишно</t>
  </si>
  <si>
    <t>Цена во
€/MWh</t>
  </si>
  <si>
    <t>Вкупна потрошувачка
МWh/годишно</t>
  </si>
  <si>
    <t>Просечна моќност на приклучок
kW</t>
  </si>
  <si>
    <t>Цена по ангажирана моќност (фиксна)
€/kW</t>
  </si>
  <si>
    <t>Цена на мерење
€/годишно</t>
  </si>
  <si>
    <t>Цена за потрошена топлинска енергија (варијабилно)
€/МWh</t>
  </si>
  <si>
    <t>Просечна потрошувачка по потрошувач
МWh/годишно</t>
  </si>
  <si>
    <t>Просечна цена на топлинска енергија
€/MWh</t>
  </si>
  <si>
    <t>Deutsch</t>
  </si>
  <si>
    <t xml:space="preserve">Cost of MWh heat sold </t>
  </si>
  <si>
    <t>Trošak prodane MWh topline</t>
  </si>
  <si>
    <t>Strošek prodane MWh toplote</t>
  </si>
  <si>
    <t>Trošak prodane MWh toplote</t>
  </si>
  <si>
    <t>Cost of MWh energy sold (heat + electricity)</t>
  </si>
  <si>
    <t>Trošak prodane MWh energije (toplina + elektrika)</t>
  </si>
  <si>
    <t>Strošek prodane MWh energije (toplota + elektrika)</t>
  </si>
  <si>
    <t>Trošak prodane MWh energije (toplota + elektrika)</t>
  </si>
  <si>
    <t>Kosten der MWh Wärme verkauft</t>
  </si>
  <si>
    <t>Продажба на трошоците за MWh на топлина</t>
  </si>
  <si>
    <t>Kosten der MWh Energie verkauft (Wärme + Strom)</t>
  </si>
  <si>
    <t>Продажба на трошоците за MWh на енергија (топлина + електрицитет)</t>
  </si>
  <si>
    <t>Drven čips</t>
  </si>
  <si>
    <t>Cijena toplinske energije - Izravan unos cijene toplinske energije</t>
  </si>
  <si>
    <t>Cijena toplinske energije - Izračun na temelju priključne snage, mjerenja i potrošnje</t>
  </si>
  <si>
    <t>Cijena toplinske energije - Izračun na temelju popusta za velike potrošače</t>
  </si>
  <si>
    <t>Neposreden vnes vo cenata na toplinskata energija</t>
  </si>
  <si>
    <t>Presmetka vrz osnova na popust za pogolema potrošuvačka</t>
  </si>
  <si>
    <t>Presmetka vrz osnova na angažirana moknost, merenje i potrošuvačka</t>
  </si>
  <si>
    <t>Izvještaj o tokovima novca</t>
  </si>
  <si>
    <t>Verbindlichkeiten / Eigenkapital</t>
  </si>
  <si>
    <t xml:space="preserve">Manual for the Economic calculation tool for small modular district heating and cooling projects
Version: 1.1
</t>
  </si>
  <si>
    <r>
      <rPr>
        <b/>
        <sz val="10"/>
        <rFont val="Arial"/>
        <family val="2"/>
        <charset val="238"/>
      </rPr>
      <t>1.2.3.2 Other sources of revenues</t>
    </r>
    <r>
      <rPr>
        <sz val="10"/>
        <rFont val="Arial"/>
        <family val="2"/>
        <charset val="238"/>
      </rPr>
      <t xml:space="preserve">
in this part of the calculation tool other sources of revenues from financial activities and other, not classified elsewhere,  can be inserted for each year of the project lifetime.
</t>
    </r>
    <r>
      <rPr>
        <b/>
        <sz val="10"/>
        <rFont val="Arial"/>
        <family val="2"/>
        <charset val="238"/>
      </rPr>
      <t>1.2.4 Other parameters</t>
    </r>
    <r>
      <rPr>
        <sz val="10"/>
        <rFont val="Arial"/>
        <family val="2"/>
        <charset val="238"/>
      </rPr>
      <t xml:space="preserve">
In this module the basic parameters needed for the economic simulation are included. These parameters include Cash conversion cycle (Average days of inventory, Accounts receivable collection period, and Days payable), Annual depreciation rates (for intangible assets, buildings and constructions, equipment, plant, vehicles and mechanization). Also the discount rate for Profitability calculation is inserted and Corporate income tax needed for taxation calculation.
</t>
    </r>
  </si>
  <si>
    <r>
      <rPr>
        <b/>
        <sz val="10"/>
        <rFont val="Arial"/>
        <family val="2"/>
        <charset val="238"/>
      </rPr>
      <t xml:space="preserve">1.1 HOMEPAGE OF THE ECONOMIC CALCULATION TOOL
</t>
    </r>
    <r>
      <rPr>
        <sz val="10"/>
        <rFont val="Arial"/>
        <family val="2"/>
        <charset val="238"/>
      </rPr>
      <t xml:space="preserve">
Basic settings for the DHC project can be selected and set here. The language can be selected, project name can be inserted and project start date and project life time duration can be set. 
After basic project parameters are defined use PROCEED TO PROJECT button to start using the Economic calculation tool.
Users can return to the Homepage by clicking the     </t>
    </r>
    <r>
      <rPr>
        <sz val="10"/>
        <color theme="0"/>
        <rFont val="Arial"/>
        <family val="2"/>
        <charset val="238"/>
      </rPr>
      <t>____</t>
    </r>
    <r>
      <rPr>
        <sz val="10"/>
        <rFont val="Arial"/>
        <family val="2"/>
        <charset val="238"/>
      </rPr>
      <t xml:space="preserve">       button.
</t>
    </r>
  </si>
  <si>
    <r>
      <rPr>
        <b/>
        <sz val="10"/>
        <rFont val="Arial"/>
        <family val="2"/>
        <charset val="238"/>
      </rPr>
      <t>1.2 INPUT PARAMETERS</t>
    </r>
    <r>
      <rPr>
        <sz val="10"/>
        <rFont val="Arial"/>
        <family val="2"/>
        <charset val="238"/>
      </rPr>
      <t xml:space="preserve">
In these section key DHC project parameters are inserted. These parameters are segmented into Investment and financing parameters, Costs parameters, Revenue parameters and Other parameters.
</t>
    </r>
    <r>
      <rPr>
        <b/>
        <sz val="10"/>
        <rFont val="Arial"/>
        <family val="2"/>
        <charset val="238"/>
      </rPr>
      <t>1.2.1 Investment and financing</t>
    </r>
    <r>
      <rPr>
        <sz val="10"/>
        <rFont val="Arial"/>
        <family val="2"/>
        <charset val="238"/>
      </rPr>
      <t xml:space="preserve">
In this section investment cost structure and financing structure parameters are inserted in a pre-set structure.
- Costs structure: Equipment/Machinery, Buildings and construction works, Plot, Project and investment documentation and Intangible assets (patents, licenses, software). 
The initial capital is inserted in form of percentage of the overall investment costs.
- Financing structure: Private equity, Bank loan 1, Bank loan 2, Bank loan 3, Connection fees, Investment subsidies. In case the investment subsidies are included in financing structure, the input field for payment delay of the subsidies becomes active. In case the subsidies are payed with the delay the user can insert the interest rate for the bridging loan, which is automatically considered in the amount of planned investment subsidies.
In Financing structure also the possible Payment delay and possible Bridging loan used is inserted. If payment delay is not used cells should be empty.
</t>
    </r>
    <r>
      <rPr>
        <b/>
        <sz val="10"/>
        <rFont val="Arial"/>
        <family val="2"/>
        <charset val="238"/>
      </rPr>
      <t/>
    </r>
  </si>
  <si>
    <t xml:space="preserve"> - Heat revenues. The heat revenues part includes sold heat within the project lifetime. Please note this heat can also be used for cooling and is included in the calculation as sold heat. In the heat revenues three distinct models can be selected:
1. Direct input of the heat price. In this basic model only the overall amount of sold heat and average price for heat is included. It’s the most basic model used for basic project evaluations. This option however includes possible year to year price and/or volume change simulation.
2. Calculation from basic price, metering price and consumption. In this model users can define Average connection power in kW, Basic price (fixed) in €/kW, Metering price in €/year and Consumption price (variable) in €/MWh for five different heat consumer types. Based on that data the "Average heat price in €/MWh" is calculated.</t>
  </si>
  <si>
    <r>
      <rPr>
        <b/>
        <sz val="10"/>
        <rFont val="Arial"/>
        <family val="2"/>
        <charset val="238"/>
      </rPr>
      <t>1.3 PROJECT PERFORMANCE</t>
    </r>
    <r>
      <rPr>
        <sz val="10"/>
        <rFont val="Arial"/>
        <family val="2"/>
        <charset val="238"/>
      </rPr>
      <t xml:space="preserve"> 
This section consists of calculations made on Input parameters, thus majority of cells are locked for editing.
</t>
    </r>
    <r>
      <rPr>
        <b/>
        <sz val="10"/>
        <rFont val="Arial"/>
        <family val="2"/>
        <charset val="238"/>
      </rPr>
      <t>1.3.1 Investment and financing</t>
    </r>
    <r>
      <rPr>
        <sz val="10"/>
        <rFont val="Arial"/>
        <family val="2"/>
        <charset val="238"/>
      </rPr>
      <t xml:space="preserve">
In this chapter Projected investment cost in € (predefined structure consisting of Buildings and construction works, Plot, Equipment/Machinery, , Project and investment documentation, Intangible assets and Initial working capital) and Sources of investment cost financing in € (predefined structure consisting of Private equity, Bank loans, Connection fees and Investment subsidies) are summarised. Both structures are summarised in volume and share (%).
</t>
    </r>
  </si>
  <si>
    <r>
      <rPr>
        <b/>
        <sz val="10"/>
        <rFont val="Arial"/>
        <family val="2"/>
        <charset val="238"/>
      </rPr>
      <t xml:space="preserve">
1.3.4 Assets</t>
    </r>
    <r>
      <rPr>
        <sz val="10"/>
        <rFont val="Arial"/>
        <family val="2"/>
        <charset val="238"/>
      </rPr>
      <t xml:space="preserve">
The Assets overview presents five tables of parameters simulated for the life time duration of the project:
- Inventories in stock and resources needed in € (structured in Average days of inventory, Inventory turnover ratio, Inventories in stock on 31st of December and Resources needed to finance inventories).
- Accounts receivable and resources needed in € (structured in Accounts receivable collection period, Accounts receivable turnover ratio, Accounts receivable on 31st of December, Resources needed to finance the accounts receivable and Long-term accounts receivable on 31st of December).
- Annual depreciation rates in % and calculation of planned depreciation (structured in Intangible assets, Property, plant and equipment - Buildings and constructions and Equipment, plant, vehicles, mechanization).
- Depreciation cost in € (structured in Intangible assets, Buildings and constructions, Equipment, plant, vehicles, mechanization).
- Fixed assets value on 31st of December in € (structured in Intangible assets, Buildings and constructions, Equipment, plant, vehicles, mechanization).
</t>
    </r>
  </si>
  <si>
    <r>
      <rPr>
        <b/>
        <sz val="10"/>
        <rFont val="Arial"/>
        <family val="2"/>
        <charset val="238"/>
      </rPr>
      <t>1.3.2 Revenues</t>
    </r>
    <r>
      <rPr>
        <sz val="10"/>
        <rFont val="Arial"/>
        <family val="2"/>
        <charset val="238"/>
      </rPr>
      <t xml:space="preserve">
An overview of revenues simulated for the life time duration of the project is presented, which includes: Electricity revenues, Heat revenues, Operating subsidies, Investment subsidies, Financial revenues and Other revenues.
</t>
    </r>
    <r>
      <rPr>
        <b/>
        <sz val="10"/>
        <rFont val="Arial"/>
        <family val="2"/>
        <charset val="238"/>
      </rPr>
      <t>1.3.3 Costs</t>
    </r>
    <r>
      <rPr>
        <sz val="10"/>
        <rFont val="Arial"/>
        <family val="2"/>
        <charset val="238"/>
      </rPr>
      <t xml:space="preserve">
An overview of costs simulated for the life time duration of the project is presented, which includes: Energy source costs, Operation and maintenance costs, Cost of management, insurance and lease, Cost of promotional activities, Cost of other services, Costs of labour, Depreciation and amortization costs, Financial costs, Other expenses and losses and Income taxes.
</t>
    </r>
  </si>
  <si>
    <r>
      <rPr>
        <b/>
        <sz val="10"/>
        <rFont val="Arial"/>
        <family val="2"/>
        <charset val="238"/>
      </rPr>
      <t>1.2.3 Revenues structure</t>
    </r>
    <r>
      <rPr>
        <sz val="10"/>
        <rFont val="Arial"/>
        <family val="2"/>
        <charset val="238"/>
      </rPr>
      <t xml:space="preserve">
Revenues are simulated for the project lifetime duration set in the Home page. Revenues are segment into:
</t>
    </r>
    <r>
      <rPr>
        <b/>
        <sz val="10"/>
        <rFont val="Arial"/>
        <family val="2"/>
        <charset val="238"/>
      </rPr>
      <t>1.2.3.1 Operating revenues</t>
    </r>
    <r>
      <rPr>
        <sz val="10"/>
        <rFont val="Arial"/>
        <family val="2"/>
        <charset val="238"/>
      </rPr>
      <t xml:space="preserve">
 - Electricity revenues which represent revenues from produced and sold electricity within the DHC project. Initial – “average electricity price” is inserted as the price for which the project sells electrical energy in the first year of operation. Also volume sold in initial year is inserted in the “Volume” bracket. Both numbers can then be simulated for the project lifetime in incremental price and/or volume increase or both numbers can be inserted manually for each year if the “no constant y2y change” option is selected.</t>
    </r>
  </si>
  <si>
    <r>
      <t xml:space="preserve">
</t>
    </r>
    <r>
      <rPr>
        <b/>
        <sz val="10"/>
        <rFont val="Arial"/>
        <family val="2"/>
        <charset val="238"/>
      </rPr>
      <t>1.3.6 Income statement</t>
    </r>
    <r>
      <rPr>
        <sz val="10"/>
        <rFont val="Arial"/>
        <family val="2"/>
        <charset val="238"/>
      </rPr>
      <t xml:space="preserve">
A complete income statement for the project life time duration is presented, consisting of the summary of all revenue and cost categories presented in previous parts.
</t>
    </r>
    <r>
      <rPr>
        <b/>
        <sz val="10"/>
        <rFont val="Arial"/>
        <family val="2"/>
        <charset val="238"/>
      </rPr>
      <t>1.3.7 Balance sheet</t>
    </r>
    <r>
      <rPr>
        <sz val="10"/>
        <rFont val="Arial"/>
        <family val="2"/>
        <charset val="238"/>
      </rPr>
      <t xml:space="preserve">
A complete balance sheet is simulated for the entire project life time duration, consisting of: 
- Fixed Assets 
- Current Assets (Inventories, Accounts receivable, Cash and cash equivalents) 
- Owner's Equity 
- Provisions and long-term accrued costs and deferred revenues 
- Long-Term Liabilities (Long-term financial liabilities and Long-term accounts payable)
- Current Liabilities (Short-term financial liabilities and Accounts payable)
</t>
    </r>
  </si>
  <si>
    <t xml:space="preserve">- Trend of loans and payment of principal and interest in € (structured in: Ordinary loan and bridge financing loan payments and Payments of interests on ordinary and bridge financing loans)
- Shareholders equity in € on 31st of December (structured in Owner's equity, Retained earnings and Total equity)
- Acquisition and consumption of investment subsidies in € (structured in Subsidies, Subsidized fixed assets on 31st of December, Share of subsidies in subsidized fixed assets,  Depreciation cost and calculation of Other sources of revenues – delimited investment subsidies and Long-term accrued costs and deferred revenues on 31st of December).
</t>
  </si>
  <si>
    <r>
      <rPr>
        <b/>
        <sz val="10"/>
        <rFont val="Arial"/>
        <family val="2"/>
        <charset val="238"/>
      </rPr>
      <t xml:space="preserve">1.3.8 Cash-flow statement </t>
    </r>
    <r>
      <rPr>
        <sz val="10"/>
        <rFont val="Arial"/>
        <family val="2"/>
        <charset val="238"/>
      </rPr>
      <t xml:space="preserve">
A complete Cash flow statement is simulated for the complete project life time duration, consisting of:
- Cash Flow From Operating Activities (Income before taxes, Depreciation and amortization,  Income taxes, Decrease (- increase) in accounts receivable, Decrease (- increase) in inventories, Increase (- decrease) in accounts payable, Financial costs, Income related to long-term accrued costs and deferred revenues (subsidies) and Net cash flow from operating activities).
- Cash Flow From Investing Activities (Receipts (+) and disbursements (-) in intangible assets, Receipts (+) and disbursements (-) in property, plant and equipment and Net cash flow from investing activities).</t>
    </r>
  </si>
  <si>
    <r>
      <t xml:space="preserve">- Cash Flow From Financing Activities (Receipts from capital pay-in (+) and dividends paid (-), Receipts (+) and disbursements (-) in financial liabilities and accrued costs and deferred revenues and Net cash flow from financing activities).
- Net Balance In Cash And Cash Equivalents (Net cash flow, Cash and cash equivalents, beginning of year and Cash and cash equivalents, end of year).
</t>
    </r>
    <r>
      <rPr>
        <b/>
        <sz val="10"/>
        <rFont val="Arial"/>
        <family val="2"/>
        <charset val="238"/>
      </rPr>
      <t>1.3.9 Profitability</t>
    </r>
    <r>
      <rPr>
        <sz val="10"/>
        <rFont val="Arial"/>
        <family val="2"/>
        <charset val="238"/>
      </rPr>
      <t xml:space="preserve">
In this module the project profitability is calculated and user has access to Sensitivity analysis graphs. The following parameters are calculated: Equity net present value (NPV), Equity internal rate of return (IRR), Discounted Cash flows and Payback period. 
In addition, a year to year Cash flow table is simulated for the project life time duration.</t>
    </r>
  </si>
  <si>
    <r>
      <rPr>
        <b/>
        <sz val="10"/>
        <rFont val="Arial"/>
        <family val="2"/>
        <charset val="238"/>
      </rPr>
      <t>1.2.2 Costs structure</t>
    </r>
    <r>
      <rPr>
        <sz val="10"/>
        <rFont val="Arial"/>
        <family val="2"/>
        <charset val="238"/>
      </rPr>
      <t xml:space="preserve">
Costs are simulated for the project lifetime duration set in the Home page. The costs are segment into:
</t>
    </r>
    <r>
      <rPr>
        <b/>
        <sz val="10"/>
        <rFont val="Arial"/>
        <family val="2"/>
        <charset val="238"/>
      </rPr>
      <t>1.2.2.1 Operating costs</t>
    </r>
    <r>
      <rPr>
        <sz val="10"/>
        <rFont val="Arial"/>
        <family val="2"/>
        <charset val="238"/>
      </rPr>
      <t xml:space="preserve">
- Fuel costs. In this part the fuel costs parameters for possible use of biomass, natural gas, heating oil, electricity and possible acquisition of waste heat from external sources are inserted. The biomass fuel costs calculation enables to use predefined biomass types and corresponding specific calorific values or to insert own calorific value. Also water content can be inserted which will be used in the calculation of energy price.</t>
    </r>
  </si>
  <si>
    <r>
      <t xml:space="preserve">All fuel costs segments have options to simulate Price year to year change in % change according to the price in first year of operation and to simulate volume year to year change in % change according to the fuel volume needed in the first year of the operation. 
- Costs of operation and maintenance in % of the overall investment costs or in form of raw data inserted. In both options a year to year change can be simulated in % or inserted manually.
</t>
    </r>
    <r>
      <rPr>
        <b/>
        <sz val="10"/>
        <rFont val="Arial"/>
        <family val="2"/>
        <charset val="238"/>
      </rPr>
      <t xml:space="preserve">
1.2.2.2 Costs of services</t>
    </r>
    <r>
      <rPr>
        <sz val="10"/>
        <rFont val="Arial"/>
        <family val="2"/>
        <charset val="238"/>
      </rPr>
      <t xml:space="preserve">
In this part the Costs of management, insurance and lease, Costs of promotional activities and Costs of other services can be included in the calculation.</t>
    </r>
  </si>
  <si>
    <t xml:space="preserve">The data on Average consumption per consumer in MWh/year and Total demand in MWh/year for each of the five heat consumer types is also inserted. Based on this data the heat demand structure in % and total sold heat amount is calculated. Please note that the Consumer type cells are unlocked and the consumer type names can be changed. 
3. Calculation on the basis of price discount for larger consumption. In this basic model the calculation tool enables the use of up to 5 classes of consumers based on the heat demand. Classes are defined by the Lower and Upper limit of annual heat consumption in MWh/year. For each of the classes the heat price in €/MWh and the total annual demand of all heat consumers in a class can be inserted. The heat price is inserted for the first class and for other classes discount rate in % is inserted. 
</t>
  </si>
  <si>
    <r>
      <rPr>
        <b/>
        <sz val="10"/>
        <rFont val="Arial"/>
        <family val="2"/>
        <charset val="238"/>
      </rPr>
      <t>1.3.5 Liabilities and Equity</t>
    </r>
    <r>
      <rPr>
        <sz val="10"/>
        <rFont val="Arial"/>
        <family val="2"/>
        <charset val="238"/>
      </rPr>
      <t xml:space="preserve">
Liabilities and Equity parameters are represented and simulated for the lifetime duration of the project.
- Accounts payable and deliveries financed by suppliers in € (presented in Days payable, Accounts payable turnover ratio, Accounts payable on 31st of December, Deliveries financed by suppliers and Long-term accounts payable on 31st of December)
</t>
    </r>
  </si>
  <si>
    <t>- Working capital requirements in € simulated for the project life time duration (structured in Resources needed to finance inventories, Resources needed to finance the accounts receivable, Deliveries financed by suppliers and Working capital surplus (+) or deficit (-))
- Debt financing and Bridge financing overview</t>
  </si>
  <si>
    <r>
      <rPr>
        <b/>
        <sz val="10"/>
        <rFont val="Arial"/>
        <family val="2"/>
        <charset val="238"/>
      </rPr>
      <t>1.2.2.3 Cost of labour</t>
    </r>
    <r>
      <rPr>
        <sz val="10"/>
        <rFont val="Arial"/>
        <family val="2"/>
        <charset val="238"/>
      </rPr>
      <t xml:space="preserve">
In this part of the tool the labour costs can be included. The simulation can include a constant number of employees or the number of employees can vary through the years. If the variable number of employees is selected in the year when additional employees are inserted also the average yearly salary of the new employees has to be inserted. 
The simulation can include a constant year to year change in salaries. This option is then simulating costs increase for initial and additional employees.                                                                
</t>
    </r>
    <r>
      <rPr>
        <b/>
        <sz val="10"/>
        <rFont val="Arial"/>
        <family val="2"/>
        <charset val="238"/>
      </rPr>
      <t/>
    </r>
  </si>
  <si>
    <r>
      <rPr>
        <b/>
        <sz val="10"/>
        <rFont val="Arial"/>
        <family val="2"/>
        <charset val="238"/>
      </rPr>
      <t>1.2.2.4 Other expenses and losses</t>
    </r>
    <r>
      <rPr>
        <sz val="10"/>
        <rFont val="Arial"/>
        <family val="2"/>
        <charset val="238"/>
      </rPr>
      <t xml:space="preserve">
In addition other planned expenses and losses can be included in the calculation.</t>
    </r>
  </si>
  <si>
    <t xml:space="preserve">In all three Heat price models the tool simulates annual amount of sold heat and average heat price is calculated. The tool can simulate year to year increase in volume of heat sold and heat price.  
- Operating subsidies, aids and other sources of operating revenues. In this segment of the tool annual revenues from possible additional operating subsidies or other aid are inserted for each year within the lifetime of the project. </t>
  </si>
  <si>
    <t>Project description</t>
  </si>
  <si>
    <t>Grundpreis (fix)
€ pro kW pro Jahr</t>
  </si>
  <si>
    <t>Lower limit from
MWh/year</t>
  </si>
  <si>
    <t>Upper limit up to
MWh/year</t>
  </si>
  <si>
    <t>Price
€/MWh</t>
  </si>
  <si>
    <t>Total demand
MWh/year</t>
  </si>
  <si>
    <t>to še poštimati in je to to</t>
  </si>
  <si>
    <t>Price temp</t>
  </si>
  <si>
    <t>Sensitivity analysis - Heat price</t>
  </si>
  <si>
    <t>Анализа на осетливост - Цена на топлинска енергија</t>
  </si>
  <si>
    <t>Sensitivitätsanalyse - Wärmepreis</t>
  </si>
  <si>
    <t>Analiza osjetljivosti - Cijena toplinske energije</t>
  </si>
  <si>
    <t>Analiza osetljivosti - Cena toplote</t>
  </si>
  <si>
    <t>Heat price</t>
  </si>
  <si>
    <t>Analiza občutljivosti - Cena toplotne energije</t>
  </si>
  <si>
    <t>Investment_and_Financing</t>
  </si>
  <si>
    <r>
      <t xml:space="preserve">Sensitivity analysis in form of two graphs is presented (accessible through clicking on the Sensitivity analysis button). The graph analyses the influence of the shifting Heat price or Operating costs on NPV and IRR.
</t>
    </r>
    <r>
      <rPr>
        <b/>
        <sz val="10"/>
        <rFont val="Arial"/>
        <family val="2"/>
        <charset val="238"/>
      </rPr>
      <t>1.3.10 Project summary</t>
    </r>
    <r>
      <rPr>
        <sz val="10"/>
        <rFont val="Arial"/>
        <family val="2"/>
        <charset val="238"/>
      </rPr>
      <t xml:space="preserve">
The last module summarises the project performance and consists of key parameters from different modules.
</t>
    </r>
  </si>
  <si>
    <r>
      <t xml:space="preserve">The Economic calculation tool is an Excel document which uses macros and VBA (Visual Basic for Applications) programing and is protected with a password. The tool is protected in order to avoid unwanted and accidental modifications of the tool by the users that could eventually lead to incorrect calculations and thus invalid project definition. </t>
    </r>
    <r>
      <rPr>
        <b/>
        <sz val="10"/>
        <rFont val="Arial"/>
        <family val="2"/>
        <charset val="238"/>
      </rPr>
      <t xml:space="preserve">The password for unlocking the file is “tool” in case a user needs to get detailed access to specific locked parts of the tool and modify it according to his needs.
 </t>
    </r>
    <r>
      <rPr>
        <sz val="10"/>
        <rFont val="Arial"/>
        <family val="2"/>
        <charset val="238"/>
      </rPr>
      <t xml:space="preserve">
Users are advised to enable Editing and enable Macros if during opening of the tool Excel asks for confirmation about enabling these features.
Cells formatted in white colour are editable by users. Cells of other colours are locked and are calculated by the tool.
</t>
    </r>
  </si>
  <si>
    <t>Skupina FABRIKA d.o.o.</t>
  </si>
  <si>
    <t xml:space="preserve">info@skupina-fabrika.com </t>
  </si>
  <si>
    <t xml:space="preserve">Target groups interested in investments into district heating and cooling (DHC) projects can find additional information on the use of the Economic calculation tool for small modular district heating and cooling projects here. The Economic calculation tool is an easy to use basic tool for economical evaluation of DHC projects. For further information you can contact CoolHeating project partners www.coolheating.com. It is expected that the users of the Economic calculation tool possess a basic technical and investment layout of a DHC project they want to analyse - including investment costs and the investment structure (also possible subsidies), energy (heat) demand and (possible) production of electricity in a CHP project. This information has to be inserted into the tool in order to complete the Economic analysis of a DHC project.
Disclaimer: This CoolHeating project has received funding from the European Union’s Horizon 2020 research and innovation programme under grant agreement No 691679. This tool was elaborated under the CoolHeating project as Deliverable D5.2 and published on 27th of April 2017. The sole responsibility for the content of this report lies with the authors. It does not necessarily reflect the opinion of the European Union nor of the Innovation and Networks Executive Agency (INEA). Neither the INEA nor the European Commission are responsible for any use that may be made of the information contained therein. 
</t>
  </si>
  <si>
    <t>Mode:</t>
  </si>
  <si>
    <t>Модул:</t>
  </si>
  <si>
    <t>Modus:</t>
  </si>
  <si>
    <t>Način:</t>
  </si>
  <si>
    <t>Заем 2</t>
  </si>
  <si>
    <t>Zuschüsse, Förderungen und sonstige Betriebseinnahmen</t>
  </si>
  <si>
    <t>Betriebszuschüsse</t>
  </si>
  <si>
    <t>Durchschnittliche Lagerdauer</t>
  </si>
  <si>
    <t>Durchschnittliche Inkassoperiode</t>
  </si>
  <si>
    <t>Durchschnittliches Liferantenzahlungsziel</t>
  </si>
  <si>
    <t>Einkommenssteuer</t>
  </si>
  <si>
    <t>Finanzierungsquellen der Investitionskosten in €</t>
  </si>
  <si>
    <t>B. SERVICEKOSTEN GESAMT (1 + 2 + 3)</t>
  </si>
  <si>
    <t>D. AUFWENDUNGEN ZUR FINANZIERUNG DER FORDERUNGEN</t>
  </si>
  <si>
    <t>GESAMTKREDITE in €</t>
  </si>
  <si>
    <t>Jährliche Zahlungen für Kredit 1</t>
  </si>
  <si>
    <t>Jährliche Zahlungen für Kredit 2</t>
  </si>
  <si>
    <t>Jährliche Zahlungen für Kredit 3</t>
  </si>
  <si>
    <t>B. GESAMTE JÄHRLICHE KREDITRÜCKZAHLUNGEN</t>
  </si>
  <si>
    <t>Jährliche Zahlungen von Kreditzinsen 1</t>
  </si>
  <si>
    <t>Jährliche Zahlungen von Kreditzinsen 2</t>
  </si>
  <si>
    <t>Jährliche Zahlungen von Kreditzinsen 3</t>
  </si>
  <si>
    <t>b) Gesamtkosten der Serviceleistungen</t>
  </si>
  <si>
    <t>II. Verbindlichkeiten</t>
  </si>
  <si>
    <t>Eigenkapital interner Zinsfuß (IZF)</t>
  </si>
  <si>
    <t>Discontierter Cashflow</t>
  </si>
  <si>
    <t>Schließen</t>
  </si>
  <si>
    <t>Projektzusammenfassung</t>
  </si>
  <si>
    <t>WIRTSCHAFTLICHKEITSRECHNER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</si>
</sst>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0\ &quot;€&quot;;\-#,##0.00\ &quot;€&quot;"/>
    <numFmt numFmtId="165" formatCode="_-* #,##0.00\ _€_-;\-* #,##0.00\ _€_-;_-* &quot;-&quot;??\ _€_-;_-@_-"/>
    <numFmt numFmtId="166" formatCode="#,##0.00_ ;\-#,##0.00\ "/>
    <numFmt numFmtId="167" formatCode="_-* #,##0.00\ [$€-1]_-;\-* #,##0.00\ [$€-1]_-;_-* &quot;-&quot;??\ [$€-1]_-"/>
    <numFmt numFmtId="168" formatCode="_-* #,##0\ _P_t_s_-;\-* #,##0\ _P_t_s_-;_-* &quot;-&quot;\ _P_t_s_-;_-@_-"/>
    <numFmt numFmtId="169" formatCode="#,##0_ ;\-#,##0\ "/>
    <numFmt numFmtId="170" formatCode="#,##0.000"/>
    <numFmt numFmtId="171" formatCode="#,##0.0000"/>
    <numFmt numFmtId="172" formatCode="0.0%"/>
    <numFmt numFmtId="173" formatCode="#,##0.0"/>
    <numFmt numFmtId="174" formatCode="#,##0_ ;[Red]\-#,##0\ "/>
    <numFmt numFmtId="175" formatCode="#,##0.00_ ;[Red]\-#,##0.00\ "/>
    <numFmt numFmtId="176" formatCode="_-* #,##0.000\ _€_-;\-* #,##0.000\ _€_-;_-* &quot;-&quot;??\ _€_-;_-@_-"/>
    <numFmt numFmtId="177" formatCode="0.00000"/>
    <numFmt numFmtId="178" formatCode="0.000%"/>
    <numFmt numFmtId="179" formatCode="#,##0\ &quot;€&quot;"/>
  </numFmts>
  <fonts count="81" x14ac:knownFonts="1">
    <font>
      <sz val="11"/>
      <color theme="1"/>
      <name val="Calibri"/>
      <family val="2"/>
      <charset val="238"/>
      <scheme val="minor"/>
    </font>
    <font>
      <sz val="11"/>
      <color theme="1"/>
      <name val="Calibri"/>
      <family val="2"/>
      <charset val="238"/>
      <scheme val="minor"/>
    </font>
    <font>
      <sz val="10"/>
      <name val="Arial"/>
      <family val="2"/>
      <charset val="238"/>
    </font>
    <font>
      <sz val="8"/>
      <name val="Tahoma"/>
      <family val="2"/>
      <charset val="238"/>
    </font>
    <font>
      <sz val="11"/>
      <color indexed="8"/>
      <name val="Calibri"/>
      <family val="2"/>
      <charset val="238"/>
    </font>
    <font>
      <sz val="11"/>
      <color indexed="8"/>
      <name val="Calibri"/>
      <family val="2"/>
    </font>
    <font>
      <sz val="11"/>
      <color indexed="9"/>
      <name val="Calibri"/>
      <family val="2"/>
      <charset val="238"/>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name val="Arial"/>
      <family val="2"/>
    </font>
    <font>
      <sz val="11"/>
      <color indexed="17"/>
      <name val="Calibri"/>
      <family val="2"/>
      <charset val="238"/>
    </font>
    <font>
      <b/>
      <sz val="11"/>
      <color indexed="56"/>
      <name val="Calibri"/>
      <family val="2"/>
    </font>
    <font>
      <sz val="11"/>
      <color indexed="62"/>
      <name val="Calibri"/>
      <family val="2"/>
    </font>
    <font>
      <sz val="11"/>
      <color indexed="20"/>
      <name val="Calibri"/>
      <family val="2"/>
    </font>
    <font>
      <b/>
      <sz val="11"/>
      <color indexed="63"/>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0"/>
      <name val="Arial CE"/>
      <charset val="238"/>
    </font>
    <font>
      <sz val="11"/>
      <color indexed="10"/>
      <name val="Calibri"/>
      <family val="2"/>
      <charset val="238"/>
    </font>
    <font>
      <i/>
      <sz val="11"/>
      <color indexed="23"/>
      <name val="Calibri"/>
      <family val="2"/>
      <charset val="238"/>
    </font>
    <font>
      <sz val="11"/>
      <color indexed="52"/>
      <name val="Calibri"/>
      <family val="2"/>
      <charset val="238"/>
    </font>
    <font>
      <b/>
      <sz val="11"/>
      <color indexed="9"/>
      <name val="Calibri"/>
      <family val="2"/>
      <charset val="238"/>
    </font>
    <font>
      <b/>
      <sz val="11"/>
      <color indexed="52"/>
      <name val="Calibri"/>
      <family val="2"/>
      <charset val="238"/>
    </font>
    <font>
      <b/>
      <sz val="11"/>
      <color indexed="63"/>
      <name val="Calibri"/>
      <family val="2"/>
    </font>
    <font>
      <b/>
      <sz val="16"/>
      <name val="Times New Roman"/>
      <family val="1"/>
    </font>
    <font>
      <sz val="11"/>
      <color indexed="20"/>
      <name val="Calibri"/>
      <family val="2"/>
      <charset val="238"/>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1"/>
      <color indexed="62"/>
      <name val="Calibri"/>
      <family val="2"/>
      <charset val="238"/>
    </font>
    <font>
      <b/>
      <sz val="11"/>
      <color indexed="8"/>
      <name val="Calibri"/>
      <family val="2"/>
      <charset val="238"/>
    </font>
    <font>
      <sz val="12"/>
      <name val="Tahoma"/>
      <family val="2"/>
      <charset val="238"/>
    </font>
    <font>
      <sz val="24"/>
      <name val="Tahoma"/>
      <family val="2"/>
      <charset val="238"/>
    </font>
    <font>
      <b/>
      <sz val="12"/>
      <name val="Tahoma"/>
      <family val="2"/>
      <charset val="238"/>
    </font>
    <font>
      <sz val="12"/>
      <color indexed="8"/>
      <name val="Tahoma"/>
      <family val="2"/>
      <charset val="238"/>
    </font>
    <font>
      <b/>
      <sz val="10"/>
      <name val="Tahoma"/>
      <family val="2"/>
      <charset val="238"/>
    </font>
    <font>
      <sz val="10"/>
      <name val="Tahoma"/>
      <family val="2"/>
      <charset val="238"/>
    </font>
    <font>
      <sz val="10"/>
      <color theme="1"/>
      <name val="Calibri"/>
      <family val="2"/>
      <charset val="238"/>
      <scheme val="minor"/>
    </font>
    <font>
      <sz val="10"/>
      <color theme="1"/>
      <name val="Tahoma"/>
      <family val="2"/>
      <charset val="238"/>
    </font>
    <font>
      <sz val="10"/>
      <color rgb="FFFFFF99"/>
      <name val="Tahoma"/>
      <family val="2"/>
      <charset val="238"/>
    </font>
    <font>
      <sz val="10"/>
      <color indexed="8"/>
      <name val="Tahoma"/>
      <family val="2"/>
      <charset val="238"/>
    </font>
    <font>
      <b/>
      <sz val="10"/>
      <color theme="1"/>
      <name val="Tahoma"/>
      <family val="2"/>
      <charset val="238"/>
    </font>
    <font>
      <sz val="10"/>
      <color rgb="FF080808"/>
      <name val="Tahoma"/>
      <family val="2"/>
      <charset val="238"/>
    </font>
    <font>
      <i/>
      <sz val="10"/>
      <name val="Tahoma"/>
      <family val="2"/>
      <charset val="238"/>
    </font>
    <font>
      <sz val="12"/>
      <color indexed="12"/>
      <name val="Tahoma"/>
      <family val="2"/>
      <charset val="238"/>
    </font>
    <font>
      <b/>
      <sz val="8"/>
      <name val="Tahoma"/>
      <family val="2"/>
      <charset val="238"/>
    </font>
    <font>
      <sz val="8"/>
      <name val="Arial Narrow"/>
      <family val="2"/>
    </font>
    <font>
      <b/>
      <sz val="10"/>
      <name val="Arial"/>
      <family val="2"/>
    </font>
    <font>
      <b/>
      <sz val="11"/>
      <color theme="1"/>
      <name val="Calibri"/>
      <family val="2"/>
      <charset val="238"/>
      <scheme val="minor"/>
    </font>
    <font>
      <sz val="8"/>
      <name val="Tahoma"/>
      <family val="2"/>
    </font>
    <font>
      <b/>
      <sz val="10"/>
      <name val="Tahoma"/>
      <family val="2"/>
    </font>
    <font>
      <sz val="10"/>
      <name val="Tahoma"/>
      <family val="2"/>
    </font>
    <font>
      <b/>
      <sz val="10"/>
      <name val="Arial"/>
      <family val="2"/>
      <charset val="238"/>
    </font>
    <font>
      <sz val="10"/>
      <color theme="0" tint="-4.9989318521683403E-2"/>
      <name val="Arial"/>
      <family val="2"/>
      <charset val="238"/>
    </font>
    <font>
      <b/>
      <i/>
      <sz val="10"/>
      <name val="Tahoma"/>
      <family val="2"/>
      <charset val="238"/>
    </font>
    <font>
      <sz val="10"/>
      <color theme="4" tint="0.39997558519241921"/>
      <name val="Tahoma"/>
      <family val="2"/>
      <charset val="238"/>
    </font>
    <font>
      <sz val="11"/>
      <name val="Calibri"/>
      <family val="2"/>
      <charset val="238"/>
      <scheme val="minor"/>
    </font>
    <font>
      <sz val="8"/>
      <color theme="0" tint="-4.9989318521683403E-2"/>
      <name val="Tahoma"/>
      <family val="2"/>
    </font>
    <font>
      <sz val="11"/>
      <color theme="0" tint="-4.9989318521683403E-2"/>
      <name val="Calibri"/>
      <family val="2"/>
      <charset val="238"/>
      <scheme val="minor"/>
    </font>
    <font>
      <sz val="10"/>
      <color rgb="FF95B3D7"/>
      <name val="Tahoma"/>
      <family val="2"/>
      <charset val="238"/>
    </font>
    <font>
      <sz val="8"/>
      <color rgb="FFFF0000"/>
      <name val="Tahoma"/>
      <family val="2"/>
      <charset val="238"/>
    </font>
    <font>
      <b/>
      <sz val="10"/>
      <color theme="0" tint="-4.9989318521683403E-2"/>
      <name val="Arial"/>
      <family val="2"/>
      <charset val="238"/>
    </font>
    <font>
      <sz val="12"/>
      <color rgb="FF0000FF"/>
      <name val="Tahoma"/>
      <family val="2"/>
      <charset val="238"/>
    </font>
    <font>
      <b/>
      <sz val="12"/>
      <color theme="1"/>
      <name val="Tahoma"/>
      <family val="2"/>
      <charset val="238"/>
    </font>
    <font>
      <b/>
      <sz val="10"/>
      <color theme="1"/>
      <name val="Arial"/>
      <family val="2"/>
    </font>
    <font>
      <sz val="10"/>
      <color indexed="12"/>
      <name val="Tahoma"/>
      <family val="2"/>
      <charset val="238"/>
    </font>
    <font>
      <sz val="16"/>
      <name val="Tahoma"/>
      <family val="2"/>
      <charset val="238"/>
    </font>
    <font>
      <sz val="23"/>
      <name val="Tahoma"/>
      <family val="2"/>
      <charset val="238"/>
    </font>
    <font>
      <b/>
      <sz val="12"/>
      <name val="Arial"/>
      <family val="2"/>
      <charset val="238"/>
    </font>
    <font>
      <sz val="10"/>
      <color theme="0"/>
      <name val="Arial"/>
      <family val="2"/>
      <charset val="238"/>
    </font>
    <font>
      <sz val="10"/>
      <color rgb="FFD9D9D9"/>
      <name val="Tahoma"/>
      <family val="2"/>
      <charset val="238"/>
    </font>
    <font>
      <b/>
      <i/>
      <sz val="12"/>
      <name val="Tahoma"/>
      <family val="2"/>
      <charset val="238"/>
    </font>
    <font>
      <u/>
      <sz val="8"/>
      <name val="Tahoma"/>
      <family val="2"/>
      <charset val="238"/>
    </font>
  </fonts>
  <fills count="44">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080808"/>
        <bgColor indexed="64"/>
      </patternFill>
    </fill>
    <fill>
      <patternFill patternType="solid">
        <fgColor rgb="FFFFC5B7"/>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indexed="55"/>
        <bgColor indexed="64"/>
      </patternFill>
    </fill>
    <fill>
      <patternFill patternType="solid">
        <fgColor indexed="43"/>
        <bgColor indexed="64"/>
      </patternFill>
    </fill>
    <fill>
      <patternFill patternType="solid">
        <fgColor indexed="22"/>
        <bgColor indexed="64"/>
      </patternFill>
    </fill>
    <fill>
      <patternFill patternType="solid">
        <fgColor theme="1"/>
        <bgColor indexed="64"/>
      </patternFill>
    </fill>
    <fill>
      <patternFill patternType="solid">
        <fgColor rgb="FFC0C0C0"/>
        <bgColor indexed="64"/>
      </patternFill>
    </fill>
    <fill>
      <patternFill patternType="solid">
        <fgColor theme="0" tint="-0.249977111117893"/>
        <bgColor indexed="64"/>
      </patternFill>
    </fill>
    <fill>
      <patternFill patternType="solid">
        <fgColor rgb="FF95B3D7"/>
        <bgColor indexed="64"/>
      </patternFill>
    </fill>
    <fill>
      <patternFill patternType="solid">
        <fgColor rgb="FFD9D9D9"/>
        <bgColor indexed="64"/>
      </patternFill>
    </fill>
    <fill>
      <patternFill patternType="solid">
        <fgColor rgb="FF969696"/>
        <bgColor indexed="64"/>
      </patternFill>
    </fill>
  </fills>
  <borders count="115">
    <border>
      <left/>
      <right/>
      <top/>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n">
        <color indexed="64"/>
      </top>
      <bottom style="thin">
        <color indexed="64"/>
      </bottom>
      <diagonal/>
    </border>
    <border>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ck">
        <color indexed="64"/>
      </bottom>
      <diagonal/>
    </border>
    <border>
      <left style="thick">
        <color indexed="64"/>
      </left>
      <right/>
      <top style="thick">
        <color indexed="64"/>
      </top>
      <bottom/>
      <diagonal/>
    </border>
    <border>
      <left style="thick">
        <color indexed="64"/>
      </left>
      <right/>
      <top/>
      <bottom style="thin">
        <color indexed="64"/>
      </bottom>
      <diagonal/>
    </border>
    <border>
      <left style="thick">
        <color auto="1"/>
      </left>
      <right/>
      <top/>
      <bottom/>
      <diagonal/>
    </border>
    <border>
      <left/>
      <right style="thick">
        <color auto="1"/>
      </right>
      <top/>
      <bottom/>
      <diagonal/>
    </border>
    <border>
      <left/>
      <right/>
      <top style="thin">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right/>
      <top style="thick">
        <color auto="1"/>
      </top>
      <bottom/>
      <diagonal/>
    </border>
    <border>
      <left/>
      <right style="thick">
        <color auto="1"/>
      </right>
      <top style="thick">
        <color auto="1"/>
      </top>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diagonal/>
    </border>
    <border>
      <left/>
      <right/>
      <top/>
      <bottom style="thick">
        <color auto="1"/>
      </bottom>
      <diagonal/>
    </border>
    <border>
      <left/>
      <right style="thick">
        <color auto="1"/>
      </right>
      <top/>
      <bottom style="thick">
        <color auto="1"/>
      </bottom>
      <diagonal/>
    </border>
    <border>
      <left style="thick">
        <color auto="1"/>
      </left>
      <right/>
      <top/>
      <bottom style="thick">
        <color auto="1"/>
      </bottom>
      <diagonal/>
    </border>
    <border>
      <left style="thin">
        <color indexed="64"/>
      </left>
      <right/>
      <top style="thin">
        <color indexed="64"/>
      </top>
      <bottom/>
      <diagonal/>
    </border>
    <border>
      <left style="thin">
        <color indexed="64"/>
      </left>
      <right/>
      <top/>
      <bottom style="thin">
        <color indexed="64"/>
      </bottom>
      <diagonal/>
    </border>
    <border>
      <left style="thick">
        <color auto="1"/>
      </left>
      <right style="thin">
        <color auto="1"/>
      </right>
      <top/>
      <bottom style="thick">
        <color indexed="64"/>
      </bottom>
      <diagonal/>
    </border>
    <border>
      <left style="thick">
        <color auto="1"/>
      </left>
      <right/>
      <top style="thin">
        <color auto="1"/>
      </top>
      <bottom style="thick">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ck">
        <color auto="1"/>
      </left>
      <right/>
      <top/>
      <bottom/>
      <diagonal/>
    </border>
    <border>
      <left style="thin">
        <color indexed="64"/>
      </left>
      <right/>
      <top style="thick">
        <color indexed="64"/>
      </top>
      <bottom style="thin">
        <color indexed="64"/>
      </bottom>
      <diagonal/>
    </border>
    <border>
      <left/>
      <right style="thick">
        <color auto="1"/>
      </right>
      <top style="thick">
        <color auto="1"/>
      </top>
      <bottom style="thick">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medium">
        <color indexed="64"/>
      </bottom>
      <diagonal/>
    </border>
    <border>
      <left style="thin">
        <color auto="1"/>
      </left>
      <right style="thin">
        <color auto="1"/>
      </right>
      <top style="thick">
        <color auto="1"/>
      </top>
      <bottom style="thick">
        <color auto="1"/>
      </bottom>
      <diagonal/>
    </border>
    <border>
      <left style="thin">
        <color indexed="64"/>
      </left>
      <right style="thin">
        <color indexed="64"/>
      </right>
      <top style="dashDot">
        <color indexed="64"/>
      </top>
      <bottom style="dashDot">
        <color indexed="64"/>
      </bottom>
      <diagonal/>
    </border>
    <border>
      <left style="thin">
        <color indexed="64"/>
      </left>
      <right/>
      <top style="dashDot">
        <color indexed="64"/>
      </top>
      <bottom style="dashDot">
        <color indexed="64"/>
      </bottom>
      <diagonal/>
    </border>
    <border>
      <left/>
      <right style="thin">
        <color indexed="64"/>
      </right>
      <top style="dashDot">
        <color indexed="64"/>
      </top>
      <bottom style="dashDot">
        <color indexed="64"/>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style="thin">
        <color indexed="64"/>
      </left>
      <right style="thick">
        <color auto="1"/>
      </right>
      <top style="thin">
        <color indexed="64"/>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n">
        <color indexed="64"/>
      </left>
      <right/>
      <top style="thick">
        <color indexed="64"/>
      </top>
      <bottom style="thick">
        <color indexed="64"/>
      </bottom>
      <diagonal/>
    </border>
  </borders>
  <cellStyleXfs count="93">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5" borderId="0" applyNumberFormat="0" applyBorder="0" applyAlignment="0" applyProtection="0"/>
    <xf numFmtId="0" fontId="9" fillId="17" borderId="10" applyNumberFormat="0" applyAlignment="0" applyProtection="0"/>
    <xf numFmtId="0" fontId="10" fillId="18" borderId="11" applyNumberFormat="0" applyAlignment="0" applyProtection="0"/>
    <xf numFmtId="0" fontId="11" fillId="0" borderId="12" applyNumberFormat="0" applyFill="0" applyAlignment="0" applyProtection="0"/>
    <xf numFmtId="165" fontId="2" fillId="0" borderId="0" applyFont="0" applyFill="0" applyBorder="0" applyAlignment="0" applyProtection="0"/>
    <xf numFmtId="165" fontId="12" fillId="0" borderId="0" applyFont="0" applyFill="0" applyBorder="0" applyAlignment="0" applyProtection="0"/>
    <xf numFmtId="0" fontId="13" fillId="5" borderId="0" applyNumberFormat="0" applyBorder="0" applyAlignment="0" applyProtection="0"/>
    <xf numFmtId="0" fontId="14" fillId="0" borderId="0" applyNumberForma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2" borderId="0" applyNumberFormat="0" applyBorder="0" applyAlignment="0" applyProtection="0"/>
    <xf numFmtId="0" fontId="15" fillId="8" borderId="10" applyNumberFormat="0" applyAlignment="0" applyProtection="0"/>
    <xf numFmtId="167" fontId="12" fillId="0" borderId="0" applyFont="0" applyFill="0" applyBorder="0" applyAlignment="0" applyProtection="0"/>
    <xf numFmtId="0" fontId="16" fillId="4" borderId="0" applyNumberFormat="0" applyBorder="0" applyAlignment="0" applyProtection="0"/>
    <xf numFmtId="0" fontId="17" fillId="17" borderId="13" applyNumberFormat="0" applyAlignment="0" applyProtection="0"/>
    <xf numFmtId="168" fontId="12" fillId="0" borderId="0" applyFont="0" applyFill="0" applyBorder="0" applyAlignment="0" applyProtection="0"/>
    <xf numFmtId="0" fontId="18" fillId="0" borderId="0" applyNumberFormat="0" applyFill="0" applyBorder="0" applyAlignment="0" applyProtection="0"/>
    <xf numFmtId="0" fontId="19" fillId="0" borderId="14" applyNumberFormat="0" applyFill="0" applyAlignment="0" applyProtection="0"/>
    <xf numFmtId="0" fontId="20" fillId="0" borderId="15" applyNumberFormat="0" applyFill="0" applyAlignment="0" applyProtection="0"/>
    <xf numFmtId="0" fontId="21" fillId="0" borderId="16" applyNumberFormat="0" applyFill="0" applyAlignment="0" applyProtection="0"/>
    <xf numFmtId="0" fontId="21" fillId="0" borderId="0" applyNumberFormat="0" applyFill="0" applyBorder="0" applyAlignment="0" applyProtection="0"/>
    <xf numFmtId="0" fontId="22" fillId="23" borderId="0" applyNumberFormat="0" applyBorder="0" applyAlignment="0" applyProtection="0"/>
    <xf numFmtId="0" fontId="12" fillId="24" borderId="17" applyNumberFormat="0" applyFont="0" applyAlignment="0" applyProtection="0"/>
    <xf numFmtId="0" fontId="23" fillId="24" borderId="17" applyNumberFormat="0" applyFont="0" applyAlignment="0" applyProtection="0"/>
    <xf numFmtId="0" fontId="24" fillId="0" borderId="0" applyNumberFormat="0" applyFill="0" applyBorder="0" applyAlignment="0" applyProtection="0"/>
    <xf numFmtId="9" fontId="2" fillId="0" borderId="0" applyFont="0" applyFill="0" applyBorder="0" applyAlignment="0" applyProtection="0"/>
    <xf numFmtId="0" fontId="25" fillId="0" borderId="0" applyNumberFormat="0" applyFill="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26" fillId="0" borderId="12" applyNumberFormat="0" applyFill="0" applyAlignment="0" applyProtection="0"/>
    <xf numFmtId="0" fontId="27" fillId="18" borderId="11" applyNumberFormat="0" applyAlignment="0" applyProtection="0"/>
    <xf numFmtId="9" fontId="12" fillId="0" borderId="0" applyFont="0" applyFill="0" applyBorder="0" applyAlignment="0" applyProtection="0"/>
    <xf numFmtId="0" fontId="28" fillId="17" borderId="10" applyNumberFormat="0" applyAlignment="0" applyProtection="0"/>
    <xf numFmtId="0" fontId="29" fillId="17" borderId="13" applyNumberFormat="0" applyAlignment="0" applyProtection="0"/>
    <xf numFmtId="0" fontId="30" fillId="0" borderId="0"/>
    <xf numFmtId="0" fontId="31" fillId="4" borderId="0" applyNumberFormat="0" applyBorder="0" applyAlignment="0" applyProtection="0"/>
    <xf numFmtId="0" fontId="12"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14" applyNumberFormat="0" applyFill="0" applyAlignment="0" applyProtection="0"/>
    <xf numFmtId="0" fontId="36" fillId="0" borderId="15" applyNumberFormat="0" applyFill="0" applyAlignment="0" applyProtection="0"/>
    <xf numFmtId="0" fontId="14" fillId="0" borderId="16" applyNumberFormat="0" applyFill="0" applyAlignment="0" applyProtection="0"/>
    <xf numFmtId="0" fontId="37" fillId="8" borderId="10" applyNumberFormat="0" applyAlignment="0" applyProtection="0"/>
    <xf numFmtId="0" fontId="38" fillId="0" borderId="18" applyNumberFormat="0" applyFill="0" applyAlignment="0" applyProtection="0"/>
    <xf numFmtId="0" fontId="12" fillId="0" borderId="0"/>
  </cellStyleXfs>
  <cellXfs count="929">
    <xf numFmtId="0" fontId="0" fillId="0" borderId="0" xfId="0"/>
    <xf numFmtId="0" fontId="3" fillId="2" borderId="0" xfId="3" applyFont="1" applyFill="1" applyProtection="1">
      <protection hidden="1"/>
    </xf>
    <xf numFmtId="0" fontId="3" fillId="2" borderId="0" xfId="3" applyFont="1" applyFill="1"/>
    <xf numFmtId="0" fontId="3" fillId="2" borderId="0" xfId="3" applyFont="1" applyFill="1" applyAlignment="1" applyProtection="1">
      <alignment vertical="center"/>
      <protection hidden="1"/>
    </xf>
    <xf numFmtId="0" fontId="2" fillId="2" borderId="0" xfId="3" applyFill="1" applyProtection="1">
      <protection hidden="1"/>
    </xf>
    <xf numFmtId="0" fontId="3" fillId="2" borderId="0" xfId="3" applyFont="1" applyFill="1" applyAlignment="1">
      <alignment vertical="center"/>
    </xf>
    <xf numFmtId="0" fontId="3" fillId="2" borderId="0" xfId="3" applyFont="1" applyFill="1" applyAlignment="1" applyProtection="1">
      <alignment wrapText="1"/>
      <protection hidden="1"/>
    </xf>
    <xf numFmtId="0" fontId="0" fillId="0" borderId="0" xfId="0" applyAlignment="1">
      <alignment vertical="center"/>
    </xf>
    <xf numFmtId="0" fontId="3" fillId="2" borderId="0" xfId="3" applyFont="1" applyFill="1" applyAlignment="1" applyProtection="1">
      <alignment vertical="center" wrapText="1"/>
      <protection hidden="1"/>
    </xf>
    <xf numFmtId="0" fontId="2" fillId="2" borderId="0" xfId="3" applyFill="1" applyAlignment="1" applyProtection="1">
      <alignment vertical="center"/>
      <protection hidden="1"/>
    </xf>
    <xf numFmtId="0" fontId="40" fillId="2" borderId="0" xfId="3" applyFont="1" applyFill="1" applyAlignment="1" applyProtection="1">
      <alignment vertical="center"/>
      <protection hidden="1"/>
    </xf>
    <xf numFmtId="0" fontId="44" fillId="2" borderId="44" xfId="3" applyFont="1" applyFill="1" applyBorder="1" applyAlignment="1" applyProtection="1">
      <alignment wrapText="1"/>
      <protection hidden="1"/>
    </xf>
    <xf numFmtId="0" fontId="44" fillId="2" borderId="52" xfId="3" applyFont="1" applyFill="1" applyBorder="1" applyAlignment="1" applyProtection="1">
      <alignment wrapText="1"/>
      <protection hidden="1"/>
    </xf>
    <xf numFmtId="0" fontId="44" fillId="2" borderId="37" xfId="3" applyFont="1" applyFill="1" applyBorder="1" applyAlignment="1" applyProtection="1">
      <alignment wrapText="1"/>
      <protection hidden="1"/>
    </xf>
    <xf numFmtId="9" fontId="44" fillId="2" borderId="0" xfId="2" applyFont="1" applyFill="1" applyBorder="1" applyAlignment="1" applyProtection="1">
      <alignment horizontal="center" wrapText="1"/>
      <protection hidden="1"/>
    </xf>
    <xf numFmtId="4" fontId="44" fillId="2" borderId="0" xfId="3" applyNumberFormat="1" applyFont="1" applyFill="1" applyBorder="1" applyAlignment="1" applyProtection="1">
      <alignment horizontal="center" wrapText="1"/>
      <protection hidden="1"/>
    </xf>
    <xf numFmtId="170" fontId="44" fillId="2" borderId="0" xfId="3" applyNumberFormat="1" applyFont="1" applyFill="1" applyBorder="1" applyAlignment="1" applyProtection="1">
      <alignment horizontal="center" wrapText="1"/>
      <protection hidden="1"/>
    </xf>
    <xf numFmtId="171" fontId="44" fillId="2" borderId="0" xfId="3" applyNumberFormat="1" applyFont="1" applyFill="1" applyBorder="1" applyAlignment="1" applyProtection="1">
      <alignment horizontal="center" wrapText="1"/>
      <protection hidden="1"/>
    </xf>
    <xf numFmtId="0" fontId="44" fillId="2" borderId="0" xfId="3" applyFont="1" applyFill="1" applyBorder="1" applyAlignment="1" applyProtection="1">
      <alignment horizontal="center" wrapText="1"/>
      <protection hidden="1"/>
    </xf>
    <xf numFmtId="0" fontId="44" fillId="2" borderId="38" xfId="3" applyFont="1" applyFill="1" applyBorder="1" applyAlignment="1" applyProtection="1">
      <alignment horizontal="center" wrapText="1"/>
      <protection hidden="1"/>
    </xf>
    <xf numFmtId="169" fontId="46" fillId="0" borderId="4" xfId="1" applyNumberFormat="1" applyFont="1" applyBorder="1" applyAlignment="1" applyProtection="1">
      <alignment vertical="center"/>
      <protection locked="0"/>
    </xf>
    <xf numFmtId="0" fontId="44" fillId="31" borderId="50" xfId="3" applyFont="1" applyFill="1" applyBorder="1" applyAlignment="1" applyProtection="1">
      <alignment horizontal="right" vertical="center" wrapText="1"/>
      <protection hidden="1"/>
    </xf>
    <xf numFmtId="0" fontId="44" fillId="31" borderId="48" xfId="3" applyFont="1" applyFill="1" applyBorder="1" applyAlignment="1" applyProtection="1">
      <alignment vertical="center" wrapText="1"/>
      <protection hidden="1"/>
    </xf>
    <xf numFmtId="0" fontId="3" fillId="25" borderId="0" xfId="3" applyFont="1" applyFill="1" applyProtection="1">
      <protection hidden="1"/>
    </xf>
    <xf numFmtId="0" fontId="3" fillId="25" borderId="37" xfId="3" applyFont="1" applyFill="1" applyBorder="1" applyProtection="1">
      <protection hidden="1"/>
    </xf>
    <xf numFmtId="0" fontId="3" fillId="25" borderId="0" xfId="3" applyFont="1" applyFill="1" applyAlignment="1" applyProtection="1">
      <alignment vertical="center"/>
      <protection hidden="1"/>
    </xf>
    <xf numFmtId="0" fontId="2" fillId="25" borderId="0" xfId="3" applyFill="1" applyProtection="1">
      <protection hidden="1"/>
    </xf>
    <xf numFmtId="0" fontId="44" fillId="25" borderId="52" xfId="3" applyFont="1" applyFill="1" applyBorder="1" applyAlignment="1" applyProtection="1">
      <alignment wrapText="1"/>
      <protection hidden="1"/>
    </xf>
    <xf numFmtId="0" fontId="44" fillId="25" borderId="0" xfId="3" applyFont="1" applyFill="1" applyBorder="1" applyAlignment="1" applyProtection="1">
      <alignment wrapText="1"/>
      <protection hidden="1"/>
    </xf>
    <xf numFmtId="0" fontId="44" fillId="25" borderId="42" xfId="3" applyFont="1" applyFill="1" applyBorder="1" applyAlignment="1" applyProtection="1">
      <alignment wrapText="1"/>
      <protection hidden="1"/>
    </xf>
    <xf numFmtId="0" fontId="44" fillId="25" borderId="0" xfId="3" applyFont="1" applyFill="1" applyBorder="1" applyAlignment="1" applyProtection="1">
      <alignment vertical="center"/>
      <protection hidden="1"/>
    </xf>
    <xf numFmtId="2" fontId="3" fillId="25" borderId="0" xfId="3" applyNumberFormat="1" applyFont="1" applyFill="1" applyProtection="1">
      <protection hidden="1"/>
    </xf>
    <xf numFmtId="0" fontId="3" fillId="25" borderId="37" xfId="3" applyFont="1" applyFill="1" applyBorder="1" applyAlignment="1" applyProtection="1">
      <alignment vertical="center"/>
      <protection hidden="1"/>
    </xf>
    <xf numFmtId="0" fontId="3" fillId="25" borderId="37" xfId="3" applyFont="1" applyFill="1" applyBorder="1" applyAlignment="1" applyProtection="1">
      <alignment vertical="center" wrapText="1"/>
      <protection hidden="1"/>
    </xf>
    <xf numFmtId="0" fontId="3" fillId="25" borderId="37" xfId="3" applyFont="1" applyFill="1" applyBorder="1" applyAlignment="1" applyProtection="1">
      <alignment wrapText="1"/>
      <protection hidden="1"/>
    </xf>
    <xf numFmtId="0" fontId="2" fillId="0" borderId="0" xfId="3"/>
    <xf numFmtId="0" fontId="2" fillId="0" borderId="0" xfId="3" applyProtection="1">
      <protection hidden="1"/>
    </xf>
    <xf numFmtId="3" fontId="3" fillId="37" borderId="4" xfId="3" applyNumberFormat="1" applyFont="1" applyFill="1" applyBorder="1" applyAlignment="1">
      <alignment horizontal="right" vertical="center"/>
    </xf>
    <xf numFmtId="0" fontId="0" fillId="0" borderId="0" xfId="0" applyAlignment="1">
      <alignment wrapText="1"/>
    </xf>
    <xf numFmtId="0" fontId="44" fillId="38" borderId="37" xfId="3" applyFont="1" applyFill="1" applyBorder="1" applyAlignment="1" applyProtection="1">
      <alignment horizontal="right" vertical="center" wrapText="1"/>
      <protection hidden="1"/>
    </xf>
    <xf numFmtId="0" fontId="44" fillId="38" borderId="0" xfId="3" applyFont="1" applyFill="1" applyBorder="1" applyAlignment="1" applyProtection="1">
      <alignment horizontal="right" vertical="center" wrapText="1"/>
      <protection hidden="1"/>
    </xf>
    <xf numFmtId="0" fontId="44" fillId="38" borderId="0" xfId="3" applyFont="1" applyFill="1" applyBorder="1" applyAlignment="1" applyProtection="1">
      <alignment horizontal="right" vertical="center"/>
      <protection hidden="1"/>
    </xf>
    <xf numFmtId="0" fontId="3" fillId="25" borderId="0" xfId="3" applyFont="1" applyFill="1" applyBorder="1" applyProtection="1">
      <protection hidden="1"/>
    </xf>
    <xf numFmtId="0" fontId="44" fillId="25" borderId="41" xfId="3" applyFont="1" applyFill="1" applyBorder="1" applyAlignment="1" applyProtection="1">
      <alignment horizontal="right" vertical="center" wrapText="1"/>
      <protection hidden="1"/>
    </xf>
    <xf numFmtId="0" fontId="44" fillId="25" borderId="41" xfId="3" applyFont="1" applyFill="1" applyBorder="1" applyAlignment="1" applyProtection="1">
      <alignment horizontal="right" vertical="center"/>
      <protection hidden="1"/>
    </xf>
    <xf numFmtId="0" fontId="44" fillId="25" borderId="41" xfId="3" applyFont="1" applyFill="1" applyBorder="1" applyAlignment="1" applyProtection="1">
      <alignment vertical="center"/>
      <protection hidden="1"/>
    </xf>
    <xf numFmtId="0" fontId="43" fillId="25" borderId="41" xfId="3" applyFont="1" applyFill="1" applyBorder="1" applyAlignment="1" applyProtection="1">
      <alignment vertical="center" wrapText="1"/>
      <protection hidden="1"/>
    </xf>
    <xf numFmtId="10" fontId="44" fillId="25" borderId="41" xfId="3" applyNumberFormat="1" applyFont="1" applyFill="1" applyBorder="1" applyAlignment="1" applyProtection="1">
      <alignment vertical="center"/>
      <protection hidden="1"/>
    </xf>
    <xf numFmtId="0" fontId="42" fillId="33" borderId="48" xfId="3" applyFont="1" applyFill="1" applyBorder="1" applyAlignment="1" applyProtection="1">
      <alignment horizontal="left" vertical="center" wrapText="1"/>
      <protection hidden="1"/>
    </xf>
    <xf numFmtId="0" fontId="39" fillId="33" borderId="48" xfId="3" applyFont="1" applyFill="1" applyBorder="1" applyAlignment="1" applyProtection="1">
      <alignment horizontal="left" vertical="center" wrapText="1"/>
      <protection hidden="1"/>
    </xf>
    <xf numFmtId="0" fontId="39" fillId="33" borderId="49" xfId="3" applyFont="1" applyFill="1" applyBorder="1" applyAlignment="1" applyProtection="1">
      <alignment horizontal="left" vertical="center" wrapText="1"/>
      <protection hidden="1"/>
    </xf>
    <xf numFmtId="3" fontId="52" fillId="25" borderId="0" xfId="3" applyNumberFormat="1" applyFont="1" applyFill="1" applyBorder="1" applyProtection="1">
      <protection hidden="1"/>
    </xf>
    <xf numFmtId="0" fontId="2" fillId="0" borderId="0" xfId="3" applyAlignment="1" applyProtection="1">
      <alignment wrapText="1"/>
      <protection hidden="1"/>
    </xf>
    <xf numFmtId="0" fontId="52" fillId="25" borderId="0" xfId="3" applyFont="1" applyFill="1" applyBorder="1" applyAlignment="1" applyProtection="1">
      <protection hidden="1"/>
    </xf>
    <xf numFmtId="0" fontId="3" fillId="25" borderId="63" xfId="3" applyFont="1" applyFill="1" applyBorder="1" applyProtection="1">
      <protection hidden="1"/>
    </xf>
    <xf numFmtId="0" fontId="44" fillId="25" borderId="45" xfId="3" applyFont="1" applyFill="1" applyBorder="1" applyAlignment="1" applyProtection="1">
      <alignment wrapText="1"/>
      <protection hidden="1"/>
    </xf>
    <xf numFmtId="0" fontId="44" fillId="25" borderId="38" xfId="3" applyFont="1" applyFill="1" applyBorder="1" applyAlignment="1" applyProtection="1">
      <alignment wrapText="1"/>
      <protection hidden="1"/>
    </xf>
    <xf numFmtId="0" fontId="44" fillId="25" borderId="43" xfId="3" applyFont="1" applyFill="1" applyBorder="1" applyAlignment="1" applyProtection="1">
      <alignment wrapText="1"/>
      <protection hidden="1"/>
    </xf>
    <xf numFmtId="0" fontId="52" fillId="25" borderId="0" xfId="3" applyFont="1" applyFill="1" applyBorder="1" applyProtection="1">
      <protection hidden="1"/>
    </xf>
    <xf numFmtId="0" fontId="44" fillId="25" borderId="0" xfId="3" applyFont="1" applyFill="1" applyBorder="1" applyProtection="1">
      <protection hidden="1"/>
    </xf>
    <xf numFmtId="10" fontId="44" fillId="25" borderId="0" xfId="3" applyNumberFormat="1" applyFont="1" applyFill="1" applyBorder="1" applyAlignment="1" applyProtection="1">
      <alignment vertical="center"/>
      <protection hidden="1"/>
    </xf>
    <xf numFmtId="10" fontId="44" fillId="38" borderId="0" xfId="3" applyNumberFormat="1" applyFont="1" applyFill="1" applyBorder="1" applyAlignment="1" applyProtection="1">
      <alignment vertical="center"/>
      <protection hidden="1"/>
    </xf>
    <xf numFmtId="0" fontId="2" fillId="25" borderId="0" xfId="3" applyFill="1" applyAlignment="1" applyProtection="1">
      <alignment wrapText="1"/>
      <protection hidden="1"/>
    </xf>
    <xf numFmtId="3" fontId="52" fillId="25" borderId="0" xfId="3" applyNumberFormat="1" applyFont="1" applyFill="1" applyBorder="1" applyAlignment="1" applyProtection="1">
      <alignment vertical="center"/>
      <protection hidden="1"/>
    </xf>
    <xf numFmtId="2" fontId="0" fillId="0" borderId="0" xfId="0" applyNumberFormat="1"/>
    <xf numFmtId="2" fontId="56" fillId="0" borderId="0" xfId="0" applyNumberFormat="1" applyFont="1"/>
    <xf numFmtId="3" fontId="2" fillId="25" borderId="0" xfId="3" applyNumberFormat="1" applyFill="1" applyProtection="1">
      <protection hidden="1"/>
    </xf>
    <xf numFmtId="3" fontId="2" fillId="2" borderId="0" xfId="3" applyNumberFormat="1" applyFill="1" applyProtection="1">
      <protection hidden="1"/>
    </xf>
    <xf numFmtId="0" fontId="44" fillId="25" borderId="0" xfId="3" applyFont="1" applyFill="1" applyProtection="1">
      <protection hidden="1"/>
    </xf>
    <xf numFmtId="0" fontId="61" fillId="25" borderId="0" xfId="3" applyFont="1" applyFill="1" applyProtection="1">
      <protection hidden="1"/>
    </xf>
    <xf numFmtId="0" fontId="0" fillId="0" borderId="0" xfId="0" applyProtection="1">
      <protection hidden="1"/>
    </xf>
    <xf numFmtId="0" fontId="44" fillId="25" borderId="53" xfId="3" applyFont="1" applyFill="1" applyBorder="1" applyAlignment="1" applyProtection="1">
      <alignment horizontal="right" vertical="center" wrapText="1"/>
      <protection hidden="1"/>
    </xf>
    <xf numFmtId="0" fontId="44" fillId="25" borderId="53" xfId="3" applyFont="1" applyFill="1" applyBorder="1" applyAlignment="1" applyProtection="1">
      <alignment horizontal="right" vertical="center"/>
      <protection hidden="1"/>
    </xf>
    <xf numFmtId="0" fontId="44" fillId="25" borderId="53" xfId="3" applyFont="1" applyFill="1" applyBorder="1" applyAlignment="1" applyProtection="1">
      <alignment vertical="center"/>
      <protection hidden="1"/>
    </xf>
    <xf numFmtId="0" fontId="43" fillId="25" borderId="52" xfId="3" applyFont="1" applyFill="1" applyBorder="1" applyAlignment="1" applyProtection="1">
      <alignment vertical="center" wrapText="1"/>
      <protection hidden="1"/>
    </xf>
    <xf numFmtId="4" fontId="44" fillId="25" borderId="0" xfId="3" applyNumberFormat="1" applyFont="1" applyFill="1" applyBorder="1" applyAlignment="1" applyProtection="1">
      <alignment horizontal="center" vertical="center" wrapText="1"/>
      <protection hidden="1"/>
    </xf>
    <xf numFmtId="0" fontId="3" fillId="25" borderId="63" xfId="3" applyFont="1" applyFill="1" applyBorder="1" applyAlignment="1" applyProtection="1">
      <alignment vertical="center" wrapText="1"/>
      <protection hidden="1"/>
    </xf>
    <xf numFmtId="4" fontId="44" fillId="25" borderId="0" xfId="3" applyNumberFormat="1" applyFont="1" applyFill="1" applyBorder="1" applyAlignment="1" applyProtection="1">
      <alignment wrapText="1"/>
      <protection hidden="1"/>
    </xf>
    <xf numFmtId="10" fontId="43" fillId="26" borderId="1" xfId="3" applyNumberFormat="1" applyFont="1" applyFill="1" applyBorder="1" applyAlignment="1" applyProtection="1">
      <alignment horizontal="center" vertical="center" wrapText="1"/>
      <protection hidden="1"/>
    </xf>
    <xf numFmtId="0" fontId="43" fillId="26" borderId="1" xfId="3" applyFont="1" applyFill="1" applyBorder="1" applyAlignment="1" applyProtection="1">
      <alignment vertical="center" wrapText="1"/>
      <protection hidden="1"/>
    </xf>
    <xf numFmtId="0" fontId="43" fillId="26" borderId="46" xfId="3" applyFont="1" applyFill="1" applyBorder="1" applyAlignment="1" applyProtection="1">
      <alignment vertical="center" wrapText="1"/>
      <protection hidden="1"/>
    </xf>
    <xf numFmtId="166" fontId="49" fillId="26" borderId="4" xfId="0" applyNumberFormat="1" applyFont="1" applyFill="1" applyBorder="1" applyAlignment="1" applyProtection="1">
      <alignment vertical="center"/>
      <protection hidden="1"/>
    </xf>
    <xf numFmtId="0" fontId="49" fillId="26" borderId="4" xfId="0" applyFont="1" applyFill="1" applyBorder="1" applyAlignment="1" applyProtection="1">
      <alignment horizontal="center" vertical="center"/>
      <protection hidden="1"/>
    </xf>
    <xf numFmtId="0" fontId="49" fillId="26" borderId="21" xfId="0" applyFont="1" applyFill="1" applyBorder="1" applyAlignment="1" applyProtection="1">
      <alignment horizontal="center" vertical="center"/>
      <protection hidden="1"/>
    </xf>
    <xf numFmtId="10" fontId="46" fillId="29" borderId="5" xfId="2" applyNumberFormat="1" applyFont="1" applyFill="1" applyBorder="1" applyAlignment="1" applyProtection="1">
      <alignment horizontal="left" vertical="center"/>
      <protection hidden="1"/>
    </xf>
    <xf numFmtId="0" fontId="2" fillId="0" borderId="0" xfId="3" applyAlignment="1" applyProtection="1">
      <alignment vertical="center"/>
      <protection hidden="1"/>
    </xf>
    <xf numFmtId="3" fontId="44" fillId="0" borderId="0" xfId="3" applyNumberFormat="1" applyFont="1" applyBorder="1" applyAlignment="1" applyProtection="1">
      <alignment vertical="center"/>
      <protection hidden="1"/>
    </xf>
    <xf numFmtId="0" fontId="2" fillId="2" borderId="0" xfId="3" applyFill="1" applyAlignment="1">
      <alignment vertical="center"/>
    </xf>
    <xf numFmtId="0" fontId="2" fillId="0" borderId="0" xfId="3" applyAlignment="1">
      <alignment vertical="center"/>
    </xf>
    <xf numFmtId="3" fontId="44" fillId="25" borderId="0" xfId="3" applyNumberFormat="1" applyFont="1" applyFill="1" applyBorder="1" applyAlignment="1" applyProtection="1">
      <alignment vertical="center"/>
      <protection hidden="1"/>
    </xf>
    <xf numFmtId="3" fontId="44" fillId="0" borderId="0" xfId="3" applyNumberFormat="1" applyFont="1" applyBorder="1" applyAlignment="1">
      <alignment vertical="center"/>
    </xf>
    <xf numFmtId="3" fontId="52" fillId="0" borderId="0" xfId="3" applyNumberFormat="1" applyFont="1" applyBorder="1" applyAlignment="1">
      <alignment vertical="center"/>
    </xf>
    <xf numFmtId="3" fontId="3" fillId="37" borderId="4" xfId="3" applyNumberFormat="1" applyFont="1" applyFill="1" applyBorder="1" applyAlignment="1" applyProtection="1">
      <alignment horizontal="right" vertical="center"/>
    </xf>
    <xf numFmtId="0" fontId="54" fillId="0" borderId="0" xfId="3" applyFont="1" applyAlignment="1">
      <alignment vertical="center"/>
    </xf>
    <xf numFmtId="3" fontId="44" fillId="31" borderId="60" xfId="3" applyNumberFormat="1" applyFont="1" applyFill="1" applyBorder="1" applyAlignment="1" applyProtection="1">
      <alignment horizontal="left" vertical="center" wrapText="1"/>
      <protection hidden="1"/>
    </xf>
    <xf numFmtId="3" fontId="44" fillId="31" borderId="4" xfId="3" applyNumberFormat="1" applyFont="1" applyFill="1" applyBorder="1" applyAlignment="1" applyProtection="1">
      <alignment horizontal="left" vertical="center" wrapText="1"/>
      <protection hidden="1"/>
    </xf>
    <xf numFmtId="3" fontId="51" fillId="31" borderId="4" xfId="3" applyNumberFormat="1" applyFont="1" applyFill="1" applyBorder="1" applyAlignment="1" applyProtection="1">
      <alignment horizontal="left" vertical="center" wrapText="1"/>
      <protection hidden="1"/>
    </xf>
    <xf numFmtId="3" fontId="44" fillId="0" borderId="4" xfId="3" applyNumberFormat="1" applyFont="1" applyFill="1" applyBorder="1" applyAlignment="1" applyProtection="1">
      <alignment vertical="center" wrapText="1"/>
      <protection hidden="1"/>
    </xf>
    <xf numFmtId="3" fontId="44" fillId="37" borderId="4" xfId="3" applyNumberFormat="1" applyFont="1" applyFill="1" applyBorder="1" applyAlignment="1" applyProtection="1">
      <alignment vertical="center" wrapText="1"/>
      <protection hidden="1"/>
    </xf>
    <xf numFmtId="0" fontId="44" fillId="31" borderId="4" xfId="3" applyFont="1" applyFill="1" applyBorder="1" applyAlignment="1" applyProtection="1">
      <alignment horizontal="left" vertical="center" wrapText="1"/>
      <protection hidden="1"/>
    </xf>
    <xf numFmtId="0" fontId="43" fillId="31" borderId="4" xfId="3" applyFont="1" applyFill="1" applyBorder="1" applyAlignment="1" applyProtection="1">
      <alignment horizontal="left" vertical="center" wrapText="1"/>
      <protection hidden="1"/>
    </xf>
    <xf numFmtId="3" fontId="43" fillId="0" borderId="4" xfId="3" applyNumberFormat="1" applyFont="1" applyFill="1" applyBorder="1" applyAlignment="1" applyProtection="1">
      <alignment vertical="center" wrapText="1"/>
      <protection hidden="1"/>
    </xf>
    <xf numFmtId="3" fontId="43" fillId="37" borderId="4" xfId="3" applyNumberFormat="1" applyFont="1" applyFill="1" applyBorder="1" applyAlignment="1" applyProtection="1">
      <alignment vertical="center" wrapText="1"/>
      <protection hidden="1"/>
    </xf>
    <xf numFmtId="3" fontId="43" fillId="31" borderId="60" xfId="3" applyNumberFormat="1" applyFont="1" applyFill="1" applyBorder="1" applyAlignment="1" applyProtection="1">
      <alignment vertical="center" wrapText="1"/>
      <protection hidden="1"/>
    </xf>
    <xf numFmtId="3" fontId="43" fillId="31" borderId="4" xfId="3" applyNumberFormat="1" applyFont="1" applyFill="1" applyBorder="1" applyAlignment="1" applyProtection="1">
      <alignment vertical="center" wrapText="1"/>
      <protection hidden="1"/>
    </xf>
    <xf numFmtId="0" fontId="44" fillId="31" borderId="60" xfId="3" applyFont="1" applyFill="1" applyBorder="1" applyAlignment="1" applyProtection="1">
      <alignment horizontal="left" vertical="center" wrapText="1"/>
      <protection hidden="1"/>
    </xf>
    <xf numFmtId="3" fontId="44" fillId="37" borderId="60" xfId="3" applyNumberFormat="1" applyFont="1" applyFill="1" applyBorder="1" applyAlignment="1" applyProtection="1">
      <alignment vertical="center" wrapText="1"/>
      <protection hidden="1"/>
    </xf>
    <xf numFmtId="3" fontId="44" fillId="0" borderId="60" xfId="3" applyNumberFormat="1" applyFont="1" applyFill="1" applyBorder="1" applyAlignment="1" applyProtection="1">
      <alignment vertical="center" wrapText="1"/>
      <protection locked="0"/>
    </xf>
    <xf numFmtId="0" fontId="2" fillId="2" borderId="21" xfId="3" applyFont="1" applyFill="1" applyBorder="1" applyAlignment="1" applyProtection="1">
      <alignment vertical="center"/>
      <protection hidden="1"/>
    </xf>
    <xf numFmtId="0" fontId="2" fillId="2" borderId="48" xfId="3" applyFont="1" applyFill="1" applyBorder="1" applyAlignment="1" applyProtection="1">
      <alignment vertical="center"/>
      <protection hidden="1"/>
    </xf>
    <xf numFmtId="0" fontId="2" fillId="2" borderId="32" xfId="3" applyFont="1" applyFill="1" applyBorder="1" applyAlignment="1" applyProtection="1">
      <alignment vertical="center"/>
      <protection hidden="1"/>
    </xf>
    <xf numFmtId="3" fontId="44" fillId="0" borderId="4" xfId="3" applyNumberFormat="1" applyFont="1" applyFill="1" applyBorder="1" applyAlignment="1" applyProtection="1">
      <alignment vertical="center" wrapText="1"/>
      <protection locked="0"/>
    </xf>
    <xf numFmtId="3" fontId="44" fillId="0" borderId="21" xfId="3" applyNumberFormat="1" applyFont="1" applyFill="1" applyBorder="1" applyAlignment="1" applyProtection="1">
      <alignment vertical="center" wrapText="1"/>
      <protection locked="0"/>
    </xf>
    <xf numFmtId="0" fontId="2" fillId="2" borderId="0" xfId="3" applyFont="1" applyFill="1" applyBorder="1" applyAlignment="1" applyProtection="1">
      <alignment vertical="center"/>
      <protection hidden="1"/>
    </xf>
    <xf numFmtId="0" fontId="2" fillId="2" borderId="80" xfId="3" applyFont="1" applyFill="1" applyBorder="1" applyAlignment="1" applyProtection="1">
      <alignment vertical="center"/>
      <protection hidden="1"/>
    </xf>
    <xf numFmtId="3" fontId="44" fillId="37" borderId="51" xfId="3" applyNumberFormat="1" applyFont="1" applyFill="1" applyBorder="1" applyAlignment="1" applyProtection="1">
      <alignment vertical="center" wrapText="1"/>
      <protection hidden="1"/>
    </xf>
    <xf numFmtId="3" fontId="44" fillId="38" borderId="31" xfId="3" applyNumberFormat="1" applyFont="1" applyFill="1" applyBorder="1" applyAlignment="1" applyProtection="1">
      <alignment vertical="center" wrapText="1"/>
      <protection hidden="1"/>
    </xf>
    <xf numFmtId="172" fontId="44" fillId="38" borderId="21" xfId="68" applyNumberFormat="1" applyFont="1" applyFill="1" applyBorder="1" applyAlignment="1" applyProtection="1">
      <alignment vertical="center" wrapText="1"/>
      <protection hidden="1"/>
    </xf>
    <xf numFmtId="172" fontId="44" fillId="38" borderId="4" xfId="68" applyNumberFormat="1" applyFont="1" applyFill="1" applyBorder="1" applyAlignment="1" applyProtection="1">
      <alignment vertical="center" wrapText="1"/>
      <protection hidden="1"/>
    </xf>
    <xf numFmtId="3" fontId="44" fillId="37" borderId="4" xfId="3" applyNumberFormat="1" applyFont="1" applyFill="1" applyBorder="1" applyAlignment="1" applyProtection="1">
      <alignment horizontal="center" vertical="center" wrapText="1"/>
      <protection hidden="1"/>
    </xf>
    <xf numFmtId="3" fontId="44" fillId="37" borderId="60" xfId="44" applyNumberFormat="1" applyFont="1" applyFill="1" applyBorder="1" applyAlignment="1" applyProtection="1">
      <alignment vertical="center" wrapText="1"/>
      <protection hidden="1"/>
    </xf>
    <xf numFmtId="3" fontId="44" fillId="37" borderId="68" xfId="3" applyNumberFormat="1" applyFont="1" applyFill="1" applyBorder="1" applyAlignment="1" applyProtection="1">
      <alignment vertical="center" wrapText="1"/>
      <protection hidden="1"/>
    </xf>
    <xf numFmtId="3" fontId="44" fillId="39" borderId="60" xfId="3" applyNumberFormat="1" applyFont="1" applyFill="1" applyBorder="1" applyAlignment="1" applyProtection="1">
      <alignment vertical="center" wrapText="1"/>
      <protection hidden="1"/>
    </xf>
    <xf numFmtId="10" fontId="62" fillId="37" borderId="102" xfId="2" applyNumberFormat="1" applyFont="1" applyFill="1" applyBorder="1" applyAlignment="1" applyProtection="1">
      <alignment vertical="center" wrapText="1"/>
      <protection hidden="1"/>
    </xf>
    <xf numFmtId="3" fontId="43" fillId="37" borderId="68" xfId="3" applyNumberFormat="1" applyFont="1" applyFill="1" applyBorder="1" applyAlignment="1" applyProtection="1">
      <alignment vertical="center" wrapText="1"/>
      <protection hidden="1"/>
    </xf>
    <xf numFmtId="0" fontId="41" fillId="25" borderId="0" xfId="3" applyFont="1" applyFill="1" applyProtection="1">
      <protection hidden="1"/>
    </xf>
    <xf numFmtId="10" fontId="44" fillId="34" borderId="42" xfId="2" applyNumberFormat="1" applyFont="1" applyFill="1" applyBorder="1" applyAlignment="1" applyProtection="1">
      <alignment horizontal="left" vertical="center" wrapText="1"/>
      <protection hidden="1"/>
    </xf>
    <xf numFmtId="0" fontId="44" fillId="34" borderId="48" xfId="3" applyFont="1" applyFill="1" applyBorder="1" applyAlignment="1" applyProtection="1">
      <alignment vertical="center" wrapText="1"/>
      <protection hidden="1"/>
    </xf>
    <xf numFmtId="10" fontId="44" fillId="34" borderId="48" xfId="2" applyNumberFormat="1" applyFont="1" applyFill="1" applyBorder="1" applyAlignment="1" applyProtection="1">
      <alignment horizontal="center" vertical="center" wrapText="1"/>
      <protection hidden="1"/>
    </xf>
    <xf numFmtId="10" fontId="44" fillId="34" borderId="48" xfId="2" applyNumberFormat="1" applyFont="1" applyFill="1" applyBorder="1" applyAlignment="1" applyProtection="1">
      <alignment horizontal="left" vertical="center" wrapText="1"/>
      <protection hidden="1"/>
    </xf>
    <xf numFmtId="10" fontId="44" fillId="34" borderId="52" xfId="2" applyNumberFormat="1" applyFont="1" applyFill="1" applyBorder="1" applyAlignment="1" applyProtection="1">
      <alignment horizontal="left" vertical="center" wrapText="1"/>
      <protection hidden="1"/>
    </xf>
    <xf numFmtId="0" fontId="47" fillId="34" borderId="48" xfId="3" applyFont="1" applyFill="1" applyBorder="1" applyAlignment="1" applyProtection="1">
      <alignment horizontal="right" vertical="center" wrapText="1"/>
      <protection hidden="1"/>
    </xf>
    <xf numFmtId="0" fontId="47" fillId="34" borderId="48" xfId="3" applyFont="1" applyFill="1" applyBorder="1" applyAlignment="1" applyProtection="1">
      <alignment horizontal="left" vertical="center" wrapText="1"/>
      <protection hidden="1"/>
    </xf>
    <xf numFmtId="0" fontId="48" fillId="34" borderId="48" xfId="3" applyFont="1" applyFill="1" applyBorder="1" applyAlignment="1" applyProtection="1">
      <alignment horizontal="left" vertical="center" wrapText="1"/>
      <protection hidden="1"/>
    </xf>
    <xf numFmtId="0" fontId="47" fillId="34" borderId="52" xfId="3" applyFont="1" applyFill="1" applyBorder="1" applyAlignment="1" applyProtection="1">
      <alignment horizontal="left" vertical="center" wrapText="1"/>
      <protection hidden="1"/>
    </xf>
    <xf numFmtId="0" fontId="48" fillId="34" borderId="52" xfId="3" applyFont="1" applyFill="1" applyBorder="1" applyAlignment="1" applyProtection="1">
      <alignment horizontal="left" vertical="center" wrapText="1"/>
      <protection hidden="1"/>
    </xf>
    <xf numFmtId="0" fontId="44" fillId="34" borderId="52" xfId="3" applyFont="1" applyFill="1" applyBorder="1" applyAlignment="1" applyProtection="1">
      <alignment vertical="center" wrapText="1"/>
      <protection hidden="1"/>
    </xf>
    <xf numFmtId="0" fontId="48" fillId="34" borderId="48" xfId="3" applyFont="1" applyFill="1" applyBorder="1" applyAlignment="1" applyProtection="1">
      <alignment vertical="center" wrapText="1"/>
      <protection hidden="1"/>
    </xf>
    <xf numFmtId="0" fontId="48" fillId="34" borderId="52" xfId="3" applyFont="1" applyFill="1" applyBorder="1" applyAlignment="1" applyProtection="1">
      <alignment horizontal="right" vertical="center" wrapText="1"/>
      <protection hidden="1"/>
    </xf>
    <xf numFmtId="0" fontId="44" fillId="34" borderId="48" xfId="3" applyFont="1" applyFill="1" applyBorder="1" applyAlignment="1" applyProtection="1">
      <alignment vertical="center"/>
      <protection hidden="1"/>
    </xf>
    <xf numFmtId="10" fontId="44" fillId="34" borderId="0" xfId="3" applyNumberFormat="1" applyFont="1" applyFill="1" applyBorder="1" applyAlignment="1" applyProtection="1">
      <alignment vertical="center"/>
      <protection hidden="1"/>
    </xf>
    <xf numFmtId="0" fontId="44" fillId="34" borderId="52" xfId="3" applyFont="1" applyFill="1" applyBorder="1" applyAlignment="1" applyProtection="1">
      <alignment vertical="center"/>
      <protection hidden="1"/>
    </xf>
    <xf numFmtId="0" fontId="44" fillId="34" borderId="52" xfId="3" applyFont="1" applyFill="1" applyBorder="1" applyAlignment="1" applyProtection="1">
      <alignment horizontal="right" vertical="center"/>
      <protection hidden="1"/>
    </xf>
    <xf numFmtId="10" fontId="44" fillId="34" borderId="52" xfId="3" applyNumberFormat="1" applyFont="1" applyFill="1" applyBorder="1" applyAlignment="1" applyProtection="1">
      <alignment vertical="center"/>
      <protection hidden="1"/>
    </xf>
    <xf numFmtId="10" fontId="44" fillId="34" borderId="39" xfId="2" applyNumberFormat="1" applyFont="1" applyFill="1" applyBorder="1" applyAlignment="1" applyProtection="1">
      <alignment horizontal="center" vertical="center" wrapText="1"/>
      <protection hidden="1"/>
    </xf>
    <xf numFmtId="0" fontId="44" fillId="34" borderId="39" xfId="3" applyFont="1" applyFill="1" applyBorder="1" applyAlignment="1" applyProtection="1">
      <alignment vertical="center" wrapText="1"/>
      <protection hidden="1"/>
    </xf>
    <xf numFmtId="3" fontId="44" fillId="29" borderId="60" xfId="3" applyNumberFormat="1" applyFont="1" applyFill="1" applyBorder="1" applyAlignment="1" applyProtection="1">
      <alignment horizontal="right" vertical="center" wrapText="1"/>
      <protection hidden="1"/>
    </xf>
    <xf numFmtId="172" fontId="44" fillId="29" borderId="60" xfId="68" applyNumberFormat="1" applyFont="1" applyFill="1" applyBorder="1" applyAlignment="1" applyProtection="1">
      <alignment horizontal="center" vertical="center"/>
      <protection hidden="1"/>
    </xf>
    <xf numFmtId="3" fontId="44" fillId="29" borderId="4" xfId="3" applyNumberFormat="1" applyFont="1" applyFill="1" applyBorder="1" applyAlignment="1" applyProtection="1">
      <alignment horizontal="right" vertical="center" wrapText="1"/>
      <protection hidden="1"/>
    </xf>
    <xf numFmtId="172" fontId="44" fillId="29" borderId="4" xfId="68" applyNumberFormat="1" applyFont="1" applyFill="1" applyBorder="1" applyAlignment="1" applyProtection="1">
      <alignment horizontal="center" vertical="center"/>
      <protection hidden="1"/>
    </xf>
    <xf numFmtId="3" fontId="43" fillId="29" borderId="4" xfId="3" applyNumberFormat="1" applyFont="1" applyFill="1" applyBorder="1" applyAlignment="1" applyProtection="1">
      <alignment horizontal="right" vertical="center" wrapText="1"/>
      <protection hidden="1"/>
    </xf>
    <xf numFmtId="172" fontId="43" fillId="29" borderId="4" xfId="68" applyNumberFormat="1" applyFont="1" applyFill="1" applyBorder="1" applyAlignment="1" applyProtection="1">
      <alignment horizontal="center" vertical="center"/>
      <protection hidden="1"/>
    </xf>
    <xf numFmtId="3" fontId="43" fillId="29" borderId="60" xfId="3" applyNumberFormat="1" applyFont="1" applyFill="1" applyBorder="1" applyAlignment="1" applyProtection="1">
      <alignment horizontal="right" vertical="center" wrapText="1"/>
      <protection hidden="1"/>
    </xf>
    <xf numFmtId="3" fontId="51" fillId="29" borderId="4" xfId="3" applyNumberFormat="1" applyFont="1" applyFill="1" applyBorder="1" applyAlignment="1" applyProtection="1">
      <alignment horizontal="right" vertical="center" wrapText="1"/>
      <protection hidden="1"/>
    </xf>
    <xf numFmtId="0" fontId="44" fillId="34" borderId="36" xfId="3" applyFont="1" applyFill="1" applyBorder="1" applyAlignment="1" applyProtection="1">
      <alignment horizontal="right" vertical="center" wrapText="1"/>
      <protection hidden="1"/>
    </xf>
    <xf numFmtId="0" fontId="44" fillId="34" borderId="42" xfId="3" applyFont="1" applyFill="1" applyBorder="1" applyAlignment="1" applyProtection="1">
      <alignment horizontal="center" vertical="center" wrapText="1"/>
      <protection hidden="1"/>
    </xf>
    <xf numFmtId="0" fontId="43" fillId="34" borderId="52" xfId="3" applyFont="1" applyFill="1" applyBorder="1" applyAlignment="1" applyProtection="1">
      <alignment vertical="center"/>
      <protection hidden="1"/>
    </xf>
    <xf numFmtId="166" fontId="46" fillId="34" borderId="4" xfId="0" applyNumberFormat="1" applyFont="1" applyFill="1" applyBorder="1" applyAlignment="1" applyProtection="1">
      <alignment vertical="center"/>
      <protection hidden="1"/>
    </xf>
    <xf numFmtId="166" fontId="49" fillId="34" borderId="4" xfId="0" applyNumberFormat="1" applyFont="1" applyFill="1" applyBorder="1" applyAlignment="1" applyProtection="1">
      <alignment vertical="center"/>
      <protection hidden="1"/>
    </xf>
    <xf numFmtId="0" fontId="43" fillId="34" borderId="48" xfId="3" applyFont="1" applyFill="1" applyBorder="1" applyAlignment="1" applyProtection="1">
      <alignment vertical="center"/>
      <protection hidden="1"/>
    </xf>
    <xf numFmtId="166" fontId="46" fillId="34" borderId="51" xfId="0" applyNumberFormat="1" applyFont="1" applyFill="1" applyBorder="1" applyAlignment="1" applyProtection="1">
      <alignment vertical="center"/>
      <protection hidden="1"/>
    </xf>
    <xf numFmtId="0" fontId="44" fillId="34" borderId="26" xfId="3" applyFont="1" applyFill="1" applyBorder="1" applyAlignment="1" applyProtection="1">
      <alignment horizontal="right" vertical="center" wrapText="1"/>
      <protection hidden="1"/>
    </xf>
    <xf numFmtId="0" fontId="44" fillId="34" borderId="27" xfId="3" applyFont="1" applyFill="1" applyBorder="1" applyAlignment="1" applyProtection="1">
      <alignment vertical="center"/>
      <protection hidden="1"/>
    </xf>
    <xf numFmtId="0" fontId="48" fillId="34" borderId="27" xfId="3" applyFont="1" applyFill="1" applyBorder="1" applyAlignment="1" applyProtection="1">
      <alignment horizontal="left" vertical="center" wrapText="1"/>
      <protection hidden="1"/>
    </xf>
    <xf numFmtId="0" fontId="48" fillId="34" borderId="27" xfId="3" applyFont="1" applyFill="1" applyBorder="1" applyAlignment="1" applyProtection="1">
      <alignment horizontal="right" vertical="center" wrapText="1"/>
      <protection hidden="1"/>
    </xf>
    <xf numFmtId="0" fontId="44" fillId="34" borderId="48" xfId="3" applyFont="1" applyFill="1" applyBorder="1" applyAlignment="1" applyProtection="1">
      <alignment horizontal="left" vertical="center" wrapText="1"/>
      <protection hidden="1"/>
    </xf>
    <xf numFmtId="2" fontId="44" fillId="34" borderId="27" xfId="3" applyNumberFormat="1" applyFont="1" applyFill="1" applyBorder="1" applyAlignment="1" applyProtection="1">
      <alignment vertical="center"/>
      <protection hidden="1"/>
    </xf>
    <xf numFmtId="2" fontId="44" fillId="34" borderId="48" xfId="3" applyNumberFormat="1" applyFont="1" applyFill="1" applyBorder="1" applyAlignment="1" applyProtection="1">
      <alignment vertical="center"/>
      <protection hidden="1"/>
    </xf>
    <xf numFmtId="0" fontId="63" fillId="34" borderId="52" xfId="3" applyFont="1" applyFill="1" applyBorder="1" applyAlignment="1" applyProtection="1">
      <alignment vertical="center"/>
      <protection hidden="1"/>
    </xf>
    <xf numFmtId="0" fontId="63" fillId="34" borderId="52" xfId="3" applyFont="1" applyFill="1" applyBorder="1" applyAlignment="1" applyProtection="1">
      <alignment horizontal="right" vertical="center"/>
      <protection hidden="1"/>
    </xf>
    <xf numFmtId="10" fontId="63" fillId="34" borderId="52" xfId="3" applyNumberFormat="1" applyFont="1" applyFill="1" applyBorder="1" applyAlignment="1" applyProtection="1">
      <alignment vertical="center"/>
      <protection hidden="1"/>
    </xf>
    <xf numFmtId="0" fontId="44" fillId="34" borderId="0" xfId="3" applyFont="1" applyFill="1" applyBorder="1" applyAlignment="1" applyProtection="1">
      <alignment vertical="center"/>
      <protection hidden="1"/>
    </xf>
    <xf numFmtId="0" fontId="44" fillId="34" borderId="0" xfId="3" applyFont="1" applyFill="1" applyBorder="1" applyAlignment="1" applyProtection="1">
      <alignment horizontal="right" vertical="center"/>
      <protection hidden="1"/>
    </xf>
    <xf numFmtId="0" fontId="49" fillId="34" borderId="7" xfId="0" applyFont="1" applyFill="1" applyBorder="1" applyAlignment="1" applyProtection="1">
      <alignment vertical="center" wrapText="1"/>
      <protection hidden="1"/>
    </xf>
    <xf numFmtId="0" fontId="49" fillId="34" borderId="8" xfId="0" applyFont="1" applyFill="1" applyBorder="1" applyAlignment="1" applyProtection="1">
      <alignment vertical="center" wrapText="1"/>
      <protection hidden="1"/>
    </xf>
    <xf numFmtId="0" fontId="49" fillId="34" borderId="23" xfId="0" applyFont="1" applyFill="1" applyBorder="1" applyAlignment="1" applyProtection="1">
      <alignment vertical="center" wrapText="1"/>
      <protection hidden="1"/>
    </xf>
    <xf numFmtId="0" fontId="44" fillId="34" borderId="0" xfId="3" applyFont="1" applyFill="1" applyBorder="1" applyAlignment="1" applyProtection="1">
      <alignment horizontal="left" vertical="center" wrapText="1"/>
      <protection hidden="1"/>
    </xf>
    <xf numFmtId="0" fontId="46" fillId="34" borderId="33" xfId="0" applyFont="1" applyFill="1" applyBorder="1" applyAlignment="1" applyProtection="1">
      <alignment vertical="center" wrapText="1"/>
      <protection hidden="1"/>
    </xf>
    <xf numFmtId="0" fontId="49" fillId="34" borderId="34" xfId="0" applyFont="1" applyFill="1" applyBorder="1" applyAlignment="1" applyProtection="1">
      <alignment vertical="center" wrapText="1"/>
      <protection hidden="1"/>
    </xf>
    <xf numFmtId="0" fontId="44" fillId="34" borderId="48" xfId="3" applyNumberFormat="1" applyFont="1" applyFill="1" applyBorder="1" applyAlignment="1" applyProtection="1">
      <alignment vertical="center" wrapText="1"/>
      <protection hidden="1"/>
    </xf>
    <xf numFmtId="0" fontId="44" fillId="34" borderId="42" xfId="3" applyFont="1" applyFill="1" applyBorder="1" applyAlignment="1" applyProtection="1">
      <alignment vertical="center" wrapText="1"/>
      <protection hidden="1"/>
    </xf>
    <xf numFmtId="0" fontId="43" fillId="34" borderId="32" xfId="3" applyFont="1" applyFill="1" applyBorder="1" applyAlignment="1" applyProtection="1">
      <alignment horizontal="center" vertical="center" wrapText="1"/>
      <protection hidden="1"/>
    </xf>
    <xf numFmtId="0" fontId="43" fillId="34" borderId="50" xfId="3" applyFont="1" applyFill="1" applyBorder="1" applyAlignment="1" applyProtection="1">
      <alignment vertical="center" wrapText="1"/>
      <protection hidden="1"/>
    </xf>
    <xf numFmtId="0" fontId="44" fillId="34" borderId="44" xfId="3" applyFont="1" applyFill="1" applyBorder="1" applyAlignment="1" applyProtection="1">
      <alignment vertical="center" wrapText="1"/>
      <protection hidden="1"/>
    </xf>
    <xf numFmtId="0" fontId="43" fillId="34" borderId="33" xfId="3" applyFont="1" applyFill="1" applyBorder="1" applyAlignment="1" applyProtection="1">
      <alignment horizontal="center" vertical="center" wrapText="1"/>
      <protection hidden="1"/>
    </xf>
    <xf numFmtId="3" fontId="43" fillId="29" borderId="4" xfId="44" applyNumberFormat="1" applyFont="1" applyFill="1" applyBorder="1" applyAlignment="1" applyProtection="1">
      <alignment horizontal="right" vertical="center" wrapText="1"/>
      <protection hidden="1"/>
    </xf>
    <xf numFmtId="9" fontId="44" fillId="29" borderId="52" xfId="2" applyNumberFormat="1" applyFont="1" applyFill="1" applyBorder="1" applyAlignment="1" applyProtection="1">
      <alignment horizontal="center" vertical="center" wrapText="1"/>
      <protection hidden="1"/>
    </xf>
    <xf numFmtId="9" fontId="44" fillId="29" borderId="0" xfId="2" applyNumberFormat="1" applyFont="1" applyFill="1" applyBorder="1" applyAlignment="1" applyProtection="1">
      <alignment horizontal="center" vertical="center" wrapText="1"/>
      <protection hidden="1"/>
    </xf>
    <xf numFmtId="9" fontId="44" fillId="29" borderId="42" xfId="2" applyNumberFormat="1" applyFont="1" applyFill="1" applyBorder="1" applyAlignment="1" applyProtection="1">
      <alignment horizontal="center" vertical="center" wrapText="1"/>
      <protection hidden="1"/>
    </xf>
    <xf numFmtId="2" fontId="43" fillId="29" borderId="48" xfId="3" applyNumberFormat="1" applyFont="1" applyFill="1" applyBorder="1" applyAlignment="1" applyProtection="1">
      <alignment vertical="center"/>
      <protection hidden="1"/>
    </xf>
    <xf numFmtId="2" fontId="43" fillId="29" borderId="52" xfId="3" applyNumberFormat="1" applyFont="1" applyFill="1" applyBorder="1" applyAlignment="1" applyProtection="1">
      <alignment vertical="center"/>
      <protection hidden="1"/>
    </xf>
    <xf numFmtId="2" fontId="43" fillId="29" borderId="27" xfId="3" applyNumberFormat="1" applyFont="1" applyFill="1" applyBorder="1" applyAlignment="1" applyProtection="1">
      <alignment vertical="center"/>
      <protection hidden="1"/>
    </xf>
    <xf numFmtId="0" fontId="43" fillId="34" borderId="27" xfId="3" applyFont="1" applyFill="1" applyBorder="1" applyAlignment="1" applyProtection="1">
      <alignment vertical="center"/>
      <protection hidden="1"/>
    </xf>
    <xf numFmtId="3" fontId="44" fillId="29" borderId="4" xfId="3" applyNumberFormat="1" applyFont="1" applyFill="1" applyBorder="1" applyAlignment="1" applyProtection="1">
      <alignment vertical="center" wrapText="1"/>
      <protection hidden="1"/>
    </xf>
    <xf numFmtId="3" fontId="43" fillId="29" borderId="4" xfId="3" applyNumberFormat="1" applyFont="1" applyFill="1" applyBorder="1" applyAlignment="1" applyProtection="1">
      <alignment vertical="center" wrapText="1"/>
      <protection hidden="1"/>
    </xf>
    <xf numFmtId="3" fontId="44" fillId="29" borderId="60" xfId="3" applyNumberFormat="1" applyFont="1" applyFill="1" applyBorder="1" applyAlignment="1" applyProtection="1">
      <alignment vertical="center" wrapText="1"/>
      <protection hidden="1"/>
    </xf>
    <xf numFmtId="172" fontId="59" fillId="29" borderId="68" xfId="68" applyNumberFormat="1" applyFont="1" applyFill="1" applyBorder="1" applyAlignment="1" applyProtection="1">
      <alignment horizontal="center" vertical="center" wrapText="1"/>
      <protection hidden="1"/>
    </xf>
    <xf numFmtId="172" fontId="59" fillId="29" borderId="60" xfId="68" applyNumberFormat="1" applyFont="1" applyFill="1" applyBorder="1" applyAlignment="1" applyProtection="1">
      <alignment horizontal="center" vertical="center" wrapText="1"/>
      <protection hidden="1"/>
    </xf>
    <xf numFmtId="172" fontId="59" fillId="29" borderId="4" xfId="68" applyNumberFormat="1" applyFont="1" applyFill="1" applyBorder="1" applyAlignment="1" applyProtection="1">
      <alignment horizontal="center" vertical="center" wrapText="1"/>
      <protection hidden="1"/>
    </xf>
    <xf numFmtId="3" fontId="43" fillId="29" borderId="60" xfId="3" applyNumberFormat="1" applyFont="1" applyFill="1" applyBorder="1" applyAlignment="1" applyProtection="1">
      <alignment vertical="center" wrapText="1"/>
      <protection hidden="1"/>
    </xf>
    <xf numFmtId="3" fontId="59" fillId="29" borderId="4" xfId="3" applyNumberFormat="1" applyFont="1" applyFill="1" applyBorder="1" applyAlignment="1" applyProtection="1">
      <alignment vertical="center" wrapText="1"/>
      <protection hidden="1"/>
    </xf>
    <xf numFmtId="0" fontId="43" fillId="26" borderId="52" xfId="3" applyFont="1" applyFill="1" applyBorder="1" applyAlignment="1" applyProtection="1">
      <alignment horizontal="center" vertical="center" wrapText="1"/>
      <protection hidden="1"/>
    </xf>
    <xf numFmtId="3" fontId="44" fillId="29" borderId="81" xfId="3" applyNumberFormat="1" applyFont="1" applyFill="1" applyBorder="1" applyAlignment="1" applyProtection="1">
      <alignment vertical="center" wrapText="1"/>
      <protection hidden="1"/>
    </xf>
    <xf numFmtId="3" fontId="44" fillId="29" borderId="73" xfId="3" applyNumberFormat="1" applyFont="1" applyFill="1" applyBorder="1" applyAlignment="1" applyProtection="1">
      <alignment vertical="center" wrapText="1"/>
      <protection hidden="1"/>
    </xf>
    <xf numFmtId="3" fontId="44" fillId="29" borderId="51" xfId="3" applyNumberFormat="1" applyFont="1" applyFill="1" applyBorder="1" applyAlignment="1" applyProtection="1">
      <alignment vertical="center" wrapText="1"/>
      <protection hidden="1"/>
    </xf>
    <xf numFmtId="174" fontId="43" fillId="29" borderId="4" xfId="3" applyNumberFormat="1" applyFont="1" applyFill="1" applyBorder="1" applyAlignment="1" applyProtection="1">
      <alignment vertical="center" wrapText="1"/>
      <protection hidden="1"/>
    </xf>
    <xf numFmtId="3" fontId="44" fillId="29" borderId="31" xfId="3" applyNumberFormat="1" applyFont="1" applyFill="1" applyBorder="1" applyAlignment="1" applyProtection="1">
      <alignment vertical="center" wrapText="1"/>
      <protection hidden="1"/>
    </xf>
    <xf numFmtId="3" fontId="44" fillId="29" borderId="32" xfId="3" applyNumberFormat="1" applyFont="1" applyFill="1" applyBorder="1" applyAlignment="1" applyProtection="1">
      <alignment vertical="center" wrapText="1"/>
      <protection hidden="1"/>
    </xf>
    <xf numFmtId="172" fontId="44" fillId="29" borderId="32" xfId="68" applyNumberFormat="1" applyFont="1" applyFill="1" applyBorder="1" applyAlignment="1" applyProtection="1">
      <alignment vertical="center" wrapText="1"/>
      <protection hidden="1"/>
    </xf>
    <xf numFmtId="3" fontId="44" fillId="39" borderId="4" xfId="3" applyNumberFormat="1" applyFont="1" applyFill="1" applyBorder="1" applyAlignment="1" applyProtection="1">
      <alignment vertical="center" wrapText="1"/>
      <protection hidden="1"/>
    </xf>
    <xf numFmtId="3" fontId="2" fillId="25" borderId="0" xfId="3" applyNumberFormat="1" applyFill="1" applyAlignment="1" applyProtection="1">
      <alignment vertical="center"/>
      <protection hidden="1"/>
    </xf>
    <xf numFmtId="3" fontId="43" fillId="37" borderId="60" xfId="3" applyNumberFormat="1" applyFont="1" applyFill="1" applyBorder="1" applyAlignment="1" applyProtection="1">
      <alignment vertical="center" wrapText="1"/>
      <protection hidden="1"/>
    </xf>
    <xf numFmtId="3" fontId="43" fillId="37" borderId="4" xfId="3" applyNumberFormat="1" applyFont="1" applyFill="1" applyBorder="1" applyAlignment="1" applyProtection="1">
      <alignment horizontal="right" vertical="center" wrapText="1"/>
      <protection hidden="1"/>
    </xf>
    <xf numFmtId="174" fontId="44" fillId="37" borderId="60" xfId="3" applyNumberFormat="1" applyFont="1" applyFill="1" applyBorder="1" applyAlignment="1" applyProtection="1">
      <alignment vertical="center" wrapText="1"/>
      <protection hidden="1"/>
    </xf>
    <xf numFmtId="174" fontId="44" fillId="37" borderId="4" xfId="3" applyNumberFormat="1" applyFont="1" applyFill="1" applyBorder="1" applyAlignment="1" applyProtection="1">
      <alignment vertical="center" wrapText="1"/>
      <protection hidden="1"/>
    </xf>
    <xf numFmtId="174" fontId="44" fillId="37" borderId="51" xfId="3" applyNumberFormat="1" applyFont="1" applyFill="1" applyBorder="1" applyAlignment="1" applyProtection="1">
      <alignment vertical="center" wrapText="1"/>
      <protection hidden="1"/>
    </xf>
    <xf numFmtId="174" fontId="2" fillId="25" borderId="0" xfId="3" applyNumberFormat="1" applyFill="1" applyAlignment="1" applyProtection="1">
      <alignment vertical="center"/>
      <protection hidden="1"/>
    </xf>
    <xf numFmtId="0" fontId="2" fillId="0" borderId="0" xfId="3" applyAlignment="1" applyProtection="1">
      <alignment vertical="center" wrapText="1"/>
      <protection hidden="1"/>
    </xf>
    <xf numFmtId="3" fontId="44" fillId="37" borderId="57" xfId="3" applyNumberFormat="1" applyFont="1" applyFill="1" applyBorder="1" applyAlignment="1" applyProtection="1">
      <alignment vertical="center" wrapText="1"/>
      <protection hidden="1"/>
    </xf>
    <xf numFmtId="3" fontId="44" fillId="37" borderId="42" xfId="3" applyNumberFormat="1" applyFont="1" applyFill="1" applyBorder="1" applyAlignment="1" applyProtection="1">
      <alignment vertical="center" wrapText="1"/>
      <protection hidden="1"/>
    </xf>
    <xf numFmtId="3" fontId="44" fillId="37" borderId="31" xfId="3" applyNumberFormat="1" applyFont="1" applyFill="1" applyBorder="1" applyAlignment="1" applyProtection="1">
      <alignment vertical="center" wrapText="1"/>
      <protection hidden="1"/>
    </xf>
    <xf numFmtId="3" fontId="2" fillId="2" borderId="48" xfId="3" applyNumberFormat="1" applyFont="1" applyFill="1" applyBorder="1" applyAlignment="1" applyProtection="1">
      <alignment vertical="center"/>
      <protection hidden="1"/>
    </xf>
    <xf numFmtId="1" fontId="2" fillId="2" borderId="48" xfId="3" applyNumberFormat="1" applyFont="1" applyFill="1" applyBorder="1" applyAlignment="1" applyProtection="1">
      <alignment vertical="center"/>
      <protection hidden="1"/>
    </xf>
    <xf numFmtId="3" fontId="2" fillId="25" borderId="0" xfId="3" applyNumberFormat="1" applyFont="1" applyFill="1" applyAlignment="1" applyProtection="1">
      <alignment vertical="center"/>
      <protection hidden="1"/>
    </xf>
    <xf numFmtId="0" fontId="2" fillId="25" borderId="0" xfId="3" applyFont="1" applyFill="1" applyAlignment="1" applyProtection="1">
      <alignment vertical="center"/>
      <protection hidden="1"/>
    </xf>
    <xf numFmtId="176" fontId="0" fillId="2" borderId="0" xfId="44" applyNumberFormat="1" applyFont="1" applyFill="1" applyAlignment="1" applyProtection="1">
      <alignment vertical="center"/>
      <protection hidden="1"/>
    </xf>
    <xf numFmtId="10" fontId="0" fillId="2" borderId="0" xfId="68" applyNumberFormat="1" applyFont="1" applyFill="1" applyAlignment="1" applyProtection="1">
      <alignment vertical="center"/>
      <protection hidden="1"/>
    </xf>
    <xf numFmtId="10" fontId="2" fillId="2" borderId="0" xfId="3" applyNumberFormat="1" applyFill="1" applyAlignment="1" applyProtection="1">
      <alignment vertical="center"/>
      <protection hidden="1"/>
    </xf>
    <xf numFmtId="3" fontId="43" fillId="31" borderId="57" xfId="3" applyNumberFormat="1" applyFont="1" applyFill="1" applyBorder="1" applyAlignment="1" applyProtection="1">
      <alignment vertical="center" wrapText="1"/>
      <protection hidden="1"/>
    </xf>
    <xf numFmtId="3" fontId="43" fillId="31" borderId="51" xfId="3" applyNumberFormat="1" applyFont="1" applyFill="1" applyBorder="1" applyAlignment="1" applyProtection="1">
      <alignment vertical="center" wrapText="1"/>
      <protection hidden="1"/>
    </xf>
    <xf numFmtId="174" fontId="43" fillId="37" borderId="51" xfId="3" applyNumberFormat="1" applyFont="1" applyFill="1" applyBorder="1" applyAlignment="1" applyProtection="1">
      <alignment vertical="center" wrapText="1"/>
      <protection hidden="1"/>
    </xf>
    <xf numFmtId="3" fontId="43" fillId="31" borderId="51" xfId="3" applyNumberFormat="1" applyFont="1" applyFill="1" applyBorder="1" applyAlignment="1" applyProtection="1">
      <alignment horizontal="left" vertical="center" wrapText="1"/>
      <protection hidden="1"/>
    </xf>
    <xf numFmtId="174" fontId="43" fillId="37" borderId="4" xfId="3" applyNumberFormat="1" applyFont="1" applyFill="1" applyBorder="1" applyAlignment="1" applyProtection="1">
      <alignment vertical="center" wrapText="1"/>
      <protection hidden="1"/>
    </xf>
    <xf numFmtId="0" fontId="57" fillId="25" borderId="0" xfId="92" applyFont="1" applyFill="1" applyAlignment="1" applyProtection="1">
      <alignment vertical="center"/>
      <protection hidden="1"/>
    </xf>
    <xf numFmtId="9" fontId="2" fillId="25" borderId="0" xfId="3" applyNumberFormat="1" applyFill="1" applyAlignment="1" applyProtection="1">
      <alignment vertical="center"/>
      <protection hidden="1"/>
    </xf>
    <xf numFmtId="165" fontId="2" fillId="25" borderId="0" xfId="1" applyFont="1" applyFill="1" applyAlignment="1" applyProtection="1">
      <alignment vertical="center"/>
      <protection hidden="1"/>
    </xf>
    <xf numFmtId="10" fontId="2" fillId="25" borderId="0" xfId="2" applyNumberFormat="1" applyFont="1" applyFill="1" applyAlignment="1" applyProtection="1">
      <alignment vertical="center"/>
      <protection hidden="1"/>
    </xf>
    <xf numFmtId="0" fontId="2" fillId="25" borderId="0" xfId="3" applyFill="1" applyAlignment="1" applyProtection="1">
      <alignment horizontal="left" vertical="center"/>
      <protection hidden="1"/>
    </xf>
    <xf numFmtId="0" fontId="61" fillId="25" borderId="0" xfId="3" applyFont="1" applyFill="1" applyAlignment="1" applyProtection="1">
      <alignment vertical="center"/>
      <protection hidden="1"/>
    </xf>
    <xf numFmtId="0" fontId="57" fillId="0" borderId="0" xfId="92" applyFont="1" applyAlignment="1" applyProtection="1">
      <alignment vertical="center"/>
      <protection hidden="1"/>
    </xf>
    <xf numFmtId="0" fontId="58" fillId="26" borderId="59" xfId="3" applyFont="1" applyFill="1" applyBorder="1" applyAlignment="1" applyProtection="1">
      <alignment horizontal="center" vertical="center"/>
      <protection hidden="1"/>
    </xf>
    <xf numFmtId="4" fontId="44" fillId="29" borderId="4" xfId="3" applyNumberFormat="1" applyFont="1" applyFill="1" applyBorder="1" applyAlignment="1" applyProtection="1">
      <alignment vertical="center"/>
      <protection hidden="1"/>
    </xf>
    <xf numFmtId="10" fontId="58" fillId="29" borderId="4" xfId="3" applyNumberFormat="1" applyFont="1" applyFill="1" applyBorder="1" applyAlignment="1" applyProtection="1">
      <alignment vertical="center"/>
      <protection hidden="1"/>
    </xf>
    <xf numFmtId="0" fontId="44" fillId="31" borderId="19" xfId="92" applyFont="1" applyFill="1" applyBorder="1" applyAlignment="1" applyProtection="1">
      <alignment horizontal="center" vertical="center"/>
      <protection hidden="1"/>
    </xf>
    <xf numFmtId="0" fontId="44" fillId="31" borderId="6" xfId="92" applyFont="1" applyFill="1" applyBorder="1" applyAlignment="1" applyProtection="1">
      <alignment horizontal="center" vertical="center"/>
      <protection hidden="1"/>
    </xf>
    <xf numFmtId="0" fontId="58" fillId="31" borderId="23" xfId="92" applyFont="1" applyFill="1" applyBorder="1" applyAlignment="1" applyProtection="1">
      <alignment horizontal="center" vertical="center"/>
      <protection hidden="1"/>
    </xf>
    <xf numFmtId="169" fontId="49" fillId="29" borderId="4" xfId="1" applyNumberFormat="1" applyFont="1" applyFill="1" applyBorder="1" applyAlignment="1" applyProtection="1">
      <alignment vertical="center" shrinkToFit="1"/>
      <protection hidden="1"/>
    </xf>
    <xf numFmtId="166" fontId="46" fillId="29" borderId="4" xfId="1" applyNumberFormat="1" applyFont="1" applyFill="1" applyBorder="1" applyAlignment="1" applyProtection="1">
      <alignment vertical="center" shrinkToFit="1"/>
      <protection hidden="1"/>
    </xf>
    <xf numFmtId="169" fontId="49" fillId="29" borderId="21" xfId="1" applyNumberFormat="1" applyFont="1" applyFill="1" applyBorder="1" applyAlignment="1" applyProtection="1">
      <alignment vertical="center" shrinkToFit="1"/>
      <protection hidden="1"/>
    </xf>
    <xf numFmtId="0" fontId="49" fillId="26" borderId="4" xfId="0" applyFont="1" applyFill="1" applyBorder="1" applyAlignment="1" applyProtection="1">
      <alignment horizontal="center" vertical="center" shrinkToFit="1"/>
      <protection hidden="1"/>
    </xf>
    <xf numFmtId="0" fontId="49" fillId="26" borderId="21" xfId="0" applyFont="1" applyFill="1" applyBorder="1" applyAlignment="1" applyProtection="1">
      <alignment horizontal="center" vertical="center" shrinkToFit="1"/>
      <protection hidden="1"/>
    </xf>
    <xf numFmtId="166" fontId="49" fillId="26" borderId="32" xfId="0" applyNumberFormat="1" applyFont="1" applyFill="1" applyBorder="1" applyAlignment="1" applyProtection="1">
      <alignment vertical="center" shrinkToFit="1"/>
      <protection hidden="1"/>
    </xf>
    <xf numFmtId="166" fontId="49" fillId="34" borderId="33" xfId="0" applyNumberFormat="1" applyFont="1" applyFill="1" applyBorder="1" applyAlignment="1" applyProtection="1">
      <alignment vertical="center" shrinkToFit="1"/>
      <protection hidden="1"/>
    </xf>
    <xf numFmtId="166" fontId="49" fillId="26" borderId="4" xfId="0" applyNumberFormat="1" applyFont="1" applyFill="1" applyBorder="1" applyAlignment="1" applyProtection="1">
      <alignment vertical="center" shrinkToFit="1"/>
      <protection hidden="1"/>
    </xf>
    <xf numFmtId="166" fontId="49" fillId="34" borderId="4" xfId="0" applyNumberFormat="1" applyFont="1" applyFill="1" applyBorder="1" applyAlignment="1" applyProtection="1">
      <alignment vertical="center" shrinkToFit="1"/>
      <protection hidden="1"/>
    </xf>
    <xf numFmtId="169" fontId="49" fillId="0" borderId="4" xfId="1" applyNumberFormat="1" applyFont="1" applyBorder="1" applyAlignment="1" applyProtection="1">
      <alignment vertical="center" shrinkToFit="1"/>
      <protection locked="0"/>
    </xf>
    <xf numFmtId="169" fontId="49" fillId="0" borderId="51" xfId="1" applyNumberFormat="1" applyFont="1" applyBorder="1" applyAlignment="1" applyProtection="1">
      <alignment vertical="center" shrinkToFit="1"/>
      <protection locked="0"/>
    </xf>
    <xf numFmtId="169" fontId="49" fillId="0" borderId="56" xfId="1" applyNumberFormat="1" applyFont="1" applyBorder="1" applyAlignment="1" applyProtection="1">
      <alignment vertical="center" shrinkToFit="1"/>
      <protection locked="0"/>
    </xf>
    <xf numFmtId="166" fontId="49" fillId="26" borderId="20" xfId="0" applyNumberFormat="1" applyFont="1" applyFill="1" applyBorder="1" applyAlignment="1" applyProtection="1">
      <alignment vertical="center" shrinkToFit="1"/>
      <protection hidden="1"/>
    </xf>
    <xf numFmtId="0" fontId="49" fillId="26" borderId="20" xfId="0" applyFont="1" applyFill="1" applyBorder="1" applyAlignment="1" applyProtection="1">
      <alignment horizontal="center" vertical="center" shrinkToFit="1"/>
      <protection hidden="1"/>
    </xf>
    <xf numFmtId="0" fontId="49" fillId="26" borderId="64" xfId="0" applyFont="1" applyFill="1" applyBorder="1" applyAlignment="1" applyProtection="1">
      <alignment horizontal="center" vertical="center" shrinkToFit="1"/>
      <protection hidden="1"/>
    </xf>
    <xf numFmtId="166" fontId="49" fillId="34" borderId="9" xfId="0" applyNumberFormat="1" applyFont="1" applyFill="1" applyBorder="1" applyAlignment="1" applyProtection="1">
      <alignment vertical="center" shrinkToFit="1"/>
      <protection hidden="1"/>
    </xf>
    <xf numFmtId="169" fontId="49" fillId="0" borderId="9" xfId="1" applyNumberFormat="1" applyFont="1" applyBorder="1" applyAlignment="1" applyProtection="1">
      <alignment vertical="center" shrinkToFit="1"/>
      <protection locked="0"/>
    </xf>
    <xf numFmtId="169" fontId="49" fillId="0" borderId="29" xfId="1" applyNumberFormat="1" applyFont="1" applyBorder="1" applyAlignment="1" applyProtection="1">
      <alignment vertical="center" shrinkToFit="1"/>
      <protection locked="0"/>
    </xf>
    <xf numFmtId="4" fontId="58" fillId="29" borderId="4" xfId="3" applyNumberFormat="1" applyFont="1" applyFill="1" applyBorder="1" applyAlignment="1" applyProtection="1">
      <alignment vertical="center" shrinkToFit="1"/>
      <protection hidden="1"/>
    </xf>
    <xf numFmtId="0" fontId="64" fillId="25" borderId="0" xfId="0" applyFont="1" applyFill="1" applyAlignment="1" applyProtection="1">
      <alignment vertical="center"/>
      <protection hidden="1"/>
    </xf>
    <xf numFmtId="0" fontId="2" fillId="25" borderId="79" xfId="3" applyFill="1" applyBorder="1" applyProtection="1">
      <protection hidden="1"/>
    </xf>
    <xf numFmtId="0" fontId="2" fillId="25" borderId="79" xfId="3" applyFill="1" applyBorder="1" applyAlignment="1" applyProtection="1">
      <alignment vertical="center"/>
      <protection hidden="1"/>
    </xf>
    <xf numFmtId="0" fontId="2" fillId="2" borderId="0" xfId="3" applyFill="1" applyBorder="1" applyAlignment="1" applyProtection="1">
      <alignment vertical="center"/>
      <protection hidden="1"/>
    </xf>
    <xf numFmtId="0" fontId="2" fillId="0" borderId="0" xfId="3" applyBorder="1" applyAlignment="1" applyProtection="1">
      <alignment vertical="center" wrapText="1"/>
      <protection hidden="1"/>
    </xf>
    <xf numFmtId="166" fontId="43" fillId="26" borderId="1" xfId="3" applyNumberFormat="1" applyFont="1" applyFill="1" applyBorder="1" applyAlignment="1" applyProtection="1">
      <alignment horizontal="left" vertical="center" wrapText="1"/>
      <protection hidden="1"/>
    </xf>
    <xf numFmtId="169" fontId="66" fillId="25" borderId="0" xfId="0" applyNumberFormat="1" applyFont="1" applyFill="1" applyAlignment="1" applyProtection="1">
      <alignment vertical="center"/>
      <protection hidden="1"/>
    </xf>
    <xf numFmtId="2" fontId="66" fillId="25" borderId="0" xfId="0" applyNumberFormat="1" applyFont="1" applyFill="1" applyAlignment="1" applyProtection="1">
      <alignment vertical="center"/>
      <protection hidden="1"/>
    </xf>
    <xf numFmtId="164" fontId="44" fillId="0" borderId="48" xfId="1" applyNumberFormat="1" applyFont="1" applyFill="1" applyBorder="1" applyAlignment="1" applyProtection="1">
      <alignment vertical="center" wrapText="1"/>
      <protection hidden="1"/>
    </xf>
    <xf numFmtId="164" fontId="44" fillId="28" borderId="48" xfId="1" applyNumberFormat="1" applyFont="1" applyFill="1" applyBorder="1" applyAlignment="1" applyProtection="1">
      <alignment vertical="center" wrapText="1"/>
      <protection hidden="1"/>
    </xf>
    <xf numFmtId="164" fontId="44" fillId="29" borderId="39" xfId="1" applyNumberFormat="1" applyFont="1" applyFill="1" applyBorder="1" applyAlignment="1" applyProtection="1">
      <alignment vertical="center" wrapText="1"/>
      <protection hidden="1"/>
    </xf>
    <xf numFmtId="164" fontId="44" fillId="29" borderId="48" xfId="1" applyNumberFormat="1" applyFont="1" applyFill="1" applyBorder="1" applyAlignment="1" applyProtection="1">
      <alignment vertical="center" wrapText="1"/>
      <protection hidden="1"/>
    </xf>
    <xf numFmtId="164" fontId="44" fillId="28" borderId="39" xfId="1" applyNumberFormat="1" applyFont="1" applyFill="1" applyBorder="1" applyAlignment="1" applyProtection="1">
      <alignment vertical="center" wrapText="1"/>
      <protection hidden="1"/>
    </xf>
    <xf numFmtId="164" fontId="44" fillId="29" borderId="39" xfId="1" applyNumberFormat="1" applyFont="1" applyFill="1" applyBorder="1" applyAlignment="1" applyProtection="1">
      <alignment horizontal="left" vertical="center" wrapText="1"/>
      <protection hidden="1"/>
    </xf>
    <xf numFmtId="164" fontId="44" fillId="29" borderId="48" xfId="1" applyNumberFormat="1" applyFont="1" applyFill="1" applyBorder="1" applyAlignment="1" applyProtection="1">
      <alignment horizontal="left" vertical="center" wrapText="1"/>
      <protection hidden="1"/>
    </xf>
    <xf numFmtId="0" fontId="44" fillId="34" borderId="48" xfId="3" applyFont="1" applyFill="1" applyBorder="1" applyAlignment="1" applyProtection="1">
      <alignment horizontal="right" vertical="center" wrapText="1"/>
      <protection hidden="1"/>
    </xf>
    <xf numFmtId="0" fontId="44" fillId="34" borderId="52" xfId="3" applyFont="1" applyFill="1" applyBorder="1" applyAlignment="1" applyProtection="1">
      <alignment horizontal="right" vertical="center" wrapText="1"/>
      <protection hidden="1"/>
    </xf>
    <xf numFmtId="0" fontId="43" fillId="26" borderId="1" xfId="3" applyFont="1" applyFill="1" applyBorder="1" applyAlignment="1" applyProtection="1">
      <alignment horizontal="center" vertical="center" wrapText="1"/>
      <protection hidden="1"/>
    </xf>
    <xf numFmtId="0" fontId="44" fillId="34" borderId="48" xfId="3" applyFont="1" applyFill="1" applyBorder="1" applyAlignment="1" applyProtection="1">
      <alignment horizontal="right" vertical="center"/>
      <protection hidden="1"/>
    </xf>
    <xf numFmtId="0" fontId="44" fillId="34" borderId="50" xfId="3" applyFont="1" applyFill="1" applyBorder="1" applyAlignment="1" applyProtection="1">
      <alignment horizontal="right" vertical="center" wrapText="1"/>
      <protection hidden="1"/>
    </xf>
    <xf numFmtId="0" fontId="44" fillId="34" borderId="48" xfId="3" applyFont="1" applyFill="1" applyBorder="1" applyAlignment="1" applyProtection="1">
      <alignment horizontal="right" vertical="center" wrapText="1"/>
      <protection hidden="1"/>
    </xf>
    <xf numFmtId="0" fontId="44" fillId="34" borderId="37" xfId="3" applyFont="1" applyFill="1" applyBorder="1" applyAlignment="1" applyProtection="1">
      <alignment horizontal="right" vertical="center" wrapText="1"/>
      <protection hidden="1"/>
    </xf>
    <xf numFmtId="0" fontId="48" fillId="34" borderId="48" xfId="3" applyFont="1" applyFill="1" applyBorder="1" applyAlignment="1" applyProtection="1">
      <alignment horizontal="right" vertical="center" wrapText="1"/>
      <protection hidden="1"/>
    </xf>
    <xf numFmtId="0" fontId="44" fillId="34" borderId="44" xfId="3" applyFont="1" applyFill="1" applyBorder="1" applyAlignment="1" applyProtection="1">
      <alignment horizontal="right" vertical="center" wrapText="1"/>
      <protection hidden="1"/>
    </xf>
    <xf numFmtId="0" fontId="43" fillId="26" borderId="42" xfId="3" applyFont="1" applyFill="1" applyBorder="1" applyAlignment="1" applyProtection="1">
      <alignment horizontal="center" vertical="center" wrapText="1"/>
      <protection hidden="1"/>
    </xf>
    <xf numFmtId="172" fontId="43" fillId="29" borderId="60" xfId="68" applyNumberFormat="1" applyFont="1" applyFill="1" applyBorder="1" applyAlignment="1" applyProtection="1">
      <alignment horizontal="center" vertical="center"/>
      <protection hidden="1"/>
    </xf>
    <xf numFmtId="0" fontId="2" fillId="25" borderId="0" xfId="3" applyFill="1" applyAlignment="1" applyProtection="1">
      <alignment vertical="center"/>
      <protection hidden="1"/>
    </xf>
    <xf numFmtId="3" fontId="41" fillId="25" borderId="0" xfId="3" applyNumberFormat="1" applyFont="1" applyFill="1" applyAlignment="1" applyProtection="1">
      <alignment horizontal="left" vertical="center"/>
      <protection hidden="1"/>
    </xf>
    <xf numFmtId="0" fontId="66" fillId="25" borderId="0" xfId="0" applyFont="1" applyFill="1" applyAlignment="1" applyProtection="1">
      <alignment vertical="center"/>
      <protection hidden="1"/>
    </xf>
    <xf numFmtId="178" fontId="61" fillId="25" borderId="0" xfId="3" applyNumberFormat="1" applyFont="1" applyFill="1" applyAlignment="1" applyProtection="1">
      <alignment vertical="center"/>
      <protection hidden="1"/>
    </xf>
    <xf numFmtId="0" fontId="44" fillId="0" borderId="0" xfId="3" applyFont="1"/>
    <xf numFmtId="0" fontId="43" fillId="26" borderId="105" xfId="3" applyFont="1" applyFill="1" applyBorder="1"/>
    <xf numFmtId="0" fontId="43" fillId="26" borderId="106" xfId="3" applyFont="1" applyFill="1" applyBorder="1"/>
    <xf numFmtId="0" fontId="43" fillId="26" borderId="107" xfId="3" applyFont="1" applyFill="1" applyBorder="1"/>
    <xf numFmtId="2" fontId="44" fillId="25" borderId="108" xfId="3" applyNumberFormat="1" applyFont="1" applyFill="1" applyBorder="1"/>
    <xf numFmtId="9" fontId="44" fillId="25" borderId="81" xfId="2" applyFont="1" applyFill="1" applyBorder="1"/>
    <xf numFmtId="0" fontId="44" fillId="25" borderId="81" xfId="3" applyFont="1" applyFill="1" applyBorder="1"/>
    <xf numFmtId="2" fontId="44" fillId="25" borderId="6" xfId="3" applyNumberFormat="1" applyFont="1" applyFill="1" applyBorder="1"/>
    <xf numFmtId="9" fontId="44" fillId="25" borderId="4" xfId="2" applyFont="1" applyFill="1" applyBorder="1"/>
    <xf numFmtId="0" fontId="44" fillId="25" borderId="4" xfId="3" applyFont="1" applyFill="1" applyBorder="1"/>
    <xf numFmtId="2" fontId="44" fillId="25" borderId="8" xfId="3" applyNumberFormat="1" applyFont="1" applyFill="1" applyBorder="1"/>
    <xf numFmtId="9" fontId="44" fillId="25" borderId="9" xfId="2" applyFont="1" applyFill="1" applyBorder="1"/>
    <xf numFmtId="0" fontId="44" fillId="25" borderId="9" xfId="3" applyFont="1" applyFill="1" applyBorder="1"/>
    <xf numFmtId="2" fontId="46" fillId="25" borderId="81" xfId="0" applyNumberFormat="1" applyFont="1" applyFill="1" applyBorder="1"/>
    <xf numFmtId="10" fontId="46" fillId="25" borderId="81" xfId="68" applyNumberFormat="1" applyFont="1" applyFill="1" applyBorder="1"/>
    <xf numFmtId="2" fontId="46" fillId="25" borderId="4" xfId="0" applyNumberFormat="1" applyFont="1" applyFill="1" applyBorder="1"/>
    <xf numFmtId="10" fontId="46" fillId="25" borderId="4" xfId="68" applyNumberFormat="1" applyFont="1" applyFill="1" applyBorder="1"/>
    <xf numFmtId="10" fontId="46" fillId="25" borderId="5" xfId="68" applyNumberFormat="1" applyFont="1" applyFill="1" applyBorder="1"/>
    <xf numFmtId="0" fontId="46" fillId="25" borderId="4" xfId="0" applyFont="1" applyFill="1" applyBorder="1"/>
    <xf numFmtId="0" fontId="46" fillId="25" borderId="9" xfId="0" applyFont="1" applyFill="1" applyBorder="1"/>
    <xf numFmtId="10" fontId="46" fillId="25" borderId="9" xfId="68" applyNumberFormat="1" applyFont="1" applyFill="1" applyBorder="1"/>
    <xf numFmtId="10" fontId="46" fillId="25" borderId="110" xfId="68" applyNumberFormat="1" applyFont="1" applyFill="1" applyBorder="1"/>
    <xf numFmtId="2" fontId="44" fillId="25" borderId="81" xfId="3" applyNumberFormat="1" applyFont="1" applyFill="1" applyBorder="1"/>
    <xf numFmtId="2" fontId="44" fillId="25" borderId="4" xfId="3" applyNumberFormat="1" applyFont="1" applyFill="1" applyBorder="1"/>
    <xf numFmtId="164" fontId="46" fillId="25" borderId="46" xfId="0" applyNumberFormat="1" applyFont="1" applyFill="1" applyBorder="1"/>
    <xf numFmtId="0" fontId="46" fillId="25" borderId="47" xfId="0" applyFont="1" applyFill="1" applyBorder="1"/>
    <xf numFmtId="0" fontId="46" fillId="0" borderId="0" xfId="0" applyFont="1"/>
    <xf numFmtId="2" fontId="46" fillId="25" borderId="0" xfId="0" applyNumberFormat="1" applyFont="1" applyFill="1" applyBorder="1"/>
    <xf numFmtId="0" fontId="46" fillId="25" borderId="38" xfId="0" applyFont="1" applyFill="1" applyBorder="1"/>
    <xf numFmtId="3" fontId="46" fillId="25" borderId="0" xfId="0" applyNumberFormat="1" applyFont="1" applyFill="1" applyBorder="1"/>
    <xf numFmtId="0" fontId="46" fillId="25" borderId="53" xfId="0" applyFont="1" applyFill="1" applyBorder="1"/>
    <xf numFmtId="0" fontId="46" fillId="25" borderId="54" xfId="0" applyFont="1" applyFill="1" applyBorder="1"/>
    <xf numFmtId="0" fontId="49" fillId="26" borderId="105" xfId="0" applyFont="1" applyFill="1" applyBorder="1"/>
    <xf numFmtId="0" fontId="49" fillId="26" borderId="106" xfId="0" applyFont="1" applyFill="1" applyBorder="1"/>
    <xf numFmtId="0" fontId="49" fillId="26" borderId="107" xfId="0" applyFont="1" applyFill="1" applyBorder="1"/>
    <xf numFmtId="0" fontId="46" fillId="25" borderId="108" xfId="0" applyFont="1" applyFill="1" applyBorder="1" applyAlignment="1">
      <alignment vertical="center"/>
    </xf>
    <xf numFmtId="0" fontId="46" fillId="25" borderId="81" xfId="0" applyFont="1" applyFill="1" applyBorder="1"/>
    <xf numFmtId="3" fontId="46" fillId="25" borderId="81" xfId="0" applyNumberFormat="1" applyFont="1" applyFill="1" applyBorder="1"/>
    <xf numFmtId="166" fontId="46" fillId="25" borderId="81" xfId="0" applyNumberFormat="1" applyFont="1" applyFill="1" applyBorder="1"/>
    <xf numFmtId="175" fontId="46" fillId="25" borderId="81" xfId="0" applyNumberFormat="1" applyFont="1" applyFill="1" applyBorder="1"/>
    <xf numFmtId="2" fontId="46" fillId="25" borderId="109" xfId="0" applyNumberFormat="1" applyFont="1" applyFill="1" applyBorder="1"/>
    <xf numFmtId="0" fontId="46" fillId="25" borderId="6" xfId="0" applyFont="1" applyFill="1" applyBorder="1" applyAlignment="1">
      <alignment vertical="center"/>
    </xf>
    <xf numFmtId="3" fontId="46" fillId="25" borderId="4" xfId="0" applyNumberFormat="1" applyFont="1" applyFill="1" applyBorder="1"/>
    <xf numFmtId="166" fontId="46" fillId="25" borderId="4" xfId="0" applyNumberFormat="1" applyFont="1" applyFill="1" applyBorder="1"/>
    <xf numFmtId="175" fontId="46" fillId="25" borderId="4" xfId="0" applyNumberFormat="1" applyFont="1" applyFill="1" applyBorder="1"/>
    <xf numFmtId="2" fontId="46" fillId="25" borderId="5" xfId="0" applyNumberFormat="1" applyFont="1" applyFill="1" applyBorder="1"/>
    <xf numFmtId="175" fontId="49" fillId="25" borderId="4" xfId="0" applyNumberFormat="1" applyFont="1" applyFill="1" applyBorder="1" applyAlignment="1"/>
    <xf numFmtId="2" fontId="49" fillId="25" borderId="4" xfId="0" applyNumberFormat="1" applyFont="1" applyFill="1" applyBorder="1"/>
    <xf numFmtId="2" fontId="49" fillId="25" borderId="5" xfId="0" applyNumberFormat="1" applyFont="1" applyFill="1" applyBorder="1"/>
    <xf numFmtId="0" fontId="46" fillId="25" borderId="8" xfId="0" applyFont="1" applyFill="1" applyBorder="1" applyAlignment="1">
      <alignment vertical="center"/>
    </xf>
    <xf numFmtId="175" fontId="49" fillId="25" borderId="9" xfId="0" applyNumberFormat="1" applyFont="1" applyFill="1" applyBorder="1" applyAlignment="1"/>
    <xf numFmtId="2" fontId="49" fillId="25" borderId="9" xfId="0" applyNumberFormat="1" applyFont="1" applyFill="1" applyBorder="1"/>
    <xf numFmtId="2" fontId="49" fillId="25" borderId="110" xfId="0" applyNumberFormat="1" applyFont="1" applyFill="1" applyBorder="1"/>
    <xf numFmtId="0" fontId="46" fillId="0" borderId="0" xfId="0" applyFont="1" applyAlignment="1">
      <alignment vertical="center"/>
    </xf>
    <xf numFmtId="0" fontId="46" fillId="26" borderId="105" xfId="0" applyFont="1" applyFill="1" applyBorder="1"/>
    <xf numFmtId="0" fontId="46" fillId="26" borderId="106" xfId="0" applyFont="1" applyFill="1" applyBorder="1"/>
    <xf numFmtId="0" fontId="46" fillId="26" borderId="107" xfId="0" applyFont="1" applyFill="1" applyBorder="1"/>
    <xf numFmtId="166" fontId="49" fillId="25" borderId="4" xfId="0" applyNumberFormat="1" applyFont="1" applyFill="1" applyBorder="1" applyAlignment="1"/>
    <xf numFmtId="175" fontId="49" fillId="25" borderId="5" xfId="0" applyNumberFormat="1" applyFont="1" applyFill="1" applyBorder="1" applyAlignment="1"/>
    <xf numFmtId="166" fontId="49" fillId="25" borderId="9" xfId="0" applyNumberFormat="1" applyFont="1" applyFill="1" applyBorder="1" applyAlignment="1"/>
    <xf numFmtId="175" fontId="49" fillId="25" borderId="110" xfId="0" applyNumberFormat="1" applyFont="1" applyFill="1" applyBorder="1" applyAlignment="1"/>
    <xf numFmtId="3" fontId="46" fillId="0" borderId="0" xfId="0" applyNumberFormat="1" applyFont="1"/>
    <xf numFmtId="166" fontId="46" fillId="0" borderId="0" xfId="0" applyNumberFormat="1" applyFont="1"/>
    <xf numFmtId="175" fontId="46" fillId="0" borderId="0" xfId="0" applyNumberFormat="1" applyFont="1"/>
    <xf numFmtId="2" fontId="46" fillId="0" borderId="0" xfId="0" applyNumberFormat="1" applyFont="1"/>
    <xf numFmtId="175" fontId="49" fillId="0" borderId="0" xfId="0" applyNumberFormat="1" applyFont="1" applyAlignment="1"/>
    <xf numFmtId="2" fontId="49" fillId="0" borderId="0" xfId="0" applyNumberFormat="1" applyFont="1"/>
    <xf numFmtId="0" fontId="46" fillId="25" borderId="111" xfId="0" applyFont="1" applyFill="1" applyBorder="1" applyAlignment="1">
      <alignment horizontal="left"/>
    </xf>
    <xf numFmtId="0" fontId="46" fillId="25" borderId="112" xfId="0" applyFont="1" applyFill="1" applyBorder="1" applyAlignment="1">
      <alignment horizontal="left"/>
    </xf>
    <xf numFmtId="0" fontId="46" fillId="26" borderId="112" xfId="0" applyFont="1" applyFill="1" applyBorder="1" applyAlignment="1">
      <alignment horizontal="left"/>
    </xf>
    <xf numFmtId="0" fontId="44" fillId="25" borderId="112" xfId="3" applyFont="1" applyFill="1" applyBorder="1" applyAlignment="1">
      <alignment horizontal="left"/>
    </xf>
    <xf numFmtId="9" fontId="44" fillId="25" borderId="112" xfId="3" applyNumberFormat="1" applyFont="1" applyFill="1" applyBorder="1" applyAlignment="1">
      <alignment horizontal="left"/>
    </xf>
    <xf numFmtId="0" fontId="44" fillId="25" borderId="112" xfId="3" applyFont="1" applyFill="1" applyBorder="1" applyAlignment="1" applyProtection="1">
      <alignment horizontal="left"/>
      <protection hidden="1"/>
    </xf>
    <xf numFmtId="0" fontId="46" fillId="25" borderId="112" xfId="0" applyFont="1" applyFill="1" applyBorder="1" applyAlignment="1" applyProtection="1">
      <alignment horizontal="left" vertical="center"/>
      <protection locked="0"/>
    </xf>
    <xf numFmtId="0" fontId="44" fillId="25" borderId="113" xfId="3" applyFont="1" applyFill="1" applyBorder="1" applyAlignment="1" applyProtection="1">
      <alignment horizontal="left"/>
      <protection hidden="1"/>
    </xf>
    <xf numFmtId="0" fontId="70" fillId="25" borderId="0" xfId="3" applyFont="1" applyFill="1" applyProtection="1">
      <protection hidden="1"/>
    </xf>
    <xf numFmtId="3" fontId="44" fillId="37" borderId="4" xfId="3" applyNumberFormat="1" applyFont="1" applyFill="1" applyBorder="1" applyAlignment="1" applyProtection="1">
      <alignment horizontal="right" vertical="center" wrapText="1"/>
      <protection hidden="1"/>
    </xf>
    <xf numFmtId="172" fontId="44" fillId="37" borderId="4" xfId="68" applyNumberFormat="1" applyFont="1" applyFill="1" applyBorder="1" applyAlignment="1" applyProtection="1">
      <alignment horizontal="center" vertical="center"/>
      <protection hidden="1"/>
    </xf>
    <xf numFmtId="0" fontId="2" fillId="25" borderId="0" xfId="3" applyFont="1" applyFill="1" applyProtection="1">
      <protection hidden="1"/>
    </xf>
    <xf numFmtId="3" fontId="2" fillId="25" borderId="0" xfId="3" applyNumberFormat="1" applyFont="1" applyFill="1" applyProtection="1">
      <protection hidden="1"/>
    </xf>
    <xf numFmtId="0" fontId="73" fillId="25" borderId="0" xfId="3" applyFont="1" applyFill="1" applyProtection="1">
      <protection hidden="1"/>
    </xf>
    <xf numFmtId="0" fontId="2" fillId="0" borderId="0" xfId="3" applyFont="1" applyProtection="1">
      <protection hidden="1"/>
    </xf>
    <xf numFmtId="3" fontId="44" fillId="37" borderId="4" xfId="44" applyNumberFormat="1" applyFont="1" applyFill="1" applyBorder="1" applyAlignment="1" applyProtection="1">
      <alignment vertical="center" wrapText="1"/>
      <protection hidden="1"/>
    </xf>
    <xf numFmtId="0" fontId="2" fillId="0" borderId="0" xfId="3" applyFont="1" applyBorder="1" applyProtection="1">
      <protection hidden="1"/>
    </xf>
    <xf numFmtId="10" fontId="2" fillId="25" borderId="0" xfId="3" applyNumberFormat="1" applyFont="1" applyFill="1" applyAlignment="1" applyProtection="1">
      <alignment vertical="center"/>
      <protection hidden="1"/>
    </xf>
    <xf numFmtId="3" fontId="44" fillId="39" borderId="4" xfId="3" applyNumberFormat="1" applyFont="1" applyFill="1" applyBorder="1" applyAlignment="1" applyProtection="1">
      <alignment horizontal="right" vertical="center" wrapText="1"/>
      <protection hidden="1"/>
    </xf>
    <xf numFmtId="172" fontId="44" fillId="39" borderId="4" xfId="68" applyNumberFormat="1" applyFont="1" applyFill="1" applyBorder="1" applyAlignment="1" applyProtection="1">
      <alignment horizontal="center" vertical="center"/>
      <protection hidden="1"/>
    </xf>
    <xf numFmtId="3" fontId="44" fillId="31" borderId="4" xfId="3" applyNumberFormat="1" applyFont="1" applyFill="1" applyBorder="1" applyAlignment="1" applyProtection="1">
      <alignment vertical="center" wrapText="1"/>
      <protection hidden="1"/>
    </xf>
    <xf numFmtId="164" fontId="44" fillId="0" borderId="48" xfId="1" applyNumberFormat="1" applyFont="1" applyFill="1" applyBorder="1" applyAlignment="1" applyProtection="1">
      <alignment horizontal="left" vertical="center" wrapText="1"/>
      <protection locked="0"/>
    </xf>
    <xf numFmtId="164" fontId="44" fillId="28" borderId="48" xfId="1" applyNumberFormat="1" applyFont="1" applyFill="1" applyBorder="1" applyAlignment="1" applyProtection="1">
      <alignment horizontal="left" vertical="center" wrapText="1"/>
      <protection locked="0"/>
    </xf>
    <xf numFmtId="9" fontId="44" fillId="0" borderId="52" xfId="3" applyNumberFormat="1" applyFont="1" applyFill="1" applyBorder="1" applyAlignment="1" applyProtection="1">
      <alignment horizontal="left" vertical="center" wrapText="1"/>
      <protection locked="0"/>
    </xf>
    <xf numFmtId="164" fontId="44" fillId="28" borderId="39" xfId="1" applyNumberFormat="1" applyFont="1" applyFill="1" applyBorder="1" applyAlignment="1" applyProtection="1">
      <alignment horizontal="left" vertical="center" wrapText="1"/>
      <protection locked="0"/>
    </xf>
    <xf numFmtId="10" fontId="67" fillId="41" borderId="39" xfId="2" applyNumberFormat="1" applyFont="1" applyFill="1" applyBorder="1" applyAlignment="1" applyProtection="1">
      <alignment horizontal="left" vertical="center"/>
      <protection hidden="1"/>
    </xf>
    <xf numFmtId="0" fontId="67" fillId="41" borderId="39" xfId="3" applyFont="1" applyFill="1" applyBorder="1" applyAlignment="1" applyProtection="1">
      <alignment vertical="center"/>
      <protection hidden="1"/>
    </xf>
    <xf numFmtId="0" fontId="45" fillId="34" borderId="42" xfId="0" applyFont="1" applyFill="1" applyBorder="1" applyAlignment="1" applyProtection="1">
      <alignment horizontal="left" vertical="center"/>
      <protection hidden="1"/>
    </xf>
    <xf numFmtId="0" fontId="46" fillId="34" borderId="52" xfId="0" applyFont="1" applyFill="1" applyBorder="1" applyAlignment="1" applyProtection="1">
      <alignment vertical="center"/>
      <protection hidden="1"/>
    </xf>
    <xf numFmtId="0" fontId="46" fillId="34" borderId="48" xfId="0" applyFont="1" applyFill="1" applyBorder="1" applyAlignment="1" applyProtection="1">
      <alignment vertical="center"/>
      <protection hidden="1"/>
    </xf>
    <xf numFmtId="0" fontId="46" fillId="34" borderId="27" xfId="0" applyFont="1" applyFill="1" applyBorder="1" applyAlignment="1" applyProtection="1">
      <alignment vertical="center"/>
      <protection hidden="1"/>
    </xf>
    <xf numFmtId="0" fontId="44" fillId="0" borderId="42" xfId="3" applyFont="1" applyFill="1" applyBorder="1" applyAlignment="1" applyProtection="1">
      <alignment horizontal="right" vertical="center" wrapText="1"/>
      <protection locked="0"/>
    </xf>
    <xf numFmtId="9" fontId="44" fillId="2" borderId="42" xfId="2" applyFont="1" applyFill="1" applyBorder="1" applyAlignment="1" applyProtection="1">
      <alignment horizontal="right" vertical="center" wrapText="1"/>
      <protection locked="0"/>
    </xf>
    <xf numFmtId="0" fontId="44" fillId="2" borderId="52" xfId="3" applyFont="1" applyFill="1" applyBorder="1" applyAlignment="1" applyProtection="1">
      <alignment horizontal="right" vertical="center" wrapText="1"/>
      <protection locked="0"/>
    </xf>
    <xf numFmtId="3" fontId="44" fillId="28" borderId="48" xfId="3" applyNumberFormat="1" applyFont="1" applyFill="1" applyBorder="1" applyAlignment="1" applyProtection="1">
      <alignment horizontal="right" vertical="center" wrapText="1"/>
      <protection locked="0"/>
    </xf>
    <xf numFmtId="0" fontId="44" fillId="2" borderId="52" xfId="3" applyFont="1" applyFill="1" applyBorder="1" applyAlignment="1" applyProtection="1">
      <alignment horizontal="center" vertical="center" wrapText="1"/>
      <protection locked="0"/>
    </xf>
    <xf numFmtId="0" fontId="44" fillId="2" borderId="48" xfId="3" applyFont="1" applyFill="1" applyBorder="1" applyAlignment="1" applyProtection="1">
      <alignment horizontal="center" vertical="center" wrapText="1"/>
      <protection locked="0"/>
    </xf>
    <xf numFmtId="0" fontId="44" fillId="2" borderId="48" xfId="3" applyFont="1" applyFill="1" applyBorder="1" applyAlignment="1" applyProtection="1">
      <alignment horizontal="right" vertical="center" wrapText="1"/>
      <protection locked="0"/>
    </xf>
    <xf numFmtId="0" fontId="44" fillId="0" borderId="48" xfId="3" applyFont="1" applyFill="1" applyBorder="1" applyAlignment="1" applyProtection="1">
      <alignment horizontal="right" vertical="center" wrapText="1"/>
      <protection locked="0"/>
    </xf>
    <xf numFmtId="0" fontId="44" fillId="2" borderId="48" xfId="3" applyFont="1" applyFill="1" applyBorder="1" applyAlignment="1" applyProtection="1">
      <alignment horizontal="left" vertical="center" wrapText="1"/>
      <protection locked="0"/>
    </xf>
    <xf numFmtId="0" fontId="44" fillId="2" borderId="27" xfId="3" applyFont="1" applyFill="1" applyBorder="1" applyAlignment="1" applyProtection="1">
      <alignment horizontal="right" vertical="center" wrapText="1"/>
      <protection locked="0"/>
    </xf>
    <xf numFmtId="0" fontId="44" fillId="2" borderId="27" xfId="3" applyFont="1" applyFill="1" applyBorder="1" applyAlignment="1" applyProtection="1">
      <alignment horizontal="left" vertical="center" wrapText="1"/>
      <protection locked="0"/>
    </xf>
    <xf numFmtId="0" fontId="44" fillId="2" borderId="52" xfId="3" applyFont="1" applyFill="1" applyBorder="1" applyAlignment="1" applyProtection="1">
      <alignment horizontal="left" vertical="center" wrapText="1"/>
      <protection locked="0"/>
    </xf>
    <xf numFmtId="0" fontId="44" fillId="2" borderId="0" xfId="3" applyFont="1" applyFill="1" applyBorder="1" applyAlignment="1" applyProtection="1">
      <alignment horizontal="right" vertical="center" wrapText="1"/>
      <protection locked="0"/>
    </xf>
    <xf numFmtId="2" fontId="43" fillId="2" borderId="48" xfId="3" applyNumberFormat="1" applyFont="1" applyFill="1" applyBorder="1" applyAlignment="1" applyProtection="1">
      <alignment vertical="center" wrapText="1"/>
      <protection locked="0"/>
    </xf>
    <xf numFmtId="4" fontId="43" fillId="0" borderId="48" xfId="3" applyNumberFormat="1" applyFont="1" applyFill="1" applyBorder="1" applyAlignment="1" applyProtection="1">
      <alignment horizontal="right" vertical="center" wrapText="1"/>
      <protection locked="0"/>
    </xf>
    <xf numFmtId="0" fontId="44" fillId="28" borderId="44" xfId="3" applyFont="1" applyFill="1" applyBorder="1" applyAlignment="1" applyProtection="1">
      <alignment vertical="center" wrapText="1"/>
      <protection locked="0"/>
    </xf>
    <xf numFmtId="0" fontId="44" fillId="28" borderId="37" xfId="3" applyFont="1" applyFill="1" applyBorder="1" applyAlignment="1" applyProtection="1">
      <alignment vertical="center" wrapText="1"/>
      <protection locked="0"/>
    </xf>
    <xf numFmtId="0" fontId="44" fillId="28" borderId="63" xfId="3" applyFont="1" applyFill="1" applyBorder="1" applyAlignment="1" applyProtection="1">
      <alignment vertical="center" wrapText="1"/>
      <protection locked="0"/>
    </xf>
    <xf numFmtId="0" fontId="44" fillId="28" borderId="36" xfId="3" applyFont="1" applyFill="1" applyBorder="1" applyAlignment="1" applyProtection="1">
      <alignment vertical="center" wrapText="1"/>
      <protection locked="0"/>
    </xf>
    <xf numFmtId="4" fontId="44" fillId="27" borderId="42" xfId="3" applyNumberFormat="1" applyFont="1" applyFill="1" applyBorder="1" applyAlignment="1" applyProtection="1">
      <alignment horizontal="center" vertical="center" wrapText="1"/>
      <protection locked="0"/>
    </xf>
    <xf numFmtId="4" fontId="44" fillId="27" borderId="33" xfId="3" applyNumberFormat="1" applyFont="1" applyFill="1" applyBorder="1" applyAlignment="1" applyProtection="1">
      <alignment horizontal="center" vertical="center" wrapText="1"/>
      <protection locked="0"/>
    </xf>
    <xf numFmtId="4" fontId="44" fillId="27" borderId="80" xfId="3" applyNumberFormat="1" applyFont="1" applyFill="1" applyBorder="1" applyAlignment="1" applyProtection="1">
      <alignment horizontal="center" vertical="center" wrapText="1"/>
      <protection locked="0"/>
    </xf>
    <xf numFmtId="4" fontId="44" fillId="27" borderId="31" xfId="3" applyNumberFormat="1" applyFont="1" applyFill="1" applyBorder="1" applyAlignment="1" applyProtection="1">
      <alignment horizontal="center" vertical="center" wrapText="1"/>
      <protection locked="0"/>
    </xf>
    <xf numFmtId="4" fontId="44" fillId="2" borderId="33" xfId="3" applyNumberFormat="1" applyFont="1" applyFill="1" applyBorder="1" applyAlignment="1" applyProtection="1">
      <alignment horizontal="center" vertical="center" wrapText="1"/>
      <protection locked="0"/>
    </xf>
    <xf numFmtId="4" fontId="44" fillId="2" borderId="80" xfId="3" applyNumberFormat="1" applyFont="1" applyFill="1" applyBorder="1" applyAlignment="1" applyProtection="1">
      <alignment horizontal="center" vertical="center" wrapText="1"/>
      <protection locked="0"/>
    </xf>
    <xf numFmtId="4" fontId="44" fillId="2" borderId="31" xfId="3" applyNumberFormat="1" applyFont="1" applyFill="1" applyBorder="1" applyAlignment="1" applyProtection="1">
      <alignment horizontal="center" vertical="center" wrapText="1"/>
      <protection locked="0"/>
    </xf>
    <xf numFmtId="0" fontId="0" fillId="25" borderId="0" xfId="0" applyFill="1" applyProtection="1">
      <protection hidden="1"/>
    </xf>
    <xf numFmtId="0" fontId="0" fillId="0" borderId="0" xfId="0" applyAlignment="1" applyProtection="1">
      <alignment vertical="center"/>
      <protection hidden="1"/>
    </xf>
    <xf numFmtId="3" fontId="59" fillId="31" borderId="85" xfId="0" applyNumberFormat="1" applyFont="1" applyFill="1" applyBorder="1" applyAlignment="1" applyProtection="1">
      <alignment horizontal="left" vertical="center" wrapText="1"/>
      <protection hidden="1"/>
    </xf>
    <xf numFmtId="3" fontId="59" fillId="29" borderId="80" xfId="0" applyNumberFormat="1" applyFont="1" applyFill="1" applyBorder="1" applyAlignment="1" applyProtection="1">
      <alignment vertical="center" wrapText="1"/>
      <protection hidden="1"/>
    </xf>
    <xf numFmtId="3" fontId="59" fillId="29" borderId="98" xfId="0" applyNumberFormat="1" applyFont="1" applyFill="1" applyBorder="1" applyAlignment="1" applyProtection="1">
      <alignment vertical="center" wrapText="1"/>
      <protection hidden="1"/>
    </xf>
    <xf numFmtId="3" fontId="59" fillId="29" borderId="31" xfId="0" applyNumberFormat="1" applyFont="1" applyFill="1" applyBorder="1" applyAlignment="1" applyProtection="1">
      <alignment vertical="center" wrapText="1"/>
      <protection hidden="1"/>
    </xf>
    <xf numFmtId="1" fontId="59" fillId="29" borderId="100" xfId="0" applyNumberFormat="1" applyFont="1" applyFill="1" applyBorder="1" applyAlignment="1" applyProtection="1">
      <alignment horizontal="right" vertical="center" wrapText="1"/>
      <protection hidden="1"/>
    </xf>
    <xf numFmtId="1" fontId="59" fillId="29" borderId="83" xfId="0" applyNumberFormat="1" applyFont="1" applyFill="1" applyBorder="1" applyAlignment="1" applyProtection="1">
      <alignment horizontal="left" vertical="center" wrapText="1"/>
      <protection hidden="1"/>
    </xf>
    <xf numFmtId="3" fontId="43" fillId="31" borderId="84" xfId="0" applyNumberFormat="1" applyFont="1" applyFill="1" applyBorder="1" applyAlignment="1" applyProtection="1">
      <alignment vertical="center" wrapText="1"/>
      <protection hidden="1"/>
    </xf>
    <xf numFmtId="3" fontId="44" fillId="40" borderId="60" xfId="3" applyNumberFormat="1" applyFont="1" applyFill="1" applyBorder="1" applyAlignment="1" applyProtection="1">
      <alignment vertical="center" wrapText="1"/>
      <protection hidden="1"/>
    </xf>
    <xf numFmtId="3" fontId="44" fillId="40" borderId="4" xfId="3" applyNumberFormat="1" applyFont="1" applyFill="1" applyBorder="1" applyAlignment="1" applyProtection="1">
      <alignment vertical="center" wrapText="1"/>
      <protection hidden="1"/>
    </xf>
    <xf numFmtId="0" fontId="2" fillId="2" borderId="0" xfId="3" applyFont="1" applyFill="1" applyAlignment="1" applyProtection="1">
      <alignment vertical="center"/>
      <protection hidden="1"/>
    </xf>
    <xf numFmtId="2" fontId="61" fillId="25" borderId="0" xfId="0" applyNumberFormat="1" applyFont="1" applyFill="1" applyAlignment="1" applyProtection="1">
      <alignment vertical="center"/>
      <protection hidden="1"/>
    </xf>
    <xf numFmtId="2" fontId="69" fillId="25" borderId="0" xfId="0" applyNumberFormat="1" applyFont="1" applyFill="1" applyAlignment="1" applyProtection="1">
      <alignment vertical="center"/>
      <protection hidden="1"/>
    </xf>
    <xf numFmtId="2" fontId="60" fillId="25" borderId="0" xfId="0" applyNumberFormat="1" applyFont="1" applyFill="1" applyAlignment="1" applyProtection="1">
      <alignment vertical="center"/>
      <protection hidden="1"/>
    </xf>
    <xf numFmtId="2" fontId="2" fillId="2" borderId="0" xfId="3" applyNumberFormat="1" applyFont="1" applyFill="1" applyAlignment="1" applyProtection="1">
      <alignment vertical="center"/>
      <protection hidden="1"/>
    </xf>
    <xf numFmtId="0" fontId="65" fillId="25" borderId="0" xfId="92" applyFont="1" applyFill="1" applyAlignment="1" applyProtection="1">
      <alignment vertical="center"/>
      <protection hidden="1"/>
    </xf>
    <xf numFmtId="0" fontId="2" fillId="0" borderId="0" xfId="3" applyFill="1" applyProtection="1">
      <protection hidden="1"/>
    </xf>
    <xf numFmtId="0" fontId="2" fillId="25" borderId="0" xfId="3" applyFill="1" applyAlignment="1" applyProtection="1">
      <alignment vertical="center"/>
      <protection hidden="1"/>
    </xf>
    <xf numFmtId="0" fontId="49" fillId="0" borderId="0" xfId="0" applyFont="1"/>
    <xf numFmtId="0" fontId="49" fillId="0" borderId="0" xfId="0" applyFont="1" applyAlignment="1">
      <alignment wrapText="1"/>
    </xf>
    <xf numFmtId="0" fontId="46" fillId="0" borderId="0" xfId="0" applyFont="1" applyAlignment="1">
      <alignment wrapText="1"/>
    </xf>
    <xf numFmtId="0" fontId="46" fillId="25" borderId="0" xfId="0" applyFont="1" applyFill="1"/>
    <xf numFmtId="0" fontId="46" fillId="0" borderId="0" xfId="0" applyFont="1" applyFill="1"/>
    <xf numFmtId="0" fontId="44" fillId="34" borderId="50" xfId="3" applyFont="1" applyFill="1" applyBorder="1" applyAlignment="1" applyProtection="1">
      <alignment horizontal="right" vertical="center" wrapText="1"/>
      <protection hidden="1"/>
    </xf>
    <xf numFmtId="0" fontId="44" fillId="34" borderId="48" xfId="3" applyFont="1" applyFill="1" applyBorder="1" applyAlignment="1" applyProtection="1">
      <alignment horizontal="right" vertical="center" wrapText="1"/>
      <protection hidden="1"/>
    </xf>
    <xf numFmtId="0" fontId="44" fillId="34" borderId="37" xfId="3" applyFont="1" applyFill="1" applyBorder="1" applyAlignment="1" applyProtection="1">
      <alignment horizontal="right" vertical="center" wrapText="1"/>
      <protection hidden="1"/>
    </xf>
    <xf numFmtId="0" fontId="44" fillId="34" borderId="0" xfId="3" applyFont="1" applyFill="1" applyBorder="1" applyAlignment="1" applyProtection="1">
      <alignment horizontal="right" vertical="center" wrapText="1"/>
      <protection hidden="1"/>
    </xf>
    <xf numFmtId="0" fontId="44" fillId="34" borderId="44" xfId="3" applyFont="1" applyFill="1" applyBorder="1" applyAlignment="1" applyProtection="1">
      <alignment horizontal="right" vertical="center" wrapText="1"/>
      <protection hidden="1"/>
    </xf>
    <xf numFmtId="0" fontId="43" fillId="34" borderId="6" xfId="3" applyFont="1" applyFill="1" applyBorder="1" applyAlignment="1" applyProtection="1">
      <alignment horizontal="left" vertical="center" wrapText="1"/>
      <protection hidden="1"/>
    </xf>
    <xf numFmtId="0" fontId="43" fillId="34" borderId="48" xfId="3" applyFont="1" applyFill="1" applyBorder="1" applyAlignment="1" applyProtection="1">
      <alignment horizontal="center" vertical="center" wrapText="1"/>
      <protection hidden="1"/>
    </xf>
    <xf numFmtId="0" fontId="44" fillId="34" borderId="48" xfId="3" applyNumberFormat="1" applyFont="1" applyFill="1" applyBorder="1" applyAlignment="1" applyProtection="1">
      <alignment horizontal="right" vertical="center" wrapText="1"/>
      <protection hidden="1"/>
    </xf>
    <xf numFmtId="0" fontId="43" fillId="34" borderId="36" xfId="3" applyFont="1" applyFill="1" applyBorder="1" applyAlignment="1" applyProtection="1">
      <alignment horizontal="left" vertical="center" wrapText="1"/>
      <protection hidden="1"/>
    </xf>
    <xf numFmtId="4" fontId="44" fillId="27" borderId="52" xfId="3" applyNumberFormat="1" applyFont="1" applyFill="1" applyBorder="1" applyAlignment="1" applyProtection="1">
      <alignment horizontal="center" vertical="center" wrapText="1"/>
      <protection locked="0"/>
    </xf>
    <xf numFmtId="4" fontId="44" fillId="27" borderId="0" xfId="3" applyNumberFormat="1" applyFont="1" applyFill="1" applyBorder="1" applyAlignment="1" applyProtection="1">
      <alignment horizontal="center" vertical="center" wrapText="1"/>
      <protection locked="0"/>
    </xf>
    <xf numFmtId="0" fontId="44" fillId="2" borderId="48" xfId="3" applyFont="1" applyFill="1" applyBorder="1" applyAlignment="1" applyProtection="1">
      <alignment horizontal="left" vertical="center" wrapText="1"/>
      <protection locked="0"/>
    </xf>
    <xf numFmtId="3" fontId="52" fillId="25" borderId="0" xfId="3" applyNumberFormat="1" applyFont="1" applyFill="1" applyBorder="1" applyAlignment="1" applyProtection="1">
      <alignment vertical="center" wrapText="1"/>
      <protection hidden="1"/>
    </xf>
    <xf numFmtId="3" fontId="43" fillId="31" borderId="4" xfId="3" applyNumberFormat="1" applyFont="1" applyFill="1" applyBorder="1" applyAlignment="1" applyProtection="1">
      <alignment horizontal="left" vertical="center" wrapText="1"/>
      <protection hidden="1"/>
    </xf>
    <xf numFmtId="0" fontId="3" fillId="25" borderId="0" xfId="3" applyFont="1" applyFill="1" applyAlignment="1" applyProtection="1">
      <alignment wrapText="1"/>
      <protection hidden="1"/>
    </xf>
    <xf numFmtId="0" fontId="44" fillId="25" borderId="0" xfId="3" applyFont="1" applyFill="1" applyAlignment="1" applyProtection="1">
      <alignment horizontal="left" vertical="top" wrapText="1"/>
      <protection hidden="1"/>
    </xf>
    <xf numFmtId="0" fontId="3" fillId="2" borderId="0" xfId="3" applyFont="1" applyFill="1" applyAlignment="1">
      <alignment wrapText="1"/>
    </xf>
    <xf numFmtId="0" fontId="49" fillId="34" borderId="6" xfId="0" applyFont="1" applyFill="1" applyBorder="1" applyAlignment="1" applyProtection="1">
      <alignment vertical="center" wrapText="1"/>
      <protection hidden="1"/>
    </xf>
    <xf numFmtId="0" fontId="44" fillId="34" borderId="0" xfId="3" applyFont="1" applyFill="1" applyBorder="1" applyAlignment="1" applyProtection="1">
      <alignment vertical="center" wrapText="1"/>
      <protection hidden="1"/>
    </xf>
    <xf numFmtId="10" fontId="44" fillId="34" borderId="0" xfId="3" applyNumberFormat="1" applyFont="1" applyFill="1" applyBorder="1" applyAlignment="1" applyProtection="1">
      <alignment vertical="center" wrapText="1"/>
      <protection hidden="1"/>
    </xf>
    <xf numFmtId="166" fontId="49" fillId="26" borderId="4" xfId="0" applyNumberFormat="1" applyFont="1" applyFill="1" applyBorder="1" applyAlignment="1" applyProtection="1">
      <alignment vertical="center" wrapText="1"/>
      <protection hidden="1"/>
    </xf>
    <xf numFmtId="0" fontId="49" fillId="26" borderId="4" xfId="0" applyFont="1" applyFill="1" applyBorder="1" applyAlignment="1" applyProtection="1">
      <alignment horizontal="center" vertical="center" wrapText="1" shrinkToFit="1"/>
      <protection hidden="1"/>
    </xf>
    <xf numFmtId="0" fontId="49" fillId="26" borderId="21" xfId="0" applyFont="1" applyFill="1" applyBorder="1" applyAlignment="1" applyProtection="1">
      <alignment horizontal="center" vertical="center" wrapText="1" shrinkToFit="1"/>
      <protection hidden="1"/>
    </xf>
    <xf numFmtId="0" fontId="46" fillId="34" borderId="32" xfId="0" applyFont="1" applyFill="1" applyBorder="1" applyAlignment="1" applyProtection="1">
      <alignment vertical="center" wrapText="1" shrinkToFit="1"/>
      <protection hidden="1"/>
    </xf>
    <xf numFmtId="166" fontId="50" fillId="28" borderId="4" xfId="1" applyNumberFormat="1" applyFont="1" applyFill="1" applyBorder="1" applyAlignment="1" applyProtection="1">
      <alignment vertical="center" wrapText="1" shrinkToFit="1"/>
      <protection locked="0"/>
    </xf>
    <xf numFmtId="169" fontId="49" fillId="29" borderId="9" xfId="1" applyNumberFormat="1" applyFont="1" applyFill="1" applyBorder="1" applyAlignment="1" applyProtection="1">
      <alignment vertical="center" wrapText="1" shrinkToFit="1"/>
      <protection hidden="1"/>
    </xf>
    <xf numFmtId="169" fontId="49" fillId="29" borderId="29" xfId="1" applyNumberFormat="1" applyFont="1" applyFill="1" applyBorder="1" applyAlignment="1" applyProtection="1">
      <alignment vertical="center" wrapText="1" shrinkToFit="1"/>
      <protection hidden="1"/>
    </xf>
    <xf numFmtId="0" fontId="46" fillId="34" borderId="101" xfId="0" applyFont="1" applyFill="1" applyBorder="1" applyAlignment="1" applyProtection="1">
      <alignment vertical="center" wrapText="1"/>
      <protection hidden="1"/>
    </xf>
    <xf numFmtId="169" fontId="49" fillId="29" borderId="101" xfId="1" applyNumberFormat="1" applyFont="1" applyFill="1" applyBorder="1" applyAlignment="1" applyProtection="1">
      <alignment vertical="center" wrapText="1" shrinkToFit="1"/>
      <protection hidden="1"/>
    </xf>
    <xf numFmtId="169" fontId="49" fillId="29" borderId="24" xfId="1" applyNumberFormat="1" applyFont="1" applyFill="1" applyBorder="1" applyAlignment="1" applyProtection="1">
      <alignment vertical="center" wrapText="1" shrinkToFit="1"/>
      <protection hidden="1"/>
    </xf>
    <xf numFmtId="0" fontId="48" fillId="34" borderId="49" xfId="3" applyFont="1" applyFill="1" applyBorder="1" applyAlignment="1" applyProtection="1">
      <alignment vertical="center" wrapText="1"/>
      <protection hidden="1"/>
    </xf>
    <xf numFmtId="0" fontId="48" fillId="34" borderId="49" xfId="3" applyFont="1" applyFill="1" applyBorder="1" applyAlignment="1" applyProtection="1">
      <alignment horizontal="left" vertical="center" wrapText="1"/>
      <protection hidden="1"/>
    </xf>
    <xf numFmtId="0" fontId="49" fillId="26" borderId="4" xfId="0" applyFont="1" applyFill="1" applyBorder="1" applyAlignment="1" applyProtection="1">
      <alignment horizontal="center" vertical="center" wrapText="1"/>
      <protection hidden="1"/>
    </xf>
    <xf numFmtId="0" fontId="49" fillId="26" borderId="5" xfId="0" applyFont="1" applyFill="1" applyBorder="1" applyAlignment="1" applyProtection="1">
      <alignment horizontal="center" vertical="center" wrapText="1"/>
      <protection hidden="1"/>
    </xf>
    <xf numFmtId="166" fontId="46" fillId="34" borderId="51" xfId="0" applyNumberFormat="1" applyFont="1" applyFill="1" applyBorder="1" applyAlignment="1" applyProtection="1">
      <alignment vertical="center" wrapText="1"/>
      <protection hidden="1"/>
    </xf>
    <xf numFmtId="166" fontId="46" fillId="29" borderId="4" xfId="1" applyNumberFormat="1" applyFont="1" applyFill="1" applyBorder="1" applyAlignment="1" applyProtection="1">
      <alignment vertical="center" wrapText="1"/>
      <protection hidden="1"/>
    </xf>
    <xf numFmtId="166" fontId="49" fillId="34" borderId="4" xfId="0" applyNumberFormat="1" applyFont="1" applyFill="1" applyBorder="1" applyAlignment="1" applyProtection="1">
      <alignment vertical="center" wrapText="1"/>
      <protection hidden="1"/>
    </xf>
    <xf numFmtId="169" fontId="49" fillId="29" borderId="4" xfId="1" applyNumberFormat="1" applyFont="1" applyFill="1" applyBorder="1" applyAlignment="1" applyProtection="1">
      <alignment vertical="center" wrapText="1"/>
      <protection hidden="1"/>
    </xf>
    <xf numFmtId="169" fontId="49" fillId="29" borderId="5" xfId="1" applyNumberFormat="1" applyFont="1" applyFill="1" applyBorder="1" applyAlignment="1" applyProtection="1">
      <alignment vertical="center" wrapText="1"/>
      <protection hidden="1"/>
    </xf>
    <xf numFmtId="0" fontId="48" fillId="31" borderId="48" xfId="3" applyFont="1" applyFill="1" applyBorder="1" applyAlignment="1" applyProtection="1">
      <alignment vertical="center" wrapText="1"/>
      <protection hidden="1"/>
    </xf>
    <xf numFmtId="0" fontId="44" fillId="34" borderId="37" xfId="3" applyFont="1" applyFill="1" applyBorder="1" applyAlignment="1" applyProtection="1">
      <alignment vertical="center" wrapText="1"/>
      <protection hidden="1"/>
    </xf>
    <xf numFmtId="0" fontId="44" fillId="25" borderId="0" xfId="3" applyFont="1" applyFill="1" applyBorder="1" applyAlignment="1" applyProtection="1">
      <alignment vertical="center" wrapText="1"/>
      <protection hidden="1"/>
    </xf>
    <xf numFmtId="0" fontId="44" fillId="34" borderId="36" xfId="3" applyFont="1" applyFill="1" applyBorder="1" applyAlignment="1" applyProtection="1">
      <alignment vertical="center" wrapText="1"/>
      <protection hidden="1"/>
    </xf>
    <xf numFmtId="0" fontId="44" fillId="25" borderId="42" xfId="3" applyFont="1" applyFill="1" applyBorder="1" applyAlignment="1" applyProtection="1">
      <alignment vertical="center" wrapText="1"/>
      <protection hidden="1"/>
    </xf>
    <xf numFmtId="0" fontId="44" fillId="2" borderId="0" xfId="3" applyFont="1" applyFill="1" applyBorder="1" applyAlignment="1" applyProtection="1">
      <alignment wrapText="1"/>
      <protection hidden="1"/>
    </xf>
    <xf numFmtId="0" fontId="44" fillId="30" borderId="37" xfId="3" applyFont="1" applyFill="1" applyBorder="1" applyAlignment="1" applyProtection="1">
      <alignment wrapText="1"/>
      <protection hidden="1"/>
    </xf>
    <xf numFmtId="0" fontId="44" fillId="30" borderId="0" xfId="3" applyFont="1" applyFill="1" applyBorder="1" applyAlignment="1" applyProtection="1">
      <alignment wrapText="1"/>
      <protection hidden="1"/>
    </xf>
    <xf numFmtId="166" fontId="46" fillId="34" borderId="4" xfId="0" applyNumberFormat="1" applyFont="1" applyFill="1" applyBorder="1" applyAlignment="1" applyProtection="1">
      <alignment vertical="center" wrapText="1"/>
      <protection hidden="1"/>
    </xf>
    <xf numFmtId="166" fontId="46" fillId="0" borderId="4" xfId="1" applyNumberFormat="1" applyFont="1" applyFill="1" applyBorder="1" applyAlignment="1" applyProtection="1">
      <alignment vertical="center" wrapText="1"/>
      <protection locked="0"/>
    </xf>
    <xf numFmtId="166" fontId="49" fillId="25" borderId="41" xfId="0" applyNumberFormat="1" applyFont="1" applyFill="1" applyBorder="1" applyAlignment="1" applyProtection="1">
      <alignment vertical="center" wrapText="1"/>
      <protection hidden="1"/>
    </xf>
    <xf numFmtId="169" fontId="49" fillId="25" borderId="41" xfId="1" applyNumberFormat="1" applyFont="1" applyFill="1" applyBorder="1" applyAlignment="1" applyProtection="1">
      <alignment vertical="center" wrapText="1"/>
      <protection hidden="1"/>
    </xf>
    <xf numFmtId="169" fontId="49" fillId="25" borderId="22" xfId="1" applyNumberFormat="1" applyFont="1" applyFill="1" applyBorder="1" applyAlignment="1" applyProtection="1">
      <alignment vertical="center" wrapText="1"/>
      <protection hidden="1"/>
    </xf>
    <xf numFmtId="169" fontId="49" fillId="0" borderId="4" xfId="1" applyNumberFormat="1" applyFont="1" applyBorder="1" applyAlignment="1" applyProtection="1">
      <alignment vertical="center" wrapText="1"/>
      <protection locked="0"/>
    </xf>
    <xf numFmtId="166" fontId="49" fillId="34" borderId="9" xfId="0" applyNumberFormat="1" applyFont="1" applyFill="1" applyBorder="1" applyAlignment="1" applyProtection="1">
      <alignment vertical="center" wrapText="1"/>
      <protection hidden="1"/>
    </xf>
    <xf numFmtId="169" fontId="49" fillId="0" borderId="9" xfId="1" applyNumberFormat="1" applyFont="1" applyBorder="1" applyAlignment="1" applyProtection="1">
      <alignment vertical="center" wrapText="1"/>
      <protection locked="0"/>
    </xf>
    <xf numFmtId="0" fontId="46" fillId="34" borderId="6" xfId="0" applyFont="1" applyFill="1" applyBorder="1" applyAlignment="1" applyProtection="1">
      <alignment vertical="center" wrapText="1"/>
      <protection hidden="1"/>
    </xf>
    <xf numFmtId="0" fontId="46" fillId="34" borderId="26" xfId="0" applyFont="1" applyFill="1" applyBorder="1" applyAlignment="1" applyProtection="1">
      <alignment vertical="center" wrapText="1"/>
      <protection hidden="1"/>
    </xf>
    <xf numFmtId="0" fontId="46" fillId="34" borderId="8" xfId="0" applyFont="1" applyFill="1" applyBorder="1" applyAlignment="1" applyProtection="1">
      <alignment vertical="center" wrapText="1"/>
      <protection hidden="1"/>
    </xf>
    <xf numFmtId="0" fontId="2" fillId="2" borderId="21" xfId="3" applyFont="1" applyFill="1" applyBorder="1" applyAlignment="1" applyProtection="1">
      <alignment vertical="center" wrapText="1"/>
      <protection hidden="1"/>
    </xf>
    <xf numFmtId="0" fontId="2" fillId="2" borderId="48" xfId="3" applyFont="1" applyFill="1" applyBorder="1" applyAlignment="1" applyProtection="1">
      <alignment vertical="center" wrapText="1"/>
      <protection hidden="1"/>
    </xf>
    <xf numFmtId="0" fontId="2" fillId="2" borderId="79" xfId="3" applyFont="1" applyFill="1" applyBorder="1" applyAlignment="1" applyProtection="1">
      <alignment vertical="center" wrapText="1"/>
      <protection hidden="1"/>
    </xf>
    <xf numFmtId="0" fontId="2" fillId="2" borderId="0" xfId="3" applyFont="1" applyFill="1" applyBorder="1" applyAlignment="1" applyProtection="1">
      <alignment vertical="center" wrapText="1"/>
      <protection hidden="1"/>
    </xf>
    <xf numFmtId="0" fontId="2" fillId="25" borderId="0" xfId="3" applyFill="1" applyAlignment="1" applyProtection="1">
      <alignment vertical="center" wrapText="1"/>
      <protection hidden="1"/>
    </xf>
    <xf numFmtId="10" fontId="59" fillId="29" borderId="2" xfId="3" applyNumberFormat="1" applyFont="1" applyFill="1" applyBorder="1" applyAlignment="1" applyProtection="1">
      <alignment horizontal="left" vertical="center"/>
      <protection hidden="1"/>
    </xf>
    <xf numFmtId="0" fontId="2" fillId="25" borderId="79" xfId="3" applyFont="1" applyFill="1" applyBorder="1" applyAlignment="1" applyProtection="1">
      <alignment vertical="center"/>
      <protection hidden="1"/>
    </xf>
    <xf numFmtId="0" fontId="2" fillId="25" borderId="0" xfId="3" applyFont="1" applyFill="1" applyBorder="1" applyAlignment="1" applyProtection="1">
      <alignment vertical="center"/>
      <protection hidden="1"/>
    </xf>
    <xf numFmtId="169" fontId="59" fillId="29" borderId="64" xfId="58" applyNumberFormat="1" applyFont="1" applyFill="1" applyBorder="1" applyAlignment="1" applyProtection="1">
      <alignment horizontal="center" vertical="center"/>
      <protection hidden="1"/>
    </xf>
    <xf numFmtId="169" fontId="59" fillId="29" borderId="21" xfId="58" applyNumberFormat="1" applyFont="1" applyFill="1" applyBorder="1" applyAlignment="1" applyProtection="1">
      <alignment horizontal="center" vertical="center"/>
      <protection hidden="1"/>
    </xf>
    <xf numFmtId="169" fontId="58" fillId="29" borderId="41" xfId="92" applyNumberFormat="1" applyFont="1" applyFill="1" applyBorder="1" applyAlignment="1" applyProtection="1">
      <alignment horizontal="center" vertical="center"/>
      <protection hidden="1"/>
    </xf>
    <xf numFmtId="0" fontId="58" fillId="29" borderId="114" xfId="92" applyFont="1" applyFill="1" applyBorder="1" applyAlignment="1" applyProtection="1">
      <alignment horizontal="right" vertical="center"/>
      <protection hidden="1"/>
    </xf>
    <xf numFmtId="0" fontId="2" fillId="25" borderId="0" xfId="3" applyFont="1" applyFill="1" applyAlignment="1" applyProtection="1">
      <alignment wrapText="1"/>
      <protection hidden="1"/>
    </xf>
    <xf numFmtId="3" fontId="73" fillId="25" borderId="0" xfId="3" applyNumberFormat="1" applyFont="1" applyFill="1" applyBorder="1" applyAlignment="1" applyProtection="1">
      <alignment wrapText="1"/>
      <protection hidden="1"/>
    </xf>
    <xf numFmtId="0" fontId="2" fillId="25" borderId="0" xfId="3" applyFont="1" applyFill="1" applyAlignment="1" applyProtection="1">
      <alignment vertical="center" wrapText="1"/>
      <protection hidden="1"/>
    </xf>
    <xf numFmtId="0" fontId="3" fillId="33" borderId="50" xfId="3" applyFont="1" applyFill="1" applyBorder="1" applyAlignment="1" applyProtection="1">
      <alignment horizontal="right" vertical="center"/>
      <protection hidden="1"/>
    </xf>
    <xf numFmtId="0" fontId="3" fillId="33" borderId="48" xfId="3" applyFont="1" applyFill="1" applyBorder="1" applyAlignment="1" applyProtection="1">
      <alignment horizontal="right" vertical="center"/>
      <protection hidden="1"/>
    </xf>
    <xf numFmtId="0" fontId="46" fillId="0" borderId="0" xfId="0" applyFont="1" applyAlignment="1">
      <alignment vertical="center" wrapText="1"/>
    </xf>
    <xf numFmtId="0" fontId="75" fillId="25" borderId="0" xfId="3" applyFont="1" applyFill="1" applyAlignment="1" applyProtection="1">
      <alignment vertical="top"/>
      <protection hidden="1"/>
    </xf>
    <xf numFmtId="0" fontId="2" fillId="25" borderId="0" xfId="3" applyFill="1" applyAlignment="1" applyProtection="1">
      <alignment vertical="center"/>
      <protection hidden="1"/>
    </xf>
    <xf numFmtId="0" fontId="58" fillId="26" borderId="4" xfId="3" applyFont="1" applyFill="1" applyBorder="1" applyAlignment="1" applyProtection="1">
      <alignment horizontal="center" vertical="center" wrapText="1"/>
      <protection hidden="1"/>
    </xf>
    <xf numFmtId="0" fontId="58" fillId="26" borderId="29" xfId="3" applyFont="1" applyFill="1" applyBorder="1" applyAlignment="1" applyProtection="1">
      <alignment horizontal="center" vertical="center" wrapText="1"/>
      <protection hidden="1"/>
    </xf>
    <xf numFmtId="2" fontId="44" fillId="34" borderId="48" xfId="3" applyNumberFormat="1" applyFont="1" applyFill="1" applyBorder="1" applyAlignment="1" applyProtection="1">
      <alignment horizontal="left" vertical="center"/>
      <protection hidden="1"/>
    </xf>
    <xf numFmtId="0" fontId="2" fillId="2" borderId="0" xfId="3" applyFill="1" applyAlignment="1" applyProtection="1">
      <protection hidden="1"/>
    </xf>
    <xf numFmtId="0" fontId="2" fillId="2" borderId="0" xfId="3" applyFill="1" applyAlignment="1" applyProtection="1">
      <alignment horizontal="justify" vertical="top" wrapText="1"/>
      <protection hidden="1"/>
    </xf>
    <xf numFmtId="0" fontId="2" fillId="2" borderId="0" xfId="3" applyFill="1" applyAlignment="1" applyProtection="1">
      <alignment vertical="top"/>
      <protection hidden="1"/>
    </xf>
    <xf numFmtId="0" fontId="76" fillId="2" borderId="0" xfId="3" applyFont="1" applyFill="1" applyAlignment="1" applyProtection="1">
      <alignment wrapText="1"/>
      <protection hidden="1"/>
    </xf>
    <xf numFmtId="0" fontId="76" fillId="2" borderId="0" xfId="3" applyFont="1" applyFill="1" applyAlignment="1" applyProtection="1">
      <protection hidden="1"/>
    </xf>
    <xf numFmtId="10" fontId="67" fillId="34" borderId="48" xfId="3" applyNumberFormat="1" applyFont="1" applyFill="1" applyBorder="1" applyAlignment="1" applyProtection="1">
      <alignment vertical="center"/>
      <protection hidden="1"/>
    </xf>
    <xf numFmtId="10" fontId="67" fillId="41" borderId="48" xfId="2" applyNumberFormat="1" applyFont="1" applyFill="1" applyBorder="1" applyAlignment="1" applyProtection="1">
      <alignment horizontal="left" vertical="center"/>
      <protection hidden="1"/>
    </xf>
    <xf numFmtId="0" fontId="67" fillId="41" borderId="48" xfId="3" applyFont="1" applyFill="1" applyBorder="1" applyAlignment="1" applyProtection="1">
      <alignment horizontal="left" vertical="center"/>
      <protection hidden="1"/>
    </xf>
    <xf numFmtId="0" fontId="67" fillId="41" borderId="52" xfId="3" applyFont="1" applyFill="1" applyBorder="1" applyAlignment="1" applyProtection="1">
      <alignment horizontal="left" vertical="center"/>
      <protection hidden="1"/>
    </xf>
    <xf numFmtId="1" fontId="67" fillId="41" borderId="39" xfId="3" applyNumberFormat="1" applyFont="1" applyFill="1" applyBorder="1" applyAlignment="1" applyProtection="1">
      <alignment horizontal="left" vertical="center"/>
      <protection hidden="1"/>
    </xf>
    <xf numFmtId="0" fontId="67" fillId="41" borderId="52" xfId="3" applyFont="1" applyFill="1" applyBorder="1" applyAlignment="1" applyProtection="1">
      <alignment horizontal="left" vertical="center" wrapText="1"/>
      <protection hidden="1"/>
    </xf>
    <xf numFmtId="0" fontId="67" fillId="41" borderId="52" xfId="3" applyFont="1" applyFill="1" applyBorder="1" applyAlignment="1" applyProtection="1">
      <alignment horizontal="right" vertical="center" wrapText="1"/>
      <protection hidden="1"/>
    </xf>
    <xf numFmtId="169" fontId="49" fillId="27" borderId="51" xfId="1" applyNumberFormat="1" applyFont="1" applyFill="1" applyBorder="1" applyAlignment="1" applyProtection="1">
      <alignment vertical="center" shrinkToFit="1"/>
      <protection locked="0"/>
    </xf>
    <xf numFmtId="0" fontId="67" fillId="41" borderId="0" xfId="3" applyFont="1" applyFill="1" applyBorder="1" applyAlignment="1" applyProtection="1">
      <alignment horizontal="left" vertical="center" wrapText="1"/>
      <protection hidden="1"/>
    </xf>
    <xf numFmtId="0" fontId="67" fillId="41" borderId="0" xfId="3" applyFont="1" applyFill="1" applyBorder="1" applyAlignment="1" applyProtection="1">
      <alignment horizontal="right" vertical="center" wrapText="1"/>
      <protection hidden="1"/>
    </xf>
    <xf numFmtId="169" fontId="49" fillId="27" borderId="4" xfId="1" applyNumberFormat="1" applyFont="1" applyFill="1" applyBorder="1" applyAlignment="1" applyProtection="1">
      <alignment vertical="center" shrinkToFit="1"/>
      <protection locked="0"/>
    </xf>
    <xf numFmtId="166" fontId="78" fillId="42" borderId="56" xfId="1" applyNumberFormat="1" applyFont="1" applyFill="1" applyBorder="1" applyAlignment="1" applyProtection="1">
      <alignment vertical="center" wrapText="1" shrinkToFit="1"/>
      <protection hidden="1"/>
    </xf>
    <xf numFmtId="166" fontId="78" fillId="42" borderId="52" xfId="1" applyNumberFormat="1" applyFont="1" applyFill="1" applyBorder="1" applyAlignment="1" applyProtection="1">
      <alignment vertical="center" wrapText="1" shrinkToFit="1"/>
      <protection hidden="1"/>
    </xf>
    <xf numFmtId="166" fontId="78" fillId="42" borderId="45" xfId="1" applyNumberFormat="1" applyFont="1" applyFill="1" applyBorder="1" applyAlignment="1" applyProtection="1">
      <alignment vertical="center" wrapText="1" shrinkToFit="1"/>
      <protection hidden="1"/>
    </xf>
    <xf numFmtId="166" fontId="78" fillId="42" borderId="57" xfId="1" applyNumberFormat="1" applyFont="1" applyFill="1" applyBorder="1" applyAlignment="1" applyProtection="1">
      <alignment vertical="center" wrapText="1" shrinkToFit="1"/>
      <protection hidden="1"/>
    </xf>
    <xf numFmtId="166" fontId="78" fillId="42" borderId="42" xfId="1" applyNumberFormat="1" applyFont="1" applyFill="1" applyBorder="1" applyAlignment="1" applyProtection="1">
      <alignment vertical="center" wrapText="1" shrinkToFit="1"/>
      <protection hidden="1"/>
    </xf>
    <xf numFmtId="166" fontId="78" fillId="42" borderId="43" xfId="1" applyNumberFormat="1" applyFont="1" applyFill="1" applyBorder="1" applyAlignment="1" applyProtection="1">
      <alignment vertical="center" wrapText="1" shrinkToFit="1"/>
      <protection hidden="1"/>
    </xf>
    <xf numFmtId="2" fontId="43" fillId="27" borderId="48" xfId="3" applyNumberFormat="1" applyFont="1" applyFill="1" applyBorder="1" applyAlignment="1" applyProtection="1">
      <alignment vertical="center" wrapText="1"/>
      <protection locked="0"/>
    </xf>
    <xf numFmtId="4" fontId="43" fillId="27" borderId="48" xfId="3" applyNumberFormat="1" applyFont="1" applyFill="1" applyBorder="1" applyAlignment="1" applyProtection="1">
      <alignment horizontal="right" vertical="center" wrapText="1"/>
      <protection locked="0"/>
    </xf>
    <xf numFmtId="0" fontId="48" fillId="41" borderId="52" xfId="3" applyFont="1" applyFill="1" applyBorder="1" applyAlignment="1" applyProtection="1">
      <alignment horizontal="left" vertical="center" wrapText="1"/>
      <protection hidden="1"/>
    </xf>
    <xf numFmtId="0" fontId="48" fillId="27" borderId="52" xfId="3" applyFont="1" applyFill="1" applyBorder="1" applyAlignment="1" applyProtection="1">
      <alignment horizontal="right" vertical="center" wrapText="1"/>
      <protection locked="0"/>
    </xf>
    <xf numFmtId="166" fontId="46" fillId="42" borderId="4" xfId="1" applyNumberFormat="1" applyFont="1" applyFill="1" applyBorder="1" applyAlignment="1" applyProtection="1">
      <alignment vertical="center" shrinkToFit="1"/>
      <protection hidden="1"/>
    </xf>
    <xf numFmtId="166" fontId="46" fillId="42" borderId="21" xfId="1" applyNumberFormat="1" applyFont="1" applyFill="1" applyBorder="1" applyAlignment="1" applyProtection="1">
      <alignment vertical="center" shrinkToFit="1"/>
      <protection hidden="1"/>
    </xf>
    <xf numFmtId="0" fontId="48" fillId="41" borderId="48" xfId="3" applyFont="1" applyFill="1" applyBorder="1" applyAlignment="1" applyProtection="1">
      <alignment horizontal="left" vertical="center" wrapText="1"/>
      <protection hidden="1"/>
    </xf>
    <xf numFmtId="0" fontId="48" fillId="27" borderId="48" xfId="3" applyFont="1" applyFill="1" applyBorder="1" applyAlignment="1" applyProtection="1">
      <alignment horizontal="right" vertical="center" wrapText="1"/>
      <protection locked="0"/>
    </xf>
    <xf numFmtId="0" fontId="48" fillId="41" borderId="48" xfId="3" applyFont="1" applyFill="1" applyBorder="1" applyAlignment="1" applyProtection="1">
      <alignment vertical="center" wrapText="1"/>
      <protection hidden="1"/>
    </xf>
    <xf numFmtId="0" fontId="48" fillId="27" borderId="48" xfId="0" applyFont="1" applyFill="1" applyBorder="1" applyAlignment="1" applyProtection="1">
      <alignment vertical="center" wrapText="1"/>
      <protection locked="0"/>
    </xf>
    <xf numFmtId="166" fontId="46" fillId="42" borderId="4" xfId="1" applyNumberFormat="1" applyFont="1" applyFill="1" applyBorder="1" applyAlignment="1" applyProtection="1">
      <alignment vertical="center" wrapText="1"/>
      <protection hidden="1"/>
    </xf>
    <xf numFmtId="166" fontId="46" fillId="42" borderId="21" xfId="1" applyNumberFormat="1" applyFont="1" applyFill="1" applyBorder="1" applyAlignment="1" applyProtection="1">
      <alignment vertical="center" wrapText="1"/>
      <protection hidden="1"/>
    </xf>
    <xf numFmtId="166" fontId="46" fillId="42" borderId="5" xfId="1" applyNumberFormat="1" applyFont="1" applyFill="1" applyBorder="1" applyAlignment="1" applyProtection="1">
      <alignment vertical="center" wrapText="1"/>
      <protection hidden="1"/>
    </xf>
    <xf numFmtId="3" fontId="44" fillId="25" borderId="81" xfId="2" applyNumberFormat="1" applyFont="1" applyFill="1" applyBorder="1"/>
    <xf numFmtId="3" fontId="44" fillId="25" borderId="4" xfId="2" applyNumberFormat="1" applyFont="1" applyFill="1" applyBorder="1"/>
    <xf numFmtId="3" fontId="44" fillId="25" borderId="9" xfId="2" applyNumberFormat="1" applyFont="1" applyFill="1" applyBorder="1"/>
    <xf numFmtId="10" fontId="46" fillId="25" borderId="73" xfId="68" applyNumberFormat="1" applyFont="1" applyFill="1" applyBorder="1"/>
    <xf numFmtId="10" fontId="46" fillId="25" borderId="21" xfId="68" applyNumberFormat="1" applyFont="1" applyFill="1" applyBorder="1"/>
    <xf numFmtId="10" fontId="46" fillId="25" borderId="29" xfId="68" applyNumberFormat="1" applyFont="1" applyFill="1" applyBorder="1"/>
    <xf numFmtId="3" fontId="46" fillId="25" borderId="109" xfId="68" applyNumberFormat="1" applyFont="1" applyFill="1" applyBorder="1"/>
    <xf numFmtId="3" fontId="46" fillId="25" borderId="5" xfId="68" applyNumberFormat="1" applyFont="1" applyFill="1" applyBorder="1"/>
    <xf numFmtId="3" fontId="46" fillId="25" borderId="110" xfId="68" applyNumberFormat="1" applyFont="1" applyFill="1" applyBorder="1"/>
    <xf numFmtId="0" fontId="48" fillId="41" borderId="27" xfId="3" applyFont="1" applyFill="1" applyBorder="1" applyAlignment="1" applyProtection="1">
      <alignment horizontal="left" vertical="center" wrapText="1"/>
      <protection hidden="1"/>
    </xf>
    <xf numFmtId="0" fontId="48" fillId="27" borderId="27" xfId="3" applyFont="1" applyFill="1" applyBorder="1" applyAlignment="1" applyProtection="1">
      <alignment horizontal="right" vertical="center" wrapText="1"/>
      <protection locked="0"/>
    </xf>
    <xf numFmtId="169" fontId="49" fillId="42" borderId="51" xfId="1" applyNumberFormat="1" applyFont="1" applyFill="1" applyBorder="1" applyAlignment="1" applyProtection="1">
      <alignment vertical="center" shrinkToFit="1"/>
      <protection hidden="1"/>
    </xf>
    <xf numFmtId="169" fontId="49" fillId="42" borderId="56" xfId="1" applyNumberFormat="1" applyFont="1" applyFill="1" applyBorder="1" applyAlignment="1" applyProtection="1">
      <alignment vertical="center" shrinkToFit="1"/>
      <protection hidden="1"/>
    </xf>
    <xf numFmtId="0" fontId="48" fillId="41" borderId="0" xfId="3" applyFont="1" applyFill="1" applyBorder="1" applyAlignment="1" applyProtection="1">
      <alignment horizontal="left" vertical="center" wrapText="1"/>
      <protection hidden="1"/>
    </xf>
    <xf numFmtId="0" fontId="48" fillId="27" borderId="0" xfId="3" applyFont="1" applyFill="1" applyBorder="1" applyAlignment="1" applyProtection="1">
      <alignment horizontal="right" vertical="center" wrapText="1"/>
      <protection locked="0"/>
    </xf>
    <xf numFmtId="169" fontId="49" fillId="42" borderId="4" xfId="1" applyNumberFormat="1" applyFont="1" applyFill="1" applyBorder="1" applyAlignment="1" applyProtection="1">
      <alignment vertical="center" shrinkToFit="1"/>
      <protection hidden="1"/>
    </xf>
    <xf numFmtId="169" fontId="49" fillId="42" borderId="21" xfId="1" applyNumberFormat="1" applyFont="1" applyFill="1" applyBorder="1" applyAlignment="1" applyProtection="1">
      <alignment vertical="center" shrinkToFit="1"/>
      <protection hidden="1"/>
    </xf>
    <xf numFmtId="0" fontId="80" fillId="25" borderId="0" xfId="3" applyFont="1" applyFill="1" applyAlignment="1" applyProtection="1">
      <alignment vertical="top"/>
      <protection hidden="1"/>
    </xf>
    <xf numFmtId="0" fontId="44" fillId="28" borderId="40" xfId="3" applyFont="1" applyFill="1" applyBorder="1" applyAlignment="1" applyProtection="1">
      <alignment horizontal="justify" vertical="top"/>
      <protection locked="0"/>
    </xf>
    <xf numFmtId="0" fontId="44" fillId="28" borderId="41" xfId="3" applyFont="1" applyFill="1" applyBorder="1" applyAlignment="1" applyProtection="1">
      <alignment horizontal="justify" vertical="top"/>
      <protection locked="0"/>
    </xf>
    <xf numFmtId="0" fontId="44" fillId="28" borderId="65" xfId="3" applyFont="1" applyFill="1" applyBorder="1" applyAlignment="1" applyProtection="1">
      <alignment horizontal="justify" vertical="top"/>
      <protection locked="0"/>
    </xf>
    <xf numFmtId="0" fontId="79" fillId="25" borderId="0" xfId="3" applyFont="1" applyFill="1" applyAlignment="1" applyProtection="1">
      <alignment horizontal="center" vertical="center"/>
      <protection hidden="1"/>
    </xf>
    <xf numFmtId="0" fontId="75" fillId="25" borderId="0" xfId="3" applyFont="1" applyFill="1" applyAlignment="1" applyProtection="1">
      <alignment horizontal="left" vertical="center"/>
      <protection hidden="1"/>
    </xf>
    <xf numFmtId="0" fontId="74" fillId="25" borderId="0" xfId="3" applyFont="1" applyFill="1" applyAlignment="1" applyProtection="1">
      <alignment horizontal="center"/>
      <protection hidden="1"/>
    </xf>
    <xf numFmtId="0" fontId="39" fillId="2" borderId="39" xfId="3" applyFont="1" applyFill="1" applyBorder="1" applyAlignment="1" applyProtection="1">
      <alignment horizontal="left" vertical="center" wrapText="1"/>
      <protection locked="0"/>
    </xf>
    <xf numFmtId="0" fontId="39" fillId="2" borderId="30" xfId="3" applyFont="1" applyFill="1" applyBorder="1" applyAlignment="1" applyProtection="1">
      <alignment horizontal="left" vertical="center" wrapText="1"/>
      <protection locked="0"/>
    </xf>
    <xf numFmtId="0" fontId="39" fillId="2" borderId="48" xfId="3" applyFont="1" applyFill="1" applyBorder="1" applyAlignment="1" applyProtection="1">
      <alignment horizontal="left" vertical="center" wrapText="1"/>
      <protection locked="0"/>
    </xf>
    <xf numFmtId="0" fontId="39" fillId="2" borderId="49" xfId="3" applyFont="1" applyFill="1" applyBorder="1" applyAlignment="1" applyProtection="1">
      <alignment horizontal="left" vertical="center" wrapText="1"/>
      <protection locked="0"/>
    </xf>
    <xf numFmtId="0" fontId="39" fillId="2" borderId="0" xfId="3" applyFont="1" applyFill="1" applyBorder="1" applyAlignment="1" applyProtection="1">
      <alignment horizontal="left" vertical="center" wrapText="1"/>
      <protection hidden="1"/>
    </xf>
    <xf numFmtId="0" fontId="39" fillId="2" borderId="38" xfId="3" applyFont="1" applyFill="1" applyBorder="1" applyAlignment="1" applyProtection="1">
      <alignment horizontal="left" vertical="center" wrapText="1"/>
      <protection hidden="1"/>
    </xf>
    <xf numFmtId="0" fontId="39" fillId="2" borderId="46" xfId="3" applyFont="1" applyFill="1" applyBorder="1" applyAlignment="1" applyProtection="1">
      <alignment horizontal="left" vertical="center" wrapText="1"/>
      <protection locked="0"/>
    </xf>
    <xf numFmtId="0" fontId="39" fillId="2" borderId="47" xfId="3" applyFont="1" applyFill="1" applyBorder="1" applyAlignment="1" applyProtection="1">
      <alignment horizontal="left" vertical="center" wrapText="1"/>
      <protection locked="0"/>
    </xf>
    <xf numFmtId="0" fontId="41" fillId="31" borderId="35" xfId="3" applyFont="1" applyFill="1" applyBorder="1" applyAlignment="1" applyProtection="1">
      <alignment horizontal="right" vertical="center"/>
      <protection hidden="1"/>
    </xf>
    <xf numFmtId="0" fontId="41" fillId="31" borderId="46" xfId="3" applyFont="1" applyFill="1" applyBorder="1" applyAlignment="1" applyProtection="1">
      <alignment horizontal="right" vertical="center"/>
      <protection hidden="1"/>
    </xf>
    <xf numFmtId="0" fontId="41" fillId="31" borderId="44" xfId="3" applyFont="1" applyFill="1" applyBorder="1" applyAlignment="1" applyProtection="1">
      <alignment horizontal="right" vertical="center"/>
      <protection hidden="1"/>
    </xf>
    <xf numFmtId="0" fontId="41" fillId="31" borderId="52" xfId="3" applyFont="1" applyFill="1" applyBorder="1" applyAlignment="1" applyProtection="1">
      <alignment horizontal="right" vertical="center"/>
      <protection hidden="1"/>
    </xf>
    <xf numFmtId="0" fontId="41" fillId="31" borderId="59" xfId="3" applyFont="1" applyFill="1" applyBorder="1" applyAlignment="1" applyProtection="1">
      <alignment horizontal="right" vertical="center"/>
      <protection hidden="1"/>
    </xf>
    <xf numFmtId="0" fontId="41" fillId="31" borderId="39" xfId="3" applyFont="1" applyFill="1" applyBorder="1" applyAlignment="1" applyProtection="1">
      <alignment horizontal="right" vertical="center"/>
      <protection hidden="1"/>
    </xf>
    <xf numFmtId="0" fontId="68" fillId="25" borderId="53" xfId="3" applyFont="1" applyFill="1" applyBorder="1" applyAlignment="1" applyProtection="1">
      <alignment horizontal="left" vertical="top"/>
      <protection hidden="1"/>
    </xf>
    <xf numFmtId="0" fontId="44" fillId="34" borderId="50" xfId="3" applyFont="1" applyFill="1" applyBorder="1" applyAlignment="1" applyProtection="1">
      <alignment horizontal="right" vertical="center" wrapText="1"/>
      <protection hidden="1"/>
    </xf>
    <xf numFmtId="0" fontId="44" fillId="34" borderId="48" xfId="3" applyFont="1" applyFill="1" applyBorder="1" applyAlignment="1" applyProtection="1">
      <alignment horizontal="right" vertical="center" wrapText="1"/>
      <protection hidden="1"/>
    </xf>
    <xf numFmtId="0" fontId="43" fillId="26" borderId="40" xfId="3" applyFont="1" applyFill="1" applyBorder="1" applyAlignment="1" applyProtection="1">
      <alignment horizontal="center" vertical="center" wrapText="1"/>
      <protection hidden="1"/>
    </xf>
    <xf numFmtId="0" fontId="43" fillId="26" borderId="41" xfId="3" applyFont="1" applyFill="1" applyBorder="1" applyAlignment="1" applyProtection="1">
      <alignment horizontal="center" vertical="center" wrapText="1"/>
      <protection hidden="1"/>
    </xf>
    <xf numFmtId="0" fontId="43" fillId="29" borderId="40" xfId="3" applyFont="1" applyFill="1" applyBorder="1" applyAlignment="1" applyProtection="1">
      <alignment horizontal="center" vertical="center" wrapText="1"/>
      <protection hidden="1"/>
    </xf>
    <xf numFmtId="0" fontId="43" fillId="29" borderId="41" xfId="3" applyFont="1" applyFill="1" applyBorder="1" applyAlignment="1" applyProtection="1">
      <alignment horizontal="center" vertical="center" wrapText="1"/>
      <protection hidden="1"/>
    </xf>
    <xf numFmtId="0" fontId="43" fillId="26" borderId="25" xfId="3" applyFont="1" applyFill="1" applyBorder="1" applyAlignment="1" applyProtection="1">
      <alignment horizontal="right" vertical="center" wrapText="1"/>
      <protection hidden="1"/>
    </xf>
    <xf numFmtId="0" fontId="43" fillId="26" borderId="1" xfId="3" applyFont="1" applyFill="1" applyBorder="1" applyAlignment="1" applyProtection="1">
      <alignment horizontal="right" vertical="center" wrapText="1"/>
      <protection hidden="1"/>
    </xf>
    <xf numFmtId="0" fontId="44" fillId="34" borderId="37" xfId="3" applyFont="1" applyFill="1" applyBorder="1" applyAlignment="1" applyProtection="1">
      <alignment horizontal="right" vertical="center" wrapText="1"/>
      <protection hidden="1"/>
    </xf>
    <xf numFmtId="0" fontId="44" fillId="34" borderId="0" xfId="3" applyFont="1" applyFill="1" applyBorder="1" applyAlignment="1" applyProtection="1">
      <alignment horizontal="right" vertical="center" wrapText="1"/>
      <protection hidden="1"/>
    </xf>
    <xf numFmtId="0" fontId="44" fillId="25" borderId="41" xfId="3" applyFont="1" applyFill="1" applyBorder="1" applyAlignment="1" applyProtection="1">
      <alignment horizontal="center" vertical="center"/>
      <protection hidden="1"/>
    </xf>
    <xf numFmtId="0" fontId="67" fillId="34" borderId="48" xfId="3" applyFont="1" applyFill="1" applyBorder="1" applyAlignment="1" applyProtection="1">
      <alignment horizontal="right" vertical="center" wrapText="1"/>
      <protection hidden="1"/>
    </xf>
    <xf numFmtId="0" fontId="44" fillId="34" borderId="59" xfId="3" applyFont="1" applyFill="1" applyBorder="1" applyAlignment="1" applyProtection="1">
      <alignment horizontal="right" vertical="center" wrapText="1"/>
      <protection hidden="1"/>
    </xf>
    <xf numFmtId="0" fontId="44" fillId="34" borderId="39" xfId="3" applyFont="1" applyFill="1" applyBorder="1" applyAlignment="1" applyProtection="1">
      <alignment horizontal="right" vertical="center" wrapText="1"/>
      <protection hidden="1"/>
    </xf>
    <xf numFmtId="0" fontId="67" fillId="41" borderId="39" xfId="3" applyFont="1" applyFill="1" applyBorder="1" applyAlignment="1" applyProtection="1">
      <alignment horizontal="right" vertical="center" wrapText="1"/>
      <protection hidden="1"/>
    </xf>
    <xf numFmtId="0" fontId="44" fillId="34" borderId="44" xfId="3" applyFont="1" applyFill="1" applyBorder="1" applyAlignment="1" applyProtection="1">
      <alignment horizontal="right" vertical="center" wrapText="1"/>
      <protection hidden="1"/>
    </xf>
    <xf numFmtId="0" fontId="44" fillId="34" borderId="52" xfId="3" applyFont="1" applyFill="1" applyBorder="1" applyAlignment="1" applyProtection="1">
      <alignment horizontal="right" vertical="center" wrapText="1"/>
      <protection hidden="1"/>
    </xf>
    <xf numFmtId="0" fontId="51" fillId="34" borderId="52" xfId="3" applyFont="1" applyFill="1" applyBorder="1" applyAlignment="1" applyProtection="1">
      <alignment horizontal="right" vertical="center" wrapText="1"/>
      <protection hidden="1"/>
    </xf>
    <xf numFmtId="0" fontId="44" fillId="34" borderId="27" xfId="3" applyFont="1" applyFill="1" applyBorder="1" applyAlignment="1" applyProtection="1">
      <alignment horizontal="right" vertical="center" wrapText="1"/>
      <protection hidden="1"/>
    </xf>
    <xf numFmtId="0" fontId="44" fillId="38" borderId="0" xfId="3" applyFont="1" applyFill="1" applyBorder="1" applyAlignment="1" applyProtection="1">
      <alignment horizontal="center" vertical="center"/>
      <protection hidden="1"/>
    </xf>
    <xf numFmtId="0" fontId="43" fillId="26" borderId="50" xfId="3" applyFont="1" applyFill="1" applyBorder="1" applyAlignment="1" applyProtection="1">
      <alignment horizontal="center" vertical="center" wrapText="1"/>
      <protection hidden="1"/>
    </xf>
    <xf numFmtId="0" fontId="43" fillId="26" borderId="48" xfId="3" applyFont="1" applyFill="1" applyBorder="1" applyAlignment="1" applyProtection="1">
      <alignment horizontal="center" vertical="center" wrapText="1"/>
      <protection hidden="1"/>
    </xf>
    <xf numFmtId="0" fontId="43" fillId="34" borderId="19" xfId="3" applyFont="1" applyFill="1" applyBorder="1" applyAlignment="1" applyProtection="1">
      <alignment horizontal="left" vertical="center" wrapText="1"/>
      <protection hidden="1"/>
    </xf>
    <xf numFmtId="0" fontId="43" fillId="34" borderId="8" xfId="3" applyFont="1" applyFill="1" applyBorder="1" applyAlignment="1" applyProtection="1">
      <alignment horizontal="left" vertical="center" wrapText="1"/>
      <protection hidden="1"/>
    </xf>
    <xf numFmtId="0" fontId="44" fillId="34" borderId="0" xfId="3" applyFont="1" applyFill="1" applyBorder="1" applyAlignment="1" applyProtection="1">
      <alignment horizontal="center" vertical="center" wrapText="1"/>
      <protection hidden="1"/>
    </xf>
    <xf numFmtId="0" fontId="43" fillId="34" borderId="6" xfId="3" applyFont="1" applyFill="1" applyBorder="1" applyAlignment="1" applyProtection="1">
      <alignment horizontal="left" vertical="center" wrapText="1"/>
      <protection hidden="1"/>
    </xf>
    <xf numFmtId="0" fontId="44" fillId="25" borderId="65" xfId="3" applyFont="1" applyFill="1" applyBorder="1" applyAlignment="1" applyProtection="1">
      <alignment horizontal="center" vertical="center"/>
      <protection hidden="1"/>
    </xf>
    <xf numFmtId="0" fontId="43" fillId="26" borderId="36" xfId="3" applyFont="1" applyFill="1" applyBorder="1" applyAlignment="1" applyProtection="1">
      <alignment horizontal="center" vertical="center" wrapText="1"/>
      <protection hidden="1"/>
    </xf>
    <xf numFmtId="0" fontId="43" fillId="26" borderId="42" xfId="3" applyFont="1" applyFill="1" applyBorder="1" applyAlignment="1" applyProtection="1">
      <alignment horizontal="center" vertical="center" wrapText="1"/>
      <protection hidden="1"/>
    </xf>
    <xf numFmtId="0" fontId="44" fillId="25" borderId="53" xfId="3" applyFont="1" applyFill="1" applyBorder="1" applyAlignment="1" applyProtection="1">
      <alignment horizontal="center" vertical="center"/>
      <protection hidden="1"/>
    </xf>
    <xf numFmtId="166" fontId="49" fillId="34" borderId="50" xfId="0" applyNumberFormat="1" applyFont="1" applyFill="1" applyBorder="1" applyAlignment="1" applyProtection="1">
      <alignment horizontal="left" vertical="center"/>
      <protection hidden="1"/>
    </xf>
    <xf numFmtId="0" fontId="44" fillId="34" borderId="0" xfId="3" applyFont="1" applyFill="1" applyBorder="1" applyAlignment="1" applyProtection="1">
      <alignment horizontal="center" vertical="center"/>
      <protection hidden="1"/>
    </xf>
    <xf numFmtId="0" fontId="63" fillId="34" borderId="52" xfId="3" applyFont="1" applyFill="1" applyBorder="1" applyAlignment="1" applyProtection="1">
      <alignment horizontal="center" vertical="center"/>
      <protection hidden="1"/>
    </xf>
    <xf numFmtId="0" fontId="43" fillId="34" borderId="7" xfId="3" applyFont="1" applyFill="1" applyBorder="1" applyAlignment="1" applyProtection="1">
      <alignment horizontal="left" vertical="center" wrapText="1"/>
      <protection hidden="1"/>
    </xf>
    <xf numFmtId="0" fontId="43" fillId="34" borderId="3" xfId="3" applyFont="1" applyFill="1" applyBorder="1" applyAlignment="1" applyProtection="1">
      <alignment horizontal="left" vertical="center" wrapText="1"/>
      <protection hidden="1"/>
    </xf>
    <xf numFmtId="0" fontId="43" fillId="26" borderId="25" xfId="3" applyFont="1" applyFill="1" applyBorder="1" applyAlignment="1" applyProtection="1">
      <alignment horizontal="center" vertical="center" wrapText="1"/>
      <protection hidden="1"/>
    </xf>
    <xf numFmtId="0" fontId="43" fillId="26" borderId="1" xfId="3" applyFont="1" applyFill="1" applyBorder="1" applyAlignment="1" applyProtection="1">
      <alignment horizontal="center" vertical="center" wrapText="1"/>
      <protection hidden="1"/>
    </xf>
    <xf numFmtId="0" fontId="44" fillId="34" borderId="27" xfId="3" applyFont="1" applyFill="1" applyBorder="1" applyAlignment="1" applyProtection="1">
      <alignment horizontal="center" vertical="center" wrapText="1"/>
      <protection hidden="1"/>
    </xf>
    <xf numFmtId="0" fontId="44" fillId="34" borderId="48" xfId="3" applyFont="1" applyFill="1" applyBorder="1" applyAlignment="1" applyProtection="1">
      <alignment horizontal="center" vertical="center" wrapText="1"/>
      <protection hidden="1"/>
    </xf>
    <xf numFmtId="0" fontId="43" fillId="29" borderId="65" xfId="3" applyFont="1" applyFill="1" applyBorder="1" applyAlignment="1" applyProtection="1">
      <alignment horizontal="center" vertical="center" wrapText="1"/>
      <protection hidden="1"/>
    </xf>
    <xf numFmtId="0" fontId="44" fillId="2" borderId="42" xfId="3" applyFont="1" applyFill="1" applyBorder="1" applyAlignment="1" applyProtection="1">
      <alignment horizontal="left" vertical="center" wrapText="1"/>
      <protection locked="0"/>
    </xf>
    <xf numFmtId="0" fontId="44" fillId="34" borderId="42" xfId="3" applyFont="1" applyFill="1" applyBorder="1" applyAlignment="1" applyProtection="1">
      <alignment horizontal="right" vertical="center"/>
      <protection hidden="1"/>
    </xf>
    <xf numFmtId="0" fontId="44" fillId="34" borderId="42" xfId="3" applyFont="1" applyFill="1" applyBorder="1" applyAlignment="1" applyProtection="1">
      <alignment horizontal="right" vertical="center" wrapText="1"/>
      <protection hidden="1"/>
    </xf>
    <xf numFmtId="9" fontId="44" fillId="2" borderId="0" xfId="3" applyNumberFormat="1" applyFont="1" applyFill="1" applyBorder="1" applyAlignment="1" applyProtection="1">
      <alignment horizontal="center" vertical="center" wrapText="1"/>
      <protection locked="0"/>
    </xf>
    <xf numFmtId="0" fontId="44" fillId="2" borderId="0" xfId="3" applyFont="1" applyFill="1" applyBorder="1" applyAlignment="1" applyProtection="1">
      <alignment horizontal="center" vertical="center" wrapText="1"/>
      <protection locked="0"/>
    </xf>
    <xf numFmtId="9" fontId="44" fillId="2" borderId="42" xfId="3" applyNumberFormat="1" applyFont="1" applyFill="1" applyBorder="1" applyAlignment="1" applyProtection="1">
      <alignment horizontal="center" vertical="center" wrapText="1"/>
      <protection locked="0"/>
    </xf>
    <xf numFmtId="0" fontId="44" fillId="2" borderId="42" xfId="3" applyFont="1" applyFill="1" applyBorder="1" applyAlignment="1" applyProtection="1">
      <alignment horizontal="center" vertical="center" wrapText="1"/>
      <protection locked="0"/>
    </xf>
    <xf numFmtId="0" fontId="43" fillId="34" borderId="48" xfId="3" applyFont="1" applyFill="1" applyBorder="1" applyAlignment="1" applyProtection="1">
      <alignment horizontal="center" vertical="center" wrapText="1"/>
      <protection hidden="1"/>
    </xf>
    <xf numFmtId="3" fontId="44" fillId="2" borderId="52" xfId="3" applyNumberFormat="1" applyFont="1" applyFill="1" applyBorder="1" applyAlignment="1" applyProtection="1">
      <alignment horizontal="center" vertical="center" wrapText="1"/>
      <protection locked="0"/>
    </xf>
    <xf numFmtId="3" fontId="44" fillId="29" borderId="0" xfId="3" applyNumberFormat="1" applyFont="1" applyFill="1" applyBorder="1" applyAlignment="1" applyProtection="1">
      <alignment horizontal="center" vertical="center" wrapText="1"/>
      <protection hidden="1"/>
    </xf>
    <xf numFmtId="0" fontId="44" fillId="34" borderId="48" xfId="3" applyNumberFormat="1" applyFont="1" applyFill="1" applyBorder="1" applyAlignment="1" applyProtection="1">
      <alignment horizontal="right" vertical="center" wrapText="1"/>
      <protection hidden="1"/>
    </xf>
    <xf numFmtId="0" fontId="44" fillId="2" borderId="0" xfId="3" applyFont="1" applyFill="1" applyBorder="1" applyAlignment="1" applyProtection="1">
      <alignment horizontal="center" wrapText="1"/>
      <protection hidden="1"/>
    </xf>
    <xf numFmtId="0" fontId="44" fillId="2" borderId="38" xfId="3" applyFont="1" applyFill="1" applyBorder="1" applyAlignment="1" applyProtection="1">
      <alignment horizontal="center" wrapText="1"/>
      <protection hidden="1"/>
    </xf>
    <xf numFmtId="0" fontId="43" fillId="32" borderId="50" xfId="3" applyFont="1" applyFill="1" applyBorder="1" applyAlignment="1" applyProtection="1">
      <alignment horizontal="center" vertical="center" wrapText="1"/>
      <protection hidden="1"/>
    </xf>
    <xf numFmtId="0" fontId="43" fillId="32" borderId="48" xfId="3" applyFont="1" applyFill="1" applyBorder="1" applyAlignment="1" applyProtection="1">
      <alignment horizontal="center" vertical="center" wrapText="1"/>
      <protection hidden="1"/>
    </xf>
    <xf numFmtId="0" fontId="43" fillId="32" borderId="49" xfId="3" applyFont="1" applyFill="1" applyBorder="1" applyAlignment="1" applyProtection="1">
      <alignment horizontal="center" vertical="center" wrapText="1"/>
      <protection hidden="1"/>
    </xf>
    <xf numFmtId="3" fontId="44" fillId="29" borderId="42" xfId="3" applyNumberFormat="1" applyFont="1" applyFill="1" applyBorder="1" applyAlignment="1" applyProtection="1">
      <alignment horizontal="center" vertical="center" wrapText="1"/>
      <protection hidden="1"/>
    </xf>
    <xf numFmtId="0" fontId="44" fillId="31" borderId="48" xfId="3" applyNumberFormat="1" applyFont="1" applyFill="1" applyBorder="1" applyAlignment="1" applyProtection="1">
      <alignment horizontal="right" vertical="center" wrapText="1"/>
      <protection hidden="1"/>
    </xf>
    <xf numFmtId="2" fontId="43" fillId="32" borderId="48" xfId="3" applyNumberFormat="1" applyFont="1" applyFill="1" applyBorder="1" applyAlignment="1" applyProtection="1">
      <alignment horizontal="right" vertical="center" wrapText="1"/>
      <protection hidden="1"/>
    </xf>
    <xf numFmtId="4" fontId="44" fillId="29" borderId="42" xfId="3" applyNumberFormat="1" applyFont="1" applyFill="1" applyBorder="1" applyAlignment="1" applyProtection="1">
      <alignment horizontal="center" vertical="center" wrapText="1"/>
      <protection hidden="1"/>
    </xf>
    <xf numFmtId="9" fontId="44" fillId="29" borderId="42" xfId="3" applyNumberFormat="1" applyFont="1" applyFill="1" applyBorder="1" applyAlignment="1" applyProtection="1">
      <alignment horizontal="center" vertical="center" wrapText="1"/>
      <protection hidden="1"/>
    </xf>
    <xf numFmtId="0" fontId="44" fillId="29" borderId="42" xfId="3" applyFont="1" applyFill="1" applyBorder="1" applyAlignment="1" applyProtection="1">
      <alignment horizontal="center" vertical="center" wrapText="1"/>
      <protection hidden="1"/>
    </xf>
    <xf numFmtId="0" fontId="43" fillId="26" borderId="49" xfId="3" applyFont="1" applyFill="1" applyBorder="1" applyAlignment="1" applyProtection="1">
      <alignment horizontal="center" vertical="center" wrapText="1"/>
      <protection hidden="1"/>
    </xf>
    <xf numFmtId="0" fontId="43" fillId="34" borderId="58" xfId="3" applyFont="1" applyFill="1" applyBorder="1" applyAlignment="1" applyProtection="1">
      <alignment horizontal="left" vertical="center" wrapText="1"/>
      <protection hidden="1"/>
    </xf>
    <xf numFmtId="0" fontId="43" fillId="34" borderId="44" xfId="3" applyFont="1" applyFill="1" applyBorder="1" applyAlignment="1" applyProtection="1">
      <alignment horizontal="left" vertical="center" wrapText="1"/>
      <protection hidden="1"/>
    </xf>
    <xf numFmtId="0" fontId="43" fillId="34" borderId="37" xfId="3" applyFont="1" applyFill="1" applyBorder="1" applyAlignment="1" applyProtection="1">
      <alignment horizontal="left" vertical="center" wrapText="1"/>
      <protection hidden="1"/>
    </xf>
    <xf numFmtId="0" fontId="43" fillId="34" borderId="36" xfId="3" applyFont="1" applyFill="1" applyBorder="1" applyAlignment="1" applyProtection="1">
      <alignment horizontal="left" vertical="center" wrapText="1"/>
      <protection hidden="1"/>
    </xf>
    <xf numFmtId="0" fontId="44" fillId="30" borderId="0" xfId="3" applyFont="1" applyFill="1" applyBorder="1" applyAlignment="1" applyProtection="1">
      <alignment horizontal="center" wrapText="1"/>
      <protection hidden="1"/>
    </xf>
    <xf numFmtId="0" fontId="44" fillId="30" borderId="38" xfId="3" applyFont="1" applyFill="1" applyBorder="1" applyAlignment="1" applyProtection="1">
      <alignment horizontal="center" wrapText="1"/>
      <protection hidden="1"/>
    </xf>
    <xf numFmtId="0" fontId="43" fillId="29" borderId="55" xfId="3" applyFont="1" applyFill="1" applyBorder="1" applyAlignment="1" applyProtection="1">
      <alignment horizontal="center" vertical="center" wrapText="1"/>
      <protection hidden="1"/>
    </xf>
    <xf numFmtId="0" fontId="43" fillId="29" borderId="53" xfId="3" applyFont="1" applyFill="1" applyBorder="1" applyAlignment="1" applyProtection="1">
      <alignment horizontal="center" vertical="center" wrapText="1"/>
      <protection hidden="1"/>
    </xf>
    <xf numFmtId="0" fontId="43" fillId="29" borderId="54" xfId="3" applyFont="1" applyFill="1" applyBorder="1" applyAlignment="1" applyProtection="1">
      <alignment horizontal="center" vertical="center" wrapText="1"/>
      <protection hidden="1"/>
    </xf>
    <xf numFmtId="0" fontId="43" fillId="26" borderId="35" xfId="3" applyFont="1" applyFill="1" applyBorder="1" applyAlignment="1" applyProtection="1">
      <alignment horizontal="center" vertical="center" wrapText="1"/>
      <protection hidden="1"/>
    </xf>
    <xf numFmtId="0" fontId="43" fillId="26" borderId="46" xfId="3" applyFont="1" applyFill="1" applyBorder="1" applyAlignment="1" applyProtection="1">
      <alignment horizontal="center" vertical="center" wrapText="1"/>
      <protection hidden="1"/>
    </xf>
    <xf numFmtId="0" fontId="43" fillId="26" borderId="47" xfId="3" applyFont="1" applyFill="1" applyBorder="1" applyAlignment="1" applyProtection="1">
      <alignment horizontal="center" vertical="center" wrapText="1"/>
      <protection hidden="1"/>
    </xf>
    <xf numFmtId="4" fontId="44" fillId="27" borderId="52" xfId="3" applyNumberFormat="1" applyFont="1" applyFill="1" applyBorder="1" applyAlignment="1" applyProtection="1">
      <alignment horizontal="center" vertical="center" wrapText="1"/>
      <protection locked="0"/>
    </xf>
    <xf numFmtId="4" fontId="44" fillId="27" borderId="0" xfId="3" applyNumberFormat="1" applyFont="1" applyFill="1" applyBorder="1" applyAlignment="1" applyProtection="1">
      <alignment horizontal="center" vertical="center" wrapText="1"/>
      <protection locked="0"/>
    </xf>
    <xf numFmtId="0" fontId="43" fillId="26" borderId="22" xfId="3" applyFont="1" applyFill="1" applyBorder="1" applyAlignment="1" applyProtection="1">
      <alignment horizontal="center" vertical="center" wrapText="1"/>
      <protection hidden="1"/>
    </xf>
    <xf numFmtId="0" fontId="44" fillId="30" borderId="50" xfId="3" applyFont="1" applyFill="1" applyBorder="1" applyAlignment="1" applyProtection="1">
      <alignment horizontal="center" wrapText="1"/>
      <protection hidden="1"/>
    </xf>
    <xf numFmtId="0" fontId="44" fillId="30" borderId="48" xfId="3" applyFont="1" applyFill="1" applyBorder="1" applyAlignment="1" applyProtection="1">
      <alignment horizontal="center" wrapText="1"/>
      <protection hidden="1"/>
    </xf>
    <xf numFmtId="0" fontId="44" fillId="30" borderId="49" xfId="3" applyFont="1" applyFill="1" applyBorder="1" applyAlignment="1" applyProtection="1">
      <alignment horizontal="center" wrapText="1"/>
      <protection hidden="1"/>
    </xf>
    <xf numFmtId="0" fontId="43" fillId="29" borderId="22" xfId="3" applyFont="1" applyFill="1" applyBorder="1" applyAlignment="1" applyProtection="1">
      <alignment horizontal="center" vertical="center" wrapText="1"/>
      <protection hidden="1"/>
    </xf>
    <xf numFmtId="0" fontId="44" fillId="2" borderId="48" xfId="3" applyFont="1" applyFill="1" applyBorder="1" applyAlignment="1" applyProtection="1">
      <alignment horizontal="left" vertical="center" wrapText="1"/>
      <protection locked="0"/>
    </xf>
    <xf numFmtId="0" fontId="43" fillId="34" borderId="50" xfId="3" applyFont="1" applyFill="1" applyBorder="1" applyAlignment="1" applyProtection="1">
      <alignment horizontal="right" vertical="center" wrapText="1"/>
      <protection hidden="1"/>
    </xf>
    <xf numFmtId="0" fontId="43" fillId="34" borderId="48" xfId="3" applyFont="1" applyFill="1" applyBorder="1" applyAlignment="1" applyProtection="1">
      <alignment horizontal="right" vertical="center" wrapText="1"/>
      <protection hidden="1"/>
    </xf>
    <xf numFmtId="0" fontId="44" fillId="34" borderId="49" xfId="3" applyFont="1" applyFill="1" applyBorder="1" applyAlignment="1" applyProtection="1">
      <alignment horizontal="center" vertical="center" wrapText="1"/>
      <protection hidden="1"/>
    </xf>
    <xf numFmtId="0" fontId="44" fillId="2" borderId="52" xfId="3" applyFont="1" applyFill="1" applyBorder="1" applyAlignment="1" applyProtection="1">
      <alignment horizontal="center" wrapText="1"/>
      <protection hidden="1"/>
    </xf>
    <xf numFmtId="0" fontId="44" fillId="2" borderId="45" xfId="3" applyFont="1" applyFill="1" applyBorder="1" applyAlignment="1" applyProtection="1">
      <alignment horizontal="center" wrapText="1"/>
      <protection hidden="1"/>
    </xf>
    <xf numFmtId="0" fontId="44" fillId="31" borderId="48" xfId="3" applyFont="1" applyFill="1" applyBorder="1" applyAlignment="1" applyProtection="1">
      <alignment horizontal="right" vertical="center" wrapText="1"/>
      <protection hidden="1"/>
    </xf>
    <xf numFmtId="0" fontId="48" fillId="31" borderId="48" xfId="3" applyFont="1" applyFill="1" applyBorder="1" applyAlignment="1" applyProtection="1">
      <alignment horizontal="left" vertical="center" wrapText="1"/>
      <protection hidden="1"/>
    </xf>
    <xf numFmtId="0" fontId="48" fillId="31" borderId="49" xfId="3" applyFont="1" applyFill="1" applyBorder="1" applyAlignment="1" applyProtection="1">
      <alignment horizontal="left" vertical="center" wrapText="1"/>
      <protection hidden="1"/>
    </xf>
    <xf numFmtId="3" fontId="44" fillId="2" borderId="0" xfId="3" applyNumberFormat="1" applyFont="1" applyFill="1" applyBorder="1" applyAlignment="1" applyProtection="1">
      <alignment horizontal="center" vertical="center" wrapText="1"/>
      <protection locked="0"/>
    </xf>
    <xf numFmtId="0" fontId="44" fillId="29" borderId="42" xfId="3" applyNumberFormat="1" applyFont="1" applyFill="1" applyBorder="1" applyAlignment="1" applyProtection="1">
      <alignment horizontal="center" vertical="center" wrapText="1"/>
      <protection hidden="1"/>
    </xf>
    <xf numFmtId="4" fontId="44" fillId="2" borderId="52" xfId="3" applyNumberFormat="1" applyFont="1" applyFill="1" applyBorder="1" applyAlignment="1" applyProtection="1">
      <alignment horizontal="center" vertical="center" wrapText="1"/>
      <protection locked="0"/>
    </xf>
    <xf numFmtId="4" fontId="44" fillId="29" borderId="0" xfId="3" applyNumberFormat="1" applyFont="1" applyFill="1" applyBorder="1" applyAlignment="1" applyProtection="1">
      <alignment horizontal="center" vertical="center" wrapText="1"/>
      <protection hidden="1"/>
    </xf>
    <xf numFmtId="3" fontId="44" fillId="29" borderId="52" xfId="3" applyNumberFormat="1" applyFont="1" applyFill="1" applyBorder="1" applyAlignment="1" applyProtection="1">
      <alignment horizontal="center" vertical="center" wrapText="1"/>
      <protection hidden="1"/>
    </xf>
    <xf numFmtId="9" fontId="44" fillId="29" borderId="52" xfId="3" applyNumberFormat="1" applyFont="1" applyFill="1" applyBorder="1" applyAlignment="1" applyProtection="1">
      <alignment horizontal="center" vertical="center" wrapText="1"/>
      <protection locked="0"/>
    </xf>
    <xf numFmtId="0" fontId="44" fillId="29" borderId="52" xfId="3" applyFont="1" applyFill="1" applyBorder="1" applyAlignment="1" applyProtection="1">
      <alignment horizontal="center" vertical="center" wrapText="1"/>
      <protection locked="0"/>
    </xf>
    <xf numFmtId="4" fontId="44" fillId="29" borderId="0" xfId="2" applyNumberFormat="1" applyFont="1" applyFill="1" applyBorder="1" applyAlignment="1" applyProtection="1">
      <alignment horizontal="center" vertical="center" wrapText="1"/>
      <protection hidden="1"/>
    </xf>
    <xf numFmtId="4" fontId="44" fillId="29" borderId="52" xfId="2" applyNumberFormat="1" applyFont="1" applyFill="1" applyBorder="1" applyAlignment="1" applyProtection="1">
      <alignment horizontal="center" vertical="center" wrapText="1"/>
      <protection hidden="1"/>
    </xf>
    <xf numFmtId="9" fontId="44" fillId="29" borderId="52" xfId="3" applyNumberFormat="1" applyFont="1" applyFill="1" applyBorder="1" applyAlignment="1" applyProtection="1">
      <alignment horizontal="center" vertical="center" wrapText="1"/>
      <protection hidden="1"/>
    </xf>
    <xf numFmtId="0" fontId="44" fillId="29" borderId="52" xfId="3" applyFont="1" applyFill="1" applyBorder="1" applyAlignment="1" applyProtection="1">
      <alignment horizontal="center" vertical="center" wrapText="1"/>
      <protection hidden="1"/>
    </xf>
    <xf numFmtId="9" fontId="44" fillId="29" borderId="0" xfId="3" applyNumberFormat="1" applyFont="1" applyFill="1" applyBorder="1" applyAlignment="1" applyProtection="1">
      <alignment horizontal="center" vertical="center" wrapText="1"/>
      <protection hidden="1"/>
    </xf>
    <xf numFmtId="0" fontId="44" fillId="29" borderId="0" xfId="3" applyFont="1" applyFill="1" applyBorder="1" applyAlignment="1" applyProtection="1">
      <alignment horizontal="center" vertical="center" wrapText="1"/>
      <protection hidden="1"/>
    </xf>
    <xf numFmtId="4" fontId="44" fillId="29" borderId="42" xfId="2" applyNumberFormat="1" applyFont="1" applyFill="1" applyBorder="1" applyAlignment="1" applyProtection="1">
      <alignment horizontal="center" vertical="center" wrapText="1"/>
      <protection hidden="1"/>
    </xf>
    <xf numFmtId="0" fontId="46" fillId="29" borderId="50" xfId="0" applyFont="1" applyFill="1" applyBorder="1" applyAlignment="1" applyProtection="1">
      <alignment horizontal="center" vertical="center" wrapText="1"/>
      <protection hidden="1"/>
    </xf>
    <xf numFmtId="0" fontId="46" fillId="29" borderId="48" xfId="0" applyFont="1" applyFill="1" applyBorder="1" applyAlignment="1" applyProtection="1">
      <alignment horizontal="center" vertical="center" wrapText="1"/>
      <protection hidden="1"/>
    </xf>
    <xf numFmtId="0" fontId="46" fillId="29" borderId="49" xfId="0" applyFont="1" applyFill="1" applyBorder="1" applyAlignment="1" applyProtection="1">
      <alignment horizontal="center" vertical="center" wrapText="1"/>
      <protection hidden="1"/>
    </xf>
    <xf numFmtId="10" fontId="46" fillId="0" borderId="21" xfId="2" applyNumberFormat="1" applyFont="1" applyBorder="1" applyAlignment="1" applyProtection="1">
      <alignment horizontal="center" vertical="center"/>
      <protection locked="0"/>
    </xf>
    <xf numFmtId="10" fontId="46" fillId="0" borderId="28" xfId="2" applyNumberFormat="1" applyFont="1" applyBorder="1" applyAlignment="1" applyProtection="1">
      <alignment horizontal="center" vertical="center"/>
      <protection locked="0"/>
    </xf>
    <xf numFmtId="9" fontId="46" fillId="0" borderId="29" xfId="2" applyFont="1" applyBorder="1" applyAlignment="1" applyProtection="1">
      <alignment horizontal="center" vertical="center"/>
      <protection locked="0"/>
    </xf>
    <xf numFmtId="9" fontId="46" fillId="0" borderId="30" xfId="2" applyFont="1" applyBorder="1" applyAlignment="1" applyProtection="1">
      <alignment horizontal="center" vertical="center"/>
      <protection locked="0"/>
    </xf>
    <xf numFmtId="0" fontId="49" fillId="26" borderId="25" xfId="0" applyFont="1" applyFill="1" applyBorder="1" applyAlignment="1" applyProtection="1">
      <alignment horizontal="center" vertical="center"/>
      <protection hidden="1"/>
    </xf>
    <xf numFmtId="0" fontId="49" fillId="26" borderId="1" xfId="0" applyFont="1" applyFill="1" applyBorder="1" applyAlignment="1" applyProtection="1">
      <alignment horizontal="center" vertical="center"/>
      <protection hidden="1"/>
    </xf>
    <xf numFmtId="0" fontId="49" fillId="26" borderId="2" xfId="0" applyFont="1" applyFill="1" applyBorder="1" applyAlignment="1" applyProtection="1">
      <alignment horizontal="center" vertical="center"/>
      <protection hidden="1"/>
    </xf>
    <xf numFmtId="9" fontId="46" fillId="0" borderId="21" xfId="2" applyFont="1" applyBorder="1" applyAlignment="1" applyProtection="1">
      <alignment horizontal="center" vertical="center"/>
      <protection locked="0"/>
    </xf>
    <xf numFmtId="9" fontId="46" fillId="0" borderId="28" xfId="2" applyFont="1" applyBorder="1" applyAlignment="1" applyProtection="1">
      <alignment horizontal="center" vertical="center"/>
      <protection locked="0"/>
    </xf>
    <xf numFmtId="172" fontId="43" fillId="29" borderId="51" xfId="68" applyNumberFormat="1" applyFont="1" applyFill="1" applyBorder="1" applyAlignment="1" applyProtection="1">
      <alignment horizontal="center" vertical="center"/>
      <protection hidden="1"/>
    </xf>
    <xf numFmtId="172" fontId="43" fillId="29" borderId="60" xfId="68" applyNumberFormat="1" applyFont="1" applyFill="1" applyBorder="1" applyAlignment="1" applyProtection="1">
      <alignment horizontal="center" vertical="center"/>
      <protection hidden="1"/>
    </xf>
    <xf numFmtId="3" fontId="43" fillId="26" borderId="67" xfId="3" applyNumberFormat="1" applyFont="1" applyFill="1" applyBorder="1" applyAlignment="1" applyProtection="1">
      <alignment horizontal="center" vertical="center" wrapText="1"/>
      <protection hidden="1"/>
    </xf>
    <xf numFmtId="3" fontId="43" fillId="26" borderId="66" xfId="3" applyNumberFormat="1" applyFont="1" applyFill="1" applyBorder="1" applyAlignment="1" applyProtection="1">
      <alignment horizontal="center" vertical="center" wrapText="1"/>
      <protection hidden="1"/>
    </xf>
    <xf numFmtId="172" fontId="43" fillId="26" borderId="67" xfId="68" applyNumberFormat="1" applyFont="1" applyFill="1" applyBorder="1" applyAlignment="1" applyProtection="1">
      <alignment horizontal="center" vertical="center" wrapText="1"/>
      <protection hidden="1"/>
    </xf>
    <xf numFmtId="172" fontId="43" fillId="26" borderId="66" xfId="68" applyNumberFormat="1" applyFont="1" applyFill="1" applyBorder="1" applyAlignment="1" applyProtection="1">
      <alignment horizontal="center" vertical="center" wrapText="1"/>
      <protection hidden="1"/>
    </xf>
    <xf numFmtId="3" fontId="53" fillId="35" borderId="56" xfId="3" applyNumberFormat="1" applyFont="1" applyFill="1" applyBorder="1" applyAlignment="1">
      <alignment horizontal="center" vertical="center" wrapText="1"/>
    </xf>
    <xf numFmtId="3" fontId="53" fillId="35" borderId="33" xfId="3" applyNumberFormat="1" applyFont="1" applyFill="1" applyBorder="1" applyAlignment="1">
      <alignment horizontal="center" vertical="center" wrapText="1"/>
    </xf>
    <xf numFmtId="3" fontId="53" fillId="35" borderId="57" xfId="3" applyNumberFormat="1" applyFont="1" applyFill="1" applyBorder="1" applyAlignment="1">
      <alignment horizontal="center" vertical="center" wrapText="1"/>
    </xf>
    <xf numFmtId="3" fontId="53" fillId="35" borderId="31" xfId="3" applyNumberFormat="1" applyFont="1" applyFill="1" applyBorder="1" applyAlignment="1">
      <alignment horizontal="center" vertical="center" wrapText="1"/>
    </xf>
    <xf numFmtId="3" fontId="53" fillId="35" borderId="4" xfId="3" applyNumberFormat="1" applyFont="1" applyFill="1" applyBorder="1" applyAlignment="1">
      <alignment horizontal="center" vertical="center" wrapText="1"/>
    </xf>
    <xf numFmtId="3" fontId="3" fillId="36" borderId="21" xfId="3" applyNumberFormat="1" applyFont="1" applyFill="1" applyBorder="1" applyAlignment="1">
      <alignment horizontal="left" vertical="center" wrapText="1"/>
    </xf>
    <xf numFmtId="3" fontId="3" fillId="36" borderId="32" xfId="3" applyNumberFormat="1" applyFont="1" applyFill="1" applyBorder="1" applyAlignment="1">
      <alignment horizontal="left" vertical="center" wrapText="1"/>
    </xf>
    <xf numFmtId="0" fontId="43" fillId="26" borderId="61" xfId="3" applyFont="1" applyFill="1" applyBorder="1" applyAlignment="1" applyProtection="1">
      <alignment horizontal="center" vertical="center" wrapText="1"/>
      <protection hidden="1"/>
    </xf>
    <xf numFmtId="0" fontId="43" fillId="26" borderId="62" xfId="3" applyFont="1" applyFill="1" applyBorder="1" applyAlignment="1" applyProtection="1">
      <alignment horizontal="center" vertical="center" wrapText="1"/>
      <protection hidden="1"/>
    </xf>
    <xf numFmtId="0" fontId="41" fillId="25" borderId="0" xfId="3" applyFont="1" applyFill="1" applyBorder="1" applyAlignment="1" applyProtection="1">
      <alignment horizontal="center"/>
      <protection hidden="1"/>
    </xf>
    <xf numFmtId="0" fontId="43" fillId="26" borderId="67" xfId="3" applyFont="1" applyFill="1" applyBorder="1" applyAlignment="1" applyProtection="1">
      <alignment horizontal="center" vertical="center" wrapText="1"/>
      <protection hidden="1"/>
    </xf>
    <xf numFmtId="0" fontId="43" fillId="26" borderId="66" xfId="3" applyFont="1" applyFill="1" applyBorder="1" applyAlignment="1" applyProtection="1">
      <alignment horizontal="center" vertical="center" wrapText="1"/>
      <protection hidden="1"/>
    </xf>
    <xf numFmtId="0" fontId="58" fillId="26" borderId="61" xfId="3" applyFont="1" applyFill="1" applyBorder="1" applyAlignment="1" applyProtection="1">
      <alignment horizontal="center" vertical="center" wrapText="1"/>
      <protection hidden="1"/>
    </xf>
    <xf numFmtId="0" fontId="58" fillId="26" borderId="62" xfId="3" applyFont="1" applyFill="1" applyBorder="1" applyAlignment="1" applyProtection="1">
      <alignment horizontal="center" vertical="center" wrapText="1"/>
      <protection hidden="1"/>
    </xf>
    <xf numFmtId="173" fontId="44" fillId="29" borderId="57" xfId="3" applyNumberFormat="1" applyFont="1" applyFill="1" applyBorder="1" applyAlignment="1" applyProtection="1">
      <alignment horizontal="center" vertical="center" wrapText="1"/>
      <protection hidden="1"/>
    </xf>
    <xf numFmtId="173" fontId="44" fillId="29" borderId="48" xfId="3" applyNumberFormat="1" applyFont="1" applyFill="1" applyBorder="1" applyAlignment="1" applyProtection="1">
      <alignment horizontal="center" vertical="center" wrapText="1"/>
      <protection hidden="1"/>
    </xf>
    <xf numFmtId="173" fontId="44" fillId="29" borderId="32" xfId="3" applyNumberFormat="1" applyFont="1" applyFill="1" applyBorder="1" applyAlignment="1" applyProtection="1">
      <alignment horizontal="center" vertical="center" wrapText="1"/>
      <protection hidden="1"/>
    </xf>
    <xf numFmtId="4" fontId="44" fillId="29" borderId="21" xfId="3" applyNumberFormat="1" applyFont="1" applyFill="1" applyBorder="1" applyAlignment="1" applyProtection="1">
      <alignment horizontal="center" vertical="center" wrapText="1"/>
      <protection hidden="1"/>
    </xf>
    <xf numFmtId="4" fontId="44" fillId="29" borderId="48" xfId="3" applyNumberFormat="1" applyFont="1" applyFill="1" applyBorder="1" applyAlignment="1" applyProtection="1">
      <alignment horizontal="center" vertical="center" wrapText="1"/>
      <protection hidden="1"/>
    </xf>
    <xf numFmtId="4" fontId="44" fillId="29" borderId="32" xfId="3" applyNumberFormat="1" applyFont="1" applyFill="1" applyBorder="1" applyAlignment="1" applyProtection="1">
      <alignment horizontal="center" vertical="center" wrapText="1"/>
      <protection hidden="1"/>
    </xf>
    <xf numFmtId="0" fontId="43" fillId="31" borderId="73" xfId="3" applyFont="1" applyFill="1" applyBorder="1" applyAlignment="1" applyProtection="1">
      <alignment horizontal="left" vertical="center" wrapText="1"/>
      <protection hidden="1"/>
    </xf>
    <xf numFmtId="0" fontId="43" fillId="31" borderId="74" xfId="3" applyFont="1" applyFill="1" applyBorder="1" applyAlignment="1" applyProtection="1">
      <alignment horizontal="left" vertical="center" wrapText="1"/>
      <protection hidden="1"/>
    </xf>
    <xf numFmtId="0" fontId="43" fillId="31" borderId="75" xfId="3" applyFont="1" applyFill="1" applyBorder="1" applyAlignment="1" applyProtection="1">
      <alignment horizontal="left" vertical="center" wrapText="1"/>
      <protection hidden="1"/>
    </xf>
    <xf numFmtId="0" fontId="43" fillId="31" borderId="21" xfId="3" applyFont="1" applyFill="1" applyBorder="1" applyAlignment="1" applyProtection="1">
      <alignment horizontal="left" vertical="center" wrapText="1"/>
      <protection hidden="1"/>
    </xf>
    <xf numFmtId="0" fontId="43" fillId="31" borderId="48" xfId="3" applyFont="1" applyFill="1" applyBorder="1" applyAlignment="1" applyProtection="1">
      <alignment horizontal="left" vertical="center" wrapText="1"/>
      <protection hidden="1"/>
    </xf>
    <xf numFmtId="0" fontId="43" fillId="31" borderId="32" xfId="3" applyFont="1" applyFill="1" applyBorder="1" applyAlignment="1" applyProtection="1">
      <alignment horizontal="left" vertical="center" wrapText="1"/>
      <protection hidden="1"/>
    </xf>
    <xf numFmtId="0" fontId="59" fillId="31" borderId="21" xfId="3" applyFont="1" applyFill="1" applyBorder="1" applyAlignment="1" applyProtection="1">
      <alignment horizontal="left" vertical="center" wrapText="1"/>
      <protection hidden="1"/>
    </xf>
    <xf numFmtId="0" fontId="59" fillId="31" borderId="48" xfId="3" applyFont="1" applyFill="1" applyBorder="1" applyAlignment="1" applyProtection="1">
      <alignment horizontal="left" vertical="center" wrapText="1"/>
      <protection hidden="1"/>
    </xf>
    <xf numFmtId="0" fontId="59" fillId="31" borderId="32" xfId="3" applyFont="1" applyFill="1" applyBorder="1" applyAlignment="1" applyProtection="1">
      <alignment horizontal="left" vertical="center" wrapText="1"/>
      <protection hidden="1"/>
    </xf>
    <xf numFmtId="173" fontId="44" fillId="29" borderId="73" xfId="3" applyNumberFormat="1" applyFont="1" applyFill="1" applyBorder="1" applyAlignment="1" applyProtection="1">
      <alignment horizontal="center" vertical="center" wrapText="1"/>
      <protection hidden="1"/>
    </xf>
    <xf numFmtId="173" fontId="44" fillId="29" borderId="74" xfId="3" applyNumberFormat="1" applyFont="1" applyFill="1" applyBorder="1" applyAlignment="1" applyProtection="1">
      <alignment horizontal="center" vertical="center" wrapText="1"/>
      <protection hidden="1"/>
    </xf>
    <xf numFmtId="173" fontId="44" fillId="29" borderId="75" xfId="3" applyNumberFormat="1" applyFont="1" applyFill="1" applyBorder="1" applyAlignment="1" applyProtection="1">
      <alignment horizontal="center" vertical="center" wrapText="1"/>
      <protection hidden="1"/>
    </xf>
    <xf numFmtId="0" fontId="43" fillId="31" borderId="57" xfId="3" applyFont="1" applyFill="1" applyBorder="1" applyAlignment="1" applyProtection="1">
      <alignment horizontal="left" vertical="center" wrapText="1"/>
      <protection hidden="1"/>
    </xf>
    <xf numFmtId="0" fontId="43" fillId="31" borderId="31" xfId="3" applyFont="1" applyFill="1" applyBorder="1" applyAlignment="1" applyProtection="1">
      <alignment horizontal="left" vertical="center" wrapText="1"/>
      <protection hidden="1"/>
    </xf>
    <xf numFmtId="3" fontId="44" fillId="31" borderId="57" xfId="3" applyNumberFormat="1" applyFont="1" applyFill="1" applyBorder="1" applyAlignment="1" applyProtection="1">
      <alignment vertical="center" wrapText="1"/>
      <protection hidden="1"/>
    </xf>
    <xf numFmtId="0" fontId="2" fillId="31" borderId="31" xfId="3" applyFont="1" applyFill="1" applyBorder="1" applyAlignment="1" applyProtection="1">
      <alignment vertical="center" wrapText="1"/>
      <protection hidden="1"/>
    </xf>
    <xf numFmtId="3" fontId="44" fillId="31" borderId="21" xfId="3" applyNumberFormat="1" applyFont="1" applyFill="1" applyBorder="1" applyAlignment="1" applyProtection="1">
      <alignment vertical="center" wrapText="1"/>
      <protection hidden="1"/>
    </xf>
    <xf numFmtId="3" fontId="44" fillId="31" borderId="32" xfId="3" applyNumberFormat="1" applyFont="1" applyFill="1" applyBorder="1" applyAlignment="1" applyProtection="1">
      <alignment vertical="center" wrapText="1"/>
      <protection hidden="1"/>
    </xf>
    <xf numFmtId="0" fontId="2" fillId="31" borderId="32" xfId="3" applyFont="1" applyFill="1" applyBorder="1" applyAlignment="1" applyProtection="1">
      <alignment vertical="center" wrapText="1"/>
      <protection hidden="1"/>
    </xf>
    <xf numFmtId="0" fontId="58" fillId="26" borderId="76" xfId="3" applyFont="1" applyFill="1" applyBorder="1" applyAlignment="1" applyProtection="1">
      <alignment horizontal="left" vertical="center" wrapText="1"/>
      <protection hidden="1"/>
    </xf>
    <xf numFmtId="0" fontId="58" fillId="26" borderId="77" xfId="3" applyFont="1" applyFill="1" applyBorder="1" applyAlignment="1" applyProtection="1">
      <alignment horizontal="left" vertical="center" wrapText="1"/>
      <protection hidden="1"/>
    </xf>
    <xf numFmtId="0" fontId="58" fillId="26" borderId="78" xfId="3" applyFont="1" applyFill="1" applyBorder="1" applyAlignment="1" applyProtection="1">
      <alignment horizontal="left" vertical="center" wrapText="1"/>
      <protection hidden="1"/>
    </xf>
    <xf numFmtId="3" fontId="43" fillId="26" borderId="69" xfId="3" applyNumberFormat="1" applyFont="1" applyFill="1" applyBorder="1" applyAlignment="1" applyProtection="1">
      <alignment horizontal="center" vertical="center" wrapText="1"/>
      <protection hidden="1"/>
    </xf>
    <xf numFmtId="0" fontId="55" fillId="26" borderId="70" xfId="3" applyFont="1" applyFill="1" applyBorder="1" applyAlignment="1" applyProtection="1">
      <alignment horizontal="center" vertical="center" wrapText="1"/>
      <protection hidden="1"/>
    </xf>
    <xf numFmtId="3" fontId="43" fillId="26" borderId="71" xfId="3" applyNumberFormat="1" applyFont="1" applyFill="1" applyBorder="1" applyAlignment="1" applyProtection="1">
      <alignment horizontal="center" vertical="center" wrapText="1"/>
      <protection hidden="1"/>
    </xf>
    <xf numFmtId="0" fontId="55" fillId="26" borderId="72" xfId="3" applyFont="1" applyFill="1" applyBorder="1" applyAlignment="1" applyProtection="1">
      <alignment horizontal="center" vertical="center" wrapText="1"/>
      <protection hidden="1"/>
    </xf>
    <xf numFmtId="3" fontId="52" fillId="25" borderId="0" xfId="3" applyNumberFormat="1" applyFont="1" applyFill="1" applyBorder="1" applyAlignment="1" applyProtection="1">
      <alignment horizontal="left" vertical="center"/>
      <protection hidden="1"/>
    </xf>
    <xf numFmtId="3" fontId="44" fillId="31" borderId="56" xfId="3" applyNumberFormat="1" applyFont="1" applyFill="1" applyBorder="1" applyAlignment="1" applyProtection="1">
      <alignment horizontal="left" vertical="center" wrapText="1"/>
      <protection hidden="1"/>
    </xf>
    <xf numFmtId="0" fontId="2" fillId="31" borderId="33" xfId="3" applyFont="1" applyFill="1" applyBorder="1" applyAlignment="1" applyProtection="1">
      <alignment vertical="center" wrapText="1"/>
      <protection hidden="1"/>
    </xf>
    <xf numFmtId="3" fontId="44" fillId="31" borderId="21" xfId="3" applyNumberFormat="1" applyFont="1" applyFill="1" applyBorder="1" applyAlignment="1" applyProtection="1">
      <alignment horizontal="left" vertical="center" wrapText="1"/>
      <protection hidden="1"/>
    </xf>
    <xf numFmtId="3" fontId="44" fillId="31" borderId="79" xfId="3" applyNumberFormat="1" applyFont="1" applyFill="1" applyBorder="1" applyAlignment="1" applyProtection="1">
      <alignment horizontal="left" vertical="center" wrapText="1"/>
      <protection hidden="1"/>
    </xf>
    <xf numFmtId="0" fontId="2" fillId="31" borderId="80" xfId="3" applyFont="1" applyFill="1" applyBorder="1" applyAlignment="1" applyProtection="1">
      <alignment vertical="center" wrapText="1"/>
      <protection hidden="1"/>
    </xf>
    <xf numFmtId="173" fontId="44" fillId="29" borderId="42" xfId="3" applyNumberFormat="1" applyFont="1" applyFill="1" applyBorder="1" applyAlignment="1" applyProtection="1">
      <alignment horizontal="center" vertical="center" wrapText="1"/>
      <protection hidden="1"/>
    </xf>
    <xf numFmtId="173" fontId="44" fillId="29" borderId="31" xfId="3" applyNumberFormat="1" applyFont="1" applyFill="1" applyBorder="1" applyAlignment="1" applyProtection="1">
      <alignment horizontal="center" vertical="center" wrapText="1"/>
      <protection hidden="1"/>
    </xf>
    <xf numFmtId="3" fontId="43" fillId="26" borderId="61" xfId="3" applyNumberFormat="1" applyFont="1" applyFill="1" applyBorder="1" applyAlignment="1" applyProtection="1">
      <alignment horizontal="center" vertical="center" wrapText="1"/>
      <protection hidden="1"/>
    </xf>
    <xf numFmtId="0" fontId="55" fillId="26" borderId="61" xfId="3" applyFont="1" applyFill="1" applyBorder="1" applyAlignment="1" applyProtection="1">
      <alignment horizontal="center" vertical="center" wrapText="1"/>
      <protection hidden="1"/>
    </xf>
    <xf numFmtId="3" fontId="43" fillId="26" borderId="62" xfId="3" applyNumberFormat="1" applyFont="1" applyFill="1" applyBorder="1" applyAlignment="1" applyProtection="1">
      <alignment horizontal="center" vertical="center" wrapText="1"/>
      <protection hidden="1"/>
    </xf>
    <xf numFmtId="0" fontId="55" fillId="26" borderId="62" xfId="3" applyFont="1" applyFill="1" applyBorder="1" applyAlignment="1" applyProtection="1">
      <alignment horizontal="center" vertical="center" wrapText="1"/>
      <protection hidden="1"/>
    </xf>
    <xf numFmtId="3" fontId="52" fillId="25" borderId="0" xfId="3" applyNumberFormat="1" applyFont="1" applyFill="1" applyBorder="1" applyAlignment="1" applyProtection="1">
      <alignment vertical="center" wrapText="1"/>
      <protection hidden="1"/>
    </xf>
    <xf numFmtId="0" fontId="2" fillId="25" borderId="0" xfId="3" applyFill="1" applyAlignment="1" applyProtection="1">
      <alignment vertical="center"/>
      <protection hidden="1"/>
    </xf>
    <xf numFmtId="3" fontId="58" fillId="26" borderId="61" xfId="3" applyNumberFormat="1" applyFont="1" applyFill="1" applyBorder="1" applyAlignment="1" applyProtection="1">
      <alignment horizontal="center" vertical="center" wrapText="1"/>
      <protection hidden="1"/>
    </xf>
    <xf numFmtId="3" fontId="58" fillId="26" borderId="62" xfId="3" applyNumberFormat="1" applyFont="1" applyFill="1" applyBorder="1" applyAlignment="1" applyProtection="1">
      <alignment horizontal="center" vertical="center" wrapText="1"/>
      <protection hidden="1"/>
    </xf>
    <xf numFmtId="3" fontId="43" fillId="31" borderId="21" xfId="3" applyNumberFormat="1" applyFont="1" applyFill="1" applyBorder="1" applyAlignment="1" applyProtection="1">
      <alignment horizontal="left" vertical="center" wrapText="1"/>
      <protection hidden="1"/>
    </xf>
    <xf numFmtId="3" fontId="43" fillId="31" borderId="32" xfId="3" applyNumberFormat="1" applyFont="1" applyFill="1" applyBorder="1" applyAlignment="1" applyProtection="1">
      <alignment horizontal="left" vertical="center" wrapText="1"/>
      <protection hidden="1"/>
    </xf>
    <xf numFmtId="3" fontId="59" fillId="31" borderId="21" xfId="3" applyNumberFormat="1" applyFont="1" applyFill="1" applyBorder="1" applyAlignment="1" applyProtection="1">
      <alignment horizontal="left" vertical="center" wrapText="1"/>
      <protection hidden="1"/>
    </xf>
    <xf numFmtId="3" fontId="59" fillId="31" borderId="32" xfId="3" applyNumberFormat="1" applyFont="1" applyFill="1" applyBorder="1" applyAlignment="1" applyProtection="1">
      <alignment horizontal="left" vertical="center" wrapText="1"/>
      <protection hidden="1"/>
    </xf>
    <xf numFmtId="3" fontId="58" fillId="26" borderId="67" xfId="0" applyNumberFormat="1" applyFont="1" applyFill="1" applyBorder="1" applyAlignment="1" applyProtection="1">
      <alignment horizontal="center" vertical="center" wrapText="1"/>
      <protection hidden="1"/>
    </xf>
    <xf numFmtId="3" fontId="58" fillId="26" borderId="66" xfId="0" applyNumberFormat="1" applyFont="1" applyFill="1" applyBorder="1" applyAlignment="1" applyProtection="1">
      <alignment horizontal="center" vertical="center" wrapText="1"/>
      <protection hidden="1"/>
    </xf>
    <xf numFmtId="3" fontId="58" fillId="26" borderId="96" xfId="0" applyNumberFormat="1" applyFont="1" applyFill="1" applyBorder="1" applyAlignment="1" applyProtection="1">
      <alignment horizontal="center" vertical="center" wrapText="1"/>
      <protection hidden="1"/>
    </xf>
    <xf numFmtId="3" fontId="58" fillId="26" borderId="97" xfId="0" applyNumberFormat="1" applyFont="1" applyFill="1" applyBorder="1" applyAlignment="1" applyProtection="1">
      <alignment horizontal="center" vertical="center" wrapText="1"/>
      <protection hidden="1"/>
    </xf>
    <xf numFmtId="3" fontId="58" fillId="26" borderId="89" xfId="0" applyNumberFormat="1" applyFont="1" applyFill="1" applyBorder="1" applyAlignment="1" applyProtection="1">
      <alignment horizontal="center" vertical="center" wrapText="1"/>
      <protection hidden="1"/>
    </xf>
    <xf numFmtId="3" fontId="58" fillId="26" borderId="90" xfId="0" applyNumberFormat="1" applyFont="1" applyFill="1" applyBorder="1" applyAlignment="1" applyProtection="1">
      <alignment horizontal="center" vertical="center" wrapText="1"/>
      <protection hidden="1"/>
    </xf>
    <xf numFmtId="3" fontId="58" fillId="26" borderId="94" xfId="0" applyNumberFormat="1" applyFont="1" applyFill="1" applyBorder="1" applyAlignment="1" applyProtection="1">
      <alignment horizontal="center" vertical="center" wrapText="1"/>
      <protection hidden="1"/>
    </xf>
    <xf numFmtId="3" fontId="58" fillId="26" borderId="70" xfId="0" applyNumberFormat="1" applyFont="1" applyFill="1" applyBorder="1" applyAlignment="1" applyProtection="1">
      <alignment horizontal="center" vertical="center" wrapText="1"/>
      <protection hidden="1"/>
    </xf>
    <xf numFmtId="3" fontId="58" fillId="26" borderId="91" xfId="0" applyNumberFormat="1" applyFont="1" applyFill="1" applyBorder="1" applyAlignment="1" applyProtection="1">
      <alignment horizontal="center" vertical="center" wrapText="1"/>
      <protection hidden="1"/>
    </xf>
    <xf numFmtId="3" fontId="58" fillId="26" borderId="72" xfId="0" applyNumberFormat="1" applyFont="1" applyFill="1" applyBorder="1" applyAlignment="1" applyProtection="1">
      <alignment horizontal="center" vertical="center" wrapText="1"/>
      <protection hidden="1"/>
    </xf>
    <xf numFmtId="3" fontId="43" fillId="31" borderId="4" xfId="3" applyNumberFormat="1" applyFont="1" applyFill="1" applyBorder="1" applyAlignment="1" applyProtection="1">
      <alignment horizontal="left" vertical="center" wrapText="1"/>
      <protection hidden="1"/>
    </xf>
    <xf numFmtId="0" fontId="60" fillId="31" borderId="4" xfId="3" applyFont="1" applyFill="1" applyBorder="1" applyAlignment="1" applyProtection="1">
      <alignment vertical="center" wrapText="1"/>
      <protection hidden="1"/>
    </xf>
    <xf numFmtId="3" fontId="44" fillId="31" borderId="73" xfId="3" applyNumberFormat="1" applyFont="1" applyFill="1" applyBorder="1" applyAlignment="1" applyProtection="1">
      <alignment horizontal="left" vertical="center" wrapText="1"/>
      <protection hidden="1"/>
    </xf>
    <xf numFmtId="0" fontId="2" fillId="31" borderId="75" xfId="3" applyFont="1" applyFill="1" applyBorder="1" applyAlignment="1" applyProtection="1">
      <alignment vertical="center" wrapText="1"/>
      <protection hidden="1"/>
    </xf>
    <xf numFmtId="3" fontId="43" fillId="31" borderId="57" xfId="3" applyNumberFormat="1" applyFont="1" applyFill="1" applyBorder="1" applyAlignment="1" applyProtection="1">
      <alignment horizontal="left" vertical="center" wrapText="1"/>
      <protection hidden="1"/>
    </xf>
    <xf numFmtId="3" fontId="43" fillId="31" borderId="31" xfId="3" applyNumberFormat="1" applyFont="1" applyFill="1" applyBorder="1" applyAlignment="1" applyProtection="1">
      <alignment horizontal="left" vertical="center" wrapText="1"/>
      <protection hidden="1"/>
    </xf>
    <xf numFmtId="10" fontId="59" fillId="29" borderId="94" xfId="68" applyNumberFormat="1" applyFont="1" applyFill="1" applyBorder="1" applyAlignment="1" applyProtection="1">
      <alignment horizontal="center" vertical="center" wrapText="1"/>
      <protection hidden="1"/>
    </xf>
    <xf numFmtId="10" fontId="59" fillId="29" borderId="95" xfId="68" applyNumberFormat="1" applyFont="1" applyFill="1" applyBorder="1" applyAlignment="1" applyProtection="1">
      <alignment horizontal="center" vertical="center" wrapText="1"/>
      <protection hidden="1"/>
    </xf>
    <xf numFmtId="10" fontId="59" fillId="29" borderId="21" xfId="68" applyNumberFormat="1" applyFont="1" applyFill="1" applyBorder="1" applyAlignment="1" applyProtection="1">
      <alignment horizontal="center" vertical="center" wrapText="1"/>
      <protection hidden="1"/>
    </xf>
    <xf numFmtId="10" fontId="59" fillId="29" borderId="32" xfId="68" applyNumberFormat="1" applyFont="1" applyFill="1" applyBorder="1" applyAlignment="1" applyProtection="1">
      <alignment horizontal="center" vertical="center" wrapText="1"/>
      <protection hidden="1"/>
    </xf>
    <xf numFmtId="10" fontId="59" fillId="29" borderId="91" xfId="68" applyNumberFormat="1" applyFont="1" applyFill="1" applyBorder="1" applyAlignment="1" applyProtection="1">
      <alignment horizontal="center" vertical="center" wrapText="1"/>
      <protection hidden="1"/>
    </xf>
    <xf numFmtId="10" fontId="59" fillId="29" borderId="92" xfId="68" applyNumberFormat="1" applyFont="1" applyFill="1" applyBorder="1" applyAlignment="1" applyProtection="1">
      <alignment horizontal="center" vertical="center" wrapText="1"/>
      <protection hidden="1"/>
    </xf>
    <xf numFmtId="3" fontId="58" fillId="26" borderId="74" xfId="0" applyNumberFormat="1" applyFont="1" applyFill="1" applyBorder="1" applyAlignment="1" applyProtection="1">
      <alignment horizontal="center" vertical="center" wrapText="1"/>
      <protection hidden="1"/>
    </xf>
    <xf numFmtId="3" fontId="58" fillId="26" borderId="87" xfId="0" applyNumberFormat="1" applyFont="1" applyFill="1" applyBorder="1" applyAlignment="1" applyProtection="1">
      <alignment horizontal="center" vertical="center" wrapText="1"/>
      <protection hidden="1"/>
    </xf>
    <xf numFmtId="3" fontId="43" fillId="29" borderId="76" xfId="0" applyNumberFormat="1" applyFont="1" applyFill="1" applyBorder="1" applyAlignment="1" applyProtection="1">
      <alignment horizontal="center" vertical="center" wrapText="1"/>
      <protection hidden="1"/>
    </xf>
    <xf numFmtId="3" fontId="43" fillId="29" borderId="77" xfId="0" applyNumberFormat="1" applyFont="1" applyFill="1" applyBorder="1" applyAlignment="1" applyProtection="1">
      <alignment horizontal="center" vertical="center" wrapText="1"/>
      <protection hidden="1"/>
    </xf>
    <xf numFmtId="3" fontId="43" fillId="29" borderId="78" xfId="0" applyNumberFormat="1" applyFont="1" applyFill="1" applyBorder="1" applyAlignment="1" applyProtection="1">
      <alignment horizontal="center" vertical="center" wrapText="1"/>
      <protection hidden="1"/>
    </xf>
    <xf numFmtId="3" fontId="59" fillId="29" borderId="94" xfId="0" applyNumberFormat="1" applyFont="1" applyFill="1" applyBorder="1" applyAlignment="1" applyProtection="1">
      <alignment horizontal="center" vertical="center" wrapText="1"/>
      <protection hidden="1"/>
    </xf>
    <xf numFmtId="3" fontId="59" fillId="29" borderId="70" xfId="0" applyNumberFormat="1" applyFont="1" applyFill="1" applyBorder="1" applyAlignment="1" applyProtection="1">
      <alignment horizontal="center" vertical="center" wrapText="1"/>
      <protection hidden="1"/>
    </xf>
    <xf numFmtId="3" fontId="59" fillId="29" borderId="21" xfId="0" applyNumberFormat="1" applyFont="1" applyFill="1" applyBorder="1" applyAlignment="1" applyProtection="1">
      <alignment horizontal="center" vertical="center" wrapText="1"/>
      <protection hidden="1"/>
    </xf>
    <xf numFmtId="3" fontId="59" fillId="29" borderId="86" xfId="0" applyNumberFormat="1" applyFont="1" applyFill="1" applyBorder="1" applyAlignment="1" applyProtection="1">
      <alignment horizontal="center" vertical="center" wrapText="1"/>
      <protection hidden="1"/>
    </xf>
    <xf numFmtId="3" fontId="59" fillId="29" borderId="93" xfId="0" applyNumberFormat="1" applyFont="1" applyFill="1" applyBorder="1" applyAlignment="1" applyProtection="1">
      <alignment horizontal="center" vertical="center" wrapText="1"/>
      <protection hidden="1"/>
    </xf>
    <xf numFmtId="3" fontId="59" fillId="29" borderId="88" xfId="0" applyNumberFormat="1" applyFont="1" applyFill="1" applyBorder="1" applyAlignment="1" applyProtection="1">
      <alignment horizontal="center" vertical="center" wrapText="1"/>
      <protection hidden="1"/>
    </xf>
    <xf numFmtId="3" fontId="58" fillId="26" borderId="95" xfId="0" applyNumberFormat="1" applyFont="1" applyFill="1" applyBorder="1" applyAlignment="1" applyProtection="1">
      <alignment horizontal="center" vertical="center" wrapText="1"/>
      <protection hidden="1"/>
    </xf>
    <xf numFmtId="3" fontId="58" fillId="26" borderId="92" xfId="0" applyNumberFormat="1" applyFont="1" applyFill="1" applyBorder="1" applyAlignment="1" applyProtection="1">
      <alignment horizontal="center" vertical="center" wrapText="1"/>
      <protection hidden="1"/>
    </xf>
    <xf numFmtId="10" fontId="59" fillId="29" borderId="79" xfId="68" applyNumberFormat="1" applyFont="1" applyFill="1" applyBorder="1" applyAlignment="1" applyProtection="1">
      <alignment horizontal="center" vertical="center" wrapText="1"/>
      <protection hidden="1"/>
    </xf>
    <xf numFmtId="10" fontId="59" fillId="29" borderId="80" xfId="68" applyNumberFormat="1" applyFont="1" applyFill="1" applyBorder="1" applyAlignment="1" applyProtection="1">
      <alignment horizontal="center" vertical="center" wrapText="1"/>
      <protection hidden="1"/>
    </xf>
    <xf numFmtId="3" fontId="59" fillId="29" borderId="79" xfId="0" applyNumberFormat="1" applyFont="1" applyFill="1" applyBorder="1" applyAlignment="1" applyProtection="1">
      <alignment horizontal="center" vertical="center" wrapText="1"/>
      <protection hidden="1"/>
    </xf>
    <xf numFmtId="3" fontId="59" fillId="29" borderId="99" xfId="0" applyNumberFormat="1" applyFont="1" applyFill="1" applyBorder="1" applyAlignment="1" applyProtection="1">
      <alignment horizontal="center" vertical="center" wrapText="1"/>
      <protection hidden="1"/>
    </xf>
    <xf numFmtId="0" fontId="59" fillId="29" borderId="94" xfId="0" applyNumberFormat="1" applyFont="1" applyFill="1" applyBorder="1" applyAlignment="1" applyProtection="1">
      <alignment horizontal="center" vertical="center" wrapText="1"/>
      <protection hidden="1"/>
    </xf>
    <xf numFmtId="0" fontId="59" fillId="29" borderId="95" xfId="0" applyNumberFormat="1" applyFont="1" applyFill="1" applyBorder="1" applyAlignment="1" applyProtection="1">
      <alignment horizontal="center" vertical="center" wrapText="1"/>
      <protection hidden="1"/>
    </xf>
    <xf numFmtId="0" fontId="59" fillId="29" borderId="21" xfId="0" applyNumberFormat="1" applyFont="1" applyFill="1" applyBorder="1" applyAlignment="1" applyProtection="1">
      <alignment horizontal="center" vertical="center" wrapText="1"/>
      <protection hidden="1"/>
    </xf>
    <xf numFmtId="0" fontId="59" fillId="29" borderId="32" xfId="0" applyNumberFormat="1" applyFont="1" applyFill="1" applyBorder="1" applyAlignment="1" applyProtection="1">
      <alignment horizontal="center" vertical="center" wrapText="1"/>
      <protection hidden="1"/>
    </xf>
    <xf numFmtId="0" fontId="59" fillId="29" borderId="93" xfId="0" applyNumberFormat="1" applyFont="1" applyFill="1" applyBorder="1" applyAlignment="1" applyProtection="1">
      <alignment horizontal="center" vertical="center" wrapText="1"/>
      <protection hidden="1"/>
    </xf>
    <xf numFmtId="0" fontId="59" fillId="29" borderId="82" xfId="0" applyNumberFormat="1" applyFont="1" applyFill="1" applyBorder="1" applyAlignment="1" applyProtection="1">
      <alignment horizontal="center" vertical="center" wrapText="1"/>
      <protection hidden="1"/>
    </xf>
    <xf numFmtId="0" fontId="2" fillId="25" borderId="0" xfId="3" applyFill="1" applyAlignment="1" applyProtection="1">
      <alignment vertical="center" wrapText="1"/>
      <protection hidden="1"/>
    </xf>
    <xf numFmtId="0" fontId="60" fillId="31" borderId="32" xfId="3" applyFont="1" applyFill="1" applyBorder="1" applyAlignment="1" applyProtection="1">
      <alignment vertical="center" wrapText="1"/>
      <protection hidden="1"/>
    </xf>
    <xf numFmtId="3" fontId="44" fillId="31" borderId="57" xfId="3" applyNumberFormat="1" applyFont="1" applyFill="1" applyBorder="1" applyAlignment="1" applyProtection="1">
      <alignment horizontal="left" vertical="center" wrapText="1"/>
      <protection hidden="1"/>
    </xf>
    <xf numFmtId="3" fontId="62" fillId="31" borderId="103" xfId="3" applyNumberFormat="1" applyFont="1" applyFill="1" applyBorder="1" applyAlignment="1" applyProtection="1">
      <alignment horizontal="left" vertical="center" wrapText="1"/>
      <protection hidden="1"/>
    </xf>
    <xf numFmtId="3" fontId="62" fillId="31" borderId="104" xfId="3" applyNumberFormat="1" applyFont="1" applyFill="1" applyBorder="1" applyAlignment="1" applyProtection="1">
      <alignment horizontal="left" vertical="center" wrapText="1"/>
      <protection hidden="1"/>
    </xf>
    <xf numFmtId="3" fontId="43" fillId="31" borderId="56" xfId="3" applyNumberFormat="1" applyFont="1" applyFill="1" applyBorder="1" applyAlignment="1" applyProtection="1">
      <alignment vertical="center" wrapText="1"/>
      <protection hidden="1"/>
    </xf>
    <xf numFmtId="0" fontId="60" fillId="31" borderId="33" xfId="3" applyFont="1" applyFill="1" applyBorder="1" applyAlignment="1" applyProtection="1">
      <alignment vertical="center" wrapText="1"/>
      <protection hidden="1"/>
    </xf>
    <xf numFmtId="3" fontId="43" fillId="31" borderId="21" xfId="3" applyNumberFormat="1" applyFont="1" applyFill="1" applyBorder="1" applyAlignment="1" applyProtection="1">
      <alignment vertical="center" wrapText="1"/>
      <protection hidden="1"/>
    </xf>
    <xf numFmtId="3" fontId="44" fillId="31" borderId="21" xfId="3" applyNumberFormat="1" applyFont="1" applyFill="1" applyBorder="1" applyAlignment="1" applyProtection="1">
      <alignment horizontal="left" vertical="center" wrapText="1" indent="1"/>
      <protection hidden="1"/>
    </xf>
    <xf numFmtId="0" fontId="2" fillId="31" borderId="32" xfId="3" applyFont="1" applyFill="1" applyBorder="1" applyAlignment="1" applyProtection="1">
      <alignment horizontal="left" vertical="center" wrapText="1" indent="1"/>
      <protection hidden="1"/>
    </xf>
    <xf numFmtId="3" fontId="44" fillId="31" borderId="21" xfId="3" applyNumberFormat="1" applyFont="1" applyFill="1" applyBorder="1" applyAlignment="1" applyProtection="1">
      <alignment horizontal="left" vertical="center" wrapText="1" indent="2"/>
      <protection hidden="1"/>
    </xf>
    <xf numFmtId="0" fontId="2" fillId="31" borderId="32" xfId="3" applyFont="1" applyFill="1" applyBorder="1" applyAlignment="1" applyProtection="1">
      <alignment horizontal="left" vertical="center" wrapText="1" indent="2"/>
      <protection hidden="1"/>
    </xf>
    <xf numFmtId="3" fontId="44" fillId="31" borderId="56" xfId="3" applyNumberFormat="1" applyFont="1" applyFill="1" applyBorder="1" applyAlignment="1" applyProtection="1">
      <alignment horizontal="left" vertical="center" wrapText="1" indent="2"/>
      <protection hidden="1"/>
    </xf>
    <xf numFmtId="0" fontId="2" fillId="31" borderId="33" xfId="3" applyFont="1" applyFill="1" applyBorder="1" applyAlignment="1" applyProtection="1">
      <alignment horizontal="left" vertical="center" wrapText="1" indent="2"/>
      <protection hidden="1"/>
    </xf>
    <xf numFmtId="3" fontId="44" fillId="31" borderId="33" xfId="3" applyNumberFormat="1" applyFont="1" applyFill="1" applyBorder="1" applyAlignment="1" applyProtection="1">
      <alignment horizontal="left" vertical="center" wrapText="1"/>
      <protection hidden="1"/>
    </xf>
    <xf numFmtId="3" fontId="44" fillId="31" borderId="32" xfId="3" applyNumberFormat="1" applyFont="1" applyFill="1" applyBorder="1" applyAlignment="1" applyProtection="1">
      <alignment horizontal="left" vertical="center" wrapText="1" indent="1"/>
      <protection hidden="1"/>
    </xf>
    <xf numFmtId="0" fontId="43" fillId="35" borderId="61" xfId="3" applyFont="1" applyFill="1" applyBorder="1" applyAlignment="1" applyProtection="1">
      <alignment horizontal="center" vertical="center" wrapText="1"/>
      <protection hidden="1"/>
    </xf>
    <xf numFmtId="0" fontId="43" fillId="35" borderId="62" xfId="3" applyFont="1" applyFill="1" applyBorder="1" applyAlignment="1" applyProtection="1">
      <alignment horizontal="center" vertical="center" wrapText="1"/>
      <protection hidden="1"/>
    </xf>
    <xf numFmtId="3" fontId="43" fillId="35" borderId="61" xfId="3" applyNumberFormat="1" applyFont="1" applyFill="1" applyBorder="1" applyAlignment="1" applyProtection="1">
      <alignment horizontal="center" vertical="center" wrapText="1"/>
      <protection hidden="1"/>
    </xf>
    <xf numFmtId="0" fontId="55" fillId="35" borderId="61" xfId="3" applyFont="1" applyFill="1" applyBorder="1" applyAlignment="1" applyProtection="1">
      <alignment horizontal="center" vertical="center" wrapText="1"/>
      <protection hidden="1"/>
    </xf>
    <xf numFmtId="3" fontId="43" fillId="35" borderId="62" xfId="3" applyNumberFormat="1" applyFont="1" applyFill="1" applyBorder="1" applyAlignment="1" applyProtection="1">
      <alignment horizontal="center" vertical="center" wrapText="1"/>
      <protection hidden="1"/>
    </xf>
    <xf numFmtId="0" fontId="55" fillId="35" borderId="62" xfId="3" applyFont="1" applyFill="1" applyBorder="1" applyAlignment="1" applyProtection="1">
      <alignment horizontal="center" vertical="center" wrapText="1"/>
      <protection hidden="1"/>
    </xf>
    <xf numFmtId="0" fontId="60" fillId="31" borderId="31" xfId="3" applyFont="1" applyFill="1" applyBorder="1" applyAlignment="1" applyProtection="1">
      <alignment vertical="center" wrapText="1"/>
      <protection hidden="1"/>
    </xf>
    <xf numFmtId="3" fontId="44" fillId="31" borderId="32" xfId="3" applyNumberFormat="1" applyFont="1" applyFill="1" applyBorder="1" applyAlignment="1" applyProtection="1">
      <alignment horizontal="left" vertical="center" wrapText="1"/>
      <protection hidden="1"/>
    </xf>
    <xf numFmtId="3" fontId="43" fillId="31" borderId="21" xfId="3" applyNumberFormat="1" applyFont="1" applyFill="1" applyBorder="1" applyAlignment="1" applyProtection="1">
      <alignment horizontal="center" vertical="center" wrapText="1"/>
      <protection hidden="1"/>
    </xf>
    <xf numFmtId="3" fontId="43" fillId="31" borderId="32" xfId="3" applyNumberFormat="1" applyFont="1" applyFill="1" applyBorder="1" applyAlignment="1" applyProtection="1">
      <alignment horizontal="center" vertical="center" wrapText="1"/>
      <protection hidden="1"/>
    </xf>
    <xf numFmtId="0" fontId="41" fillId="25" borderId="0" xfId="3" applyFont="1" applyFill="1" applyBorder="1" applyAlignment="1" applyProtection="1">
      <alignment horizontal="center" vertical="center"/>
      <protection hidden="1"/>
    </xf>
    <xf numFmtId="0" fontId="2" fillId="0" borderId="62" xfId="3" applyFont="1" applyBorder="1" applyAlignment="1" applyProtection="1">
      <alignment horizontal="center" vertical="center" wrapText="1"/>
      <protection hidden="1"/>
    </xf>
    <xf numFmtId="3" fontId="44" fillId="37" borderId="21" xfId="3" applyNumberFormat="1" applyFont="1" applyFill="1" applyBorder="1" applyAlignment="1" applyProtection="1">
      <alignment horizontal="center" vertical="center" wrapText="1"/>
      <protection hidden="1"/>
    </xf>
    <xf numFmtId="3" fontId="44" fillId="37" borderId="48" xfId="3" applyNumberFormat="1" applyFont="1" applyFill="1" applyBorder="1" applyAlignment="1" applyProtection="1">
      <alignment horizontal="center" vertical="center" wrapText="1"/>
      <protection hidden="1"/>
    </xf>
    <xf numFmtId="3" fontId="44" fillId="37" borderId="32" xfId="3" applyNumberFormat="1" applyFont="1" applyFill="1" applyBorder="1" applyAlignment="1" applyProtection="1">
      <alignment horizontal="center" vertical="center" wrapText="1"/>
      <protection hidden="1"/>
    </xf>
    <xf numFmtId="38" fontId="44" fillId="37" borderId="21" xfId="3" applyNumberFormat="1" applyFont="1" applyFill="1" applyBorder="1" applyAlignment="1" applyProtection="1">
      <alignment horizontal="center" vertical="center" wrapText="1"/>
      <protection hidden="1"/>
    </xf>
    <xf numFmtId="38" fontId="44" fillId="37" borderId="48" xfId="3" applyNumberFormat="1" applyFont="1" applyFill="1" applyBorder="1" applyAlignment="1" applyProtection="1">
      <alignment horizontal="center" vertical="center" wrapText="1"/>
      <protection hidden="1"/>
    </xf>
    <xf numFmtId="38" fontId="44" fillId="37" borderId="32" xfId="3" applyNumberFormat="1" applyFont="1" applyFill="1" applyBorder="1" applyAlignment="1" applyProtection="1">
      <alignment horizontal="center" vertical="center" wrapText="1"/>
      <protection hidden="1"/>
    </xf>
    <xf numFmtId="177" fontId="43" fillId="29" borderId="41" xfId="0" applyNumberFormat="1" applyFont="1" applyFill="1" applyBorder="1" applyAlignment="1" applyProtection="1">
      <alignment horizontal="left" vertical="center"/>
      <protection hidden="1"/>
    </xf>
    <xf numFmtId="177" fontId="43" fillId="29" borderId="65" xfId="0" applyNumberFormat="1" applyFont="1" applyFill="1" applyBorder="1" applyAlignment="1" applyProtection="1">
      <alignment horizontal="left" vertical="center"/>
      <protection hidden="1"/>
    </xf>
    <xf numFmtId="169" fontId="59" fillId="29" borderId="56" xfId="58" applyNumberFormat="1" applyFont="1" applyFill="1" applyBorder="1" applyAlignment="1" applyProtection="1">
      <alignment horizontal="center" vertical="center"/>
      <protection hidden="1"/>
    </xf>
    <xf numFmtId="169" fontId="59" fillId="29" borderId="52" xfId="58" applyNumberFormat="1" applyFont="1" applyFill="1" applyBorder="1" applyAlignment="1" applyProtection="1">
      <alignment horizontal="center" vertical="center"/>
      <protection hidden="1"/>
    </xf>
    <xf numFmtId="169" fontId="59" fillId="29" borderId="45" xfId="58" applyNumberFormat="1" applyFont="1" applyFill="1" applyBorder="1" applyAlignment="1" applyProtection="1">
      <alignment horizontal="center" vertical="center"/>
      <protection hidden="1"/>
    </xf>
    <xf numFmtId="169" fontId="59" fillId="29" borderId="21" xfId="58" applyNumberFormat="1" applyFont="1" applyFill="1" applyBorder="1" applyAlignment="1" applyProtection="1">
      <alignment horizontal="center" vertical="center"/>
      <protection hidden="1"/>
    </xf>
    <xf numFmtId="169" fontId="59" fillId="29" borderId="48" xfId="58" applyNumberFormat="1" applyFont="1" applyFill="1" applyBorder="1" applyAlignment="1" applyProtection="1">
      <alignment horizontal="center" vertical="center"/>
      <protection hidden="1"/>
    </xf>
    <xf numFmtId="169" fontId="59" fillId="29" borderId="49" xfId="58" applyNumberFormat="1" applyFont="1" applyFill="1" applyBorder="1" applyAlignment="1" applyProtection="1">
      <alignment horizontal="center" vertical="center"/>
      <protection hidden="1"/>
    </xf>
    <xf numFmtId="0" fontId="58" fillId="26" borderId="29" xfId="3" applyFont="1" applyFill="1" applyBorder="1" applyAlignment="1" applyProtection="1">
      <alignment horizontal="center" vertical="center" wrapText="1"/>
      <protection hidden="1"/>
    </xf>
    <xf numFmtId="0" fontId="58" fillId="26" borderId="39" xfId="3" applyFont="1" applyFill="1" applyBorder="1" applyAlignment="1" applyProtection="1">
      <alignment horizontal="center" vertical="center" wrapText="1"/>
      <protection hidden="1"/>
    </xf>
    <xf numFmtId="0" fontId="58" fillId="26" borderId="30" xfId="3" applyFont="1" applyFill="1" applyBorder="1" applyAlignment="1" applyProtection="1">
      <alignment horizontal="center" vertical="center" wrapText="1"/>
      <protection hidden="1"/>
    </xf>
    <xf numFmtId="169" fontId="59" fillId="29" borderId="64" xfId="58" applyNumberFormat="1" applyFont="1" applyFill="1" applyBorder="1" applyAlignment="1" applyProtection="1">
      <alignment horizontal="center" vertical="center"/>
      <protection hidden="1"/>
    </xf>
    <xf numFmtId="169" fontId="59" fillId="29" borderId="1" xfId="58" applyNumberFormat="1" applyFont="1" applyFill="1" applyBorder="1" applyAlignment="1" applyProtection="1">
      <alignment horizontal="center" vertical="center"/>
      <protection hidden="1"/>
    </xf>
    <xf numFmtId="169" fontId="59" fillId="29" borderId="2" xfId="58" applyNumberFormat="1" applyFont="1" applyFill="1" applyBorder="1" applyAlignment="1" applyProtection="1">
      <alignment horizontal="center" vertical="center"/>
      <protection hidden="1"/>
    </xf>
    <xf numFmtId="0" fontId="61" fillId="25" borderId="63" xfId="3" applyFont="1" applyFill="1" applyBorder="1" applyAlignment="1" applyProtection="1">
      <alignment horizontal="right" vertical="center"/>
      <protection hidden="1"/>
    </xf>
    <xf numFmtId="0" fontId="61" fillId="25" borderId="0" xfId="3" applyFont="1" applyFill="1" applyAlignment="1" applyProtection="1">
      <alignment horizontal="right" vertical="center"/>
      <protection hidden="1"/>
    </xf>
    <xf numFmtId="0" fontId="58" fillId="31" borderId="4" xfId="3" applyFont="1" applyFill="1" applyBorder="1" applyAlignment="1" applyProtection="1">
      <alignment horizontal="left" vertical="center" wrapText="1"/>
      <protection hidden="1"/>
    </xf>
    <xf numFmtId="3" fontId="41" fillId="25" borderId="0" xfId="3" applyNumberFormat="1" applyFont="1" applyFill="1" applyAlignment="1" applyProtection="1">
      <alignment horizontal="left" vertical="center"/>
      <protection hidden="1"/>
    </xf>
    <xf numFmtId="0" fontId="55" fillId="25" borderId="0" xfId="3" applyFont="1" applyFill="1" applyAlignment="1" applyProtection="1">
      <alignment vertical="center"/>
      <protection hidden="1"/>
    </xf>
    <xf numFmtId="0" fontId="58" fillId="26" borderId="4" xfId="3" applyFont="1" applyFill="1" applyBorder="1" applyAlignment="1" applyProtection="1">
      <alignment horizontal="center" vertical="center" wrapText="1"/>
      <protection hidden="1"/>
    </xf>
    <xf numFmtId="0" fontId="44" fillId="31" borderId="4" xfId="3" applyFont="1" applyFill="1" applyBorder="1" applyAlignment="1" applyProtection="1">
      <alignment horizontal="left" vertical="center" wrapText="1"/>
      <protection hidden="1"/>
    </xf>
    <xf numFmtId="0" fontId="58" fillId="31" borderId="21" xfId="3" applyFont="1" applyFill="1" applyBorder="1" applyAlignment="1" applyProtection="1">
      <alignment horizontal="left" vertical="center" wrapText="1"/>
      <protection hidden="1"/>
    </xf>
    <xf numFmtId="0" fontId="58" fillId="31" borderId="48" xfId="3" applyFont="1" applyFill="1" applyBorder="1" applyAlignment="1" applyProtection="1">
      <alignment horizontal="left" vertical="center" wrapText="1"/>
      <protection hidden="1"/>
    </xf>
    <xf numFmtId="0" fontId="58" fillId="31" borderId="32" xfId="3" applyFont="1" applyFill="1" applyBorder="1" applyAlignment="1" applyProtection="1">
      <alignment horizontal="left" vertical="center" wrapText="1"/>
      <protection hidden="1"/>
    </xf>
    <xf numFmtId="0" fontId="60" fillId="25" borderId="1" xfId="3" applyFont="1" applyFill="1" applyBorder="1" applyAlignment="1" applyProtection="1">
      <alignment horizontal="center" vertical="center"/>
      <protection hidden="1"/>
    </xf>
    <xf numFmtId="0" fontId="43" fillId="31" borderId="64" xfId="3" applyFont="1" applyFill="1" applyBorder="1" applyAlignment="1" applyProtection="1">
      <alignment horizontal="right" vertical="center"/>
      <protection hidden="1"/>
    </xf>
    <xf numFmtId="0" fontId="43" fillId="31" borderId="1" xfId="3" applyFont="1" applyFill="1" applyBorder="1" applyAlignment="1" applyProtection="1">
      <alignment horizontal="right" vertical="center"/>
      <protection hidden="1"/>
    </xf>
    <xf numFmtId="0" fontId="43" fillId="26" borderId="25" xfId="3" applyFont="1" applyFill="1" applyBorder="1" applyAlignment="1" applyProtection="1">
      <alignment horizontal="center" vertical="center"/>
      <protection hidden="1"/>
    </xf>
    <xf numFmtId="0" fontId="43" fillId="26" borderId="1" xfId="3" applyFont="1" applyFill="1" applyBorder="1" applyAlignment="1" applyProtection="1">
      <alignment horizontal="center" vertical="center"/>
      <protection hidden="1"/>
    </xf>
    <xf numFmtId="3" fontId="71" fillId="25" borderId="0" xfId="3" applyNumberFormat="1" applyFont="1" applyFill="1" applyAlignment="1" applyProtection="1">
      <alignment horizontal="left" vertical="center"/>
      <protection hidden="1"/>
    </xf>
    <xf numFmtId="0" fontId="72" fillId="25" borderId="0" xfId="3" applyFont="1" applyFill="1" applyAlignment="1" applyProtection="1">
      <alignment vertical="center"/>
      <protection hidden="1"/>
    </xf>
    <xf numFmtId="3" fontId="43" fillId="43" borderId="4" xfId="3" applyNumberFormat="1" applyFont="1" applyFill="1" applyBorder="1" applyAlignment="1" applyProtection="1">
      <alignment horizontal="center" vertical="center" wrapText="1"/>
      <protection hidden="1"/>
    </xf>
    <xf numFmtId="172" fontId="43" fillId="43" borderId="4" xfId="68" applyNumberFormat="1" applyFont="1" applyFill="1" applyBorder="1" applyAlignment="1" applyProtection="1">
      <alignment horizontal="center" vertical="center" wrapText="1"/>
      <protection hidden="1"/>
    </xf>
    <xf numFmtId="0" fontId="43" fillId="43" borderId="51" xfId="3" applyFont="1" applyFill="1" applyBorder="1" applyAlignment="1" applyProtection="1">
      <alignment horizontal="center" vertical="center" wrapText="1"/>
      <protection hidden="1"/>
    </xf>
    <xf numFmtId="0" fontId="43" fillId="43" borderId="60" xfId="3" applyFont="1" applyFill="1" applyBorder="1" applyAlignment="1" applyProtection="1">
      <alignment horizontal="center" vertical="center" wrapText="1"/>
      <protection hidden="1"/>
    </xf>
    <xf numFmtId="3" fontId="43" fillId="43" borderId="56" xfId="3" applyNumberFormat="1" applyFont="1" applyFill="1" applyBorder="1" applyAlignment="1" applyProtection="1">
      <alignment horizontal="center" vertical="center" wrapText="1"/>
      <protection hidden="1"/>
    </xf>
    <xf numFmtId="3" fontId="43" fillId="43" borderId="33" xfId="3" applyNumberFormat="1" applyFont="1" applyFill="1" applyBorder="1" applyAlignment="1" applyProtection="1">
      <alignment horizontal="center" vertical="center" wrapText="1"/>
      <protection hidden="1"/>
    </xf>
    <xf numFmtId="3" fontId="43" fillId="43" borderId="57" xfId="3" applyNumberFormat="1" applyFont="1" applyFill="1" applyBorder="1" applyAlignment="1" applyProtection="1">
      <alignment horizontal="center" vertical="center" wrapText="1"/>
      <protection hidden="1"/>
    </xf>
    <xf numFmtId="3" fontId="43" fillId="43" borderId="31" xfId="3" applyNumberFormat="1" applyFont="1" applyFill="1" applyBorder="1" applyAlignment="1" applyProtection="1">
      <alignment horizontal="center" vertical="center" wrapText="1"/>
      <protection hidden="1"/>
    </xf>
    <xf numFmtId="10" fontId="44" fillId="37" borderId="21" xfId="3" applyNumberFormat="1" applyFont="1" applyFill="1" applyBorder="1" applyAlignment="1" applyProtection="1">
      <alignment horizontal="center" vertical="center"/>
      <protection hidden="1"/>
    </xf>
    <xf numFmtId="10" fontId="44" fillId="37" borderId="48" xfId="3" applyNumberFormat="1" applyFont="1" applyFill="1" applyBorder="1" applyAlignment="1" applyProtection="1">
      <alignment horizontal="center" vertical="center"/>
      <protection hidden="1"/>
    </xf>
    <xf numFmtId="10" fontId="44" fillId="37" borderId="32" xfId="3" applyNumberFormat="1" applyFont="1" applyFill="1" applyBorder="1" applyAlignment="1" applyProtection="1">
      <alignment horizontal="center" vertical="center"/>
      <protection hidden="1"/>
    </xf>
    <xf numFmtId="0" fontId="55" fillId="25" borderId="0" xfId="3" applyFont="1" applyFill="1" applyBorder="1" applyAlignment="1" applyProtection="1">
      <alignment horizontal="center" vertical="center"/>
      <protection hidden="1"/>
    </xf>
    <xf numFmtId="0" fontId="44" fillId="31" borderId="21" xfId="3" applyFont="1" applyFill="1" applyBorder="1" applyAlignment="1" applyProtection="1">
      <alignment horizontal="left" vertical="center" wrapText="1"/>
      <protection hidden="1"/>
    </xf>
    <xf numFmtId="0" fontId="44" fillId="31" borderId="32" xfId="3" applyFont="1" applyFill="1" applyBorder="1" applyAlignment="1" applyProtection="1">
      <alignment horizontal="left" vertical="center" wrapText="1"/>
      <protection hidden="1"/>
    </xf>
    <xf numFmtId="0" fontId="44" fillId="31" borderId="48" xfId="3" applyFont="1" applyFill="1" applyBorder="1" applyAlignment="1" applyProtection="1">
      <alignment horizontal="left" vertical="center" wrapText="1"/>
      <protection hidden="1"/>
    </xf>
    <xf numFmtId="179" fontId="44" fillId="37" borderId="21" xfId="3" applyNumberFormat="1" applyFont="1" applyFill="1" applyBorder="1" applyAlignment="1" applyProtection="1">
      <alignment horizontal="center" vertical="center"/>
      <protection hidden="1"/>
    </xf>
    <xf numFmtId="179" fontId="44" fillId="37" borderId="48" xfId="3" applyNumberFormat="1" applyFont="1" applyFill="1" applyBorder="1" applyAlignment="1" applyProtection="1">
      <alignment horizontal="center" vertical="center"/>
      <protection hidden="1"/>
    </xf>
    <xf numFmtId="179" fontId="44" fillId="37" borderId="32" xfId="3" applyNumberFormat="1" applyFont="1" applyFill="1" applyBorder="1" applyAlignment="1" applyProtection="1">
      <alignment horizontal="center" vertical="center"/>
      <protection hidden="1"/>
    </xf>
    <xf numFmtId="0" fontId="49" fillId="25" borderId="4" xfId="0" applyFont="1" applyFill="1" applyBorder="1" applyAlignment="1">
      <alignment horizontal="center"/>
    </xf>
    <xf numFmtId="0" fontId="46" fillId="26" borderId="63" xfId="0" applyFont="1" applyFill="1" applyBorder="1" applyAlignment="1">
      <alignment horizontal="left"/>
    </xf>
    <xf numFmtId="0" fontId="46" fillId="26" borderId="0" xfId="0" applyFont="1" applyFill="1" applyBorder="1" applyAlignment="1">
      <alignment horizontal="left"/>
    </xf>
    <xf numFmtId="0" fontId="46" fillId="26" borderId="35" xfId="0" applyFont="1" applyFill="1" applyBorder="1" applyAlignment="1">
      <alignment horizontal="left"/>
    </xf>
    <xf numFmtId="0" fontId="46" fillId="26" borderId="46" xfId="0" applyFont="1" applyFill="1" applyBorder="1" applyAlignment="1">
      <alignment horizontal="left"/>
    </xf>
    <xf numFmtId="0" fontId="49" fillId="25" borderId="9" xfId="0" applyFont="1" applyFill="1" applyBorder="1" applyAlignment="1">
      <alignment horizontal="center"/>
    </xf>
    <xf numFmtId="0" fontId="46" fillId="26" borderId="55" xfId="0" applyFont="1" applyFill="1" applyBorder="1" applyAlignment="1">
      <alignment horizontal="left"/>
    </xf>
    <xf numFmtId="0" fontId="46" fillId="26" borderId="53" xfId="0" applyFont="1" applyFill="1" applyBorder="1" applyAlignment="1">
      <alignment horizontal="left"/>
    </xf>
    <xf numFmtId="0" fontId="49" fillId="0" borderId="0" xfId="0" applyFont="1" applyAlignment="1">
      <alignment horizontal="center"/>
    </xf>
    <xf numFmtId="0" fontId="2" fillId="2" borderId="0" xfId="3" applyFill="1" applyAlignment="1" applyProtection="1">
      <alignment horizontal="justify" vertical="top" wrapText="1"/>
      <protection hidden="1"/>
    </xf>
    <xf numFmtId="0" fontId="2" fillId="2" borderId="0" xfId="3" applyFill="1" applyAlignment="1" applyProtection="1">
      <alignment horizontal="justify" vertical="top"/>
      <protection hidden="1"/>
    </xf>
    <xf numFmtId="0" fontId="76" fillId="2" borderId="0" xfId="3" applyFont="1" applyFill="1" applyAlignment="1" applyProtection="1">
      <alignment horizontal="left" vertical="center" wrapText="1"/>
      <protection hidden="1"/>
    </xf>
    <xf numFmtId="0" fontId="76" fillId="2" borderId="0" xfId="3" applyFont="1" applyFill="1" applyAlignment="1" applyProtection="1">
      <alignment horizontal="left" vertical="center"/>
      <protection hidden="1"/>
    </xf>
    <xf numFmtId="0" fontId="2" fillId="2" borderId="0" xfId="3" quotePrefix="1" applyFill="1" applyAlignment="1" applyProtection="1">
      <alignment horizontal="justify" vertical="top" wrapText="1"/>
      <protection hidden="1"/>
    </xf>
  </cellXfs>
  <cellStyles count="93">
    <cellStyle name="20 % – Poudarek1" xfId="4" xr:uid="{00000000-0005-0000-0000-000000000000}"/>
    <cellStyle name="20 % – Poudarek2" xfId="5" xr:uid="{00000000-0005-0000-0000-000001000000}"/>
    <cellStyle name="20 % – Poudarek3" xfId="6" xr:uid="{00000000-0005-0000-0000-000002000000}"/>
    <cellStyle name="20 % – Poudarek4" xfId="7" xr:uid="{00000000-0005-0000-0000-000003000000}"/>
    <cellStyle name="20 % – Poudarek5" xfId="8" xr:uid="{00000000-0005-0000-0000-000004000000}"/>
    <cellStyle name="20 % – Poudarek6" xfId="9" xr:uid="{00000000-0005-0000-0000-000005000000}"/>
    <cellStyle name="20% - Énfasis1" xfId="10" xr:uid="{00000000-0005-0000-0000-000006000000}"/>
    <cellStyle name="20% - Énfasis2" xfId="11" xr:uid="{00000000-0005-0000-0000-000007000000}"/>
    <cellStyle name="20% - Énfasis3" xfId="12" xr:uid="{00000000-0005-0000-0000-000008000000}"/>
    <cellStyle name="20% - Énfasis4" xfId="13" xr:uid="{00000000-0005-0000-0000-000009000000}"/>
    <cellStyle name="20% - Énfasis5" xfId="14" xr:uid="{00000000-0005-0000-0000-00000A000000}"/>
    <cellStyle name="20% - Énfasis6" xfId="15" xr:uid="{00000000-0005-0000-0000-00000B000000}"/>
    <cellStyle name="40 % – Poudarek1" xfId="16" xr:uid="{00000000-0005-0000-0000-00000C000000}"/>
    <cellStyle name="40 % – Poudarek2" xfId="17" xr:uid="{00000000-0005-0000-0000-00000D000000}"/>
    <cellStyle name="40 % – Poudarek3" xfId="18" xr:uid="{00000000-0005-0000-0000-00000E000000}"/>
    <cellStyle name="40 % – Poudarek4" xfId="19" xr:uid="{00000000-0005-0000-0000-00000F000000}"/>
    <cellStyle name="40 % – Poudarek5" xfId="20" xr:uid="{00000000-0005-0000-0000-000010000000}"/>
    <cellStyle name="40 % – Poudarek6" xfId="21" xr:uid="{00000000-0005-0000-0000-000011000000}"/>
    <cellStyle name="40% - Énfasis1" xfId="22" xr:uid="{00000000-0005-0000-0000-000012000000}"/>
    <cellStyle name="40% - Énfasis2" xfId="23" xr:uid="{00000000-0005-0000-0000-000013000000}"/>
    <cellStyle name="40% - Énfasis3" xfId="24" xr:uid="{00000000-0005-0000-0000-000014000000}"/>
    <cellStyle name="40% - Énfasis4" xfId="25" xr:uid="{00000000-0005-0000-0000-000015000000}"/>
    <cellStyle name="40% - Énfasis5" xfId="26" xr:uid="{00000000-0005-0000-0000-000016000000}"/>
    <cellStyle name="40% - Énfasis6" xfId="27" xr:uid="{00000000-0005-0000-0000-000017000000}"/>
    <cellStyle name="60 % – Poudarek1" xfId="28" xr:uid="{00000000-0005-0000-0000-000018000000}"/>
    <cellStyle name="60 % – Poudarek2" xfId="29" xr:uid="{00000000-0005-0000-0000-000019000000}"/>
    <cellStyle name="60 % – Poudarek3" xfId="30" xr:uid="{00000000-0005-0000-0000-00001A000000}"/>
    <cellStyle name="60 % – Poudarek4" xfId="31" xr:uid="{00000000-0005-0000-0000-00001B000000}"/>
    <cellStyle name="60 % – Poudarek5" xfId="32" xr:uid="{00000000-0005-0000-0000-00001C000000}"/>
    <cellStyle name="60 % – Poudarek6" xfId="33" xr:uid="{00000000-0005-0000-0000-00001D000000}"/>
    <cellStyle name="60% - Énfasis1" xfId="34" xr:uid="{00000000-0005-0000-0000-00001E000000}"/>
    <cellStyle name="60% - Énfasis2" xfId="35" xr:uid="{00000000-0005-0000-0000-00001F000000}"/>
    <cellStyle name="60% - Énfasis3" xfId="36" xr:uid="{00000000-0005-0000-0000-000020000000}"/>
    <cellStyle name="60% - Énfasis4" xfId="37" xr:uid="{00000000-0005-0000-0000-000021000000}"/>
    <cellStyle name="60% - Énfasis5" xfId="38" xr:uid="{00000000-0005-0000-0000-000022000000}"/>
    <cellStyle name="60% - Énfasis6" xfId="39" xr:uid="{00000000-0005-0000-0000-000023000000}"/>
    <cellStyle name="Buena" xfId="40" xr:uid="{00000000-0005-0000-0000-000024000000}"/>
    <cellStyle name="Cálculo" xfId="41" xr:uid="{00000000-0005-0000-0000-000025000000}"/>
    <cellStyle name="Celda de comprobación" xfId="42" xr:uid="{00000000-0005-0000-0000-000026000000}"/>
    <cellStyle name="Celda vinculada" xfId="43" xr:uid="{00000000-0005-0000-0000-000027000000}"/>
    <cellStyle name="Comma" xfId="1" builtinId="3"/>
    <cellStyle name="Comma 2" xfId="44" xr:uid="{00000000-0005-0000-0000-000028000000}"/>
    <cellStyle name="Dezimal 2" xfId="45" xr:uid="{00000000-0005-0000-0000-000029000000}"/>
    <cellStyle name="Dobro" xfId="46" xr:uid="{00000000-0005-0000-0000-00002A000000}"/>
    <cellStyle name="Encabezado 4" xfId="47" xr:uid="{00000000-0005-0000-0000-00002B000000}"/>
    <cellStyle name="Énfasis1" xfId="48" xr:uid="{00000000-0005-0000-0000-00002C000000}"/>
    <cellStyle name="Énfasis2" xfId="49" xr:uid="{00000000-0005-0000-0000-00002D000000}"/>
    <cellStyle name="Énfasis3" xfId="50" xr:uid="{00000000-0005-0000-0000-00002E000000}"/>
    <cellStyle name="Énfasis4" xfId="51" xr:uid="{00000000-0005-0000-0000-00002F000000}"/>
    <cellStyle name="Énfasis5" xfId="52" xr:uid="{00000000-0005-0000-0000-000030000000}"/>
    <cellStyle name="Énfasis6" xfId="53" xr:uid="{00000000-0005-0000-0000-000031000000}"/>
    <cellStyle name="Entrada" xfId="54" xr:uid="{00000000-0005-0000-0000-000032000000}"/>
    <cellStyle name="Euro" xfId="55" xr:uid="{00000000-0005-0000-0000-000033000000}"/>
    <cellStyle name="Incorrecto" xfId="56" xr:uid="{00000000-0005-0000-0000-000034000000}"/>
    <cellStyle name="Izhod" xfId="57" xr:uid="{00000000-0005-0000-0000-000035000000}"/>
    <cellStyle name="Millares [0]_JOYAS AUTENTICAS.F.E.Caso.2006" xfId="58" xr:uid="{00000000-0005-0000-0000-000037000000}"/>
    <cellStyle name="Naslov" xfId="59" xr:uid="{00000000-0005-0000-0000-000038000000}"/>
    <cellStyle name="Naslov 1" xfId="60" xr:uid="{00000000-0005-0000-0000-000039000000}"/>
    <cellStyle name="Naslov 2" xfId="61" xr:uid="{00000000-0005-0000-0000-00003A000000}"/>
    <cellStyle name="Naslov 3" xfId="62" xr:uid="{00000000-0005-0000-0000-00003B000000}"/>
    <cellStyle name="Naslov 4" xfId="63" xr:uid="{00000000-0005-0000-0000-00003C000000}"/>
    <cellStyle name="Nevtralno" xfId="64" xr:uid="{00000000-0005-0000-0000-00003D000000}"/>
    <cellStyle name="Normal" xfId="0" builtinId="0"/>
    <cellStyle name="Normal 2" xfId="3" xr:uid="{00000000-0005-0000-0000-00003E000000}"/>
    <cellStyle name="Normal_Estados financieros Escenario base" xfId="92" xr:uid="{00000000-0005-0000-0000-00003F000000}"/>
    <cellStyle name="Notas" xfId="65" xr:uid="{00000000-0005-0000-0000-000040000000}"/>
    <cellStyle name="Opomba" xfId="66" xr:uid="{00000000-0005-0000-0000-000041000000}"/>
    <cellStyle name="Opozorilo" xfId="67" xr:uid="{00000000-0005-0000-0000-000042000000}"/>
    <cellStyle name="Percent" xfId="2" builtinId="5"/>
    <cellStyle name="Percent 2" xfId="68" xr:uid="{00000000-0005-0000-0000-000043000000}"/>
    <cellStyle name="Pojasnjevalno besedilo" xfId="69" xr:uid="{00000000-0005-0000-0000-000044000000}"/>
    <cellStyle name="Poudarek1" xfId="70" xr:uid="{00000000-0005-0000-0000-000045000000}"/>
    <cellStyle name="Poudarek2" xfId="71" xr:uid="{00000000-0005-0000-0000-000046000000}"/>
    <cellStyle name="Poudarek3" xfId="72" xr:uid="{00000000-0005-0000-0000-000047000000}"/>
    <cellStyle name="Poudarek4" xfId="73" xr:uid="{00000000-0005-0000-0000-000048000000}"/>
    <cellStyle name="Poudarek5" xfId="74" xr:uid="{00000000-0005-0000-0000-000049000000}"/>
    <cellStyle name="Poudarek6" xfId="75" xr:uid="{00000000-0005-0000-0000-00004A000000}"/>
    <cellStyle name="Povezana celica" xfId="76" xr:uid="{00000000-0005-0000-0000-00004B000000}"/>
    <cellStyle name="Preveri celico" xfId="77" xr:uid="{00000000-0005-0000-0000-00004C000000}"/>
    <cellStyle name="Prozent 2" xfId="78" xr:uid="{00000000-0005-0000-0000-00004E000000}"/>
    <cellStyle name="Računanje" xfId="79" xr:uid="{00000000-0005-0000-0000-00004F000000}"/>
    <cellStyle name="Salida" xfId="80" xr:uid="{00000000-0005-0000-0000-000050000000}"/>
    <cellStyle name="Sheet Heading" xfId="81" xr:uid="{00000000-0005-0000-0000-000051000000}"/>
    <cellStyle name="Slabo" xfId="82" xr:uid="{00000000-0005-0000-0000-000052000000}"/>
    <cellStyle name="Standard 2" xfId="83" xr:uid="{00000000-0005-0000-0000-000054000000}"/>
    <cellStyle name="Texto de advertencia" xfId="84" xr:uid="{00000000-0005-0000-0000-000055000000}"/>
    <cellStyle name="Texto explicativo" xfId="85" xr:uid="{00000000-0005-0000-0000-000056000000}"/>
    <cellStyle name="Título" xfId="86" xr:uid="{00000000-0005-0000-0000-000057000000}"/>
    <cellStyle name="Título 1" xfId="87" xr:uid="{00000000-0005-0000-0000-000058000000}"/>
    <cellStyle name="Título 2" xfId="88" xr:uid="{00000000-0005-0000-0000-000059000000}"/>
    <cellStyle name="Título 3" xfId="89" xr:uid="{00000000-0005-0000-0000-00005A000000}"/>
    <cellStyle name="Vnos" xfId="90" xr:uid="{00000000-0005-0000-0000-00005B000000}"/>
    <cellStyle name="Vsota" xfId="91" xr:uid="{00000000-0005-0000-0000-00005C000000}"/>
  </cellStyles>
  <dxfs count="85">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ill>
        <patternFill>
          <bgColor indexed="10"/>
        </patternFill>
      </fill>
      <border>
        <left style="thin">
          <color indexed="64"/>
        </left>
        <right style="thin">
          <color indexed="64"/>
        </right>
        <top style="thin">
          <color indexed="64"/>
        </top>
        <bottom style="thin">
          <color indexed="64"/>
        </bottom>
      </border>
    </dxf>
    <dxf>
      <font>
        <condense val="0"/>
        <extend val="0"/>
        <color indexed="43"/>
      </font>
    </dxf>
    <dxf>
      <fill>
        <patternFill>
          <bgColor indexed="10"/>
        </patternFill>
      </fill>
      <border>
        <left style="thin">
          <color indexed="64"/>
        </left>
        <right style="thin">
          <color indexed="64"/>
        </right>
        <top style="thin">
          <color indexed="64"/>
        </top>
        <bottom style="thin">
          <color indexed="64"/>
        </bottom>
      </border>
    </dxf>
    <dxf>
      <font>
        <condense val="0"/>
        <extend val="0"/>
        <color indexed="43"/>
      </font>
    </dxf>
    <dxf>
      <font>
        <condense val="0"/>
        <extend val="0"/>
        <color indexed="43"/>
      </font>
    </dxf>
    <dxf>
      <font>
        <condense val="0"/>
        <extend val="0"/>
        <color indexed="43"/>
      </font>
    </dxf>
    <dxf>
      <font>
        <condense val="0"/>
        <extend val="0"/>
        <color indexed="9"/>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ill>
        <patternFill>
          <bgColor indexed="10"/>
        </patternFill>
      </fill>
      <border>
        <left style="thin">
          <color indexed="64"/>
        </left>
        <right style="thin">
          <color indexed="64"/>
        </right>
        <top style="thin">
          <color indexed="64"/>
        </top>
        <bottom style="thin">
          <color indexed="64"/>
        </bottom>
      </border>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ont>
        <condense val="0"/>
        <extend val="0"/>
        <color indexed="43"/>
      </font>
    </dxf>
    <dxf>
      <fill>
        <patternFill>
          <bgColor indexed="10"/>
        </patternFill>
      </fill>
      <border>
        <left style="thin">
          <color indexed="64"/>
        </left>
        <right style="thin">
          <color indexed="64"/>
        </right>
        <top style="thin">
          <color indexed="64"/>
        </top>
        <bottom style="thin">
          <color indexed="64"/>
        </bottom>
      </border>
    </dxf>
    <dxf>
      <font>
        <condense val="0"/>
        <extend val="0"/>
        <color indexed="43"/>
      </font>
    </dxf>
    <dxf>
      <font>
        <condense val="0"/>
        <extend val="0"/>
        <color indexed="43"/>
      </font>
    </dxf>
    <dxf>
      <font>
        <condense val="0"/>
        <extend val="0"/>
        <color indexed="43"/>
      </font>
    </dxf>
    <dxf>
      <font>
        <condense val="0"/>
        <extend val="0"/>
        <color indexed="43"/>
      </font>
    </dxf>
    <dxf>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i val="0"/>
        <u val="double"/>
        <color rgb="FFFF0000"/>
      </font>
    </dxf>
    <dxf>
      <font>
        <b/>
        <i val="0"/>
        <u val="double"/>
        <color rgb="FFFF0000"/>
      </font>
    </dxf>
    <dxf>
      <font>
        <b/>
        <i val="0"/>
        <u val="double"/>
        <color rgb="FFFF0000"/>
      </font>
    </dxf>
    <dxf>
      <font>
        <b/>
        <i val="0"/>
        <u val="double"/>
        <color rgb="FFFF0000"/>
      </font>
    </dxf>
    <dxf>
      <font>
        <b/>
        <i val="0"/>
        <strike val="0"/>
        <u val="double"/>
        <color rgb="FFFF0000"/>
      </font>
    </dxf>
  </dxfs>
  <tableStyles count="0" defaultTableStyle="TableStyleMedium2" defaultPivotStyle="PivotStyleLight16"/>
  <colors>
    <mruColors>
      <color rgb="FFFFC5B7"/>
      <color rgb="FFFF9981"/>
      <color rgb="FFC0C0C0"/>
      <color rgb="FF969696"/>
      <color rgb="FF808080"/>
      <color rgb="FF95B3D7"/>
      <color rgb="FFFF643F"/>
      <color rgb="FFFF3300"/>
      <color rgb="FFFF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Translations!$A$352</c:f>
          <c:strCache>
            <c:ptCount val="1"/>
            <c:pt idx="0">
              <c:v>Sensitivity analysis - Operating costs</c:v>
            </c:pt>
          </c:strCache>
        </c:strRef>
      </c:tx>
      <c:overlay val="1"/>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5948128906567093E-2"/>
          <c:y val="8.4308924947134642E-2"/>
          <c:w val="0.80195646291636224"/>
          <c:h val="0.76897021475554417"/>
        </c:manualLayout>
      </c:layout>
      <c:lineChart>
        <c:grouping val="standard"/>
        <c:varyColors val="0"/>
        <c:ser>
          <c:idx val="0"/>
          <c:order val="0"/>
          <c:tx>
            <c:strRef>
              <c:f>Translations!$A$353</c:f>
              <c:strCache>
                <c:ptCount val="1"/>
                <c:pt idx="0">
                  <c:v>Payback</c:v>
                </c:pt>
              </c:strCache>
            </c:strRef>
          </c:tx>
          <c:marker>
            <c:symbol val="none"/>
          </c:marker>
          <c:cat>
            <c:numRef>
              <c:f>'SA - Costs'!$D$3:$D$103</c:f>
              <c:numCache>
                <c:formatCode>0%</c:formatCode>
                <c:ptCount val="101"/>
                <c:pt idx="0">
                  <c:v>0.5</c:v>
                </c:pt>
                <c:pt idx="1">
                  <c:v>0.51</c:v>
                </c:pt>
                <c:pt idx="2">
                  <c:v>0.52</c:v>
                </c:pt>
                <c:pt idx="3">
                  <c:v>0.53</c:v>
                </c:pt>
                <c:pt idx="4">
                  <c:v>0.54</c:v>
                </c:pt>
                <c:pt idx="5">
                  <c:v>0.55000000000000004</c:v>
                </c:pt>
                <c:pt idx="6">
                  <c:v>0.56000000000000005</c:v>
                </c:pt>
                <c:pt idx="7">
                  <c:v>0.56999999999999995</c:v>
                </c:pt>
                <c:pt idx="8">
                  <c:v>0.57999999999999996</c:v>
                </c:pt>
                <c:pt idx="9">
                  <c:v>0.59</c:v>
                </c:pt>
                <c:pt idx="10">
                  <c:v>0.6</c:v>
                </c:pt>
                <c:pt idx="11">
                  <c:v>0.61</c:v>
                </c:pt>
                <c:pt idx="12">
                  <c:v>0.62</c:v>
                </c:pt>
                <c:pt idx="13">
                  <c:v>0.63</c:v>
                </c:pt>
                <c:pt idx="14">
                  <c:v>0.64</c:v>
                </c:pt>
                <c:pt idx="15">
                  <c:v>0.65</c:v>
                </c:pt>
                <c:pt idx="16">
                  <c:v>0.66</c:v>
                </c:pt>
                <c:pt idx="17">
                  <c:v>0.67</c:v>
                </c:pt>
                <c:pt idx="18">
                  <c:v>0.68</c:v>
                </c:pt>
                <c:pt idx="19">
                  <c:v>0.69</c:v>
                </c:pt>
                <c:pt idx="20">
                  <c:v>0.7</c:v>
                </c:pt>
                <c:pt idx="21">
                  <c:v>0.71</c:v>
                </c:pt>
                <c:pt idx="22">
                  <c:v>0.72</c:v>
                </c:pt>
                <c:pt idx="23">
                  <c:v>0.73</c:v>
                </c:pt>
                <c:pt idx="24">
                  <c:v>0.74</c:v>
                </c:pt>
                <c:pt idx="25">
                  <c:v>0.75</c:v>
                </c:pt>
                <c:pt idx="26">
                  <c:v>0.76</c:v>
                </c:pt>
                <c:pt idx="27">
                  <c:v>0.77</c:v>
                </c:pt>
                <c:pt idx="28">
                  <c:v>0.78</c:v>
                </c:pt>
                <c:pt idx="29">
                  <c:v>0.79</c:v>
                </c:pt>
                <c:pt idx="30">
                  <c:v>0.8</c:v>
                </c:pt>
                <c:pt idx="31">
                  <c:v>0.81</c:v>
                </c:pt>
                <c:pt idx="32">
                  <c:v>0.82</c:v>
                </c:pt>
                <c:pt idx="33">
                  <c:v>0.83</c:v>
                </c:pt>
                <c:pt idx="34">
                  <c:v>0.84</c:v>
                </c:pt>
                <c:pt idx="35">
                  <c:v>0.85</c:v>
                </c:pt>
                <c:pt idx="36">
                  <c:v>0.86</c:v>
                </c:pt>
                <c:pt idx="37">
                  <c:v>0.87</c:v>
                </c:pt>
                <c:pt idx="38">
                  <c:v>0.88</c:v>
                </c:pt>
                <c:pt idx="39">
                  <c:v>0.89</c:v>
                </c:pt>
                <c:pt idx="40">
                  <c:v>0.9</c:v>
                </c:pt>
                <c:pt idx="41">
                  <c:v>0.91</c:v>
                </c:pt>
                <c:pt idx="42">
                  <c:v>0.92</c:v>
                </c:pt>
                <c:pt idx="43">
                  <c:v>0.93</c:v>
                </c:pt>
                <c:pt idx="44">
                  <c:v>0.94</c:v>
                </c:pt>
                <c:pt idx="45">
                  <c:v>0.95</c:v>
                </c:pt>
                <c:pt idx="46">
                  <c:v>0.96</c:v>
                </c:pt>
                <c:pt idx="47">
                  <c:v>0.97</c:v>
                </c:pt>
                <c:pt idx="48">
                  <c:v>0.98</c:v>
                </c:pt>
                <c:pt idx="49">
                  <c:v>0.99</c:v>
                </c:pt>
                <c:pt idx="50">
                  <c:v>1</c:v>
                </c:pt>
                <c:pt idx="51">
                  <c:v>1.01</c:v>
                </c:pt>
                <c:pt idx="52">
                  <c:v>1.02</c:v>
                </c:pt>
                <c:pt idx="53">
                  <c:v>1.03</c:v>
                </c:pt>
                <c:pt idx="54">
                  <c:v>1.04</c:v>
                </c:pt>
                <c:pt idx="55">
                  <c:v>1.05</c:v>
                </c:pt>
                <c:pt idx="56">
                  <c:v>1.06</c:v>
                </c:pt>
                <c:pt idx="57">
                  <c:v>1.07</c:v>
                </c:pt>
                <c:pt idx="58">
                  <c:v>1.08</c:v>
                </c:pt>
                <c:pt idx="59">
                  <c:v>1.0900000000000001</c:v>
                </c:pt>
                <c:pt idx="60">
                  <c:v>1.1000000000000001</c:v>
                </c:pt>
                <c:pt idx="61">
                  <c:v>1.1100000000000001</c:v>
                </c:pt>
                <c:pt idx="62">
                  <c:v>1.1200000000000001</c:v>
                </c:pt>
                <c:pt idx="63">
                  <c:v>1.1299999999999999</c:v>
                </c:pt>
                <c:pt idx="64">
                  <c:v>1.1399999999999999</c:v>
                </c:pt>
                <c:pt idx="65">
                  <c:v>1.1499999999999999</c:v>
                </c:pt>
                <c:pt idx="66">
                  <c:v>1.1599999999999999</c:v>
                </c:pt>
                <c:pt idx="67">
                  <c:v>1.17</c:v>
                </c:pt>
                <c:pt idx="68">
                  <c:v>1.18</c:v>
                </c:pt>
                <c:pt idx="69">
                  <c:v>1.19</c:v>
                </c:pt>
                <c:pt idx="70">
                  <c:v>1.2</c:v>
                </c:pt>
                <c:pt idx="71">
                  <c:v>1.21</c:v>
                </c:pt>
                <c:pt idx="72">
                  <c:v>1.22</c:v>
                </c:pt>
                <c:pt idx="73">
                  <c:v>1.23</c:v>
                </c:pt>
                <c:pt idx="74">
                  <c:v>1.24</c:v>
                </c:pt>
                <c:pt idx="75">
                  <c:v>1.25</c:v>
                </c:pt>
                <c:pt idx="76">
                  <c:v>1.26</c:v>
                </c:pt>
                <c:pt idx="77">
                  <c:v>1.27</c:v>
                </c:pt>
                <c:pt idx="78">
                  <c:v>1.28</c:v>
                </c:pt>
                <c:pt idx="79">
                  <c:v>1.29</c:v>
                </c:pt>
                <c:pt idx="80">
                  <c:v>1.3</c:v>
                </c:pt>
                <c:pt idx="81">
                  <c:v>1.31</c:v>
                </c:pt>
                <c:pt idx="82">
                  <c:v>1.32</c:v>
                </c:pt>
                <c:pt idx="83">
                  <c:v>1.33</c:v>
                </c:pt>
                <c:pt idx="84">
                  <c:v>1.34</c:v>
                </c:pt>
                <c:pt idx="85">
                  <c:v>1.35</c:v>
                </c:pt>
                <c:pt idx="86">
                  <c:v>1.36</c:v>
                </c:pt>
                <c:pt idx="87">
                  <c:v>1.37</c:v>
                </c:pt>
                <c:pt idx="88">
                  <c:v>1.38</c:v>
                </c:pt>
                <c:pt idx="89">
                  <c:v>1.39</c:v>
                </c:pt>
                <c:pt idx="90">
                  <c:v>1.4</c:v>
                </c:pt>
                <c:pt idx="91">
                  <c:v>1.41</c:v>
                </c:pt>
                <c:pt idx="92">
                  <c:v>1.42</c:v>
                </c:pt>
                <c:pt idx="93">
                  <c:v>1.43</c:v>
                </c:pt>
                <c:pt idx="94">
                  <c:v>1.44</c:v>
                </c:pt>
                <c:pt idx="95">
                  <c:v>1.45</c:v>
                </c:pt>
                <c:pt idx="96">
                  <c:v>1.46</c:v>
                </c:pt>
                <c:pt idx="97">
                  <c:v>1.47</c:v>
                </c:pt>
                <c:pt idx="98">
                  <c:v>1.48</c:v>
                </c:pt>
                <c:pt idx="99">
                  <c:v>1.49</c:v>
                </c:pt>
                <c:pt idx="100">
                  <c:v>1.5</c:v>
                </c:pt>
              </c:numCache>
            </c:numRef>
          </c:cat>
          <c:val>
            <c:numRef>
              <c:f>'SA - Costs'!$E$3:$E$103</c:f>
              <c:numCache>
                <c:formatCode>General</c:formatCode>
                <c:ptCount val="101"/>
                <c:pt idx="0">
                  <c:v>1.7219221149169734</c:v>
                </c:pt>
                <c:pt idx="1">
                  <c:v>1.736057054545932</c:v>
                </c:pt>
                <c:pt idx="2">
                  <c:v>1.7504259770987649</c:v>
                </c:pt>
                <c:pt idx="3">
                  <c:v>1.7650347409230713</c:v>
                </c:pt>
                <c:pt idx="4">
                  <c:v>1.7798894015835682</c:v>
                </c:pt>
                <c:pt idx="5">
                  <c:v>1.7949962202314937</c:v>
                </c:pt>
                <c:pt idx="6">
                  <c:v>1.8103616724038751</c:v>
                </c:pt>
                <c:pt idx="7">
                  <c:v>1.8259924572786339</c:v>
                </c:pt>
                <c:pt idx="8">
                  <c:v>1.8418955074133254</c:v>
                </c:pt>
                <c:pt idx="9">
                  <c:v>1.8580779989972496</c:v>
                </c:pt>
                <c:pt idx="10">
                  <c:v>1.8745473626487912</c:v>
                </c:pt>
                <c:pt idx="11">
                  <c:v>1.8913112947921187</c:v>
                </c:pt>
                <c:pt idx="12">
                  <c:v>1.9083777696498354</c:v>
                </c:pt>
                <c:pt idx="13">
                  <c:v>1.9257550518908471</c:v>
                </c:pt>
                <c:pt idx="14">
                  <c:v>1.9434517099755926</c:v>
                </c:pt>
                <c:pt idx="15">
                  <c:v>1.9614766302439119</c:v>
                </c:pt>
                <c:pt idx="16">
                  <c:v>1.9798390317942163</c:v>
                </c:pt>
                <c:pt idx="17">
                  <c:v>1.9985484822063069</c:v>
                </c:pt>
                <c:pt idx="18">
                  <c:v>2.015764344947371</c:v>
                </c:pt>
                <c:pt idx="19">
                  <c:v>2.0331229080118756</c:v>
                </c:pt>
                <c:pt idx="20">
                  <c:v>2.0507830311643223</c:v>
                </c:pt>
                <c:pt idx="21">
                  <c:v>2.0687526414996658</c:v>
                </c:pt>
                <c:pt idx="22">
                  <c:v>2.0870399464077578</c:v>
                </c:pt>
                <c:pt idx="23">
                  <c:v>2.1056534460725556</c:v>
                </c:pt>
                <c:pt idx="24">
                  <c:v>2.1246019466462007</c:v>
                </c:pt>
                <c:pt idx="25">
                  <c:v>2.1438945741408695</c:v>
                </c:pt>
                <c:pt idx="26">
                  <c:v>2.1635407890844345</c:v>
                </c:pt>
                <c:pt idx="27">
                  <c:v>2.1835504019893888</c:v>
                </c:pt>
                <c:pt idx="28">
                  <c:v>2.2039335896881744</c:v>
                </c:pt>
                <c:pt idx="29">
                  <c:v>2.2247009125920605</c:v>
                </c:pt>
                <c:pt idx="30">
                  <c:v>2.2458633329350706</c:v>
                </c:pt>
                <c:pt idx="31">
                  <c:v>2.2674322340691808</c:v>
                </c:pt>
                <c:pt idx="32">
                  <c:v>2.2894194408821451</c:v>
                </c:pt>
                <c:pt idx="33">
                  <c:v>2.3118372414149002</c:v>
                </c:pt>
                <c:pt idx="34">
                  <c:v>2.3346984097615828</c:v>
                </c:pt>
                <c:pt idx="35">
                  <c:v>2.3580162303418342</c:v>
                </c:pt>
                <c:pt idx="36">
                  <c:v>2.3818045236422924</c:v>
                </c:pt>
                <c:pt idx="37">
                  <c:v>2.4060776735320912</c:v>
                </c:pt>
                <c:pt idx="38">
                  <c:v>2.4308506562657977</c:v>
                </c:pt>
                <c:pt idx="39">
                  <c:v>2.4561390712966782</c:v>
                </c:pt>
                <c:pt idx="40">
                  <c:v>2.481959174033503</c:v>
                </c:pt>
                <c:pt idx="41">
                  <c:v>2.508327910685435</c:v>
                </c:pt>
                <c:pt idx="42">
                  <c:v>2.5352629553519561</c:v>
                </c:pt>
                <c:pt idx="43">
                  <c:v>2.5627827495284183</c:v>
                </c:pt>
                <c:pt idx="44">
                  <c:v>2.5909065442127792</c:v>
                </c:pt>
                <c:pt idx="45">
                  <c:v>2.6196544448155605</c:v>
                </c:pt>
                <c:pt idx="46">
                  <c:v>2.6490474590931945</c:v>
                </c:pt>
                <c:pt idx="47">
                  <c:v>2.679107548344914</c:v>
                </c:pt>
                <c:pt idx="48">
                  <c:v>2.7098576821353944</c:v>
                </c:pt>
                <c:pt idx="49">
                  <c:v>2.7413218968297102</c:v>
                </c:pt>
                <c:pt idx="50">
                  <c:v>2.7735253582541013</c:v>
                </c:pt>
                <c:pt idx="51">
                  <c:v>2.8064944288258507</c:v>
                </c:pt>
                <c:pt idx="52">
                  <c:v>2.8402567395286278</c:v>
                </c:pt>
                <c:pt idx="53">
                  <c:v>2.8748412671462962</c:v>
                </c:pt>
                <c:pt idx="54">
                  <c:v>2.9102784172089238</c:v>
                </c:pt>
                <c:pt idx="55">
                  <c:v>2.9466001131500374</c:v>
                </c:pt>
                <c:pt idx="56">
                  <c:v>2.9838398922246068</c:v>
                </c:pt>
                <c:pt idx="57">
                  <c:v>3.0188523298061174</c:v>
                </c:pt>
                <c:pt idx="58">
                  <c:v>3.0522814837768801</c:v>
                </c:pt>
                <c:pt idx="59">
                  <c:v>3.0864592809177283</c:v>
                </c:pt>
                <c:pt idx="60">
                  <c:v>3.1214111547230541</c:v>
                </c:pt>
                <c:pt idx="61">
                  <c:v>3.1571637039451641</c:v>
                </c:pt>
                <c:pt idx="62">
                  <c:v>3.1937447601016444</c:v>
                </c:pt>
                <c:pt idx="63">
                  <c:v>3.2311834597308731</c:v>
                </c:pt>
                <c:pt idx="64">
                  <c:v>3.2695103217899</c:v>
                </c:pt>
                <c:pt idx="65">
                  <c:v>3.3087573306268077</c:v>
                </c:pt>
                <c:pt idx="66">
                  <c:v>3.3489580250016511</c:v>
                </c:pt>
                <c:pt idx="67">
                  <c:v>3.3901475936767258</c:v>
                </c:pt>
                <c:pt idx="68">
                  <c:v>3.4323629781487881</c:v>
                </c:pt>
                <c:pt idx="69">
                  <c:v>3.4756429831536226</c:v>
                </c:pt>
                <c:pt idx="70">
                  <c:v>3.5200283956377438</c:v>
                </c:pt>
                <c:pt idx="71">
                  <c:v>3.5655621129639297</c:v>
                </c:pt>
                <c:pt idx="72">
                  <c:v>3.6122892811976577</c:v>
                </c:pt>
                <c:pt idx="73">
                  <c:v>3.6602574444115077</c:v>
                </c:pt>
                <c:pt idx="74">
                  <c:v>3.7095167060454752</c:v>
                </c:pt>
                <c:pt idx="75">
                  <c:v>3.7601199034744242</c:v>
                </c:pt>
                <c:pt idx="76">
                  <c:v>3.8121227970612637</c:v>
                </c:pt>
                <c:pt idx="77">
                  <c:v>3.8655842751178997</c:v>
                </c:pt>
                <c:pt idx="78">
                  <c:v>3.920566576357805</c:v>
                </c:pt>
                <c:pt idx="79">
                  <c:v>3.9771355316068981</c:v>
                </c:pt>
                <c:pt idx="80">
                  <c:v>4.0293035509200967</c:v>
                </c:pt>
                <c:pt idx="81">
                  <c:v>4.0787881777079811</c:v>
                </c:pt>
                <c:pt idx="82">
                  <c:v>4.1295033772103622</c:v>
                </c:pt>
                <c:pt idx="83">
                  <c:v>4.181495629772348</c:v>
                </c:pt>
                <c:pt idx="84">
                  <c:v>4.2348137864183863</c:v>
                </c:pt>
                <c:pt idx="85">
                  <c:v>4.2895092219467585</c:v>
                </c:pt>
                <c:pt idx="86">
                  <c:v>4.3456360000432195</c:v>
                </c:pt>
                <c:pt idx="87">
                  <c:v>4.4032510515292316</c:v>
                </c:pt>
                <c:pt idx="88">
                  <c:v>4.4624143669801635</c:v>
                </c:pt>
                <c:pt idx="89">
                  <c:v>4.5231892050834013</c:v>
                </c:pt>
                <c:pt idx="90">
                  <c:v>4.5856423182576638</c:v>
                </c:pt>
                <c:pt idx="91">
                  <c:v>4.6498441972251907</c:v>
                </c:pt>
                <c:pt idx="92">
                  <c:v>4.7158693364206501</c:v>
                </c:pt>
                <c:pt idx="93">
                  <c:v>4.7837965223376724</c:v>
                </c:pt>
                <c:pt idx="94">
                  <c:v>4.8537091471595675</c:v>
                </c:pt>
                <c:pt idx="95">
                  <c:v>4.9256955502991948</c:v>
                </c:pt>
                <c:pt idx="96">
                  <c:v>4.9998493907890786</c:v>
                </c:pt>
                <c:pt idx="97">
                  <c:v>5.06194901181565</c:v>
                </c:pt>
                <c:pt idx="98">
                  <c:v>5.1255812696132965</c:v>
                </c:pt>
                <c:pt idx="99">
                  <c:v>5.1908336985332202</c:v>
                </c:pt>
                <c:pt idx="100">
                  <c:v>5.2577689744040015</c:v>
                </c:pt>
              </c:numCache>
            </c:numRef>
          </c:val>
          <c:smooth val="1"/>
          <c:extLst>
            <c:ext xmlns:c16="http://schemas.microsoft.com/office/drawing/2014/chart" uri="{C3380CC4-5D6E-409C-BE32-E72D297353CC}">
              <c16:uniqueId val="{00000000-BD54-4C00-8075-91B77BFA097E}"/>
            </c:ext>
          </c:extLst>
        </c:ser>
        <c:dLbls>
          <c:showLegendKey val="0"/>
          <c:showVal val="0"/>
          <c:showCatName val="0"/>
          <c:showSerName val="0"/>
          <c:showPercent val="0"/>
          <c:showBubbleSize val="0"/>
        </c:dLbls>
        <c:marker val="1"/>
        <c:smooth val="0"/>
        <c:axId val="120112256"/>
        <c:axId val="120114176"/>
      </c:lineChart>
      <c:lineChart>
        <c:grouping val="standard"/>
        <c:varyColors val="0"/>
        <c:ser>
          <c:idx val="1"/>
          <c:order val="1"/>
          <c:tx>
            <c:strRef>
              <c:f>Translations!$A$354</c:f>
              <c:strCache>
                <c:ptCount val="1"/>
                <c:pt idx="0">
                  <c:v>IRR</c:v>
                </c:pt>
              </c:strCache>
            </c:strRef>
          </c:tx>
          <c:marker>
            <c:symbol val="none"/>
          </c:marker>
          <c:cat>
            <c:numRef>
              <c:f>'SA - Costs'!$D$3:$D$103</c:f>
              <c:numCache>
                <c:formatCode>0%</c:formatCode>
                <c:ptCount val="101"/>
                <c:pt idx="0">
                  <c:v>0.5</c:v>
                </c:pt>
                <c:pt idx="1">
                  <c:v>0.51</c:v>
                </c:pt>
                <c:pt idx="2">
                  <c:v>0.52</c:v>
                </c:pt>
                <c:pt idx="3">
                  <c:v>0.53</c:v>
                </c:pt>
                <c:pt idx="4">
                  <c:v>0.54</c:v>
                </c:pt>
                <c:pt idx="5">
                  <c:v>0.55000000000000004</c:v>
                </c:pt>
                <c:pt idx="6">
                  <c:v>0.56000000000000005</c:v>
                </c:pt>
                <c:pt idx="7">
                  <c:v>0.56999999999999995</c:v>
                </c:pt>
                <c:pt idx="8">
                  <c:v>0.57999999999999996</c:v>
                </c:pt>
                <c:pt idx="9">
                  <c:v>0.59</c:v>
                </c:pt>
                <c:pt idx="10">
                  <c:v>0.6</c:v>
                </c:pt>
                <c:pt idx="11">
                  <c:v>0.61</c:v>
                </c:pt>
                <c:pt idx="12">
                  <c:v>0.62</c:v>
                </c:pt>
                <c:pt idx="13">
                  <c:v>0.63</c:v>
                </c:pt>
                <c:pt idx="14">
                  <c:v>0.64</c:v>
                </c:pt>
                <c:pt idx="15">
                  <c:v>0.65</c:v>
                </c:pt>
                <c:pt idx="16">
                  <c:v>0.66</c:v>
                </c:pt>
                <c:pt idx="17">
                  <c:v>0.67</c:v>
                </c:pt>
                <c:pt idx="18">
                  <c:v>0.68</c:v>
                </c:pt>
                <c:pt idx="19">
                  <c:v>0.69</c:v>
                </c:pt>
                <c:pt idx="20">
                  <c:v>0.7</c:v>
                </c:pt>
                <c:pt idx="21">
                  <c:v>0.71</c:v>
                </c:pt>
                <c:pt idx="22">
                  <c:v>0.72</c:v>
                </c:pt>
                <c:pt idx="23">
                  <c:v>0.73</c:v>
                </c:pt>
                <c:pt idx="24">
                  <c:v>0.74</c:v>
                </c:pt>
                <c:pt idx="25">
                  <c:v>0.75</c:v>
                </c:pt>
                <c:pt idx="26">
                  <c:v>0.76</c:v>
                </c:pt>
                <c:pt idx="27">
                  <c:v>0.77</c:v>
                </c:pt>
                <c:pt idx="28">
                  <c:v>0.78</c:v>
                </c:pt>
                <c:pt idx="29">
                  <c:v>0.79</c:v>
                </c:pt>
                <c:pt idx="30">
                  <c:v>0.8</c:v>
                </c:pt>
                <c:pt idx="31">
                  <c:v>0.81</c:v>
                </c:pt>
                <c:pt idx="32">
                  <c:v>0.82</c:v>
                </c:pt>
                <c:pt idx="33">
                  <c:v>0.83</c:v>
                </c:pt>
                <c:pt idx="34">
                  <c:v>0.84</c:v>
                </c:pt>
                <c:pt idx="35">
                  <c:v>0.85</c:v>
                </c:pt>
                <c:pt idx="36">
                  <c:v>0.86</c:v>
                </c:pt>
                <c:pt idx="37">
                  <c:v>0.87</c:v>
                </c:pt>
                <c:pt idx="38">
                  <c:v>0.88</c:v>
                </c:pt>
                <c:pt idx="39">
                  <c:v>0.89</c:v>
                </c:pt>
                <c:pt idx="40">
                  <c:v>0.9</c:v>
                </c:pt>
                <c:pt idx="41">
                  <c:v>0.91</c:v>
                </c:pt>
                <c:pt idx="42">
                  <c:v>0.92</c:v>
                </c:pt>
                <c:pt idx="43">
                  <c:v>0.93</c:v>
                </c:pt>
                <c:pt idx="44">
                  <c:v>0.94</c:v>
                </c:pt>
                <c:pt idx="45">
                  <c:v>0.95</c:v>
                </c:pt>
                <c:pt idx="46">
                  <c:v>0.96</c:v>
                </c:pt>
                <c:pt idx="47">
                  <c:v>0.97</c:v>
                </c:pt>
                <c:pt idx="48">
                  <c:v>0.98</c:v>
                </c:pt>
                <c:pt idx="49">
                  <c:v>0.99</c:v>
                </c:pt>
                <c:pt idx="50">
                  <c:v>1</c:v>
                </c:pt>
                <c:pt idx="51">
                  <c:v>1.01</c:v>
                </c:pt>
                <c:pt idx="52">
                  <c:v>1.02</c:v>
                </c:pt>
                <c:pt idx="53">
                  <c:v>1.03</c:v>
                </c:pt>
                <c:pt idx="54">
                  <c:v>1.04</c:v>
                </c:pt>
                <c:pt idx="55">
                  <c:v>1.05</c:v>
                </c:pt>
                <c:pt idx="56">
                  <c:v>1.06</c:v>
                </c:pt>
                <c:pt idx="57">
                  <c:v>1.07</c:v>
                </c:pt>
                <c:pt idx="58">
                  <c:v>1.08</c:v>
                </c:pt>
                <c:pt idx="59">
                  <c:v>1.0900000000000001</c:v>
                </c:pt>
                <c:pt idx="60">
                  <c:v>1.1000000000000001</c:v>
                </c:pt>
                <c:pt idx="61">
                  <c:v>1.1100000000000001</c:v>
                </c:pt>
                <c:pt idx="62">
                  <c:v>1.1200000000000001</c:v>
                </c:pt>
                <c:pt idx="63">
                  <c:v>1.1299999999999999</c:v>
                </c:pt>
                <c:pt idx="64">
                  <c:v>1.1399999999999999</c:v>
                </c:pt>
                <c:pt idx="65">
                  <c:v>1.1499999999999999</c:v>
                </c:pt>
                <c:pt idx="66">
                  <c:v>1.1599999999999999</c:v>
                </c:pt>
                <c:pt idx="67">
                  <c:v>1.17</c:v>
                </c:pt>
                <c:pt idx="68">
                  <c:v>1.18</c:v>
                </c:pt>
                <c:pt idx="69">
                  <c:v>1.19</c:v>
                </c:pt>
                <c:pt idx="70">
                  <c:v>1.2</c:v>
                </c:pt>
                <c:pt idx="71">
                  <c:v>1.21</c:v>
                </c:pt>
                <c:pt idx="72">
                  <c:v>1.22</c:v>
                </c:pt>
                <c:pt idx="73">
                  <c:v>1.23</c:v>
                </c:pt>
                <c:pt idx="74">
                  <c:v>1.24</c:v>
                </c:pt>
                <c:pt idx="75">
                  <c:v>1.25</c:v>
                </c:pt>
                <c:pt idx="76">
                  <c:v>1.26</c:v>
                </c:pt>
                <c:pt idx="77">
                  <c:v>1.27</c:v>
                </c:pt>
                <c:pt idx="78">
                  <c:v>1.28</c:v>
                </c:pt>
                <c:pt idx="79">
                  <c:v>1.29</c:v>
                </c:pt>
                <c:pt idx="80">
                  <c:v>1.3</c:v>
                </c:pt>
                <c:pt idx="81">
                  <c:v>1.31</c:v>
                </c:pt>
                <c:pt idx="82">
                  <c:v>1.32</c:v>
                </c:pt>
                <c:pt idx="83">
                  <c:v>1.33</c:v>
                </c:pt>
                <c:pt idx="84">
                  <c:v>1.34</c:v>
                </c:pt>
                <c:pt idx="85">
                  <c:v>1.35</c:v>
                </c:pt>
                <c:pt idx="86">
                  <c:v>1.36</c:v>
                </c:pt>
                <c:pt idx="87">
                  <c:v>1.37</c:v>
                </c:pt>
                <c:pt idx="88">
                  <c:v>1.38</c:v>
                </c:pt>
                <c:pt idx="89">
                  <c:v>1.39</c:v>
                </c:pt>
                <c:pt idx="90">
                  <c:v>1.4</c:v>
                </c:pt>
                <c:pt idx="91">
                  <c:v>1.41</c:v>
                </c:pt>
                <c:pt idx="92">
                  <c:v>1.42</c:v>
                </c:pt>
                <c:pt idx="93">
                  <c:v>1.43</c:v>
                </c:pt>
                <c:pt idx="94">
                  <c:v>1.44</c:v>
                </c:pt>
                <c:pt idx="95">
                  <c:v>1.45</c:v>
                </c:pt>
                <c:pt idx="96">
                  <c:v>1.46</c:v>
                </c:pt>
                <c:pt idx="97">
                  <c:v>1.47</c:v>
                </c:pt>
                <c:pt idx="98">
                  <c:v>1.48</c:v>
                </c:pt>
                <c:pt idx="99">
                  <c:v>1.49</c:v>
                </c:pt>
                <c:pt idx="100">
                  <c:v>1.5</c:v>
                </c:pt>
              </c:numCache>
            </c:numRef>
          </c:cat>
          <c:val>
            <c:numRef>
              <c:f>'SA - Costs'!$F$3:$F$103</c:f>
              <c:numCache>
                <c:formatCode>0.00%</c:formatCode>
                <c:ptCount val="101"/>
                <c:pt idx="0">
                  <c:v>0.64595127413362974</c:v>
                </c:pt>
                <c:pt idx="1">
                  <c:v>0.64146687303732874</c:v>
                </c:pt>
                <c:pt idx="2">
                  <c:v>0.63698665594993242</c:v>
                </c:pt>
                <c:pt idx="3">
                  <c:v>0.63251065054013078</c:v>
                </c:pt>
                <c:pt idx="4">
                  <c:v>0.62803888429732813</c:v>
                </c:pt>
                <c:pt idx="5">
                  <c:v>0.62357138451776128</c:v>
                </c:pt>
                <c:pt idx="6">
                  <c:v>0.61910817829027232</c:v>
                </c:pt>
                <c:pt idx="7">
                  <c:v>0.61464929248172417</c:v>
                </c:pt>
                <c:pt idx="8">
                  <c:v>0.61019475372205401</c:v>
                </c:pt>
                <c:pt idx="9">
                  <c:v>0.60574458838897294</c:v>
                </c:pt>
                <c:pt idx="10">
                  <c:v>0.60129882259229483</c:v>
                </c:pt>
                <c:pt idx="11">
                  <c:v>0.59685748215789758</c:v>
                </c:pt>
                <c:pt idx="12">
                  <c:v>0.59242059260783475</c:v>
                </c:pt>
                <c:pt idx="13">
                  <c:v>0.58798817915800039</c:v>
                </c:pt>
                <c:pt idx="14">
                  <c:v>0.58356026667842875</c:v>
                </c:pt>
                <c:pt idx="15">
                  <c:v>0.5791368796914147</c:v>
                </c:pt>
                <c:pt idx="16">
                  <c:v>0.57471804234949753</c:v>
                </c:pt>
                <c:pt idx="17">
                  <c:v>0.57030377841715052</c:v>
                </c:pt>
                <c:pt idx="18">
                  <c:v>0.56589411125208655</c:v>
                </c:pt>
                <c:pt idx="19">
                  <c:v>0.56148906378616847</c:v>
                </c:pt>
                <c:pt idx="20">
                  <c:v>0.55708865850593159</c:v>
                </c:pt>
                <c:pt idx="21">
                  <c:v>0.55269291743271176</c:v>
                </c:pt>
                <c:pt idx="22">
                  <c:v>0.54830186210237453</c:v>
                </c:pt>
                <c:pt idx="23">
                  <c:v>0.5439155135446494</c:v>
                </c:pt>
                <c:pt idx="24">
                  <c:v>0.53953389226206361</c:v>
                </c:pt>
                <c:pt idx="25">
                  <c:v>0.53515701820847794</c:v>
                </c:pt>
                <c:pt idx="26">
                  <c:v>0.53078491076721379</c:v>
                </c:pt>
                <c:pt idx="27">
                  <c:v>0.52641758872878519</c:v>
                </c:pt>
                <c:pt idx="28">
                  <c:v>0.52205507026821896</c:v>
                </c:pt>
                <c:pt idx="29">
                  <c:v>0.51769737292197582</c:v>
                </c:pt>
                <c:pt idx="30">
                  <c:v>0.51334451356446054</c:v>
                </c:pt>
                <c:pt idx="31">
                  <c:v>0.50899650838412547</c:v>
                </c:pt>
                <c:pt idx="32">
                  <c:v>0.50465337285916911</c:v>
                </c:pt>
                <c:pt idx="33">
                  <c:v>0.50031512173282144</c:v>
                </c:pt>
                <c:pt idx="34">
                  <c:v>0.49598176898822555</c:v>
                </c:pt>
                <c:pt idx="35">
                  <c:v>0.49165332782290383</c:v>
                </c:pt>
                <c:pt idx="36">
                  <c:v>0.48732981062281855</c:v>
                </c:pt>
                <c:pt idx="37">
                  <c:v>0.48301122893602044</c:v>
                </c:pt>
                <c:pt idx="38">
                  <c:v>0.47869759344588347</c:v>
                </c:pt>
                <c:pt idx="39">
                  <c:v>0.47438891394393523</c:v>
                </c:pt>
                <c:pt idx="40">
                  <c:v>0.470085199302267</c:v>
                </c:pt>
                <c:pt idx="41">
                  <c:v>0.46578645744553726</c:v>
                </c:pt>
                <c:pt idx="42">
                  <c:v>0.46149269532256287</c:v>
                </c:pt>
                <c:pt idx="43">
                  <c:v>0.45720391887749323</c:v>
                </c:pt>
                <c:pt idx="44">
                  <c:v>0.45292013302057321</c:v>
                </c:pt>
                <c:pt idx="45">
                  <c:v>0.44864134159849201</c:v>
                </c:pt>
                <c:pt idx="46">
                  <c:v>0.44436754736431694</c:v>
                </c:pt>
                <c:pt idx="47">
                  <c:v>0.44009875194700765</c:v>
                </c:pt>
                <c:pt idx="48">
                  <c:v>0.4358349558205179</c:v>
                </c:pt>
                <c:pt idx="49">
                  <c:v>0.43157615827247553</c:v>
                </c:pt>
                <c:pt idx="50">
                  <c:v>0.42732235737244229</c:v>
                </c:pt>
                <c:pt idx="51">
                  <c:v>0.42307354993975377</c:v>
                </c:pt>
                <c:pt idx="52">
                  <c:v>0.41882973151093195</c:v>
                </c:pt>
                <c:pt idx="53">
                  <c:v>0.41459089630667512</c:v>
                </c:pt>
                <c:pt idx="54">
                  <c:v>0.41035703719841288</c:v>
                </c:pt>
                <c:pt idx="55">
                  <c:v>0.40612814567443545</c:v>
                </c:pt>
                <c:pt idx="56">
                  <c:v>0.40190421180558045</c:v>
                </c:pt>
                <c:pt idx="57">
                  <c:v>0.39768522421048269</c:v>
                </c:pt>
                <c:pt idx="58">
                  <c:v>0.39347117002037835</c:v>
                </c:pt>
                <c:pt idx="59">
                  <c:v>0.38926203484346011</c:v>
                </c:pt>
                <c:pt idx="60">
                  <c:v>0.38505780272877366</c:v>
                </c:pt>
                <c:pt idx="61">
                  <c:v>0.38085845612965508</c:v>
                </c:pt>
                <c:pt idx="62">
                  <c:v>0.37666397586669675</c:v>
                </c:pt>
                <c:pt idx="63">
                  <c:v>0.37247434109023758</c:v>
                </c:pt>
                <c:pt idx="64">
                  <c:v>0.36828952924236624</c:v>
                </c:pt>
                <c:pt idx="65">
                  <c:v>0.36410951601842956</c:v>
                </c:pt>
                <c:pt idx="66">
                  <c:v>0.35993427532803635</c:v>
                </c:pt>
                <c:pt idx="67">
                  <c:v>0.35576377925554237</c:v>
                </c:pt>
                <c:pt idx="68">
                  <c:v>0.35159799802000591</c:v>
                </c:pt>
                <c:pt idx="69">
                  <c:v>0.3474368999346038</c:v>
                </c:pt>
                <c:pt idx="70">
                  <c:v>0.34328045136356056</c:v>
                </c:pt>
                <c:pt idx="71">
                  <c:v>0.33912861668866112</c:v>
                </c:pt>
                <c:pt idx="72">
                  <c:v>0.33498135825366604</c:v>
                </c:pt>
                <c:pt idx="73">
                  <c:v>0.33083863633099586</c:v>
                </c:pt>
                <c:pt idx="74">
                  <c:v>0.32670040907554831</c:v>
                </c:pt>
                <c:pt idx="75">
                  <c:v>0.3225666324805081</c:v>
                </c:pt>
                <c:pt idx="76">
                  <c:v>0.3184372603324781</c:v>
                </c:pt>
                <c:pt idx="77">
                  <c:v>0.31431224416591208</c:v>
                </c:pt>
                <c:pt idx="78">
                  <c:v>0.31019153321682813</c:v>
                </c:pt>
                <c:pt idx="79">
                  <c:v>0.30607507437576276</c:v>
                </c:pt>
                <c:pt idx="80">
                  <c:v>0.30196281213994647</c:v>
                </c:pt>
                <c:pt idx="81">
                  <c:v>0.29785468856466157</c:v>
                </c:pt>
                <c:pt idx="82">
                  <c:v>0.29375064321375155</c:v>
                </c:pt>
                <c:pt idx="83">
                  <c:v>0.289650613109244</c:v>
                </c:pt>
                <c:pt idx="84">
                  <c:v>0.28555453268004616</c:v>
                </c:pt>
                <c:pt idx="85">
                  <c:v>0.28146233370967688</c:v>
                </c:pt>
                <c:pt idx="86">
                  <c:v>0.27737394528298331</c:v>
                </c:pt>
                <c:pt idx="87">
                  <c:v>0.27328929373180344</c:v>
                </c:pt>
                <c:pt idx="88">
                  <c:v>0.26920830257951867</c:v>
                </c:pt>
                <c:pt idx="89">
                  <c:v>0.26513089248444643</c:v>
                </c:pt>
                <c:pt idx="90">
                  <c:v>0.26105698118201759</c:v>
                </c:pt>
                <c:pt idx="91">
                  <c:v>0.25698648342567632</c:v>
                </c:pt>
                <c:pt idx="92">
                  <c:v>0.2529193109264456</c:v>
                </c:pt>
                <c:pt idx="93">
                  <c:v>0.24885537229108534</c:v>
                </c:pt>
                <c:pt idx="94">
                  <c:v>0.24479457295877793</c:v>
                </c:pt>
                <c:pt idx="95">
                  <c:v>0.24073681513626721</c:v>
                </c:pt>
                <c:pt idx="96">
                  <c:v>0.23668199773136989</c:v>
                </c:pt>
                <c:pt idx="97">
                  <c:v>0.23263001628477786</c:v>
                </c:pt>
                <c:pt idx="98">
                  <c:v>0.22858076290006935</c:v>
                </c:pt>
                <c:pt idx="99">
                  <c:v>0.22453412617182678</c:v>
                </c:pt>
                <c:pt idx="100">
                  <c:v>0.22048999111177858</c:v>
                </c:pt>
              </c:numCache>
            </c:numRef>
          </c:val>
          <c:smooth val="0"/>
          <c:extLst>
            <c:ext xmlns:c16="http://schemas.microsoft.com/office/drawing/2014/chart" uri="{C3380CC4-5D6E-409C-BE32-E72D297353CC}">
              <c16:uniqueId val="{00000001-BD54-4C00-8075-91B77BFA097E}"/>
            </c:ext>
          </c:extLst>
        </c:ser>
        <c:dLbls>
          <c:showLegendKey val="0"/>
          <c:showVal val="0"/>
          <c:showCatName val="0"/>
          <c:showSerName val="0"/>
          <c:showPercent val="0"/>
          <c:showBubbleSize val="0"/>
        </c:dLbls>
        <c:marker val="1"/>
        <c:smooth val="0"/>
        <c:axId val="120984704"/>
        <c:axId val="120986240"/>
      </c:lineChart>
      <c:catAx>
        <c:axId val="120112256"/>
        <c:scaling>
          <c:orientation val="minMax"/>
        </c:scaling>
        <c:delete val="0"/>
        <c:axPos val="b"/>
        <c:title>
          <c:tx>
            <c:strRef>
              <c:f>Translations!$A$355</c:f>
              <c:strCache>
                <c:ptCount val="1"/>
                <c:pt idx="0">
                  <c:v>Operating costs (% of the actual value)</c:v>
                </c:pt>
              </c:strCache>
            </c:strRef>
          </c:tx>
          <c:layout>
            <c:manualLayout>
              <c:xMode val="edge"/>
              <c:yMode val="edge"/>
              <c:x val="0.41530264902454206"/>
              <c:y val="0.91191819015702624"/>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20114176"/>
        <c:crossesAt val="0"/>
        <c:auto val="1"/>
        <c:lblAlgn val="ctr"/>
        <c:lblOffset val="300"/>
        <c:noMultiLvlLbl val="0"/>
      </c:catAx>
      <c:valAx>
        <c:axId val="120114176"/>
        <c:scaling>
          <c:orientation val="minMax"/>
          <c:min val="-0.5"/>
        </c:scaling>
        <c:delete val="0"/>
        <c:axPos val="l"/>
        <c:majorGridlines/>
        <c:title>
          <c:tx>
            <c:strRef>
              <c:f>Translations!$A$353</c:f>
              <c:strCache>
                <c:ptCount val="1"/>
                <c:pt idx="0">
                  <c:v>Payback</c:v>
                </c:pt>
              </c:strCache>
            </c:strRef>
          </c:tx>
          <c:layout>
            <c:manualLayout>
              <c:xMode val="edge"/>
              <c:yMode val="edge"/>
              <c:x val="1.401358335362719E-2"/>
              <c:y val="0.407694007884642"/>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0112256"/>
        <c:crosses val="autoZero"/>
        <c:crossBetween val="between"/>
        <c:majorUnit val="0.5"/>
      </c:valAx>
      <c:catAx>
        <c:axId val="120984704"/>
        <c:scaling>
          <c:orientation val="minMax"/>
        </c:scaling>
        <c:delete val="1"/>
        <c:axPos val="b"/>
        <c:numFmt formatCode="0%" sourceLinked="1"/>
        <c:majorTickMark val="out"/>
        <c:minorTickMark val="none"/>
        <c:tickLblPos val="nextTo"/>
        <c:crossAx val="120986240"/>
        <c:crosses val="autoZero"/>
        <c:auto val="1"/>
        <c:lblAlgn val="ctr"/>
        <c:lblOffset val="100"/>
        <c:noMultiLvlLbl val="0"/>
      </c:catAx>
      <c:valAx>
        <c:axId val="120986240"/>
        <c:scaling>
          <c:orientation val="minMax"/>
          <c:min val="-0.5"/>
        </c:scaling>
        <c:delete val="0"/>
        <c:axPos val="r"/>
        <c:title>
          <c:tx>
            <c:strRef>
              <c:f>Translations!$A$354</c:f>
              <c:strCache>
                <c:ptCount val="1"/>
                <c:pt idx="0">
                  <c:v>IRR</c:v>
                </c:pt>
              </c:strCache>
            </c:strRef>
          </c:tx>
          <c:layout>
            <c:manualLayout>
              <c:xMode val="edge"/>
              <c:yMode val="edge"/>
              <c:x val="0.95997645912817597"/>
              <c:y val="0.43515700213586667"/>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0984704"/>
        <c:crosses val="max"/>
        <c:crossBetween val="between"/>
        <c:majorUnit val="5.000000000000001E-2"/>
      </c:valAx>
    </c:plotArea>
    <c:legend>
      <c:legendPos val="b"/>
      <c:layout>
        <c:manualLayout>
          <c:xMode val="edge"/>
          <c:yMode val="edge"/>
          <c:x val="0.40239156316800606"/>
          <c:y val="0.95119321623258635"/>
          <c:w val="0.19521673837162112"/>
          <c:h val="4.8806783767413653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spPr>
    <a:ln>
      <a:solidFill>
        <a:schemeClr val="accent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Translations!$A$356</c:f>
          <c:strCache>
            <c:ptCount val="1"/>
            <c:pt idx="0">
              <c:v>Sensitivity analysis - Heat price</c:v>
            </c:pt>
          </c:strCache>
        </c:strRef>
      </c:tx>
      <c:overlay val="1"/>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5948128906567093E-2"/>
          <c:y val="8.4308924947134642E-2"/>
          <c:w val="0.80195646291636224"/>
          <c:h val="0.75817399343300707"/>
        </c:manualLayout>
      </c:layout>
      <c:lineChart>
        <c:grouping val="standard"/>
        <c:varyColors val="0"/>
        <c:ser>
          <c:idx val="0"/>
          <c:order val="0"/>
          <c:tx>
            <c:strRef>
              <c:f>Translations!$A$357</c:f>
              <c:strCache>
                <c:ptCount val="1"/>
                <c:pt idx="0">
                  <c:v>Payback</c:v>
                </c:pt>
              </c:strCache>
            </c:strRef>
          </c:tx>
          <c:marker>
            <c:symbol val="none"/>
          </c:marker>
          <c:cat>
            <c:numRef>
              <c:f>'SA - Revenues'!$D$3:$D$103</c:f>
              <c:numCache>
                <c:formatCode>#,##0</c:formatCode>
                <c:ptCount val="101"/>
                <c:pt idx="0">
                  <c:v>60.5</c:v>
                </c:pt>
                <c:pt idx="1">
                  <c:v>61.71</c:v>
                </c:pt>
                <c:pt idx="2">
                  <c:v>62.92</c:v>
                </c:pt>
                <c:pt idx="3">
                  <c:v>64.13000000000001</c:v>
                </c:pt>
                <c:pt idx="4">
                  <c:v>65.34</c:v>
                </c:pt>
                <c:pt idx="5">
                  <c:v>66.550000000000011</c:v>
                </c:pt>
                <c:pt idx="6">
                  <c:v>67.760000000000005</c:v>
                </c:pt>
                <c:pt idx="7">
                  <c:v>68.97</c:v>
                </c:pt>
                <c:pt idx="8">
                  <c:v>70.179999999999993</c:v>
                </c:pt>
                <c:pt idx="9">
                  <c:v>71.39</c:v>
                </c:pt>
                <c:pt idx="10">
                  <c:v>72.599999999999994</c:v>
                </c:pt>
                <c:pt idx="11">
                  <c:v>73.81</c:v>
                </c:pt>
                <c:pt idx="12">
                  <c:v>75.02</c:v>
                </c:pt>
                <c:pt idx="13">
                  <c:v>76.23</c:v>
                </c:pt>
                <c:pt idx="14">
                  <c:v>77.44</c:v>
                </c:pt>
                <c:pt idx="15">
                  <c:v>78.650000000000006</c:v>
                </c:pt>
                <c:pt idx="16">
                  <c:v>79.86</c:v>
                </c:pt>
                <c:pt idx="17">
                  <c:v>81.070000000000007</c:v>
                </c:pt>
                <c:pt idx="18">
                  <c:v>82.28</c:v>
                </c:pt>
                <c:pt idx="19">
                  <c:v>83.49</c:v>
                </c:pt>
                <c:pt idx="20">
                  <c:v>84.699999999999989</c:v>
                </c:pt>
                <c:pt idx="21">
                  <c:v>85.91</c:v>
                </c:pt>
                <c:pt idx="22">
                  <c:v>87.11999999999999</c:v>
                </c:pt>
                <c:pt idx="23">
                  <c:v>88.33</c:v>
                </c:pt>
                <c:pt idx="24">
                  <c:v>89.539999999999992</c:v>
                </c:pt>
                <c:pt idx="25">
                  <c:v>90.75</c:v>
                </c:pt>
                <c:pt idx="26">
                  <c:v>91.960000000000008</c:v>
                </c:pt>
                <c:pt idx="27">
                  <c:v>93.17</c:v>
                </c:pt>
                <c:pt idx="28">
                  <c:v>94.38000000000001</c:v>
                </c:pt>
                <c:pt idx="29">
                  <c:v>95.59</c:v>
                </c:pt>
                <c:pt idx="30">
                  <c:v>96.800000000000011</c:v>
                </c:pt>
                <c:pt idx="31">
                  <c:v>98.01</c:v>
                </c:pt>
                <c:pt idx="32">
                  <c:v>99.22</c:v>
                </c:pt>
                <c:pt idx="33">
                  <c:v>100.42999999999999</c:v>
                </c:pt>
                <c:pt idx="34">
                  <c:v>101.64</c:v>
                </c:pt>
                <c:pt idx="35">
                  <c:v>102.85</c:v>
                </c:pt>
                <c:pt idx="36">
                  <c:v>104.06</c:v>
                </c:pt>
                <c:pt idx="37">
                  <c:v>105.27</c:v>
                </c:pt>
                <c:pt idx="38">
                  <c:v>106.48</c:v>
                </c:pt>
                <c:pt idx="39">
                  <c:v>107.69</c:v>
                </c:pt>
                <c:pt idx="40">
                  <c:v>108.9</c:v>
                </c:pt>
                <c:pt idx="41">
                  <c:v>110.11</c:v>
                </c:pt>
                <c:pt idx="42">
                  <c:v>111.32000000000001</c:v>
                </c:pt>
                <c:pt idx="43">
                  <c:v>112.53</c:v>
                </c:pt>
                <c:pt idx="44">
                  <c:v>113.74</c:v>
                </c:pt>
                <c:pt idx="45">
                  <c:v>114.94999999999999</c:v>
                </c:pt>
                <c:pt idx="46">
                  <c:v>116.16</c:v>
                </c:pt>
                <c:pt idx="47">
                  <c:v>117.36999999999999</c:v>
                </c:pt>
                <c:pt idx="48">
                  <c:v>118.58</c:v>
                </c:pt>
                <c:pt idx="49">
                  <c:v>119.78999999999999</c:v>
                </c:pt>
                <c:pt idx="50">
                  <c:v>121</c:v>
                </c:pt>
                <c:pt idx="51">
                  <c:v>122.21000000000001</c:v>
                </c:pt>
                <c:pt idx="52">
                  <c:v>123.42</c:v>
                </c:pt>
                <c:pt idx="53">
                  <c:v>124.63000000000001</c:v>
                </c:pt>
                <c:pt idx="54">
                  <c:v>125.84</c:v>
                </c:pt>
                <c:pt idx="55">
                  <c:v>127.05000000000001</c:v>
                </c:pt>
                <c:pt idx="56">
                  <c:v>128.26000000000002</c:v>
                </c:pt>
                <c:pt idx="57">
                  <c:v>129.47</c:v>
                </c:pt>
                <c:pt idx="58">
                  <c:v>130.68</c:v>
                </c:pt>
                <c:pt idx="59">
                  <c:v>131.89000000000001</c:v>
                </c:pt>
                <c:pt idx="60">
                  <c:v>133.10000000000002</c:v>
                </c:pt>
                <c:pt idx="61">
                  <c:v>134.31</c:v>
                </c:pt>
                <c:pt idx="62">
                  <c:v>135.52000000000001</c:v>
                </c:pt>
                <c:pt idx="63">
                  <c:v>136.72999999999999</c:v>
                </c:pt>
                <c:pt idx="64">
                  <c:v>137.94</c:v>
                </c:pt>
                <c:pt idx="65">
                  <c:v>139.14999999999998</c:v>
                </c:pt>
                <c:pt idx="66">
                  <c:v>140.35999999999999</c:v>
                </c:pt>
                <c:pt idx="67">
                  <c:v>141.57</c:v>
                </c:pt>
                <c:pt idx="68">
                  <c:v>142.78</c:v>
                </c:pt>
                <c:pt idx="69">
                  <c:v>143.98999999999998</c:v>
                </c:pt>
                <c:pt idx="70">
                  <c:v>145.19999999999999</c:v>
                </c:pt>
                <c:pt idx="71">
                  <c:v>146.41</c:v>
                </c:pt>
                <c:pt idx="72">
                  <c:v>147.62</c:v>
                </c:pt>
                <c:pt idx="73">
                  <c:v>148.82999999999998</c:v>
                </c:pt>
                <c:pt idx="74">
                  <c:v>150.04</c:v>
                </c:pt>
                <c:pt idx="75">
                  <c:v>151.25</c:v>
                </c:pt>
                <c:pt idx="76">
                  <c:v>152.46</c:v>
                </c:pt>
                <c:pt idx="77">
                  <c:v>153.67000000000002</c:v>
                </c:pt>
                <c:pt idx="78">
                  <c:v>154.88</c:v>
                </c:pt>
                <c:pt idx="79">
                  <c:v>156.09</c:v>
                </c:pt>
                <c:pt idx="80">
                  <c:v>157.30000000000001</c:v>
                </c:pt>
                <c:pt idx="81">
                  <c:v>158.51000000000002</c:v>
                </c:pt>
                <c:pt idx="82">
                  <c:v>159.72</c:v>
                </c:pt>
                <c:pt idx="83">
                  <c:v>160.93</c:v>
                </c:pt>
                <c:pt idx="84">
                  <c:v>162.14000000000001</c:v>
                </c:pt>
                <c:pt idx="85">
                  <c:v>163.35000000000002</c:v>
                </c:pt>
                <c:pt idx="86">
                  <c:v>164.56</c:v>
                </c:pt>
                <c:pt idx="87">
                  <c:v>165.77</c:v>
                </c:pt>
                <c:pt idx="88">
                  <c:v>166.98</c:v>
                </c:pt>
                <c:pt idx="89">
                  <c:v>168.19</c:v>
                </c:pt>
                <c:pt idx="90">
                  <c:v>169.39999999999998</c:v>
                </c:pt>
                <c:pt idx="91">
                  <c:v>170.60999999999999</c:v>
                </c:pt>
                <c:pt idx="92">
                  <c:v>171.82</c:v>
                </c:pt>
                <c:pt idx="93">
                  <c:v>173.03</c:v>
                </c:pt>
                <c:pt idx="94">
                  <c:v>174.23999999999998</c:v>
                </c:pt>
                <c:pt idx="95">
                  <c:v>175.45</c:v>
                </c:pt>
                <c:pt idx="96">
                  <c:v>176.66</c:v>
                </c:pt>
                <c:pt idx="97">
                  <c:v>177.87</c:v>
                </c:pt>
                <c:pt idx="98">
                  <c:v>179.07999999999998</c:v>
                </c:pt>
                <c:pt idx="99">
                  <c:v>180.29</c:v>
                </c:pt>
                <c:pt idx="100">
                  <c:v>181.5</c:v>
                </c:pt>
              </c:numCache>
            </c:numRef>
          </c:cat>
          <c:val>
            <c:numRef>
              <c:f>'SA - Revenues'!$E$3:$E$103</c:f>
              <c:numCache>
                <c:formatCode>General</c:formatCode>
                <c:ptCount val="101"/>
                <c:pt idx="0">
                  <c:v>#N/A</c:v>
                </c:pt>
                <c:pt idx="1">
                  <c:v>#N/A</c:v>
                </c:pt>
                <c:pt idx="2">
                  <c:v>#N/A</c:v>
                </c:pt>
                <c:pt idx="3">
                  <c:v>#N/A</c:v>
                </c:pt>
                <c:pt idx="4">
                  <c:v>9.8295358447983094</c:v>
                </c:pt>
                <c:pt idx="5">
                  <c:v>9.4914018708680086</c:v>
                </c:pt>
                <c:pt idx="6">
                  <c:v>9.1831601772469309</c:v>
                </c:pt>
                <c:pt idx="7">
                  <c:v>8.8821075231465354</c:v>
                </c:pt>
                <c:pt idx="8">
                  <c:v>8.5752927247124813</c:v>
                </c:pt>
                <c:pt idx="9">
                  <c:v>8.2948738994992617</c:v>
                </c:pt>
                <c:pt idx="10">
                  <c:v>8.0375851745410003</c:v>
                </c:pt>
                <c:pt idx="11">
                  <c:v>7.7625442579595996</c:v>
                </c:pt>
                <c:pt idx="12">
                  <c:v>7.503937669537887</c:v>
                </c:pt>
                <c:pt idx="13">
                  <c:v>7.2662696277561238</c:v>
                </c:pt>
                <c:pt idx="14">
                  <c:v>7.0470960854268991</c:v>
                </c:pt>
                <c:pt idx="15">
                  <c:v>6.8142907549673204</c:v>
                </c:pt>
                <c:pt idx="16">
                  <c:v>6.591535752428892</c:v>
                </c:pt>
                <c:pt idx="17">
                  <c:v>6.385932486377583</c:v>
                </c:pt>
                <c:pt idx="18">
                  <c:v>6.1955734159162636</c:v>
                </c:pt>
                <c:pt idx="19">
                  <c:v>6.0188237531262239</c:v>
                </c:pt>
                <c:pt idx="20">
                  <c:v>5.8263974126676539</c:v>
                </c:pt>
                <c:pt idx="21">
                  <c:v>5.6447783249822727</c:v>
                </c:pt>
                <c:pt idx="22">
                  <c:v>5.4761072322898618</c:v>
                </c:pt>
                <c:pt idx="23">
                  <c:v>5.3190471590112072</c:v>
                </c:pt>
                <c:pt idx="24">
                  <c:v>5.1724390749098248</c:v>
                </c:pt>
                <c:pt idx="25">
                  <c:v>5.0352732437908809</c:v>
                </c:pt>
                <c:pt idx="26">
                  <c:v>4.8892050692172884</c:v>
                </c:pt>
                <c:pt idx="27">
                  <c:v>4.7466048468891326</c:v>
                </c:pt>
                <c:pt idx="28">
                  <c:v>4.6132270579290893</c:v>
                </c:pt>
                <c:pt idx="29">
                  <c:v>4.4882050582998492</c:v>
                </c:pt>
                <c:pt idx="30">
                  <c:v>4.3707774921617197</c:v>
                </c:pt>
                <c:pt idx="31">
                  <c:v>4.2602727739197013</c:v>
                </c:pt>
                <c:pt idx="32">
                  <c:v>4.1560962362311553</c:v>
                </c:pt>
                <c:pt idx="33">
                  <c:v>4.0577194245054233</c:v>
                </c:pt>
                <c:pt idx="34">
                  <c:v>3.9583775116610513</c:v>
                </c:pt>
                <c:pt idx="35">
                  <c:v>3.8549163324312139</c:v>
                </c:pt>
                <c:pt idx="36">
                  <c:v>3.7572720109468345</c:v>
                </c:pt>
                <c:pt idx="37">
                  <c:v>3.6649674019786351</c:v>
                </c:pt>
                <c:pt idx="38">
                  <c:v>3.5775761570722331</c:v>
                </c:pt>
                <c:pt idx="39">
                  <c:v>3.4947161400280904</c:v>
                </c:pt>
                <c:pt idx="40">
                  <c:v>3.4160438407198335</c:v>
                </c:pt>
                <c:pt idx="41">
                  <c:v>3.3412496150085609</c:v>
                </c:pt>
                <c:pt idx="42">
                  <c:v>3.2700536116559111</c:v>
                </c:pt>
                <c:pt idx="43">
                  <c:v>3.202202273276848</c:v>
                </c:pt>
                <c:pt idx="44">
                  <c:v>3.1374653191124526</c:v>
                </c:pt>
                <c:pt idx="45">
                  <c:v>3.0756331339547245</c:v>
                </c:pt>
                <c:pt idx="46">
                  <c:v>3.016514500838396</c:v>
                </c:pt>
                <c:pt idx="47">
                  <c:v>2.9534969424030262</c:v>
                </c:pt>
                <c:pt idx="48">
                  <c:v>2.8907784850038141</c:v>
                </c:pt>
                <c:pt idx="49">
                  <c:v>2.830848601237955</c:v>
                </c:pt>
                <c:pt idx="50">
                  <c:v>2.7735253582541013</c:v>
                </c:pt>
                <c:pt idx="51">
                  <c:v>2.7186423126268275</c:v>
                </c:pt>
                <c:pt idx="52">
                  <c:v>2.6660468962851116</c:v>
                </c:pt>
                <c:pt idx="53">
                  <c:v>2.615599000152979</c:v>
                </c:pt>
                <c:pt idx="54">
                  <c:v>2.5671697278128969</c:v>
                </c:pt>
                <c:pt idx="55">
                  <c:v>2.520640295847441</c:v>
                </c:pt>
                <c:pt idx="56">
                  <c:v>2.4759010611074119</c:v>
                </c:pt>
                <c:pt idx="57">
                  <c:v>2.432850658136994</c:v>
                </c:pt>
                <c:pt idx="58">
                  <c:v>2.3913952324716941</c:v>
                </c:pt>
                <c:pt idx="59">
                  <c:v>2.3514477576031778</c:v>
                </c:pt>
                <c:pt idx="60">
                  <c:v>2.3129274251493706</c:v>
                </c:pt>
                <c:pt idx="61">
                  <c:v>2.2757590992369332</c:v>
                </c:pt>
                <c:pt idx="62">
                  <c:v>2.2398728273439996</c:v>
                </c:pt>
                <c:pt idx="63">
                  <c:v>2.2052034009025081</c:v>
                </c:pt>
                <c:pt idx="64">
                  <c:v>2.1716899598531469</c:v>
                </c:pt>
                <c:pt idx="65">
                  <c:v>2.1392756361077194</c:v>
                </c:pt>
                <c:pt idx="66">
                  <c:v>2.1079072315249108</c:v>
                </c:pt>
                <c:pt idx="67">
                  <c:v>2.0775349265635703</c:v>
                </c:pt>
                <c:pt idx="68">
                  <c:v>2.0481120162572317</c:v>
                </c:pt>
                <c:pt idx="69">
                  <c:v>2.0195946705667964</c:v>
                </c:pt>
                <c:pt idx="70">
                  <c:v>1.9908336710611008</c:v>
                </c:pt>
                <c:pt idx="71">
                  <c:v>1.9603541748070907</c:v>
                </c:pt>
                <c:pt idx="72">
                  <c:v>1.9308251369075606</c:v>
                </c:pt>
                <c:pt idx="73">
                  <c:v>1.9022027819257548</c:v>
                </c:pt>
                <c:pt idx="74">
                  <c:v>1.8744459820093704</c:v>
                </c:pt>
                <c:pt idx="75">
                  <c:v>1.8475160597110976</c:v>
                </c:pt>
                <c:pt idx="76">
                  <c:v>1.8213766081725138</c:v>
                </c:pt>
                <c:pt idx="77">
                  <c:v>1.7959933269133099</c:v>
                </c:pt>
                <c:pt idx="78">
                  <c:v>1.771333871668348</c:v>
                </c:pt>
                <c:pt idx="79">
                  <c:v>1.7473677168902109</c:v>
                </c:pt>
                <c:pt idx="80">
                  <c:v>1.7240660296882044</c:v>
                </c:pt>
                <c:pt idx="81">
                  <c:v>1.7014015541092107</c:v>
                </c:pt>
                <c:pt idx="82">
                  <c:v>1.6793485047839121</c:v>
                </c:pt>
                <c:pt idx="83">
                  <c:v>1.6578824690658671</c:v>
                </c:pt>
                <c:pt idx="84">
                  <c:v>1.6369803168826089</c:v>
                </c:pt>
                <c:pt idx="85">
                  <c:v>1.6166201175989081</c:v>
                </c:pt>
                <c:pt idx="86">
                  <c:v>1.596781063264006</c:v>
                </c:pt>
                <c:pt idx="87">
                  <c:v>1.5774433976781217</c:v>
                </c:pt>
                <c:pt idx="88">
                  <c:v>1.5585883507699161</c:v>
                </c:pt>
                <c:pt idx="89">
                  <c:v>1.5401980778267106</c:v>
                </c:pt>
                <c:pt idx="90">
                  <c:v>1.5222556031638921</c:v>
                </c:pt>
                <c:pt idx="91">
                  <c:v>1.5047447678597239</c:v>
                </c:pt>
                <c:pt idx="92">
                  <c:v>1.4876501812173362</c:v>
                </c:pt>
                <c:pt idx="93">
                  <c:v>1.4709571756474342</c:v>
                </c:pt>
                <c:pt idx="94">
                  <c:v>1.4546517646937431</c:v>
                </c:pt>
                <c:pt idx="95">
                  <c:v>1.4387206039487155</c:v>
                </c:pt>
                <c:pt idx="96">
                  <c:v>1.4231509546299541</c:v>
                </c:pt>
                <c:pt idx="97">
                  <c:v>1.407930649608397</c:v>
                </c:pt>
                <c:pt idx="98">
                  <c:v>1.3930480616978635</c:v>
                </c:pt>
                <c:pt idx="99">
                  <c:v>1.3784920740322708</c:v>
                </c:pt>
                <c:pt idx="100">
                  <c:v>1.3642520523719091</c:v>
                </c:pt>
              </c:numCache>
            </c:numRef>
          </c:val>
          <c:smooth val="1"/>
          <c:extLst>
            <c:ext xmlns:c16="http://schemas.microsoft.com/office/drawing/2014/chart" uri="{C3380CC4-5D6E-409C-BE32-E72D297353CC}">
              <c16:uniqueId val="{00000000-D0BC-4834-91BB-3EFCDB325D28}"/>
            </c:ext>
          </c:extLst>
        </c:ser>
        <c:dLbls>
          <c:showLegendKey val="0"/>
          <c:showVal val="0"/>
          <c:showCatName val="0"/>
          <c:showSerName val="0"/>
          <c:showPercent val="0"/>
          <c:showBubbleSize val="0"/>
        </c:dLbls>
        <c:marker val="1"/>
        <c:smooth val="0"/>
        <c:axId val="121029760"/>
        <c:axId val="121031680"/>
      </c:lineChart>
      <c:lineChart>
        <c:grouping val="standard"/>
        <c:varyColors val="0"/>
        <c:ser>
          <c:idx val="1"/>
          <c:order val="1"/>
          <c:tx>
            <c:strRef>
              <c:f>Translations!$A$358</c:f>
              <c:strCache>
                <c:ptCount val="1"/>
                <c:pt idx="0">
                  <c:v>IRR</c:v>
                </c:pt>
              </c:strCache>
            </c:strRef>
          </c:tx>
          <c:marker>
            <c:symbol val="none"/>
          </c:marker>
          <c:cat>
            <c:numRef>
              <c:f>'SA - Revenues'!$D$3:$D$103</c:f>
              <c:numCache>
                <c:formatCode>#,##0</c:formatCode>
                <c:ptCount val="101"/>
                <c:pt idx="0">
                  <c:v>60.5</c:v>
                </c:pt>
                <c:pt idx="1">
                  <c:v>61.71</c:v>
                </c:pt>
                <c:pt idx="2">
                  <c:v>62.92</c:v>
                </c:pt>
                <c:pt idx="3">
                  <c:v>64.13000000000001</c:v>
                </c:pt>
                <c:pt idx="4">
                  <c:v>65.34</c:v>
                </c:pt>
                <c:pt idx="5">
                  <c:v>66.550000000000011</c:v>
                </c:pt>
                <c:pt idx="6">
                  <c:v>67.760000000000005</c:v>
                </c:pt>
                <c:pt idx="7">
                  <c:v>68.97</c:v>
                </c:pt>
                <c:pt idx="8">
                  <c:v>70.179999999999993</c:v>
                </c:pt>
                <c:pt idx="9">
                  <c:v>71.39</c:v>
                </c:pt>
                <c:pt idx="10">
                  <c:v>72.599999999999994</c:v>
                </c:pt>
                <c:pt idx="11">
                  <c:v>73.81</c:v>
                </c:pt>
                <c:pt idx="12">
                  <c:v>75.02</c:v>
                </c:pt>
                <c:pt idx="13">
                  <c:v>76.23</c:v>
                </c:pt>
                <c:pt idx="14">
                  <c:v>77.44</c:v>
                </c:pt>
                <c:pt idx="15">
                  <c:v>78.650000000000006</c:v>
                </c:pt>
                <c:pt idx="16">
                  <c:v>79.86</c:v>
                </c:pt>
                <c:pt idx="17">
                  <c:v>81.070000000000007</c:v>
                </c:pt>
                <c:pt idx="18">
                  <c:v>82.28</c:v>
                </c:pt>
                <c:pt idx="19">
                  <c:v>83.49</c:v>
                </c:pt>
                <c:pt idx="20">
                  <c:v>84.699999999999989</c:v>
                </c:pt>
                <c:pt idx="21">
                  <c:v>85.91</c:v>
                </c:pt>
                <c:pt idx="22">
                  <c:v>87.11999999999999</c:v>
                </c:pt>
                <c:pt idx="23">
                  <c:v>88.33</c:v>
                </c:pt>
                <c:pt idx="24">
                  <c:v>89.539999999999992</c:v>
                </c:pt>
                <c:pt idx="25">
                  <c:v>90.75</c:v>
                </c:pt>
                <c:pt idx="26">
                  <c:v>91.960000000000008</c:v>
                </c:pt>
                <c:pt idx="27">
                  <c:v>93.17</c:v>
                </c:pt>
                <c:pt idx="28">
                  <c:v>94.38000000000001</c:v>
                </c:pt>
                <c:pt idx="29">
                  <c:v>95.59</c:v>
                </c:pt>
                <c:pt idx="30">
                  <c:v>96.800000000000011</c:v>
                </c:pt>
                <c:pt idx="31">
                  <c:v>98.01</c:v>
                </c:pt>
                <c:pt idx="32">
                  <c:v>99.22</c:v>
                </c:pt>
                <c:pt idx="33">
                  <c:v>100.42999999999999</c:v>
                </c:pt>
                <c:pt idx="34">
                  <c:v>101.64</c:v>
                </c:pt>
                <c:pt idx="35">
                  <c:v>102.85</c:v>
                </c:pt>
                <c:pt idx="36">
                  <c:v>104.06</c:v>
                </c:pt>
                <c:pt idx="37">
                  <c:v>105.27</c:v>
                </c:pt>
                <c:pt idx="38">
                  <c:v>106.48</c:v>
                </c:pt>
                <c:pt idx="39">
                  <c:v>107.69</c:v>
                </c:pt>
                <c:pt idx="40">
                  <c:v>108.9</c:v>
                </c:pt>
                <c:pt idx="41">
                  <c:v>110.11</c:v>
                </c:pt>
                <c:pt idx="42">
                  <c:v>111.32000000000001</c:v>
                </c:pt>
                <c:pt idx="43">
                  <c:v>112.53</c:v>
                </c:pt>
                <c:pt idx="44">
                  <c:v>113.74</c:v>
                </c:pt>
                <c:pt idx="45">
                  <c:v>114.94999999999999</c:v>
                </c:pt>
                <c:pt idx="46">
                  <c:v>116.16</c:v>
                </c:pt>
                <c:pt idx="47">
                  <c:v>117.36999999999999</c:v>
                </c:pt>
                <c:pt idx="48">
                  <c:v>118.58</c:v>
                </c:pt>
                <c:pt idx="49">
                  <c:v>119.78999999999999</c:v>
                </c:pt>
                <c:pt idx="50">
                  <c:v>121</c:v>
                </c:pt>
                <c:pt idx="51">
                  <c:v>122.21000000000001</c:v>
                </c:pt>
                <c:pt idx="52">
                  <c:v>123.42</c:v>
                </c:pt>
                <c:pt idx="53">
                  <c:v>124.63000000000001</c:v>
                </c:pt>
                <c:pt idx="54">
                  <c:v>125.84</c:v>
                </c:pt>
                <c:pt idx="55">
                  <c:v>127.05000000000001</c:v>
                </c:pt>
                <c:pt idx="56">
                  <c:v>128.26000000000002</c:v>
                </c:pt>
                <c:pt idx="57">
                  <c:v>129.47</c:v>
                </c:pt>
                <c:pt idx="58">
                  <c:v>130.68</c:v>
                </c:pt>
                <c:pt idx="59">
                  <c:v>131.89000000000001</c:v>
                </c:pt>
                <c:pt idx="60">
                  <c:v>133.10000000000002</c:v>
                </c:pt>
                <c:pt idx="61">
                  <c:v>134.31</c:v>
                </c:pt>
                <c:pt idx="62">
                  <c:v>135.52000000000001</c:v>
                </c:pt>
                <c:pt idx="63">
                  <c:v>136.72999999999999</c:v>
                </c:pt>
                <c:pt idx="64">
                  <c:v>137.94</c:v>
                </c:pt>
                <c:pt idx="65">
                  <c:v>139.14999999999998</c:v>
                </c:pt>
                <c:pt idx="66">
                  <c:v>140.35999999999999</c:v>
                </c:pt>
                <c:pt idx="67">
                  <c:v>141.57</c:v>
                </c:pt>
                <c:pt idx="68">
                  <c:v>142.78</c:v>
                </c:pt>
                <c:pt idx="69">
                  <c:v>143.98999999999998</c:v>
                </c:pt>
                <c:pt idx="70">
                  <c:v>145.19999999999999</c:v>
                </c:pt>
                <c:pt idx="71">
                  <c:v>146.41</c:v>
                </c:pt>
                <c:pt idx="72">
                  <c:v>147.62</c:v>
                </c:pt>
                <c:pt idx="73">
                  <c:v>148.82999999999998</c:v>
                </c:pt>
                <c:pt idx="74">
                  <c:v>150.04</c:v>
                </c:pt>
                <c:pt idx="75">
                  <c:v>151.25</c:v>
                </c:pt>
                <c:pt idx="76">
                  <c:v>152.46</c:v>
                </c:pt>
                <c:pt idx="77">
                  <c:v>153.67000000000002</c:v>
                </c:pt>
                <c:pt idx="78">
                  <c:v>154.88</c:v>
                </c:pt>
                <c:pt idx="79">
                  <c:v>156.09</c:v>
                </c:pt>
                <c:pt idx="80">
                  <c:v>157.30000000000001</c:v>
                </c:pt>
                <c:pt idx="81">
                  <c:v>158.51000000000002</c:v>
                </c:pt>
                <c:pt idx="82">
                  <c:v>159.72</c:v>
                </c:pt>
                <c:pt idx="83">
                  <c:v>160.93</c:v>
                </c:pt>
                <c:pt idx="84">
                  <c:v>162.14000000000001</c:v>
                </c:pt>
                <c:pt idx="85">
                  <c:v>163.35000000000002</c:v>
                </c:pt>
                <c:pt idx="86">
                  <c:v>164.56</c:v>
                </c:pt>
                <c:pt idx="87">
                  <c:v>165.77</c:v>
                </c:pt>
                <c:pt idx="88">
                  <c:v>166.98</c:v>
                </c:pt>
                <c:pt idx="89">
                  <c:v>168.19</c:v>
                </c:pt>
                <c:pt idx="90">
                  <c:v>169.39999999999998</c:v>
                </c:pt>
                <c:pt idx="91">
                  <c:v>170.60999999999999</c:v>
                </c:pt>
                <c:pt idx="92">
                  <c:v>171.82</c:v>
                </c:pt>
                <c:pt idx="93">
                  <c:v>173.03</c:v>
                </c:pt>
                <c:pt idx="94">
                  <c:v>174.23999999999998</c:v>
                </c:pt>
                <c:pt idx="95">
                  <c:v>175.45</c:v>
                </c:pt>
                <c:pt idx="96">
                  <c:v>176.66</c:v>
                </c:pt>
                <c:pt idx="97">
                  <c:v>177.87</c:v>
                </c:pt>
                <c:pt idx="98">
                  <c:v>179.07999999999998</c:v>
                </c:pt>
                <c:pt idx="99">
                  <c:v>180.29</c:v>
                </c:pt>
                <c:pt idx="100">
                  <c:v>181.5</c:v>
                </c:pt>
              </c:numCache>
            </c:numRef>
          </c:cat>
          <c:val>
            <c:numRef>
              <c:f>'SA - Revenues'!$F$3:$F$103</c:f>
              <c:numCache>
                <c:formatCode>0.00%</c:formatCode>
                <c:ptCount val="101"/>
                <c:pt idx="0">
                  <c:v>-4.7459725602163272E-2</c:v>
                </c:pt>
                <c:pt idx="1">
                  <c:v>-3.3366152410498784E-2</c:v>
                </c:pt>
                <c:pt idx="2">
                  <c:v>-1.9817861782079449E-2</c:v>
                </c:pt>
                <c:pt idx="3">
                  <c:v>-6.7508477180040494E-3</c:v>
                </c:pt>
                <c:pt idx="4">
                  <c:v>5.8886787125664863E-3</c:v>
                </c:pt>
                <c:pt idx="5">
                  <c:v>1.814635146503063E-2</c:v>
                </c:pt>
                <c:pt idx="6">
                  <c:v>3.0061217265070939E-2</c:v>
                </c:pt>
                <c:pt idx="7">
                  <c:v>4.1666944340456036E-2</c:v>
                </c:pt>
                <c:pt idx="8">
                  <c:v>5.2992766253496137E-2</c:v>
                </c:pt>
                <c:pt idx="9">
                  <c:v>6.4064227432375498E-2</c:v>
                </c:pt>
                <c:pt idx="10">
                  <c:v>7.4903778296359524E-2</c:v>
                </c:pt>
                <c:pt idx="11">
                  <c:v>8.5531254928680411E-2</c:v>
                </c:pt>
                <c:pt idx="12">
                  <c:v>9.5964269126304069E-2</c:v>
                </c:pt>
                <c:pt idx="13">
                  <c:v>0.10621852818979916</c:v>
                </c:pt>
                <c:pt idx="14">
                  <c:v>0.11630809909524498</c:v>
                </c:pt>
                <c:pt idx="15">
                  <c:v>0.12624562826217267</c:v>
                </c:pt>
                <c:pt idx="16">
                  <c:v>0.13604252558081664</c:v>
                </c:pt>
                <c:pt idx="17">
                  <c:v>0.14570911945322762</c:v>
                </c:pt>
                <c:pt idx="18">
                  <c:v>0.15525478816658134</c:v>
                </c:pt>
                <c:pt idx="19">
                  <c:v>0.16468807179220168</c:v>
                </c:pt>
                <c:pt idx="20">
                  <c:v>0.1740167680040996</c:v>
                </c:pt>
                <c:pt idx="21">
                  <c:v>0.18324801448992778</c:v>
                </c:pt>
                <c:pt idx="22">
                  <c:v>0.19238836016274319</c:v>
                </c:pt>
                <c:pt idx="23">
                  <c:v>0.20144382695003205</c:v>
                </c:pt>
                <c:pt idx="24">
                  <c:v>0.21041996362158399</c:v>
                </c:pt>
                <c:pt idx="25">
                  <c:v>0.21932189285936476</c:v>
                </c:pt>
                <c:pt idx="26">
                  <c:v>0.2281543525698515</c:v>
                </c:pt>
                <c:pt idx="27">
                  <c:v>0.23692173224989355</c:v>
                </c:pt>
                <c:pt idx="28">
                  <c:v>0.24562810513542721</c:v>
                </c:pt>
                <c:pt idx="29">
                  <c:v>0.25427725667481527</c:v>
                </c:pt>
                <c:pt idx="30">
                  <c:v>0.26287270984390299</c:v>
                </c:pt>
                <c:pt idx="31">
                  <c:v>0.27141774770933158</c:v>
                </c:pt>
                <c:pt idx="32">
                  <c:v>0.27991543359488591</c:v>
                </c:pt>
                <c:pt idx="33">
                  <c:v>0.28836862915238171</c:v>
                </c:pt>
                <c:pt idx="34">
                  <c:v>0.29678001059525116</c:v>
                </c:pt>
                <c:pt idx="35">
                  <c:v>0.30515208331657995</c:v>
                </c:pt>
                <c:pt idx="36">
                  <c:v>0.31348719508272804</c:v>
                </c:pt>
                <c:pt idx="37">
                  <c:v>0.32178754796773923</c:v>
                </c:pt>
                <c:pt idx="38">
                  <c:v>0.33005520917179632</c:v>
                </c:pt>
                <c:pt idx="39">
                  <c:v>0.33829212084826699</c:v>
                </c:pt>
                <c:pt idx="40">
                  <c:v>0.34650010904793449</c:v>
                </c:pt>
                <c:pt idx="41">
                  <c:v>0.35468089187865282</c:v>
                </c:pt>
                <c:pt idx="42">
                  <c:v>0.36283608694642178</c:v>
                </c:pt>
                <c:pt idx="43">
                  <c:v>0.37096721818897072</c:v>
                </c:pt>
                <c:pt idx="44">
                  <c:v>0.37907572212063667</c:v>
                </c:pt>
                <c:pt idx="45">
                  <c:v>0.38716295357638719</c:v>
                </c:pt>
                <c:pt idx="46">
                  <c:v>0.39523019099380163</c:v>
                </c:pt>
                <c:pt idx="47">
                  <c:v>0.40327864127926949</c:v>
                </c:pt>
                <c:pt idx="48">
                  <c:v>0.41130944429792704</c:v>
                </c:pt>
                <c:pt idx="49">
                  <c:v>0.41932367702250817</c:v>
                </c:pt>
                <c:pt idx="50">
                  <c:v>0.42732235737244229</c:v>
                </c:pt>
                <c:pt idx="51">
                  <c:v>0.43530644777121608</c:v>
                </c:pt>
                <c:pt idx="52">
                  <c:v>0.4432768584470399</c:v>
                </c:pt>
                <c:pt idx="53">
                  <c:v>0.45123445049927535</c:v>
                </c:pt>
                <c:pt idx="54">
                  <c:v>0.4591800387507794</c:v>
                </c:pt>
                <c:pt idx="55">
                  <c:v>0.46711439440429592</c:v>
                </c:pt>
                <c:pt idx="56">
                  <c:v>0.47503824751921697</c:v>
                </c:pt>
                <c:pt idx="57">
                  <c:v>0.48295228932344503</c:v>
                </c:pt>
                <c:pt idx="58">
                  <c:v>0.4908571743736605</c:v>
                </c:pt>
                <c:pt idx="59">
                  <c:v>0.49875352257603778</c:v>
                </c:pt>
                <c:pt idx="60">
                  <c:v>0.50664192107831729</c:v>
                </c:pt>
                <c:pt idx="61">
                  <c:v>0.51452292604313277</c:v>
                </c:pt>
                <c:pt idx="62">
                  <c:v>0.52239706431159871</c:v>
                </c:pt>
                <c:pt idx="63">
                  <c:v>0.53026483496532828</c:v>
                </c:pt>
                <c:pt idx="64">
                  <c:v>0.53812671079436036</c:v>
                </c:pt>
                <c:pt idx="65">
                  <c:v>0.54598313967778833</c:v>
                </c:pt>
                <c:pt idx="66">
                  <c:v>0.55383454588331138</c:v>
                </c:pt>
                <c:pt idx="67">
                  <c:v>0.5616813312914033</c:v>
                </c:pt>
                <c:pt idx="68">
                  <c:v>0.5695238765492987</c:v>
                </c:pt>
                <c:pt idx="69">
                  <c:v>0.57736254216356775</c:v>
                </c:pt>
                <c:pt idx="70">
                  <c:v>0.58519766951331453</c:v>
                </c:pt>
                <c:pt idx="71">
                  <c:v>0.59302958184055132</c:v>
                </c:pt>
                <c:pt idx="72">
                  <c:v>0.60085858515535673</c:v>
                </c:pt>
                <c:pt idx="73">
                  <c:v>0.6086849691062135</c:v>
                </c:pt>
                <c:pt idx="74">
                  <c:v>0.61650900780082862</c:v>
                </c:pt>
                <c:pt idx="75">
                  <c:v>0.62433096058318727</c:v>
                </c:pt>
                <c:pt idx="76">
                  <c:v>0.63215107276953253</c:v>
                </c:pt>
                <c:pt idx="77">
                  <c:v>0.63996957634578</c:v>
                </c:pt>
                <c:pt idx="78">
                  <c:v>0.64778669062867134</c:v>
                </c:pt>
                <c:pt idx="79">
                  <c:v>0.65560262289282067</c:v>
                </c:pt>
                <c:pt idx="80">
                  <c:v>0.66341756896564896</c:v>
                </c:pt>
                <c:pt idx="81">
                  <c:v>0.67123171379206004</c:v>
                </c:pt>
                <c:pt idx="82">
                  <c:v>0.67904523197058575</c:v>
                </c:pt>
                <c:pt idx="83">
                  <c:v>0.68685828826261908</c:v>
                </c:pt>
                <c:pt idx="84">
                  <c:v>0.69467103807621711</c:v>
                </c:pt>
                <c:pt idx="85">
                  <c:v>0.70248362792590191</c:v>
                </c:pt>
                <c:pt idx="86">
                  <c:v>0.71029619586975112</c:v>
                </c:pt>
                <c:pt idx="87">
                  <c:v>0.71810887192500927</c:v>
                </c:pt>
                <c:pt idx="88">
                  <c:v>0.72592177846337624</c:v>
                </c:pt>
                <c:pt idx="89">
                  <c:v>0.73373503058704137</c:v>
                </c:pt>
                <c:pt idx="90">
                  <c:v>0.74154873648647368</c:v>
                </c:pt>
                <c:pt idx="91">
                  <c:v>0.74936299778092286</c:v>
                </c:pt>
                <c:pt idx="92">
                  <c:v>0.7571779098425182</c:v>
                </c:pt>
                <c:pt idx="93">
                  <c:v>0.76499356210480429</c:v>
                </c:pt>
                <c:pt idx="94">
                  <c:v>0.77281003835650552</c:v>
                </c:pt>
                <c:pt idx="95">
                  <c:v>0.78062741702125815</c:v>
                </c:pt>
                <c:pt idx="96">
                  <c:v>0.78844577142402072</c:v>
                </c:pt>
                <c:pt idx="97">
                  <c:v>0.79626517004481201</c:v>
                </c:pt>
                <c:pt idx="98">
                  <c:v>0.80408567676041343</c:v>
                </c:pt>
                <c:pt idx="99">
                  <c:v>0.81190735107461687</c:v>
                </c:pt>
                <c:pt idx="100">
                  <c:v>0.81973024833758279</c:v>
                </c:pt>
              </c:numCache>
            </c:numRef>
          </c:val>
          <c:smooth val="0"/>
          <c:extLst>
            <c:ext xmlns:c16="http://schemas.microsoft.com/office/drawing/2014/chart" uri="{C3380CC4-5D6E-409C-BE32-E72D297353CC}">
              <c16:uniqueId val="{00000001-D0BC-4834-91BB-3EFCDB325D28}"/>
            </c:ext>
          </c:extLst>
        </c:ser>
        <c:dLbls>
          <c:showLegendKey val="0"/>
          <c:showVal val="0"/>
          <c:showCatName val="0"/>
          <c:showSerName val="0"/>
          <c:showPercent val="0"/>
          <c:showBubbleSize val="0"/>
        </c:dLbls>
        <c:marker val="1"/>
        <c:smooth val="0"/>
        <c:axId val="126026880"/>
        <c:axId val="126028416"/>
      </c:lineChart>
      <c:catAx>
        <c:axId val="121029760"/>
        <c:scaling>
          <c:orientation val="minMax"/>
        </c:scaling>
        <c:delete val="0"/>
        <c:axPos val="b"/>
        <c:title>
          <c:tx>
            <c:strRef>
              <c:f>Translations!$A$359</c:f>
              <c:strCache>
                <c:ptCount val="1"/>
                <c:pt idx="0">
                  <c:v>Heat price</c:v>
                </c:pt>
              </c:strCache>
            </c:strRef>
          </c:tx>
          <c:layout>
            <c:manualLayout>
              <c:xMode val="edge"/>
              <c:yMode val="edge"/>
              <c:x val="0.41530264902454206"/>
              <c:y val="0.90887351631653335"/>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quot;€&quot;"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21031680"/>
        <c:crossesAt val="0"/>
        <c:auto val="1"/>
        <c:lblAlgn val="ctr"/>
        <c:lblOffset val="300"/>
        <c:noMultiLvlLbl val="0"/>
      </c:catAx>
      <c:valAx>
        <c:axId val="121031680"/>
        <c:scaling>
          <c:orientation val="minMax"/>
          <c:min val="-0.5"/>
        </c:scaling>
        <c:delete val="0"/>
        <c:axPos val="l"/>
        <c:majorGridlines/>
        <c:title>
          <c:tx>
            <c:strRef>
              <c:f>Translations!$A$357</c:f>
              <c:strCache>
                <c:ptCount val="1"/>
                <c:pt idx="0">
                  <c:v>Payback</c:v>
                </c:pt>
              </c:strCache>
            </c:strRef>
          </c:tx>
          <c:layout>
            <c:manualLayout>
              <c:xMode val="edge"/>
              <c:yMode val="edge"/>
              <c:x val="1.401358335362719E-2"/>
              <c:y val="0.407694007884642"/>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1029760"/>
        <c:crosses val="autoZero"/>
        <c:crossBetween val="between"/>
        <c:majorUnit val="0.5"/>
      </c:valAx>
      <c:catAx>
        <c:axId val="126026880"/>
        <c:scaling>
          <c:orientation val="minMax"/>
        </c:scaling>
        <c:delete val="1"/>
        <c:axPos val="b"/>
        <c:numFmt formatCode="#,##0" sourceLinked="1"/>
        <c:majorTickMark val="out"/>
        <c:minorTickMark val="none"/>
        <c:tickLblPos val="nextTo"/>
        <c:crossAx val="126028416"/>
        <c:crosses val="autoZero"/>
        <c:auto val="1"/>
        <c:lblAlgn val="ctr"/>
        <c:lblOffset val="100"/>
        <c:noMultiLvlLbl val="0"/>
      </c:catAx>
      <c:valAx>
        <c:axId val="126028416"/>
        <c:scaling>
          <c:orientation val="minMax"/>
          <c:min val="-0.5"/>
        </c:scaling>
        <c:delete val="0"/>
        <c:axPos val="r"/>
        <c:title>
          <c:tx>
            <c:strRef>
              <c:f>Translations!$A$358</c:f>
              <c:strCache>
                <c:ptCount val="1"/>
                <c:pt idx="0">
                  <c:v>IRR</c:v>
                </c:pt>
              </c:strCache>
            </c:strRef>
          </c:tx>
          <c:layout>
            <c:manualLayout>
              <c:xMode val="edge"/>
              <c:yMode val="edge"/>
              <c:x val="0.95997645912817597"/>
              <c:y val="0.43515700213586667"/>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6026880"/>
        <c:crosses val="max"/>
        <c:crossBetween val="between"/>
        <c:majorUnit val="5.000000000000001E-2"/>
      </c:valAx>
    </c:plotArea>
    <c:legend>
      <c:legendPos val="b"/>
      <c:layout>
        <c:manualLayout>
          <c:xMode val="edge"/>
          <c:yMode val="edge"/>
          <c:x val="0.40239156316800606"/>
          <c:y val="0.95119321623258635"/>
          <c:w val="0.19521673837162112"/>
          <c:h val="4.8806783767413653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Translations!$A$352</c:f>
          <c:strCache>
            <c:ptCount val="1"/>
            <c:pt idx="0">
              <c:v>Sensitivity analysis - Operating costs</c:v>
            </c:pt>
          </c:strCache>
        </c:strRef>
      </c:tx>
      <c:overlay val="1"/>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5948128906567093E-2"/>
          <c:y val="8.4308924947134642E-2"/>
          <c:w val="0.80195646291636224"/>
          <c:h val="0.76897021475554417"/>
        </c:manualLayout>
      </c:layout>
      <c:lineChart>
        <c:grouping val="standard"/>
        <c:varyColors val="0"/>
        <c:ser>
          <c:idx val="0"/>
          <c:order val="0"/>
          <c:tx>
            <c:strRef>
              <c:f>Translations!$A$353</c:f>
              <c:strCache>
                <c:ptCount val="1"/>
                <c:pt idx="0">
                  <c:v>Payback</c:v>
                </c:pt>
              </c:strCache>
            </c:strRef>
          </c:tx>
          <c:marker>
            <c:symbol val="none"/>
          </c:marker>
          <c:cat>
            <c:numRef>
              <c:f>'SA - Costs'!$D$3:$D$103</c:f>
              <c:numCache>
                <c:formatCode>0%</c:formatCode>
                <c:ptCount val="101"/>
                <c:pt idx="0">
                  <c:v>0.5</c:v>
                </c:pt>
                <c:pt idx="1">
                  <c:v>0.51</c:v>
                </c:pt>
                <c:pt idx="2">
                  <c:v>0.52</c:v>
                </c:pt>
                <c:pt idx="3">
                  <c:v>0.53</c:v>
                </c:pt>
                <c:pt idx="4">
                  <c:v>0.54</c:v>
                </c:pt>
                <c:pt idx="5">
                  <c:v>0.55000000000000004</c:v>
                </c:pt>
                <c:pt idx="6">
                  <c:v>0.56000000000000005</c:v>
                </c:pt>
                <c:pt idx="7">
                  <c:v>0.56999999999999995</c:v>
                </c:pt>
                <c:pt idx="8">
                  <c:v>0.57999999999999996</c:v>
                </c:pt>
                <c:pt idx="9">
                  <c:v>0.59</c:v>
                </c:pt>
                <c:pt idx="10">
                  <c:v>0.6</c:v>
                </c:pt>
                <c:pt idx="11">
                  <c:v>0.61</c:v>
                </c:pt>
                <c:pt idx="12">
                  <c:v>0.62</c:v>
                </c:pt>
                <c:pt idx="13">
                  <c:v>0.63</c:v>
                </c:pt>
                <c:pt idx="14">
                  <c:v>0.64</c:v>
                </c:pt>
                <c:pt idx="15">
                  <c:v>0.65</c:v>
                </c:pt>
                <c:pt idx="16">
                  <c:v>0.66</c:v>
                </c:pt>
                <c:pt idx="17">
                  <c:v>0.67</c:v>
                </c:pt>
                <c:pt idx="18">
                  <c:v>0.68</c:v>
                </c:pt>
                <c:pt idx="19">
                  <c:v>0.69</c:v>
                </c:pt>
                <c:pt idx="20">
                  <c:v>0.7</c:v>
                </c:pt>
                <c:pt idx="21">
                  <c:v>0.71</c:v>
                </c:pt>
                <c:pt idx="22">
                  <c:v>0.72</c:v>
                </c:pt>
                <c:pt idx="23">
                  <c:v>0.73</c:v>
                </c:pt>
                <c:pt idx="24">
                  <c:v>0.74</c:v>
                </c:pt>
                <c:pt idx="25">
                  <c:v>0.75</c:v>
                </c:pt>
                <c:pt idx="26">
                  <c:v>0.76</c:v>
                </c:pt>
                <c:pt idx="27">
                  <c:v>0.77</c:v>
                </c:pt>
                <c:pt idx="28">
                  <c:v>0.78</c:v>
                </c:pt>
                <c:pt idx="29">
                  <c:v>0.79</c:v>
                </c:pt>
                <c:pt idx="30">
                  <c:v>0.8</c:v>
                </c:pt>
                <c:pt idx="31">
                  <c:v>0.81</c:v>
                </c:pt>
                <c:pt idx="32">
                  <c:v>0.82</c:v>
                </c:pt>
                <c:pt idx="33">
                  <c:v>0.83</c:v>
                </c:pt>
                <c:pt idx="34">
                  <c:v>0.84</c:v>
                </c:pt>
                <c:pt idx="35">
                  <c:v>0.85</c:v>
                </c:pt>
                <c:pt idx="36">
                  <c:v>0.86</c:v>
                </c:pt>
                <c:pt idx="37">
                  <c:v>0.87</c:v>
                </c:pt>
                <c:pt idx="38">
                  <c:v>0.88</c:v>
                </c:pt>
                <c:pt idx="39">
                  <c:v>0.89</c:v>
                </c:pt>
                <c:pt idx="40">
                  <c:v>0.9</c:v>
                </c:pt>
                <c:pt idx="41">
                  <c:v>0.91</c:v>
                </c:pt>
                <c:pt idx="42">
                  <c:v>0.92</c:v>
                </c:pt>
                <c:pt idx="43">
                  <c:v>0.93</c:v>
                </c:pt>
                <c:pt idx="44">
                  <c:v>0.94</c:v>
                </c:pt>
                <c:pt idx="45">
                  <c:v>0.95</c:v>
                </c:pt>
                <c:pt idx="46">
                  <c:v>0.96</c:v>
                </c:pt>
                <c:pt idx="47">
                  <c:v>0.97</c:v>
                </c:pt>
                <c:pt idx="48">
                  <c:v>0.98</c:v>
                </c:pt>
                <c:pt idx="49">
                  <c:v>0.99</c:v>
                </c:pt>
                <c:pt idx="50">
                  <c:v>1</c:v>
                </c:pt>
                <c:pt idx="51">
                  <c:v>1.01</c:v>
                </c:pt>
                <c:pt idx="52">
                  <c:v>1.02</c:v>
                </c:pt>
                <c:pt idx="53">
                  <c:v>1.03</c:v>
                </c:pt>
                <c:pt idx="54">
                  <c:v>1.04</c:v>
                </c:pt>
                <c:pt idx="55">
                  <c:v>1.05</c:v>
                </c:pt>
                <c:pt idx="56">
                  <c:v>1.06</c:v>
                </c:pt>
                <c:pt idx="57">
                  <c:v>1.07</c:v>
                </c:pt>
                <c:pt idx="58">
                  <c:v>1.08</c:v>
                </c:pt>
                <c:pt idx="59">
                  <c:v>1.0900000000000001</c:v>
                </c:pt>
                <c:pt idx="60">
                  <c:v>1.1000000000000001</c:v>
                </c:pt>
                <c:pt idx="61">
                  <c:v>1.1100000000000001</c:v>
                </c:pt>
                <c:pt idx="62">
                  <c:v>1.1200000000000001</c:v>
                </c:pt>
                <c:pt idx="63">
                  <c:v>1.1299999999999999</c:v>
                </c:pt>
                <c:pt idx="64">
                  <c:v>1.1399999999999999</c:v>
                </c:pt>
                <c:pt idx="65">
                  <c:v>1.1499999999999999</c:v>
                </c:pt>
                <c:pt idx="66">
                  <c:v>1.1599999999999999</c:v>
                </c:pt>
                <c:pt idx="67">
                  <c:v>1.17</c:v>
                </c:pt>
                <c:pt idx="68">
                  <c:v>1.18</c:v>
                </c:pt>
                <c:pt idx="69">
                  <c:v>1.19</c:v>
                </c:pt>
                <c:pt idx="70">
                  <c:v>1.2</c:v>
                </c:pt>
                <c:pt idx="71">
                  <c:v>1.21</c:v>
                </c:pt>
                <c:pt idx="72">
                  <c:v>1.22</c:v>
                </c:pt>
                <c:pt idx="73">
                  <c:v>1.23</c:v>
                </c:pt>
                <c:pt idx="74">
                  <c:v>1.24</c:v>
                </c:pt>
                <c:pt idx="75">
                  <c:v>1.25</c:v>
                </c:pt>
                <c:pt idx="76">
                  <c:v>1.26</c:v>
                </c:pt>
                <c:pt idx="77">
                  <c:v>1.27</c:v>
                </c:pt>
                <c:pt idx="78">
                  <c:v>1.28</c:v>
                </c:pt>
                <c:pt idx="79">
                  <c:v>1.29</c:v>
                </c:pt>
                <c:pt idx="80">
                  <c:v>1.3</c:v>
                </c:pt>
                <c:pt idx="81">
                  <c:v>1.31</c:v>
                </c:pt>
                <c:pt idx="82">
                  <c:v>1.32</c:v>
                </c:pt>
                <c:pt idx="83">
                  <c:v>1.33</c:v>
                </c:pt>
                <c:pt idx="84">
                  <c:v>1.34</c:v>
                </c:pt>
                <c:pt idx="85">
                  <c:v>1.35</c:v>
                </c:pt>
                <c:pt idx="86">
                  <c:v>1.36</c:v>
                </c:pt>
                <c:pt idx="87">
                  <c:v>1.37</c:v>
                </c:pt>
                <c:pt idx="88">
                  <c:v>1.38</c:v>
                </c:pt>
                <c:pt idx="89">
                  <c:v>1.39</c:v>
                </c:pt>
                <c:pt idx="90">
                  <c:v>1.4</c:v>
                </c:pt>
                <c:pt idx="91">
                  <c:v>1.41</c:v>
                </c:pt>
                <c:pt idx="92">
                  <c:v>1.42</c:v>
                </c:pt>
                <c:pt idx="93">
                  <c:v>1.43</c:v>
                </c:pt>
                <c:pt idx="94">
                  <c:v>1.44</c:v>
                </c:pt>
                <c:pt idx="95">
                  <c:v>1.45</c:v>
                </c:pt>
                <c:pt idx="96">
                  <c:v>1.46</c:v>
                </c:pt>
                <c:pt idx="97">
                  <c:v>1.47</c:v>
                </c:pt>
                <c:pt idx="98">
                  <c:v>1.48</c:v>
                </c:pt>
                <c:pt idx="99">
                  <c:v>1.49</c:v>
                </c:pt>
                <c:pt idx="100">
                  <c:v>1.5</c:v>
                </c:pt>
              </c:numCache>
            </c:numRef>
          </c:cat>
          <c:val>
            <c:numRef>
              <c:f>'SA - Costs'!$E$3:$E$103</c:f>
              <c:numCache>
                <c:formatCode>General</c:formatCode>
                <c:ptCount val="101"/>
                <c:pt idx="0">
                  <c:v>1.7219221149169734</c:v>
                </c:pt>
                <c:pt idx="1">
                  <c:v>1.736057054545932</c:v>
                </c:pt>
                <c:pt idx="2">
                  <c:v>1.7504259770987649</c:v>
                </c:pt>
                <c:pt idx="3">
                  <c:v>1.7650347409230713</c:v>
                </c:pt>
                <c:pt idx="4">
                  <c:v>1.7798894015835682</c:v>
                </c:pt>
                <c:pt idx="5">
                  <c:v>1.7949962202314937</c:v>
                </c:pt>
                <c:pt idx="6">
                  <c:v>1.8103616724038751</c:v>
                </c:pt>
                <c:pt idx="7">
                  <c:v>1.8259924572786339</c:v>
                </c:pt>
                <c:pt idx="8">
                  <c:v>1.8418955074133254</c:v>
                </c:pt>
                <c:pt idx="9">
                  <c:v>1.8580779989972496</c:v>
                </c:pt>
                <c:pt idx="10">
                  <c:v>1.8745473626487912</c:v>
                </c:pt>
                <c:pt idx="11">
                  <c:v>1.8913112947921187</c:v>
                </c:pt>
                <c:pt idx="12">
                  <c:v>1.9083777696498354</c:v>
                </c:pt>
                <c:pt idx="13">
                  <c:v>1.9257550518908471</c:v>
                </c:pt>
                <c:pt idx="14">
                  <c:v>1.9434517099755926</c:v>
                </c:pt>
                <c:pt idx="15">
                  <c:v>1.9614766302439119</c:v>
                </c:pt>
                <c:pt idx="16">
                  <c:v>1.9798390317942163</c:v>
                </c:pt>
                <c:pt idx="17">
                  <c:v>1.9985484822063069</c:v>
                </c:pt>
                <c:pt idx="18">
                  <c:v>2.015764344947371</c:v>
                </c:pt>
                <c:pt idx="19">
                  <c:v>2.0331229080118756</c:v>
                </c:pt>
                <c:pt idx="20">
                  <c:v>2.0507830311643223</c:v>
                </c:pt>
                <c:pt idx="21">
                  <c:v>2.0687526414996658</c:v>
                </c:pt>
                <c:pt idx="22">
                  <c:v>2.0870399464077578</c:v>
                </c:pt>
                <c:pt idx="23">
                  <c:v>2.1056534460725556</c:v>
                </c:pt>
                <c:pt idx="24">
                  <c:v>2.1246019466462007</c:v>
                </c:pt>
                <c:pt idx="25">
                  <c:v>2.1438945741408695</c:v>
                </c:pt>
                <c:pt idx="26">
                  <c:v>2.1635407890844345</c:v>
                </c:pt>
                <c:pt idx="27">
                  <c:v>2.1835504019893888</c:v>
                </c:pt>
                <c:pt idx="28">
                  <c:v>2.2039335896881744</c:v>
                </c:pt>
                <c:pt idx="29">
                  <c:v>2.2247009125920605</c:v>
                </c:pt>
                <c:pt idx="30">
                  <c:v>2.2458633329350706</c:v>
                </c:pt>
                <c:pt idx="31">
                  <c:v>2.2674322340691808</c:v>
                </c:pt>
                <c:pt idx="32">
                  <c:v>2.2894194408821451</c:v>
                </c:pt>
                <c:pt idx="33">
                  <c:v>2.3118372414149002</c:v>
                </c:pt>
                <c:pt idx="34">
                  <c:v>2.3346984097615828</c:v>
                </c:pt>
                <c:pt idx="35">
                  <c:v>2.3580162303418342</c:v>
                </c:pt>
                <c:pt idx="36">
                  <c:v>2.3818045236422924</c:v>
                </c:pt>
                <c:pt idx="37">
                  <c:v>2.4060776735320912</c:v>
                </c:pt>
                <c:pt idx="38">
                  <c:v>2.4308506562657977</c:v>
                </c:pt>
                <c:pt idx="39">
                  <c:v>2.4561390712966782</c:v>
                </c:pt>
                <c:pt idx="40">
                  <c:v>2.481959174033503</c:v>
                </c:pt>
                <c:pt idx="41">
                  <c:v>2.508327910685435</c:v>
                </c:pt>
                <c:pt idx="42">
                  <c:v>2.5352629553519561</c:v>
                </c:pt>
                <c:pt idx="43">
                  <c:v>2.5627827495284183</c:v>
                </c:pt>
                <c:pt idx="44">
                  <c:v>2.5909065442127792</c:v>
                </c:pt>
                <c:pt idx="45">
                  <c:v>2.6196544448155605</c:v>
                </c:pt>
                <c:pt idx="46">
                  <c:v>2.6490474590931945</c:v>
                </c:pt>
                <c:pt idx="47">
                  <c:v>2.679107548344914</c:v>
                </c:pt>
                <c:pt idx="48">
                  <c:v>2.7098576821353944</c:v>
                </c:pt>
                <c:pt idx="49">
                  <c:v>2.7413218968297102</c:v>
                </c:pt>
                <c:pt idx="50">
                  <c:v>2.7735253582541013</c:v>
                </c:pt>
                <c:pt idx="51">
                  <c:v>2.8064944288258507</c:v>
                </c:pt>
                <c:pt idx="52">
                  <c:v>2.8402567395286278</c:v>
                </c:pt>
                <c:pt idx="53">
                  <c:v>2.8748412671462962</c:v>
                </c:pt>
                <c:pt idx="54">
                  <c:v>2.9102784172089238</c:v>
                </c:pt>
                <c:pt idx="55">
                  <c:v>2.9466001131500374</c:v>
                </c:pt>
                <c:pt idx="56">
                  <c:v>2.9838398922246068</c:v>
                </c:pt>
                <c:pt idx="57">
                  <c:v>3.0188523298061174</c:v>
                </c:pt>
                <c:pt idx="58">
                  <c:v>3.0522814837768801</c:v>
                </c:pt>
                <c:pt idx="59">
                  <c:v>3.0864592809177283</c:v>
                </c:pt>
                <c:pt idx="60">
                  <c:v>3.1214111547230541</c:v>
                </c:pt>
                <c:pt idx="61">
                  <c:v>3.1571637039451641</c:v>
                </c:pt>
                <c:pt idx="62">
                  <c:v>3.1937447601016444</c:v>
                </c:pt>
                <c:pt idx="63">
                  <c:v>3.2311834597308731</c:v>
                </c:pt>
                <c:pt idx="64">
                  <c:v>3.2695103217899</c:v>
                </c:pt>
                <c:pt idx="65">
                  <c:v>3.3087573306268077</c:v>
                </c:pt>
                <c:pt idx="66">
                  <c:v>3.3489580250016511</c:v>
                </c:pt>
                <c:pt idx="67">
                  <c:v>3.3901475936767258</c:v>
                </c:pt>
                <c:pt idx="68">
                  <c:v>3.4323629781487881</c:v>
                </c:pt>
                <c:pt idx="69">
                  <c:v>3.4756429831536226</c:v>
                </c:pt>
                <c:pt idx="70">
                  <c:v>3.5200283956377438</c:v>
                </c:pt>
                <c:pt idx="71">
                  <c:v>3.5655621129639297</c:v>
                </c:pt>
                <c:pt idx="72">
                  <c:v>3.6122892811976577</c:v>
                </c:pt>
                <c:pt idx="73">
                  <c:v>3.6602574444115077</c:v>
                </c:pt>
                <c:pt idx="74">
                  <c:v>3.7095167060454752</c:v>
                </c:pt>
                <c:pt idx="75">
                  <c:v>3.7601199034744242</c:v>
                </c:pt>
                <c:pt idx="76">
                  <c:v>3.8121227970612637</c:v>
                </c:pt>
                <c:pt idx="77">
                  <c:v>3.8655842751178997</c:v>
                </c:pt>
                <c:pt idx="78">
                  <c:v>3.920566576357805</c:v>
                </c:pt>
                <c:pt idx="79">
                  <c:v>3.9771355316068981</c:v>
                </c:pt>
                <c:pt idx="80">
                  <c:v>4.0293035509200967</c:v>
                </c:pt>
                <c:pt idx="81">
                  <c:v>4.0787881777079811</c:v>
                </c:pt>
                <c:pt idx="82">
                  <c:v>4.1295033772103622</c:v>
                </c:pt>
                <c:pt idx="83">
                  <c:v>4.181495629772348</c:v>
                </c:pt>
                <c:pt idx="84">
                  <c:v>4.2348137864183863</c:v>
                </c:pt>
                <c:pt idx="85">
                  <c:v>4.2895092219467585</c:v>
                </c:pt>
                <c:pt idx="86">
                  <c:v>4.3456360000432195</c:v>
                </c:pt>
                <c:pt idx="87">
                  <c:v>4.4032510515292316</c:v>
                </c:pt>
                <c:pt idx="88">
                  <c:v>4.4624143669801635</c:v>
                </c:pt>
                <c:pt idx="89">
                  <c:v>4.5231892050834013</c:v>
                </c:pt>
                <c:pt idx="90">
                  <c:v>4.5856423182576638</c:v>
                </c:pt>
                <c:pt idx="91">
                  <c:v>4.6498441972251907</c:v>
                </c:pt>
                <c:pt idx="92">
                  <c:v>4.7158693364206501</c:v>
                </c:pt>
                <c:pt idx="93">
                  <c:v>4.7837965223376724</c:v>
                </c:pt>
                <c:pt idx="94">
                  <c:v>4.8537091471595675</c:v>
                </c:pt>
                <c:pt idx="95">
                  <c:v>4.9256955502991948</c:v>
                </c:pt>
                <c:pt idx="96">
                  <c:v>4.9998493907890786</c:v>
                </c:pt>
                <c:pt idx="97">
                  <c:v>5.06194901181565</c:v>
                </c:pt>
                <c:pt idx="98">
                  <c:v>5.1255812696132965</c:v>
                </c:pt>
                <c:pt idx="99">
                  <c:v>5.1908336985332202</c:v>
                </c:pt>
                <c:pt idx="100">
                  <c:v>5.2577689744040015</c:v>
                </c:pt>
              </c:numCache>
            </c:numRef>
          </c:val>
          <c:smooth val="1"/>
          <c:extLst>
            <c:ext xmlns:c16="http://schemas.microsoft.com/office/drawing/2014/chart" uri="{C3380CC4-5D6E-409C-BE32-E72D297353CC}">
              <c16:uniqueId val="{00000000-13F5-4D5D-871F-03421DEBA326}"/>
            </c:ext>
          </c:extLst>
        </c:ser>
        <c:dLbls>
          <c:showLegendKey val="0"/>
          <c:showVal val="0"/>
          <c:showCatName val="0"/>
          <c:showSerName val="0"/>
          <c:showPercent val="0"/>
          <c:showBubbleSize val="0"/>
        </c:dLbls>
        <c:marker val="1"/>
        <c:smooth val="0"/>
        <c:axId val="126516224"/>
        <c:axId val="126518400"/>
      </c:lineChart>
      <c:lineChart>
        <c:grouping val="standard"/>
        <c:varyColors val="0"/>
        <c:ser>
          <c:idx val="1"/>
          <c:order val="1"/>
          <c:tx>
            <c:strRef>
              <c:f>Translations!$A$354</c:f>
              <c:strCache>
                <c:ptCount val="1"/>
                <c:pt idx="0">
                  <c:v>IRR</c:v>
                </c:pt>
              </c:strCache>
            </c:strRef>
          </c:tx>
          <c:marker>
            <c:symbol val="none"/>
          </c:marker>
          <c:cat>
            <c:numRef>
              <c:f>'SA - Costs'!$D$3:$D$103</c:f>
              <c:numCache>
                <c:formatCode>0%</c:formatCode>
                <c:ptCount val="101"/>
                <c:pt idx="0">
                  <c:v>0.5</c:v>
                </c:pt>
                <c:pt idx="1">
                  <c:v>0.51</c:v>
                </c:pt>
                <c:pt idx="2">
                  <c:v>0.52</c:v>
                </c:pt>
                <c:pt idx="3">
                  <c:v>0.53</c:v>
                </c:pt>
                <c:pt idx="4">
                  <c:v>0.54</c:v>
                </c:pt>
                <c:pt idx="5">
                  <c:v>0.55000000000000004</c:v>
                </c:pt>
                <c:pt idx="6">
                  <c:v>0.56000000000000005</c:v>
                </c:pt>
                <c:pt idx="7">
                  <c:v>0.56999999999999995</c:v>
                </c:pt>
                <c:pt idx="8">
                  <c:v>0.57999999999999996</c:v>
                </c:pt>
                <c:pt idx="9">
                  <c:v>0.59</c:v>
                </c:pt>
                <c:pt idx="10">
                  <c:v>0.6</c:v>
                </c:pt>
                <c:pt idx="11">
                  <c:v>0.61</c:v>
                </c:pt>
                <c:pt idx="12">
                  <c:v>0.62</c:v>
                </c:pt>
                <c:pt idx="13">
                  <c:v>0.63</c:v>
                </c:pt>
                <c:pt idx="14">
                  <c:v>0.64</c:v>
                </c:pt>
                <c:pt idx="15">
                  <c:v>0.65</c:v>
                </c:pt>
                <c:pt idx="16">
                  <c:v>0.66</c:v>
                </c:pt>
                <c:pt idx="17">
                  <c:v>0.67</c:v>
                </c:pt>
                <c:pt idx="18">
                  <c:v>0.68</c:v>
                </c:pt>
                <c:pt idx="19">
                  <c:v>0.69</c:v>
                </c:pt>
                <c:pt idx="20">
                  <c:v>0.7</c:v>
                </c:pt>
                <c:pt idx="21">
                  <c:v>0.71</c:v>
                </c:pt>
                <c:pt idx="22">
                  <c:v>0.72</c:v>
                </c:pt>
                <c:pt idx="23">
                  <c:v>0.73</c:v>
                </c:pt>
                <c:pt idx="24">
                  <c:v>0.74</c:v>
                </c:pt>
                <c:pt idx="25">
                  <c:v>0.75</c:v>
                </c:pt>
                <c:pt idx="26">
                  <c:v>0.76</c:v>
                </c:pt>
                <c:pt idx="27">
                  <c:v>0.77</c:v>
                </c:pt>
                <c:pt idx="28">
                  <c:v>0.78</c:v>
                </c:pt>
                <c:pt idx="29">
                  <c:v>0.79</c:v>
                </c:pt>
                <c:pt idx="30">
                  <c:v>0.8</c:v>
                </c:pt>
                <c:pt idx="31">
                  <c:v>0.81</c:v>
                </c:pt>
                <c:pt idx="32">
                  <c:v>0.82</c:v>
                </c:pt>
                <c:pt idx="33">
                  <c:v>0.83</c:v>
                </c:pt>
                <c:pt idx="34">
                  <c:v>0.84</c:v>
                </c:pt>
                <c:pt idx="35">
                  <c:v>0.85</c:v>
                </c:pt>
                <c:pt idx="36">
                  <c:v>0.86</c:v>
                </c:pt>
                <c:pt idx="37">
                  <c:v>0.87</c:v>
                </c:pt>
                <c:pt idx="38">
                  <c:v>0.88</c:v>
                </c:pt>
                <c:pt idx="39">
                  <c:v>0.89</c:v>
                </c:pt>
                <c:pt idx="40">
                  <c:v>0.9</c:v>
                </c:pt>
                <c:pt idx="41">
                  <c:v>0.91</c:v>
                </c:pt>
                <c:pt idx="42">
                  <c:v>0.92</c:v>
                </c:pt>
                <c:pt idx="43">
                  <c:v>0.93</c:v>
                </c:pt>
                <c:pt idx="44">
                  <c:v>0.94</c:v>
                </c:pt>
                <c:pt idx="45">
                  <c:v>0.95</c:v>
                </c:pt>
                <c:pt idx="46">
                  <c:v>0.96</c:v>
                </c:pt>
                <c:pt idx="47">
                  <c:v>0.97</c:v>
                </c:pt>
                <c:pt idx="48">
                  <c:v>0.98</c:v>
                </c:pt>
                <c:pt idx="49">
                  <c:v>0.99</c:v>
                </c:pt>
                <c:pt idx="50">
                  <c:v>1</c:v>
                </c:pt>
                <c:pt idx="51">
                  <c:v>1.01</c:v>
                </c:pt>
                <c:pt idx="52">
                  <c:v>1.02</c:v>
                </c:pt>
                <c:pt idx="53">
                  <c:v>1.03</c:v>
                </c:pt>
                <c:pt idx="54">
                  <c:v>1.04</c:v>
                </c:pt>
                <c:pt idx="55">
                  <c:v>1.05</c:v>
                </c:pt>
                <c:pt idx="56">
                  <c:v>1.06</c:v>
                </c:pt>
                <c:pt idx="57">
                  <c:v>1.07</c:v>
                </c:pt>
                <c:pt idx="58">
                  <c:v>1.08</c:v>
                </c:pt>
                <c:pt idx="59">
                  <c:v>1.0900000000000001</c:v>
                </c:pt>
                <c:pt idx="60">
                  <c:v>1.1000000000000001</c:v>
                </c:pt>
                <c:pt idx="61">
                  <c:v>1.1100000000000001</c:v>
                </c:pt>
                <c:pt idx="62">
                  <c:v>1.1200000000000001</c:v>
                </c:pt>
                <c:pt idx="63">
                  <c:v>1.1299999999999999</c:v>
                </c:pt>
                <c:pt idx="64">
                  <c:v>1.1399999999999999</c:v>
                </c:pt>
                <c:pt idx="65">
                  <c:v>1.1499999999999999</c:v>
                </c:pt>
                <c:pt idx="66">
                  <c:v>1.1599999999999999</c:v>
                </c:pt>
                <c:pt idx="67">
                  <c:v>1.17</c:v>
                </c:pt>
                <c:pt idx="68">
                  <c:v>1.18</c:v>
                </c:pt>
                <c:pt idx="69">
                  <c:v>1.19</c:v>
                </c:pt>
                <c:pt idx="70">
                  <c:v>1.2</c:v>
                </c:pt>
                <c:pt idx="71">
                  <c:v>1.21</c:v>
                </c:pt>
                <c:pt idx="72">
                  <c:v>1.22</c:v>
                </c:pt>
                <c:pt idx="73">
                  <c:v>1.23</c:v>
                </c:pt>
                <c:pt idx="74">
                  <c:v>1.24</c:v>
                </c:pt>
                <c:pt idx="75">
                  <c:v>1.25</c:v>
                </c:pt>
                <c:pt idx="76">
                  <c:v>1.26</c:v>
                </c:pt>
                <c:pt idx="77">
                  <c:v>1.27</c:v>
                </c:pt>
                <c:pt idx="78">
                  <c:v>1.28</c:v>
                </c:pt>
                <c:pt idx="79">
                  <c:v>1.29</c:v>
                </c:pt>
                <c:pt idx="80">
                  <c:v>1.3</c:v>
                </c:pt>
                <c:pt idx="81">
                  <c:v>1.31</c:v>
                </c:pt>
                <c:pt idx="82">
                  <c:v>1.32</c:v>
                </c:pt>
                <c:pt idx="83">
                  <c:v>1.33</c:v>
                </c:pt>
                <c:pt idx="84">
                  <c:v>1.34</c:v>
                </c:pt>
                <c:pt idx="85">
                  <c:v>1.35</c:v>
                </c:pt>
                <c:pt idx="86">
                  <c:v>1.36</c:v>
                </c:pt>
                <c:pt idx="87">
                  <c:v>1.37</c:v>
                </c:pt>
                <c:pt idx="88">
                  <c:v>1.38</c:v>
                </c:pt>
                <c:pt idx="89">
                  <c:v>1.39</c:v>
                </c:pt>
                <c:pt idx="90">
                  <c:v>1.4</c:v>
                </c:pt>
                <c:pt idx="91">
                  <c:v>1.41</c:v>
                </c:pt>
                <c:pt idx="92">
                  <c:v>1.42</c:v>
                </c:pt>
                <c:pt idx="93">
                  <c:v>1.43</c:v>
                </c:pt>
                <c:pt idx="94">
                  <c:v>1.44</c:v>
                </c:pt>
                <c:pt idx="95">
                  <c:v>1.45</c:v>
                </c:pt>
                <c:pt idx="96">
                  <c:v>1.46</c:v>
                </c:pt>
                <c:pt idx="97">
                  <c:v>1.47</c:v>
                </c:pt>
                <c:pt idx="98">
                  <c:v>1.48</c:v>
                </c:pt>
                <c:pt idx="99">
                  <c:v>1.49</c:v>
                </c:pt>
                <c:pt idx="100">
                  <c:v>1.5</c:v>
                </c:pt>
              </c:numCache>
            </c:numRef>
          </c:cat>
          <c:val>
            <c:numRef>
              <c:f>'SA - Costs'!$F$3:$F$103</c:f>
              <c:numCache>
                <c:formatCode>0.00%</c:formatCode>
                <c:ptCount val="101"/>
                <c:pt idx="0">
                  <c:v>0.64595127413362974</c:v>
                </c:pt>
                <c:pt idx="1">
                  <c:v>0.64146687303732874</c:v>
                </c:pt>
                <c:pt idx="2">
                  <c:v>0.63698665594993242</c:v>
                </c:pt>
                <c:pt idx="3">
                  <c:v>0.63251065054013078</c:v>
                </c:pt>
                <c:pt idx="4">
                  <c:v>0.62803888429732813</c:v>
                </c:pt>
                <c:pt idx="5">
                  <c:v>0.62357138451776128</c:v>
                </c:pt>
                <c:pt idx="6">
                  <c:v>0.61910817829027232</c:v>
                </c:pt>
                <c:pt idx="7">
                  <c:v>0.61464929248172417</c:v>
                </c:pt>
                <c:pt idx="8">
                  <c:v>0.61019475372205401</c:v>
                </c:pt>
                <c:pt idx="9">
                  <c:v>0.60574458838897294</c:v>
                </c:pt>
                <c:pt idx="10">
                  <c:v>0.60129882259229483</c:v>
                </c:pt>
                <c:pt idx="11">
                  <c:v>0.59685748215789758</c:v>
                </c:pt>
                <c:pt idx="12">
                  <c:v>0.59242059260783475</c:v>
                </c:pt>
                <c:pt idx="13">
                  <c:v>0.58798817915800039</c:v>
                </c:pt>
                <c:pt idx="14">
                  <c:v>0.58356026667842875</c:v>
                </c:pt>
                <c:pt idx="15">
                  <c:v>0.5791368796914147</c:v>
                </c:pt>
                <c:pt idx="16">
                  <c:v>0.57471804234949753</c:v>
                </c:pt>
                <c:pt idx="17">
                  <c:v>0.57030377841715052</c:v>
                </c:pt>
                <c:pt idx="18">
                  <c:v>0.56589411125208655</c:v>
                </c:pt>
                <c:pt idx="19">
                  <c:v>0.56148906378616847</c:v>
                </c:pt>
                <c:pt idx="20">
                  <c:v>0.55708865850593159</c:v>
                </c:pt>
                <c:pt idx="21">
                  <c:v>0.55269291743271176</c:v>
                </c:pt>
                <c:pt idx="22">
                  <c:v>0.54830186210237453</c:v>
                </c:pt>
                <c:pt idx="23">
                  <c:v>0.5439155135446494</c:v>
                </c:pt>
                <c:pt idx="24">
                  <c:v>0.53953389226206361</c:v>
                </c:pt>
                <c:pt idx="25">
                  <c:v>0.53515701820847794</c:v>
                </c:pt>
                <c:pt idx="26">
                  <c:v>0.53078491076721379</c:v>
                </c:pt>
                <c:pt idx="27">
                  <c:v>0.52641758872878519</c:v>
                </c:pt>
                <c:pt idx="28">
                  <c:v>0.52205507026821896</c:v>
                </c:pt>
                <c:pt idx="29">
                  <c:v>0.51769737292197582</c:v>
                </c:pt>
                <c:pt idx="30">
                  <c:v>0.51334451356446054</c:v>
                </c:pt>
                <c:pt idx="31">
                  <c:v>0.50899650838412547</c:v>
                </c:pt>
                <c:pt idx="32">
                  <c:v>0.50465337285916911</c:v>
                </c:pt>
                <c:pt idx="33">
                  <c:v>0.50031512173282144</c:v>
                </c:pt>
                <c:pt idx="34">
                  <c:v>0.49598176898822555</c:v>
                </c:pt>
                <c:pt idx="35">
                  <c:v>0.49165332782290383</c:v>
                </c:pt>
                <c:pt idx="36">
                  <c:v>0.48732981062281855</c:v>
                </c:pt>
                <c:pt idx="37">
                  <c:v>0.48301122893602044</c:v>
                </c:pt>
                <c:pt idx="38">
                  <c:v>0.47869759344588347</c:v>
                </c:pt>
                <c:pt idx="39">
                  <c:v>0.47438891394393523</c:v>
                </c:pt>
                <c:pt idx="40">
                  <c:v>0.470085199302267</c:v>
                </c:pt>
                <c:pt idx="41">
                  <c:v>0.46578645744553726</c:v>
                </c:pt>
                <c:pt idx="42">
                  <c:v>0.46149269532256287</c:v>
                </c:pt>
                <c:pt idx="43">
                  <c:v>0.45720391887749323</c:v>
                </c:pt>
                <c:pt idx="44">
                  <c:v>0.45292013302057321</c:v>
                </c:pt>
                <c:pt idx="45">
                  <c:v>0.44864134159849201</c:v>
                </c:pt>
                <c:pt idx="46">
                  <c:v>0.44436754736431694</c:v>
                </c:pt>
                <c:pt idx="47">
                  <c:v>0.44009875194700765</c:v>
                </c:pt>
                <c:pt idx="48">
                  <c:v>0.4358349558205179</c:v>
                </c:pt>
                <c:pt idx="49">
                  <c:v>0.43157615827247553</c:v>
                </c:pt>
                <c:pt idx="50">
                  <c:v>0.42732235737244229</c:v>
                </c:pt>
                <c:pt idx="51">
                  <c:v>0.42307354993975377</c:v>
                </c:pt>
                <c:pt idx="52">
                  <c:v>0.41882973151093195</c:v>
                </c:pt>
                <c:pt idx="53">
                  <c:v>0.41459089630667512</c:v>
                </c:pt>
                <c:pt idx="54">
                  <c:v>0.41035703719841288</c:v>
                </c:pt>
                <c:pt idx="55">
                  <c:v>0.40612814567443545</c:v>
                </c:pt>
                <c:pt idx="56">
                  <c:v>0.40190421180558045</c:v>
                </c:pt>
                <c:pt idx="57">
                  <c:v>0.39768522421048269</c:v>
                </c:pt>
                <c:pt idx="58">
                  <c:v>0.39347117002037835</c:v>
                </c:pt>
                <c:pt idx="59">
                  <c:v>0.38926203484346011</c:v>
                </c:pt>
                <c:pt idx="60">
                  <c:v>0.38505780272877366</c:v>
                </c:pt>
                <c:pt idx="61">
                  <c:v>0.38085845612965508</c:v>
                </c:pt>
                <c:pt idx="62">
                  <c:v>0.37666397586669675</c:v>
                </c:pt>
                <c:pt idx="63">
                  <c:v>0.37247434109023758</c:v>
                </c:pt>
                <c:pt idx="64">
                  <c:v>0.36828952924236624</c:v>
                </c:pt>
                <c:pt idx="65">
                  <c:v>0.36410951601842956</c:v>
                </c:pt>
                <c:pt idx="66">
                  <c:v>0.35993427532803635</c:v>
                </c:pt>
                <c:pt idx="67">
                  <c:v>0.35576377925554237</c:v>
                </c:pt>
                <c:pt idx="68">
                  <c:v>0.35159799802000591</c:v>
                </c:pt>
                <c:pt idx="69">
                  <c:v>0.3474368999346038</c:v>
                </c:pt>
                <c:pt idx="70">
                  <c:v>0.34328045136356056</c:v>
                </c:pt>
                <c:pt idx="71">
                  <c:v>0.33912861668866112</c:v>
                </c:pt>
                <c:pt idx="72">
                  <c:v>0.33498135825366604</c:v>
                </c:pt>
                <c:pt idx="73">
                  <c:v>0.33083863633099586</c:v>
                </c:pt>
                <c:pt idx="74">
                  <c:v>0.32670040907554831</c:v>
                </c:pt>
                <c:pt idx="75">
                  <c:v>0.3225666324805081</c:v>
                </c:pt>
                <c:pt idx="76">
                  <c:v>0.3184372603324781</c:v>
                </c:pt>
                <c:pt idx="77">
                  <c:v>0.31431224416591208</c:v>
                </c:pt>
                <c:pt idx="78">
                  <c:v>0.31019153321682813</c:v>
                </c:pt>
                <c:pt idx="79">
                  <c:v>0.30607507437576276</c:v>
                </c:pt>
                <c:pt idx="80">
                  <c:v>0.30196281213994647</c:v>
                </c:pt>
                <c:pt idx="81">
                  <c:v>0.29785468856466157</c:v>
                </c:pt>
                <c:pt idx="82">
                  <c:v>0.29375064321375155</c:v>
                </c:pt>
                <c:pt idx="83">
                  <c:v>0.289650613109244</c:v>
                </c:pt>
                <c:pt idx="84">
                  <c:v>0.28555453268004616</c:v>
                </c:pt>
                <c:pt idx="85">
                  <c:v>0.28146233370967688</c:v>
                </c:pt>
                <c:pt idx="86">
                  <c:v>0.27737394528298331</c:v>
                </c:pt>
                <c:pt idx="87">
                  <c:v>0.27328929373180344</c:v>
                </c:pt>
                <c:pt idx="88">
                  <c:v>0.26920830257951867</c:v>
                </c:pt>
                <c:pt idx="89">
                  <c:v>0.26513089248444643</c:v>
                </c:pt>
                <c:pt idx="90">
                  <c:v>0.26105698118201759</c:v>
                </c:pt>
                <c:pt idx="91">
                  <c:v>0.25698648342567632</c:v>
                </c:pt>
                <c:pt idx="92">
                  <c:v>0.2529193109264456</c:v>
                </c:pt>
                <c:pt idx="93">
                  <c:v>0.24885537229108534</c:v>
                </c:pt>
                <c:pt idx="94">
                  <c:v>0.24479457295877793</c:v>
                </c:pt>
                <c:pt idx="95">
                  <c:v>0.24073681513626721</c:v>
                </c:pt>
                <c:pt idx="96">
                  <c:v>0.23668199773136989</c:v>
                </c:pt>
                <c:pt idx="97">
                  <c:v>0.23263001628477786</c:v>
                </c:pt>
                <c:pt idx="98">
                  <c:v>0.22858076290006935</c:v>
                </c:pt>
                <c:pt idx="99">
                  <c:v>0.22453412617182678</c:v>
                </c:pt>
                <c:pt idx="100">
                  <c:v>0.22048999111177858</c:v>
                </c:pt>
              </c:numCache>
            </c:numRef>
          </c:val>
          <c:smooth val="0"/>
          <c:extLst>
            <c:ext xmlns:c16="http://schemas.microsoft.com/office/drawing/2014/chart" uri="{C3380CC4-5D6E-409C-BE32-E72D297353CC}">
              <c16:uniqueId val="{00000001-13F5-4D5D-871F-03421DEBA326}"/>
            </c:ext>
          </c:extLst>
        </c:ser>
        <c:dLbls>
          <c:showLegendKey val="0"/>
          <c:showVal val="0"/>
          <c:showCatName val="0"/>
          <c:showSerName val="0"/>
          <c:showPercent val="0"/>
          <c:showBubbleSize val="0"/>
        </c:dLbls>
        <c:marker val="1"/>
        <c:smooth val="0"/>
        <c:axId val="126520320"/>
        <c:axId val="126530304"/>
      </c:lineChart>
      <c:catAx>
        <c:axId val="126516224"/>
        <c:scaling>
          <c:orientation val="minMax"/>
        </c:scaling>
        <c:delete val="0"/>
        <c:axPos val="b"/>
        <c:title>
          <c:tx>
            <c:strRef>
              <c:f>Translations!$A$355</c:f>
              <c:strCache>
                <c:ptCount val="1"/>
                <c:pt idx="0">
                  <c:v>Operating costs (% of the actual value)</c:v>
                </c:pt>
              </c:strCache>
            </c:strRef>
          </c:tx>
          <c:layout>
            <c:manualLayout>
              <c:xMode val="edge"/>
              <c:yMode val="edge"/>
              <c:x val="0.41530264902454206"/>
              <c:y val="0.91191819015702624"/>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26518400"/>
        <c:crossesAt val="0"/>
        <c:auto val="1"/>
        <c:lblAlgn val="ctr"/>
        <c:lblOffset val="300"/>
        <c:noMultiLvlLbl val="0"/>
      </c:catAx>
      <c:valAx>
        <c:axId val="126518400"/>
        <c:scaling>
          <c:orientation val="minMax"/>
          <c:min val="-0.5"/>
        </c:scaling>
        <c:delete val="0"/>
        <c:axPos val="l"/>
        <c:majorGridlines/>
        <c:title>
          <c:tx>
            <c:strRef>
              <c:f>Translations!$A$353</c:f>
              <c:strCache>
                <c:ptCount val="1"/>
                <c:pt idx="0">
                  <c:v>Payback</c:v>
                </c:pt>
              </c:strCache>
            </c:strRef>
          </c:tx>
          <c:layout>
            <c:manualLayout>
              <c:xMode val="edge"/>
              <c:yMode val="edge"/>
              <c:x val="1.401358335362719E-2"/>
              <c:y val="0.407694007884642"/>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6516224"/>
        <c:crosses val="autoZero"/>
        <c:crossBetween val="between"/>
        <c:majorUnit val="0.5"/>
      </c:valAx>
      <c:catAx>
        <c:axId val="126520320"/>
        <c:scaling>
          <c:orientation val="minMax"/>
        </c:scaling>
        <c:delete val="1"/>
        <c:axPos val="b"/>
        <c:numFmt formatCode="0%" sourceLinked="1"/>
        <c:majorTickMark val="out"/>
        <c:minorTickMark val="none"/>
        <c:tickLblPos val="nextTo"/>
        <c:crossAx val="126530304"/>
        <c:crosses val="autoZero"/>
        <c:auto val="1"/>
        <c:lblAlgn val="ctr"/>
        <c:lblOffset val="100"/>
        <c:noMultiLvlLbl val="0"/>
      </c:catAx>
      <c:valAx>
        <c:axId val="126530304"/>
        <c:scaling>
          <c:orientation val="minMax"/>
          <c:min val="-0.5"/>
        </c:scaling>
        <c:delete val="0"/>
        <c:axPos val="r"/>
        <c:title>
          <c:tx>
            <c:strRef>
              <c:f>Translations!$A$354</c:f>
              <c:strCache>
                <c:ptCount val="1"/>
                <c:pt idx="0">
                  <c:v>IRR</c:v>
                </c:pt>
              </c:strCache>
            </c:strRef>
          </c:tx>
          <c:layout>
            <c:manualLayout>
              <c:xMode val="edge"/>
              <c:yMode val="edge"/>
              <c:x val="0.95997645912817597"/>
              <c:y val="0.43515700213586667"/>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6520320"/>
        <c:crosses val="max"/>
        <c:crossBetween val="between"/>
        <c:majorUnit val="5.000000000000001E-2"/>
      </c:valAx>
    </c:plotArea>
    <c:legend>
      <c:legendPos val="b"/>
      <c:layout>
        <c:manualLayout>
          <c:xMode val="edge"/>
          <c:yMode val="edge"/>
          <c:x val="0.40239156316800606"/>
          <c:y val="0.95119321623258635"/>
          <c:w val="0.19521673837162112"/>
          <c:h val="4.8806783767413653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Translations!$A$356</c:f>
          <c:strCache>
            <c:ptCount val="1"/>
            <c:pt idx="0">
              <c:v>Sensitivity analysis - Heat price</c:v>
            </c:pt>
          </c:strCache>
        </c:strRef>
      </c:tx>
      <c:overlay val="1"/>
      <c:txPr>
        <a:bodyPr/>
        <a:lstStyle/>
        <a:p>
          <a:pPr>
            <a:defRPr sz="1800" b="1" i="0" u="none" strike="noStrike" baseline="0">
              <a:solidFill>
                <a:srgbClr val="000000"/>
              </a:solidFill>
              <a:latin typeface="Calibri"/>
              <a:ea typeface="Calibri"/>
              <a:cs typeface="Calibri"/>
            </a:defRPr>
          </a:pPr>
          <a:endParaRPr lang="en-US"/>
        </a:p>
      </c:txPr>
    </c:title>
    <c:autoTitleDeleted val="0"/>
    <c:plotArea>
      <c:layout>
        <c:manualLayout>
          <c:layoutTarget val="inner"/>
          <c:xMode val="edge"/>
          <c:yMode val="edge"/>
          <c:x val="9.5948128906567093E-2"/>
          <c:y val="8.4308924947134642E-2"/>
          <c:w val="0.80195646291636224"/>
          <c:h val="0.75817399343300707"/>
        </c:manualLayout>
      </c:layout>
      <c:lineChart>
        <c:grouping val="standard"/>
        <c:varyColors val="0"/>
        <c:ser>
          <c:idx val="0"/>
          <c:order val="0"/>
          <c:tx>
            <c:strRef>
              <c:f>Translations!$A$357</c:f>
              <c:strCache>
                <c:ptCount val="1"/>
                <c:pt idx="0">
                  <c:v>Payback</c:v>
                </c:pt>
              </c:strCache>
            </c:strRef>
          </c:tx>
          <c:marker>
            <c:symbol val="none"/>
          </c:marker>
          <c:cat>
            <c:numRef>
              <c:f>'SA - Revenues'!$D$3:$D$103</c:f>
              <c:numCache>
                <c:formatCode>#,##0</c:formatCode>
                <c:ptCount val="101"/>
                <c:pt idx="0">
                  <c:v>60.5</c:v>
                </c:pt>
                <c:pt idx="1">
                  <c:v>61.71</c:v>
                </c:pt>
                <c:pt idx="2">
                  <c:v>62.92</c:v>
                </c:pt>
                <c:pt idx="3">
                  <c:v>64.13000000000001</c:v>
                </c:pt>
                <c:pt idx="4">
                  <c:v>65.34</c:v>
                </c:pt>
                <c:pt idx="5">
                  <c:v>66.550000000000011</c:v>
                </c:pt>
                <c:pt idx="6">
                  <c:v>67.760000000000005</c:v>
                </c:pt>
                <c:pt idx="7">
                  <c:v>68.97</c:v>
                </c:pt>
                <c:pt idx="8">
                  <c:v>70.179999999999993</c:v>
                </c:pt>
                <c:pt idx="9">
                  <c:v>71.39</c:v>
                </c:pt>
                <c:pt idx="10">
                  <c:v>72.599999999999994</c:v>
                </c:pt>
                <c:pt idx="11">
                  <c:v>73.81</c:v>
                </c:pt>
                <c:pt idx="12">
                  <c:v>75.02</c:v>
                </c:pt>
                <c:pt idx="13">
                  <c:v>76.23</c:v>
                </c:pt>
                <c:pt idx="14">
                  <c:v>77.44</c:v>
                </c:pt>
                <c:pt idx="15">
                  <c:v>78.650000000000006</c:v>
                </c:pt>
                <c:pt idx="16">
                  <c:v>79.86</c:v>
                </c:pt>
                <c:pt idx="17">
                  <c:v>81.070000000000007</c:v>
                </c:pt>
                <c:pt idx="18">
                  <c:v>82.28</c:v>
                </c:pt>
                <c:pt idx="19">
                  <c:v>83.49</c:v>
                </c:pt>
                <c:pt idx="20">
                  <c:v>84.699999999999989</c:v>
                </c:pt>
                <c:pt idx="21">
                  <c:v>85.91</c:v>
                </c:pt>
                <c:pt idx="22">
                  <c:v>87.11999999999999</c:v>
                </c:pt>
                <c:pt idx="23">
                  <c:v>88.33</c:v>
                </c:pt>
                <c:pt idx="24">
                  <c:v>89.539999999999992</c:v>
                </c:pt>
                <c:pt idx="25">
                  <c:v>90.75</c:v>
                </c:pt>
                <c:pt idx="26">
                  <c:v>91.960000000000008</c:v>
                </c:pt>
                <c:pt idx="27">
                  <c:v>93.17</c:v>
                </c:pt>
                <c:pt idx="28">
                  <c:v>94.38000000000001</c:v>
                </c:pt>
                <c:pt idx="29">
                  <c:v>95.59</c:v>
                </c:pt>
                <c:pt idx="30">
                  <c:v>96.800000000000011</c:v>
                </c:pt>
                <c:pt idx="31">
                  <c:v>98.01</c:v>
                </c:pt>
                <c:pt idx="32">
                  <c:v>99.22</c:v>
                </c:pt>
                <c:pt idx="33">
                  <c:v>100.42999999999999</c:v>
                </c:pt>
                <c:pt idx="34">
                  <c:v>101.64</c:v>
                </c:pt>
                <c:pt idx="35">
                  <c:v>102.85</c:v>
                </c:pt>
                <c:pt idx="36">
                  <c:v>104.06</c:v>
                </c:pt>
                <c:pt idx="37">
                  <c:v>105.27</c:v>
                </c:pt>
                <c:pt idx="38">
                  <c:v>106.48</c:v>
                </c:pt>
                <c:pt idx="39">
                  <c:v>107.69</c:v>
                </c:pt>
                <c:pt idx="40">
                  <c:v>108.9</c:v>
                </c:pt>
                <c:pt idx="41">
                  <c:v>110.11</c:v>
                </c:pt>
                <c:pt idx="42">
                  <c:v>111.32000000000001</c:v>
                </c:pt>
                <c:pt idx="43">
                  <c:v>112.53</c:v>
                </c:pt>
                <c:pt idx="44">
                  <c:v>113.74</c:v>
                </c:pt>
                <c:pt idx="45">
                  <c:v>114.94999999999999</c:v>
                </c:pt>
                <c:pt idx="46">
                  <c:v>116.16</c:v>
                </c:pt>
                <c:pt idx="47">
                  <c:v>117.36999999999999</c:v>
                </c:pt>
                <c:pt idx="48">
                  <c:v>118.58</c:v>
                </c:pt>
                <c:pt idx="49">
                  <c:v>119.78999999999999</c:v>
                </c:pt>
                <c:pt idx="50">
                  <c:v>121</c:v>
                </c:pt>
                <c:pt idx="51">
                  <c:v>122.21000000000001</c:v>
                </c:pt>
                <c:pt idx="52">
                  <c:v>123.42</c:v>
                </c:pt>
                <c:pt idx="53">
                  <c:v>124.63000000000001</c:v>
                </c:pt>
                <c:pt idx="54">
                  <c:v>125.84</c:v>
                </c:pt>
                <c:pt idx="55">
                  <c:v>127.05000000000001</c:v>
                </c:pt>
                <c:pt idx="56">
                  <c:v>128.26000000000002</c:v>
                </c:pt>
                <c:pt idx="57">
                  <c:v>129.47</c:v>
                </c:pt>
                <c:pt idx="58">
                  <c:v>130.68</c:v>
                </c:pt>
                <c:pt idx="59">
                  <c:v>131.89000000000001</c:v>
                </c:pt>
                <c:pt idx="60">
                  <c:v>133.10000000000002</c:v>
                </c:pt>
                <c:pt idx="61">
                  <c:v>134.31</c:v>
                </c:pt>
                <c:pt idx="62">
                  <c:v>135.52000000000001</c:v>
                </c:pt>
                <c:pt idx="63">
                  <c:v>136.72999999999999</c:v>
                </c:pt>
                <c:pt idx="64">
                  <c:v>137.94</c:v>
                </c:pt>
                <c:pt idx="65">
                  <c:v>139.14999999999998</c:v>
                </c:pt>
                <c:pt idx="66">
                  <c:v>140.35999999999999</c:v>
                </c:pt>
                <c:pt idx="67">
                  <c:v>141.57</c:v>
                </c:pt>
                <c:pt idx="68">
                  <c:v>142.78</c:v>
                </c:pt>
                <c:pt idx="69">
                  <c:v>143.98999999999998</c:v>
                </c:pt>
                <c:pt idx="70">
                  <c:v>145.19999999999999</c:v>
                </c:pt>
                <c:pt idx="71">
                  <c:v>146.41</c:v>
                </c:pt>
                <c:pt idx="72">
                  <c:v>147.62</c:v>
                </c:pt>
                <c:pt idx="73">
                  <c:v>148.82999999999998</c:v>
                </c:pt>
                <c:pt idx="74">
                  <c:v>150.04</c:v>
                </c:pt>
                <c:pt idx="75">
                  <c:v>151.25</c:v>
                </c:pt>
                <c:pt idx="76">
                  <c:v>152.46</c:v>
                </c:pt>
                <c:pt idx="77">
                  <c:v>153.67000000000002</c:v>
                </c:pt>
                <c:pt idx="78">
                  <c:v>154.88</c:v>
                </c:pt>
                <c:pt idx="79">
                  <c:v>156.09</c:v>
                </c:pt>
                <c:pt idx="80">
                  <c:v>157.30000000000001</c:v>
                </c:pt>
                <c:pt idx="81">
                  <c:v>158.51000000000002</c:v>
                </c:pt>
                <c:pt idx="82">
                  <c:v>159.72</c:v>
                </c:pt>
                <c:pt idx="83">
                  <c:v>160.93</c:v>
                </c:pt>
                <c:pt idx="84">
                  <c:v>162.14000000000001</c:v>
                </c:pt>
                <c:pt idx="85">
                  <c:v>163.35000000000002</c:v>
                </c:pt>
                <c:pt idx="86">
                  <c:v>164.56</c:v>
                </c:pt>
                <c:pt idx="87">
                  <c:v>165.77</c:v>
                </c:pt>
                <c:pt idx="88">
                  <c:v>166.98</c:v>
                </c:pt>
                <c:pt idx="89">
                  <c:v>168.19</c:v>
                </c:pt>
                <c:pt idx="90">
                  <c:v>169.39999999999998</c:v>
                </c:pt>
                <c:pt idx="91">
                  <c:v>170.60999999999999</c:v>
                </c:pt>
                <c:pt idx="92">
                  <c:v>171.82</c:v>
                </c:pt>
                <c:pt idx="93">
                  <c:v>173.03</c:v>
                </c:pt>
                <c:pt idx="94">
                  <c:v>174.23999999999998</c:v>
                </c:pt>
                <c:pt idx="95">
                  <c:v>175.45</c:v>
                </c:pt>
                <c:pt idx="96">
                  <c:v>176.66</c:v>
                </c:pt>
                <c:pt idx="97">
                  <c:v>177.87</c:v>
                </c:pt>
                <c:pt idx="98">
                  <c:v>179.07999999999998</c:v>
                </c:pt>
                <c:pt idx="99">
                  <c:v>180.29</c:v>
                </c:pt>
                <c:pt idx="100">
                  <c:v>181.5</c:v>
                </c:pt>
              </c:numCache>
            </c:numRef>
          </c:cat>
          <c:val>
            <c:numRef>
              <c:f>'SA - Revenues'!$E$3:$E$103</c:f>
              <c:numCache>
                <c:formatCode>General</c:formatCode>
                <c:ptCount val="101"/>
                <c:pt idx="0">
                  <c:v>#N/A</c:v>
                </c:pt>
                <c:pt idx="1">
                  <c:v>#N/A</c:v>
                </c:pt>
                <c:pt idx="2">
                  <c:v>#N/A</c:v>
                </c:pt>
                <c:pt idx="3">
                  <c:v>#N/A</c:v>
                </c:pt>
                <c:pt idx="4">
                  <c:v>9.8295358447983094</c:v>
                </c:pt>
                <c:pt idx="5">
                  <c:v>9.4914018708680086</c:v>
                </c:pt>
                <c:pt idx="6">
                  <c:v>9.1831601772469309</c:v>
                </c:pt>
                <c:pt idx="7">
                  <c:v>8.8821075231465354</c:v>
                </c:pt>
                <c:pt idx="8">
                  <c:v>8.5752927247124813</c:v>
                </c:pt>
                <c:pt idx="9">
                  <c:v>8.2948738994992617</c:v>
                </c:pt>
                <c:pt idx="10">
                  <c:v>8.0375851745410003</c:v>
                </c:pt>
                <c:pt idx="11">
                  <c:v>7.7625442579595996</c:v>
                </c:pt>
                <c:pt idx="12">
                  <c:v>7.503937669537887</c:v>
                </c:pt>
                <c:pt idx="13">
                  <c:v>7.2662696277561238</c:v>
                </c:pt>
                <c:pt idx="14">
                  <c:v>7.0470960854268991</c:v>
                </c:pt>
                <c:pt idx="15">
                  <c:v>6.8142907549673204</c:v>
                </c:pt>
                <c:pt idx="16">
                  <c:v>6.591535752428892</c:v>
                </c:pt>
                <c:pt idx="17">
                  <c:v>6.385932486377583</c:v>
                </c:pt>
                <c:pt idx="18">
                  <c:v>6.1955734159162636</c:v>
                </c:pt>
                <c:pt idx="19">
                  <c:v>6.0188237531262239</c:v>
                </c:pt>
                <c:pt idx="20">
                  <c:v>5.8263974126676539</c:v>
                </c:pt>
                <c:pt idx="21">
                  <c:v>5.6447783249822727</c:v>
                </c:pt>
                <c:pt idx="22">
                  <c:v>5.4761072322898618</c:v>
                </c:pt>
                <c:pt idx="23">
                  <c:v>5.3190471590112072</c:v>
                </c:pt>
                <c:pt idx="24">
                  <c:v>5.1724390749098248</c:v>
                </c:pt>
                <c:pt idx="25">
                  <c:v>5.0352732437908809</c:v>
                </c:pt>
                <c:pt idx="26">
                  <c:v>4.8892050692172884</c:v>
                </c:pt>
                <c:pt idx="27">
                  <c:v>4.7466048468891326</c:v>
                </c:pt>
                <c:pt idx="28">
                  <c:v>4.6132270579290893</c:v>
                </c:pt>
                <c:pt idx="29">
                  <c:v>4.4882050582998492</c:v>
                </c:pt>
                <c:pt idx="30">
                  <c:v>4.3707774921617197</c:v>
                </c:pt>
                <c:pt idx="31">
                  <c:v>4.2602727739197013</c:v>
                </c:pt>
                <c:pt idx="32">
                  <c:v>4.1560962362311553</c:v>
                </c:pt>
                <c:pt idx="33">
                  <c:v>4.0577194245054233</c:v>
                </c:pt>
                <c:pt idx="34">
                  <c:v>3.9583775116610513</c:v>
                </c:pt>
                <c:pt idx="35">
                  <c:v>3.8549163324312139</c:v>
                </c:pt>
                <c:pt idx="36">
                  <c:v>3.7572720109468345</c:v>
                </c:pt>
                <c:pt idx="37">
                  <c:v>3.6649674019786351</c:v>
                </c:pt>
                <c:pt idx="38">
                  <c:v>3.5775761570722331</c:v>
                </c:pt>
                <c:pt idx="39">
                  <c:v>3.4947161400280904</c:v>
                </c:pt>
                <c:pt idx="40">
                  <c:v>3.4160438407198335</c:v>
                </c:pt>
                <c:pt idx="41">
                  <c:v>3.3412496150085609</c:v>
                </c:pt>
                <c:pt idx="42">
                  <c:v>3.2700536116559111</c:v>
                </c:pt>
                <c:pt idx="43">
                  <c:v>3.202202273276848</c:v>
                </c:pt>
                <c:pt idx="44">
                  <c:v>3.1374653191124526</c:v>
                </c:pt>
                <c:pt idx="45">
                  <c:v>3.0756331339547245</c:v>
                </c:pt>
                <c:pt idx="46">
                  <c:v>3.016514500838396</c:v>
                </c:pt>
                <c:pt idx="47">
                  <c:v>2.9534969424030262</c:v>
                </c:pt>
                <c:pt idx="48">
                  <c:v>2.8907784850038141</c:v>
                </c:pt>
                <c:pt idx="49">
                  <c:v>2.830848601237955</c:v>
                </c:pt>
                <c:pt idx="50">
                  <c:v>2.7735253582541013</c:v>
                </c:pt>
                <c:pt idx="51">
                  <c:v>2.7186423126268275</c:v>
                </c:pt>
                <c:pt idx="52">
                  <c:v>2.6660468962851116</c:v>
                </c:pt>
                <c:pt idx="53">
                  <c:v>2.615599000152979</c:v>
                </c:pt>
                <c:pt idx="54">
                  <c:v>2.5671697278128969</c:v>
                </c:pt>
                <c:pt idx="55">
                  <c:v>2.520640295847441</c:v>
                </c:pt>
                <c:pt idx="56">
                  <c:v>2.4759010611074119</c:v>
                </c:pt>
                <c:pt idx="57">
                  <c:v>2.432850658136994</c:v>
                </c:pt>
                <c:pt idx="58">
                  <c:v>2.3913952324716941</c:v>
                </c:pt>
                <c:pt idx="59">
                  <c:v>2.3514477576031778</c:v>
                </c:pt>
                <c:pt idx="60">
                  <c:v>2.3129274251493706</c:v>
                </c:pt>
                <c:pt idx="61">
                  <c:v>2.2757590992369332</c:v>
                </c:pt>
                <c:pt idx="62">
                  <c:v>2.2398728273439996</c:v>
                </c:pt>
                <c:pt idx="63">
                  <c:v>2.2052034009025081</c:v>
                </c:pt>
                <c:pt idx="64">
                  <c:v>2.1716899598531469</c:v>
                </c:pt>
                <c:pt idx="65">
                  <c:v>2.1392756361077194</c:v>
                </c:pt>
                <c:pt idx="66">
                  <c:v>2.1079072315249108</c:v>
                </c:pt>
                <c:pt idx="67">
                  <c:v>2.0775349265635703</c:v>
                </c:pt>
                <c:pt idx="68">
                  <c:v>2.0481120162572317</c:v>
                </c:pt>
                <c:pt idx="69">
                  <c:v>2.0195946705667964</c:v>
                </c:pt>
                <c:pt idx="70">
                  <c:v>1.9908336710611008</c:v>
                </c:pt>
                <c:pt idx="71">
                  <c:v>1.9603541748070907</c:v>
                </c:pt>
                <c:pt idx="72">
                  <c:v>1.9308251369075606</c:v>
                </c:pt>
                <c:pt idx="73">
                  <c:v>1.9022027819257548</c:v>
                </c:pt>
                <c:pt idx="74">
                  <c:v>1.8744459820093704</c:v>
                </c:pt>
                <c:pt idx="75">
                  <c:v>1.8475160597110976</c:v>
                </c:pt>
                <c:pt idx="76">
                  <c:v>1.8213766081725138</c:v>
                </c:pt>
                <c:pt idx="77">
                  <c:v>1.7959933269133099</c:v>
                </c:pt>
                <c:pt idx="78">
                  <c:v>1.771333871668348</c:v>
                </c:pt>
                <c:pt idx="79">
                  <c:v>1.7473677168902109</c:v>
                </c:pt>
                <c:pt idx="80">
                  <c:v>1.7240660296882044</c:v>
                </c:pt>
                <c:pt idx="81">
                  <c:v>1.7014015541092107</c:v>
                </c:pt>
                <c:pt idx="82">
                  <c:v>1.6793485047839121</c:v>
                </c:pt>
                <c:pt idx="83">
                  <c:v>1.6578824690658671</c:v>
                </c:pt>
                <c:pt idx="84">
                  <c:v>1.6369803168826089</c:v>
                </c:pt>
                <c:pt idx="85">
                  <c:v>1.6166201175989081</c:v>
                </c:pt>
                <c:pt idx="86">
                  <c:v>1.596781063264006</c:v>
                </c:pt>
                <c:pt idx="87">
                  <c:v>1.5774433976781217</c:v>
                </c:pt>
                <c:pt idx="88">
                  <c:v>1.5585883507699161</c:v>
                </c:pt>
                <c:pt idx="89">
                  <c:v>1.5401980778267106</c:v>
                </c:pt>
                <c:pt idx="90">
                  <c:v>1.5222556031638921</c:v>
                </c:pt>
                <c:pt idx="91">
                  <c:v>1.5047447678597239</c:v>
                </c:pt>
                <c:pt idx="92">
                  <c:v>1.4876501812173362</c:v>
                </c:pt>
                <c:pt idx="93">
                  <c:v>1.4709571756474342</c:v>
                </c:pt>
                <c:pt idx="94">
                  <c:v>1.4546517646937431</c:v>
                </c:pt>
                <c:pt idx="95">
                  <c:v>1.4387206039487155</c:v>
                </c:pt>
                <c:pt idx="96">
                  <c:v>1.4231509546299541</c:v>
                </c:pt>
                <c:pt idx="97">
                  <c:v>1.407930649608397</c:v>
                </c:pt>
                <c:pt idx="98">
                  <c:v>1.3930480616978635</c:v>
                </c:pt>
                <c:pt idx="99">
                  <c:v>1.3784920740322708</c:v>
                </c:pt>
                <c:pt idx="100">
                  <c:v>1.3642520523719091</c:v>
                </c:pt>
              </c:numCache>
            </c:numRef>
          </c:val>
          <c:smooth val="1"/>
          <c:extLst>
            <c:ext xmlns:c16="http://schemas.microsoft.com/office/drawing/2014/chart" uri="{C3380CC4-5D6E-409C-BE32-E72D297353CC}">
              <c16:uniqueId val="{00000000-858B-4110-97B4-52930F35F7A6}"/>
            </c:ext>
          </c:extLst>
        </c:ser>
        <c:dLbls>
          <c:showLegendKey val="0"/>
          <c:showVal val="0"/>
          <c:showCatName val="0"/>
          <c:showSerName val="0"/>
          <c:showPercent val="0"/>
          <c:showBubbleSize val="0"/>
        </c:dLbls>
        <c:marker val="1"/>
        <c:smooth val="0"/>
        <c:axId val="126207488"/>
        <c:axId val="126209408"/>
      </c:lineChart>
      <c:lineChart>
        <c:grouping val="standard"/>
        <c:varyColors val="0"/>
        <c:ser>
          <c:idx val="1"/>
          <c:order val="1"/>
          <c:tx>
            <c:strRef>
              <c:f>Translations!$A$358</c:f>
              <c:strCache>
                <c:ptCount val="1"/>
                <c:pt idx="0">
                  <c:v>IRR</c:v>
                </c:pt>
              </c:strCache>
            </c:strRef>
          </c:tx>
          <c:marker>
            <c:symbol val="none"/>
          </c:marker>
          <c:cat>
            <c:numRef>
              <c:f>'SA - Revenues'!$D$3:$D$103</c:f>
              <c:numCache>
                <c:formatCode>#,##0</c:formatCode>
                <c:ptCount val="101"/>
                <c:pt idx="0">
                  <c:v>60.5</c:v>
                </c:pt>
                <c:pt idx="1">
                  <c:v>61.71</c:v>
                </c:pt>
                <c:pt idx="2">
                  <c:v>62.92</c:v>
                </c:pt>
                <c:pt idx="3">
                  <c:v>64.13000000000001</c:v>
                </c:pt>
                <c:pt idx="4">
                  <c:v>65.34</c:v>
                </c:pt>
                <c:pt idx="5">
                  <c:v>66.550000000000011</c:v>
                </c:pt>
                <c:pt idx="6">
                  <c:v>67.760000000000005</c:v>
                </c:pt>
                <c:pt idx="7">
                  <c:v>68.97</c:v>
                </c:pt>
                <c:pt idx="8">
                  <c:v>70.179999999999993</c:v>
                </c:pt>
                <c:pt idx="9">
                  <c:v>71.39</c:v>
                </c:pt>
                <c:pt idx="10">
                  <c:v>72.599999999999994</c:v>
                </c:pt>
                <c:pt idx="11">
                  <c:v>73.81</c:v>
                </c:pt>
                <c:pt idx="12">
                  <c:v>75.02</c:v>
                </c:pt>
                <c:pt idx="13">
                  <c:v>76.23</c:v>
                </c:pt>
                <c:pt idx="14">
                  <c:v>77.44</c:v>
                </c:pt>
                <c:pt idx="15">
                  <c:v>78.650000000000006</c:v>
                </c:pt>
                <c:pt idx="16">
                  <c:v>79.86</c:v>
                </c:pt>
                <c:pt idx="17">
                  <c:v>81.070000000000007</c:v>
                </c:pt>
                <c:pt idx="18">
                  <c:v>82.28</c:v>
                </c:pt>
                <c:pt idx="19">
                  <c:v>83.49</c:v>
                </c:pt>
                <c:pt idx="20">
                  <c:v>84.699999999999989</c:v>
                </c:pt>
                <c:pt idx="21">
                  <c:v>85.91</c:v>
                </c:pt>
                <c:pt idx="22">
                  <c:v>87.11999999999999</c:v>
                </c:pt>
                <c:pt idx="23">
                  <c:v>88.33</c:v>
                </c:pt>
                <c:pt idx="24">
                  <c:v>89.539999999999992</c:v>
                </c:pt>
                <c:pt idx="25">
                  <c:v>90.75</c:v>
                </c:pt>
                <c:pt idx="26">
                  <c:v>91.960000000000008</c:v>
                </c:pt>
                <c:pt idx="27">
                  <c:v>93.17</c:v>
                </c:pt>
                <c:pt idx="28">
                  <c:v>94.38000000000001</c:v>
                </c:pt>
                <c:pt idx="29">
                  <c:v>95.59</c:v>
                </c:pt>
                <c:pt idx="30">
                  <c:v>96.800000000000011</c:v>
                </c:pt>
                <c:pt idx="31">
                  <c:v>98.01</c:v>
                </c:pt>
                <c:pt idx="32">
                  <c:v>99.22</c:v>
                </c:pt>
                <c:pt idx="33">
                  <c:v>100.42999999999999</c:v>
                </c:pt>
                <c:pt idx="34">
                  <c:v>101.64</c:v>
                </c:pt>
                <c:pt idx="35">
                  <c:v>102.85</c:v>
                </c:pt>
                <c:pt idx="36">
                  <c:v>104.06</c:v>
                </c:pt>
                <c:pt idx="37">
                  <c:v>105.27</c:v>
                </c:pt>
                <c:pt idx="38">
                  <c:v>106.48</c:v>
                </c:pt>
                <c:pt idx="39">
                  <c:v>107.69</c:v>
                </c:pt>
                <c:pt idx="40">
                  <c:v>108.9</c:v>
                </c:pt>
                <c:pt idx="41">
                  <c:v>110.11</c:v>
                </c:pt>
                <c:pt idx="42">
                  <c:v>111.32000000000001</c:v>
                </c:pt>
                <c:pt idx="43">
                  <c:v>112.53</c:v>
                </c:pt>
                <c:pt idx="44">
                  <c:v>113.74</c:v>
                </c:pt>
                <c:pt idx="45">
                  <c:v>114.94999999999999</c:v>
                </c:pt>
                <c:pt idx="46">
                  <c:v>116.16</c:v>
                </c:pt>
                <c:pt idx="47">
                  <c:v>117.36999999999999</c:v>
                </c:pt>
                <c:pt idx="48">
                  <c:v>118.58</c:v>
                </c:pt>
                <c:pt idx="49">
                  <c:v>119.78999999999999</c:v>
                </c:pt>
                <c:pt idx="50">
                  <c:v>121</c:v>
                </c:pt>
                <c:pt idx="51">
                  <c:v>122.21000000000001</c:v>
                </c:pt>
                <c:pt idx="52">
                  <c:v>123.42</c:v>
                </c:pt>
                <c:pt idx="53">
                  <c:v>124.63000000000001</c:v>
                </c:pt>
                <c:pt idx="54">
                  <c:v>125.84</c:v>
                </c:pt>
                <c:pt idx="55">
                  <c:v>127.05000000000001</c:v>
                </c:pt>
                <c:pt idx="56">
                  <c:v>128.26000000000002</c:v>
                </c:pt>
                <c:pt idx="57">
                  <c:v>129.47</c:v>
                </c:pt>
                <c:pt idx="58">
                  <c:v>130.68</c:v>
                </c:pt>
                <c:pt idx="59">
                  <c:v>131.89000000000001</c:v>
                </c:pt>
                <c:pt idx="60">
                  <c:v>133.10000000000002</c:v>
                </c:pt>
                <c:pt idx="61">
                  <c:v>134.31</c:v>
                </c:pt>
                <c:pt idx="62">
                  <c:v>135.52000000000001</c:v>
                </c:pt>
                <c:pt idx="63">
                  <c:v>136.72999999999999</c:v>
                </c:pt>
                <c:pt idx="64">
                  <c:v>137.94</c:v>
                </c:pt>
                <c:pt idx="65">
                  <c:v>139.14999999999998</c:v>
                </c:pt>
                <c:pt idx="66">
                  <c:v>140.35999999999999</c:v>
                </c:pt>
                <c:pt idx="67">
                  <c:v>141.57</c:v>
                </c:pt>
                <c:pt idx="68">
                  <c:v>142.78</c:v>
                </c:pt>
                <c:pt idx="69">
                  <c:v>143.98999999999998</c:v>
                </c:pt>
                <c:pt idx="70">
                  <c:v>145.19999999999999</c:v>
                </c:pt>
                <c:pt idx="71">
                  <c:v>146.41</c:v>
                </c:pt>
                <c:pt idx="72">
                  <c:v>147.62</c:v>
                </c:pt>
                <c:pt idx="73">
                  <c:v>148.82999999999998</c:v>
                </c:pt>
                <c:pt idx="74">
                  <c:v>150.04</c:v>
                </c:pt>
                <c:pt idx="75">
                  <c:v>151.25</c:v>
                </c:pt>
                <c:pt idx="76">
                  <c:v>152.46</c:v>
                </c:pt>
                <c:pt idx="77">
                  <c:v>153.67000000000002</c:v>
                </c:pt>
                <c:pt idx="78">
                  <c:v>154.88</c:v>
                </c:pt>
                <c:pt idx="79">
                  <c:v>156.09</c:v>
                </c:pt>
                <c:pt idx="80">
                  <c:v>157.30000000000001</c:v>
                </c:pt>
                <c:pt idx="81">
                  <c:v>158.51000000000002</c:v>
                </c:pt>
                <c:pt idx="82">
                  <c:v>159.72</c:v>
                </c:pt>
                <c:pt idx="83">
                  <c:v>160.93</c:v>
                </c:pt>
                <c:pt idx="84">
                  <c:v>162.14000000000001</c:v>
                </c:pt>
                <c:pt idx="85">
                  <c:v>163.35000000000002</c:v>
                </c:pt>
                <c:pt idx="86">
                  <c:v>164.56</c:v>
                </c:pt>
                <c:pt idx="87">
                  <c:v>165.77</c:v>
                </c:pt>
                <c:pt idx="88">
                  <c:v>166.98</c:v>
                </c:pt>
                <c:pt idx="89">
                  <c:v>168.19</c:v>
                </c:pt>
                <c:pt idx="90">
                  <c:v>169.39999999999998</c:v>
                </c:pt>
                <c:pt idx="91">
                  <c:v>170.60999999999999</c:v>
                </c:pt>
                <c:pt idx="92">
                  <c:v>171.82</c:v>
                </c:pt>
                <c:pt idx="93">
                  <c:v>173.03</c:v>
                </c:pt>
                <c:pt idx="94">
                  <c:v>174.23999999999998</c:v>
                </c:pt>
                <c:pt idx="95">
                  <c:v>175.45</c:v>
                </c:pt>
                <c:pt idx="96">
                  <c:v>176.66</c:v>
                </c:pt>
                <c:pt idx="97">
                  <c:v>177.87</c:v>
                </c:pt>
                <c:pt idx="98">
                  <c:v>179.07999999999998</c:v>
                </c:pt>
                <c:pt idx="99">
                  <c:v>180.29</c:v>
                </c:pt>
                <c:pt idx="100">
                  <c:v>181.5</c:v>
                </c:pt>
              </c:numCache>
            </c:numRef>
          </c:cat>
          <c:val>
            <c:numRef>
              <c:f>'SA - Revenues'!$F$3:$F$103</c:f>
              <c:numCache>
                <c:formatCode>0.00%</c:formatCode>
                <c:ptCount val="101"/>
                <c:pt idx="0">
                  <c:v>-4.7459725602163272E-2</c:v>
                </c:pt>
                <c:pt idx="1">
                  <c:v>-3.3366152410498784E-2</c:v>
                </c:pt>
                <c:pt idx="2">
                  <c:v>-1.9817861782079449E-2</c:v>
                </c:pt>
                <c:pt idx="3">
                  <c:v>-6.7508477180040494E-3</c:v>
                </c:pt>
                <c:pt idx="4">
                  <c:v>5.8886787125664863E-3</c:v>
                </c:pt>
                <c:pt idx="5">
                  <c:v>1.814635146503063E-2</c:v>
                </c:pt>
                <c:pt idx="6">
                  <c:v>3.0061217265070939E-2</c:v>
                </c:pt>
                <c:pt idx="7">
                  <c:v>4.1666944340456036E-2</c:v>
                </c:pt>
                <c:pt idx="8">
                  <c:v>5.2992766253496137E-2</c:v>
                </c:pt>
                <c:pt idx="9">
                  <c:v>6.4064227432375498E-2</c:v>
                </c:pt>
                <c:pt idx="10">
                  <c:v>7.4903778296359524E-2</c:v>
                </c:pt>
                <c:pt idx="11">
                  <c:v>8.5531254928680411E-2</c:v>
                </c:pt>
                <c:pt idx="12">
                  <c:v>9.5964269126304069E-2</c:v>
                </c:pt>
                <c:pt idx="13">
                  <c:v>0.10621852818979916</c:v>
                </c:pt>
                <c:pt idx="14">
                  <c:v>0.11630809909524498</c:v>
                </c:pt>
                <c:pt idx="15">
                  <c:v>0.12624562826217267</c:v>
                </c:pt>
                <c:pt idx="16">
                  <c:v>0.13604252558081664</c:v>
                </c:pt>
                <c:pt idx="17">
                  <c:v>0.14570911945322762</c:v>
                </c:pt>
                <c:pt idx="18">
                  <c:v>0.15525478816658134</c:v>
                </c:pt>
                <c:pt idx="19">
                  <c:v>0.16468807179220168</c:v>
                </c:pt>
                <c:pt idx="20">
                  <c:v>0.1740167680040996</c:v>
                </c:pt>
                <c:pt idx="21">
                  <c:v>0.18324801448992778</c:v>
                </c:pt>
                <c:pt idx="22">
                  <c:v>0.19238836016274319</c:v>
                </c:pt>
                <c:pt idx="23">
                  <c:v>0.20144382695003205</c:v>
                </c:pt>
                <c:pt idx="24">
                  <c:v>0.21041996362158399</c:v>
                </c:pt>
                <c:pt idx="25">
                  <c:v>0.21932189285936476</c:v>
                </c:pt>
                <c:pt idx="26">
                  <c:v>0.2281543525698515</c:v>
                </c:pt>
                <c:pt idx="27">
                  <c:v>0.23692173224989355</c:v>
                </c:pt>
                <c:pt idx="28">
                  <c:v>0.24562810513542721</c:v>
                </c:pt>
                <c:pt idx="29">
                  <c:v>0.25427725667481527</c:v>
                </c:pt>
                <c:pt idx="30">
                  <c:v>0.26287270984390299</c:v>
                </c:pt>
                <c:pt idx="31">
                  <c:v>0.27141774770933158</c:v>
                </c:pt>
                <c:pt idx="32">
                  <c:v>0.27991543359488591</c:v>
                </c:pt>
                <c:pt idx="33">
                  <c:v>0.28836862915238171</c:v>
                </c:pt>
                <c:pt idx="34">
                  <c:v>0.29678001059525116</c:v>
                </c:pt>
                <c:pt idx="35">
                  <c:v>0.30515208331657995</c:v>
                </c:pt>
                <c:pt idx="36">
                  <c:v>0.31348719508272804</c:v>
                </c:pt>
                <c:pt idx="37">
                  <c:v>0.32178754796773923</c:v>
                </c:pt>
                <c:pt idx="38">
                  <c:v>0.33005520917179632</c:v>
                </c:pt>
                <c:pt idx="39">
                  <c:v>0.33829212084826699</c:v>
                </c:pt>
                <c:pt idx="40">
                  <c:v>0.34650010904793449</c:v>
                </c:pt>
                <c:pt idx="41">
                  <c:v>0.35468089187865282</c:v>
                </c:pt>
                <c:pt idx="42">
                  <c:v>0.36283608694642178</c:v>
                </c:pt>
                <c:pt idx="43">
                  <c:v>0.37096721818897072</c:v>
                </c:pt>
                <c:pt idx="44">
                  <c:v>0.37907572212063667</c:v>
                </c:pt>
                <c:pt idx="45">
                  <c:v>0.38716295357638719</c:v>
                </c:pt>
                <c:pt idx="46">
                  <c:v>0.39523019099380163</c:v>
                </c:pt>
                <c:pt idx="47">
                  <c:v>0.40327864127926949</c:v>
                </c:pt>
                <c:pt idx="48">
                  <c:v>0.41130944429792704</c:v>
                </c:pt>
                <c:pt idx="49">
                  <c:v>0.41932367702250817</c:v>
                </c:pt>
                <c:pt idx="50">
                  <c:v>0.42732235737244229</c:v>
                </c:pt>
                <c:pt idx="51">
                  <c:v>0.43530644777121608</c:v>
                </c:pt>
                <c:pt idx="52">
                  <c:v>0.4432768584470399</c:v>
                </c:pt>
                <c:pt idx="53">
                  <c:v>0.45123445049927535</c:v>
                </c:pt>
                <c:pt idx="54">
                  <c:v>0.4591800387507794</c:v>
                </c:pt>
                <c:pt idx="55">
                  <c:v>0.46711439440429592</c:v>
                </c:pt>
                <c:pt idx="56">
                  <c:v>0.47503824751921697</c:v>
                </c:pt>
                <c:pt idx="57">
                  <c:v>0.48295228932344503</c:v>
                </c:pt>
                <c:pt idx="58">
                  <c:v>0.4908571743736605</c:v>
                </c:pt>
                <c:pt idx="59">
                  <c:v>0.49875352257603778</c:v>
                </c:pt>
                <c:pt idx="60">
                  <c:v>0.50664192107831729</c:v>
                </c:pt>
                <c:pt idx="61">
                  <c:v>0.51452292604313277</c:v>
                </c:pt>
                <c:pt idx="62">
                  <c:v>0.52239706431159871</c:v>
                </c:pt>
                <c:pt idx="63">
                  <c:v>0.53026483496532828</c:v>
                </c:pt>
                <c:pt idx="64">
                  <c:v>0.53812671079436036</c:v>
                </c:pt>
                <c:pt idx="65">
                  <c:v>0.54598313967778833</c:v>
                </c:pt>
                <c:pt idx="66">
                  <c:v>0.55383454588331138</c:v>
                </c:pt>
                <c:pt idx="67">
                  <c:v>0.5616813312914033</c:v>
                </c:pt>
                <c:pt idx="68">
                  <c:v>0.5695238765492987</c:v>
                </c:pt>
                <c:pt idx="69">
                  <c:v>0.57736254216356775</c:v>
                </c:pt>
                <c:pt idx="70">
                  <c:v>0.58519766951331453</c:v>
                </c:pt>
                <c:pt idx="71">
                  <c:v>0.59302958184055132</c:v>
                </c:pt>
                <c:pt idx="72">
                  <c:v>0.60085858515535673</c:v>
                </c:pt>
                <c:pt idx="73">
                  <c:v>0.6086849691062135</c:v>
                </c:pt>
                <c:pt idx="74">
                  <c:v>0.61650900780082862</c:v>
                </c:pt>
                <c:pt idx="75">
                  <c:v>0.62433096058318727</c:v>
                </c:pt>
                <c:pt idx="76">
                  <c:v>0.63215107276953253</c:v>
                </c:pt>
                <c:pt idx="77">
                  <c:v>0.63996957634578</c:v>
                </c:pt>
                <c:pt idx="78">
                  <c:v>0.64778669062867134</c:v>
                </c:pt>
                <c:pt idx="79">
                  <c:v>0.65560262289282067</c:v>
                </c:pt>
                <c:pt idx="80">
                  <c:v>0.66341756896564896</c:v>
                </c:pt>
                <c:pt idx="81">
                  <c:v>0.67123171379206004</c:v>
                </c:pt>
                <c:pt idx="82">
                  <c:v>0.67904523197058575</c:v>
                </c:pt>
                <c:pt idx="83">
                  <c:v>0.68685828826261908</c:v>
                </c:pt>
                <c:pt idx="84">
                  <c:v>0.69467103807621711</c:v>
                </c:pt>
                <c:pt idx="85">
                  <c:v>0.70248362792590191</c:v>
                </c:pt>
                <c:pt idx="86">
                  <c:v>0.71029619586975112</c:v>
                </c:pt>
                <c:pt idx="87">
                  <c:v>0.71810887192500927</c:v>
                </c:pt>
                <c:pt idx="88">
                  <c:v>0.72592177846337624</c:v>
                </c:pt>
                <c:pt idx="89">
                  <c:v>0.73373503058704137</c:v>
                </c:pt>
                <c:pt idx="90">
                  <c:v>0.74154873648647368</c:v>
                </c:pt>
                <c:pt idx="91">
                  <c:v>0.74936299778092286</c:v>
                </c:pt>
                <c:pt idx="92">
                  <c:v>0.7571779098425182</c:v>
                </c:pt>
                <c:pt idx="93">
                  <c:v>0.76499356210480429</c:v>
                </c:pt>
                <c:pt idx="94">
                  <c:v>0.77281003835650552</c:v>
                </c:pt>
                <c:pt idx="95">
                  <c:v>0.78062741702125815</c:v>
                </c:pt>
                <c:pt idx="96">
                  <c:v>0.78844577142402072</c:v>
                </c:pt>
                <c:pt idx="97">
                  <c:v>0.79626517004481201</c:v>
                </c:pt>
                <c:pt idx="98">
                  <c:v>0.80408567676041343</c:v>
                </c:pt>
                <c:pt idx="99">
                  <c:v>0.81190735107461687</c:v>
                </c:pt>
                <c:pt idx="100">
                  <c:v>0.81973024833758279</c:v>
                </c:pt>
              </c:numCache>
            </c:numRef>
          </c:val>
          <c:smooth val="0"/>
          <c:extLst>
            <c:ext xmlns:c16="http://schemas.microsoft.com/office/drawing/2014/chart" uri="{C3380CC4-5D6E-409C-BE32-E72D297353CC}">
              <c16:uniqueId val="{00000001-858B-4110-97B4-52930F35F7A6}"/>
            </c:ext>
          </c:extLst>
        </c:ser>
        <c:dLbls>
          <c:showLegendKey val="0"/>
          <c:showVal val="0"/>
          <c:showCatName val="0"/>
          <c:showSerName val="0"/>
          <c:showPercent val="0"/>
          <c:showBubbleSize val="0"/>
        </c:dLbls>
        <c:marker val="1"/>
        <c:smooth val="0"/>
        <c:axId val="126215680"/>
        <c:axId val="126217216"/>
      </c:lineChart>
      <c:catAx>
        <c:axId val="126207488"/>
        <c:scaling>
          <c:orientation val="minMax"/>
        </c:scaling>
        <c:delete val="0"/>
        <c:axPos val="b"/>
        <c:title>
          <c:tx>
            <c:strRef>
              <c:f>Translations!$A$359</c:f>
              <c:strCache>
                <c:ptCount val="1"/>
                <c:pt idx="0">
                  <c:v>Heat price</c:v>
                </c:pt>
              </c:strCache>
            </c:strRef>
          </c:tx>
          <c:layout>
            <c:manualLayout>
              <c:xMode val="edge"/>
              <c:yMode val="edge"/>
              <c:x val="0.41530264902454206"/>
              <c:y val="0.90887351631653335"/>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quot;€&quot;" sourceLinked="0"/>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26209408"/>
        <c:crossesAt val="0"/>
        <c:auto val="1"/>
        <c:lblAlgn val="ctr"/>
        <c:lblOffset val="300"/>
        <c:noMultiLvlLbl val="0"/>
      </c:catAx>
      <c:valAx>
        <c:axId val="126209408"/>
        <c:scaling>
          <c:orientation val="minMax"/>
          <c:min val="-0.5"/>
        </c:scaling>
        <c:delete val="0"/>
        <c:axPos val="l"/>
        <c:majorGridlines/>
        <c:title>
          <c:tx>
            <c:strRef>
              <c:f>Translations!$A$357</c:f>
              <c:strCache>
                <c:ptCount val="1"/>
                <c:pt idx="0">
                  <c:v>Payback</c:v>
                </c:pt>
              </c:strCache>
            </c:strRef>
          </c:tx>
          <c:layout>
            <c:manualLayout>
              <c:xMode val="edge"/>
              <c:yMode val="edge"/>
              <c:x val="1.401358335362719E-2"/>
              <c:y val="0.407694007884642"/>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6207488"/>
        <c:crosses val="autoZero"/>
        <c:crossBetween val="between"/>
        <c:majorUnit val="0.5"/>
      </c:valAx>
      <c:catAx>
        <c:axId val="126215680"/>
        <c:scaling>
          <c:orientation val="minMax"/>
        </c:scaling>
        <c:delete val="1"/>
        <c:axPos val="b"/>
        <c:numFmt formatCode="#,##0" sourceLinked="1"/>
        <c:majorTickMark val="out"/>
        <c:minorTickMark val="none"/>
        <c:tickLblPos val="nextTo"/>
        <c:crossAx val="126217216"/>
        <c:crosses val="autoZero"/>
        <c:auto val="1"/>
        <c:lblAlgn val="ctr"/>
        <c:lblOffset val="100"/>
        <c:noMultiLvlLbl val="0"/>
      </c:catAx>
      <c:valAx>
        <c:axId val="126217216"/>
        <c:scaling>
          <c:orientation val="minMax"/>
          <c:min val="-0.5"/>
        </c:scaling>
        <c:delete val="0"/>
        <c:axPos val="r"/>
        <c:title>
          <c:tx>
            <c:strRef>
              <c:f>Translations!$A$358</c:f>
              <c:strCache>
                <c:ptCount val="1"/>
                <c:pt idx="0">
                  <c:v>IRR</c:v>
                </c:pt>
              </c:strCache>
            </c:strRef>
          </c:tx>
          <c:layout>
            <c:manualLayout>
              <c:xMode val="edge"/>
              <c:yMode val="edge"/>
              <c:x val="0.95997645912817597"/>
              <c:y val="0.43515700213586667"/>
            </c:manualLayout>
          </c:layout>
          <c:overlay val="0"/>
          <c:txPr>
            <a:bodyPr/>
            <a:lstStyle/>
            <a:p>
              <a:pPr>
                <a:defRPr sz="1200" b="1" i="0" u="none" strike="noStrike" baseline="0">
                  <a:solidFill>
                    <a:srgbClr val="000000"/>
                  </a:solidFill>
                  <a:latin typeface="Calibri"/>
                  <a:ea typeface="Calibri"/>
                  <a:cs typeface="Calibri"/>
                </a:defRPr>
              </a:pPr>
              <a:endParaRPr lang="en-US"/>
            </a:p>
          </c:txPr>
        </c:title>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26215680"/>
        <c:crosses val="max"/>
        <c:crossBetween val="between"/>
        <c:majorUnit val="5.000000000000001E-2"/>
      </c:valAx>
    </c:plotArea>
    <c:legend>
      <c:legendPos val="b"/>
      <c:layout>
        <c:manualLayout>
          <c:xMode val="edge"/>
          <c:yMode val="edge"/>
          <c:x val="0.40239156316800606"/>
          <c:y val="0.95119321623258635"/>
          <c:w val="0.19521673837162112"/>
          <c:h val="4.8806783767413653E-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9</xdr:col>
      <xdr:colOff>333375</xdr:colOff>
      <xdr:row>14</xdr:row>
      <xdr:rowOff>244848</xdr:rowOff>
    </xdr:from>
    <xdr:to>
      <xdr:col>12</xdr:col>
      <xdr:colOff>448050</xdr:colOff>
      <xdr:row>14</xdr:row>
      <xdr:rowOff>573741</xdr:rowOff>
    </xdr:to>
    <xdr:sp macro="[0]!Gumb1" textlink="Translations!A410">
      <xdr:nvSpPr>
        <xdr:cNvPr id="2" name="Objekt 26">
          <a:extLst>
            <a:ext uri="{FF2B5EF4-FFF2-40B4-BE49-F238E27FC236}">
              <a16:creationId xmlns:a16="http://schemas.microsoft.com/office/drawing/2014/main" id="{00000000-0008-0000-0000-000002000000}"/>
            </a:ext>
          </a:extLst>
        </xdr:cNvPr>
        <xdr:cNvSpPr>
          <a:spLocks noChangeArrowheads="1"/>
        </xdr:cNvSpPr>
      </xdr:nvSpPr>
      <xdr:spPr bwMode="auto">
        <a:xfrm>
          <a:off x="5676340" y="3606613"/>
          <a:ext cx="1997263" cy="328893"/>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D4044666-6E22-4840-9461-478184CE118E}"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PROCEED TO PROJECT</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19</xdr:col>
      <xdr:colOff>1</xdr:colOff>
      <xdr:row>0</xdr:row>
      <xdr:rowOff>38100</xdr:rowOff>
    </xdr:from>
    <xdr:to>
      <xdr:col>20</xdr:col>
      <xdr:colOff>200025</xdr:colOff>
      <xdr:row>1</xdr:row>
      <xdr:rowOff>66675</xdr:rowOff>
    </xdr:to>
    <xdr:sp macro="[0]!Manual" textlink="Translations!A412">
      <xdr:nvSpPr>
        <xdr:cNvPr id="6" name="Horizontal Scroll 5">
          <a:extLst>
            <a:ext uri="{FF2B5EF4-FFF2-40B4-BE49-F238E27FC236}">
              <a16:creationId xmlns:a16="http://schemas.microsoft.com/office/drawing/2014/main" id="{00000000-0008-0000-0000-000006000000}"/>
            </a:ext>
          </a:extLst>
        </xdr:cNvPr>
        <xdr:cNvSpPr/>
      </xdr:nvSpPr>
      <xdr:spPr>
        <a:xfrm>
          <a:off x="11287126" y="38100"/>
          <a:ext cx="809624" cy="523875"/>
        </a:xfrm>
        <a:prstGeom prst="horizontalScroll">
          <a:avLst/>
        </a:prstGeom>
        <a:gradFill>
          <a:gsLst>
            <a:gs pos="51000">
              <a:srgbClr val="FFC5B7"/>
            </a:gs>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solidFill>
            <a:schemeClr val="bg1">
              <a:lumMod val="50000"/>
              <a:alpha val="28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fld id="{E8483CFD-7C26-4AF1-ADD4-6FAD733724EC}" type="TxLink">
            <a:rPr lang="en-US" sz="1000" b="1" i="1" u="none" strike="noStrike">
              <a:solidFill>
                <a:schemeClr val="bg1">
                  <a:lumMod val="50000"/>
                </a:schemeClr>
              </a:solidFill>
              <a:latin typeface="Tahoma"/>
              <a:ea typeface="Tahoma"/>
              <a:cs typeface="Tahoma"/>
            </a:rPr>
            <a:pPr algn="ctr"/>
            <a:t>Manual</a:t>
          </a:fld>
          <a:endParaRPr lang="sl-SI" sz="1000" b="1" i="1">
            <a:solidFill>
              <a:schemeClr val="bg1">
                <a:lumMod val="50000"/>
              </a:schemeClr>
            </a:solidFill>
          </a:endParaRPr>
        </a:p>
      </xdr:txBody>
    </xdr:sp>
    <xdr:clientData/>
  </xdr:twoCellAnchor>
  <xdr:twoCellAnchor editAs="oneCell">
    <xdr:from>
      <xdr:col>7</xdr:col>
      <xdr:colOff>51059</xdr:colOff>
      <xdr:row>0</xdr:row>
      <xdr:rowOff>99397</xdr:rowOff>
    </xdr:from>
    <xdr:to>
      <xdr:col>9</xdr:col>
      <xdr:colOff>600722</xdr:colOff>
      <xdr:row>1</xdr:row>
      <xdr:rowOff>26509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6224" y="99397"/>
          <a:ext cx="1795368" cy="424069"/>
        </a:xfrm>
        <a:prstGeom prst="rect">
          <a:avLst/>
        </a:prstGeom>
      </xdr:spPr>
    </xdr:pic>
    <xdr:clientData/>
  </xdr:twoCellAnchor>
  <xdr:twoCellAnchor>
    <xdr:from>
      <xdr:col>7</xdr:col>
      <xdr:colOff>581025</xdr:colOff>
      <xdr:row>17</xdr:row>
      <xdr:rowOff>137880</xdr:rowOff>
    </xdr:from>
    <xdr:to>
      <xdr:col>10</xdr:col>
      <xdr:colOff>554831</xdr:colOff>
      <xdr:row>19</xdr:row>
      <xdr:rowOff>625366</xdr:rowOff>
    </xdr:to>
    <xdr:grpSp>
      <xdr:nvGrpSpPr>
        <xdr:cNvPr id="7" name="Group 6">
          <a:extLst>
            <a:ext uri="{FF2B5EF4-FFF2-40B4-BE49-F238E27FC236}">
              <a16:creationId xmlns:a16="http://schemas.microsoft.com/office/drawing/2014/main" id="{00000000-0008-0000-0000-000007000000}"/>
            </a:ext>
          </a:extLst>
        </xdr:cNvPr>
        <xdr:cNvGrpSpPr/>
      </xdr:nvGrpSpPr>
      <xdr:grpSpPr>
        <a:xfrm>
          <a:off x="4759325" y="5402030"/>
          <a:ext cx="1897856" cy="862136"/>
          <a:chOff x="5610225" y="5462355"/>
          <a:chExt cx="1802606" cy="878214"/>
        </a:xfrm>
      </xdr:grpSpPr>
      <xdr:pic>
        <xdr:nvPicPr>
          <xdr:cNvPr id="4" name="Picture 3" descr="C:\Users\LENOVO\Documents\Skupina FABRIKA\Razpisi\H2020\CoolHeating\D5.2\EU 2020 logo.png">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612606" y="5810251"/>
            <a:ext cx="1800225" cy="530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bIns="3600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twoCellAnchor>
    <xdr:from>
      <xdr:col>11</xdr:col>
      <xdr:colOff>28575</xdr:colOff>
      <xdr:row>19</xdr:row>
      <xdr:rowOff>676275</xdr:rowOff>
    </xdr:from>
    <xdr:to>
      <xdr:col>13</xdr:col>
      <xdr:colOff>561975</xdr:colOff>
      <xdr:row>19</xdr:row>
      <xdr:rowOff>676275</xdr:rowOff>
    </xdr:to>
    <xdr:pic>
      <xdr:nvPicPr>
        <xdr:cNvPr id="14" name="Picture 13" descr="skupinafabrika_brez R&amp;R temno zelena Large">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38900" y="6353175"/>
          <a:ext cx="1752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38100</xdr:colOff>
      <xdr:row>19</xdr:row>
      <xdr:rowOff>219075</xdr:rowOff>
    </xdr:from>
    <xdr:to>
      <xdr:col>12</xdr:col>
      <xdr:colOff>485775</xdr:colOff>
      <xdr:row>19</xdr:row>
      <xdr:rowOff>561975</xdr:rowOff>
    </xdr:to>
    <xdr:pic>
      <xdr:nvPicPr>
        <xdr:cNvPr id="16" name="Grafik 553" descr="N:\00_01_Ongoing Projects\CoolHeating_2015_H2020_LCE 4\03_Implementation\07-WP7-Dissemination\01_partner logos\SKUP\skupinafabrika_brez R&amp;R temno zelena.png">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29225" y="5895975"/>
          <a:ext cx="10572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5</xdr:col>
      <xdr:colOff>132150</xdr:colOff>
      <xdr:row>1</xdr:row>
      <xdr:rowOff>257175</xdr:rowOff>
    </xdr:to>
    <xdr:sp macro="[0]!Module1.Gumb6" textlink="Translations!A148">
      <xdr:nvSpPr>
        <xdr:cNvPr id="26" name="Objekt 56">
          <a:extLst>
            <a:ext uri="{FF2B5EF4-FFF2-40B4-BE49-F238E27FC236}">
              <a16:creationId xmlns:a16="http://schemas.microsoft.com/office/drawing/2014/main" id="{00000000-0008-0000-0900-00001A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5D4EBCF-8DE9-4123-B50E-0AA896FB85B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238125</xdr:colOff>
      <xdr:row>1</xdr:row>
      <xdr:rowOff>0</xdr:rowOff>
    </xdr:from>
    <xdr:to>
      <xdr:col>7</xdr:col>
      <xdr:colOff>417900</xdr:colOff>
      <xdr:row>1</xdr:row>
      <xdr:rowOff>257175</xdr:rowOff>
    </xdr:to>
    <xdr:sp macro="[0]!Module1.Gumb7" textlink="Translations!A168">
      <xdr:nvSpPr>
        <xdr:cNvPr id="27" name="Objekt 57">
          <a:extLst>
            <a:ext uri="{FF2B5EF4-FFF2-40B4-BE49-F238E27FC236}">
              <a16:creationId xmlns:a16="http://schemas.microsoft.com/office/drawing/2014/main" id="{00000000-0008-0000-0900-00001B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1132CD9-2DA3-4F7D-863E-1B08451E7F4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523875</xdr:colOff>
      <xdr:row>1</xdr:row>
      <xdr:rowOff>0</xdr:rowOff>
    </xdr:from>
    <xdr:to>
      <xdr:col>10</xdr:col>
      <xdr:colOff>189300</xdr:colOff>
      <xdr:row>1</xdr:row>
      <xdr:rowOff>257175</xdr:rowOff>
    </xdr:to>
    <xdr:sp macro="[0]!Gumb8" textlink="Translations!A179">
      <xdr:nvSpPr>
        <xdr:cNvPr id="28" name="Objekt 58">
          <a:extLst>
            <a:ext uri="{FF2B5EF4-FFF2-40B4-BE49-F238E27FC236}">
              <a16:creationId xmlns:a16="http://schemas.microsoft.com/office/drawing/2014/main" id="{00000000-0008-0000-0900-00001C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C6934EF-01D7-454E-9163-695D68EAE63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295275</xdr:colOff>
      <xdr:row>1</xdr:row>
      <xdr:rowOff>0</xdr:rowOff>
    </xdr:from>
    <xdr:to>
      <xdr:col>12</xdr:col>
      <xdr:colOff>732225</xdr:colOff>
      <xdr:row>1</xdr:row>
      <xdr:rowOff>257175</xdr:rowOff>
    </xdr:to>
    <xdr:sp macro="[0]!Module1.Gumb9" textlink="Translations!A194">
      <xdr:nvSpPr>
        <xdr:cNvPr id="29" name="Objekt 59">
          <a:extLst>
            <a:ext uri="{FF2B5EF4-FFF2-40B4-BE49-F238E27FC236}">
              <a16:creationId xmlns:a16="http://schemas.microsoft.com/office/drawing/2014/main" id="{00000000-0008-0000-0900-00001D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6E034F4-D68E-44D3-985C-B059321F25B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66300</xdr:colOff>
      <xdr:row>1</xdr:row>
      <xdr:rowOff>0</xdr:rowOff>
    </xdr:from>
    <xdr:to>
      <xdr:col>15</xdr:col>
      <xdr:colOff>503250</xdr:colOff>
      <xdr:row>1</xdr:row>
      <xdr:rowOff>257175</xdr:rowOff>
    </xdr:to>
    <xdr:sp macro="" textlink="Translations!A215">
      <xdr:nvSpPr>
        <xdr:cNvPr id="30" name="Objekt 60">
          <a:extLst>
            <a:ext uri="{FF2B5EF4-FFF2-40B4-BE49-F238E27FC236}">
              <a16:creationId xmlns:a16="http://schemas.microsoft.com/office/drawing/2014/main" id="{00000000-0008-0000-0900-00001E000000}"/>
            </a:ext>
          </a:extLst>
        </xdr:cNvPr>
        <xdr:cNvSpPr>
          <a:spLocks noChangeArrowheads="1"/>
        </xdr:cNvSpPr>
      </xdr:nvSpPr>
      <xdr:spPr bwMode="auto">
        <a:xfrm>
          <a:off x="8457825" y="819150"/>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B9E61C24-904A-47F9-AD05-754AB4A84C6C}"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1</xdr:col>
      <xdr:colOff>0</xdr:colOff>
      <xdr:row>1</xdr:row>
      <xdr:rowOff>371475</xdr:rowOff>
    </xdr:from>
    <xdr:to>
      <xdr:col>5</xdr:col>
      <xdr:colOff>132150</xdr:colOff>
      <xdr:row>1</xdr:row>
      <xdr:rowOff>628650</xdr:rowOff>
    </xdr:to>
    <xdr:sp macro="[0]!Gumb111" textlink="Translations!A263">
      <xdr:nvSpPr>
        <xdr:cNvPr id="31" name="Objekt 61">
          <a:extLst>
            <a:ext uri="{FF2B5EF4-FFF2-40B4-BE49-F238E27FC236}">
              <a16:creationId xmlns:a16="http://schemas.microsoft.com/office/drawing/2014/main" id="{00000000-0008-0000-0900-00001F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4201B20-C714-4605-8113-B4D4A0E5154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238125</xdr:colOff>
      <xdr:row>1</xdr:row>
      <xdr:rowOff>371475</xdr:rowOff>
    </xdr:from>
    <xdr:to>
      <xdr:col>7</xdr:col>
      <xdr:colOff>417900</xdr:colOff>
      <xdr:row>1</xdr:row>
      <xdr:rowOff>628650</xdr:rowOff>
    </xdr:to>
    <xdr:sp macro="[0]!Module1.Gumb12" textlink="Translations!A292">
      <xdr:nvSpPr>
        <xdr:cNvPr id="32" name="Objekt 62">
          <a:extLst>
            <a:ext uri="{FF2B5EF4-FFF2-40B4-BE49-F238E27FC236}">
              <a16:creationId xmlns:a16="http://schemas.microsoft.com/office/drawing/2014/main" id="{00000000-0008-0000-0900-000020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CB851AA-2C5E-4168-8B12-654126C979E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523875</xdr:colOff>
      <xdr:row>1</xdr:row>
      <xdr:rowOff>371475</xdr:rowOff>
    </xdr:from>
    <xdr:to>
      <xdr:col>10</xdr:col>
      <xdr:colOff>189300</xdr:colOff>
      <xdr:row>1</xdr:row>
      <xdr:rowOff>628650</xdr:rowOff>
    </xdr:to>
    <xdr:sp macro="[0]!Module1.Gumb13" textlink="Translations!A314">
      <xdr:nvSpPr>
        <xdr:cNvPr id="33" name="Objekt 63">
          <a:extLst>
            <a:ext uri="{FF2B5EF4-FFF2-40B4-BE49-F238E27FC236}">
              <a16:creationId xmlns:a16="http://schemas.microsoft.com/office/drawing/2014/main" id="{00000000-0008-0000-0900-000021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6DAFD74-48E3-44C5-A8F8-79FCE79CD1F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295275</xdr:colOff>
      <xdr:row>1</xdr:row>
      <xdr:rowOff>371475</xdr:rowOff>
    </xdr:from>
    <xdr:to>
      <xdr:col>12</xdr:col>
      <xdr:colOff>732225</xdr:colOff>
      <xdr:row>1</xdr:row>
      <xdr:rowOff>628650</xdr:rowOff>
    </xdr:to>
    <xdr:sp macro="[0]!Module1.Gumb14" textlink="Translations!A339">
      <xdr:nvSpPr>
        <xdr:cNvPr id="34" name="Objekt 64">
          <a:extLst>
            <a:ext uri="{FF2B5EF4-FFF2-40B4-BE49-F238E27FC236}">
              <a16:creationId xmlns:a16="http://schemas.microsoft.com/office/drawing/2014/main" id="{00000000-0008-0000-0900-000022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ACCEE6E-3C92-47EC-91B4-1CA47B50C25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66300</xdr:colOff>
      <xdr:row>1</xdr:row>
      <xdr:rowOff>371475</xdr:rowOff>
    </xdr:from>
    <xdr:to>
      <xdr:col>15</xdr:col>
      <xdr:colOff>503250</xdr:colOff>
      <xdr:row>1</xdr:row>
      <xdr:rowOff>628650</xdr:rowOff>
    </xdr:to>
    <xdr:sp macro="[0]!Gumb15" textlink="Translations!A361">
      <xdr:nvSpPr>
        <xdr:cNvPr id="35" name="Objekt 65">
          <a:extLst>
            <a:ext uri="{FF2B5EF4-FFF2-40B4-BE49-F238E27FC236}">
              <a16:creationId xmlns:a16="http://schemas.microsoft.com/office/drawing/2014/main" id="{00000000-0008-0000-0900-000023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D50C7D55-B766-4D9A-9060-B7DAEB8D422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152400</xdr:colOff>
      <xdr:row>0</xdr:row>
      <xdr:rowOff>228600</xdr:rowOff>
    </xdr:from>
    <xdr:to>
      <xdr:col>8</xdr:col>
      <xdr:colOff>693750</xdr:colOff>
      <xdr:row>0</xdr:row>
      <xdr:rowOff>588600</xdr:rowOff>
    </xdr:to>
    <xdr:sp macro="[0]!Gumb2" textlink="Translations!A2">
      <xdr:nvSpPr>
        <xdr:cNvPr id="36" name="Objekt 30">
          <a:extLst>
            <a:ext uri="{FF2B5EF4-FFF2-40B4-BE49-F238E27FC236}">
              <a16:creationId xmlns:a16="http://schemas.microsoft.com/office/drawing/2014/main" id="{00000000-0008-0000-0900-000024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666B843-FD53-4BEF-A3E1-6A0BDE8C4D96}"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28575</xdr:colOff>
      <xdr:row>0</xdr:row>
      <xdr:rowOff>228602</xdr:rowOff>
    </xdr:from>
    <xdr:to>
      <xdr:col>11</xdr:col>
      <xdr:colOff>569925</xdr:colOff>
      <xdr:row>0</xdr:row>
      <xdr:rowOff>588602</xdr:rowOff>
    </xdr:to>
    <xdr:sp macro="" textlink="Translations!A147">
      <xdr:nvSpPr>
        <xdr:cNvPr id="37" name="Objekt 31">
          <a:extLst>
            <a:ext uri="{FF2B5EF4-FFF2-40B4-BE49-F238E27FC236}">
              <a16:creationId xmlns:a16="http://schemas.microsoft.com/office/drawing/2014/main" id="{00000000-0008-0000-0900-000025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57D3B9AD-5CC6-4C57-AC21-2BA7F872D8A3}"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4</xdr:col>
      <xdr:colOff>9525</xdr:colOff>
      <xdr:row>0</xdr:row>
      <xdr:rowOff>161925</xdr:rowOff>
    </xdr:from>
    <xdr:to>
      <xdr:col>4</xdr:col>
      <xdr:colOff>390525</xdr:colOff>
      <xdr:row>0</xdr:row>
      <xdr:rowOff>542925</xdr:rowOff>
    </xdr:to>
    <xdr:pic macro="[0]!Home">
      <xdr:nvPicPr>
        <xdr:cNvPr id="14" name="Picture 13" descr="Image result">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504825</xdr:colOff>
      <xdr:row>0</xdr:row>
      <xdr:rowOff>276225</xdr:rowOff>
    </xdr:from>
    <xdr:to>
      <xdr:col>4</xdr:col>
      <xdr:colOff>1739625</xdr:colOff>
      <xdr:row>0</xdr:row>
      <xdr:rowOff>576207</xdr:rowOff>
    </xdr:to>
    <xdr:pic>
      <xdr:nvPicPr>
        <xdr:cNvPr id="19" name="Picture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0</xdr:colOff>
      <xdr:row>71</xdr:row>
      <xdr:rowOff>38100</xdr:rowOff>
    </xdr:from>
    <xdr:to>
      <xdr:col>4</xdr:col>
      <xdr:colOff>1802606</xdr:colOff>
      <xdr:row>71</xdr:row>
      <xdr:rowOff>825258</xdr:rowOff>
    </xdr:to>
    <xdr:grpSp>
      <xdr:nvGrpSpPr>
        <xdr:cNvPr id="18" name="Group 17">
          <a:extLst>
            <a:ext uri="{FF2B5EF4-FFF2-40B4-BE49-F238E27FC236}">
              <a16:creationId xmlns:a16="http://schemas.microsoft.com/office/drawing/2014/main" id="{00000000-0008-0000-0900-000012000000}"/>
            </a:ext>
          </a:extLst>
        </xdr:cNvPr>
        <xdr:cNvGrpSpPr/>
      </xdr:nvGrpSpPr>
      <xdr:grpSpPr>
        <a:xfrm>
          <a:off x="114300" y="19383375"/>
          <a:ext cx="1802606" cy="787158"/>
          <a:chOff x="5610225" y="5462355"/>
          <a:chExt cx="1802606" cy="783418"/>
        </a:xfrm>
      </xdr:grpSpPr>
      <xdr:pic>
        <xdr:nvPicPr>
          <xdr:cNvPr id="20" name="Picture 19" descr="C:\Users\LENOVO\Documents\Skupina FABRIKA\Razpisi\H2020\CoolHeating\D5.2\EU 2020 logo.png">
            <a:extLst>
              <a:ext uri="{FF2B5EF4-FFF2-40B4-BE49-F238E27FC236}">
                <a16:creationId xmlns:a16="http://schemas.microsoft.com/office/drawing/2014/main" id="{00000000-0008-0000-0900-000014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2</xdr:col>
      <xdr:colOff>1980000</xdr:colOff>
      <xdr:row>1</xdr:row>
      <xdr:rowOff>257175</xdr:rowOff>
    </xdr:to>
    <xdr:sp macro="[0]!Module1.Gumb6" textlink="Translations!A148">
      <xdr:nvSpPr>
        <xdr:cNvPr id="14" name="Objekt 56">
          <a:extLst>
            <a:ext uri="{FF2B5EF4-FFF2-40B4-BE49-F238E27FC236}">
              <a16:creationId xmlns:a16="http://schemas.microsoft.com/office/drawing/2014/main" id="{00000000-0008-0000-0A00-00000E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38A7174-B7D4-4C29-9AAB-9A9ED9A9660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2085975</xdr:colOff>
      <xdr:row>1</xdr:row>
      <xdr:rowOff>0</xdr:rowOff>
    </xdr:from>
    <xdr:to>
      <xdr:col>5</xdr:col>
      <xdr:colOff>598875</xdr:colOff>
      <xdr:row>1</xdr:row>
      <xdr:rowOff>257175</xdr:rowOff>
    </xdr:to>
    <xdr:sp macro="[0]!Module1.Gumb7" textlink="Translations!A168">
      <xdr:nvSpPr>
        <xdr:cNvPr id="15" name="Objekt 57">
          <a:extLst>
            <a:ext uri="{FF2B5EF4-FFF2-40B4-BE49-F238E27FC236}">
              <a16:creationId xmlns:a16="http://schemas.microsoft.com/office/drawing/2014/main" id="{00000000-0008-0000-0A00-00000F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1954E31-C191-4B03-AD6F-B8A0FD13D306}"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704850</xdr:colOff>
      <xdr:row>1</xdr:row>
      <xdr:rowOff>0</xdr:rowOff>
    </xdr:from>
    <xdr:to>
      <xdr:col>8</xdr:col>
      <xdr:colOff>370275</xdr:colOff>
      <xdr:row>1</xdr:row>
      <xdr:rowOff>257175</xdr:rowOff>
    </xdr:to>
    <xdr:sp macro="[0]!Module1.Gumb8" textlink="Translations!A179">
      <xdr:nvSpPr>
        <xdr:cNvPr id="16" name="Objekt 58">
          <a:extLst>
            <a:ext uri="{FF2B5EF4-FFF2-40B4-BE49-F238E27FC236}">
              <a16:creationId xmlns:a16="http://schemas.microsoft.com/office/drawing/2014/main" id="{00000000-0008-0000-0A00-000010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CEC58F9-61A7-4605-A0DD-14FA36BF942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476250</xdr:colOff>
      <xdr:row>1</xdr:row>
      <xdr:rowOff>0</xdr:rowOff>
    </xdr:from>
    <xdr:to>
      <xdr:col>11</xdr:col>
      <xdr:colOff>141675</xdr:colOff>
      <xdr:row>1</xdr:row>
      <xdr:rowOff>257175</xdr:rowOff>
    </xdr:to>
    <xdr:sp macro="[0]!Module1.Gumb9" textlink="Translations!A194">
      <xdr:nvSpPr>
        <xdr:cNvPr id="17" name="Objekt 59">
          <a:extLst>
            <a:ext uri="{FF2B5EF4-FFF2-40B4-BE49-F238E27FC236}">
              <a16:creationId xmlns:a16="http://schemas.microsoft.com/office/drawing/2014/main" id="{00000000-0008-0000-0A00-000011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AFE71DC-E27B-43A4-8FA9-C3E5F3D7A31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11</xdr:col>
      <xdr:colOff>247275</xdr:colOff>
      <xdr:row>1</xdr:row>
      <xdr:rowOff>0</xdr:rowOff>
    </xdr:from>
    <xdr:to>
      <xdr:col>13</xdr:col>
      <xdr:colOff>684225</xdr:colOff>
      <xdr:row>1</xdr:row>
      <xdr:rowOff>257175</xdr:rowOff>
    </xdr:to>
    <xdr:sp macro="[0]!Module1.Gumb10" textlink="Translations!A215">
      <xdr:nvSpPr>
        <xdr:cNvPr id="18" name="Objekt 60">
          <a:extLst>
            <a:ext uri="{FF2B5EF4-FFF2-40B4-BE49-F238E27FC236}">
              <a16:creationId xmlns:a16="http://schemas.microsoft.com/office/drawing/2014/main" id="{00000000-0008-0000-0A00-000012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2531D24-9CB3-4EC4-ADDB-7376BA97BE8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0</xdr:colOff>
      <xdr:row>1</xdr:row>
      <xdr:rowOff>371475</xdr:rowOff>
    </xdr:from>
    <xdr:to>
      <xdr:col>2</xdr:col>
      <xdr:colOff>1980000</xdr:colOff>
      <xdr:row>1</xdr:row>
      <xdr:rowOff>628650</xdr:rowOff>
    </xdr:to>
    <xdr:sp macro="" textlink="Translations!A263">
      <xdr:nvSpPr>
        <xdr:cNvPr id="19" name="Objekt 61">
          <a:extLst>
            <a:ext uri="{FF2B5EF4-FFF2-40B4-BE49-F238E27FC236}">
              <a16:creationId xmlns:a16="http://schemas.microsoft.com/office/drawing/2014/main" id="{00000000-0008-0000-0A00-000013000000}"/>
            </a:ext>
          </a:extLst>
        </xdr:cNvPr>
        <xdr:cNvSpPr>
          <a:spLocks noChangeArrowheads="1"/>
        </xdr:cNvSpPr>
      </xdr:nvSpPr>
      <xdr:spPr bwMode="auto">
        <a:xfrm>
          <a:off x="114300" y="1190625"/>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0150D00C-9D96-415A-9B2A-9AF05802B5BA}"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2</xdr:col>
      <xdr:colOff>2085975</xdr:colOff>
      <xdr:row>1</xdr:row>
      <xdr:rowOff>371475</xdr:rowOff>
    </xdr:from>
    <xdr:to>
      <xdr:col>5</xdr:col>
      <xdr:colOff>598875</xdr:colOff>
      <xdr:row>1</xdr:row>
      <xdr:rowOff>628650</xdr:rowOff>
    </xdr:to>
    <xdr:sp macro="[0]!Module1.Gumb12" textlink="Translations!A292">
      <xdr:nvSpPr>
        <xdr:cNvPr id="20" name="Objekt 62">
          <a:extLst>
            <a:ext uri="{FF2B5EF4-FFF2-40B4-BE49-F238E27FC236}">
              <a16:creationId xmlns:a16="http://schemas.microsoft.com/office/drawing/2014/main" id="{00000000-0008-0000-0A00-000014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EADE218-30DD-4D81-BBD3-652729EFC92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704850</xdr:colOff>
      <xdr:row>1</xdr:row>
      <xdr:rowOff>371475</xdr:rowOff>
    </xdr:from>
    <xdr:to>
      <xdr:col>8</xdr:col>
      <xdr:colOff>370275</xdr:colOff>
      <xdr:row>1</xdr:row>
      <xdr:rowOff>628650</xdr:rowOff>
    </xdr:to>
    <xdr:sp macro="[0]!Module1.Gumb13" textlink="Translations!A314">
      <xdr:nvSpPr>
        <xdr:cNvPr id="21" name="Objekt 63">
          <a:extLst>
            <a:ext uri="{FF2B5EF4-FFF2-40B4-BE49-F238E27FC236}">
              <a16:creationId xmlns:a16="http://schemas.microsoft.com/office/drawing/2014/main" id="{00000000-0008-0000-0A00-000015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49F7B1F3-D8F9-4B42-86E9-991055C738E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476250</xdr:colOff>
      <xdr:row>1</xdr:row>
      <xdr:rowOff>371475</xdr:rowOff>
    </xdr:from>
    <xdr:to>
      <xdr:col>11</xdr:col>
      <xdr:colOff>141675</xdr:colOff>
      <xdr:row>1</xdr:row>
      <xdr:rowOff>628650</xdr:rowOff>
    </xdr:to>
    <xdr:sp macro="[0]!Module1.Gumb14" textlink="Translations!A339">
      <xdr:nvSpPr>
        <xdr:cNvPr id="22" name="Objekt 64">
          <a:extLst>
            <a:ext uri="{FF2B5EF4-FFF2-40B4-BE49-F238E27FC236}">
              <a16:creationId xmlns:a16="http://schemas.microsoft.com/office/drawing/2014/main" id="{00000000-0008-0000-0A00-000016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AAF15DE-B3FC-45AB-A4BC-4AA2CC0BDA9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11</xdr:col>
      <xdr:colOff>247275</xdr:colOff>
      <xdr:row>1</xdr:row>
      <xdr:rowOff>371475</xdr:rowOff>
    </xdr:from>
    <xdr:to>
      <xdr:col>13</xdr:col>
      <xdr:colOff>684225</xdr:colOff>
      <xdr:row>1</xdr:row>
      <xdr:rowOff>628650</xdr:rowOff>
    </xdr:to>
    <xdr:sp macro="[0]!Gumb15" textlink="Translations!A361">
      <xdr:nvSpPr>
        <xdr:cNvPr id="23" name="Objekt 65">
          <a:extLst>
            <a:ext uri="{FF2B5EF4-FFF2-40B4-BE49-F238E27FC236}">
              <a16:creationId xmlns:a16="http://schemas.microsoft.com/office/drawing/2014/main" id="{00000000-0008-0000-0A00-000017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51BCD25-6729-48F7-8D7F-C44D98EA1D4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333375</xdr:colOff>
      <xdr:row>0</xdr:row>
      <xdr:rowOff>228600</xdr:rowOff>
    </xdr:from>
    <xdr:to>
      <xdr:col>7</xdr:col>
      <xdr:colOff>103200</xdr:colOff>
      <xdr:row>0</xdr:row>
      <xdr:rowOff>588600</xdr:rowOff>
    </xdr:to>
    <xdr:sp macro="[0]!Gumb2" textlink="Translations!A2">
      <xdr:nvSpPr>
        <xdr:cNvPr id="24" name="Objekt 30">
          <a:extLst>
            <a:ext uri="{FF2B5EF4-FFF2-40B4-BE49-F238E27FC236}">
              <a16:creationId xmlns:a16="http://schemas.microsoft.com/office/drawing/2014/main" id="{00000000-0008-0000-0A00-000018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D45A29C-041D-44D8-87C1-C281CE3B435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209550</xdr:colOff>
      <xdr:row>0</xdr:row>
      <xdr:rowOff>228602</xdr:rowOff>
    </xdr:from>
    <xdr:to>
      <xdr:col>9</xdr:col>
      <xdr:colOff>750900</xdr:colOff>
      <xdr:row>0</xdr:row>
      <xdr:rowOff>588602</xdr:rowOff>
    </xdr:to>
    <xdr:sp macro="" textlink="Translations!A147">
      <xdr:nvSpPr>
        <xdr:cNvPr id="25" name="Objekt 31">
          <a:extLst>
            <a:ext uri="{FF2B5EF4-FFF2-40B4-BE49-F238E27FC236}">
              <a16:creationId xmlns:a16="http://schemas.microsoft.com/office/drawing/2014/main" id="{00000000-0008-0000-0A00-000019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55CF905C-D15E-4541-ABFF-513D0AD319B2}"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2</xdr:col>
      <xdr:colOff>9525</xdr:colOff>
      <xdr:row>0</xdr:row>
      <xdr:rowOff>161925</xdr:rowOff>
    </xdr:from>
    <xdr:to>
      <xdr:col>2</xdr:col>
      <xdr:colOff>390525</xdr:colOff>
      <xdr:row>0</xdr:row>
      <xdr:rowOff>542925</xdr:rowOff>
    </xdr:to>
    <xdr:pic macro="[0]!Home">
      <xdr:nvPicPr>
        <xdr:cNvPr id="26" name="Picture 25" descr="Image result">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504825</xdr:colOff>
      <xdr:row>0</xdr:row>
      <xdr:rowOff>276225</xdr:rowOff>
    </xdr:from>
    <xdr:to>
      <xdr:col>2</xdr:col>
      <xdr:colOff>1739625</xdr:colOff>
      <xdr:row>0</xdr:row>
      <xdr:rowOff>576207</xdr:rowOff>
    </xdr:to>
    <xdr:pic>
      <xdr:nvPicPr>
        <xdr:cNvPr id="28" name="Picture 27">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2</xdr:col>
      <xdr:colOff>9525</xdr:colOff>
      <xdr:row>33</xdr:row>
      <xdr:rowOff>47625</xdr:rowOff>
    </xdr:from>
    <xdr:to>
      <xdr:col>2</xdr:col>
      <xdr:colOff>1812131</xdr:colOff>
      <xdr:row>33</xdr:row>
      <xdr:rowOff>834783</xdr:rowOff>
    </xdr:to>
    <xdr:grpSp>
      <xdr:nvGrpSpPr>
        <xdr:cNvPr id="27" name="Group 26">
          <a:extLst>
            <a:ext uri="{FF2B5EF4-FFF2-40B4-BE49-F238E27FC236}">
              <a16:creationId xmlns:a16="http://schemas.microsoft.com/office/drawing/2014/main" id="{00000000-0008-0000-0A00-00001B000000}"/>
            </a:ext>
          </a:extLst>
        </xdr:cNvPr>
        <xdr:cNvGrpSpPr/>
      </xdr:nvGrpSpPr>
      <xdr:grpSpPr>
        <a:xfrm>
          <a:off x="123825" y="11430000"/>
          <a:ext cx="1802606" cy="787158"/>
          <a:chOff x="5610225" y="5462355"/>
          <a:chExt cx="1802606" cy="783418"/>
        </a:xfrm>
      </xdr:grpSpPr>
      <xdr:pic>
        <xdr:nvPicPr>
          <xdr:cNvPr id="29" name="Picture 28" descr="C:\Users\LENOVO\Documents\Skupina FABRIKA\Razpisi\H2020\CoolHeating\D5.2\EU 2020 logo.png">
            <a:extLst>
              <a:ext uri="{FF2B5EF4-FFF2-40B4-BE49-F238E27FC236}">
                <a16:creationId xmlns:a16="http://schemas.microsoft.com/office/drawing/2014/main" id="{00000000-0008-0000-0A00-00001D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114300</xdr:colOff>
      <xdr:row>1</xdr:row>
      <xdr:rowOff>0</xdr:rowOff>
    </xdr:from>
    <xdr:to>
      <xdr:col>2</xdr:col>
      <xdr:colOff>1970475</xdr:colOff>
      <xdr:row>1</xdr:row>
      <xdr:rowOff>257175</xdr:rowOff>
    </xdr:to>
    <xdr:sp macro="[0]!Module1.Gumb6" textlink="Translations!A148">
      <xdr:nvSpPr>
        <xdr:cNvPr id="14" name="Objekt 56">
          <a:extLst>
            <a:ext uri="{FF2B5EF4-FFF2-40B4-BE49-F238E27FC236}">
              <a16:creationId xmlns:a16="http://schemas.microsoft.com/office/drawing/2014/main" id="{00000000-0008-0000-0B00-00000E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C5FE493-3828-4505-81F5-71982C9B82EC}"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2076450</xdr:colOff>
      <xdr:row>1</xdr:row>
      <xdr:rowOff>0</xdr:rowOff>
    </xdr:from>
    <xdr:to>
      <xdr:col>5</xdr:col>
      <xdr:colOff>84525</xdr:colOff>
      <xdr:row>1</xdr:row>
      <xdr:rowOff>257175</xdr:rowOff>
    </xdr:to>
    <xdr:sp macro="[0]!Module1.Gumb7" textlink="Translations!A168">
      <xdr:nvSpPr>
        <xdr:cNvPr id="15" name="Objekt 57">
          <a:extLst>
            <a:ext uri="{FF2B5EF4-FFF2-40B4-BE49-F238E27FC236}">
              <a16:creationId xmlns:a16="http://schemas.microsoft.com/office/drawing/2014/main" id="{00000000-0008-0000-0B00-00000F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1C385CD-5B31-4003-9080-BCE85851461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190500</xdr:colOff>
      <xdr:row>1</xdr:row>
      <xdr:rowOff>0</xdr:rowOff>
    </xdr:from>
    <xdr:to>
      <xdr:col>7</xdr:col>
      <xdr:colOff>627450</xdr:colOff>
      <xdr:row>1</xdr:row>
      <xdr:rowOff>257175</xdr:rowOff>
    </xdr:to>
    <xdr:sp macro="" textlink="Translations!A179">
      <xdr:nvSpPr>
        <xdr:cNvPr id="16" name="Objekt 58">
          <a:extLst>
            <a:ext uri="{FF2B5EF4-FFF2-40B4-BE49-F238E27FC236}">
              <a16:creationId xmlns:a16="http://schemas.microsoft.com/office/drawing/2014/main" id="{00000000-0008-0000-0B00-000010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0C01C9D-15C3-4998-9593-ECF7872AAAB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733425</xdr:colOff>
      <xdr:row>1</xdr:row>
      <xdr:rowOff>0</xdr:rowOff>
    </xdr:from>
    <xdr:to>
      <xdr:col>10</xdr:col>
      <xdr:colOff>398850</xdr:colOff>
      <xdr:row>1</xdr:row>
      <xdr:rowOff>257175</xdr:rowOff>
    </xdr:to>
    <xdr:sp macro="[0]!Module1.Gumb9" textlink="Translations!A194">
      <xdr:nvSpPr>
        <xdr:cNvPr id="17" name="Objekt 59">
          <a:extLst>
            <a:ext uri="{FF2B5EF4-FFF2-40B4-BE49-F238E27FC236}">
              <a16:creationId xmlns:a16="http://schemas.microsoft.com/office/drawing/2014/main" id="{00000000-0008-0000-0B00-000011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7953DEAA-30AF-4D6D-B868-09E0DE3F229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504450</xdr:colOff>
      <xdr:row>1</xdr:row>
      <xdr:rowOff>0</xdr:rowOff>
    </xdr:from>
    <xdr:to>
      <xdr:col>13</xdr:col>
      <xdr:colOff>169875</xdr:colOff>
      <xdr:row>1</xdr:row>
      <xdr:rowOff>257175</xdr:rowOff>
    </xdr:to>
    <xdr:sp macro="[0]!Module1.Gumb10" textlink="Translations!A215">
      <xdr:nvSpPr>
        <xdr:cNvPr id="18" name="Objekt 60">
          <a:extLst>
            <a:ext uri="{FF2B5EF4-FFF2-40B4-BE49-F238E27FC236}">
              <a16:creationId xmlns:a16="http://schemas.microsoft.com/office/drawing/2014/main" id="{00000000-0008-0000-0B00-000012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14F2C4A-F2B6-42BD-B1BE-048B918BD5D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0</xdr:col>
      <xdr:colOff>114300</xdr:colOff>
      <xdr:row>1</xdr:row>
      <xdr:rowOff>371475</xdr:rowOff>
    </xdr:from>
    <xdr:to>
      <xdr:col>2</xdr:col>
      <xdr:colOff>1970475</xdr:colOff>
      <xdr:row>1</xdr:row>
      <xdr:rowOff>628650</xdr:rowOff>
    </xdr:to>
    <xdr:sp macro="[0]!Gumb111" textlink="Translations!A263">
      <xdr:nvSpPr>
        <xdr:cNvPr id="19" name="Objekt 61">
          <a:extLst>
            <a:ext uri="{FF2B5EF4-FFF2-40B4-BE49-F238E27FC236}">
              <a16:creationId xmlns:a16="http://schemas.microsoft.com/office/drawing/2014/main" id="{00000000-0008-0000-0B00-000013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93A57C5-5A65-4DE3-AE99-BEBDC793336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2076450</xdr:colOff>
      <xdr:row>1</xdr:row>
      <xdr:rowOff>371475</xdr:rowOff>
    </xdr:from>
    <xdr:to>
      <xdr:col>5</xdr:col>
      <xdr:colOff>84525</xdr:colOff>
      <xdr:row>1</xdr:row>
      <xdr:rowOff>628650</xdr:rowOff>
    </xdr:to>
    <xdr:sp macro="" textlink="Translations!A292">
      <xdr:nvSpPr>
        <xdr:cNvPr id="20" name="Objekt 62">
          <a:extLst>
            <a:ext uri="{FF2B5EF4-FFF2-40B4-BE49-F238E27FC236}">
              <a16:creationId xmlns:a16="http://schemas.microsoft.com/office/drawing/2014/main" id="{00000000-0008-0000-0B00-000014000000}"/>
            </a:ext>
          </a:extLst>
        </xdr:cNvPr>
        <xdr:cNvSpPr>
          <a:spLocks noChangeArrowheads="1"/>
        </xdr:cNvSpPr>
      </xdr:nvSpPr>
      <xdr:spPr bwMode="auto">
        <a:xfrm>
          <a:off x="2200275" y="1190625"/>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A3FE117A-F5FA-4DE7-B8C3-741038509DA9}"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5</xdr:col>
      <xdr:colOff>190500</xdr:colOff>
      <xdr:row>1</xdr:row>
      <xdr:rowOff>371475</xdr:rowOff>
    </xdr:from>
    <xdr:to>
      <xdr:col>7</xdr:col>
      <xdr:colOff>627450</xdr:colOff>
      <xdr:row>1</xdr:row>
      <xdr:rowOff>628650</xdr:rowOff>
    </xdr:to>
    <xdr:sp macro="[0]!Module1.Gumb13" textlink="Translations!A314">
      <xdr:nvSpPr>
        <xdr:cNvPr id="21" name="Objekt 63">
          <a:extLst>
            <a:ext uri="{FF2B5EF4-FFF2-40B4-BE49-F238E27FC236}">
              <a16:creationId xmlns:a16="http://schemas.microsoft.com/office/drawing/2014/main" id="{00000000-0008-0000-0B00-000015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786A59C-A91E-4D94-A97A-EABDA8EB13C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733425</xdr:colOff>
      <xdr:row>1</xdr:row>
      <xdr:rowOff>371475</xdr:rowOff>
    </xdr:from>
    <xdr:to>
      <xdr:col>10</xdr:col>
      <xdr:colOff>398850</xdr:colOff>
      <xdr:row>1</xdr:row>
      <xdr:rowOff>628650</xdr:rowOff>
    </xdr:to>
    <xdr:sp macro="[0]!Module1.Gumb14" textlink="Translations!A339">
      <xdr:nvSpPr>
        <xdr:cNvPr id="22" name="Objekt 64">
          <a:extLst>
            <a:ext uri="{FF2B5EF4-FFF2-40B4-BE49-F238E27FC236}">
              <a16:creationId xmlns:a16="http://schemas.microsoft.com/office/drawing/2014/main" id="{00000000-0008-0000-0B00-000016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BBBC776-F789-4F38-B202-858F568B537B}"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504450</xdr:colOff>
      <xdr:row>1</xdr:row>
      <xdr:rowOff>371475</xdr:rowOff>
    </xdr:from>
    <xdr:to>
      <xdr:col>13</xdr:col>
      <xdr:colOff>169875</xdr:colOff>
      <xdr:row>1</xdr:row>
      <xdr:rowOff>628650</xdr:rowOff>
    </xdr:to>
    <xdr:sp macro="[0]!Gumb15" textlink="Translations!A361">
      <xdr:nvSpPr>
        <xdr:cNvPr id="23" name="Objekt 65">
          <a:extLst>
            <a:ext uri="{FF2B5EF4-FFF2-40B4-BE49-F238E27FC236}">
              <a16:creationId xmlns:a16="http://schemas.microsoft.com/office/drawing/2014/main" id="{00000000-0008-0000-0B00-000017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12DE658-D6B8-40B7-AD34-33E622B0473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838200</xdr:colOff>
      <xdr:row>0</xdr:row>
      <xdr:rowOff>228600</xdr:rowOff>
    </xdr:from>
    <xdr:to>
      <xdr:col>6</xdr:col>
      <xdr:colOff>360375</xdr:colOff>
      <xdr:row>0</xdr:row>
      <xdr:rowOff>588600</xdr:rowOff>
    </xdr:to>
    <xdr:sp macro="[0]!Gumb2" textlink="Translations!A2">
      <xdr:nvSpPr>
        <xdr:cNvPr id="24" name="Objekt 30">
          <a:extLst>
            <a:ext uri="{FF2B5EF4-FFF2-40B4-BE49-F238E27FC236}">
              <a16:creationId xmlns:a16="http://schemas.microsoft.com/office/drawing/2014/main" id="{00000000-0008-0000-0B00-000018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A78FF8D-15BA-4BA9-9528-42E17EC257E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466725</xdr:colOff>
      <xdr:row>0</xdr:row>
      <xdr:rowOff>228602</xdr:rowOff>
    </xdr:from>
    <xdr:to>
      <xdr:col>9</xdr:col>
      <xdr:colOff>236550</xdr:colOff>
      <xdr:row>0</xdr:row>
      <xdr:rowOff>588602</xdr:rowOff>
    </xdr:to>
    <xdr:sp macro="" textlink="Translations!A147">
      <xdr:nvSpPr>
        <xdr:cNvPr id="25" name="Objekt 31">
          <a:extLst>
            <a:ext uri="{FF2B5EF4-FFF2-40B4-BE49-F238E27FC236}">
              <a16:creationId xmlns:a16="http://schemas.microsoft.com/office/drawing/2014/main" id="{00000000-0008-0000-0B00-000019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0BBAD68F-3318-4703-8AB3-43FAB008E6C7}"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1</xdr:col>
      <xdr:colOff>0</xdr:colOff>
      <xdr:row>0</xdr:row>
      <xdr:rowOff>161925</xdr:rowOff>
    </xdr:from>
    <xdr:to>
      <xdr:col>2</xdr:col>
      <xdr:colOff>381000</xdr:colOff>
      <xdr:row>0</xdr:row>
      <xdr:rowOff>542925</xdr:rowOff>
    </xdr:to>
    <xdr:pic macro="[0]!Home">
      <xdr:nvPicPr>
        <xdr:cNvPr id="26" name="Picture 25" descr="Image result">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495300</xdr:colOff>
      <xdr:row>0</xdr:row>
      <xdr:rowOff>276225</xdr:rowOff>
    </xdr:from>
    <xdr:to>
      <xdr:col>2</xdr:col>
      <xdr:colOff>1730100</xdr:colOff>
      <xdr:row>0</xdr:row>
      <xdr:rowOff>576207</xdr:rowOff>
    </xdr:to>
    <xdr:pic>
      <xdr:nvPicPr>
        <xdr:cNvPr id="27" name="Picture 26">
          <a:extLst>
            <a:ext uri="{FF2B5EF4-FFF2-40B4-BE49-F238E27FC236}">
              <a16:creationId xmlns:a16="http://schemas.microsoft.com/office/drawing/2014/main" id="{00000000-0008-0000-0B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2</xdr:col>
      <xdr:colOff>9525</xdr:colOff>
      <xdr:row>27</xdr:row>
      <xdr:rowOff>57150</xdr:rowOff>
    </xdr:from>
    <xdr:to>
      <xdr:col>2</xdr:col>
      <xdr:colOff>1812131</xdr:colOff>
      <xdr:row>27</xdr:row>
      <xdr:rowOff>844306</xdr:rowOff>
    </xdr:to>
    <xdr:grpSp>
      <xdr:nvGrpSpPr>
        <xdr:cNvPr id="28" name="Group 27">
          <a:extLst>
            <a:ext uri="{FF2B5EF4-FFF2-40B4-BE49-F238E27FC236}">
              <a16:creationId xmlns:a16="http://schemas.microsoft.com/office/drawing/2014/main" id="{00000000-0008-0000-0B00-00001C000000}"/>
            </a:ext>
          </a:extLst>
        </xdr:cNvPr>
        <xdr:cNvGrpSpPr/>
      </xdr:nvGrpSpPr>
      <xdr:grpSpPr>
        <a:xfrm>
          <a:off x="133350" y="9210675"/>
          <a:ext cx="1802606" cy="787156"/>
          <a:chOff x="5610225" y="5462355"/>
          <a:chExt cx="1802606" cy="783416"/>
        </a:xfrm>
      </xdr:grpSpPr>
      <xdr:pic>
        <xdr:nvPicPr>
          <xdr:cNvPr id="29" name="Picture 28" descr="C:\Users\LENOVO\Documents\Skupina FABRIKA\Razpisi\H2020\CoolHeating\D5.2\EU 2020 logo.png">
            <a:extLst>
              <a:ext uri="{FF2B5EF4-FFF2-40B4-BE49-F238E27FC236}">
                <a16:creationId xmlns:a16="http://schemas.microsoft.com/office/drawing/2014/main" id="{00000000-0008-0000-0B00-00001D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30" name="TextBox 29">
            <a:extLst>
              <a:ext uri="{FF2B5EF4-FFF2-40B4-BE49-F238E27FC236}">
                <a16:creationId xmlns:a16="http://schemas.microsoft.com/office/drawing/2014/main" id="{00000000-0008-0000-0B00-00001E000000}"/>
              </a:ext>
            </a:extLst>
          </xdr:cNvPr>
          <xdr:cNvSpPr txBox="1"/>
        </xdr:nvSpPr>
        <xdr:spPr>
          <a:xfrm>
            <a:off x="5612606" y="5810250"/>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absolute">
    <xdr:from>
      <xdr:col>2</xdr:col>
      <xdr:colOff>28575</xdr:colOff>
      <xdr:row>1</xdr:row>
      <xdr:rowOff>0</xdr:rowOff>
    </xdr:from>
    <xdr:to>
      <xdr:col>2</xdr:col>
      <xdr:colOff>2008575</xdr:colOff>
      <xdr:row>1</xdr:row>
      <xdr:rowOff>257175</xdr:rowOff>
    </xdr:to>
    <xdr:sp macro="[0]!Module1.Gumb6" textlink="Translations!A148">
      <xdr:nvSpPr>
        <xdr:cNvPr id="14" name="Objekt 56">
          <a:extLst>
            <a:ext uri="{FF2B5EF4-FFF2-40B4-BE49-F238E27FC236}">
              <a16:creationId xmlns:a16="http://schemas.microsoft.com/office/drawing/2014/main" id="{00000000-0008-0000-0C00-00000E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920D274-D582-4C63-BC38-C4A7F9B0482C}"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2114550</xdr:colOff>
      <xdr:row>1</xdr:row>
      <xdr:rowOff>0</xdr:rowOff>
    </xdr:from>
    <xdr:to>
      <xdr:col>3</xdr:col>
      <xdr:colOff>132150</xdr:colOff>
      <xdr:row>1</xdr:row>
      <xdr:rowOff>257175</xdr:rowOff>
    </xdr:to>
    <xdr:sp macro="[0]!Module1.Gumb7" textlink="Translations!A168">
      <xdr:nvSpPr>
        <xdr:cNvPr id="15" name="Objekt 57">
          <a:extLst>
            <a:ext uri="{FF2B5EF4-FFF2-40B4-BE49-F238E27FC236}">
              <a16:creationId xmlns:a16="http://schemas.microsoft.com/office/drawing/2014/main" id="{00000000-0008-0000-0C00-00000F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F552C50-B0B5-49FC-87C2-63BAEE70A5E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238125</xdr:colOff>
      <xdr:row>1</xdr:row>
      <xdr:rowOff>0</xdr:rowOff>
    </xdr:from>
    <xdr:to>
      <xdr:col>5</xdr:col>
      <xdr:colOff>675075</xdr:colOff>
      <xdr:row>1</xdr:row>
      <xdr:rowOff>257175</xdr:rowOff>
    </xdr:to>
    <xdr:sp macro="" textlink="Translations!A179">
      <xdr:nvSpPr>
        <xdr:cNvPr id="16" name="Objekt 58">
          <a:extLst>
            <a:ext uri="{FF2B5EF4-FFF2-40B4-BE49-F238E27FC236}">
              <a16:creationId xmlns:a16="http://schemas.microsoft.com/office/drawing/2014/main" id="{00000000-0008-0000-0C00-000010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A4887D8-5550-4A4F-8A09-D2EF9164D7F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9525</xdr:colOff>
      <xdr:row>1</xdr:row>
      <xdr:rowOff>0</xdr:rowOff>
    </xdr:from>
    <xdr:to>
      <xdr:col>8</xdr:col>
      <xdr:colOff>446475</xdr:colOff>
      <xdr:row>1</xdr:row>
      <xdr:rowOff>257175</xdr:rowOff>
    </xdr:to>
    <xdr:sp macro="[0]!Module1.Gumb9" textlink="Translations!A194">
      <xdr:nvSpPr>
        <xdr:cNvPr id="17" name="Objekt 59">
          <a:extLst>
            <a:ext uri="{FF2B5EF4-FFF2-40B4-BE49-F238E27FC236}">
              <a16:creationId xmlns:a16="http://schemas.microsoft.com/office/drawing/2014/main" id="{00000000-0008-0000-0C00-000011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4471CF0-7469-47F2-96F9-02D3FF9888B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552075</xdr:colOff>
      <xdr:row>1</xdr:row>
      <xdr:rowOff>0</xdr:rowOff>
    </xdr:from>
    <xdr:to>
      <xdr:col>11</xdr:col>
      <xdr:colOff>217500</xdr:colOff>
      <xdr:row>1</xdr:row>
      <xdr:rowOff>257175</xdr:rowOff>
    </xdr:to>
    <xdr:sp macro="[0]!Module1.Gumb10" textlink="Translations!A215">
      <xdr:nvSpPr>
        <xdr:cNvPr id="18" name="Objekt 60">
          <a:extLst>
            <a:ext uri="{FF2B5EF4-FFF2-40B4-BE49-F238E27FC236}">
              <a16:creationId xmlns:a16="http://schemas.microsoft.com/office/drawing/2014/main" id="{00000000-0008-0000-0C00-000012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A4051AC-6CC2-4AD6-91CC-22B816D4903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28575</xdr:colOff>
      <xdr:row>1</xdr:row>
      <xdr:rowOff>371475</xdr:rowOff>
    </xdr:from>
    <xdr:to>
      <xdr:col>2</xdr:col>
      <xdr:colOff>2008575</xdr:colOff>
      <xdr:row>1</xdr:row>
      <xdr:rowOff>628650</xdr:rowOff>
    </xdr:to>
    <xdr:sp macro="[0]!Gumb111" textlink="Translations!A263">
      <xdr:nvSpPr>
        <xdr:cNvPr id="19" name="Objekt 61">
          <a:extLst>
            <a:ext uri="{FF2B5EF4-FFF2-40B4-BE49-F238E27FC236}">
              <a16:creationId xmlns:a16="http://schemas.microsoft.com/office/drawing/2014/main" id="{00000000-0008-0000-0C00-000013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ACA6548-980D-48B8-A9BB-8BF1AACD0C8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2114550</xdr:colOff>
      <xdr:row>1</xdr:row>
      <xdr:rowOff>371475</xdr:rowOff>
    </xdr:from>
    <xdr:to>
      <xdr:col>3</xdr:col>
      <xdr:colOff>132150</xdr:colOff>
      <xdr:row>1</xdr:row>
      <xdr:rowOff>628650</xdr:rowOff>
    </xdr:to>
    <xdr:sp macro="[0]!Module1.Gumb12" textlink="Translations!A292">
      <xdr:nvSpPr>
        <xdr:cNvPr id="20" name="Objekt 62">
          <a:extLst>
            <a:ext uri="{FF2B5EF4-FFF2-40B4-BE49-F238E27FC236}">
              <a16:creationId xmlns:a16="http://schemas.microsoft.com/office/drawing/2014/main" id="{00000000-0008-0000-0C00-000014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5BD2750-5998-4A14-B62C-70197DBDF41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238125</xdr:colOff>
      <xdr:row>1</xdr:row>
      <xdr:rowOff>371475</xdr:rowOff>
    </xdr:from>
    <xdr:to>
      <xdr:col>5</xdr:col>
      <xdr:colOff>675075</xdr:colOff>
      <xdr:row>1</xdr:row>
      <xdr:rowOff>628650</xdr:rowOff>
    </xdr:to>
    <xdr:sp macro="" textlink="Translations!A314">
      <xdr:nvSpPr>
        <xdr:cNvPr id="21" name="Objekt 63">
          <a:extLst>
            <a:ext uri="{FF2B5EF4-FFF2-40B4-BE49-F238E27FC236}">
              <a16:creationId xmlns:a16="http://schemas.microsoft.com/office/drawing/2014/main" id="{00000000-0008-0000-0C00-000015000000}"/>
            </a:ext>
          </a:extLst>
        </xdr:cNvPr>
        <xdr:cNvSpPr>
          <a:spLocks noChangeArrowheads="1"/>
        </xdr:cNvSpPr>
      </xdr:nvSpPr>
      <xdr:spPr bwMode="auto">
        <a:xfrm>
          <a:off x="4286250" y="1190625"/>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7E31FBE2-A88E-4BD2-AA34-ECACF1811658}"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6</xdr:col>
      <xdr:colOff>9525</xdr:colOff>
      <xdr:row>1</xdr:row>
      <xdr:rowOff>371475</xdr:rowOff>
    </xdr:from>
    <xdr:to>
      <xdr:col>8</xdr:col>
      <xdr:colOff>446475</xdr:colOff>
      <xdr:row>1</xdr:row>
      <xdr:rowOff>628650</xdr:rowOff>
    </xdr:to>
    <xdr:sp macro="[0]!Module1.Gumb14" textlink="Translations!A339">
      <xdr:nvSpPr>
        <xdr:cNvPr id="22" name="Objekt 64">
          <a:extLst>
            <a:ext uri="{FF2B5EF4-FFF2-40B4-BE49-F238E27FC236}">
              <a16:creationId xmlns:a16="http://schemas.microsoft.com/office/drawing/2014/main" id="{00000000-0008-0000-0C00-000016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EA6969E-F8A6-4784-B8E9-2720B5F0305D}"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552075</xdr:colOff>
      <xdr:row>1</xdr:row>
      <xdr:rowOff>371475</xdr:rowOff>
    </xdr:from>
    <xdr:to>
      <xdr:col>11</xdr:col>
      <xdr:colOff>217500</xdr:colOff>
      <xdr:row>1</xdr:row>
      <xdr:rowOff>628650</xdr:rowOff>
    </xdr:to>
    <xdr:sp macro="[0]!Gumb15" textlink="Translations!A361">
      <xdr:nvSpPr>
        <xdr:cNvPr id="23" name="Objekt 65">
          <a:extLst>
            <a:ext uri="{FF2B5EF4-FFF2-40B4-BE49-F238E27FC236}">
              <a16:creationId xmlns:a16="http://schemas.microsoft.com/office/drawing/2014/main" id="{00000000-0008-0000-0C00-000017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C01CA08-23D3-4B2C-A3DB-859039EF831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3057525</xdr:colOff>
      <xdr:row>0</xdr:row>
      <xdr:rowOff>228600</xdr:rowOff>
    </xdr:from>
    <xdr:to>
      <xdr:col>4</xdr:col>
      <xdr:colOff>408000</xdr:colOff>
      <xdr:row>0</xdr:row>
      <xdr:rowOff>588600</xdr:rowOff>
    </xdr:to>
    <xdr:sp macro="[0]!Gumb2" textlink="Translations!A2">
      <xdr:nvSpPr>
        <xdr:cNvPr id="24" name="Objekt 30">
          <a:extLst>
            <a:ext uri="{FF2B5EF4-FFF2-40B4-BE49-F238E27FC236}">
              <a16:creationId xmlns:a16="http://schemas.microsoft.com/office/drawing/2014/main" id="{00000000-0008-0000-0C00-000018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6CA27CD-6788-41AE-BDB7-D46E21DA1D0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514350</xdr:colOff>
      <xdr:row>0</xdr:row>
      <xdr:rowOff>228602</xdr:rowOff>
    </xdr:from>
    <xdr:to>
      <xdr:col>7</xdr:col>
      <xdr:colOff>284175</xdr:colOff>
      <xdr:row>0</xdr:row>
      <xdr:rowOff>588602</xdr:rowOff>
    </xdr:to>
    <xdr:sp macro="" textlink="Translations!A147">
      <xdr:nvSpPr>
        <xdr:cNvPr id="25" name="Objekt 31">
          <a:extLst>
            <a:ext uri="{FF2B5EF4-FFF2-40B4-BE49-F238E27FC236}">
              <a16:creationId xmlns:a16="http://schemas.microsoft.com/office/drawing/2014/main" id="{00000000-0008-0000-0C00-000019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C22DA324-A25D-46B9-AE34-23DE80715E07}"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2</xdr:col>
      <xdr:colOff>38100</xdr:colOff>
      <xdr:row>0</xdr:row>
      <xdr:rowOff>161925</xdr:rowOff>
    </xdr:from>
    <xdr:to>
      <xdr:col>2</xdr:col>
      <xdr:colOff>419100</xdr:colOff>
      <xdr:row>0</xdr:row>
      <xdr:rowOff>542925</xdr:rowOff>
    </xdr:to>
    <xdr:pic macro="[0]!Home">
      <xdr:nvPicPr>
        <xdr:cNvPr id="26" name="Picture 25" descr="Image result">
          <a:extLst>
            <a:ext uri="{FF2B5EF4-FFF2-40B4-BE49-F238E27FC236}">
              <a16:creationId xmlns:a16="http://schemas.microsoft.com/office/drawing/2014/main" id="{00000000-0008-0000-0C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533400</xdr:colOff>
      <xdr:row>0</xdr:row>
      <xdr:rowOff>276225</xdr:rowOff>
    </xdr:from>
    <xdr:to>
      <xdr:col>2</xdr:col>
      <xdr:colOff>1768200</xdr:colOff>
      <xdr:row>0</xdr:row>
      <xdr:rowOff>576207</xdr:rowOff>
    </xdr:to>
    <xdr:pic>
      <xdr:nvPicPr>
        <xdr:cNvPr id="27" name="Picture 26">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2</xdr:col>
      <xdr:colOff>19050</xdr:colOff>
      <xdr:row>32</xdr:row>
      <xdr:rowOff>57150</xdr:rowOff>
    </xdr:from>
    <xdr:to>
      <xdr:col>2</xdr:col>
      <xdr:colOff>1821656</xdr:colOff>
      <xdr:row>32</xdr:row>
      <xdr:rowOff>844308</xdr:rowOff>
    </xdr:to>
    <xdr:grpSp>
      <xdr:nvGrpSpPr>
        <xdr:cNvPr id="29" name="Group 28">
          <a:extLst>
            <a:ext uri="{FF2B5EF4-FFF2-40B4-BE49-F238E27FC236}">
              <a16:creationId xmlns:a16="http://schemas.microsoft.com/office/drawing/2014/main" id="{00000000-0008-0000-0C00-00001D000000}"/>
            </a:ext>
          </a:extLst>
        </xdr:cNvPr>
        <xdr:cNvGrpSpPr/>
      </xdr:nvGrpSpPr>
      <xdr:grpSpPr>
        <a:xfrm>
          <a:off x="104775" y="10239375"/>
          <a:ext cx="1802606" cy="787158"/>
          <a:chOff x="5610225" y="5462355"/>
          <a:chExt cx="1802606" cy="783418"/>
        </a:xfrm>
      </xdr:grpSpPr>
      <xdr:pic>
        <xdr:nvPicPr>
          <xdr:cNvPr id="30" name="Picture 29" descr="C:\Users\LENOVO\Documents\Skupina FABRIKA\Razpisi\H2020\CoolHeating\D5.2\EU 2020 logo.png">
            <a:extLst>
              <a:ext uri="{FF2B5EF4-FFF2-40B4-BE49-F238E27FC236}">
                <a16:creationId xmlns:a16="http://schemas.microsoft.com/office/drawing/2014/main" id="{00000000-0008-0000-0C00-00001E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31" name="TextBox 30">
            <a:extLst>
              <a:ext uri="{FF2B5EF4-FFF2-40B4-BE49-F238E27FC236}">
                <a16:creationId xmlns:a16="http://schemas.microsoft.com/office/drawing/2014/main" id="{00000000-0008-0000-0C00-00001F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absolute">
    <xdr:from>
      <xdr:col>9</xdr:col>
      <xdr:colOff>18675</xdr:colOff>
      <xdr:row>2</xdr:row>
      <xdr:rowOff>0</xdr:rowOff>
    </xdr:from>
    <xdr:to>
      <xdr:col>11</xdr:col>
      <xdr:colOff>474675</xdr:colOff>
      <xdr:row>7</xdr:row>
      <xdr:rowOff>95250</xdr:rowOff>
    </xdr:to>
    <xdr:sp macro="[0]!Internal_rate_of_return_Objekt145_Click" textlink="Translations!A351">
      <xdr:nvSpPr>
        <xdr:cNvPr id="14" name="Objekt 145">
          <a:extLst>
            <a:ext uri="{FF2B5EF4-FFF2-40B4-BE49-F238E27FC236}">
              <a16:creationId xmlns:a16="http://schemas.microsoft.com/office/drawing/2014/main" id="{00000000-0008-0000-0D00-00000E000000}"/>
            </a:ext>
          </a:extLst>
        </xdr:cNvPr>
        <xdr:cNvSpPr>
          <a:spLocks noChangeArrowheads="1"/>
        </xdr:cNvSpPr>
      </xdr:nvSpPr>
      <xdr:spPr bwMode="auto">
        <a:xfrm>
          <a:off x="8467350" y="1590675"/>
          <a:ext cx="1980000" cy="781050"/>
        </a:xfrm>
        <a:prstGeom prst="roundRect">
          <a:avLst>
            <a:gd name="adj" fmla="val 16667"/>
          </a:avLst>
        </a:prstGeom>
        <a:solidFill>
          <a:schemeClr val="bg1">
            <a:lumMod val="50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20E1F6D1-E094-445F-9645-1643F4CC2E6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Sensitivity analysis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9525</xdr:colOff>
      <xdr:row>1</xdr:row>
      <xdr:rowOff>0</xdr:rowOff>
    </xdr:from>
    <xdr:to>
      <xdr:col>2</xdr:col>
      <xdr:colOff>960825</xdr:colOff>
      <xdr:row>1</xdr:row>
      <xdr:rowOff>257175</xdr:rowOff>
    </xdr:to>
    <xdr:sp macro="[0]!Module1.Gumb6" textlink="Translations!A148">
      <xdr:nvSpPr>
        <xdr:cNvPr id="27" name="Objekt 56">
          <a:extLst>
            <a:ext uri="{FF2B5EF4-FFF2-40B4-BE49-F238E27FC236}">
              <a16:creationId xmlns:a16="http://schemas.microsoft.com/office/drawing/2014/main" id="{00000000-0008-0000-0D00-00001B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640C48F-4F00-4AA8-B974-8E80D35ABEB4}"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1066800</xdr:colOff>
      <xdr:row>1</xdr:row>
      <xdr:rowOff>0</xdr:rowOff>
    </xdr:from>
    <xdr:to>
      <xdr:col>3</xdr:col>
      <xdr:colOff>484575</xdr:colOff>
      <xdr:row>1</xdr:row>
      <xdr:rowOff>257175</xdr:rowOff>
    </xdr:to>
    <xdr:sp macro="[0]!Module1.Gumb7" textlink="Translations!A168">
      <xdr:nvSpPr>
        <xdr:cNvPr id="28" name="Objekt 57">
          <a:extLst>
            <a:ext uri="{FF2B5EF4-FFF2-40B4-BE49-F238E27FC236}">
              <a16:creationId xmlns:a16="http://schemas.microsoft.com/office/drawing/2014/main" id="{00000000-0008-0000-0D00-00001C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3136A01-0DD5-487C-AE27-40F72EEF67E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590550</xdr:colOff>
      <xdr:row>1</xdr:row>
      <xdr:rowOff>0</xdr:rowOff>
    </xdr:from>
    <xdr:to>
      <xdr:col>5</xdr:col>
      <xdr:colOff>1103700</xdr:colOff>
      <xdr:row>1</xdr:row>
      <xdr:rowOff>257175</xdr:rowOff>
    </xdr:to>
    <xdr:sp macro="[0]!Module1.Gumb8" textlink="Translations!A179">
      <xdr:nvSpPr>
        <xdr:cNvPr id="29" name="Objekt 58">
          <a:extLst>
            <a:ext uri="{FF2B5EF4-FFF2-40B4-BE49-F238E27FC236}">
              <a16:creationId xmlns:a16="http://schemas.microsoft.com/office/drawing/2014/main" id="{00000000-0008-0000-0D00-00001D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9CA197D-27DF-452B-AEDD-58FB4012783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1209675</xdr:colOff>
      <xdr:row>1</xdr:row>
      <xdr:rowOff>0</xdr:rowOff>
    </xdr:from>
    <xdr:to>
      <xdr:col>8</xdr:col>
      <xdr:colOff>665550</xdr:colOff>
      <xdr:row>1</xdr:row>
      <xdr:rowOff>257175</xdr:rowOff>
    </xdr:to>
    <xdr:sp macro="[0]!Module1.Gumb9" textlink="Translations!A194">
      <xdr:nvSpPr>
        <xdr:cNvPr id="30" name="Objekt 59">
          <a:extLst>
            <a:ext uri="{FF2B5EF4-FFF2-40B4-BE49-F238E27FC236}">
              <a16:creationId xmlns:a16="http://schemas.microsoft.com/office/drawing/2014/main" id="{00000000-0008-0000-0D00-00001E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AA30E12-BFFD-4D37-95D1-5FC6FC3C8E16}"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9150</xdr:colOff>
      <xdr:row>1</xdr:row>
      <xdr:rowOff>0</xdr:rowOff>
    </xdr:from>
    <xdr:to>
      <xdr:col>11</xdr:col>
      <xdr:colOff>465150</xdr:colOff>
      <xdr:row>1</xdr:row>
      <xdr:rowOff>257175</xdr:rowOff>
    </xdr:to>
    <xdr:sp macro="[0]!Module1.Gumb10" textlink="Translations!A215">
      <xdr:nvSpPr>
        <xdr:cNvPr id="31" name="Objekt 60">
          <a:extLst>
            <a:ext uri="{FF2B5EF4-FFF2-40B4-BE49-F238E27FC236}">
              <a16:creationId xmlns:a16="http://schemas.microsoft.com/office/drawing/2014/main" id="{00000000-0008-0000-0D00-00001F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66C85E1-10F4-4BC4-B1A0-CBAFBDDFB3E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9525</xdr:colOff>
      <xdr:row>1</xdr:row>
      <xdr:rowOff>371475</xdr:rowOff>
    </xdr:from>
    <xdr:to>
      <xdr:col>2</xdr:col>
      <xdr:colOff>960825</xdr:colOff>
      <xdr:row>1</xdr:row>
      <xdr:rowOff>628650</xdr:rowOff>
    </xdr:to>
    <xdr:sp macro="[0]!Gumb111" textlink="Translations!A263">
      <xdr:nvSpPr>
        <xdr:cNvPr id="32" name="Objekt 61">
          <a:extLst>
            <a:ext uri="{FF2B5EF4-FFF2-40B4-BE49-F238E27FC236}">
              <a16:creationId xmlns:a16="http://schemas.microsoft.com/office/drawing/2014/main" id="{00000000-0008-0000-0D00-000020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CE11855-29FB-42D6-ABCD-256A667048A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1066800</xdr:colOff>
      <xdr:row>1</xdr:row>
      <xdr:rowOff>371475</xdr:rowOff>
    </xdr:from>
    <xdr:to>
      <xdr:col>3</xdr:col>
      <xdr:colOff>484575</xdr:colOff>
      <xdr:row>1</xdr:row>
      <xdr:rowOff>628650</xdr:rowOff>
    </xdr:to>
    <xdr:sp macro="[0]!Module1.Gumb12" textlink="Translations!A292">
      <xdr:nvSpPr>
        <xdr:cNvPr id="33" name="Objekt 62">
          <a:extLst>
            <a:ext uri="{FF2B5EF4-FFF2-40B4-BE49-F238E27FC236}">
              <a16:creationId xmlns:a16="http://schemas.microsoft.com/office/drawing/2014/main" id="{00000000-0008-0000-0D00-000021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B9A20D4-AB48-4FC6-8B1A-8DB8A19217F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590550</xdr:colOff>
      <xdr:row>1</xdr:row>
      <xdr:rowOff>371475</xdr:rowOff>
    </xdr:from>
    <xdr:to>
      <xdr:col>5</xdr:col>
      <xdr:colOff>1103700</xdr:colOff>
      <xdr:row>1</xdr:row>
      <xdr:rowOff>628650</xdr:rowOff>
    </xdr:to>
    <xdr:sp macro="[0]!Module1.Gumb13" textlink="Translations!A314">
      <xdr:nvSpPr>
        <xdr:cNvPr id="34" name="Objekt 63">
          <a:extLst>
            <a:ext uri="{FF2B5EF4-FFF2-40B4-BE49-F238E27FC236}">
              <a16:creationId xmlns:a16="http://schemas.microsoft.com/office/drawing/2014/main" id="{00000000-0008-0000-0D00-000022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7E5F1FE8-8017-47B8-9977-E4178D2A1BBB}"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1209675</xdr:colOff>
      <xdr:row>1</xdr:row>
      <xdr:rowOff>371475</xdr:rowOff>
    </xdr:from>
    <xdr:to>
      <xdr:col>8</xdr:col>
      <xdr:colOff>665550</xdr:colOff>
      <xdr:row>1</xdr:row>
      <xdr:rowOff>628650</xdr:rowOff>
    </xdr:to>
    <xdr:sp macro="" textlink="Translations!A339">
      <xdr:nvSpPr>
        <xdr:cNvPr id="35" name="Objekt 64">
          <a:extLst>
            <a:ext uri="{FF2B5EF4-FFF2-40B4-BE49-F238E27FC236}">
              <a16:creationId xmlns:a16="http://schemas.microsoft.com/office/drawing/2014/main" id="{00000000-0008-0000-0D00-000023000000}"/>
            </a:ext>
          </a:extLst>
        </xdr:cNvPr>
        <xdr:cNvSpPr>
          <a:spLocks noChangeArrowheads="1"/>
        </xdr:cNvSpPr>
      </xdr:nvSpPr>
      <xdr:spPr bwMode="auto">
        <a:xfrm>
          <a:off x="6372225" y="1190625"/>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F62252B7-D108-4ACE-A856-1A0739607EDF}"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9150</xdr:colOff>
      <xdr:row>1</xdr:row>
      <xdr:rowOff>371475</xdr:rowOff>
    </xdr:from>
    <xdr:to>
      <xdr:col>11</xdr:col>
      <xdr:colOff>465150</xdr:colOff>
      <xdr:row>1</xdr:row>
      <xdr:rowOff>628650</xdr:rowOff>
    </xdr:to>
    <xdr:sp macro="[0]!Gumb15" textlink="Translations!A361">
      <xdr:nvSpPr>
        <xdr:cNvPr id="36" name="Objekt 65">
          <a:extLst>
            <a:ext uri="{FF2B5EF4-FFF2-40B4-BE49-F238E27FC236}">
              <a16:creationId xmlns:a16="http://schemas.microsoft.com/office/drawing/2014/main" id="{00000000-0008-0000-0D00-000024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425B7C7E-F4B5-4E94-BCA3-FCA42486212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2009775</xdr:colOff>
      <xdr:row>0</xdr:row>
      <xdr:rowOff>228600</xdr:rowOff>
    </xdr:from>
    <xdr:to>
      <xdr:col>5</xdr:col>
      <xdr:colOff>65100</xdr:colOff>
      <xdr:row>0</xdr:row>
      <xdr:rowOff>588600</xdr:rowOff>
    </xdr:to>
    <xdr:sp macro="[0]!Gumb2" textlink="Translations!A2">
      <xdr:nvSpPr>
        <xdr:cNvPr id="37" name="Objekt 30">
          <a:extLst>
            <a:ext uri="{FF2B5EF4-FFF2-40B4-BE49-F238E27FC236}">
              <a16:creationId xmlns:a16="http://schemas.microsoft.com/office/drawing/2014/main" id="{00000000-0008-0000-0D00-000025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95F75C4-9F72-40D6-9D53-53FF4F807B0A}"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171450</xdr:colOff>
      <xdr:row>0</xdr:row>
      <xdr:rowOff>228602</xdr:rowOff>
    </xdr:from>
    <xdr:to>
      <xdr:col>6</xdr:col>
      <xdr:colOff>941400</xdr:colOff>
      <xdr:row>0</xdr:row>
      <xdr:rowOff>588602</xdr:rowOff>
    </xdr:to>
    <xdr:sp macro="" textlink="Translations!A147">
      <xdr:nvSpPr>
        <xdr:cNvPr id="38" name="Objekt 31">
          <a:extLst>
            <a:ext uri="{FF2B5EF4-FFF2-40B4-BE49-F238E27FC236}">
              <a16:creationId xmlns:a16="http://schemas.microsoft.com/office/drawing/2014/main" id="{00000000-0008-0000-0D00-000026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05844A54-6416-45AC-A73E-C7430C4367A2}"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1</xdr:col>
      <xdr:colOff>19050</xdr:colOff>
      <xdr:row>0</xdr:row>
      <xdr:rowOff>161925</xdr:rowOff>
    </xdr:from>
    <xdr:to>
      <xdr:col>1</xdr:col>
      <xdr:colOff>400050</xdr:colOff>
      <xdr:row>0</xdr:row>
      <xdr:rowOff>542925</xdr:rowOff>
    </xdr:to>
    <xdr:pic macro="[0]!Home">
      <xdr:nvPicPr>
        <xdr:cNvPr id="15" name="Picture 14" descr="Image result">
          <a:extLst>
            <a:ext uri="{FF2B5EF4-FFF2-40B4-BE49-F238E27FC236}">
              <a16:creationId xmlns:a16="http://schemas.microsoft.com/office/drawing/2014/main" id="{00000000-0008-0000-0D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514350</xdr:colOff>
      <xdr:row>0</xdr:row>
      <xdr:rowOff>276225</xdr:rowOff>
    </xdr:from>
    <xdr:to>
      <xdr:col>2</xdr:col>
      <xdr:colOff>720450</xdr:colOff>
      <xdr:row>0</xdr:row>
      <xdr:rowOff>576207</xdr:rowOff>
    </xdr:to>
    <xdr:pic>
      <xdr:nvPicPr>
        <xdr:cNvPr id="20" name="Picture 19">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9525</xdr:colOff>
      <xdr:row>37</xdr:row>
      <xdr:rowOff>41517</xdr:rowOff>
    </xdr:from>
    <xdr:to>
      <xdr:col>2</xdr:col>
      <xdr:colOff>783431</xdr:colOff>
      <xdr:row>37</xdr:row>
      <xdr:rowOff>828675</xdr:rowOff>
    </xdr:to>
    <xdr:grpSp>
      <xdr:nvGrpSpPr>
        <xdr:cNvPr id="19" name="Group 18">
          <a:extLst>
            <a:ext uri="{FF2B5EF4-FFF2-40B4-BE49-F238E27FC236}">
              <a16:creationId xmlns:a16="http://schemas.microsoft.com/office/drawing/2014/main" id="{00000000-0008-0000-0D00-000013000000}"/>
            </a:ext>
          </a:extLst>
        </xdr:cNvPr>
        <xdr:cNvGrpSpPr/>
      </xdr:nvGrpSpPr>
      <xdr:grpSpPr>
        <a:xfrm>
          <a:off x="114300" y="8318742"/>
          <a:ext cx="1802606" cy="787158"/>
          <a:chOff x="5610225" y="5462355"/>
          <a:chExt cx="1802606" cy="783418"/>
        </a:xfrm>
      </xdr:grpSpPr>
      <xdr:pic>
        <xdr:nvPicPr>
          <xdr:cNvPr id="21" name="Picture 20" descr="C:\Users\LENOVO\Documents\Skupina FABRIKA\Razpisi\H2020\CoolHeating\D5.2\EU 2020 logo.png">
            <a:extLst>
              <a:ext uri="{FF2B5EF4-FFF2-40B4-BE49-F238E27FC236}">
                <a16:creationId xmlns:a16="http://schemas.microsoft.com/office/drawing/2014/main" id="{00000000-0008-0000-0D00-000015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2" name="TextBox 21">
            <a:extLst>
              <a:ext uri="{FF2B5EF4-FFF2-40B4-BE49-F238E27FC236}">
                <a16:creationId xmlns:a16="http://schemas.microsoft.com/office/drawing/2014/main" id="{00000000-0008-0000-0D00-000016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0</xdr:row>
      <xdr:rowOff>85725</xdr:rowOff>
    </xdr:from>
    <xdr:to>
      <xdr:col>12</xdr:col>
      <xdr:colOff>171450</xdr:colOff>
      <xdr:row>29</xdr:row>
      <xdr:rowOff>66675</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95250</xdr:colOff>
      <xdr:row>29</xdr:row>
      <xdr:rowOff>152400</xdr:rowOff>
    </xdr:from>
    <xdr:to>
      <xdr:col>12</xdr:col>
      <xdr:colOff>171450</xdr:colOff>
      <xdr:row>58</xdr:row>
      <xdr:rowOff>133350</xdr:rowOff>
    </xdr:to>
    <xdr:graphicFrame macro="">
      <xdr:nvGraphicFramePr>
        <xdr:cNvPr id="3" name="Chart 2">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47625</xdr:colOff>
      <xdr:row>1</xdr:row>
      <xdr:rowOff>0</xdr:rowOff>
    </xdr:from>
    <xdr:to>
      <xdr:col>15</xdr:col>
      <xdr:colOff>552825</xdr:colOff>
      <xdr:row>2</xdr:row>
      <xdr:rowOff>66675</xdr:rowOff>
    </xdr:to>
    <xdr:sp macro="[0]!Sensitivity_analysis_Objekt145_Click" textlink="Translations!A360">
      <xdr:nvSpPr>
        <xdr:cNvPr id="4" name="Objekt 145">
          <a:extLst>
            <a:ext uri="{FF2B5EF4-FFF2-40B4-BE49-F238E27FC236}">
              <a16:creationId xmlns:a16="http://schemas.microsoft.com/office/drawing/2014/main" id="{00000000-0008-0000-0E00-000004000000}"/>
            </a:ext>
          </a:extLst>
        </xdr:cNvPr>
        <xdr:cNvSpPr>
          <a:spLocks noChangeArrowheads="1"/>
        </xdr:cNvSpPr>
      </xdr:nvSpPr>
      <xdr:spPr bwMode="auto">
        <a:xfrm>
          <a:off x="7724775" y="180975"/>
          <a:ext cx="1724400" cy="24765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485F93C-E0F2-447A-8514-D54EFEE7691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Close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13</xdr:col>
      <xdr:colOff>266700</xdr:colOff>
      <xdr:row>3</xdr:row>
      <xdr:rowOff>47625</xdr:rowOff>
    </xdr:from>
    <xdr:to>
      <xdr:col>15</xdr:col>
      <xdr:colOff>314325</xdr:colOff>
      <xdr:row>4</xdr:row>
      <xdr:rowOff>114299</xdr:rowOff>
    </xdr:to>
    <xdr:pic>
      <xdr:nvPicPr>
        <xdr:cNvPr id="5" name="Picture 4" descr="C:\Users\LENOVO\Documents\Skupina FABRIKA\Razpisi\H2020\CoolHeating\D5.2\CoolHeating logo.jpg">
          <a:extLst>
            <a:ext uri="{FF2B5EF4-FFF2-40B4-BE49-F238E27FC236}">
              <a16:creationId xmlns:a16="http://schemas.microsoft.com/office/drawing/2014/main" id="{00000000-0008-0000-0E00-000005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943850" y="619125"/>
          <a:ext cx="1266825" cy="257174"/>
        </a:xfrm>
        <a:prstGeom prst="rect">
          <a:avLst/>
        </a:prstGeom>
        <a:noFill/>
        <a:ln>
          <a:noFill/>
        </a:ln>
      </xdr:spPr>
    </xdr:pic>
    <xdr:clientData/>
  </xdr:twoCellAnchor>
  <xdr:twoCellAnchor>
    <xdr:from>
      <xdr:col>12</xdr:col>
      <xdr:colOff>276225</xdr:colOff>
      <xdr:row>5</xdr:row>
      <xdr:rowOff>85725</xdr:rowOff>
    </xdr:from>
    <xdr:to>
      <xdr:col>15</xdr:col>
      <xdr:colOff>497681</xdr:colOff>
      <xdr:row>9</xdr:row>
      <xdr:rowOff>110883</xdr:rowOff>
    </xdr:to>
    <xdr:grpSp>
      <xdr:nvGrpSpPr>
        <xdr:cNvPr id="10" name="Group 9">
          <a:extLst>
            <a:ext uri="{FF2B5EF4-FFF2-40B4-BE49-F238E27FC236}">
              <a16:creationId xmlns:a16="http://schemas.microsoft.com/office/drawing/2014/main" id="{00000000-0008-0000-0E00-00000A000000}"/>
            </a:ext>
          </a:extLst>
        </xdr:cNvPr>
        <xdr:cNvGrpSpPr/>
      </xdr:nvGrpSpPr>
      <xdr:grpSpPr>
        <a:xfrm>
          <a:off x="7591425" y="1038225"/>
          <a:ext cx="1802606" cy="787158"/>
          <a:chOff x="5610225" y="5462355"/>
          <a:chExt cx="1802606" cy="783418"/>
        </a:xfrm>
      </xdr:grpSpPr>
      <xdr:pic>
        <xdr:nvPicPr>
          <xdr:cNvPr id="11" name="Picture 10" descr="C:\Users\LENOVO\Documents\Skupina FABRIKA\Razpisi\H2020\CoolHeating\D5.2\EU 2020 logo.png">
            <a:extLst>
              <a:ext uri="{FF2B5EF4-FFF2-40B4-BE49-F238E27FC236}">
                <a16:creationId xmlns:a16="http://schemas.microsoft.com/office/drawing/2014/main" id="{00000000-0008-0000-0E00-00000B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12" name="TextBox 11">
            <a:extLst>
              <a:ext uri="{FF2B5EF4-FFF2-40B4-BE49-F238E27FC236}">
                <a16:creationId xmlns:a16="http://schemas.microsoft.com/office/drawing/2014/main" id="{00000000-0008-0000-0E00-00000C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581025</xdr:colOff>
      <xdr:row>0</xdr:row>
      <xdr:rowOff>9525</xdr:rowOff>
    </xdr:from>
    <xdr:to>
      <xdr:col>7</xdr:col>
      <xdr:colOff>581025</xdr:colOff>
      <xdr:row>5</xdr:row>
      <xdr:rowOff>95250</xdr:rowOff>
    </xdr:to>
    <xdr:sp macro="" textlink="">
      <xdr:nvSpPr>
        <xdr:cNvPr id="2" name="Objekt 5">
          <a:extLst>
            <a:ext uri="{FF2B5EF4-FFF2-40B4-BE49-F238E27FC236}">
              <a16:creationId xmlns:a16="http://schemas.microsoft.com/office/drawing/2014/main" id="{00000000-0008-0000-0F00-000002000000}"/>
            </a:ext>
          </a:extLst>
        </xdr:cNvPr>
        <xdr:cNvSpPr>
          <a:spLocks noChangeArrowheads="1"/>
        </xdr:cNvSpPr>
      </xdr:nvSpPr>
      <xdr:spPr bwMode="auto">
        <a:xfrm>
          <a:off x="6219825" y="9525"/>
          <a:ext cx="0" cy="2133600"/>
        </a:xfrm>
        <a:prstGeom prst="rect">
          <a:avLst/>
        </a:prstGeom>
        <a:solidFill>
          <a:srgbClr val="EAEAEA">
            <a:alpha val="30000"/>
          </a:srgbClr>
        </a:solidFill>
        <a:ln w="3175" algn="ctr">
          <a:noFill/>
          <a:miter lim="800000"/>
          <a:headEnd/>
          <a:tailEnd/>
        </a:ln>
        <a:effectLst/>
      </xdr:spPr>
      <xdr:txBody>
        <a:bodyPr vertOverflow="clip" wrap="square" lIns="0" tIns="0" rIns="0" bIns="0" anchor="ctr" upright="1"/>
        <a:lstStyle/>
        <a:p>
          <a:pPr algn="ctr" rtl="1">
            <a:defRPr sz="1000"/>
          </a:pPr>
          <a:r>
            <a:rPr lang="sl-SI" sz="1100" b="1" i="0" strike="noStrike">
              <a:solidFill>
                <a:srgbClr val="EAEAEA"/>
              </a:solidFill>
              <a:latin typeface="Calibri"/>
              <a:ea typeface="+mn-ea"/>
              <a:cs typeface="+mn-cs"/>
            </a:rPr>
            <a:t>PARAMETERS</a:t>
          </a:r>
          <a:endParaRPr lang="en-US" sz="1100" b="1" i="0" strike="noStrike">
            <a:solidFill>
              <a:srgbClr val="EAEAEA"/>
            </a:solidFill>
            <a:latin typeface="Calibri"/>
            <a:ea typeface="+mn-ea"/>
            <a:cs typeface="+mn-cs"/>
          </a:endParaRPr>
        </a:p>
      </xdr:txBody>
    </xdr:sp>
    <xdr:clientData/>
  </xdr:twoCellAnchor>
  <xdr:twoCellAnchor>
    <xdr:from>
      <xdr:col>7</xdr:col>
      <xdr:colOff>581025</xdr:colOff>
      <xdr:row>0</xdr:row>
      <xdr:rowOff>0</xdr:rowOff>
    </xdr:from>
    <xdr:to>
      <xdr:col>7</xdr:col>
      <xdr:colOff>581025</xdr:colOff>
      <xdr:row>5</xdr:row>
      <xdr:rowOff>85725</xdr:rowOff>
    </xdr:to>
    <xdr:sp macro="" textlink="">
      <xdr:nvSpPr>
        <xdr:cNvPr id="3" name="Objekt 4">
          <a:extLst>
            <a:ext uri="{FF2B5EF4-FFF2-40B4-BE49-F238E27FC236}">
              <a16:creationId xmlns:a16="http://schemas.microsoft.com/office/drawing/2014/main" id="{00000000-0008-0000-0F00-000003000000}"/>
            </a:ext>
          </a:extLst>
        </xdr:cNvPr>
        <xdr:cNvSpPr>
          <a:spLocks noChangeArrowheads="1"/>
        </xdr:cNvSpPr>
      </xdr:nvSpPr>
      <xdr:spPr bwMode="auto">
        <a:xfrm>
          <a:off x="6219825" y="0"/>
          <a:ext cx="0" cy="2133600"/>
        </a:xfrm>
        <a:prstGeom prst="rect">
          <a:avLst/>
        </a:prstGeom>
        <a:solidFill>
          <a:srgbClr val="EAEAEA">
            <a:alpha val="0"/>
          </a:srgbClr>
        </a:solidFill>
        <a:ln w="3175" algn="ctr">
          <a:noFill/>
          <a:miter lim="800000"/>
          <a:headEnd/>
          <a:tailEnd/>
        </a:ln>
        <a:effectLst/>
      </xdr:spPr>
      <xdr:txBody>
        <a:bodyPr vertOverflow="clip" wrap="square" lIns="0" tIns="0" rIns="0" bIns="0" anchor="ctr" upright="1"/>
        <a:lstStyle/>
        <a:p>
          <a:pPr algn="ctr" rtl="1">
            <a:defRPr sz="1000"/>
          </a:pPr>
          <a:r>
            <a:rPr lang="sl-SI" sz="1100" b="1" i="0" strike="noStrike">
              <a:solidFill>
                <a:srgbClr val="EAEAEA"/>
              </a:solidFill>
              <a:latin typeface="Calibri"/>
            </a:rPr>
            <a:t>RESULTS</a:t>
          </a:r>
          <a:endParaRPr lang="en-US" sz="1100" b="1" i="0" strike="noStrike">
            <a:solidFill>
              <a:srgbClr val="EAEAEA"/>
            </a:solidFill>
            <a:latin typeface="Calibri"/>
          </a:endParaRPr>
        </a:p>
      </xdr:txBody>
    </xdr:sp>
    <xdr:clientData/>
  </xdr:twoCellAnchor>
  <xdr:twoCellAnchor>
    <xdr:from>
      <xdr:col>7</xdr:col>
      <xdr:colOff>581025</xdr:colOff>
      <xdr:row>0</xdr:row>
      <xdr:rowOff>9525</xdr:rowOff>
    </xdr:from>
    <xdr:to>
      <xdr:col>7</xdr:col>
      <xdr:colOff>581025</xdr:colOff>
      <xdr:row>5</xdr:row>
      <xdr:rowOff>95250</xdr:rowOff>
    </xdr:to>
    <xdr:sp macro="" textlink="">
      <xdr:nvSpPr>
        <xdr:cNvPr id="4" name="Objekt 5">
          <a:extLst>
            <a:ext uri="{FF2B5EF4-FFF2-40B4-BE49-F238E27FC236}">
              <a16:creationId xmlns:a16="http://schemas.microsoft.com/office/drawing/2014/main" id="{00000000-0008-0000-0F00-000004000000}"/>
            </a:ext>
          </a:extLst>
        </xdr:cNvPr>
        <xdr:cNvSpPr>
          <a:spLocks noChangeArrowheads="1"/>
        </xdr:cNvSpPr>
      </xdr:nvSpPr>
      <xdr:spPr bwMode="auto">
        <a:xfrm>
          <a:off x="6219825" y="9525"/>
          <a:ext cx="0" cy="2133600"/>
        </a:xfrm>
        <a:prstGeom prst="rect">
          <a:avLst/>
        </a:prstGeom>
        <a:solidFill>
          <a:srgbClr val="EAEAEA">
            <a:alpha val="0"/>
          </a:srgbClr>
        </a:solidFill>
        <a:ln w="3175" algn="ctr">
          <a:noFill/>
          <a:miter lim="800000"/>
          <a:headEnd/>
          <a:tailEnd/>
        </a:ln>
        <a:effectLst/>
      </xdr:spPr>
      <xdr:txBody>
        <a:bodyPr vertOverflow="clip" wrap="square" lIns="0" tIns="0" rIns="0" bIns="0" anchor="ctr" upright="1"/>
        <a:lstStyle/>
        <a:p>
          <a:pPr algn="ctr" rtl="1">
            <a:defRPr sz="1000"/>
          </a:pPr>
          <a:r>
            <a:rPr lang="sl-SI" sz="1100" b="1" i="0" strike="noStrike">
              <a:solidFill>
                <a:srgbClr val="EAEAEA"/>
              </a:solidFill>
              <a:latin typeface="Calibri"/>
              <a:ea typeface="+mn-ea"/>
              <a:cs typeface="+mn-cs"/>
            </a:rPr>
            <a:t>CHANGE</a:t>
          </a:r>
          <a:r>
            <a:rPr lang="sl-SI" sz="1100" b="1" i="0" strike="noStrike" baseline="0">
              <a:solidFill>
                <a:srgbClr val="EAEAEA"/>
              </a:solidFill>
              <a:latin typeface="Calibri"/>
              <a:ea typeface="+mn-ea"/>
              <a:cs typeface="+mn-cs"/>
            </a:rPr>
            <a:t> PROJECT</a:t>
          </a:r>
          <a:endParaRPr lang="en-US" sz="1100" b="1" i="0" strike="noStrike">
            <a:solidFill>
              <a:srgbClr val="EAEAEA"/>
            </a:solidFill>
            <a:latin typeface="Calibri"/>
            <a:ea typeface="+mn-ea"/>
            <a:cs typeface="+mn-cs"/>
          </a:endParaRPr>
        </a:p>
      </xdr:txBody>
    </xdr:sp>
    <xdr:clientData/>
  </xdr:twoCellAnchor>
  <xdr:twoCellAnchor>
    <xdr:from>
      <xdr:col>7</xdr:col>
      <xdr:colOff>581025</xdr:colOff>
      <xdr:row>0</xdr:row>
      <xdr:rowOff>0</xdr:rowOff>
    </xdr:from>
    <xdr:to>
      <xdr:col>7</xdr:col>
      <xdr:colOff>581025</xdr:colOff>
      <xdr:row>5</xdr:row>
      <xdr:rowOff>85725</xdr:rowOff>
    </xdr:to>
    <xdr:sp macro="" textlink="">
      <xdr:nvSpPr>
        <xdr:cNvPr id="5" name="Objekt 5">
          <a:extLst>
            <a:ext uri="{FF2B5EF4-FFF2-40B4-BE49-F238E27FC236}">
              <a16:creationId xmlns:a16="http://schemas.microsoft.com/office/drawing/2014/main" id="{00000000-0008-0000-0F00-000005000000}"/>
            </a:ext>
          </a:extLst>
        </xdr:cNvPr>
        <xdr:cNvSpPr>
          <a:spLocks noChangeArrowheads="1"/>
        </xdr:cNvSpPr>
      </xdr:nvSpPr>
      <xdr:spPr bwMode="auto">
        <a:xfrm>
          <a:off x="6219825" y="0"/>
          <a:ext cx="0" cy="2133600"/>
        </a:xfrm>
        <a:prstGeom prst="rect">
          <a:avLst/>
        </a:prstGeom>
        <a:solidFill>
          <a:srgbClr val="EAEAEA">
            <a:alpha val="0"/>
          </a:srgbClr>
        </a:solidFill>
        <a:ln w="3175" algn="ctr">
          <a:noFill/>
          <a:miter lim="800000"/>
          <a:headEnd/>
          <a:tailEnd/>
        </a:ln>
        <a:effectLst/>
      </xdr:spPr>
      <xdr:txBody>
        <a:bodyPr vertOverflow="clip" wrap="square" lIns="0" tIns="0" rIns="0" bIns="0" anchor="ctr" upright="1"/>
        <a:lstStyle/>
        <a:p>
          <a:pPr algn="ctr" rtl="1">
            <a:defRPr sz="1000"/>
          </a:pPr>
          <a:r>
            <a:rPr lang="sl-SI" sz="1100" b="1" i="0" strike="noStrike">
              <a:solidFill>
                <a:srgbClr val="EAEAEA"/>
              </a:solidFill>
              <a:latin typeface="Calibri"/>
              <a:ea typeface="+mn-ea"/>
              <a:cs typeface="+mn-cs"/>
            </a:rPr>
            <a:t>CHANGE</a:t>
          </a:r>
          <a:r>
            <a:rPr lang="sl-SI" sz="1100" b="1" i="0" strike="noStrike" baseline="0">
              <a:solidFill>
                <a:srgbClr val="EAEAEA"/>
              </a:solidFill>
              <a:latin typeface="Calibri"/>
              <a:ea typeface="+mn-ea"/>
              <a:cs typeface="+mn-cs"/>
            </a:rPr>
            <a:t> PROJECT</a:t>
          </a:r>
          <a:endParaRPr lang="en-US" sz="1100" b="1" i="0" strike="noStrike">
            <a:solidFill>
              <a:srgbClr val="EAEAEA"/>
            </a:solidFill>
            <a:latin typeface="Calibri"/>
            <a:ea typeface="+mn-ea"/>
            <a:cs typeface="+mn-cs"/>
          </a:endParaRPr>
        </a:p>
      </xdr:txBody>
    </xdr:sp>
    <xdr:clientData/>
  </xdr:twoCellAnchor>
  <xdr:twoCellAnchor>
    <xdr:from>
      <xdr:col>8</xdr:col>
      <xdr:colOff>9525</xdr:colOff>
      <xdr:row>0</xdr:row>
      <xdr:rowOff>0</xdr:rowOff>
    </xdr:from>
    <xdr:to>
      <xdr:col>8</xdr:col>
      <xdr:colOff>9525</xdr:colOff>
      <xdr:row>5</xdr:row>
      <xdr:rowOff>95250</xdr:rowOff>
    </xdr:to>
    <xdr:sp macro="" textlink="">
      <xdr:nvSpPr>
        <xdr:cNvPr id="6" name="Objekt 1">
          <a:extLst>
            <a:ext uri="{FF2B5EF4-FFF2-40B4-BE49-F238E27FC236}">
              <a16:creationId xmlns:a16="http://schemas.microsoft.com/office/drawing/2014/main" id="{00000000-0008-0000-0F00-000006000000}"/>
            </a:ext>
          </a:extLst>
        </xdr:cNvPr>
        <xdr:cNvSpPr>
          <a:spLocks noChangeArrowheads="1"/>
        </xdr:cNvSpPr>
      </xdr:nvSpPr>
      <xdr:spPr bwMode="auto">
        <a:xfrm>
          <a:off x="6410325" y="0"/>
          <a:ext cx="0" cy="2143125"/>
        </a:xfrm>
        <a:prstGeom prst="roundRect">
          <a:avLst>
            <a:gd name="adj" fmla="val 16667"/>
          </a:avLst>
        </a:prstGeom>
        <a:solidFill>
          <a:srgbClr val="C0C0C0">
            <a:alpha val="30000"/>
          </a:srgbClr>
        </a:solidFill>
        <a:ln w="3175" algn="ctr">
          <a:noFill/>
          <a:round/>
          <a:headEnd/>
          <a:tailEnd/>
        </a:ln>
        <a:effectLst/>
      </xdr:spPr>
      <xdr:txBody>
        <a:bodyPr vertOverflow="clip" wrap="square" lIns="0" tIns="0" rIns="0" bIns="0" anchor="ctr" upright="1"/>
        <a:lstStyle/>
        <a:p>
          <a:pPr algn="ctr" rtl="1">
            <a:lnSpc>
              <a:spcPts val="1000"/>
            </a:lnSpc>
            <a:defRPr sz="1000"/>
          </a:pPr>
          <a:r>
            <a:rPr lang="sl-SI" sz="1000" b="1" i="0" strike="noStrike">
              <a:solidFill>
                <a:schemeClr val="bg1"/>
              </a:solidFill>
              <a:latin typeface="Arial"/>
              <a:cs typeface="Arial"/>
            </a:rPr>
            <a:t>RESULTS</a:t>
          </a:r>
          <a:endParaRPr lang="en-US" sz="1000" b="1" i="0" strike="noStrike">
            <a:solidFill>
              <a:schemeClr val="bg1"/>
            </a:solidFill>
            <a:latin typeface="Arial"/>
            <a:cs typeface="Arial"/>
          </a:endParaRPr>
        </a:p>
      </xdr:txBody>
    </xdr:sp>
    <xdr:clientData/>
  </xdr:twoCellAnchor>
  <xdr:twoCellAnchor>
    <xdr:from>
      <xdr:col>8</xdr:col>
      <xdr:colOff>9525</xdr:colOff>
      <xdr:row>0</xdr:row>
      <xdr:rowOff>0</xdr:rowOff>
    </xdr:from>
    <xdr:to>
      <xdr:col>8</xdr:col>
      <xdr:colOff>9525</xdr:colOff>
      <xdr:row>5</xdr:row>
      <xdr:rowOff>95250</xdr:rowOff>
    </xdr:to>
    <xdr:sp macro="" textlink="">
      <xdr:nvSpPr>
        <xdr:cNvPr id="7" name="Objekt 1">
          <a:extLst>
            <a:ext uri="{FF2B5EF4-FFF2-40B4-BE49-F238E27FC236}">
              <a16:creationId xmlns:a16="http://schemas.microsoft.com/office/drawing/2014/main" id="{00000000-0008-0000-0F00-000007000000}"/>
            </a:ext>
          </a:extLst>
        </xdr:cNvPr>
        <xdr:cNvSpPr>
          <a:spLocks noChangeArrowheads="1"/>
        </xdr:cNvSpPr>
      </xdr:nvSpPr>
      <xdr:spPr bwMode="auto">
        <a:xfrm>
          <a:off x="6410325" y="0"/>
          <a:ext cx="0" cy="2143125"/>
        </a:xfrm>
        <a:prstGeom prst="roundRect">
          <a:avLst>
            <a:gd name="adj" fmla="val 16667"/>
          </a:avLst>
        </a:prstGeom>
        <a:solidFill>
          <a:srgbClr val="C0C0C0">
            <a:alpha val="0"/>
          </a:srgbClr>
        </a:solidFill>
        <a:ln w="3175" algn="ctr">
          <a:noFill/>
          <a:round/>
          <a:headEnd/>
          <a:tailEnd/>
        </a:ln>
        <a:effectLst/>
      </xdr:spPr>
      <xdr:txBody>
        <a:bodyPr vertOverflow="clip" wrap="square" lIns="0" tIns="0" rIns="0" bIns="0" anchor="ctr" upright="1"/>
        <a:lstStyle/>
        <a:p>
          <a:pPr algn="ctr" rtl="1">
            <a:defRPr sz="1000"/>
          </a:pPr>
          <a:r>
            <a:rPr lang="sl-SI" sz="1000" b="1" i="0" strike="noStrike">
              <a:solidFill>
                <a:schemeClr val="bg1"/>
              </a:solidFill>
              <a:latin typeface="Arial"/>
              <a:cs typeface="Arial"/>
            </a:rPr>
            <a:t>PARAMETERS</a:t>
          </a:r>
          <a:endParaRPr lang="en-US" sz="1000" b="1" i="0" strike="noStrike">
            <a:solidFill>
              <a:schemeClr val="bg1"/>
            </a:solidFill>
            <a:latin typeface="Arial"/>
            <a:cs typeface="Arial"/>
          </a:endParaRPr>
        </a:p>
      </xdr:txBody>
    </xdr:sp>
    <xdr:clientData/>
  </xdr:twoCellAnchor>
  <xdr:twoCellAnchor editAs="absolute">
    <xdr:from>
      <xdr:col>1</xdr:col>
      <xdr:colOff>0</xdr:colOff>
      <xdr:row>1</xdr:row>
      <xdr:rowOff>0</xdr:rowOff>
    </xdr:from>
    <xdr:to>
      <xdr:col>2</xdr:col>
      <xdr:colOff>1980000</xdr:colOff>
      <xdr:row>1</xdr:row>
      <xdr:rowOff>257175</xdr:rowOff>
    </xdr:to>
    <xdr:sp macro="[0]!Module1.Gumb6" textlink="Translations!A148">
      <xdr:nvSpPr>
        <xdr:cNvPr id="35" name="Objekt 56">
          <a:extLst>
            <a:ext uri="{FF2B5EF4-FFF2-40B4-BE49-F238E27FC236}">
              <a16:creationId xmlns:a16="http://schemas.microsoft.com/office/drawing/2014/main" id="{00000000-0008-0000-0F00-000023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B0BA10E-AB54-4B6B-B215-908E2657CA5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2085975</xdr:colOff>
      <xdr:row>1</xdr:row>
      <xdr:rowOff>0</xdr:rowOff>
    </xdr:from>
    <xdr:to>
      <xdr:col>4</xdr:col>
      <xdr:colOff>408375</xdr:colOff>
      <xdr:row>1</xdr:row>
      <xdr:rowOff>257175</xdr:rowOff>
    </xdr:to>
    <xdr:sp macro="[0]!Module1.Gumb7" textlink="Translations!A168">
      <xdr:nvSpPr>
        <xdr:cNvPr id="36" name="Objekt 57">
          <a:extLst>
            <a:ext uri="{FF2B5EF4-FFF2-40B4-BE49-F238E27FC236}">
              <a16:creationId xmlns:a16="http://schemas.microsoft.com/office/drawing/2014/main" id="{00000000-0008-0000-0F00-000024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CA7C1DC-8344-49AC-8127-DB986B27E65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514350</xdr:colOff>
      <xdr:row>1</xdr:row>
      <xdr:rowOff>0</xdr:rowOff>
    </xdr:from>
    <xdr:to>
      <xdr:col>7</xdr:col>
      <xdr:colOff>208350</xdr:colOff>
      <xdr:row>1</xdr:row>
      <xdr:rowOff>257175</xdr:rowOff>
    </xdr:to>
    <xdr:sp macro="[0]!Module1.Gumb8" textlink="Translations!A179">
      <xdr:nvSpPr>
        <xdr:cNvPr id="37" name="Objekt 58">
          <a:extLst>
            <a:ext uri="{FF2B5EF4-FFF2-40B4-BE49-F238E27FC236}">
              <a16:creationId xmlns:a16="http://schemas.microsoft.com/office/drawing/2014/main" id="{00000000-0008-0000-0F00-000025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73E5FAB4-BA01-40D1-B737-25A54D0CF08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314325</xdr:colOff>
      <xdr:row>1</xdr:row>
      <xdr:rowOff>0</xdr:rowOff>
    </xdr:from>
    <xdr:to>
      <xdr:col>10</xdr:col>
      <xdr:colOff>646500</xdr:colOff>
      <xdr:row>1</xdr:row>
      <xdr:rowOff>257175</xdr:rowOff>
    </xdr:to>
    <xdr:sp macro="[0]!Module1.Gumb9" textlink="Translations!A194">
      <xdr:nvSpPr>
        <xdr:cNvPr id="38" name="Objekt 59">
          <a:extLst>
            <a:ext uri="{FF2B5EF4-FFF2-40B4-BE49-F238E27FC236}">
              <a16:creationId xmlns:a16="http://schemas.microsoft.com/office/drawing/2014/main" id="{00000000-0008-0000-0F00-000026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16DACF5-8DD9-4854-8A05-924722B62EF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752100</xdr:colOff>
      <xdr:row>1</xdr:row>
      <xdr:rowOff>0</xdr:rowOff>
    </xdr:from>
    <xdr:to>
      <xdr:col>10</xdr:col>
      <xdr:colOff>2732100</xdr:colOff>
      <xdr:row>1</xdr:row>
      <xdr:rowOff>257175</xdr:rowOff>
    </xdr:to>
    <xdr:sp macro="[0]!Module1.Gumb10" textlink="Translations!A215">
      <xdr:nvSpPr>
        <xdr:cNvPr id="39" name="Objekt 60">
          <a:extLst>
            <a:ext uri="{FF2B5EF4-FFF2-40B4-BE49-F238E27FC236}">
              <a16:creationId xmlns:a16="http://schemas.microsoft.com/office/drawing/2014/main" id="{00000000-0008-0000-0F00-000027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9062E42-FF7C-49EE-AE7E-D134689FF3B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0</xdr:colOff>
      <xdr:row>1</xdr:row>
      <xdr:rowOff>371475</xdr:rowOff>
    </xdr:from>
    <xdr:to>
      <xdr:col>2</xdr:col>
      <xdr:colOff>1980000</xdr:colOff>
      <xdr:row>1</xdr:row>
      <xdr:rowOff>628650</xdr:rowOff>
    </xdr:to>
    <xdr:sp macro="[0]!Gumb111" textlink="Translations!A263">
      <xdr:nvSpPr>
        <xdr:cNvPr id="40" name="Objekt 61">
          <a:extLst>
            <a:ext uri="{FF2B5EF4-FFF2-40B4-BE49-F238E27FC236}">
              <a16:creationId xmlns:a16="http://schemas.microsoft.com/office/drawing/2014/main" id="{00000000-0008-0000-0F00-000028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B9B2B54-AF72-4583-A53F-8E2DFE35824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2085975</xdr:colOff>
      <xdr:row>1</xdr:row>
      <xdr:rowOff>371475</xdr:rowOff>
    </xdr:from>
    <xdr:to>
      <xdr:col>4</xdr:col>
      <xdr:colOff>408375</xdr:colOff>
      <xdr:row>1</xdr:row>
      <xdr:rowOff>628650</xdr:rowOff>
    </xdr:to>
    <xdr:sp macro="[0]!Module1.Gumb12" textlink="Translations!A292">
      <xdr:nvSpPr>
        <xdr:cNvPr id="41" name="Objekt 62">
          <a:extLst>
            <a:ext uri="{FF2B5EF4-FFF2-40B4-BE49-F238E27FC236}">
              <a16:creationId xmlns:a16="http://schemas.microsoft.com/office/drawing/2014/main" id="{00000000-0008-0000-0F00-000029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27849E3-BB6C-4349-9625-C6818865B0F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514350</xdr:colOff>
      <xdr:row>1</xdr:row>
      <xdr:rowOff>371475</xdr:rowOff>
    </xdr:from>
    <xdr:to>
      <xdr:col>7</xdr:col>
      <xdr:colOff>208350</xdr:colOff>
      <xdr:row>1</xdr:row>
      <xdr:rowOff>628650</xdr:rowOff>
    </xdr:to>
    <xdr:sp macro="[0]!Module1.Gumb13" textlink="Translations!A314">
      <xdr:nvSpPr>
        <xdr:cNvPr id="42" name="Objekt 63">
          <a:extLst>
            <a:ext uri="{FF2B5EF4-FFF2-40B4-BE49-F238E27FC236}">
              <a16:creationId xmlns:a16="http://schemas.microsoft.com/office/drawing/2014/main" id="{00000000-0008-0000-0F00-00002A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181DF49-E399-41E5-99F8-EDD83BBA0844}"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314325</xdr:colOff>
      <xdr:row>1</xdr:row>
      <xdr:rowOff>371475</xdr:rowOff>
    </xdr:from>
    <xdr:to>
      <xdr:col>10</xdr:col>
      <xdr:colOff>646500</xdr:colOff>
      <xdr:row>1</xdr:row>
      <xdr:rowOff>628650</xdr:rowOff>
    </xdr:to>
    <xdr:sp macro="[0]!Gumb14" textlink="Translations!A339">
      <xdr:nvSpPr>
        <xdr:cNvPr id="43" name="Objekt 64">
          <a:extLst>
            <a:ext uri="{FF2B5EF4-FFF2-40B4-BE49-F238E27FC236}">
              <a16:creationId xmlns:a16="http://schemas.microsoft.com/office/drawing/2014/main" id="{00000000-0008-0000-0F00-00002B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2DC729D-E27D-4681-86B3-8D0F5412788A}"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752100</xdr:colOff>
      <xdr:row>1</xdr:row>
      <xdr:rowOff>371475</xdr:rowOff>
    </xdr:from>
    <xdr:to>
      <xdr:col>10</xdr:col>
      <xdr:colOff>2732100</xdr:colOff>
      <xdr:row>1</xdr:row>
      <xdr:rowOff>628650</xdr:rowOff>
    </xdr:to>
    <xdr:sp macro="" textlink="Translations!A361">
      <xdr:nvSpPr>
        <xdr:cNvPr id="44" name="Objekt 65">
          <a:extLst>
            <a:ext uri="{FF2B5EF4-FFF2-40B4-BE49-F238E27FC236}">
              <a16:creationId xmlns:a16="http://schemas.microsoft.com/office/drawing/2014/main" id="{00000000-0008-0000-0F00-00002C000000}"/>
            </a:ext>
          </a:extLst>
        </xdr:cNvPr>
        <xdr:cNvSpPr>
          <a:spLocks noChangeArrowheads="1"/>
        </xdr:cNvSpPr>
      </xdr:nvSpPr>
      <xdr:spPr bwMode="auto">
        <a:xfrm>
          <a:off x="8457825" y="1190625"/>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D310EF8D-12F1-4E9F-A77D-1593C3458DF1}"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133350</xdr:colOff>
      <xdr:row>0</xdr:row>
      <xdr:rowOff>228600</xdr:rowOff>
    </xdr:from>
    <xdr:to>
      <xdr:col>5</xdr:col>
      <xdr:colOff>693750</xdr:colOff>
      <xdr:row>0</xdr:row>
      <xdr:rowOff>588600</xdr:rowOff>
    </xdr:to>
    <xdr:sp macro="[0]!Gumb2" textlink="Translations!A2">
      <xdr:nvSpPr>
        <xdr:cNvPr id="45" name="Objekt 30">
          <a:extLst>
            <a:ext uri="{FF2B5EF4-FFF2-40B4-BE49-F238E27FC236}">
              <a16:creationId xmlns:a16="http://schemas.microsoft.com/office/drawing/2014/main" id="{00000000-0008-0000-0F00-00002D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8D40B03-353C-418D-99D3-622F35FB6E0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38100</xdr:colOff>
      <xdr:row>0</xdr:row>
      <xdr:rowOff>228602</xdr:rowOff>
    </xdr:from>
    <xdr:to>
      <xdr:col>8</xdr:col>
      <xdr:colOff>598500</xdr:colOff>
      <xdr:row>0</xdr:row>
      <xdr:rowOff>588602</xdr:rowOff>
    </xdr:to>
    <xdr:sp macro="" textlink="Translations!A147">
      <xdr:nvSpPr>
        <xdr:cNvPr id="46" name="Objekt 31">
          <a:extLst>
            <a:ext uri="{FF2B5EF4-FFF2-40B4-BE49-F238E27FC236}">
              <a16:creationId xmlns:a16="http://schemas.microsoft.com/office/drawing/2014/main" id="{00000000-0008-0000-0F00-00002E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1F9F4890-FD1A-45F7-9291-192E83669202}"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2</xdr:col>
      <xdr:colOff>9525</xdr:colOff>
      <xdr:row>0</xdr:row>
      <xdr:rowOff>161925</xdr:rowOff>
    </xdr:from>
    <xdr:to>
      <xdr:col>2</xdr:col>
      <xdr:colOff>390525</xdr:colOff>
      <xdr:row>0</xdr:row>
      <xdr:rowOff>542925</xdr:rowOff>
    </xdr:to>
    <xdr:pic macro="[0]!Home">
      <xdr:nvPicPr>
        <xdr:cNvPr id="47" name="Picture 46" descr="Image result">
          <a:extLst>
            <a:ext uri="{FF2B5EF4-FFF2-40B4-BE49-F238E27FC236}">
              <a16:creationId xmlns:a16="http://schemas.microsoft.com/office/drawing/2014/main" id="{00000000-0008-0000-0F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xdr:col>
      <xdr:colOff>504825</xdr:colOff>
      <xdr:row>0</xdr:row>
      <xdr:rowOff>276225</xdr:rowOff>
    </xdr:from>
    <xdr:to>
      <xdr:col>2</xdr:col>
      <xdr:colOff>1739625</xdr:colOff>
      <xdr:row>0</xdr:row>
      <xdr:rowOff>576207</xdr:rowOff>
    </xdr:to>
    <xdr:pic>
      <xdr:nvPicPr>
        <xdr:cNvPr id="24" name="Picture 23">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0</xdr:colOff>
      <xdr:row>47</xdr:row>
      <xdr:rowOff>57150</xdr:rowOff>
    </xdr:from>
    <xdr:to>
      <xdr:col>2</xdr:col>
      <xdr:colOff>1802606</xdr:colOff>
      <xdr:row>47</xdr:row>
      <xdr:rowOff>844308</xdr:rowOff>
    </xdr:to>
    <xdr:grpSp>
      <xdr:nvGrpSpPr>
        <xdr:cNvPr id="23" name="Group 22">
          <a:extLst>
            <a:ext uri="{FF2B5EF4-FFF2-40B4-BE49-F238E27FC236}">
              <a16:creationId xmlns:a16="http://schemas.microsoft.com/office/drawing/2014/main" id="{00000000-0008-0000-0F00-000017000000}"/>
            </a:ext>
          </a:extLst>
        </xdr:cNvPr>
        <xdr:cNvGrpSpPr/>
      </xdr:nvGrpSpPr>
      <xdr:grpSpPr>
        <a:xfrm>
          <a:off x="114300" y="13458825"/>
          <a:ext cx="1802606" cy="787158"/>
          <a:chOff x="5610225" y="5462355"/>
          <a:chExt cx="1802606" cy="783418"/>
        </a:xfrm>
      </xdr:grpSpPr>
      <xdr:pic>
        <xdr:nvPicPr>
          <xdr:cNvPr id="25" name="Picture 24" descr="C:\Users\LENOVO\Documents\Skupina FABRIKA\Razpisi\H2020\CoolHeating\D5.2\EU 2020 logo.png">
            <a:extLst>
              <a:ext uri="{FF2B5EF4-FFF2-40B4-BE49-F238E27FC236}">
                <a16:creationId xmlns:a16="http://schemas.microsoft.com/office/drawing/2014/main" id="{00000000-0008-0000-0F00-000019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6" name="TextBox 25">
            <a:extLst>
              <a:ext uri="{FF2B5EF4-FFF2-40B4-BE49-F238E27FC236}">
                <a16:creationId xmlns:a16="http://schemas.microsoft.com/office/drawing/2014/main" id="{00000000-0008-0000-0F00-00001A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104775</xdr:colOff>
      <xdr:row>1</xdr:row>
      <xdr:rowOff>142875</xdr:rowOff>
    </xdr:from>
    <xdr:to>
      <xdr:col>18</xdr:col>
      <xdr:colOff>180975</xdr:colOff>
      <xdr:row>30</xdr:row>
      <xdr:rowOff>152400</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104775</xdr:colOff>
      <xdr:row>1</xdr:row>
      <xdr:rowOff>142875</xdr:rowOff>
    </xdr:from>
    <xdr:to>
      <xdr:col>18</xdr:col>
      <xdr:colOff>180975</xdr:colOff>
      <xdr:row>30</xdr:row>
      <xdr:rowOff>152400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absolute">
    <xdr:from>
      <xdr:col>13</xdr:col>
      <xdr:colOff>47625</xdr:colOff>
      <xdr:row>1</xdr:row>
      <xdr:rowOff>0</xdr:rowOff>
    </xdr:from>
    <xdr:to>
      <xdr:col>15</xdr:col>
      <xdr:colOff>552825</xdr:colOff>
      <xdr:row>2</xdr:row>
      <xdr:rowOff>66675</xdr:rowOff>
    </xdr:to>
    <xdr:sp macro="[0]!CloseManual" textlink="Translations!A360">
      <xdr:nvSpPr>
        <xdr:cNvPr id="4" name="Rectangle 7">
          <a:extLst>
            <a:ext uri="{FF2B5EF4-FFF2-40B4-BE49-F238E27FC236}">
              <a16:creationId xmlns:a16="http://schemas.microsoft.com/office/drawing/2014/main" id="{00000000-0008-0000-1800-000004000000}"/>
            </a:ext>
          </a:extLst>
        </xdr:cNvPr>
        <xdr:cNvSpPr>
          <a:spLocks noChangeArrowheads="1"/>
        </xdr:cNvSpPr>
      </xdr:nvSpPr>
      <xdr:spPr bwMode="auto">
        <a:xfrm>
          <a:off x="7724775" y="190500"/>
          <a:ext cx="17244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485F93C-E0F2-447A-8514-D54EFEE7691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Close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13</xdr:col>
      <xdr:colOff>266700</xdr:colOff>
      <xdr:row>3</xdr:row>
      <xdr:rowOff>47625</xdr:rowOff>
    </xdr:from>
    <xdr:to>
      <xdr:col>15</xdr:col>
      <xdr:colOff>314325</xdr:colOff>
      <xdr:row>4</xdr:row>
      <xdr:rowOff>114299</xdr:rowOff>
    </xdr:to>
    <xdr:pic>
      <xdr:nvPicPr>
        <xdr:cNvPr id="5" name="Picture 4" descr="C:\Users\LENOVO\Documents\Skupina FABRIKA\Razpisi\H2020\CoolHeating\D5.2\CoolHeating logo.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3850" y="619125"/>
          <a:ext cx="1266825" cy="257174"/>
        </a:xfrm>
        <a:prstGeom prst="rect">
          <a:avLst/>
        </a:prstGeom>
        <a:noFill/>
        <a:ln>
          <a:noFill/>
        </a:ln>
      </xdr:spPr>
    </xdr:pic>
    <xdr:clientData/>
  </xdr:twoCellAnchor>
  <xdr:twoCellAnchor editAs="absolute">
    <xdr:from>
      <xdr:col>4</xdr:col>
      <xdr:colOff>476021</xdr:colOff>
      <xdr:row>13</xdr:row>
      <xdr:rowOff>1110948</xdr:rowOff>
    </xdr:from>
    <xdr:to>
      <xdr:col>5</xdr:col>
      <xdr:colOff>240378</xdr:colOff>
      <xdr:row>14</xdr:row>
      <xdr:rowOff>605</xdr:rowOff>
    </xdr:to>
    <xdr:pic>
      <xdr:nvPicPr>
        <xdr:cNvPr id="7" name="Picture 6" descr="Image result">
          <a:extLst>
            <a:ext uri="{FF2B5EF4-FFF2-40B4-BE49-F238E27FC236}">
              <a16:creationId xmlns:a16="http://schemas.microsoft.com/office/drawing/2014/main" id="{00000000-0008-0000-18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86139" y="5638124"/>
          <a:ext cx="391886"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266700</xdr:colOff>
      <xdr:row>5</xdr:row>
      <xdr:rowOff>57150</xdr:rowOff>
    </xdr:from>
    <xdr:to>
      <xdr:col>15</xdr:col>
      <xdr:colOff>488156</xdr:colOff>
      <xdr:row>9</xdr:row>
      <xdr:rowOff>82308</xdr:rowOff>
    </xdr:to>
    <xdr:grpSp>
      <xdr:nvGrpSpPr>
        <xdr:cNvPr id="8" name="Group 7">
          <a:extLst>
            <a:ext uri="{FF2B5EF4-FFF2-40B4-BE49-F238E27FC236}">
              <a16:creationId xmlns:a16="http://schemas.microsoft.com/office/drawing/2014/main" id="{00000000-0008-0000-1800-000008000000}"/>
            </a:ext>
          </a:extLst>
        </xdr:cNvPr>
        <xdr:cNvGrpSpPr/>
      </xdr:nvGrpSpPr>
      <xdr:grpSpPr>
        <a:xfrm>
          <a:off x="7581900" y="1009650"/>
          <a:ext cx="1802606" cy="787158"/>
          <a:chOff x="5610225" y="5462355"/>
          <a:chExt cx="1802606" cy="783418"/>
        </a:xfrm>
      </xdr:grpSpPr>
      <xdr:pic>
        <xdr:nvPicPr>
          <xdr:cNvPr id="9" name="Picture 8" descr="C:\Users\LENOVO\Documents\Skupina FABRIKA\Razpisi\H2020\CoolHeating\D5.2\EU 2020 logo.png">
            <a:extLst>
              <a:ext uri="{FF2B5EF4-FFF2-40B4-BE49-F238E27FC236}">
                <a16:creationId xmlns:a16="http://schemas.microsoft.com/office/drawing/2014/main" id="{00000000-0008-0000-1800-000009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10" name="TextBox 9">
            <a:extLst>
              <a:ext uri="{FF2B5EF4-FFF2-40B4-BE49-F238E27FC236}">
                <a16:creationId xmlns:a16="http://schemas.microsoft.com/office/drawing/2014/main" id="{00000000-0008-0000-1800-00000A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9525</xdr:colOff>
      <xdr:row>0</xdr:row>
      <xdr:rowOff>809625</xdr:rowOff>
    </xdr:from>
    <xdr:to>
      <xdr:col>2</xdr:col>
      <xdr:colOff>303600</xdr:colOff>
      <xdr:row>1</xdr:row>
      <xdr:rowOff>247650</xdr:rowOff>
    </xdr:to>
    <xdr:sp macro="" textlink="Translations!A3">
      <xdr:nvSpPr>
        <xdr:cNvPr id="2" name="Objekt 11">
          <a:extLst>
            <a:ext uri="{FF2B5EF4-FFF2-40B4-BE49-F238E27FC236}">
              <a16:creationId xmlns:a16="http://schemas.microsoft.com/office/drawing/2014/main" id="{00000000-0008-0000-0100-000002000000}"/>
            </a:ext>
          </a:extLst>
        </xdr:cNvPr>
        <xdr:cNvSpPr>
          <a:spLocks noChangeArrowheads="1"/>
        </xdr:cNvSpPr>
      </xdr:nvSpPr>
      <xdr:spPr bwMode="auto">
        <a:xfrm>
          <a:off x="123825" y="809625"/>
          <a:ext cx="1980000" cy="257175"/>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FF81C80D-990B-4D9B-8D60-65A016859068}"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2</xdr:col>
      <xdr:colOff>409575</xdr:colOff>
      <xdr:row>0</xdr:row>
      <xdr:rowOff>809625</xdr:rowOff>
    </xdr:from>
    <xdr:to>
      <xdr:col>5</xdr:col>
      <xdr:colOff>19050</xdr:colOff>
      <xdr:row>1</xdr:row>
      <xdr:rowOff>247650</xdr:rowOff>
    </xdr:to>
    <xdr:sp macro="[0]!Gumb3" textlink="Translations!A27">
      <xdr:nvSpPr>
        <xdr:cNvPr id="3" name="Objekt 13">
          <a:extLst>
            <a:ext uri="{FF2B5EF4-FFF2-40B4-BE49-F238E27FC236}">
              <a16:creationId xmlns:a16="http://schemas.microsoft.com/office/drawing/2014/main" id="{00000000-0008-0000-0100-000003000000}"/>
            </a:ext>
          </a:extLst>
        </xdr:cNvPr>
        <xdr:cNvSpPr>
          <a:spLocks noChangeArrowheads="1"/>
        </xdr:cNvSpPr>
      </xdr:nvSpPr>
      <xdr:spPr bwMode="auto">
        <a:xfrm>
          <a:off x="2209800" y="809625"/>
          <a:ext cx="1971675"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DF2799D-07E7-4312-94AA-A8FA6B02E09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123825</xdr:colOff>
      <xdr:row>0</xdr:row>
      <xdr:rowOff>809625</xdr:rowOff>
    </xdr:from>
    <xdr:to>
      <xdr:col>8</xdr:col>
      <xdr:colOff>675075</xdr:colOff>
      <xdr:row>1</xdr:row>
      <xdr:rowOff>247650</xdr:rowOff>
    </xdr:to>
    <xdr:sp macro="[0]!Gumb4" textlink="Translations!A88">
      <xdr:nvSpPr>
        <xdr:cNvPr id="4" name="Objekt 14">
          <a:extLst>
            <a:ext uri="{FF2B5EF4-FFF2-40B4-BE49-F238E27FC236}">
              <a16:creationId xmlns:a16="http://schemas.microsoft.com/office/drawing/2014/main" id="{00000000-0008-0000-0100-000004000000}"/>
            </a:ext>
          </a:extLst>
        </xdr:cNvPr>
        <xdr:cNvSpPr>
          <a:spLocks noChangeArrowheads="1"/>
        </xdr:cNvSpPr>
      </xdr:nvSpPr>
      <xdr:spPr bwMode="auto">
        <a:xfrm>
          <a:off x="4286250" y="809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3B14CDA-BA48-41BB-9818-26B5F6676DDC}"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66300</xdr:colOff>
      <xdr:row>0</xdr:row>
      <xdr:rowOff>809625</xdr:rowOff>
    </xdr:from>
    <xdr:to>
      <xdr:col>12</xdr:col>
      <xdr:colOff>217500</xdr:colOff>
      <xdr:row>1</xdr:row>
      <xdr:rowOff>247650</xdr:rowOff>
    </xdr:to>
    <xdr:sp macro="[0]!Gumb5" textlink="Translations!A132">
      <xdr:nvSpPr>
        <xdr:cNvPr id="5" name="Objekt 15">
          <a:extLst>
            <a:ext uri="{FF2B5EF4-FFF2-40B4-BE49-F238E27FC236}">
              <a16:creationId xmlns:a16="http://schemas.microsoft.com/office/drawing/2014/main" id="{00000000-0008-0000-0100-000005000000}"/>
            </a:ext>
          </a:extLst>
        </xdr:cNvPr>
        <xdr:cNvSpPr>
          <a:spLocks noChangeArrowheads="1"/>
        </xdr:cNvSpPr>
      </xdr:nvSpPr>
      <xdr:spPr bwMode="auto">
        <a:xfrm>
          <a:off x="6371850" y="809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9DB3505-9BAC-4662-B6A6-24B1969EBC7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Other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409575</xdr:colOff>
      <xdr:row>0</xdr:row>
      <xdr:rowOff>228599</xdr:rowOff>
    </xdr:from>
    <xdr:to>
      <xdr:col>7</xdr:col>
      <xdr:colOff>352425</xdr:colOff>
      <xdr:row>0</xdr:row>
      <xdr:rowOff>588599</xdr:rowOff>
    </xdr:to>
    <xdr:sp macro="" textlink="Translations!A2">
      <xdr:nvSpPr>
        <xdr:cNvPr id="6" name="Objekt 30">
          <a:extLst>
            <a:ext uri="{FF2B5EF4-FFF2-40B4-BE49-F238E27FC236}">
              <a16:creationId xmlns:a16="http://schemas.microsoft.com/office/drawing/2014/main" id="{00000000-0008-0000-0100-000006000000}"/>
            </a:ext>
          </a:extLst>
        </xdr:cNvPr>
        <xdr:cNvSpPr>
          <a:spLocks noChangeArrowheads="1"/>
        </xdr:cNvSpPr>
      </xdr:nvSpPr>
      <xdr:spPr bwMode="auto">
        <a:xfrm>
          <a:off x="3143250" y="228599"/>
          <a:ext cx="2085975" cy="360000"/>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61C5F5B3-9063-453F-AC0F-32B51EA850C1}" type="TxLink">
            <a:rPr lang="en-US" sz="1000" b="1" i="0" u="none" strike="noStrike">
              <a:solidFill>
                <a:srgbClr val="000000"/>
              </a:solidFill>
              <a:latin typeface="Arial" panose="020B0604020202020204" pitchFamily="34" charset="0"/>
              <a:cs typeface="Arial" panose="020B0604020202020204" pitchFamily="34" charset="0"/>
            </a:rPr>
            <a:pPr algn="ctr" rtl="1">
              <a:defRPr sz="1000"/>
            </a:pPr>
            <a:t>INPUT PARAMETERS</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7</xdr:col>
      <xdr:colOff>457200</xdr:colOff>
      <xdr:row>0</xdr:row>
      <xdr:rowOff>228601</xdr:rowOff>
    </xdr:from>
    <xdr:to>
      <xdr:col>10</xdr:col>
      <xdr:colOff>402076</xdr:colOff>
      <xdr:row>0</xdr:row>
      <xdr:rowOff>588601</xdr:rowOff>
    </xdr:to>
    <xdr:sp macro="[0]!Gumb11" textlink="Translations!A147">
      <xdr:nvSpPr>
        <xdr:cNvPr id="7" name="Objekt 31">
          <a:extLst>
            <a:ext uri="{FF2B5EF4-FFF2-40B4-BE49-F238E27FC236}">
              <a16:creationId xmlns:a16="http://schemas.microsoft.com/office/drawing/2014/main" id="{00000000-0008-0000-0100-000007000000}"/>
            </a:ext>
          </a:extLst>
        </xdr:cNvPr>
        <xdr:cNvSpPr>
          <a:spLocks noChangeArrowheads="1"/>
        </xdr:cNvSpPr>
      </xdr:nvSpPr>
      <xdr:spPr bwMode="auto">
        <a:xfrm>
          <a:off x="5334000" y="228601"/>
          <a:ext cx="2088001"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BEDA82D-F453-4FD2-B137-2ACC4CC2E77D}" type="TxLink">
            <a:rPr lang="en-US" sz="1000" b="1" i="0" u="none" strike="noStrike" baseline="0">
              <a:solidFill>
                <a:schemeClr val="bg1"/>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0</xdr:row>
      <xdr:rowOff>161925</xdr:rowOff>
    </xdr:from>
    <xdr:to>
      <xdr:col>1</xdr:col>
      <xdr:colOff>390525</xdr:colOff>
      <xdr:row>0</xdr:row>
      <xdr:rowOff>542925</xdr:rowOff>
    </xdr:to>
    <xdr:pic macro="[0]!Home">
      <xdr:nvPicPr>
        <xdr:cNvPr id="10" name="Picture 9" descr="Image result">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510539</xdr:colOff>
      <xdr:row>0</xdr:row>
      <xdr:rowOff>274320</xdr:rowOff>
    </xdr:from>
    <xdr:to>
      <xdr:col>2</xdr:col>
      <xdr:colOff>59414</xdr:colOff>
      <xdr:row>0</xdr:row>
      <xdr:rowOff>574302</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4839" y="274320"/>
          <a:ext cx="1234800" cy="299982"/>
        </a:xfrm>
        <a:prstGeom prst="rect">
          <a:avLst/>
        </a:prstGeom>
      </xdr:spPr>
    </xdr:pic>
    <xdr:clientData/>
  </xdr:twoCellAnchor>
  <xdr:twoCellAnchor>
    <xdr:from>
      <xdr:col>1</xdr:col>
      <xdr:colOff>4396</xdr:colOff>
      <xdr:row>20</xdr:row>
      <xdr:rowOff>62764</xdr:rowOff>
    </xdr:from>
    <xdr:to>
      <xdr:col>2</xdr:col>
      <xdr:colOff>121077</xdr:colOff>
      <xdr:row>20</xdr:row>
      <xdr:rowOff>849922</xdr:rowOff>
    </xdr:to>
    <xdr:grpSp>
      <xdr:nvGrpSpPr>
        <xdr:cNvPr id="13" name="Group 12">
          <a:extLst>
            <a:ext uri="{FF2B5EF4-FFF2-40B4-BE49-F238E27FC236}">
              <a16:creationId xmlns:a16="http://schemas.microsoft.com/office/drawing/2014/main" id="{00000000-0008-0000-0100-00000D000000}"/>
            </a:ext>
          </a:extLst>
        </xdr:cNvPr>
        <xdr:cNvGrpSpPr/>
      </xdr:nvGrpSpPr>
      <xdr:grpSpPr>
        <a:xfrm>
          <a:off x="118696" y="7254139"/>
          <a:ext cx="1802606" cy="787158"/>
          <a:chOff x="5610225" y="5462355"/>
          <a:chExt cx="1802606" cy="783418"/>
        </a:xfrm>
      </xdr:grpSpPr>
      <xdr:pic>
        <xdr:nvPicPr>
          <xdr:cNvPr id="14" name="Picture 13" descr="C:\Users\LENOVO\Documents\Skupina FABRIKA\Razpisi\H2020\CoolHeating\D5.2\EU 2020 logo.png">
            <a:extLst>
              <a:ext uri="{FF2B5EF4-FFF2-40B4-BE49-F238E27FC236}">
                <a16:creationId xmlns:a16="http://schemas.microsoft.com/office/drawing/2014/main" id="{00000000-0008-0000-0100-00000E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1</xdr:col>
      <xdr:colOff>390525</xdr:colOff>
      <xdr:row>0</xdr:row>
      <xdr:rowOff>542925</xdr:rowOff>
    </xdr:to>
    <xdr:pic macro="[0]!Home">
      <xdr:nvPicPr>
        <xdr:cNvPr id="9" name="Picture 8" descr="Image result">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9525</xdr:colOff>
      <xdr:row>0</xdr:row>
      <xdr:rowOff>809626</xdr:rowOff>
    </xdr:from>
    <xdr:to>
      <xdr:col>2</xdr:col>
      <xdr:colOff>94050</xdr:colOff>
      <xdr:row>1</xdr:row>
      <xdr:rowOff>247651</xdr:rowOff>
    </xdr:to>
    <xdr:sp macro="[0]!Gumb1" textlink="Translations!A3">
      <xdr:nvSpPr>
        <xdr:cNvPr id="47" name="Objekt 11">
          <a:extLst>
            <a:ext uri="{FF2B5EF4-FFF2-40B4-BE49-F238E27FC236}">
              <a16:creationId xmlns:a16="http://schemas.microsoft.com/office/drawing/2014/main" id="{00000000-0008-0000-0200-00002F000000}"/>
            </a:ext>
          </a:extLst>
        </xdr:cNvPr>
        <xdr:cNvSpPr>
          <a:spLocks noChangeArrowheads="1"/>
        </xdr:cNvSpPr>
      </xdr:nvSpPr>
      <xdr:spPr bwMode="auto">
        <a:xfrm>
          <a:off x="12382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3288AC8-C1E2-4641-A183-3C68ABDC745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200025</xdr:colOff>
      <xdr:row>0</xdr:row>
      <xdr:rowOff>809626</xdr:rowOff>
    </xdr:from>
    <xdr:to>
      <xdr:col>4</xdr:col>
      <xdr:colOff>313125</xdr:colOff>
      <xdr:row>1</xdr:row>
      <xdr:rowOff>247651</xdr:rowOff>
    </xdr:to>
    <xdr:sp macro="" textlink="Translations!A27">
      <xdr:nvSpPr>
        <xdr:cNvPr id="48" name="Objekt 13">
          <a:extLst>
            <a:ext uri="{FF2B5EF4-FFF2-40B4-BE49-F238E27FC236}">
              <a16:creationId xmlns:a16="http://schemas.microsoft.com/office/drawing/2014/main" id="{00000000-0008-0000-0200-000030000000}"/>
            </a:ext>
          </a:extLst>
        </xdr:cNvPr>
        <xdr:cNvSpPr>
          <a:spLocks noChangeArrowheads="1"/>
        </xdr:cNvSpPr>
      </xdr:nvSpPr>
      <xdr:spPr bwMode="auto">
        <a:xfrm>
          <a:off x="2209800" y="809626"/>
          <a:ext cx="1980000" cy="257175"/>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48C4405C-90FA-4997-97DE-ED6F7967FF3C}"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4</xdr:col>
      <xdr:colOff>419100</xdr:colOff>
      <xdr:row>0</xdr:row>
      <xdr:rowOff>809626</xdr:rowOff>
    </xdr:from>
    <xdr:to>
      <xdr:col>7</xdr:col>
      <xdr:colOff>84525</xdr:colOff>
      <xdr:row>1</xdr:row>
      <xdr:rowOff>247651</xdr:rowOff>
    </xdr:to>
    <xdr:sp macro="[0]!Gumb4" textlink="Translations!A88">
      <xdr:nvSpPr>
        <xdr:cNvPr id="49" name="Objekt 14">
          <a:extLst>
            <a:ext uri="{FF2B5EF4-FFF2-40B4-BE49-F238E27FC236}">
              <a16:creationId xmlns:a16="http://schemas.microsoft.com/office/drawing/2014/main" id="{00000000-0008-0000-0200-000031000000}"/>
            </a:ext>
          </a:extLst>
        </xdr:cNvPr>
        <xdr:cNvSpPr>
          <a:spLocks noChangeArrowheads="1"/>
        </xdr:cNvSpPr>
      </xdr:nvSpPr>
      <xdr:spPr bwMode="auto">
        <a:xfrm>
          <a:off x="429577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F9502F2-9E9E-4A89-8D46-C74BEF5DFB3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190125</xdr:colOff>
      <xdr:row>0</xdr:row>
      <xdr:rowOff>809626</xdr:rowOff>
    </xdr:from>
    <xdr:to>
      <xdr:col>9</xdr:col>
      <xdr:colOff>627075</xdr:colOff>
      <xdr:row>1</xdr:row>
      <xdr:rowOff>247651</xdr:rowOff>
    </xdr:to>
    <xdr:sp macro="[0]!Gumb5" textlink="Translations!A132">
      <xdr:nvSpPr>
        <xdr:cNvPr id="50" name="Objekt 15">
          <a:extLst>
            <a:ext uri="{FF2B5EF4-FFF2-40B4-BE49-F238E27FC236}">
              <a16:creationId xmlns:a16="http://schemas.microsoft.com/office/drawing/2014/main" id="{00000000-0008-0000-0200-000032000000}"/>
            </a:ext>
          </a:extLst>
        </xdr:cNvPr>
        <xdr:cNvSpPr>
          <a:spLocks noChangeArrowheads="1"/>
        </xdr:cNvSpPr>
      </xdr:nvSpPr>
      <xdr:spPr bwMode="auto">
        <a:xfrm>
          <a:off x="638137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29060CF-A8C6-4DEA-ACB0-4CC991ABAD2D}"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Other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38100</xdr:colOff>
      <xdr:row>0</xdr:row>
      <xdr:rowOff>228600</xdr:rowOff>
    </xdr:from>
    <xdr:to>
      <xdr:col>5</xdr:col>
      <xdr:colOff>581025</xdr:colOff>
      <xdr:row>0</xdr:row>
      <xdr:rowOff>588600</xdr:rowOff>
    </xdr:to>
    <xdr:sp macro="" textlink="Translations!A2">
      <xdr:nvSpPr>
        <xdr:cNvPr id="51" name="Objekt 30">
          <a:extLst>
            <a:ext uri="{FF2B5EF4-FFF2-40B4-BE49-F238E27FC236}">
              <a16:creationId xmlns:a16="http://schemas.microsoft.com/office/drawing/2014/main" id="{00000000-0008-0000-0200-000033000000}"/>
            </a:ext>
          </a:extLst>
        </xdr:cNvPr>
        <xdr:cNvSpPr>
          <a:spLocks noChangeArrowheads="1"/>
        </xdr:cNvSpPr>
      </xdr:nvSpPr>
      <xdr:spPr bwMode="auto">
        <a:xfrm>
          <a:off x="3143250" y="228600"/>
          <a:ext cx="2085975" cy="360000"/>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AA2243C6-2123-4A19-8E7A-5B49C940EDC2}"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5</xdr:col>
      <xdr:colOff>685800</xdr:colOff>
      <xdr:row>0</xdr:row>
      <xdr:rowOff>228602</xdr:rowOff>
    </xdr:from>
    <xdr:to>
      <xdr:col>8</xdr:col>
      <xdr:colOff>459226</xdr:colOff>
      <xdr:row>0</xdr:row>
      <xdr:rowOff>588602</xdr:rowOff>
    </xdr:to>
    <xdr:sp macro="[0]!Gumb11" textlink="Translations!A147">
      <xdr:nvSpPr>
        <xdr:cNvPr id="52" name="Objekt 31">
          <a:extLst>
            <a:ext uri="{FF2B5EF4-FFF2-40B4-BE49-F238E27FC236}">
              <a16:creationId xmlns:a16="http://schemas.microsoft.com/office/drawing/2014/main" id="{00000000-0008-0000-0200-000034000000}"/>
            </a:ext>
          </a:extLst>
        </xdr:cNvPr>
        <xdr:cNvSpPr>
          <a:spLocks noChangeArrowheads="1"/>
        </xdr:cNvSpPr>
      </xdr:nvSpPr>
      <xdr:spPr bwMode="auto">
        <a:xfrm>
          <a:off x="5334000" y="228602"/>
          <a:ext cx="2088001"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20259A6-9646-4596-95A5-5B7663509F36}" type="TxLink">
            <a:rPr lang="en-US" sz="1000" b="1" i="0" u="none" strike="noStrike" baseline="0">
              <a:solidFill>
                <a:schemeClr val="bg1"/>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504825</xdr:colOff>
      <xdr:row>0</xdr:row>
      <xdr:rowOff>276225</xdr:rowOff>
    </xdr:from>
    <xdr:to>
      <xdr:col>1</xdr:col>
      <xdr:colOff>1739625</xdr:colOff>
      <xdr:row>0</xdr:row>
      <xdr:rowOff>576207</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0</xdr:colOff>
      <xdr:row>77</xdr:row>
      <xdr:rowOff>57150</xdr:rowOff>
    </xdr:from>
    <xdr:to>
      <xdr:col>1</xdr:col>
      <xdr:colOff>1802606</xdr:colOff>
      <xdr:row>77</xdr:row>
      <xdr:rowOff>844308</xdr:rowOff>
    </xdr:to>
    <xdr:grpSp>
      <xdr:nvGrpSpPr>
        <xdr:cNvPr id="12" name="Group 11">
          <a:extLst>
            <a:ext uri="{FF2B5EF4-FFF2-40B4-BE49-F238E27FC236}">
              <a16:creationId xmlns:a16="http://schemas.microsoft.com/office/drawing/2014/main" id="{00000000-0008-0000-0200-00000C000000}"/>
            </a:ext>
          </a:extLst>
        </xdr:cNvPr>
        <xdr:cNvGrpSpPr/>
      </xdr:nvGrpSpPr>
      <xdr:grpSpPr>
        <a:xfrm>
          <a:off x="114300" y="23822025"/>
          <a:ext cx="1802606" cy="787158"/>
          <a:chOff x="5610225" y="5462355"/>
          <a:chExt cx="1802606" cy="783418"/>
        </a:xfrm>
      </xdr:grpSpPr>
      <xdr:pic>
        <xdr:nvPicPr>
          <xdr:cNvPr id="13" name="Picture 12" descr="C:\Users\LENOVO\Documents\Skupina FABRIKA\Razpisi\H2020\CoolHeating\D5.2\EU 2020 logo.png">
            <a:extLst>
              <a:ext uri="{FF2B5EF4-FFF2-40B4-BE49-F238E27FC236}">
                <a16:creationId xmlns:a16="http://schemas.microsoft.com/office/drawing/2014/main" id="{00000000-0008-0000-0200-00000D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1</xdr:col>
      <xdr:colOff>390525</xdr:colOff>
      <xdr:row>0</xdr:row>
      <xdr:rowOff>542925</xdr:rowOff>
    </xdr:to>
    <xdr:pic macro="[0]!Home">
      <xdr:nvPicPr>
        <xdr:cNvPr id="15" name="Picture 14" descr="Image result">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9525</xdr:colOff>
      <xdr:row>0</xdr:row>
      <xdr:rowOff>809626</xdr:rowOff>
    </xdr:from>
    <xdr:to>
      <xdr:col>2</xdr:col>
      <xdr:colOff>494100</xdr:colOff>
      <xdr:row>1</xdr:row>
      <xdr:rowOff>247651</xdr:rowOff>
    </xdr:to>
    <xdr:sp macro="[0]!Gumb1" textlink="Translations!A3">
      <xdr:nvSpPr>
        <xdr:cNvPr id="17" name="Objekt 11">
          <a:extLst>
            <a:ext uri="{FF2B5EF4-FFF2-40B4-BE49-F238E27FC236}">
              <a16:creationId xmlns:a16="http://schemas.microsoft.com/office/drawing/2014/main" id="{00000000-0008-0000-0300-000011000000}"/>
            </a:ext>
          </a:extLst>
        </xdr:cNvPr>
        <xdr:cNvSpPr>
          <a:spLocks noChangeArrowheads="1"/>
        </xdr:cNvSpPr>
      </xdr:nvSpPr>
      <xdr:spPr bwMode="auto">
        <a:xfrm>
          <a:off x="12382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2F00DF0-B4A1-4A0A-BE97-105ED56C1AF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2</xdr:col>
      <xdr:colOff>600075</xdr:colOff>
      <xdr:row>0</xdr:row>
      <xdr:rowOff>809626</xdr:rowOff>
    </xdr:from>
    <xdr:to>
      <xdr:col>4</xdr:col>
      <xdr:colOff>617925</xdr:colOff>
      <xdr:row>1</xdr:row>
      <xdr:rowOff>247651</xdr:rowOff>
    </xdr:to>
    <xdr:sp macro="[0]!Gumb3" textlink="Translations!A27">
      <xdr:nvSpPr>
        <xdr:cNvPr id="18" name="Objekt 13">
          <a:extLst>
            <a:ext uri="{FF2B5EF4-FFF2-40B4-BE49-F238E27FC236}">
              <a16:creationId xmlns:a16="http://schemas.microsoft.com/office/drawing/2014/main" id="{00000000-0008-0000-0300-000012000000}"/>
            </a:ext>
          </a:extLst>
        </xdr:cNvPr>
        <xdr:cNvSpPr>
          <a:spLocks noChangeArrowheads="1"/>
        </xdr:cNvSpPr>
      </xdr:nvSpPr>
      <xdr:spPr bwMode="auto">
        <a:xfrm>
          <a:off x="2209800"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57623A6-7F77-4427-8520-974DFF8B6DD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723900</xdr:colOff>
      <xdr:row>0</xdr:row>
      <xdr:rowOff>809626</xdr:rowOff>
    </xdr:from>
    <xdr:to>
      <xdr:col>7</xdr:col>
      <xdr:colOff>389325</xdr:colOff>
      <xdr:row>1</xdr:row>
      <xdr:rowOff>247651</xdr:rowOff>
    </xdr:to>
    <xdr:sp macro="" textlink="Translations!A88">
      <xdr:nvSpPr>
        <xdr:cNvPr id="19" name="Objekt 14">
          <a:extLst>
            <a:ext uri="{FF2B5EF4-FFF2-40B4-BE49-F238E27FC236}">
              <a16:creationId xmlns:a16="http://schemas.microsoft.com/office/drawing/2014/main" id="{00000000-0008-0000-0300-000013000000}"/>
            </a:ext>
          </a:extLst>
        </xdr:cNvPr>
        <xdr:cNvSpPr>
          <a:spLocks noChangeArrowheads="1"/>
        </xdr:cNvSpPr>
      </xdr:nvSpPr>
      <xdr:spPr bwMode="auto">
        <a:xfrm>
          <a:off x="4295775" y="809626"/>
          <a:ext cx="1980000" cy="257175"/>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33455BAA-6C95-4ABD-BB67-1F75A8FB0095}" type="TxLink">
            <a:rPr lang="en-US" sz="1000" b="1" i="0" u="none" strike="noStrike">
              <a:solidFill>
                <a:sysClr val="windowText" lastClr="000000"/>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7</xdr:col>
      <xdr:colOff>494925</xdr:colOff>
      <xdr:row>0</xdr:row>
      <xdr:rowOff>809626</xdr:rowOff>
    </xdr:from>
    <xdr:to>
      <xdr:col>10</xdr:col>
      <xdr:colOff>160350</xdr:colOff>
      <xdr:row>1</xdr:row>
      <xdr:rowOff>247651</xdr:rowOff>
    </xdr:to>
    <xdr:sp macro="[0]!Gumb5" textlink="Translations!A132">
      <xdr:nvSpPr>
        <xdr:cNvPr id="20" name="Objekt 15">
          <a:extLst>
            <a:ext uri="{FF2B5EF4-FFF2-40B4-BE49-F238E27FC236}">
              <a16:creationId xmlns:a16="http://schemas.microsoft.com/office/drawing/2014/main" id="{00000000-0008-0000-0300-000014000000}"/>
            </a:ext>
          </a:extLst>
        </xdr:cNvPr>
        <xdr:cNvSpPr>
          <a:spLocks noChangeArrowheads="1"/>
        </xdr:cNvSpPr>
      </xdr:nvSpPr>
      <xdr:spPr bwMode="auto">
        <a:xfrm>
          <a:off x="638137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224CEB2-3EFF-4A7D-B7D3-F9F5DED3E0BD}"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Other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3</xdr:col>
      <xdr:colOff>342900</xdr:colOff>
      <xdr:row>0</xdr:row>
      <xdr:rowOff>228600</xdr:rowOff>
    </xdr:from>
    <xdr:to>
      <xdr:col>6</xdr:col>
      <xdr:colOff>114300</xdr:colOff>
      <xdr:row>0</xdr:row>
      <xdr:rowOff>588600</xdr:rowOff>
    </xdr:to>
    <xdr:sp macro="" textlink="Translations!A2">
      <xdr:nvSpPr>
        <xdr:cNvPr id="21" name="Objekt 30">
          <a:extLst>
            <a:ext uri="{FF2B5EF4-FFF2-40B4-BE49-F238E27FC236}">
              <a16:creationId xmlns:a16="http://schemas.microsoft.com/office/drawing/2014/main" id="{00000000-0008-0000-0300-000015000000}"/>
            </a:ext>
          </a:extLst>
        </xdr:cNvPr>
        <xdr:cNvSpPr>
          <a:spLocks noChangeArrowheads="1"/>
        </xdr:cNvSpPr>
      </xdr:nvSpPr>
      <xdr:spPr bwMode="auto">
        <a:xfrm>
          <a:off x="3143250" y="228600"/>
          <a:ext cx="2085975" cy="360000"/>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1A75A737-04A2-4BB1-AC52-E3A021E8960D}"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6</xdr:col>
      <xdr:colOff>219075</xdr:colOff>
      <xdr:row>0</xdr:row>
      <xdr:rowOff>228602</xdr:rowOff>
    </xdr:from>
    <xdr:to>
      <xdr:col>8</xdr:col>
      <xdr:colOff>764026</xdr:colOff>
      <xdr:row>0</xdr:row>
      <xdr:rowOff>588602</xdr:rowOff>
    </xdr:to>
    <xdr:sp macro="[0]!Gumb11" textlink="Translations!A147">
      <xdr:nvSpPr>
        <xdr:cNvPr id="22" name="Objekt 31">
          <a:extLst>
            <a:ext uri="{FF2B5EF4-FFF2-40B4-BE49-F238E27FC236}">
              <a16:creationId xmlns:a16="http://schemas.microsoft.com/office/drawing/2014/main" id="{00000000-0008-0000-0300-000016000000}"/>
            </a:ext>
          </a:extLst>
        </xdr:cNvPr>
        <xdr:cNvSpPr>
          <a:spLocks noChangeArrowheads="1"/>
        </xdr:cNvSpPr>
      </xdr:nvSpPr>
      <xdr:spPr bwMode="auto">
        <a:xfrm>
          <a:off x="5334000" y="228602"/>
          <a:ext cx="2088001"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D988125-7B5A-4795-9E06-E1F247FEA07C}" type="TxLink">
            <a:rPr lang="en-US" sz="1000" b="1" i="0" u="none" strike="noStrike" baseline="0">
              <a:solidFill>
                <a:schemeClr val="bg1"/>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504825</xdr:colOff>
      <xdr:row>0</xdr:row>
      <xdr:rowOff>276225</xdr:rowOff>
    </xdr:from>
    <xdr:to>
      <xdr:col>2</xdr:col>
      <xdr:colOff>244200</xdr:colOff>
      <xdr:row>0</xdr:row>
      <xdr:rowOff>576207</xdr:rowOff>
    </xdr:to>
    <xdr:pic>
      <xdr:nvPicPr>
        <xdr:cNvPr id="12" name="Pictur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0</xdr:colOff>
      <xdr:row>54</xdr:row>
      <xdr:rowOff>38100</xdr:rowOff>
    </xdr:from>
    <xdr:to>
      <xdr:col>2</xdr:col>
      <xdr:colOff>307181</xdr:colOff>
      <xdr:row>54</xdr:row>
      <xdr:rowOff>825258</xdr:rowOff>
    </xdr:to>
    <xdr:grpSp>
      <xdr:nvGrpSpPr>
        <xdr:cNvPr id="11" name="Group 10">
          <a:extLst>
            <a:ext uri="{FF2B5EF4-FFF2-40B4-BE49-F238E27FC236}">
              <a16:creationId xmlns:a16="http://schemas.microsoft.com/office/drawing/2014/main" id="{00000000-0008-0000-0300-00000B000000}"/>
            </a:ext>
          </a:extLst>
        </xdr:cNvPr>
        <xdr:cNvGrpSpPr/>
      </xdr:nvGrpSpPr>
      <xdr:grpSpPr>
        <a:xfrm>
          <a:off x="114300" y="11210925"/>
          <a:ext cx="1802606" cy="787158"/>
          <a:chOff x="5610225" y="5462355"/>
          <a:chExt cx="1802606" cy="783418"/>
        </a:xfrm>
      </xdr:grpSpPr>
      <xdr:pic>
        <xdr:nvPicPr>
          <xdr:cNvPr id="13" name="Picture 12" descr="C:\Users\LENOVO\Documents\Skupina FABRIKA\Razpisi\H2020\CoolHeating\D5.2\EU 2020 logo.png">
            <a:extLst>
              <a:ext uri="{FF2B5EF4-FFF2-40B4-BE49-F238E27FC236}">
                <a16:creationId xmlns:a16="http://schemas.microsoft.com/office/drawing/2014/main" id="{00000000-0008-0000-0300-00000D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14" name="TextBox 13">
            <a:extLst>
              <a:ext uri="{FF2B5EF4-FFF2-40B4-BE49-F238E27FC236}">
                <a16:creationId xmlns:a16="http://schemas.microsoft.com/office/drawing/2014/main" id="{00000000-0008-0000-0300-00000E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1</xdr:col>
      <xdr:colOff>390525</xdr:colOff>
      <xdr:row>0</xdr:row>
      <xdr:rowOff>542925</xdr:rowOff>
    </xdr:to>
    <xdr:pic macro="[0]!Home">
      <xdr:nvPicPr>
        <xdr:cNvPr id="10" name="Picture 9" descr="Image result">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9525</xdr:colOff>
      <xdr:row>0</xdr:row>
      <xdr:rowOff>809626</xdr:rowOff>
    </xdr:from>
    <xdr:to>
      <xdr:col>1</xdr:col>
      <xdr:colOff>1989525</xdr:colOff>
      <xdr:row>1</xdr:row>
      <xdr:rowOff>247651</xdr:rowOff>
    </xdr:to>
    <xdr:sp macro="[0]!Gumb1" textlink="Translations!A3">
      <xdr:nvSpPr>
        <xdr:cNvPr id="11" name="Objekt 11">
          <a:extLst>
            <a:ext uri="{FF2B5EF4-FFF2-40B4-BE49-F238E27FC236}">
              <a16:creationId xmlns:a16="http://schemas.microsoft.com/office/drawing/2014/main" id="{00000000-0008-0000-0400-00000B000000}"/>
            </a:ext>
          </a:extLst>
        </xdr:cNvPr>
        <xdr:cNvSpPr>
          <a:spLocks noChangeArrowheads="1"/>
        </xdr:cNvSpPr>
      </xdr:nvSpPr>
      <xdr:spPr bwMode="auto">
        <a:xfrm>
          <a:off x="12382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F2C610E-87E3-475A-9384-AD1809A7206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2095500</xdr:colOff>
      <xdr:row>0</xdr:row>
      <xdr:rowOff>809626</xdr:rowOff>
    </xdr:from>
    <xdr:to>
      <xdr:col>4</xdr:col>
      <xdr:colOff>46425</xdr:colOff>
      <xdr:row>1</xdr:row>
      <xdr:rowOff>247651</xdr:rowOff>
    </xdr:to>
    <xdr:sp macro="[0]!Gumb3" textlink="Translations!A27">
      <xdr:nvSpPr>
        <xdr:cNvPr id="12" name="Objekt 13">
          <a:extLst>
            <a:ext uri="{FF2B5EF4-FFF2-40B4-BE49-F238E27FC236}">
              <a16:creationId xmlns:a16="http://schemas.microsoft.com/office/drawing/2014/main" id="{00000000-0008-0000-0400-00000C000000}"/>
            </a:ext>
          </a:extLst>
        </xdr:cNvPr>
        <xdr:cNvSpPr>
          <a:spLocks noChangeArrowheads="1"/>
        </xdr:cNvSpPr>
      </xdr:nvSpPr>
      <xdr:spPr bwMode="auto">
        <a:xfrm>
          <a:off x="2209800"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C6255FF-FFA0-48E7-96A1-4F54E30DDED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0</xdr:colOff>
      <xdr:row>0</xdr:row>
      <xdr:rowOff>809626</xdr:rowOff>
    </xdr:from>
    <xdr:to>
      <xdr:col>6</xdr:col>
      <xdr:colOff>1370400</xdr:colOff>
      <xdr:row>1</xdr:row>
      <xdr:rowOff>247651</xdr:rowOff>
    </xdr:to>
    <xdr:sp macro="[0]!Gumb4" textlink="Translations!A88">
      <xdr:nvSpPr>
        <xdr:cNvPr id="13" name="Objekt 14">
          <a:extLst>
            <a:ext uri="{FF2B5EF4-FFF2-40B4-BE49-F238E27FC236}">
              <a16:creationId xmlns:a16="http://schemas.microsoft.com/office/drawing/2014/main" id="{00000000-0008-0000-0400-00000D000000}"/>
            </a:ext>
          </a:extLst>
        </xdr:cNvPr>
        <xdr:cNvSpPr>
          <a:spLocks noChangeArrowheads="1"/>
        </xdr:cNvSpPr>
      </xdr:nvSpPr>
      <xdr:spPr bwMode="auto">
        <a:xfrm>
          <a:off x="4295775" y="809626"/>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C42C866-B353-48C1-A7E3-A04A7F298C6D}"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1476000</xdr:colOff>
      <xdr:row>0</xdr:row>
      <xdr:rowOff>809626</xdr:rowOff>
    </xdr:from>
    <xdr:to>
      <xdr:col>9</xdr:col>
      <xdr:colOff>579450</xdr:colOff>
      <xdr:row>1</xdr:row>
      <xdr:rowOff>247651</xdr:rowOff>
    </xdr:to>
    <xdr:sp macro="" textlink="Translations!A132">
      <xdr:nvSpPr>
        <xdr:cNvPr id="14" name="Objekt 15">
          <a:extLst>
            <a:ext uri="{FF2B5EF4-FFF2-40B4-BE49-F238E27FC236}">
              <a16:creationId xmlns:a16="http://schemas.microsoft.com/office/drawing/2014/main" id="{00000000-0008-0000-0400-00000E000000}"/>
            </a:ext>
          </a:extLst>
        </xdr:cNvPr>
        <xdr:cNvSpPr>
          <a:spLocks noChangeArrowheads="1"/>
        </xdr:cNvSpPr>
      </xdr:nvSpPr>
      <xdr:spPr bwMode="auto">
        <a:xfrm>
          <a:off x="6381375" y="809626"/>
          <a:ext cx="1980000" cy="257175"/>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7B7A5FDD-61CA-4EF2-893E-E7E1F1A9589A}"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Other parameters</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2</xdr:col>
      <xdr:colOff>628650</xdr:colOff>
      <xdr:row>0</xdr:row>
      <xdr:rowOff>228600</xdr:rowOff>
    </xdr:from>
    <xdr:to>
      <xdr:col>6</xdr:col>
      <xdr:colOff>323850</xdr:colOff>
      <xdr:row>0</xdr:row>
      <xdr:rowOff>588600</xdr:rowOff>
    </xdr:to>
    <xdr:sp macro="" textlink="Translations!A2">
      <xdr:nvSpPr>
        <xdr:cNvPr id="15" name="Objekt 30">
          <a:extLst>
            <a:ext uri="{FF2B5EF4-FFF2-40B4-BE49-F238E27FC236}">
              <a16:creationId xmlns:a16="http://schemas.microsoft.com/office/drawing/2014/main" id="{00000000-0008-0000-0400-00000F000000}"/>
            </a:ext>
          </a:extLst>
        </xdr:cNvPr>
        <xdr:cNvSpPr>
          <a:spLocks noChangeArrowheads="1"/>
        </xdr:cNvSpPr>
      </xdr:nvSpPr>
      <xdr:spPr bwMode="auto">
        <a:xfrm>
          <a:off x="3143250" y="228600"/>
          <a:ext cx="2085975" cy="360000"/>
        </a:xfrm>
        <a:prstGeom prst="roundRect">
          <a:avLst>
            <a:gd name="adj" fmla="val 16667"/>
          </a:avLst>
        </a:prstGeom>
        <a:solidFill>
          <a:schemeClr val="accent1">
            <a:lumMod val="75000"/>
          </a:schemeClr>
        </a:solidFill>
        <a:ln w="19050" algn="ctr">
          <a:solidFill>
            <a:schemeClr val="tx1"/>
          </a:solidFill>
          <a:round/>
          <a:headEnd/>
          <a:tailEnd/>
        </a:ln>
        <a:effectLst/>
      </xdr:spPr>
      <xdr:txBody>
        <a:bodyPr vertOverflow="clip" wrap="square" lIns="0" tIns="0" rIns="0" bIns="0" anchor="ctr" upright="1"/>
        <a:lstStyle/>
        <a:p>
          <a:pPr algn="ctr" rtl="1">
            <a:defRPr sz="1000"/>
          </a:pPr>
          <a:fld id="{685F8C76-156E-44A2-80D7-9E0A2030EC36}"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6</xdr:col>
      <xdr:colOff>428625</xdr:colOff>
      <xdr:row>0</xdr:row>
      <xdr:rowOff>228602</xdr:rowOff>
    </xdr:from>
    <xdr:to>
      <xdr:col>7</xdr:col>
      <xdr:colOff>363976</xdr:colOff>
      <xdr:row>0</xdr:row>
      <xdr:rowOff>588602</xdr:rowOff>
    </xdr:to>
    <xdr:sp macro="[0]!Gumb11" textlink="Translations!A147">
      <xdr:nvSpPr>
        <xdr:cNvPr id="16" name="Objekt 31">
          <a:extLst>
            <a:ext uri="{FF2B5EF4-FFF2-40B4-BE49-F238E27FC236}">
              <a16:creationId xmlns:a16="http://schemas.microsoft.com/office/drawing/2014/main" id="{00000000-0008-0000-0400-000010000000}"/>
            </a:ext>
          </a:extLst>
        </xdr:cNvPr>
        <xdr:cNvSpPr>
          <a:spLocks noChangeArrowheads="1"/>
        </xdr:cNvSpPr>
      </xdr:nvSpPr>
      <xdr:spPr bwMode="auto">
        <a:xfrm>
          <a:off x="5334000" y="228602"/>
          <a:ext cx="2088001"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60C2BB9-F5E2-413A-9E36-E509C887F4F4}" type="TxLink">
            <a:rPr lang="en-US" sz="1000" b="1" i="0" u="none" strike="noStrike" baseline="0">
              <a:solidFill>
                <a:schemeClr val="bg1"/>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504825</xdr:colOff>
      <xdr:row>0</xdr:row>
      <xdr:rowOff>276225</xdr:rowOff>
    </xdr:from>
    <xdr:to>
      <xdr:col>1</xdr:col>
      <xdr:colOff>1739625</xdr:colOff>
      <xdr:row>0</xdr:row>
      <xdr:rowOff>576207</xdr:rowOff>
    </xdr:to>
    <xdr:pic>
      <xdr:nvPicPr>
        <xdr:cNvPr id="20" name="Pictur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1</xdr:col>
      <xdr:colOff>28575</xdr:colOff>
      <xdr:row>15</xdr:row>
      <xdr:rowOff>89142</xdr:rowOff>
    </xdr:from>
    <xdr:to>
      <xdr:col>1</xdr:col>
      <xdr:colOff>1831181</xdr:colOff>
      <xdr:row>16</xdr:row>
      <xdr:rowOff>0</xdr:rowOff>
    </xdr:to>
    <xdr:grpSp>
      <xdr:nvGrpSpPr>
        <xdr:cNvPr id="18" name="Group 17">
          <a:extLst>
            <a:ext uri="{FF2B5EF4-FFF2-40B4-BE49-F238E27FC236}">
              <a16:creationId xmlns:a16="http://schemas.microsoft.com/office/drawing/2014/main" id="{00000000-0008-0000-0400-000012000000}"/>
            </a:ext>
          </a:extLst>
        </xdr:cNvPr>
        <xdr:cNvGrpSpPr/>
      </xdr:nvGrpSpPr>
      <xdr:grpSpPr>
        <a:xfrm>
          <a:off x="142875" y="5756517"/>
          <a:ext cx="1802606" cy="787158"/>
          <a:chOff x="5610225" y="5462355"/>
          <a:chExt cx="1802606" cy="783418"/>
        </a:xfrm>
      </xdr:grpSpPr>
      <xdr:pic>
        <xdr:nvPicPr>
          <xdr:cNvPr id="19" name="Picture 18" descr="C:\Users\LENOVO\Documents\Skupina FABRIKA\Razpisi\H2020\CoolHeating\D5.2\EU 2020 logo.png">
            <a:extLst>
              <a:ext uri="{FF2B5EF4-FFF2-40B4-BE49-F238E27FC236}">
                <a16:creationId xmlns:a16="http://schemas.microsoft.com/office/drawing/2014/main" id="{00000000-0008-0000-0400-000013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1" name="TextBox 20">
            <a:extLst>
              <a:ext uri="{FF2B5EF4-FFF2-40B4-BE49-F238E27FC236}">
                <a16:creationId xmlns:a16="http://schemas.microsoft.com/office/drawing/2014/main" id="{00000000-0008-0000-0400-000015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4</xdr:col>
      <xdr:colOff>1980000</xdr:colOff>
      <xdr:row>1</xdr:row>
      <xdr:rowOff>257175</xdr:rowOff>
    </xdr:to>
    <xdr:sp macro="" textlink="Translations!A148">
      <xdr:nvSpPr>
        <xdr:cNvPr id="2" name="Objekt 56">
          <a:extLst>
            <a:ext uri="{FF2B5EF4-FFF2-40B4-BE49-F238E27FC236}">
              <a16:creationId xmlns:a16="http://schemas.microsoft.com/office/drawing/2014/main" id="{00000000-0008-0000-0500-000002000000}"/>
            </a:ext>
          </a:extLst>
        </xdr:cNvPr>
        <xdr:cNvSpPr>
          <a:spLocks noChangeArrowheads="1"/>
        </xdr:cNvSpPr>
      </xdr:nvSpPr>
      <xdr:spPr bwMode="auto">
        <a:xfrm>
          <a:off x="114300" y="819150"/>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0B8A0558-59E9-4DE4-8B14-94F88598F5CB}"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4</xdr:col>
      <xdr:colOff>2085975</xdr:colOff>
      <xdr:row>1</xdr:row>
      <xdr:rowOff>0</xdr:rowOff>
    </xdr:from>
    <xdr:to>
      <xdr:col>6</xdr:col>
      <xdr:colOff>160725</xdr:colOff>
      <xdr:row>1</xdr:row>
      <xdr:rowOff>257175</xdr:rowOff>
    </xdr:to>
    <xdr:sp macro="[0]!Module1.Gumb7" textlink="Translations!A168">
      <xdr:nvSpPr>
        <xdr:cNvPr id="3" name="Objekt 57">
          <a:extLst>
            <a:ext uri="{FF2B5EF4-FFF2-40B4-BE49-F238E27FC236}">
              <a16:creationId xmlns:a16="http://schemas.microsoft.com/office/drawing/2014/main" id="{00000000-0008-0000-0500-000003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B54BE1F-9D50-4ABC-8631-04A1B5904D5A}"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266700</xdr:colOff>
      <xdr:row>1</xdr:row>
      <xdr:rowOff>0</xdr:rowOff>
    </xdr:from>
    <xdr:to>
      <xdr:col>9</xdr:col>
      <xdr:colOff>227400</xdr:colOff>
      <xdr:row>1</xdr:row>
      <xdr:rowOff>257175</xdr:rowOff>
    </xdr:to>
    <xdr:sp macro="[0]!Module1.Gumb8" textlink="Translations!A179">
      <xdr:nvSpPr>
        <xdr:cNvPr id="4" name="Objekt 58">
          <a:extLst>
            <a:ext uri="{FF2B5EF4-FFF2-40B4-BE49-F238E27FC236}">
              <a16:creationId xmlns:a16="http://schemas.microsoft.com/office/drawing/2014/main" id="{00000000-0008-0000-0500-000004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3B393F2-8190-4512-9A75-8F918BBF990A}"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333375</xdr:colOff>
      <xdr:row>1</xdr:row>
      <xdr:rowOff>0</xdr:rowOff>
    </xdr:from>
    <xdr:to>
      <xdr:col>12</xdr:col>
      <xdr:colOff>484575</xdr:colOff>
      <xdr:row>1</xdr:row>
      <xdr:rowOff>257175</xdr:rowOff>
    </xdr:to>
    <xdr:sp macro="[0]!Module1.Gumb9" textlink="Translations!A194">
      <xdr:nvSpPr>
        <xdr:cNvPr id="5" name="Objekt 59">
          <a:extLst>
            <a:ext uri="{FF2B5EF4-FFF2-40B4-BE49-F238E27FC236}">
              <a16:creationId xmlns:a16="http://schemas.microsoft.com/office/drawing/2014/main" id="{00000000-0008-0000-0500-000005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C807BB7-B28D-497C-86DE-564B4EAD3264}"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12</xdr:col>
      <xdr:colOff>590175</xdr:colOff>
      <xdr:row>1</xdr:row>
      <xdr:rowOff>0</xdr:rowOff>
    </xdr:from>
    <xdr:to>
      <xdr:col>15</xdr:col>
      <xdr:colOff>741375</xdr:colOff>
      <xdr:row>1</xdr:row>
      <xdr:rowOff>257175</xdr:rowOff>
    </xdr:to>
    <xdr:sp macro="[0]!Module1.Gumb10" textlink="Translations!A215">
      <xdr:nvSpPr>
        <xdr:cNvPr id="6" name="Objekt 60">
          <a:extLst>
            <a:ext uri="{FF2B5EF4-FFF2-40B4-BE49-F238E27FC236}">
              <a16:creationId xmlns:a16="http://schemas.microsoft.com/office/drawing/2014/main" id="{00000000-0008-0000-0500-000006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45195E56-93C7-409A-8DD5-5BD1F0AFEE06}"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0</xdr:colOff>
      <xdr:row>1</xdr:row>
      <xdr:rowOff>371475</xdr:rowOff>
    </xdr:from>
    <xdr:to>
      <xdr:col>4</xdr:col>
      <xdr:colOff>1980000</xdr:colOff>
      <xdr:row>1</xdr:row>
      <xdr:rowOff>628650</xdr:rowOff>
    </xdr:to>
    <xdr:sp macro="[0]!Gumb111" textlink="Translations!A263">
      <xdr:nvSpPr>
        <xdr:cNvPr id="9" name="Objekt 61">
          <a:extLst>
            <a:ext uri="{FF2B5EF4-FFF2-40B4-BE49-F238E27FC236}">
              <a16:creationId xmlns:a16="http://schemas.microsoft.com/office/drawing/2014/main" id="{00000000-0008-0000-0500-000009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9FDB928-348E-49E5-A41F-DC1D8705B070}"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2085975</xdr:colOff>
      <xdr:row>1</xdr:row>
      <xdr:rowOff>371475</xdr:rowOff>
    </xdr:from>
    <xdr:to>
      <xdr:col>6</xdr:col>
      <xdr:colOff>160725</xdr:colOff>
      <xdr:row>1</xdr:row>
      <xdr:rowOff>628650</xdr:rowOff>
    </xdr:to>
    <xdr:sp macro="[0]!Module1.Gumb12" textlink="Translations!A292">
      <xdr:nvSpPr>
        <xdr:cNvPr id="10" name="Objekt 62">
          <a:extLst>
            <a:ext uri="{FF2B5EF4-FFF2-40B4-BE49-F238E27FC236}">
              <a16:creationId xmlns:a16="http://schemas.microsoft.com/office/drawing/2014/main" id="{00000000-0008-0000-0500-00000A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DB526FF-0A5F-4230-9BCB-7FB7503AB16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266700</xdr:colOff>
      <xdr:row>1</xdr:row>
      <xdr:rowOff>371475</xdr:rowOff>
    </xdr:from>
    <xdr:to>
      <xdr:col>9</xdr:col>
      <xdr:colOff>227400</xdr:colOff>
      <xdr:row>1</xdr:row>
      <xdr:rowOff>628650</xdr:rowOff>
    </xdr:to>
    <xdr:sp macro="[0]!Module1.Gumb13" textlink="Translations!A314">
      <xdr:nvSpPr>
        <xdr:cNvPr id="11" name="Objekt 63">
          <a:extLst>
            <a:ext uri="{FF2B5EF4-FFF2-40B4-BE49-F238E27FC236}">
              <a16:creationId xmlns:a16="http://schemas.microsoft.com/office/drawing/2014/main" id="{00000000-0008-0000-0500-00000B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7643579-3B89-45BA-AE27-0A333449A68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333375</xdr:colOff>
      <xdr:row>1</xdr:row>
      <xdr:rowOff>371475</xdr:rowOff>
    </xdr:from>
    <xdr:to>
      <xdr:col>12</xdr:col>
      <xdr:colOff>484575</xdr:colOff>
      <xdr:row>1</xdr:row>
      <xdr:rowOff>628650</xdr:rowOff>
    </xdr:to>
    <xdr:sp macro="[0]!Module1.Gumb14" textlink="Translations!A339">
      <xdr:nvSpPr>
        <xdr:cNvPr id="12" name="Objekt 64">
          <a:extLst>
            <a:ext uri="{FF2B5EF4-FFF2-40B4-BE49-F238E27FC236}">
              <a16:creationId xmlns:a16="http://schemas.microsoft.com/office/drawing/2014/main" id="{00000000-0008-0000-0500-00000C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211F91E-C594-4FD2-A966-A5FBDC11F79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12</xdr:col>
      <xdr:colOff>590175</xdr:colOff>
      <xdr:row>1</xdr:row>
      <xdr:rowOff>371475</xdr:rowOff>
    </xdr:from>
    <xdr:to>
      <xdr:col>15</xdr:col>
      <xdr:colOff>741375</xdr:colOff>
      <xdr:row>1</xdr:row>
      <xdr:rowOff>628650</xdr:rowOff>
    </xdr:to>
    <xdr:sp macro="[0]!Gumb15" textlink="Translations!A361">
      <xdr:nvSpPr>
        <xdr:cNvPr id="13" name="Objekt 65">
          <a:extLst>
            <a:ext uri="{FF2B5EF4-FFF2-40B4-BE49-F238E27FC236}">
              <a16:creationId xmlns:a16="http://schemas.microsoft.com/office/drawing/2014/main" id="{00000000-0008-0000-0500-00000D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5E63D6A-D4E5-4927-9525-633F5A79C37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4</xdr:col>
      <xdr:colOff>9525</xdr:colOff>
      <xdr:row>0</xdr:row>
      <xdr:rowOff>161925</xdr:rowOff>
    </xdr:from>
    <xdr:to>
      <xdr:col>4</xdr:col>
      <xdr:colOff>390525</xdr:colOff>
      <xdr:row>0</xdr:row>
      <xdr:rowOff>542925</xdr:rowOff>
    </xdr:to>
    <xdr:pic macro="[0]!Home">
      <xdr:nvPicPr>
        <xdr:cNvPr id="14" name="Picture 13" descr="Image result">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3028950</xdr:colOff>
      <xdr:row>0</xdr:row>
      <xdr:rowOff>228600</xdr:rowOff>
    </xdr:from>
    <xdr:to>
      <xdr:col>8</xdr:col>
      <xdr:colOff>284175</xdr:colOff>
      <xdr:row>0</xdr:row>
      <xdr:rowOff>588600</xdr:rowOff>
    </xdr:to>
    <xdr:sp macro="[0]!Gumb2" textlink="Translations!A2">
      <xdr:nvSpPr>
        <xdr:cNvPr id="15" name="Objekt 30">
          <a:extLst>
            <a:ext uri="{FF2B5EF4-FFF2-40B4-BE49-F238E27FC236}">
              <a16:creationId xmlns:a16="http://schemas.microsoft.com/office/drawing/2014/main" id="{00000000-0008-0000-0500-00000F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D831C156-BF07-4D1B-88DD-B24D54314E9B}"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390525</xdr:colOff>
      <xdr:row>0</xdr:row>
      <xdr:rowOff>228602</xdr:rowOff>
    </xdr:from>
    <xdr:to>
      <xdr:col>11</xdr:col>
      <xdr:colOff>160350</xdr:colOff>
      <xdr:row>0</xdr:row>
      <xdr:rowOff>588602</xdr:rowOff>
    </xdr:to>
    <xdr:sp macro="" textlink="Translations!A147">
      <xdr:nvSpPr>
        <xdr:cNvPr id="16" name="Objekt 31">
          <a:extLst>
            <a:ext uri="{FF2B5EF4-FFF2-40B4-BE49-F238E27FC236}">
              <a16:creationId xmlns:a16="http://schemas.microsoft.com/office/drawing/2014/main" id="{00000000-0008-0000-0500-000010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B1610714-A8B6-42EC-90E7-FDCB065A3306}"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4</xdr:col>
      <xdr:colOff>504825</xdr:colOff>
      <xdr:row>0</xdr:row>
      <xdr:rowOff>276225</xdr:rowOff>
    </xdr:from>
    <xdr:to>
      <xdr:col>4</xdr:col>
      <xdr:colOff>1739625</xdr:colOff>
      <xdr:row>0</xdr:row>
      <xdr:rowOff>576207</xdr:rowOff>
    </xdr:to>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4</xdr:col>
      <xdr:colOff>28575</xdr:colOff>
      <xdr:row>28</xdr:row>
      <xdr:rowOff>47625</xdr:rowOff>
    </xdr:from>
    <xdr:to>
      <xdr:col>4</xdr:col>
      <xdr:colOff>1831181</xdr:colOff>
      <xdr:row>28</xdr:row>
      <xdr:rowOff>834783</xdr:rowOff>
    </xdr:to>
    <xdr:grpSp>
      <xdr:nvGrpSpPr>
        <xdr:cNvPr id="19" name="Group 18">
          <a:extLst>
            <a:ext uri="{FF2B5EF4-FFF2-40B4-BE49-F238E27FC236}">
              <a16:creationId xmlns:a16="http://schemas.microsoft.com/office/drawing/2014/main" id="{00000000-0008-0000-0500-000013000000}"/>
            </a:ext>
          </a:extLst>
        </xdr:cNvPr>
        <xdr:cNvGrpSpPr/>
      </xdr:nvGrpSpPr>
      <xdr:grpSpPr>
        <a:xfrm>
          <a:off x="142875" y="8058150"/>
          <a:ext cx="1802606" cy="787158"/>
          <a:chOff x="5610225" y="5462355"/>
          <a:chExt cx="1802606" cy="783418"/>
        </a:xfrm>
      </xdr:grpSpPr>
      <xdr:pic>
        <xdr:nvPicPr>
          <xdr:cNvPr id="20" name="Picture 19" descr="C:\Users\LENOVO\Documents\Skupina FABRIKA\Razpisi\H2020\CoolHeating\D5.2\EU 2020 logo.png">
            <a:extLst>
              <a:ext uri="{FF2B5EF4-FFF2-40B4-BE49-F238E27FC236}">
                <a16:creationId xmlns:a16="http://schemas.microsoft.com/office/drawing/2014/main" id="{00000000-0008-0000-0500-000014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9525</xdr:colOff>
      <xdr:row>1</xdr:row>
      <xdr:rowOff>0</xdr:rowOff>
    </xdr:from>
    <xdr:to>
      <xdr:col>4</xdr:col>
      <xdr:colOff>1989525</xdr:colOff>
      <xdr:row>1</xdr:row>
      <xdr:rowOff>257175</xdr:rowOff>
    </xdr:to>
    <xdr:sp macro="[0]!Module1.Gumb6" textlink="Translations!A148">
      <xdr:nvSpPr>
        <xdr:cNvPr id="133" name="Objekt 56">
          <a:extLst>
            <a:ext uri="{FF2B5EF4-FFF2-40B4-BE49-F238E27FC236}">
              <a16:creationId xmlns:a16="http://schemas.microsoft.com/office/drawing/2014/main" id="{00000000-0008-0000-0600-000085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94E765E-6958-4E92-BA95-A7B6C40341B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2095500</xdr:colOff>
      <xdr:row>1</xdr:row>
      <xdr:rowOff>0</xdr:rowOff>
    </xdr:from>
    <xdr:to>
      <xdr:col>7</xdr:col>
      <xdr:colOff>370275</xdr:colOff>
      <xdr:row>1</xdr:row>
      <xdr:rowOff>257175</xdr:rowOff>
    </xdr:to>
    <xdr:sp macro="" textlink="Translations!A168">
      <xdr:nvSpPr>
        <xdr:cNvPr id="134" name="Objekt 57">
          <a:extLst>
            <a:ext uri="{FF2B5EF4-FFF2-40B4-BE49-F238E27FC236}">
              <a16:creationId xmlns:a16="http://schemas.microsoft.com/office/drawing/2014/main" id="{00000000-0008-0000-0600-000086000000}"/>
            </a:ext>
          </a:extLst>
        </xdr:cNvPr>
        <xdr:cNvSpPr>
          <a:spLocks noChangeArrowheads="1"/>
        </xdr:cNvSpPr>
      </xdr:nvSpPr>
      <xdr:spPr bwMode="auto">
        <a:xfrm>
          <a:off x="2200275" y="819150"/>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F48690D1-B63F-498A-B399-49128B71E530}" type="TxLink">
            <a:rPr lang="en-US" sz="1000" b="1" i="0" u="none" strike="noStrike">
              <a:solidFill>
                <a:schemeClr val="tx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tx1"/>
            </a:solidFill>
            <a:latin typeface="Arial" panose="020B0604020202020204" pitchFamily="34" charset="0"/>
            <a:cs typeface="Arial" panose="020B0604020202020204" pitchFamily="34" charset="0"/>
          </a:endParaRPr>
        </a:p>
      </xdr:txBody>
    </xdr:sp>
    <xdr:clientData/>
  </xdr:twoCellAnchor>
  <xdr:twoCellAnchor editAs="absolute">
    <xdr:from>
      <xdr:col>7</xdr:col>
      <xdr:colOff>476250</xdr:colOff>
      <xdr:row>1</xdr:row>
      <xdr:rowOff>0</xdr:rowOff>
    </xdr:from>
    <xdr:to>
      <xdr:col>10</xdr:col>
      <xdr:colOff>141675</xdr:colOff>
      <xdr:row>1</xdr:row>
      <xdr:rowOff>257175</xdr:rowOff>
    </xdr:to>
    <xdr:sp macro="[0]!Module1.Gumb8" textlink="Translations!A179">
      <xdr:nvSpPr>
        <xdr:cNvPr id="135" name="Objekt 58">
          <a:extLst>
            <a:ext uri="{FF2B5EF4-FFF2-40B4-BE49-F238E27FC236}">
              <a16:creationId xmlns:a16="http://schemas.microsoft.com/office/drawing/2014/main" id="{00000000-0008-0000-0600-000087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A9E3FC6-D29F-465A-8E6E-4C2CFF72469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247650</xdr:colOff>
      <xdr:row>1</xdr:row>
      <xdr:rowOff>0</xdr:rowOff>
    </xdr:from>
    <xdr:to>
      <xdr:col>12</xdr:col>
      <xdr:colOff>684600</xdr:colOff>
      <xdr:row>1</xdr:row>
      <xdr:rowOff>257175</xdr:rowOff>
    </xdr:to>
    <xdr:sp macro="[0]!Module1.Gumb9" textlink="Translations!A194">
      <xdr:nvSpPr>
        <xdr:cNvPr id="136" name="Objekt 59">
          <a:extLst>
            <a:ext uri="{FF2B5EF4-FFF2-40B4-BE49-F238E27FC236}">
              <a16:creationId xmlns:a16="http://schemas.microsoft.com/office/drawing/2014/main" id="{00000000-0008-0000-0600-000088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E081034-3B74-4544-A29C-612C185135E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18675</xdr:colOff>
      <xdr:row>1</xdr:row>
      <xdr:rowOff>0</xdr:rowOff>
    </xdr:from>
    <xdr:to>
      <xdr:col>25</xdr:col>
      <xdr:colOff>455625</xdr:colOff>
      <xdr:row>1</xdr:row>
      <xdr:rowOff>257175</xdr:rowOff>
    </xdr:to>
    <xdr:sp macro="[0]!Module1.Gumb10" textlink="Translations!A215">
      <xdr:nvSpPr>
        <xdr:cNvPr id="137" name="Objekt 60">
          <a:extLst>
            <a:ext uri="{FF2B5EF4-FFF2-40B4-BE49-F238E27FC236}">
              <a16:creationId xmlns:a16="http://schemas.microsoft.com/office/drawing/2014/main" id="{00000000-0008-0000-0600-000089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BD903F8-E758-4E69-BA1D-B770E9024F8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9525</xdr:colOff>
      <xdr:row>1</xdr:row>
      <xdr:rowOff>371475</xdr:rowOff>
    </xdr:from>
    <xdr:to>
      <xdr:col>4</xdr:col>
      <xdr:colOff>1989525</xdr:colOff>
      <xdr:row>1</xdr:row>
      <xdr:rowOff>628650</xdr:rowOff>
    </xdr:to>
    <xdr:sp macro="[0]!Gumb111" textlink="Translations!A263">
      <xdr:nvSpPr>
        <xdr:cNvPr id="138" name="Objekt 61">
          <a:extLst>
            <a:ext uri="{FF2B5EF4-FFF2-40B4-BE49-F238E27FC236}">
              <a16:creationId xmlns:a16="http://schemas.microsoft.com/office/drawing/2014/main" id="{00000000-0008-0000-0600-00008A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AB9C0EEC-CD12-4141-9238-96E688D28EB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2095500</xdr:colOff>
      <xdr:row>1</xdr:row>
      <xdr:rowOff>371475</xdr:rowOff>
    </xdr:from>
    <xdr:to>
      <xdr:col>7</xdr:col>
      <xdr:colOff>370275</xdr:colOff>
      <xdr:row>1</xdr:row>
      <xdr:rowOff>628650</xdr:rowOff>
    </xdr:to>
    <xdr:sp macro="[0]!Module1.Gumb12" textlink="Translations!A292">
      <xdr:nvSpPr>
        <xdr:cNvPr id="139" name="Objekt 62">
          <a:extLst>
            <a:ext uri="{FF2B5EF4-FFF2-40B4-BE49-F238E27FC236}">
              <a16:creationId xmlns:a16="http://schemas.microsoft.com/office/drawing/2014/main" id="{00000000-0008-0000-0600-00008B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41F75AD-F308-4D52-A676-9867DA65C74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476250</xdr:colOff>
      <xdr:row>1</xdr:row>
      <xdr:rowOff>371475</xdr:rowOff>
    </xdr:from>
    <xdr:to>
      <xdr:col>10</xdr:col>
      <xdr:colOff>141675</xdr:colOff>
      <xdr:row>1</xdr:row>
      <xdr:rowOff>628650</xdr:rowOff>
    </xdr:to>
    <xdr:sp macro="[0]!Module1.Gumb13" textlink="Translations!A314">
      <xdr:nvSpPr>
        <xdr:cNvPr id="140" name="Objekt 63">
          <a:extLst>
            <a:ext uri="{FF2B5EF4-FFF2-40B4-BE49-F238E27FC236}">
              <a16:creationId xmlns:a16="http://schemas.microsoft.com/office/drawing/2014/main" id="{00000000-0008-0000-0600-00008C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882C3A6-A14F-4238-9905-7F2ABB0D53F8}"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247650</xdr:colOff>
      <xdr:row>1</xdr:row>
      <xdr:rowOff>371475</xdr:rowOff>
    </xdr:from>
    <xdr:to>
      <xdr:col>12</xdr:col>
      <xdr:colOff>684600</xdr:colOff>
      <xdr:row>1</xdr:row>
      <xdr:rowOff>628650</xdr:rowOff>
    </xdr:to>
    <xdr:sp macro="[0]!Module1.Gumb14" textlink="Translations!A339">
      <xdr:nvSpPr>
        <xdr:cNvPr id="141" name="Objekt 64">
          <a:extLst>
            <a:ext uri="{FF2B5EF4-FFF2-40B4-BE49-F238E27FC236}">
              <a16:creationId xmlns:a16="http://schemas.microsoft.com/office/drawing/2014/main" id="{00000000-0008-0000-0600-00008D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DFC8D649-01CD-4CCF-99C9-5E9A197052B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18675</xdr:colOff>
      <xdr:row>1</xdr:row>
      <xdr:rowOff>371475</xdr:rowOff>
    </xdr:from>
    <xdr:to>
      <xdr:col>25</xdr:col>
      <xdr:colOff>455625</xdr:colOff>
      <xdr:row>1</xdr:row>
      <xdr:rowOff>628650</xdr:rowOff>
    </xdr:to>
    <xdr:sp macro="[0]!Gumb15" textlink="Translations!A361">
      <xdr:nvSpPr>
        <xdr:cNvPr id="142" name="Objekt 65">
          <a:extLst>
            <a:ext uri="{FF2B5EF4-FFF2-40B4-BE49-F238E27FC236}">
              <a16:creationId xmlns:a16="http://schemas.microsoft.com/office/drawing/2014/main" id="{00000000-0008-0000-0600-00008E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3E49D261-D33C-4E43-BDC1-E6BB9E2F0B83}"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104775</xdr:colOff>
      <xdr:row>0</xdr:row>
      <xdr:rowOff>228600</xdr:rowOff>
    </xdr:from>
    <xdr:to>
      <xdr:col>8</xdr:col>
      <xdr:colOff>646125</xdr:colOff>
      <xdr:row>0</xdr:row>
      <xdr:rowOff>588600</xdr:rowOff>
    </xdr:to>
    <xdr:sp macro="[0]!Gumb2" textlink="Translations!A2">
      <xdr:nvSpPr>
        <xdr:cNvPr id="143" name="Objekt 30">
          <a:extLst>
            <a:ext uri="{FF2B5EF4-FFF2-40B4-BE49-F238E27FC236}">
              <a16:creationId xmlns:a16="http://schemas.microsoft.com/office/drawing/2014/main" id="{00000000-0008-0000-0600-00008F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82E81A96-E65C-43AA-80D7-72433C7338DC}"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752475</xdr:colOff>
      <xdr:row>0</xdr:row>
      <xdr:rowOff>228602</xdr:rowOff>
    </xdr:from>
    <xdr:to>
      <xdr:col>11</xdr:col>
      <xdr:colOff>522300</xdr:colOff>
      <xdr:row>0</xdr:row>
      <xdr:rowOff>588602</xdr:rowOff>
    </xdr:to>
    <xdr:sp macro="" textlink="Translations!A147">
      <xdr:nvSpPr>
        <xdr:cNvPr id="144" name="Objekt 31">
          <a:extLst>
            <a:ext uri="{FF2B5EF4-FFF2-40B4-BE49-F238E27FC236}">
              <a16:creationId xmlns:a16="http://schemas.microsoft.com/office/drawing/2014/main" id="{00000000-0008-0000-0600-000090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EFCC3EC7-68FD-4209-9701-7AC8E26CA6FD}"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4</xdr:col>
      <xdr:colOff>19050</xdr:colOff>
      <xdr:row>0</xdr:row>
      <xdr:rowOff>161925</xdr:rowOff>
    </xdr:from>
    <xdr:to>
      <xdr:col>4</xdr:col>
      <xdr:colOff>400050</xdr:colOff>
      <xdr:row>0</xdr:row>
      <xdr:rowOff>542925</xdr:rowOff>
    </xdr:to>
    <xdr:pic macro="[0]!Home">
      <xdr:nvPicPr>
        <xdr:cNvPr id="14" name="Picture 13" descr="Image result">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514350</xdr:colOff>
      <xdr:row>0</xdr:row>
      <xdr:rowOff>276225</xdr:rowOff>
    </xdr:from>
    <xdr:to>
      <xdr:col>4</xdr:col>
      <xdr:colOff>1749150</xdr:colOff>
      <xdr:row>0</xdr:row>
      <xdr:rowOff>576207</xdr:rowOff>
    </xdr:to>
    <xdr:pic>
      <xdr:nvPicPr>
        <xdr:cNvPr id="18" name="Picture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0</xdr:col>
      <xdr:colOff>95250</xdr:colOff>
      <xdr:row>17</xdr:row>
      <xdr:rowOff>89142</xdr:rowOff>
    </xdr:from>
    <xdr:to>
      <xdr:col>4</xdr:col>
      <xdr:colOff>1793081</xdr:colOff>
      <xdr:row>18</xdr:row>
      <xdr:rowOff>0</xdr:rowOff>
    </xdr:to>
    <xdr:grpSp>
      <xdr:nvGrpSpPr>
        <xdr:cNvPr id="17" name="Group 16">
          <a:extLst>
            <a:ext uri="{FF2B5EF4-FFF2-40B4-BE49-F238E27FC236}">
              <a16:creationId xmlns:a16="http://schemas.microsoft.com/office/drawing/2014/main" id="{00000000-0008-0000-0600-000011000000}"/>
            </a:ext>
          </a:extLst>
        </xdr:cNvPr>
        <xdr:cNvGrpSpPr/>
      </xdr:nvGrpSpPr>
      <xdr:grpSpPr>
        <a:xfrm>
          <a:off x="95250" y="5299317"/>
          <a:ext cx="1802606" cy="787158"/>
          <a:chOff x="5610225" y="5462355"/>
          <a:chExt cx="1802606" cy="783418"/>
        </a:xfrm>
      </xdr:grpSpPr>
      <xdr:pic>
        <xdr:nvPicPr>
          <xdr:cNvPr id="19" name="Picture 18" descr="C:\Users\LENOVO\Documents\Skupina FABRIKA\Razpisi\H2020\CoolHeating\D5.2\EU 2020 logo.png">
            <a:extLst>
              <a:ext uri="{FF2B5EF4-FFF2-40B4-BE49-F238E27FC236}">
                <a16:creationId xmlns:a16="http://schemas.microsoft.com/office/drawing/2014/main" id="{00000000-0008-0000-0600-000013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4</xdr:col>
      <xdr:colOff>1980000</xdr:colOff>
      <xdr:row>1</xdr:row>
      <xdr:rowOff>257175</xdr:rowOff>
    </xdr:to>
    <xdr:sp macro="[0]!Module1.Gumb6" textlink="Translations!A148">
      <xdr:nvSpPr>
        <xdr:cNvPr id="14" name="Objekt 56">
          <a:extLst>
            <a:ext uri="{FF2B5EF4-FFF2-40B4-BE49-F238E27FC236}">
              <a16:creationId xmlns:a16="http://schemas.microsoft.com/office/drawing/2014/main" id="{00000000-0008-0000-0700-00000E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DDA18C8-F8D2-4C60-8422-4AE420F6BF3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2085975</xdr:colOff>
      <xdr:row>1</xdr:row>
      <xdr:rowOff>0</xdr:rowOff>
    </xdr:from>
    <xdr:to>
      <xdr:col>7</xdr:col>
      <xdr:colOff>417900</xdr:colOff>
      <xdr:row>1</xdr:row>
      <xdr:rowOff>257175</xdr:rowOff>
    </xdr:to>
    <xdr:sp macro="[0]!Module1.Gumb7" textlink="Translations!A168">
      <xdr:nvSpPr>
        <xdr:cNvPr id="15" name="Objekt 57">
          <a:extLst>
            <a:ext uri="{FF2B5EF4-FFF2-40B4-BE49-F238E27FC236}">
              <a16:creationId xmlns:a16="http://schemas.microsoft.com/office/drawing/2014/main" id="{00000000-0008-0000-0700-00000F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EF9265B-01B8-4AEB-A1D1-49E358E7A476}"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523875</xdr:colOff>
      <xdr:row>1</xdr:row>
      <xdr:rowOff>0</xdr:rowOff>
    </xdr:from>
    <xdr:to>
      <xdr:col>10</xdr:col>
      <xdr:colOff>189300</xdr:colOff>
      <xdr:row>1</xdr:row>
      <xdr:rowOff>257175</xdr:rowOff>
    </xdr:to>
    <xdr:sp macro="" textlink="Translations!A179">
      <xdr:nvSpPr>
        <xdr:cNvPr id="16" name="Objekt 58">
          <a:extLst>
            <a:ext uri="{FF2B5EF4-FFF2-40B4-BE49-F238E27FC236}">
              <a16:creationId xmlns:a16="http://schemas.microsoft.com/office/drawing/2014/main" id="{00000000-0008-0000-0700-000010000000}"/>
            </a:ext>
          </a:extLst>
        </xdr:cNvPr>
        <xdr:cNvSpPr>
          <a:spLocks noChangeArrowheads="1"/>
        </xdr:cNvSpPr>
      </xdr:nvSpPr>
      <xdr:spPr bwMode="auto">
        <a:xfrm>
          <a:off x="4286250" y="819150"/>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ED0BCF86-AAB2-4DD6-B76F-DCD984BB5804}"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10</xdr:col>
      <xdr:colOff>295275</xdr:colOff>
      <xdr:row>1</xdr:row>
      <xdr:rowOff>0</xdr:rowOff>
    </xdr:from>
    <xdr:to>
      <xdr:col>12</xdr:col>
      <xdr:colOff>732225</xdr:colOff>
      <xdr:row>1</xdr:row>
      <xdr:rowOff>257175</xdr:rowOff>
    </xdr:to>
    <xdr:sp macro="[0]!Module1.Gumb9" textlink="Translations!A194">
      <xdr:nvSpPr>
        <xdr:cNvPr id="17" name="Objekt 59">
          <a:extLst>
            <a:ext uri="{FF2B5EF4-FFF2-40B4-BE49-F238E27FC236}">
              <a16:creationId xmlns:a16="http://schemas.microsoft.com/office/drawing/2014/main" id="{00000000-0008-0000-0700-000011000000}"/>
            </a:ext>
          </a:extLst>
        </xdr:cNvPr>
        <xdr:cNvSpPr>
          <a:spLocks noChangeArrowheads="1"/>
        </xdr:cNvSpPr>
      </xdr:nvSpPr>
      <xdr:spPr bwMode="auto">
        <a:xfrm>
          <a:off x="63722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293587C-77CB-40E5-A5C1-FC89B11DC17B}"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66300</xdr:colOff>
      <xdr:row>1</xdr:row>
      <xdr:rowOff>0</xdr:rowOff>
    </xdr:from>
    <xdr:to>
      <xdr:col>15</xdr:col>
      <xdr:colOff>503250</xdr:colOff>
      <xdr:row>1</xdr:row>
      <xdr:rowOff>257175</xdr:rowOff>
    </xdr:to>
    <xdr:sp macro="[0]!Module1.Gumb10" textlink="Translations!A215">
      <xdr:nvSpPr>
        <xdr:cNvPr id="18" name="Objekt 60">
          <a:extLst>
            <a:ext uri="{FF2B5EF4-FFF2-40B4-BE49-F238E27FC236}">
              <a16:creationId xmlns:a16="http://schemas.microsoft.com/office/drawing/2014/main" id="{00000000-0008-0000-0700-000012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617C62E-98F6-4027-9B5A-5805FCD43299}"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xdr:col>
      <xdr:colOff>0</xdr:colOff>
      <xdr:row>1</xdr:row>
      <xdr:rowOff>371475</xdr:rowOff>
    </xdr:from>
    <xdr:to>
      <xdr:col>4</xdr:col>
      <xdr:colOff>1980000</xdr:colOff>
      <xdr:row>1</xdr:row>
      <xdr:rowOff>628650</xdr:rowOff>
    </xdr:to>
    <xdr:sp macro="[0]!Gumb111" textlink="Translations!A263">
      <xdr:nvSpPr>
        <xdr:cNvPr id="19" name="Objekt 61">
          <a:extLst>
            <a:ext uri="{FF2B5EF4-FFF2-40B4-BE49-F238E27FC236}">
              <a16:creationId xmlns:a16="http://schemas.microsoft.com/office/drawing/2014/main" id="{00000000-0008-0000-0700-000013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6BABCDDA-F390-45F1-96DD-1DC276216301}"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4</xdr:col>
      <xdr:colOff>2085975</xdr:colOff>
      <xdr:row>1</xdr:row>
      <xdr:rowOff>371475</xdr:rowOff>
    </xdr:from>
    <xdr:to>
      <xdr:col>7</xdr:col>
      <xdr:colOff>417900</xdr:colOff>
      <xdr:row>1</xdr:row>
      <xdr:rowOff>628650</xdr:rowOff>
    </xdr:to>
    <xdr:sp macro="[0]!Module1.Gumb12" textlink="Translations!A292">
      <xdr:nvSpPr>
        <xdr:cNvPr id="20" name="Objekt 62">
          <a:extLst>
            <a:ext uri="{FF2B5EF4-FFF2-40B4-BE49-F238E27FC236}">
              <a16:creationId xmlns:a16="http://schemas.microsoft.com/office/drawing/2014/main" id="{00000000-0008-0000-0700-000014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172E812-7A27-4BC3-8F6A-484D96E32784}"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7</xdr:col>
      <xdr:colOff>523875</xdr:colOff>
      <xdr:row>1</xdr:row>
      <xdr:rowOff>371475</xdr:rowOff>
    </xdr:from>
    <xdr:to>
      <xdr:col>10</xdr:col>
      <xdr:colOff>189300</xdr:colOff>
      <xdr:row>1</xdr:row>
      <xdr:rowOff>628650</xdr:rowOff>
    </xdr:to>
    <xdr:sp macro="[0]!Module1.Gumb13" textlink="Translations!A314">
      <xdr:nvSpPr>
        <xdr:cNvPr id="21" name="Objekt 63">
          <a:extLst>
            <a:ext uri="{FF2B5EF4-FFF2-40B4-BE49-F238E27FC236}">
              <a16:creationId xmlns:a16="http://schemas.microsoft.com/office/drawing/2014/main" id="{00000000-0008-0000-0700-000015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8682D6D-0BDF-4C68-92DC-3FEC19422E5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295275</xdr:colOff>
      <xdr:row>1</xdr:row>
      <xdr:rowOff>371475</xdr:rowOff>
    </xdr:from>
    <xdr:to>
      <xdr:col>12</xdr:col>
      <xdr:colOff>732225</xdr:colOff>
      <xdr:row>1</xdr:row>
      <xdr:rowOff>628650</xdr:rowOff>
    </xdr:to>
    <xdr:sp macro="[0]!Module1.Gumb14" textlink="Translations!A339">
      <xdr:nvSpPr>
        <xdr:cNvPr id="22" name="Objekt 64">
          <a:extLst>
            <a:ext uri="{FF2B5EF4-FFF2-40B4-BE49-F238E27FC236}">
              <a16:creationId xmlns:a16="http://schemas.microsoft.com/office/drawing/2014/main" id="{00000000-0008-0000-0700-000016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BC6A5D1B-3963-43D4-ADC1-E65BCA1DDD82}"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66300</xdr:colOff>
      <xdr:row>1</xdr:row>
      <xdr:rowOff>371475</xdr:rowOff>
    </xdr:from>
    <xdr:to>
      <xdr:col>15</xdr:col>
      <xdr:colOff>503250</xdr:colOff>
      <xdr:row>1</xdr:row>
      <xdr:rowOff>628650</xdr:rowOff>
    </xdr:to>
    <xdr:sp macro="[0]!Gumb15" textlink="Translations!A361">
      <xdr:nvSpPr>
        <xdr:cNvPr id="23" name="Objekt 65">
          <a:extLst>
            <a:ext uri="{FF2B5EF4-FFF2-40B4-BE49-F238E27FC236}">
              <a16:creationId xmlns:a16="http://schemas.microsoft.com/office/drawing/2014/main" id="{00000000-0008-0000-0700-000017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08DDE76-380F-469B-B851-5E6DF747D94A}"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152400</xdr:colOff>
      <xdr:row>0</xdr:row>
      <xdr:rowOff>228600</xdr:rowOff>
    </xdr:from>
    <xdr:to>
      <xdr:col>8</xdr:col>
      <xdr:colOff>693750</xdr:colOff>
      <xdr:row>0</xdr:row>
      <xdr:rowOff>588600</xdr:rowOff>
    </xdr:to>
    <xdr:sp macro="[0]!Gumb2" textlink="Translations!A2">
      <xdr:nvSpPr>
        <xdr:cNvPr id="24" name="Objekt 30">
          <a:extLst>
            <a:ext uri="{FF2B5EF4-FFF2-40B4-BE49-F238E27FC236}">
              <a16:creationId xmlns:a16="http://schemas.microsoft.com/office/drawing/2014/main" id="{00000000-0008-0000-0700-000018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EC8AAE80-0F90-47C6-A070-FE9A23C20B6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28575</xdr:colOff>
      <xdr:row>0</xdr:row>
      <xdr:rowOff>228602</xdr:rowOff>
    </xdr:from>
    <xdr:to>
      <xdr:col>11</xdr:col>
      <xdr:colOff>569925</xdr:colOff>
      <xdr:row>0</xdr:row>
      <xdr:rowOff>588602</xdr:rowOff>
    </xdr:to>
    <xdr:sp macro="" textlink="Translations!A147">
      <xdr:nvSpPr>
        <xdr:cNvPr id="25" name="Objekt 31">
          <a:extLst>
            <a:ext uri="{FF2B5EF4-FFF2-40B4-BE49-F238E27FC236}">
              <a16:creationId xmlns:a16="http://schemas.microsoft.com/office/drawing/2014/main" id="{00000000-0008-0000-0700-000019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7C654FE8-462C-4ED7-9CDC-8A7A4A551D4A}"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4</xdr:col>
      <xdr:colOff>9525</xdr:colOff>
      <xdr:row>0</xdr:row>
      <xdr:rowOff>161925</xdr:rowOff>
    </xdr:from>
    <xdr:to>
      <xdr:col>4</xdr:col>
      <xdr:colOff>390525</xdr:colOff>
      <xdr:row>0</xdr:row>
      <xdr:rowOff>542925</xdr:rowOff>
    </xdr:to>
    <xdr:pic macro="[0]!Home">
      <xdr:nvPicPr>
        <xdr:cNvPr id="26" name="Picture 25" descr="Image result">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504825</xdr:colOff>
      <xdr:row>0</xdr:row>
      <xdr:rowOff>276225</xdr:rowOff>
    </xdr:from>
    <xdr:to>
      <xdr:col>4</xdr:col>
      <xdr:colOff>1739625</xdr:colOff>
      <xdr:row>0</xdr:row>
      <xdr:rowOff>576207</xdr:rowOff>
    </xdr:to>
    <xdr:pic>
      <xdr:nvPicPr>
        <xdr:cNvPr id="27" name="Picture 26">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4</xdr:col>
      <xdr:colOff>9525</xdr:colOff>
      <xdr:row>21</xdr:row>
      <xdr:rowOff>47625</xdr:rowOff>
    </xdr:from>
    <xdr:to>
      <xdr:col>4</xdr:col>
      <xdr:colOff>1812131</xdr:colOff>
      <xdr:row>21</xdr:row>
      <xdr:rowOff>834783</xdr:rowOff>
    </xdr:to>
    <xdr:grpSp>
      <xdr:nvGrpSpPr>
        <xdr:cNvPr id="29" name="Group 28">
          <a:extLst>
            <a:ext uri="{FF2B5EF4-FFF2-40B4-BE49-F238E27FC236}">
              <a16:creationId xmlns:a16="http://schemas.microsoft.com/office/drawing/2014/main" id="{00000000-0008-0000-0700-00001D000000}"/>
            </a:ext>
          </a:extLst>
        </xdr:cNvPr>
        <xdr:cNvGrpSpPr/>
      </xdr:nvGrpSpPr>
      <xdr:grpSpPr>
        <a:xfrm>
          <a:off x="123825" y="6629400"/>
          <a:ext cx="1802606" cy="787158"/>
          <a:chOff x="5610225" y="5462355"/>
          <a:chExt cx="1802606" cy="783418"/>
        </a:xfrm>
      </xdr:grpSpPr>
      <xdr:pic>
        <xdr:nvPicPr>
          <xdr:cNvPr id="30" name="Picture 29" descr="C:\Users\LENOVO\Documents\Skupina FABRIKA\Razpisi\H2020\CoolHeating\D5.2\EU 2020 logo.png">
            <a:extLst>
              <a:ext uri="{FF2B5EF4-FFF2-40B4-BE49-F238E27FC236}">
                <a16:creationId xmlns:a16="http://schemas.microsoft.com/office/drawing/2014/main" id="{00000000-0008-0000-0700-00001E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114300</xdr:colOff>
      <xdr:row>1</xdr:row>
      <xdr:rowOff>0</xdr:rowOff>
    </xdr:from>
    <xdr:to>
      <xdr:col>5</xdr:col>
      <xdr:colOff>284550</xdr:colOff>
      <xdr:row>1</xdr:row>
      <xdr:rowOff>257175</xdr:rowOff>
    </xdr:to>
    <xdr:sp macro="[0]!Module1.Gumb6" textlink="Translations!A148">
      <xdr:nvSpPr>
        <xdr:cNvPr id="14" name="Objekt 56">
          <a:extLst>
            <a:ext uri="{FF2B5EF4-FFF2-40B4-BE49-F238E27FC236}">
              <a16:creationId xmlns:a16="http://schemas.microsoft.com/office/drawing/2014/main" id="{00000000-0008-0000-0800-00000E000000}"/>
            </a:ext>
          </a:extLst>
        </xdr:cNvPr>
        <xdr:cNvSpPr>
          <a:spLocks noChangeArrowheads="1"/>
        </xdr:cNvSpPr>
      </xdr:nvSpPr>
      <xdr:spPr bwMode="auto">
        <a:xfrm>
          <a:off x="11430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973C293-EE93-4D77-BEF6-37AA0C06B40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Investment and financing</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390525</xdr:colOff>
      <xdr:row>1</xdr:row>
      <xdr:rowOff>0</xdr:rowOff>
    </xdr:from>
    <xdr:to>
      <xdr:col>7</xdr:col>
      <xdr:colOff>760800</xdr:colOff>
      <xdr:row>1</xdr:row>
      <xdr:rowOff>257175</xdr:rowOff>
    </xdr:to>
    <xdr:sp macro="[0]!Module1.Gumb7" textlink="Translations!A168">
      <xdr:nvSpPr>
        <xdr:cNvPr id="15" name="Objekt 57">
          <a:extLst>
            <a:ext uri="{FF2B5EF4-FFF2-40B4-BE49-F238E27FC236}">
              <a16:creationId xmlns:a16="http://schemas.microsoft.com/office/drawing/2014/main" id="{00000000-0008-0000-0800-00000F000000}"/>
            </a:ext>
          </a:extLst>
        </xdr:cNvPr>
        <xdr:cNvSpPr>
          <a:spLocks noChangeArrowheads="1"/>
        </xdr:cNvSpPr>
      </xdr:nvSpPr>
      <xdr:spPr bwMode="auto">
        <a:xfrm>
          <a:off x="220027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749E09D0-877C-4F55-BB11-F4FAFF8628D4}"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Revenues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95250</xdr:colOff>
      <xdr:row>1</xdr:row>
      <xdr:rowOff>0</xdr:rowOff>
    </xdr:from>
    <xdr:to>
      <xdr:col>10</xdr:col>
      <xdr:colOff>532200</xdr:colOff>
      <xdr:row>1</xdr:row>
      <xdr:rowOff>257175</xdr:rowOff>
    </xdr:to>
    <xdr:sp macro="[0]!Gumb8" textlink="Translations!A179">
      <xdr:nvSpPr>
        <xdr:cNvPr id="16" name="Objekt 58">
          <a:extLst>
            <a:ext uri="{FF2B5EF4-FFF2-40B4-BE49-F238E27FC236}">
              <a16:creationId xmlns:a16="http://schemas.microsoft.com/office/drawing/2014/main" id="{00000000-0008-0000-0800-000010000000}"/>
            </a:ext>
          </a:extLst>
        </xdr:cNvPr>
        <xdr:cNvSpPr>
          <a:spLocks noChangeArrowheads="1"/>
        </xdr:cNvSpPr>
      </xdr:nvSpPr>
      <xdr:spPr bwMode="auto">
        <a:xfrm>
          <a:off x="4286250"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50D9BD20-10F5-4810-B286-05A185F6EC2F}"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Costs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638175</xdr:colOff>
      <xdr:row>1</xdr:row>
      <xdr:rowOff>0</xdr:rowOff>
    </xdr:from>
    <xdr:to>
      <xdr:col>13</xdr:col>
      <xdr:colOff>303600</xdr:colOff>
      <xdr:row>1</xdr:row>
      <xdr:rowOff>257175</xdr:rowOff>
    </xdr:to>
    <xdr:sp macro="" textlink="Translations!A194">
      <xdr:nvSpPr>
        <xdr:cNvPr id="18" name="Objekt 59">
          <a:extLst>
            <a:ext uri="{FF2B5EF4-FFF2-40B4-BE49-F238E27FC236}">
              <a16:creationId xmlns:a16="http://schemas.microsoft.com/office/drawing/2014/main" id="{00000000-0008-0000-0800-000012000000}"/>
            </a:ext>
          </a:extLst>
        </xdr:cNvPr>
        <xdr:cNvSpPr>
          <a:spLocks noChangeArrowheads="1"/>
        </xdr:cNvSpPr>
      </xdr:nvSpPr>
      <xdr:spPr bwMode="auto">
        <a:xfrm>
          <a:off x="6372225" y="819150"/>
          <a:ext cx="1980000" cy="257175"/>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121A9327-4EC4-416A-B62D-DAFFC92FD9E8}" type="TxLink">
            <a:rPr lang="en-US" sz="1000" b="1" i="0" u="none" strike="noStrike">
              <a:solidFill>
                <a:srgbClr val="000000"/>
              </a:solidFill>
              <a:latin typeface="Arial" panose="020B0604020202020204" pitchFamily="34" charset="0"/>
              <a:ea typeface="Tahoma"/>
              <a:cs typeface="Arial" panose="020B0604020202020204" pitchFamily="34" charset="0"/>
            </a:rPr>
            <a:pPr algn="ctr" rtl="1">
              <a:defRPr sz="1000"/>
            </a:pPr>
            <a:t>Assets</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absolute">
    <xdr:from>
      <xdr:col>13</xdr:col>
      <xdr:colOff>409200</xdr:colOff>
      <xdr:row>1</xdr:row>
      <xdr:rowOff>0</xdr:rowOff>
    </xdr:from>
    <xdr:to>
      <xdr:col>26</xdr:col>
      <xdr:colOff>74625</xdr:colOff>
      <xdr:row>1</xdr:row>
      <xdr:rowOff>257175</xdr:rowOff>
    </xdr:to>
    <xdr:sp macro="[0]!Module1.Gumb10" textlink="Translations!A215">
      <xdr:nvSpPr>
        <xdr:cNvPr id="19" name="Objekt 60">
          <a:extLst>
            <a:ext uri="{FF2B5EF4-FFF2-40B4-BE49-F238E27FC236}">
              <a16:creationId xmlns:a16="http://schemas.microsoft.com/office/drawing/2014/main" id="{00000000-0008-0000-0800-000013000000}"/>
            </a:ext>
          </a:extLst>
        </xdr:cNvPr>
        <xdr:cNvSpPr>
          <a:spLocks noChangeArrowheads="1"/>
        </xdr:cNvSpPr>
      </xdr:nvSpPr>
      <xdr:spPr bwMode="auto">
        <a:xfrm>
          <a:off x="8457825" y="819150"/>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95AD26DC-086C-4BC1-AB68-3EDC84103255}"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Liabilities and Equity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0</xdr:col>
      <xdr:colOff>114300</xdr:colOff>
      <xdr:row>1</xdr:row>
      <xdr:rowOff>371475</xdr:rowOff>
    </xdr:from>
    <xdr:to>
      <xdr:col>5</xdr:col>
      <xdr:colOff>284550</xdr:colOff>
      <xdr:row>1</xdr:row>
      <xdr:rowOff>628650</xdr:rowOff>
    </xdr:to>
    <xdr:sp macro="[0]!Gumb111" textlink="Translations!A263">
      <xdr:nvSpPr>
        <xdr:cNvPr id="20" name="Objekt 61">
          <a:extLst>
            <a:ext uri="{FF2B5EF4-FFF2-40B4-BE49-F238E27FC236}">
              <a16:creationId xmlns:a16="http://schemas.microsoft.com/office/drawing/2014/main" id="{00000000-0008-0000-0800-000014000000}"/>
            </a:ext>
          </a:extLst>
        </xdr:cNvPr>
        <xdr:cNvSpPr>
          <a:spLocks noChangeArrowheads="1"/>
        </xdr:cNvSpPr>
      </xdr:nvSpPr>
      <xdr:spPr bwMode="auto">
        <a:xfrm>
          <a:off x="11430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01A40D22-3A28-4DA3-B67B-107B5119705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Income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5</xdr:col>
      <xdr:colOff>390525</xdr:colOff>
      <xdr:row>1</xdr:row>
      <xdr:rowOff>371475</xdr:rowOff>
    </xdr:from>
    <xdr:to>
      <xdr:col>7</xdr:col>
      <xdr:colOff>760800</xdr:colOff>
      <xdr:row>1</xdr:row>
      <xdr:rowOff>628650</xdr:rowOff>
    </xdr:to>
    <xdr:sp macro="[0]!Module1.Gumb12" textlink="Translations!A292">
      <xdr:nvSpPr>
        <xdr:cNvPr id="21" name="Objekt 62">
          <a:extLst>
            <a:ext uri="{FF2B5EF4-FFF2-40B4-BE49-F238E27FC236}">
              <a16:creationId xmlns:a16="http://schemas.microsoft.com/office/drawing/2014/main" id="{00000000-0008-0000-0800-000015000000}"/>
            </a:ext>
          </a:extLst>
        </xdr:cNvPr>
        <xdr:cNvSpPr>
          <a:spLocks noChangeArrowheads="1"/>
        </xdr:cNvSpPr>
      </xdr:nvSpPr>
      <xdr:spPr bwMode="auto">
        <a:xfrm>
          <a:off x="220027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2848E830-793A-4C86-A71D-872D37D30C3B}"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Balance sheet</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8</xdr:col>
      <xdr:colOff>95250</xdr:colOff>
      <xdr:row>1</xdr:row>
      <xdr:rowOff>371475</xdr:rowOff>
    </xdr:from>
    <xdr:to>
      <xdr:col>10</xdr:col>
      <xdr:colOff>532200</xdr:colOff>
      <xdr:row>1</xdr:row>
      <xdr:rowOff>628650</xdr:rowOff>
    </xdr:to>
    <xdr:sp macro="[0]!Module1.Gumb13" textlink="Translations!A314">
      <xdr:nvSpPr>
        <xdr:cNvPr id="22" name="Objekt 63">
          <a:extLst>
            <a:ext uri="{FF2B5EF4-FFF2-40B4-BE49-F238E27FC236}">
              <a16:creationId xmlns:a16="http://schemas.microsoft.com/office/drawing/2014/main" id="{00000000-0008-0000-0800-000016000000}"/>
            </a:ext>
          </a:extLst>
        </xdr:cNvPr>
        <xdr:cNvSpPr>
          <a:spLocks noChangeArrowheads="1"/>
        </xdr:cNvSpPr>
      </xdr:nvSpPr>
      <xdr:spPr bwMode="auto">
        <a:xfrm>
          <a:off x="4286250"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CF6083EB-8B68-4DBA-9D9A-406C674975B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Cash-flow statement </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10</xdr:col>
      <xdr:colOff>638175</xdr:colOff>
      <xdr:row>1</xdr:row>
      <xdr:rowOff>371475</xdr:rowOff>
    </xdr:from>
    <xdr:to>
      <xdr:col>13</xdr:col>
      <xdr:colOff>303600</xdr:colOff>
      <xdr:row>1</xdr:row>
      <xdr:rowOff>628650</xdr:rowOff>
    </xdr:to>
    <xdr:sp macro="[0]!Module1.Gumb14" textlink="Translations!A339">
      <xdr:nvSpPr>
        <xdr:cNvPr id="23" name="Objekt 64">
          <a:extLst>
            <a:ext uri="{FF2B5EF4-FFF2-40B4-BE49-F238E27FC236}">
              <a16:creationId xmlns:a16="http://schemas.microsoft.com/office/drawing/2014/main" id="{00000000-0008-0000-0800-000017000000}"/>
            </a:ext>
          </a:extLst>
        </xdr:cNvPr>
        <xdr:cNvSpPr>
          <a:spLocks noChangeArrowheads="1"/>
        </xdr:cNvSpPr>
      </xdr:nvSpPr>
      <xdr:spPr bwMode="auto">
        <a:xfrm>
          <a:off x="63722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1515A0E1-C732-49B3-975B-6F66637416E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Profitability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13</xdr:col>
      <xdr:colOff>409200</xdr:colOff>
      <xdr:row>1</xdr:row>
      <xdr:rowOff>371475</xdr:rowOff>
    </xdr:from>
    <xdr:to>
      <xdr:col>26</xdr:col>
      <xdr:colOff>74625</xdr:colOff>
      <xdr:row>1</xdr:row>
      <xdr:rowOff>628650</xdr:rowOff>
    </xdr:to>
    <xdr:sp macro="[0]!Gumb15" textlink="Translations!A361">
      <xdr:nvSpPr>
        <xdr:cNvPr id="24" name="Objekt 65">
          <a:extLst>
            <a:ext uri="{FF2B5EF4-FFF2-40B4-BE49-F238E27FC236}">
              <a16:creationId xmlns:a16="http://schemas.microsoft.com/office/drawing/2014/main" id="{00000000-0008-0000-0800-000018000000}"/>
            </a:ext>
          </a:extLst>
        </xdr:cNvPr>
        <xdr:cNvSpPr>
          <a:spLocks noChangeArrowheads="1"/>
        </xdr:cNvSpPr>
      </xdr:nvSpPr>
      <xdr:spPr bwMode="auto">
        <a:xfrm>
          <a:off x="8457825" y="1190625"/>
          <a:ext cx="1980000" cy="257175"/>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422D3C1B-669B-4FC3-9D5A-A503B2D5780E}"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Project summary</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6</xdr:col>
      <xdr:colOff>495300</xdr:colOff>
      <xdr:row>0</xdr:row>
      <xdr:rowOff>228600</xdr:rowOff>
    </xdr:from>
    <xdr:to>
      <xdr:col>9</xdr:col>
      <xdr:colOff>265125</xdr:colOff>
      <xdr:row>0</xdr:row>
      <xdr:rowOff>588600</xdr:rowOff>
    </xdr:to>
    <xdr:sp macro="[0]!Gumb2" textlink="Translations!A2">
      <xdr:nvSpPr>
        <xdr:cNvPr id="25" name="Objekt 30">
          <a:extLst>
            <a:ext uri="{FF2B5EF4-FFF2-40B4-BE49-F238E27FC236}">
              <a16:creationId xmlns:a16="http://schemas.microsoft.com/office/drawing/2014/main" id="{00000000-0008-0000-0800-000019000000}"/>
            </a:ext>
          </a:extLst>
        </xdr:cNvPr>
        <xdr:cNvSpPr>
          <a:spLocks noChangeArrowheads="1"/>
        </xdr:cNvSpPr>
      </xdr:nvSpPr>
      <xdr:spPr bwMode="auto">
        <a:xfrm>
          <a:off x="3143250" y="228600"/>
          <a:ext cx="2084400" cy="360000"/>
        </a:xfrm>
        <a:prstGeom prst="roundRect">
          <a:avLst>
            <a:gd name="adj" fmla="val 16667"/>
          </a:avLst>
        </a:prstGeom>
        <a:solidFill>
          <a:schemeClr val="tx1"/>
        </a:solidFill>
        <a:ln w="19050" algn="ctr">
          <a:solidFill>
            <a:schemeClr val="bg1"/>
          </a:solidFill>
          <a:round/>
          <a:headEnd/>
          <a:tailEnd/>
        </a:ln>
        <a:effectLst/>
      </xdr:spPr>
      <xdr:txBody>
        <a:bodyPr vertOverflow="clip" wrap="square" lIns="0" tIns="0" rIns="0" bIns="0" anchor="ctr" upright="1"/>
        <a:lstStyle/>
        <a:p>
          <a:pPr algn="ctr" rtl="1">
            <a:defRPr sz="1000"/>
          </a:pPr>
          <a:fld id="{F86B2167-6533-40F4-A7BF-2B418E760DD7}" type="TxLink">
            <a:rPr lang="en-US" sz="1000" b="1" i="0" u="none" strike="noStrike">
              <a:solidFill>
                <a:schemeClr val="bg1"/>
              </a:solidFill>
              <a:latin typeface="Arial" panose="020B0604020202020204" pitchFamily="34" charset="0"/>
              <a:ea typeface="Tahoma"/>
              <a:cs typeface="Arial" panose="020B0604020202020204" pitchFamily="34" charset="0"/>
            </a:rPr>
            <a:pPr algn="ctr" rtl="1">
              <a:defRPr sz="1000"/>
            </a:pPr>
            <a:t>INPUT PARAMETERS</a:t>
          </a:fld>
          <a:endParaRPr lang="en-US" sz="1000" b="1" i="0" strike="noStrike">
            <a:solidFill>
              <a:schemeClr val="bg1"/>
            </a:solidFill>
            <a:latin typeface="Arial" panose="020B0604020202020204" pitchFamily="34" charset="0"/>
            <a:cs typeface="Arial" panose="020B0604020202020204" pitchFamily="34" charset="0"/>
          </a:endParaRPr>
        </a:p>
      </xdr:txBody>
    </xdr:sp>
    <xdr:clientData/>
  </xdr:twoCellAnchor>
  <xdr:twoCellAnchor editAs="absolute">
    <xdr:from>
      <xdr:col>9</xdr:col>
      <xdr:colOff>371475</xdr:colOff>
      <xdr:row>0</xdr:row>
      <xdr:rowOff>228602</xdr:rowOff>
    </xdr:from>
    <xdr:to>
      <xdr:col>12</xdr:col>
      <xdr:colOff>141300</xdr:colOff>
      <xdr:row>0</xdr:row>
      <xdr:rowOff>588602</xdr:rowOff>
    </xdr:to>
    <xdr:sp macro="" textlink="Translations!A147">
      <xdr:nvSpPr>
        <xdr:cNvPr id="26" name="Objekt 31">
          <a:extLst>
            <a:ext uri="{FF2B5EF4-FFF2-40B4-BE49-F238E27FC236}">
              <a16:creationId xmlns:a16="http://schemas.microsoft.com/office/drawing/2014/main" id="{00000000-0008-0000-0800-00001A000000}"/>
            </a:ext>
          </a:extLst>
        </xdr:cNvPr>
        <xdr:cNvSpPr>
          <a:spLocks noChangeArrowheads="1"/>
        </xdr:cNvSpPr>
      </xdr:nvSpPr>
      <xdr:spPr bwMode="auto">
        <a:xfrm>
          <a:off x="5334000" y="228602"/>
          <a:ext cx="2084400" cy="360000"/>
        </a:xfrm>
        <a:prstGeom prst="roundRect">
          <a:avLst>
            <a:gd name="adj" fmla="val 16667"/>
          </a:avLst>
        </a:prstGeom>
        <a:solidFill>
          <a:srgbClr val="FF9981"/>
        </a:solidFill>
        <a:ln w="19050" algn="ctr">
          <a:solidFill>
            <a:schemeClr val="tx1"/>
          </a:solidFill>
          <a:round/>
          <a:headEnd/>
          <a:tailEnd/>
        </a:ln>
        <a:effectLst/>
      </xdr:spPr>
      <xdr:txBody>
        <a:bodyPr vertOverflow="clip" wrap="square" lIns="0" tIns="0" rIns="0" bIns="0" anchor="ctr" upright="1"/>
        <a:lstStyle/>
        <a:p>
          <a:pPr algn="ctr" rtl="1">
            <a:defRPr sz="1000"/>
          </a:pPr>
          <a:fld id="{3BED8DDB-A202-4C6A-81D8-2CA9C9F0EE1C}" type="TxLink">
            <a:rPr lang="en-US" sz="1000" b="1" i="0" u="none" strike="noStrike" baseline="0">
              <a:solidFill>
                <a:srgbClr val="000000"/>
              </a:solidFill>
              <a:latin typeface="Arial" panose="020B0604020202020204" pitchFamily="34" charset="0"/>
              <a:ea typeface="Tahoma"/>
              <a:cs typeface="Arial" panose="020B0604020202020204" pitchFamily="34" charset="0"/>
            </a:rPr>
            <a:pPr algn="ctr" rtl="1">
              <a:defRPr sz="1000"/>
            </a:pPr>
            <a:t>PROJECT PERFORMANCE</a:t>
          </a:fld>
          <a:endParaRPr lang="en-US" sz="1000" b="1" i="0" strike="noStrike">
            <a:solidFill>
              <a:sysClr val="windowText" lastClr="000000"/>
            </a:solidFill>
            <a:latin typeface="Arial" panose="020B0604020202020204" pitchFamily="34" charset="0"/>
            <a:cs typeface="Arial" panose="020B0604020202020204" pitchFamily="34" charset="0"/>
          </a:endParaRPr>
        </a:p>
      </xdr:txBody>
    </xdr:sp>
    <xdr:clientData/>
  </xdr:twoCellAnchor>
  <xdr:twoCellAnchor editAs="oneCell">
    <xdr:from>
      <xdr:col>0</xdr:col>
      <xdr:colOff>123825</xdr:colOff>
      <xdr:row>0</xdr:row>
      <xdr:rowOff>161925</xdr:rowOff>
    </xdr:from>
    <xdr:to>
      <xdr:col>4</xdr:col>
      <xdr:colOff>361950</xdr:colOff>
      <xdr:row>0</xdr:row>
      <xdr:rowOff>542925</xdr:rowOff>
    </xdr:to>
    <xdr:pic macro="[0]!Home">
      <xdr:nvPicPr>
        <xdr:cNvPr id="17" name="Picture 16" descr="Image result">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61925"/>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476250</xdr:colOff>
      <xdr:row>0</xdr:row>
      <xdr:rowOff>276225</xdr:rowOff>
    </xdr:from>
    <xdr:to>
      <xdr:col>5</xdr:col>
      <xdr:colOff>44175</xdr:colOff>
      <xdr:row>0</xdr:row>
      <xdr:rowOff>576207</xdr:rowOff>
    </xdr:to>
    <xdr:pic>
      <xdr:nvPicPr>
        <xdr:cNvPr id="27" name="Picture 26">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9125" y="276225"/>
          <a:ext cx="1234800" cy="299982"/>
        </a:xfrm>
        <a:prstGeom prst="rect">
          <a:avLst/>
        </a:prstGeom>
      </xdr:spPr>
    </xdr:pic>
    <xdr:clientData/>
  </xdr:twoCellAnchor>
  <xdr:twoCellAnchor>
    <xdr:from>
      <xdr:col>4</xdr:col>
      <xdr:colOff>9525</xdr:colOff>
      <xdr:row>56</xdr:row>
      <xdr:rowOff>47625</xdr:rowOff>
    </xdr:from>
    <xdr:to>
      <xdr:col>5</xdr:col>
      <xdr:colOff>145256</xdr:colOff>
      <xdr:row>56</xdr:row>
      <xdr:rowOff>834783</xdr:rowOff>
    </xdr:to>
    <xdr:grpSp>
      <xdr:nvGrpSpPr>
        <xdr:cNvPr id="29" name="Group 28">
          <a:extLst>
            <a:ext uri="{FF2B5EF4-FFF2-40B4-BE49-F238E27FC236}">
              <a16:creationId xmlns:a16="http://schemas.microsoft.com/office/drawing/2014/main" id="{00000000-0008-0000-0800-00001D000000}"/>
            </a:ext>
          </a:extLst>
        </xdr:cNvPr>
        <xdr:cNvGrpSpPr/>
      </xdr:nvGrpSpPr>
      <xdr:grpSpPr>
        <a:xfrm>
          <a:off x="152400" y="13668375"/>
          <a:ext cx="1802606" cy="787158"/>
          <a:chOff x="5610225" y="5462355"/>
          <a:chExt cx="1802606" cy="783418"/>
        </a:xfrm>
      </xdr:grpSpPr>
      <xdr:pic>
        <xdr:nvPicPr>
          <xdr:cNvPr id="30" name="Picture 29" descr="C:\Users\LENOVO\Documents\Skupina FABRIKA\Razpisi\H2020\CoolHeating\D5.2\EU 2020 logo.png">
            <a:extLst>
              <a:ext uri="{FF2B5EF4-FFF2-40B4-BE49-F238E27FC236}">
                <a16:creationId xmlns:a16="http://schemas.microsoft.com/office/drawing/2014/main" id="{00000000-0008-0000-0800-00001E000000}"/>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302" t="4348" r="7558" b="16661"/>
          <a:stretch/>
        </xdr:blipFill>
        <xdr:spPr bwMode="auto">
          <a:xfrm>
            <a:off x="5610225" y="5462355"/>
            <a:ext cx="1800000" cy="599067"/>
          </a:xfrm>
          <a:prstGeom prst="rect">
            <a:avLst/>
          </a:prstGeom>
          <a:noFill/>
          <a:ln>
            <a:noFill/>
          </a:ln>
          <a:extLst>
            <a:ext uri="{53640926-AAD7-44D8-BBD7-CCE9431645EC}">
              <a14:shadowObscured xmlns:a14="http://schemas.microsoft.com/office/drawing/2010/main"/>
            </a:ext>
          </a:extLst>
        </xdr:spPr>
      </xdr:pic>
      <xdr:sp macro="" textlink="">
        <xdr:nvSpPr>
          <xdr:cNvPr id="31" name="TextBox 30">
            <a:extLst>
              <a:ext uri="{FF2B5EF4-FFF2-40B4-BE49-F238E27FC236}">
                <a16:creationId xmlns:a16="http://schemas.microsoft.com/office/drawing/2014/main" id="{00000000-0008-0000-0800-00001F000000}"/>
              </a:ext>
            </a:extLst>
          </xdr:cNvPr>
          <xdr:cNvSpPr txBox="1"/>
        </xdr:nvSpPr>
        <xdr:spPr>
          <a:xfrm>
            <a:off x="5612606" y="5810252"/>
            <a:ext cx="1800225" cy="43552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ctr"/>
            <a:r>
              <a:rPr lang="sl-SI" sz="700" b="0" i="0">
                <a:solidFill>
                  <a:schemeClr val="dk1"/>
                </a:solidFill>
                <a:effectLst/>
                <a:latin typeface="Tahoma" panose="020B0604030504040204" pitchFamily="34" charset="0"/>
                <a:ea typeface="Tahoma" panose="020B0604030504040204" pitchFamily="34" charset="0"/>
                <a:cs typeface="Tahoma" panose="020B0604030504040204" pitchFamily="34" charset="0"/>
              </a:rPr>
              <a:t>This project has received funding from the European Union’s Horizon 2020 research and innovation programme under grant agreement No 691679.</a:t>
            </a:r>
            <a:endParaRPr lang="sl-SI" sz="700">
              <a:latin typeface="Tahoma" panose="020B0604030504040204" pitchFamily="34" charset="0"/>
              <a:ea typeface="Tahoma" panose="020B0604030504040204" pitchFamily="34" charset="0"/>
              <a:cs typeface="Tahoma" panose="020B0604030504040204"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ok/Local%20Settings/Temporary%20Internet%20Files/OLK242/Poslovni%20nacrt%20(financni%20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Desktop/FABRIKA96%20BLAZ/Tehnolo&#353;ki%20park/Poslovni%20nacrt%20(financni%20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
      <sheetName val="Kazalo"/>
      <sheetName val="1.1. Bilanca stanja"/>
      <sheetName val="1.2. Izkaz poslovnega izida"/>
      <sheetName val="2. Investicija"/>
      <sheetName val="3.1. Prodaja"/>
      <sheetName val="3.2. Stroški"/>
      <sheetName val="3.3. Kratkoročna sredstva"/>
      <sheetName val="3.4. Obveznosti"/>
      <sheetName val="4. Poslovni izid"/>
      <sheetName val="5. Bilanca stanja"/>
      <sheetName val="6. Denarni izid"/>
      <sheetName val="7. Kazalniki"/>
      <sheetName val="Konstante"/>
      <sheetName val="AnuitetniNačrt"/>
      <sheetName val="Testiranje"/>
      <sheetName val="TestniIzračunPlač"/>
      <sheetName val="TestniIzračunDohodni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
          <cell r="C6">
            <v>2008</v>
          </cell>
        </row>
        <row r="12">
          <cell r="C12">
            <v>0.161</v>
          </cell>
        </row>
        <row r="13">
          <cell r="C13">
            <v>0.221</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
      <sheetName val="Kazalo"/>
      <sheetName val="1.1. Bilanca stanja"/>
      <sheetName val="1.2. Izkaz poslovnega izida"/>
      <sheetName val="2. Investicija"/>
      <sheetName val="3.1. Prodaja"/>
      <sheetName val="3.2. Stroški"/>
      <sheetName val="3.3. Kratkoročna sredstva"/>
      <sheetName val="3.4. Obveznosti"/>
      <sheetName val="4. Poslovni izid"/>
      <sheetName val="5. Bilanca stanja"/>
      <sheetName val="6. Denarni izid"/>
      <sheetName val="7. Kazalniki"/>
      <sheetName val="Konstante"/>
      <sheetName val="AnuitetniNačrt"/>
      <sheetName val="Testiranje"/>
      <sheetName val="TestniIzračunPlač"/>
      <sheetName val="TestniIzračunDohodni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C6">
            <v>2008</v>
          </cell>
        </row>
      </sheetData>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AX335"/>
  <sheetViews>
    <sheetView showGridLines="0" showRowColHeaders="0" tabSelected="1" topLeftCell="A8" zoomScaleNormal="100" zoomScaleSheetLayoutView="100" workbookViewId="0">
      <selection activeCell="K14" sqref="K14:O14"/>
    </sheetView>
  </sheetViews>
  <sheetFormatPr defaultColWidth="0" defaultRowHeight="14.5" zeroHeight="1" x14ac:dyDescent="0.35"/>
  <cols>
    <col min="1" max="1" width="4.7265625" style="70" customWidth="1"/>
    <col min="2" max="10" width="9.1796875" style="70" customWidth="1"/>
    <col min="11" max="14" width="9.1796875" customWidth="1"/>
    <col min="15" max="15" width="13.453125" customWidth="1"/>
    <col min="16" max="16" width="6.453125" style="70" customWidth="1"/>
    <col min="17" max="20" width="9.1796875" style="70" customWidth="1"/>
    <col min="21" max="21" width="4.7265625" style="70" customWidth="1"/>
    <col min="22" max="50" width="0" style="70" hidden="1" customWidth="1"/>
    <col min="51" max="16384" width="9.1796875" style="70" hidden="1"/>
  </cols>
  <sheetData>
    <row r="1" spans="1:50" customFormat="1" ht="39" customHeight="1" x14ac:dyDescent="0.35">
      <c r="A1" s="519"/>
      <c r="B1" s="519"/>
      <c r="C1" s="519"/>
      <c r="D1" s="519"/>
      <c r="E1" s="519"/>
      <c r="F1" s="519"/>
      <c r="G1" s="519"/>
      <c r="H1" s="519"/>
      <c r="I1" s="519"/>
      <c r="J1" s="519"/>
      <c r="K1" s="581" t="str">
        <f>+Translations!A399</f>
        <v>CALCULATION TOOL</v>
      </c>
      <c r="L1" s="581"/>
      <c r="M1" s="581"/>
      <c r="N1" s="581"/>
      <c r="O1" s="581"/>
      <c r="P1" s="581"/>
      <c r="Q1" s="581"/>
      <c r="R1" s="581"/>
      <c r="S1" s="581"/>
      <c r="T1" s="581"/>
      <c r="U1" s="581"/>
      <c r="V1" s="10"/>
      <c r="W1" s="10"/>
      <c r="X1" s="3"/>
      <c r="Y1" s="3"/>
      <c r="Z1" s="3"/>
      <c r="AA1" s="3"/>
      <c r="AB1" s="3"/>
      <c r="AC1" s="3"/>
      <c r="AD1" s="3"/>
      <c r="AE1" s="3"/>
      <c r="AF1" s="3"/>
      <c r="AG1" s="3"/>
      <c r="AH1" s="3"/>
      <c r="AI1" s="3"/>
      <c r="AJ1" s="3"/>
      <c r="AK1" s="3"/>
      <c r="AL1" s="3"/>
      <c r="AM1" s="3"/>
      <c r="AN1" s="3"/>
      <c r="AO1" s="3"/>
      <c r="AP1" s="3"/>
      <c r="AQ1" s="3"/>
      <c r="AR1" s="3"/>
      <c r="AS1" s="3"/>
      <c r="AT1" s="3"/>
      <c r="AU1" s="3"/>
      <c r="AV1" s="3"/>
      <c r="AW1" s="3"/>
      <c r="AX1" s="3"/>
    </row>
    <row r="2" spans="1:50" ht="27" customHeight="1" x14ac:dyDescent="0.4">
      <c r="A2" s="582" t="str">
        <f>Translations!A411</f>
        <v>ECONOMIC CALCULATION TOOL FOR SMALL MODULAR DISTRICT HEATING AND COOLING PROJECTS</v>
      </c>
      <c r="B2" s="582"/>
      <c r="C2" s="582"/>
      <c r="D2" s="582"/>
      <c r="E2" s="582"/>
      <c r="F2" s="582"/>
      <c r="G2" s="582"/>
      <c r="H2" s="582"/>
      <c r="I2" s="582"/>
      <c r="J2" s="582"/>
      <c r="K2" s="582"/>
      <c r="L2" s="582"/>
      <c r="M2" s="582"/>
      <c r="N2" s="582"/>
      <c r="O2" s="582"/>
      <c r="P2" s="582"/>
      <c r="Q2" s="582"/>
      <c r="R2" s="582"/>
      <c r="S2" s="582"/>
      <c r="T2" s="582"/>
      <c r="U2" s="58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row>
    <row r="3" spans="1:50" x14ac:dyDescent="0.35">
      <c r="A3" s="25"/>
      <c r="B3" s="25"/>
      <c r="C3" s="25"/>
      <c r="D3" s="25"/>
      <c r="E3" s="25"/>
      <c r="F3" s="25"/>
      <c r="G3" s="25"/>
      <c r="H3" s="25"/>
      <c r="I3" s="25"/>
      <c r="J3" s="25"/>
      <c r="K3" s="25"/>
      <c r="L3" s="25"/>
      <c r="M3" s="25"/>
      <c r="N3" s="25"/>
      <c r="O3" s="25"/>
      <c r="P3" s="25"/>
      <c r="Q3" s="25"/>
      <c r="R3" s="25"/>
      <c r="S3" s="25"/>
      <c r="T3" s="25"/>
      <c r="U3" s="25"/>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x14ac:dyDescent="0.35">
      <c r="A4" s="25"/>
      <c r="B4" s="25"/>
      <c r="C4" s="25"/>
      <c r="D4" s="25"/>
      <c r="E4" s="25"/>
      <c r="F4" s="25"/>
      <c r="G4" s="25"/>
      <c r="H4" s="25"/>
      <c r="I4" s="25"/>
      <c r="J4" s="25"/>
      <c r="K4" s="25"/>
      <c r="L4" s="25"/>
      <c r="M4" s="25"/>
      <c r="N4" s="25"/>
      <c r="O4" s="25"/>
      <c r="P4" s="25"/>
      <c r="Q4" s="25"/>
      <c r="R4" s="25"/>
      <c r="S4" s="25"/>
      <c r="T4" s="25"/>
      <c r="U4" s="25"/>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row>
    <row r="5" spans="1:50" ht="15" thickBot="1" x14ac:dyDescent="0.4">
      <c r="A5" s="25"/>
      <c r="B5" s="25"/>
      <c r="C5" s="25"/>
      <c r="D5" s="25"/>
      <c r="E5" s="25"/>
      <c r="F5" s="25"/>
      <c r="G5" s="25"/>
      <c r="H5" s="25"/>
      <c r="I5" s="25"/>
      <c r="J5" s="25"/>
      <c r="K5" s="25"/>
      <c r="L5" s="25"/>
      <c r="M5" s="25"/>
      <c r="N5" s="25"/>
      <c r="O5" s="25"/>
      <c r="P5" s="25"/>
      <c r="Q5" s="25"/>
      <c r="R5" s="25"/>
      <c r="S5" s="25"/>
      <c r="T5" s="25"/>
      <c r="U5" s="25"/>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row>
    <row r="6" spans="1:50" ht="21" customHeight="1" thickTop="1" x14ac:dyDescent="0.35">
      <c r="A6" s="25"/>
      <c r="B6" s="25"/>
      <c r="C6" s="25"/>
      <c r="D6" s="25"/>
      <c r="E6" s="25"/>
      <c r="F6" s="25"/>
      <c r="G6" s="591" t="str">
        <f>+Translations!A400</f>
        <v>Select language:</v>
      </c>
      <c r="H6" s="592"/>
      <c r="I6" s="592"/>
      <c r="J6" s="592"/>
      <c r="K6" s="589" t="s">
        <v>122</v>
      </c>
      <c r="L6" s="589"/>
      <c r="M6" s="589"/>
      <c r="N6" s="589"/>
      <c r="O6" s="590"/>
      <c r="P6" s="25"/>
      <c r="Q6" s="25"/>
      <c r="R6" s="25"/>
      <c r="S6" s="25"/>
      <c r="T6" s="25"/>
      <c r="U6" s="25"/>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row>
    <row r="7" spans="1:50" ht="12" customHeight="1" x14ac:dyDescent="0.35">
      <c r="A7" s="25"/>
      <c r="B7" s="25"/>
      <c r="C7" s="25"/>
      <c r="D7" s="25"/>
      <c r="E7" s="25"/>
      <c r="F7" s="25"/>
      <c r="G7" s="516"/>
      <c r="H7" s="517"/>
      <c r="I7" s="517"/>
      <c r="J7" s="517"/>
      <c r="K7" s="48"/>
      <c r="L7" s="48"/>
      <c r="M7" s="49"/>
      <c r="N7" s="49"/>
      <c r="O7" s="50"/>
      <c r="P7" s="25"/>
      <c r="Q7" s="25"/>
      <c r="R7" s="25"/>
      <c r="S7" s="25"/>
      <c r="T7" s="25"/>
      <c r="U7" s="25"/>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row>
    <row r="8" spans="1:50" ht="21" customHeight="1" x14ac:dyDescent="0.35">
      <c r="A8" s="25"/>
      <c r="B8" s="25"/>
      <c r="C8" s="25"/>
      <c r="D8" s="25"/>
      <c r="E8" s="25"/>
      <c r="F8" s="25"/>
      <c r="G8" s="593" t="str">
        <f>+Translations!A401</f>
        <v>Mode:</v>
      </c>
      <c r="H8" s="594"/>
      <c r="I8" s="594"/>
      <c r="J8" s="594"/>
      <c r="K8" s="587" t="str">
        <f>+Translations!A406</f>
        <v>ECONOMY: Financial module only</v>
      </c>
      <c r="L8" s="587"/>
      <c r="M8" s="587"/>
      <c r="N8" s="587"/>
      <c r="O8" s="588"/>
      <c r="P8" s="25"/>
      <c r="Q8" s="25"/>
      <c r="R8" s="25"/>
      <c r="S8" s="25"/>
      <c r="T8" s="25"/>
      <c r="U8" s="25"/>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row>
    <row r="9" spans="1:50" ht="12" customHeight="1" x14ac:dyDescent="0.35">
      <c r="A9" s="25"/>
      <c r="B9" s="25"/>
      <c r="C9" s="25"/>
      <c r="D9" s="25"/>
      <c r="E9" s="25"/>
      <c r="F9" s="25"/>
      <c r="G9" s="516"/>
      <c r="H9" s="517"/>
      <c r="I9" s="517"/>
      <c r="J9" s="517"/>
      <c r="K9" s="48"/>
      <c r="L9" s="48"/>
      <c r="M9" s="49"/>
      <c r="N9" s="49"/>
      <c r="O9" s="50"/>
      <c r="P9" s="25"/>
      <c r="Q9" s="25"/>
      <c r="R9" s="25"/>
      <c r="S9" s="25"/>
      <c r="T9" s="25"/>
      <c r="U9" s="25"/>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row>
    <row r="10" spans="1:50" ht="21" customHeight="1" x14ac:dyDescent="0.35">
      <c r="A10" s="25"/>
      <c r="B10" s="25"/>
      <c r="C10" s="25"/>
      <c r="D10" s="25"/>
      <c r="E10" s="25"/>
      <c r="F10" s="25"/>
      <c r="G10" s="593" t="str">
        <f>+Translations!A402</f>
        <v>Project name:</v>
      </c>
      <c r="H10" s="594"/>
      <c r="I10" s="594"/>
      <c r="J10" s="594"/>
      <c r="K10" s="585" t="s">
        <v>77</v>
      </c>
      <c r="L10" s="585"/>
      <c r="M10" s="585"/>
      <c r="N10" s="585"/>
      <c r="O10" s="586"/>
      <c r="P10" s="25"/>
      <c r="Q10" s="25"/>
      <c r="R10" s="25"/>
      <c r="S10" s="25"/>
      <c r="T10" s="25"/>
      <c r="U10" s="25"/>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row>
    <row r="11" spans="1:50" ht="12" customHeight="1" x14ac:dyDescent="0.35">
      <c r="A11" s="25"/>
      <c r="B11" s="25"/>
      <c r="C11" s="25"/>
      <c r="D11" s="25"/>
      <c r="E11" s="25"/>
      <c r="F11" s="25"/>
      <c r="G11" s="516"/>
      <c r="H11" s="517"/>
      <c r="I11" s="517"/>
      <c r="J11" s="517"/>
      <c r="K11" s="48"/>
      <c r="L11" s="48"/>
      <c r="M11" s="49"/>
      <c r="N11" s="49"/>
      <c r="O11" s="50"/>
      <c r="P11" s="25"/>
      <c r="Q11" s="25"/>
      <c r="R11" s="25"/>
      <c r="S11" s="25"/>
      <c r="T11" s="25"/>
      <c r="U11" s="25"/>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row>
    <row r="12" spans="1:50" ht="21" customHeight="1" x14ac:dyDescent="0.35">
      <c r="A12" s="25"/>
      <c r="B12" s="25"/>
      <c r="C12" s="25"/>
      <c r="D12" s="25"/>
      <c r="E12" s="25"/>
      <c r="F12" s="25"/>
      <c r="G12" s="593" t="str">
        <f>+Translations!A403</f>
        <v>Project start year:</v>
      </c>
      <c r="H12" s="594"/>
      <c r="I12" s="594"/>
      <c r="J12" s="594"/>
      <c r="K12" s="585">
        <v>2017</v>
      </c>
      <c r="L12" s="585"/>
      <c r="M12" s="585"/>
      <c r="N12" s="585"/>
      <c r="O12" s="586"/>
      <c r="P12" s="25"/>
      <c r="Q12" s="25"/>
      <c r="R12" s="25"/>
      <c r="S12" s="25"/>
      <c r="T12" s="25"/>
      <c r="U12" s="25"/>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row>
    <row r="13" spans="1:50" ht="12" customHeight="1" x14ac:dyDescent="0.35">
      <c r="A13" s="25"/>
      <c r="B13" s="25"/>
      <c r="C13" s="25"/>
      <c r="D13" s="25"/>
      <c r="E13" s="25"/>
      <c r="F13" s="25"/>
      <c r="G13" s="516"/>
      <c r="H13" s="517"/>
      <c r="I13" s="517"/>
      <c r="J13" s="517"/>
      <c r="K13" s="48"/>
      <c r="L13" s="48"/>
      <c r="M13" s="49"/>
      <c r="N13" s="49"/>
      <c r="O13" s="50"/>
      <c r="P13" s="25"/>
      <c r="Q13" s="25"/>
      <c r="R13" s="25"/>
      <c r="S13" s="25"/>
      <c r="T13" s="25"/>
      <c r="U13" s="25"/>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row>
    <row r="14" spans="1:50" ht="21" customHeight="1" thickBot="1" x14ac:dyDescent="0.4">
      <c r="A14" s="25"/>
      <c r="B14" s="25"/>
      <c r="C14" s="25"/>
      <c r="D14" s="25"/>
      <c r="E14" s="25"/>
      <c r="F14" s="25"/>
      <c r="G14" s="595" t="str">
        <f>+Translations!A404</f>
        <v>Project life time:</v>
      </c>
      <c r="H14" s="596"/>
      <c r="I14" s="596"/>
      <c r="J14" s="596"/>
      <c r="K14" s="583" t="s">
        <v>79</v>
      </c>
      <c r="L14" s="583"/>
      <c r="M14" s="583"/>
      <c r="N14" s="583"/>
      <c r="O14" s="584"/>
      <c r="P14" s="25"/>
      <c r="Q14" s="25"/>
      <c r="R14" s="25"/>
      <c r="S14" s="25"/>
      <c r="T14" s="25"/>
      <c r="U14" s="25"/>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row>
    <row r="15" spans="1:50" ht="50.5" customHeight="1" thickTop="1" x14ac:dyDescent="0.35">
      <c r="A15" s="25"/>
      <c r="B15" s="25"/>
      <c r="C15" s="25"/>
      <c r="D15" s="25"/>
      <c r="E15" s="25"/>
      <c r="F15" s="25"/>
      <c r="G15" s="25"/>
      <c r="H15" s="25"/>
      <c r="I15" s="25"/>
      <c r="J15" s="25"/>
      <c r="K15" s="25"/>
      <c r="L15" s="25"/>
      <c r="M15" s="25"/>
      <c r="N15" s="25"/>
      <c r="O15" s="25"/>
      <c r="P15" s="25"/>
      <c r="Q15" s="25"/>
      <c r="R15" s="25"/>
      <c r="S15" s="25"/>
      <c r="T15" s="25"/>
      <c r="U15" s="25"/>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row>
    <row r="16" spans="1:50" ht="15.5" thickBot="1" x14ac:dyDescent="0.4">
      <c r="A16" s="25"/>
      <c r="B16" s="25"/>
      <c r="C16" s="25"/>
      <c r="D16" s="25"/>
      <c r="E16" s="25"/>
      <c r="F16" s="25"/>
      <c r="G16" s="580" t="s">
        <v>2313</v>
      </c>
      <c r="H16" s="580"/>
      <c r="I16" s="580"/>
      <c r="J16" s="25"/>
      <c r="K16" s="25"/>
      <c r="L16" s="25"/>
      <c r="M16" s="25"/>
      <c r="N16" s="25"/>
      <c r="O16" s="25"/>
      <c r="P16" s="25"/>
      <c r="Q16" s="25"/>
      <c r="R16" s="25"/>
      <c r="S16" s="25"/>
      <c r="T16" s="25"/>
      <c r="U16" s="25"/>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row>
    <row r="17" spans="1:50" ht="85.9" customHeight="1" thickTop="1" thickBot="1" x14ac:dyDescent="0.4">
      <c r="A17" s="25"/>
      <c r="B17" s="25"/>
      <c r="C17" s="25"/>
      <c r="D17" s="25"/>
      <c r="E17" s="25"/>
      <c r="F17" s="25"/>
      <c r="G17" s="577"/>
      <c r="H17" s="578"/>
      <c r="I17" s="578"/>
      <c r="J17" s="578"/>
      <c r="K17" s="578"/>
      <c r="L17" s="578"/>
      <c r="M17" s="578"/>
      <c r="N17" s="578"/>
      <c r="O17" s="579"/>
      <c r="P17" s="25"/>
      <c r="Q17" s="25"/>
      <c r="R17" s="25"/>
      <c r="S17" s="25"/>
      <c r="T17" s="25"/>
      <c r="U17" s="25"/>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row>
    <row r="18" spans="1:50" ht="15" thickTop="1" x14ac:dyDescent="0.35">
      <c r="A18" s="25"/>
      <c r="B18" s="25"/>
      <c r="C18" s="25"/>
      <c r="D18" s="25"/>
      <c r="E18" s="25"/>
      <c r="F18" s="25"/>
      <c r="G18" s="25"/>
      <c r="H18" s="25"/>
      <c r="I18" s="25"/>
      <c r="J18" s="25"/>
      <c r="K18" s="25"/>
      <c r="L18" s="25"/>
      <c r="M18" s="25"/>
      <c r="N18" s="25"/>
      <c r="O18" s="25"/>
      <c r="P18" s="25"/>
      <c r="Q18" s="25"/>
      <c r="R18" s="25"/>
      <c r="S18" s="25"/>
      <c r="T18" s="25"/>
      <c r="U18" s="25"/>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row>
    <row r="19" spans="1:50" x14ac:dyDescent="0.35">
      <c r="A19" s="25"/>
      <c r="B19" s="25"/>
      <c r="C19" s="25"/>
      <c r="D19" s="25"/>
      <c r="E19" s="25"/>
      <c r="F19" s="25"/>
      <c r="G19" s="25"/>
      <c r="H19" s="25"/>
      <c r="I19" s="25"/>
      <c r="J19" s="25"/>
      <c r="K19" s="25"/>
      <c r="L19" s="25" t="s">
        <v>2331</v>
      </c>
      <c r="M19" s="25"/>
      <c r="N19" s="25"/>
      <c r="O19" s="25"/>
      <c r="P19" s="25"/>
      <c r="Q19" s="25"/>
      <c r="R19" s="25"/>
      <c r="S19" s="25"/>
      <c r="T19" s="25"/>
      <c r="U19" s="25"/>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row>
    <row r="20" spans="1:50" ht="54" customHeight="1" x14ac:dyDescent="0.35">
      <c r="A20" s="25"/>
      <c r="B20" s="25"/>
      <c r="C20" s="25"/>
      <c r="D20" s="25"/>
      <c r="E20" s="25"/>
      <c r="F20" s="25"/>
      <c r="G20" s="25"/>
      <c r="H20" s="25"/>
      <c r="I20" s="25"/>
      <c r="J20" s="576"/>
      <c r="K20" s="25"/>
      <c r="L20" s="576" t="s">
        <v>2332</v>
      </c>
      <c r="M20" s="25"/>
      <c r="N20" s="25"/>
      <c r="O20" s="25"/>
      <c r="P20" s="25"/>
      <c r="Q20" s="25"/>
      <c r="R20" s="25"/>
      <c r="S20" s="25"/>
      <c r="T20" s="25"/>
      <c r="U20" s="25"/>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row>
    <row r="21" spans="1:50" hidden="1"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row>
    <row r="22" spans="1:50" hidden="1"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row>
    <row r="23" spans="1:50" hidden="1"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50" hidden="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50" hidden="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row>
    <row r="26" spans="1:50" hidden="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row>
    <row r="27" spans="1:50" hidden="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row>
    <row r="28" spans="1:50" hidden="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row>
    <row r="29" spans="1:50" hidden="1"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row>
    <row r="30" spans="1:50" hidden="1"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row>
    <row r="31" spans="1:50" hidden="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row>
    <row r="32" spans="1:50" hidden="1"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row>
    <row r="33" spans="1:50" hidden="1"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row>
    <row r="34" spans="1:50" hidden="1"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row>
    <row r="35" spans="1:50" hidden="1"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row>
    <row r="36" spans="1:50" hidden="1"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row>
    <row r="37" spans="1:50" hidden="1"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row>
    <row r="38" spans="1:50" hidden="1"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row>
    <row r="39" spans="1:50" hidden="1"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row>
    <row r="40" spans="1:50" hidden="1"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row>
    <row r="41" spans="1:50" hidden="1"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row>
    <row r="42" spans="1:50" hidden="1"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row>
    <row r="43" spans="1:50" hidden="1"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row>
    <row r="44" spans="1:50" hidden="1"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row>
    <row r="45" spans="1:50" hidden="1"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row>
    <row r="46" spans="1:50" hidden="1"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row>
    <row r="47" spans="1:50" hidden="1"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row>
    <row r="48" spans="1:50" hidden="1"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row>
    <row r="49" spans="1:50" hidden="1"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row>
    <row r="50" spans="1:50" hidden="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row>
    <row r="51" spans="1:50" hidden="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row>
    <row r="52" spans="1:50" hidden="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row>
    <row r="53" spans="1:50" hidden="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row>
    <row r="54" spans="1:50" hidden="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row>
    <row r="55" spans="1:50" hidden="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row>
    <row r="56" spans="1:50" hidden="1"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1:50" hidden="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row>
    <row r="58" spans="1:50" hidden="1"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1:50" hidden="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row>
    <row r="60" spans="1:50" hidden="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row>
    <row r="61" spans="1:50" hidden="1"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row>
    <row r="62" spans="1:50" hidden="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row>
    <row r="63" spans="1:50" hidden="1"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row>
    <row r="64" spans="1:50" hidden="1"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row>
    <row r="65" spans="1:50" hidden="1"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row>
    <row r="66" spans="1:50" hidden="1"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row>
    <row r="67" spans="1:50" hidden="1"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row>
    <row r="68" spans="1:50" hidden="1"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row>
    <row r="69" spans="1:50" hidden="1"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row>
    <row r="70" spans="1:50" hidden="1"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row>
    <row r="71" spans="1:50" hidden="1"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row>
    <row r="72" spans="1:50" hidden="1"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row>
    <row r="73" spans="1:50" hidden="1"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row>
    <row r="74" spans="1:50" hidden="1"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row>
    <row r="75" spans="1:50" hidden="1"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row>
    <row r="76" spans="1:50" hidden="1"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row>
    <row r="77" spans="1:50" hidden="1"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row>
    <row r="78" spans="1:50" hidden="1"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row>
    <row r="79" spans="1:50" hidden="1"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row>
    <row r="80" spans="1:50" hidden="1"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row>
    <row r="81" spans="1:50" hidden="1"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row>
    <row r="82" spans="1:50" hidden="1"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row>
    <row r="83" spans="1:50" hidden="1"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row>
    <row r="84" spans="1:50" hidden="1"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row>
    <row r="85" spans="1:50" hidden="1"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row>
    <row r="86" spans="1:50" hidden="1"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row>
    <row r="87" spans="1:50" hidden="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row>
    <row r="88" spans="1:50" hidden="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row>
    <row r="89" spans="1:50" hidden="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row>
    <row r="90" spans="1:50" hidden="1" x14ac:dyDescent="0.35">
      <c r="A90" s="3"/>
      <c r="C90" s="3"/>
      <c r="D90" s="3"/>
      <c r="E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row>
    <row r="91" spans="1:50" hidden="1" x14ac:dyDescent="0.35">
      <c r="A91" s="3"/>
      <c r="C91" s="3"/>
      <c r="D91" s="3"/>
      <c r="E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row>
    <row r="92" spans="1:50" hidden="1" x14ac:dyDescent="0.35">
      <c r="A92" s="3"/>
      <c r="B92" s="3"/>
      <c r="C92" s="3"/>
      <c r="D92" s="3"/>
      <c r="E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row>
    <row r="93" spans="1:50" hidden="1" x14ac:dyDescent="0.35">
      <c r="A93" s="3"/>
      <c r="B93" s="3"/>
      <c r="C93" s="3"/>
      <c r="D93" s="3"/>
      <c r="E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row>
    <row r="94" spans="1:50" hidden="1" x14ac:dyDescent="0.35">
      <c r="A94" s="3"/>
      <c r="B94" s="3"/>
      <c r="C94" s="3"/>
      <c r="D94" s="3"/>
      <c r="E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row>
    <row r="95" spans="1:50" hidden="1" x14ac:dyDescent="0.35">
      <c r="A95" s="3"/>
      <c r="B95" s="3"/>
      <c r="C95" s="3"/>
      <c r="D95" s="3"/>
      <c r="E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row>
    <row r="96" spans="1:50" hidden="1" x14ac:dyDescent="0.35">
      <c r="A96" s="3"/>
      <c r="B96" s="3"/>
      <c r="C96" s="3"/>
      <c r="D96" s="3"/>
      <c r="E96" s="3"/>
      <c r="F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row>
    <row r="97" spans="1:50" hidden="1" x14ac:dyDescent="0.35">
      <c r="A97" s="3"/>
      <c r="B97" s="3"/>
      <c r="C97" s="3"/>
      <c r="D97" s="3"/>
      <c r="E97" s="3"/>
      <c r="F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row>
    <row r="98" spans="1:50" hidden="1" x14ac:dyDescent="0.35">
      <c r="A98" s="3"/>
      <c r="B98" s="3"/>
      <c r="C98" s="3"/>
      <c r="D98" s="3"/>
      <c r="E98" s="3"/>
      <c r="F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row>
    <row r="99" spans="1:50" hidden="1" x14ac:dyDescent="0.35">
      <c r="A99" s="3"/>
      <c r="B99" s="3"/>
      <c r="C99" s="3"/>
      <c r="D99" s="3"/>
      <c r="E99" s="3"/>
      <c r="F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row>
    <row r="100" spans="1:50" hidden="1" x14ac:dyDescent="0.35">
      <c r="A100" s="3"/>
      <c r="B100" s="3"/>
      <c r="C100" s="3"/>
      <c r="D100" s="3"/>
      <c r="E100" s="3"/>
      <c r="F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row>
    <row r="101" spans="1:50" hidden="1" x14ac:dyDescent="0.35">
      <c r="A101" s="3"/>
      <c r="B101" s="3"/>
      <c r="C101" s="3"/>
      <c r="D101" s="3"/>
      <c r="E101" s="3"/>
      <c r="F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row>
    <row r="102" spans="1:50" hidden="1" x14ac:dyDescent="0.35">
      <c r="A102" s="3"/>
      <c r="B102" s="3"/>
      <c r="C102" s="3"/>
      <c r="D102" s="3"/>
      <c r="E102" s="3"/>
      <c r="F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row>
    <row r="103" spans="1:50" hidden="1" x14ac:dyDescent="0.35">
      <c r="A103" s="3"/>
      <c r="B103" s="3"/>
      <c r="C103" s="3"/>
      <c r="D103" s="3"/>
      <c r="E103" s="3"/>
      <c r="F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row>
    <row r="104" spans="1:50" hidden="1" x14ac:dyDescent="0.35">
      <c r="A104" s="3"/>
      <c r="B104" s="3"/>
      <c r="C104" s="3"/>
      <c r="D104" s="3"/>
      <c r="E104" s="3"/>
      <c r="F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row>
    <row r="105" spans="1:50" hidden="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row>
    <row r="106" spans="1:50" hidden="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row>
    <row r="107" spans="1:50" hidden="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row>
    <row r="108" spans="1:50" hidden="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row>
    <row r="109" spans="1:50" hidden="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row>
    <row r="110" spans="1:50" hidden="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row>
    <row r="111" spans="1:50" hidden="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row>
    <row r="112" spans="1:50" hidden="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row>
    <row r="113" spans="1:50" hidden="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row>
    <row r="114" spans="1:50" hidden="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row>
    <row r="115" spans="1:50" hidden="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row>
    <row r="116" spans="1:50" hidden="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row>
    <row r="117" spans="1:50" hidden="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row>
    <row r="118" spans="1:50" hidden="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row>
    <row r="119" spans="1:50" hidden="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row>
    <row r="120" spans="1:50" hidden="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row>
    <row r="121" spans="1:50" hidden="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row>
    <row r="122" spans="1:50" hidden="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row>
    <row r="123" spans="1:50" hidden="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row>
    <row r="124" spans="1:50" hidden="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row>
    <row r="125" spans="1:50" hidden="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row>
    <row r="126" spans="1:50" hidden="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row>
    <row r="127" spans="1:50" hidden="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row>
    <row r="128" spans="1:50" hidden="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row>
    <row r="129" spans="1:50" hidden="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row>
    <row r="130" spans="1:50" hidden="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row>
    <row r="131" spans="1:50" hidden="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row>
    <row r="132" spans="1:50" hidden="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row>
    <row r="133" spans="1:50" hidden="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row>
    <row r="134" spans="1:50" hidden="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row>
    <row r="135" spans="1:50" hidden="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row>
    <row r="136" spans="1:50" hidden="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row>
    <row r="137" spans="1:50" hidden="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row>
    <row r="138" spans="1:50" hidden="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row>
    <row r="139" spans="1:50" hidden="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row>
    <row r="140" spans="1:50" hidden="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row>
    <row r="141" spans="1:50" hidden="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row>
    <row r="142" spans="1:50" hidden="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row>
    <row r="143" spans="1:50" hidden="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row>
    <row r="144" spans="1:50" hidden="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row>
    <row r="145" spans="1:50" hidden="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row>
    <row r="146" spans="1:50" hidden="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row>
    <row r="147" spans="1:50" hidden="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row>
    <row r="148" spans="1:50" hidden="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row>
    <row r="149" spans="1:50" hidden="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row>
    <row r="150" spans="1:50" hidden="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row>
    <row r="151" spans="1:50" hidden="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row>
    <row r="152" spans="1:50" hidden="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row>
    <row r="153" spans="1:50" hidden="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row>
    <row r="154" spans="1:50" hidden="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row>
    <row r="155" spans="1:50" hidden="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row>
    <row r="156" spans="1:50" hidden="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row>
    <row r="157" spans="1:50" hidden="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row>
    <row r="158" spans="1:50" hidden="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row>
    <row r="159" spans="1:50" hidden="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row>
    <row r="160" spans="1:50" hidden="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row>
    <row r="161" spans="1:50" hidden="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row>
    <row r="162" spans="1:50" hidden="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row>
    <row r="163" spans="1:50" hidden="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row>
    <row r="164" spans="1:50" hidden="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row>
    <row r="165" spans="1:50" hidden="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row>
    <row r="166" spans="1:50" hidden="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row>
    <row r="167" spans="1:50" hidden="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row>
    <row r="168" spans="1:50" hidden="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row>
    <row r="169" spans="1:50" hidden="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row>
    <row r="170" spans="1:50" hidden="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row>
    <row r="171" spans="1:50" hidden="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row>
    <row r="172" spans="1:50" hidden="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row>
    <row r="173" spans="1:50" hidden="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row>
    <row r="174" spans="1:50" hidden="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row>
    <row r="175" spans="1:50" hidden="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row>
    <row r="176" spans="1:50" hidden="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row>
    <row r="177" spans="1:50" hidden="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row>
    <row r="178" spans="1:50" hidden="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row>
    <row r="179" spans="1:50" hidden="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row>
    <row r="180" spans="1:50" hidden="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row>
    <row r="181" spans="1:50" hidden="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row>
    <row r="182" spans="1:50" hidden="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row>
    <row r="183" spans="1:50" hidden="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row>
    <row r="184" spans="1:50" hidden="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row>
    <row r="185" spans="1:50" hidden="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row>
    <row r="186" spans="1:50" hidden="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row>
    <row r="187" spans="1:50" hidden="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row>
    <row r="188" spans="1:50" hidden="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row>
    <row r="189" spans="1:50" hidden="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row>
    <row r="190" spans="1:50" hidden="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row>
    <row r="191" spans="1:50" hidden="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row>
    <row r="192" spans="1:50" hidden="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row>
    <row r="193" spans="1:50" hidden="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row>
    <row r="194" spans="1:50" hidden="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row>
    <row r="195" spans="1:50" hidden="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row>
    <row r="196" spans="1:50" hidden="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row>
    <row r="197" spans="1:50" hidden="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row>
    <row r="198" spans="1:50" hidden="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row>
    <row r="199" spans="1:50" hidden="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row>
    <row r="200" spans="1:50" hidden="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row>
    <row r="201" spans="1:50" hidden="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row>
    <row r="202" spans="1:50" hidden="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row>
    <row r="203" spans="1:50" hidden="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row>
    <row r="204" spans="1:50" hidden="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row>
    <row r="205" spans="1:50" hidden="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row>
    <row r="206" spans="1:50" hidden="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row>
    <row r="207" spans="1:50" hidden="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row>
    <row r="208" spans="1:50" hidden="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row>
    <row r="209" spans="1:50" hidden="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row>
    <row r="210" spans="1:50" hidden="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row>
    <row r="211" spans="1:50" hidden="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row>
    <row r="212" spans="1:50" hidden="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row>
    <row r="213" spans="1:50" hidden="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row>
    <row r="214" spans="1:50" hidden="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row>
    <row r="215" spans="1:50" hidden="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row>
    <row r="216" spans="1:50" hidden="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row>
    <row r="217" spans="1:50" hidden="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row>
    <row r="218" spans="1:50" hidden="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row>
    <row r="219" spans="1:50" hidden="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row>
    <row r="220" spans="1:50" hidden="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row>
    <row r="221" spans="1:50" hidden="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row>
    <row r="222" spans="1:50" hidden="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row>
    <row r="223" spans="1:50" hidden="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row>
    <row r="224" spans="1:50" hidden="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row>
    <row r="225" spans="1:50" hidden="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row>
    <row r="226" spans="1:50" hidden="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row>
    <row r="227" spans="1:50" hidden="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row>
    <row r="228" spans="1:50" hidden="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row>
    <row r="229" spans="1:50" hidden="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row>
    <row r="230" spans="1:50" hidden="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row>
    <row r="231" spans="1:50" hidden="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row>
    <row r="232" spans="1:50" hidden="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row>
    <row r="233" spans="1:50" hidden="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row>
    <row r="234" spans="1:50" hidden="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row>
    <row r="235" spans="1:50" hidden="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row>
    <row r="236" spans="1:50" hidden="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row>
    <row r="237" spans="1:50" hidden="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row>
    <row r="238" spans="1:50" hidden="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row>
    <row r="239" spans="1:50" hidden="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row>
    <row r="240" spans="1:50" hidden="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row>
    <row r="241" spans="1:50" hidden="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row>
    <row r="242" spans="1:50" hidden="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row>
    <row r="243" spans="1:50" hidden="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row>
    <row r="244" spans="1:50" hidden="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row>
    <row r="245" spans="1:50" hidden="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row>
    <row r="246" spans="1:50" hidden="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row>
    <row r="247" spans="1:50" hidden="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row>
    <row r="248" spans="1:50" hidden="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row>
    <row r="249" spans="1:50" hidden="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row>
    <row r="250" spans="1:50" hidden="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row>
    <row r="251" spans="1:50" hidden="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row>
    <row r="252" spans="1:50" hidden="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row>
    <row r="253" spans="1:50" hidden="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row>
    <row r="254" spans="1:50" hidden="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row>
    <row r="255" spans="1:50" hidden="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row>
    <row r="256" spans="1:50" hidden="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row>
    <row r="257" spans="1:50" hidden="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row>
    <row r="258" spans="1:50" hidden="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row>
    <row r="259" spans="1:50" hidden="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row>
    <row r="260" spans="1:50" hidden="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row>
    <row r="261" spans="1:50" hidden="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row>
    <row r="262" spans="1:50" hidden="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row>
    <row r="263" spans="1:50" hidden="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row>
    <row r="264" spans="1:50" hidden="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row>
    <row r="265" spans="1:50" hidden="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row>
    <row r="266" spans="1:50" hidden="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row>
    <row r="267" spans="1:50" hidden="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row>
    <row r="268" spans="1:50" hidden="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row>
    <row r="269" spans="1:50" hidden="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row>
    <row r="270" spans="1:50" hidden="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row>
    <row r="271" spans="1:50" hidden="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row>
    <row r="272" spans="1:50" hidden="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row>
    <row r="273" spans="1:50" hidden="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row>
    <row r="274" spans="1:50" hidden="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row>
    <row r="275" spans="1:50" hidden="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row>
    <row r="276" spans="1:50" hidden="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row>
    <row r="277" spans="1:50" hidden="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row>
    <row r="278" spans="1:50" hidden="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row>
    <row r="279" spans="1:50" hidden="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row>
    <row r="280" spans="1:50" hidden="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row>
    <row r="281" spans="1:50" hidden="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row>
    <row r="282" spans="1:50" hidden="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row>
    <row r="283" spans="1:50" hidden="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row>
    <row r="284" spans="1:50" hidden="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row>
    <row r="285" spans="1:50" hidden="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row>
    <row r="286" spans="1:50" hidden="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row>
    <row r="287" spans="1:50" hidden="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row>
    <row r="288" spans="1:50" hidden="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row>
    <row r="289" spans="1:50" hidden="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row>
    <row r="290" spans="1:50" hidden="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row>
    <row r="291" spans="1:50" hidden="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row>
    <row r="292" spans="1:50" hidden="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row>
    <row r="293" spans="1:50" hidden="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row>
    <row r="294" spans="1:50" hidden="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row>
    <row r="295" spans="1:50" hidden="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row>
    <row r="296" spans="1:50" hidden="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row>
    <row r="297" spans="1:50" hidden="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row>
    <row r="298" spans="1:50" hidden="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row>
    <row r="299" spans="1:50" hidden="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row>
    <row r="300" spans="1:50" hidden="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row>
    <row r="301" spans="1:50" hidden="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row>
    <row r="302" spans="1:50" hidden="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row>
    <row r="303" spans="1:50" hidden="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row>
    <row r="304" spans="1:50" hidden="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row>
    <row r="305" spans="1:50" hidden="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row>
    <row r="306" spans="1:50" hidden="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row>
    <row r="307" spans="1:50" hidden="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row>
    <row r="308" spans="1:50" hidden="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row>
    <row r="309" spans="1:50" hidden="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row>
    <row r="310" spans="1:50" hidden="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row>
    <row r="311" spans="1:50" hidden="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row>
    <row r="312" spans="1:50" hidden="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row>
    <row r="313" spans="1:50" hidden="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row>
    <row r="314" spans="1:50" hidden="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row>
    <row r="315" spans="1:50" hidden="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row>
    <row r="316" spans="1:50" hidden="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row>
    <row r="317" spans="1:50" hidden="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row>
    <row r="318" spans="1:50" hidden="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row>
    <row r="319" spans="1:50" hidden="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row>
    <row r="320" spans="1:50" hidden="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row>
    <row r="321" spans="1:50" hidden="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row>
    <row r="322" spans="1:50" hidden="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row>
    <row r="323" spans="1:50" hidden="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row>
    <row r="324" spans="1:50" hidden="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row>
    <row r="325" spans="1:50" hidden="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row>
    <row r="326" spans="1:50" hidden="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row>
    <row r="327" spans="1:50" hidden="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row>
    <row r="328" spans="1:50" hidden="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row>
    <row r="329" spans="1:50" hidden="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row>
    <row r="330" spans="1:50" hidden="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row>
    <row r="331" spans="1:50" hidden="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row>
    <row r="332" spans="1:50" hidden="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row>
    <row r="333" spans="1:50" hidden="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row>
    <row r="334" spans="1:50" hidden="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row>
    <row r="335" spans="1:50" hidden="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row>
  </sheetData>
  <sheetProtection password="CAA3" sheet="1" objects="1" scenarios="1"/>
  <mergeCells count="14">
    <mergeCell ref="G17:O17"/>
    <mergeCell ref="G16:I16"/>
    <mergeCell ref="K1:U1"/>
    <mergeCell ref="A2:U2"/>
    <mergeCell ref="K14:O14"/>
    <mergeCell ref="K12:O12"/>
    <mergeCell ref="K10:O10"/>
    <mergeCell ref="K8:O8"/>
    <mergeCell ref="K6:O6"/>
    <mergeCell ref="G6:J6"/>
    <mergeCell ref="G8:J8"/>
    <mergeCell ref="G10:J10"/>
    <mergeCell ref="G12:J12"/>
    <mergeCell ref="G14:J14"/>
  </mergeCells>
  <dataValidations count="1">
    <dataValidation allowBlank="1" showInputMessage="1" showErrorMessage="1" errorTitle="Invalid input!" error="Select an option from drop down menu!" sqref="K8:O8" xr:uid="{00000000-0002-0000-0000-000000000000}"/>
  </dataValidations>
  <printOptions horizontalCentered="1"/>
  <pageMargins left="0.39370078740157483" right="0.39370078740157483" top="0.39370078740157483" bottom="0.39370078740157483" header="0.31496062992125984" footer="0.31496062992125984"/>
  <pageSetup paperSize="9" scale="75"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error="Select correct value from drop down menu!" xr:uid="{00000000-0002-0000-0000-000001000000}">
          <x14:formula1>
            <xm:f>Support!$A$31:$A$45</xm:f>
          </x14:formula1>
          <xm:sqref>K12:O12</xm:sqref>
        </x14:dataValidation>
        <x14:dataValidation type="list" allowBlank="1" showInputMessage="1" showErrorMessage="1" errorTitle="Invalid input!" error="Select an option from drop down menu!" xr:uid="{00000000-0002-0000-0000-000002000000}">
          <x14:formula1>
            <xm:f>Support!$A$47:$A$49</xm:f>
          </x14:formula1>
          <xm:sqref>K14:O14</xm:sqref>
        </x14:dataValidation>
        <x14:dataValidation type="list" allowBlank="1" showInputMessage="1" showErrorMessage="1" errorTitle="Invalid input!" error="Select an option from drop down menu!" xr:uid="{00000000-0002-0000-0000-000003000000}">
          <x14:formula1>
            <xm:f>Support!$A$51:$A$57</xm:f>
          </x14:formula1>
          <xm:sqref>K6:O6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XFD270"/>
  <sheetViews>
    <sheetView showGridLines="0" showRowColHeaders="0" zoomScaleNormal="100" zoomScaleSheetLayoutView="100" workbookViewId="0">
      <selection activeCell="M1" sqref="M1"/>
    </sheetView>
  </sheetViews>
  <sheetFormatPr defaultColWidth="0" defaultRowHeight="14.5" zeroHeight="1" x14ac:dyDescent="0.35"/>
  <cols>
    <col min="1" max="1" width="1.7265625" style="420" customWidth="1"/>
    <col min="2" max="4" width="0" style="420" hidden="1" customWidth="1"/>
    <col min="5" max="5" width="27.7265625" style="420" customWidth="1"/>
    <col min="6" max="6" width="15.453125" style="420" customWidth="1"/>
    <col min="7" max="16" width="11.54296875" style="420" customWidth="1"/>
    <col min="17" max="26" width="11.54296875" style="420" hidden="1" customWidth="1"/>
    <col min="27" max="27" width="2.26953125" style="420" customWidth="1"/>
    <col min="28" max="32" width="0" style="420" hidden="1" customWidth="1"/>
    <col min="33" max="16384" width="9.1796875" style="420" hidden="1"/>
  </cols>
  <sheetData>
    <row r="1" spans="1:27" ht="64.5" customHeight="1" x14ac:dyDescent="0.3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row>
    <row r="2" spans="1:27" ht="60.75" customHeight="1" thickBot="1" x14ac:dyDescent="0.4">
      <c r="A2" s="291"/>
      <c r="B2" s="291"/>
      <c r="C2" s="291"/>
      <c r="D2" s="291"/>
      <c r="E2" s="291"/>
      <c r="F2" s="291"/>
      <c r="G2" s="291"/>
      <c r="H2" s="291"/>
      <c r="I2" s="291"/>
      <c r="J2" s="291"/>
      <c r="K2" s="291"/>
      <c r="L2" s="291"/>
      <c r="M2" s="291"/>
      <c r="N2" s="291"/>
      <c r="O2" s="291"/>
      <c r="P2" s="291"/>
      <c r="Q2" s="291"/>
      <c r="R2" s="291"/>
      <c r="S2" s="291"/>
      <c r="T2" s="291"/>
      <c r="U2" s="291"/>
      <c r="V2" s="291"/>
      <c r="W2" s="291"/>
      <c r="X2" s="291"/>
      <c r="Y2" s="291"/>
      <c r="Z2" s="291"/>
      <c r="AA2" s="291"/>
    </row>
    <row r="3" spans="1:27" ht="15" hidden="1" customHeight="1" x14ac:dyDescent="0.35">
      <c r="A3" s="291"/>
      <c r="B3" s="291"/>
      <c r="C3" s="291"/>
      <c r="D3" s="291"/>
      <c r="E3" s="63"/>
      <c r="F3" s="291"/>
      <c r="G3" s="291"/>
      <c r="H3" s="291"/>
      <c r="I3" s="291"/>
      <c r="J3" s="291"/>
      <c r="K3" s="291"/>
      <c r="L3" s="291"/>
      <c r="M3" s="291"/>
      <c r="N3" s="291"/>
      <c r="O3" s="291"/>
      <c r="P3" s="291"/>
      <c r="Q3" s="291"/>
      <c r="R3" s="291"/>
      <c r="S3" s="291"/>
      <c r="T3" s="291"/>
      <c r="U3" s="291"/>
      <c r="V3" s="291"/>
      <c r="W3" s="291"/>
      <c r="X3" s="291"/>
      <c r="Y3" s="291"/>
      <c r="Z3" s="291"/>
      <c r="AA3" s="291"/>
    </row>
    <row r="4" spans="1:27" ht="12.75" hidden="1" customHeight="1" x14ac:dyDescent="0.35">
      <c r="A4" s="291"/>
      <c r="B4" s="291"/>
      <c r="C4" s="291"/>
      <c r="D4" s="291"/>
      <c r="E4" s="291"/>
      <c r="F4" s="291"/>
      <c r="G4" s="291"/>
      <c r="H4" s="291"/>
      <c r="I4" s="291"/>
      <c r="J4" s="291"/>
      <c r="K4" s="291"/>
      <c r="L4" s="291"/>
      <c r="M4" s="291"/>
      <c r="N4" s="291"/>
      <c r="O4" s="291"/>
      <c r="P4" s="291"/>
      <c r="Q4" s="291"/>
      <c r="R4" s="291"/>
      <c r="S4" s="291"/>
      <c r="T4" s="291"/>
      <c r="U4" s="291"/>
      <c r="V4" s="291"/>
      <c r="W4" s="291"/>
      <c r="X4" s="291"/>
      <c r="Y4" s="291"/>
      <c r="Z4" s="291"/>
      <c r="AA4" s="291"/>
    </row>
    <row r="5" spans="1:27" ht="15" hidden="1" x14ac:dyDescent="0.35">
      <c r="A5" s="291"/>
      <c r="B5" s="291"/>
      <c r="C5" s="291"/>
      <c r="D5" s="291"/>
      <c r="E5" s="767"/>
      <c r="F5" s="767"/>
      <c r="G5" s="767"/>
      <c r="H5" s="767"/>
      <c r="I5" s="767"/>
      <c r="J5" s="767"/>
      <c r="K5" s="291"/>
      <c r="L5" s="291"/>
      <c r="M5" s="291"/>
      <c r="N5" s="291"/>
      <c r="O5" s="291"/>
      <c r="P5" s="291"/>
      <c r="Q5" s="291"/>
      <c r="R5" s="291"/>
      <c r="S5" s="291"/>
      <c r="T5" s="291"/>
      <c r="U5" s="291"/>
      <c r="V5" s="291"/>
      <c r="W5" s="291"/>
      <c r="X5" s="291"/>
      <c r="Y5" s="291"/>
      <c r="Z5" s="291"/>
      <c r="AA5" s="291"/>
    </row>
    <row r="6" spans="1:27" ht="11.25" hidden="1" customHeight="1" x14ac:dyDescent="0.35">
      <c r="A6" s="291"/>
      <c r="B6" s="291"/>
      <c r="C6" s="291"/>
      <c r="D6" s="291"/>
      <c r="E6" s="291"/>
      <c r="F6" s="291"/>
      <c r="G6" s="291"/>
      <c r="H6" s="291"/>
      <c r="I6" s="291"/>
      <c r="J6" s="291"/>
      <c r="K6" s="291"/>
      <c r="L6" s="291"/>
      <c r="M6" s="291"/>
      <c r="N6" s="291"/>
      <c r="O6" s="291"/>
      <c r="P6" s="291"/>
      <c r="Q6" s="291"/>
      <c r="R6" s="291"/>
      <c r="S6" s="291"/>
      <c r="T6" s="291"/>
      <c r="U6" s="291"/>
      <c r="V6" s="291"/>
      <c r="W6" s="291"/>
      <c r="X6" s="291"/>
      <c r="Y6" s="291"/>
      <c r="Z6" s="291"/>
      <c r="AA6" s="291"/>
    </row>
    <row r="7" spans="1:27" hidden="1" x14ac:dyDescent="0.35">
      <c r="A7" s="291"/>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row>
    <row r="8" spans="1:27" ht="12.75" hidden="1" customHeight="1" thickBot="1" x14ac:dyDescent="0.4">
      <c r="A8" s="291"/>
      <c r="B8" s="291"/>
      <c r="C8" s="291"/>
      <c r="D8" s="291"/>
      <c r="E8" s="291"/>
      <c r="F8" s="291"/>
      <c r="G8" s="291"/>
      <c r="H8" s="291"/>
      <c r="I8" s="291"/>
      <c r="J8" s="291"/>
      <c r="K8" s="291"/>
      <c r="L8" s="291"/>
      <c r="M8" s="291"/>
      <c r="N8" s="291"/>
      <c r="O8" s="291"/>
      <c r="P8" s="291"/>
      <c r="Q8" s="291"/>
      <c r="R8" s="291"/>
      <c r="S8" s="291"/>
      <c r="T8" s="291"/>
      <c r="U8" s="291"/>
      <c r="V8" s="291"/>
      <c r="W8" s="291"/>
      <c r="X8" s="291"/>
      <c r="Y8" s="291"/>
      <c r="Z8" s="291"/>
      <c r="AA8" s="291"/>
    </row>
    <row r="9" spans="1:27" ht="21" customHeight="1" x14ac:dyDescent="0.35">
      <c r="A9" s="291"/>
      <c r="B9" s="291"/>
      <c r="C9" s="291"/>
      <c r="D9" s="291"/>
      <c r="E9" s="775" t="str">
        <f>+Translations!A216</f>
        <v>Accounts payable and deliveries financed by suppliers in €</v>
      </c>
      <c r="F9" s="776"/>
      <c r="G9" s="728">
        <f>+Home!K12</f>
        <v>2017</v>
      </c>
      <c r="H9" s="728">
        <f>+G9+1</f>
        <v>2018</v>
      </c>
      <c r="I9" s="728">
        <f t="shared" ref="I9:Z9" si="0">+H9+1</f>
        <v>2019</v>
      </c>
      <c r="J9" s="728">
        <f t="shared" si="0"/>
        <v>2020</v>
      </c>
      <c r="K9" s="728">
        <f t="shared" si="0"/>
        <v>2021</v>
      </c>
      <c r="L9" s="728">
        <f t="shared" si="0"/>
        <v>2022</v>
      </c>
      <c r="M9" s="728">
        <f t="shared" si="0"/>
        <v>2023</v>
      </c>
      <c r="N9" s="728">
        <f t="shared" si="0"/>
        <v>2024</v>
      </c>
      <c r="O9" s="728">
        <f t="shared" si="0"/>
        <v>2025</v>
      </c>
      <c r="P9" s="728">
        <f t="shared" si="0"/>
        <v>2026</v>
      </c>
      <c r="Q9" s="728">
        <f t="shared" si="0"/>
        <v>2027</v>
      </c>
      <c r="R9" s="728">
        <f t="shared" si="0"/>
        <v>2028</v>
      </c>
      <c r="S9" s="728">
        <f t="shared" si="0"/>
        <v>2029</v>
      </c>
      <c r="T9" s="728">
        <f t="shared" si="0"/>
        <v>2030</v>
      </c>
      <c r="U9" s="728">
        <f t="shared" si="0"/>
        <v>2031</v>
      </c>
      <c r="V9" s="728">
        <f t="shared" si="0"/>
        <v>2032</v>
      </c>
      <c r="W9" s="728">
        <f t="shared" si="0"/>
        <v>2033</v>
      </c>
      <c r="X9" s="728">
        <f t="shared" si="0"/>
        <v>2034</v>
      </c>
      <c r="Y9" s="728">
        <f t="shared" si="0"/>
        <v>2035</v>
      </c>
      <c r="Z9" s="728">
        <f t="shared" si="0"/>
        <v>2036</v>
      </c>
      <c r="AA9" s="291"/>
    </row>
    <row r="10" spans="1:27" ht="21" customHeight="1" thickBot="1" x14ac:dyDescent="0.4">
      <c r="A10" s="291"/>
      <c r="B10" s="291"/>
      <c r="C10" s="291"/>
      <c r="D10" s="291"/>
      <c r="E10" s="777"/>
      <c r="F10" s="778"/>
      <c r="G10" s="729"/>
      <c r="H10" s="729" t="s">
        <v>164</v>
      </c>
      <c r="I10" s="729" t="s">
        <v>164</v>
      </c>
      <c r="J10" s="729" t="s">
        <v>164</v>
      </c>
      <c r="K10" s="729" t="s">
        <v>164</v>
      </c>
      <c r="L10" s="729" t="s">
        <v>164</v>
      </c>
      <c r="M10" s="729" t="s">
        <v>164</v>
      </c>
      <c r="N10" s="729" t="s">
        <v>164</v>
      </c>
      <c r="O10" s="729" t="s">
        <v>164</v>
      </c>
      <c r="P10" s="729" t="s">
        <v>164</v>
      </c>
      <c r="Q10" s="729" t="s">
        <v>164</v>
      </c>
      <c r="R10" s="729" t="s">
        <v>164</v>
      </c>
      <c r="S10" s="729" t="s">
        <v>164</v>
      </c>
      <c r="T10" s="729" t="s">
        <v>164</v>
      </c>
      <c r="U10" s="729" t="s">
        <v>164</v>
      </c>
      <c r="V10" s="729" t="s">
        <v>164</v>
      </c>
      <c r="W10" s="729" t="s">
        <v>164</v>
      </c>
      <c r="X10" s="729" t="s">
        <v>164</v>
      </c>
      <c r="Y10" s="729" t="s">
        <v>164</v>
      </c>
      <c r="Z10" s="729" t="s">
        <v>164</v>
      </c>
      <c r="AA10" s="291"/>
    </row>
    <row r="11" spans="1:27" ht="27" customHeight="1" x14ac:dyDescent="0.35">
      <c r="A11" s="291"/>
      <c r="B11" s="291"/>
      <c r="C11" s="291"/>
      <c r="D11" s="291"/>
      <c r="E11" s="771" t="str">
        <f>+Translations!A217</f>
        <v>A. Days payable</v>
      </c>
      <c r="F11" s="772"/>
      <c r="G11" s="735">
        <f>+'Other parameters'!C7</f>
        <v>30</v>
      </c>
      <c r="H11" s="773"/>
      <c r="I11" s="773"/>
      <c r="J11" s="773"/>
      <c r="K11" s="773"/>
      <c r="L11" s="773"/>
      <c r="M11" s="773"/>
      <c r="N11" s="773"/>
      <c r="O11" s="773"/>
      <c r="P11" s="773"/>
      <c r="Q11" s="773"/>
      <c r="R11" s="773"/>
      <c r="S11" s="773"/>
      <c r="T11" s="773"/>
      <c r="U11" s="773"/>
      <c r="V11" s="773"/>
      <c r="W11" s="773"/>
      <c r="X11" s="773"/>
      <c r="Y11" s="773"/>
      <c r="Z11" s="774"/>
      <c r="AA11" s="267"/>
    </row>
    <row r="12" spans="1:27" ht="27" customHeight="1" x14ac:dyDescent="0.35">
      <c r="A12" s="291"/>
      <c r="B12" s="291"/>
      <c r="C12" s="291"/>
      <c r="D12" s="291"/>
      <c r="E12" s="768" t="str">
        <f>+Translations!A218</f>
        <v>B. Accounts payable turnover ratio</v>
      </c>
      <c r="F12" s="769"/>
      <c r="G12" s="738">
        <f>IF(ISERROR(365/G11),0,365/G11)</f>
        <v>12.166666666666666</v>
      </c>
      <c r="H12" s="739"/>
      <c r="I12" s="739"/>
      <c r="J12" s="739"/>
      <c r="K12" s="739"/>
      <c r="L12" s="739"/>
      <c r="M12" s="739"/>
      <c r="N12" s="739"/>
      <c r="O12" s="739"/>
      <c r="P12" s="739"/>
      <c r="Q12" s="739"/>
      <c r="R12" s="739"/>
      <c r="S12" s="739"/>
      <c r="T12" s="739"/>
      <c r="U12" s="739"/>
      <c r="V12" s="739"/>
      <c r="W12" s="739"/>
      <c r="X12" s="739"/>
      <c r="Y12" s="739"/>
      <c r="Z12" s="740"/>
      <c r="AA12" s="267"/>
    </row>
    <row r="13" spans="1:27" ht="27" customHeight="1" x14ac:dyDescent="0.35">
      <c r="A13" s="291"/>
      <c r="B13" s="291"/>
      <c r="C13" s="291"/>
      <c r="D13" s="291"/>
      <c r="E13" s="768" t="str">
        <f>+Translations!A219</f>
        <v xml:space="preserve">C. ACCOUNTS PAYABLE ON 31ST OF DECEMBER </v>
      </c>
      <c r="F13" s="769"/>
      <c r="G13" s="193">
        <f>IF(ISERROR((Operating_costs!G11+Operating_costs!G15)/$G$12),0,(Operating_costs!G11+Operating_costs!G15)/$G$12)</f>
        <v>0</v>
      </c>
      <c r="H13" s="193">
        <f>IF(ISERROR((Operating_costs!H11+Operating_costs!H15)/$G$12),0,(Operating_costs!H11+Operating_costs!H15)/$G$12)</f>
        <v>0</v>
      </c>
      <c r="I13" s="193">
        <f>IF(ISERROR((Operating_costs!I11+Operating_costs!I15)/$G$12),0,(Operating_costs!I11+Operating_costs!I15)/$G$12)</f>
        <v>0</v>
      </c>
      <c r="J13" s="193">
        <f>IF(ISERROR((Operating_costs!J11+Operating_costs!J15)/$G$12),0,(Operating_costs!J11+Operating_costs!J15)/$G$12)</f>
        <v>0</v>
      </c>
      <c r="K13" s="193">
        <f>IF(ISERROR((Operating_costs!K11+Operating_costs!K15)/$G$12),0,(Operating_costs!K11+Operating_costs!K15)/$G$12)</f>
        <v>0</v>
      </c>
      <c r="L13" s="193">
        <f>IF(ISERROR((Operating_costs!L11+Operating_costs!L15)/$G$12),0,(Operating_costs!L11+Operating_costs!L15)/$G$12)</f>
        <v>0</v>
      </c>
      <c r="M13" s="193">
        <f>IF(ISERROR((Operating_costs!M11+Operating_costs!M15)/$G$12),0,(Operating_costs!M11+Operating_costs!M15)/$G$12)</f>
        <v>0</v>
      </c>
      <c r="N13" s="193">
        <f>IF(ISERROR((Operating_costs!N11+Operating_costs!N15)/$G$12),0,(Operating_costs!N11+Operating_costs!N15)/$G$12)</f>
        <v>0</v>
      </c>
      <c r="O13" s="193">
        <f>IF(ISERROR((Operating_costs!O11+Operating_costs!O15)/$G$12),0,(Operating_costs!O11+Operating_costs!O15)/$G$12)</f>
        <v>0</v>
      </c>
      <c r="P13" s="193">
        <f>IF(ISERROR((Operating_costs!P11+Operating_costs!P15)/$G$12),0,(Operating_costs!P11+Operating_costs!P15)/$G$12)</f>
        <v>0</v>
      </c>
      <c r="Q13" s="193">
        <f>IF(ISERROR((Operating_costs!Q11+Operating_costs!Q15)/$G$12),0,(Operating_costs!Q11+Operating_costs!Q15)/$G$12)</f>
        <v>410.95890410958907</v>
      </c>
      <c r="R13" s="193">
        <f>IF(ISERROR((Operating_costs!R11+Operating_costs!R15)/$G$12),0,(Operating_costs!R11+Operating_costs!R15)/$G$12)</f>
        <v>410.95890410958907</v>
      </c>
      <c r="S13" s="193">
        <f>IF(ISERROR((Operating_costs!S11+Operating_costs!S15)/$G$12),0,(Operating_costs!S11+Operating_costs!S15)/$G$12)</f>
        <v>410.95890410958907</v>
      </c>
      <c r="T13" s="193">
        <f>IF(ISERROR((Operating_costs!T11+Operating_costs!T15)/$G$12),0,(Operating_costs!T11+Operating_costs!T15)/$G$12)</f>
        <v>410.95890410958907</v>
      </c>
      <c r="U13" s="193">
        <f>IF(ISERROR((Operating_costs!U11+Operating_costs!U15)/$G$12),0,(Operating_costs!U11+Operating_costs!U15)/$G$12)</f>
        <v>410.95890410958907</v>
      </c>
      <c r="V13" s="193">
        <f>IF(ISERROR((Operating_costs!V11+Operating_costs!V15)/$G$12),0,(Operating_costs!V11+Operating_costs!V15)/$G$12)</f>
        <v>410.95890410958907</v>
      </c>
      <c r="W13" s="193">
        <f>IF(ISERROR((Operating_costs!W11+Operating_costs!W15)/$G$12),0,(Operating_costs!W11+Operating_costs!W15)/$G$12)</f>
        <v>410.95890410958907</v>
      </c>
      <c r="X13" s="193">
        <f>IF(ISERROR((Operating_costs!X11+Operating_costs!X15)/$G$12),0,(Operating_costs!X11+Operating_costs!X15)/$G$12)</f>
        <v>410.95890410958907</v>
      </c>
      <c r="Y13" s="193">
        <f>IF(ISERROR((Operating_costs!Y11+Operating_costs!Y15)/$G$12),0,(Operating_costs!Y11+Operating_costs!Y15)/$G$12)</f>
        <v>410.95890410958907</v>
      </c>
      <c r="Z13" s="193">
        <f>IF(ISERROR((Operating_costs!Z11+Operating_costs!Z15)/$G$12),0,(Operating_costs!Z11+Operating_costs!Z15)/$G$12)</f>
        <v>410.95890410958907</v>
      </c>
      <c r="AA13" s="291"/>
    </row>
    <row r="14" spans="1:27" ht="27" customHeight="1" x14ac:dyDescent="0.35">
      <c r="A14" s="291"/>
      <c r="B14" s="291"/>
      <c r="C14" s="291"/>
      <c r="D14" s="291"/>
      <c r="E14" s="770" t="str">
        <f>+Translations!A220</f>
        <v>D. DELIVERIES FINANCED BY SUPPLIERS</v>
      </c>
      <c r="F14" s="759"/>
      <c r="G14" s="193">
        <f>IF(ISERROR(G13/$G$12),0,G13/$G$12)</f>
        <v>0</v>
      </c>
      <c r="H14" s="193">
        <f t="shared" ref="H14:Z14" si="1">IF(ISERROR(H13/$G$12),0,H13/$G$12)</f>
        <v>0</v>
      </c>
      <c r="I14" s="193">
        <f t="shared" si="1"/>
        <v>0</v>
      </c>
      <c r="J14" s="193">
        <f t="shared" si="1"/>
        <v>0</v>
      </c>
      <c r="K14" s="193">
        <f t="shared" si="1"/>
        <v>0</v>
      </c>
      <c r="L14" s="193">
        <f t="shared" si="1"/>
        <v>0</v>
      </c>
      <c r="M14" s="193">
        <f t="shared" si="1"/>
        <v>0</v>
      </c>
      <c r="N14" s="193">
        <f t="shared" si="1"/>
        <v>0</v>
      </c>
      <c r="O14" s="193">
        <f t="shared" si="1"/>
        <v>0</v>
      </c>
      <c r="P14" s="193">
        <f t="shared" si="1"/>
        <v>0</v>
      </c>
      <c r="Q14" s="193">
        <f t="shared" si="1"/>
        <v>33.777444173390883</v>
      </c>
      <c r="R14" s="193">
        <f t="shared" si="1"/>
        <v>33.777444173390883</v>
      </c>
      <c r="S14" s="193">
        <f t="shared" si="1"/>
        <v>33.777444173390883</v>
      </c>
      <c r="T14" s="193">
        <f t="shared" si="1"/>
        <v>33.777444173390883</v>
      </c>
      <c r="U14" s="193">
        <f t="shared" si="1"/>
        <v>33.777444173390883</v>
      </c>
      <c r="V14" s="193">
        <f t="shared" si="1"/>
        <v>33.777444173390883</v>
      </c>
      <c r="W14" s="193">
        <f t="shared" si="1"/>
        <v>33.777444173390883</v>
      </c>
      <c r="X14" s="193">
        <f t="shared" si="1"/>
        <v>33.777444173390883</v>
      </c>
      <c r="Y14" s="193">
        <f t="shared" si="1"/>
        <v>33.777444173390883</v>
      </c>
      <c r="Z14" s="193">
        <f t="shared" si="1"/>
        <v>33.777444173390883</v>
      </c>
      <c r="AA14" s="291"/>
    </row>
    <row r="15" spans="1:27" ht="13.5" customHeight="1" x14ac:dyDescent="0.35">
      <c r="A15" s="291"/>
      <c r="B15" s="291"/>
      <c r="C15" s="291"/>
      <c r="D15" s="291"/>
      <c r="E15" s="503"/>
      <c r="F15" s="504"/>
      <c r="G15" s="113"/>
      <c r="H15" s="113"/>
      <c r="I15" s="113"/>
      <c r="J15" s="113"/>
      <c r="K15" s="114"/>
      <c r="L15" s="113"/>
      <c r="M15" s="113"/>
      <c r="N15" s="113"/>
      <c r="O15" s="113"/>
      <c r="P15" s="114"/>
      <c r="Q15" s="113"/>
      <c r="R15" s="113"/>
      <c r="S15" s="113"/>
      <c r="T15" s="113"/>
      <c r="U15" s="114"/>
      <c r="V15" s="114"/>
      <c r="W15" s="114"/>
      <c r="X15" s="114"/>
      <c r="Y15" s="114"/>
      <c r="Z15" s="114"/>
      <c r="AA15" s="291"/>
    </row>
    <row r="16" spans="1:27" ht="27" customHeight="1" x14ac:dyDescent="0.35">
      <c r="A16" s="291"/>
      <c r="B16" s="291"/>
      <c r="C16" s="291"/>
      <c r="D16" s="291"/>
      <c r="E16" s="770" t="str">
        <f>+Translations!A221</f>
        <v xml:space="preserve">E. LONG-TERM ACCOUNTS PAYABLE ON 31ST OF DECEMBER </v>
      </c>
      <c r="F16" s="759"/>
      <c r="G16" s="111">
        <v>0</v>
      </c>
      <c r="H16" s="111">
        <v>0</v>
      </c>
      <c r="I16" s="111">
        <v>0</v>
      </c>
      <c r="J16" s="112">
        <v>0</v>
      </c>
      <c r="K16" s="111">
        <v>0</v>
      </c>
      <c r="L16" s="111">
        <v>0</v>
      </c>
      <c r="M16" s="111">
        <v>0</v>
      </c>
      <c r="N16" s="111">
        <v>0</v>
      </c>
      <c r="O16" s="112">
        <v>0</v>
      </c>
      <c r="P16" s="111">
        <v>0</v>
      </c>
      <c r="Q16" s="111">
        <v>0</v>
      </c>
      <c r="R16" s="111">
        <v>0</v>
      </c>
      <c r="S16" s="111">
        <v>0</v>
      </c>
      <c r="T16" s="112">
        <v>0</v>
      </c>
      <c r="U16" s="111">
        <v>0</v>
      </c>
      <c r="V16" s="111">
        <v>0</v>
      </c>
      <c r="W16" s="111">
        <v>0</v>
      </c>
      <c r="X16" s="111">
        <v>0</v>
      </c>
      <c r="Y16" s="111">
        <v>0</v>
      </c>
      <c r="Z16" s="111">
        <v>0</v>
      </c>
      <c r="AA16" s="291"/>
    </row>
    <row r="17" spans="1:16384" ht="12.75" customHeight="1" x14ac:dyDescent="0.35">
      <c r="A17" s="291"/>
      <c r="B17" s="291"/>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row>
    <row r="18" spans="1:16384" ht="15" customHeight="1" x14ac:dyDescent="0.35">
      <c r="A18" s="291"/>
      <c r="B18" s="291"/>
      <c r="C18" s="291"/>
      <c r="D18" s="291"/>
      <c r="E18" s="455"/>
      <c r="F18" s="455"/>
      <c r="G18" s="455"/>
      <c r="H18" s="455"/>
      <c r="I18" s="455"/>
      <c r="J18" s="455"/>
      <c r="K18" s="291"/>
      <c r="L18" s="291"/>
      <c r="M18" s="291"/>
      <c r="N18" s="291"/>
      <c r="O18" s="291"/>
      <c r="P18" s="291"/>
      <c r="Q18" s="291"/>
      <c r="R18" s="291"/>
      <c r="S18" s="291"/>
      <c r="T18" s="291"/>
      <c r="U18" s="291"/>
      <c r="V18" s="291"/>
      <c r="W18" s="291"/>
      <c r="X18" s="291"/>
      <c r="Y18" s="291"/>
      <c r="Z18" s="291"/>
      <c r="AA18" s="291"/>
    </row>
    <row r="19" spans="1:16384" ht="12.75" customHeight="1" thickBot="1" x14ac:dyDescent="0.4">
      <c r="A19" s="291"/>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row>
    <row r="20" spans="1:16384" ht="21" customHeight="1" x14ac:dyDescent="0.35">
      <c r="A20" s="291"/>
      <c r="B20" s="291"/>
      <c r="C20" s="291"/>
      <c r="D20" s="291"/>
      <c r="E20" s="775" t="str">
        <f>+Translations!A222</f>
        <v>Working capital requirements in €</v>
      </c>
      <c r="F20" s="776"/>
      <c r="G20" s="728">
        <f>+Home!K12</f>
        <v>2017</v>
      </c>
      <c r="H20" s="728">
        <f>+G20+1</f>
        <v>2018</v>
      </c>
      <c r="I20" s="728">
        <f t="shared" ref="I20:Z20" si="2">+H20+1</f>
        <v>2019</v>
      </c>
      <c r="J20" s="728">
        <f t="shared" si="2"/>
        <v>2020</v>
      </c>
      <c r="K20" s="728">
        <f t="shared" si="2"/>
        <v>2021</v>
      </c>
      <c r="L20" s="728">
        <f t="shared" si="2"/>
        <v>2022</v>
      </c>
      <c r="M20" s="728">
        <f t="shared" si="2"/>
        <v>2023</v>
      </c>
      <c r="N20" s="728">
        <f t="shared" si="2"/>
        <v>2024</v>
      </c>
      <c r="O20" s="728">
        <f t="shared" si="2"/>
        <v>2025</v>
      </c>
      <c r="P20" s="728">
        <f t="shared" si="2"/>
        <v>2026</v>
      </c>
      <c r="Q20" s="728">
        <f t="shared" si="2"/>
        <v>2027</v>
      </c>
      <c r="R20" s="728">
        <f t="shared" si="2"/>
        <v>2028</v>
      </c>
      <c r="S20" s="728">
        <f t="shared" si="2"/>
        <v>2029</v>
      </c>
      <c r="T20" s="728">
        <f t="shared" si="2"/>
        <v>2030</v>
      </c>
      <c r="U20" s="728">
        <f t="shared" si="2"/>
        <v>2031</v>
      </c>
      <c r="V20" s="728">
        <f t="shared" si="2"/>
        <v>2032</v>
      </c>
      <c r="W20" s="728">
        <f t="shared" si="2"/>
        <v>2033</v>
      </c>
      <c r="X20" s="728">
        <f t="shared" si="2"/>
        <v>2034</v>
      </c>
      <c r="Y20" s="728">
        <f t="shared" si="2"/>
        <v>2035</v>
      </c>
      <c r="Z20" s="728">
        <f t="shared" si="2"/>
        <v>2036</v>
      </c>
      <c r="AA20" s="291"/>
    </row>
    <row r="21" spans="1:16384" ht="21" customHeight="1" thickBot="1" x14ac:dyDescent="0.4">
      <c r="A21" s="291"/>
      <c r="B21" s="291"/>
      <c r="C21" s="291"/>
      <c r="D21" s="291"/>
      <c r="E21" s="777"/>
      <c r="F21" s="778"/>
      <c r="G21" s="729"/>
      <c r="H21" s="729" t="s">
        <v>164</v>
      </c>
      <c r="I21" s="729" t="s">
        <v>164</v>
      </c>
      <c r="J21" s="729" t="s">
        <v>164</v>
      </c>
      <c r="K21" s="729" t="s">
        <v>164</v>
      </c>
      <c r="L21" s="729" t="s">
        <v>164</v>
      </c>
      <c r="M21" s="729" t="s">
        <v>164</v>
      </c>
      <c r="N21" s="729" t="s">
        <v>164</v>
      </c>
      <c r="O21" s="729" t="s">
        <v>164</v>
      </c>
      <c r="P21" s="729" t="s">
        <v>164</v>
      </c>
      <c r="Q21" s="729" t="s">
        <v>164</v>
      </c>
      <c r="R21" s="729" t="s">
        <v>164</v>
      </c>
      <c r="S21" s="729" t="s">
        <v>164</v>
      </c>
      <c r="T21" s="729" t="s">
        <v>164</v>
      </c>
      <c r="U21" s="729" t="s">
        <v>164</v>
      </c>
      <c r="V21" s="729" t="s">
        <v>164</v>
      </c>
      <c r="W21" s="729" t="s">
        <v>164</v>
      </c>
      <c r="X21" s="729" t="s">
        <v>164</v>
      </c>
      <c r="Y21" s="729" t="s">
        <v>164</v>
      </c>
      <c r="Z21" s="729" t="s">
        <v>164</v>
      </c>
      <c r="AA21" s="291"/>
    </row>
    <row r="22" spans="1:16384" ht="27" customHeight="1" x14ac:dyDescent="0.35">
      <c r="A22" s="291"/>
      <c r="B22" s="291"/>
      <c r="C22" s="291"/>
      <c r="D22" s="291"/>
      <c r="E22" s="799" t="str">
        <f>+Translations!A223</f>
        <v>1. Resources needed to finance inventories</v>
      </c>
      <c r="F22" s="800"/>
      <c r="G22" s="202">
        <f>+Assets!G16</f>
        <v>0</v>
      </c>
      <c r="H22" s="202">
        <f>+Assets!H16</f>
        <v>0</v>
      </c>
      <c r="I22" s="202">
        <f>+Assets!I16</f>
        <v>0</v>
      </c>
      <c r="J22" s="202">
        <f>+Assets!J16</f>
        <v>0</v>
      </c>
      <c r="K22" s="202">
        <f>+Assets!K16</f>
        <v>0</v>
      </c>
      <c r="L22" s="202">
        <f>+Assets!L16</f>
        <v>0</v>
      </c>
      <c r="M22" s="202">
        <f>+Assets!M16</f>
        <v>0</v>
      </c>
      <c r="N22" s="202">
        <f>+Assets!N16</f>
        <v>0</v>
      </c>
      <c r="O22" s="202">
        <f>+Assets!O16</f>
        <v>0</v>
      </c>
      <c r="P22" s="202">
        <f>+Assets!P16</f>
        <v>0</v>
      </c>
      <c r="Q22" s="202">
        <f>+Assets!Q16</f>
        <v>0</v>
      </c>
      <c r="R22" s="202">
        <f>+Assets!R16</f>
        <v>0</v>
      </c>
      <c r="S22" s="202">
        <f>+Assets!S16</f>
        <v>0</v>
      </c>
      <c r="T22" s="202">
        <f>+Assets!T16</f>
        <v>0</v>
      </c>
      <c r="U22" s="203">
        <f>+Assets!U16</f>
        <v>0</v>
      </c>
      <c r="V22" s="195">
        <f>+Assets!V16</f>
        <v>0</v>
      </c>
      <c r="W22" s="195">
        <f>+Assets!W16</f>
        <v>0</v>
      </c>
      <c r="X22" s="195">
        <f>+Assets!X16</f>
        <v>0</v>
      </c>
      <c r="Y22" s="195">
        <f>+Assets!Y16</f>
        <v>0</v>
      </c>
      <c r="Z22" s="195">
        <f>+Assets!Z16</f>
        <v>0</v>
      </c>
      <c r="AA22" s="267"/>
    </row>
    <row r="23" spans="1:16384" ht="27" customHeight="1" x14ac:dyDescent="0.35">
      <c r="A23" s="291"/>
      <c r="B23" s="291"/>
      <c r="C23" s="291"/>
      <c r="D23" s="291"/>
      <c r="E23" s="770" t="str">
        <f>+Translations!A224</f>
        <v>2. Resources needed to finance the accounts receivable</v>
      </c>
      <c r="F23" s="759"/>
      <c r="G23" s="193">
        <f>+Assets!G29</f>
        <v>0</v>
      </c>
      <c r="H23" s="193">
        <f>+Assets!H29</f>
        <v>0</v>
      </c>
      <c r="I23" s="193">
        <f>+Assets!I29</f>
        <v>0</v>
      </c>
      <c r="J23" s="193">
        <f>+Assets!J29</f>
        <v>0</v>
      </c>
      <c r="K23" s="193">
        <f>+Assets!K29</f>
        <v>0</v>
      </c>
      <c r="L23" s="193">
        <f>+Assets!L29</f>
        <v>0</v>
      </c>
      <c r="M23" s="193">
        <f>+Assets!M29</f>
        <v>0</v>
      </c>
      <c r="N23" s="193">
        <f>+Assets!N29</f>
        <v>0</v>
      </c>
      <c r="O23" s="193">
        <f>+Assets!O29</f>
        <v>0</v>
      </c>
      <c r="P23" s="193">
        <f>+Assets!P29</f>
        <v>0</v>
      </c>
      <c r="Q23" s="193">
        <f>+Assets!Q29</f>
        <v>33.777444173390883</v>
      </c>
      <c r="R23" s="193">
        <f>+Assets!R29</f>
        <v>33.777444173390883</v>
      </c>
      <c r="S23" s="193">
        <f>+Assets!S29</f>
        <v>33.777444173390883</v>
      </c>
      <c r="T23" s="193">
        <f>+Assets!T29</f>
        <v>33.777444173390883</v>
      </c>
      <c r="U23" s="193">
        <f>+Assets!U29</f>
        <v>33.777444173390883</v>
      </c>
      <c r="V23" s="193">
        <f>+Assets!V29</f>
        <v>33.777444173390883</v>
      </c>
      <c r="W23" s="193">
        <f>+Assets!W29</f>
        <v>33.777444173390883</v>
      </c>
      <c r="X23" s="193">
        <f>+Assets!X29</f>
        <v>33.777444173390883</v>
      </c>
      <c r="Y23" s="193">
        <f>+Assets!Y29</f>
        <v>33.777444173390883</v>
      </c>
      <c r="Z23" s="193">
        <f>+Assets!Z29</f>
        <v>33.777444173390883</v>
      </c>
      <c r="AA23" s="291"/>
    </row>
    <row r="24" spans="1:16384" ht="27" customHeight="1" x14ac:dyDescent="0.35">
      <c r="A24" s="291"/>
      <c r="B24" s="291"/>
      <c r="C24" s="291"/>
      <c r="D24" s="291"/>
      <c r="E24" s="770" t="str">
        <f>+Translations!A225</f>
        <v>3. Deliveries financed by suppliers</v>
      </c>
      <c r="F24" s="759"/>
      <c r="G24" s="204">
        <f t="shared" ref="G24:Z24" si="3">+G14</f>
        <v>0</v>
      </c>
      <c r="H24" s="204">
        <f t="shared" si="3"/>
        <v>0</v>
      </c>
      <c r="I24" s="204">
        <f t="shared" si="3"/>
        <v>0</v>
      </c>
      <c r="J24" s="204">
        <f t="shared" si="3"/>
        <v>0</v>
      </c>
      <c r="K24" s="204">
        <f t="shared" si="3"/>
        <v>0</v>
      </c>
      <c r="L24" s="204">
        <f t="shared" si="3"/>
        <v>0</v>
      </c>
      <c r="M24" s="204">
        <f t="shared" si="3"/>
        <v>0</v>
      </c>
      <c r="N24" s="204">
        <f t="shared" si="3"/>
        <v>0</v>
      </c>
      <c r="O24" s="204">
        <f t="shared" si="3"/>
        <v>0</v>
      </c>
      <c r="P24" s="204">
        <f t="shared" si="3"/>
        <v>0</v>
      </c>
      <c r="Q24" s="204">
        <f t="shared" si="3"/>
        <v>33.777444173390883</v>
      </c>
      <c r="R24" s="204">
        <f t="shared" si="3"/>
        <v>33.777444173390883</v>
      </c>
      <c r="S24" s="204">
        <f t="shared" si="3"/>
        <v>33.777444173390883</v>
      </c>
      <c r="T24" s="204">
        <f t="shared" si="3"/>
        <v>33.777444173390883</v>
      </c>
      <c r="U24" s="204">
        <f t="shared" si="3"/>
        <v>33.777444173390883</v>
      </c>
      <c r="V24" s="204">
        <f t="shared" si="3"/>
        <v>33.777444173390883</v>
      </c>
      <c r="W24" s="204">
        <f t="shared" si="3"/>
        <v>33.777444173390883</v>
      </c>
      <c r="X24" s="204">
        <f t="shared" si="3"/>
        <v>33.777444173390883</v>
      </c>
      <c r="Y24" s="204">
        <f t="shared" si="3"/>
        <v>33.777444173390883</v>
      </c>
      <c r="Z24" s="204">
        <f t="shared" si="3"/>
        <v>33.777444173390883</v>
      </c>
      <c r="AA24" s="291"/>
    </row>
    <row r="25" spans="1:16384" ht="27" customHeight="1" x14ac:dyDescent="0.35">
      <c r="A25" s="291"/>
      <c r="B25" s="291"/>
      <c r="C25" s="291"/>
      <c r="D25" s="291"/>
      <c r="E25" s="797" t="str">
        <f>+Translations!A226</f>
        <v>A. WORKING CAPITAL SURPLUS (+) OR DEFICIT (-) (3-2-1)</v>
      </c>
      <c r="F25" s="798"/>
      <c r="G25" s="205">
        <f t="shared" ref="G25:U25" si="4">G24-G23-G22</f>
        <v>0</v>
      </c>
      <c r="H25" s="205">
        <f t="shared" si="4"/>
        <v>0</v>
      </c>
      <c r="I25" s="205">
        <f t="shared" si="4"/>
        <v>0</v>
      </c>
      <c r="J25" s="205">
        <f t="shared" si="4"/>
        <v>0</v>
      </c>
      <c r="K25" s="205">
        <f t="shared" si="4"/>
        <v>0</v>
      </c>
      <c r="L25" s="205">
        <f t="shared" si="4"/>
        <v>0</v>
      </c>
      <c r="M25" s="205">
        <f t="shared" si="4"/>
        <v>0</v>
      </c>
      <c r="N25" s="205">
        <f t="shared" si="4"/>
        <v>0</v>
      </c>
      <c r="O25" s="205">
        <f t="shared" si="4"/>
        <v>0</v>
      </c>
      <c r="P25" s="205">
        <f t="shared" si="4"/>
        <v>0</v>
      </c>
      <c r="Q25" s="205">
        <f t="shared" si="4"/>
        <v>0</v>
      </c>
      <c r="R25" s="205">
        <f t="shared" si="4"/>
        <v>0</v>
      </c>
      <c r="S25" s="205">
        <f t="shared" si="4"/>
        <v>0</v>
      </c>
      <c r="T25" s="205">
        <f t="shared" si="4"/>
        <v>0</v>
      </c>
      <c r="U25" s="205">
        <f t="shared" si="4"/>
        <v>0</v>
      </c>
      <c r="V25" s="205">
        <f t="shared" ref="V25:Z25" si="5">V24-V23-V22</f>
        <v>0</v>
      </c>
      <c r="W25" s="205">
        <f t="shared" si="5"/>
        <v>0</v>
      </c>
      <c r="X25" s="205">
        <f t="shared" si="5"/>
        <v>0</v>
      </c>
      <c r="Y25" s="205">
        <f t="shared" si="5"/>
        <v>0</v>
      </c>
      <c r="Z25" s="205">
        <f t="shared" si="5"/>
        <v>0</v>
      </c>
      <c r="AA25" s="291"/>
    </row>
    <row r="26" spans="1:16384" ht="12.75" customHeight="1" x14ac:dyDescent="0.35">
      <c r="A26" s="291"/>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row>
    <row r="27" spans="1:16384" ht="12.75" customHeight="1" x14ac:dyDescent="0.35">
      <c r="A27" s="291"/>
      <c r="B27" s="291"/>
      <c r="C27" s="291"/>
      <c r="D27" s="291"/>
      <c r="E27" s="779"/>
      <c r="F27" s="780"/>
      <c r="G27" s="291"/>
      <c r="H27" s="291"/>
      <c r="I27" s="291"/>
      <c r="J27" s="291"/>
      <c r="K27" s="291"/>
      <c r="L27" s="291"/>
      <c r="M27" s="291"/>
      <c r="N27" s="291"/>
      <c r="O27" s="291"/>
      <c r="P27" s="291"/>
      <c r="Q27" s="291"/>
      <c r="R27" s="291"/>
      <c r="S27" s="291"/>
      <c r="T27" s="291"/>
      <c r="U27" s="291"/>
      <c r="V27" s="291"/>
      <c r="W27" s="291"/>
      <c r="X27" s="291"/>
      <c r="Y27" s="291"/>
      <c r="Z27" s="291"/>
      <c r="AA27" s="291"/>
    </row>
    <row r="28" spans="1:16384" ht="12.75" customHeight="1" thickBot="1" x14ac:dyDescent="0.4">
      <c r="A28" s="291"/>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91"/>
      <c r="AA28" s="291"/>
    </row>
    <row r="29" spans="1:16384" ht="13.5" hidden="1" customHeight="1" thickBot="1" x14ac:dyDescent="0.4">
      <c r="A29" s="291"/>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91"/>
      <c r="AA29" s="291"/>
    </row>
    <row r="30" spans="1:16384" ht="21" customHeight="1" x14ac:dyDescent="0.35">
      <c r="A30" s="291"/>
      <c r="B30" s="291"/>
      <c r="C30" s="291"/>
      <c r="D30" s="291"/>
      <c r="E30" s="787" t="str">
        <f>+Translations!A227</f>
        <v>Debt financing</v>
      </c>
      <c r="F30" s="789" t="str">
        <f>+Translations!A228</f>
        <v>Prinicpal in €</v>
      </c>
      <c r="G30" s="791" t="str">
        <f>+Translations!A229</f>
        <v>Interest rate</v>
      </c>
      <c r="H30" s="791"/>
      <c r="I30" s="791" t="str">
        <f>+Translations!A230</f>
        <v>Repayment starting year</v>
      </c>
      <c r="J30" s="791"/>
      <c r="K30" s="793" t="str">
        <f>+Translations!A231</f>
        <v>Number of instalments</v>
      </c>
      <c r="L30" s="794"/>
      <c r="M30" s="291"/>
      <c r="N30" s="291"/>
      <c r="O30" s="291"/>
      <c r="P30" s="291"/>
      <c r="Q30" s="291"/>
      <c r="R30" s="291"/>
      <c r="S30" s="291"/>
      <c r="T30" s="291"/>
      <c r="U30" s="291"/>
      <c r="V30" s="291"/>
      <c r="W30" s="291"/>
      <c r="X30" s="291"/>
      <c r="Y30" s="291"/>
      <c r="Z30" s="291"/>
      <c r="AA30" s="291"/>
      <c r="AB30" s="291"/>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291"/>
      <c r="BV30" s="291"/>
      <c r="BW30" s="291"/>
      <c r="BX30" s="291"/>
      <c r="BY30" s="291"/>
      <c r="BZ30" s="291"/>
      <c r="CA30" s="291"/>
      <c r="CB30" s="291"/>
      <c r="CC30" s="291"/>
      <c r="CD30" s="291"/>
      <c r="CE30" s="291"/>
      <c r="CF30" s="291"/>
      <c r="CG30" s="291"/>
      <c r="CH30" s="291"/>
      <c r="CI30" s="291"/>
      <c r="CJ30" s="291"/>
      <c r="CK30" s="291"/>
      <c r="CL30" s="291"/>
      <c r="CM30" s="291"/>
      <c r="CN30" s="291"/>
      <c r="CO30" s="291"/>
      <c r="CP30" s="291"/>
      <c r="CQ30" s="291"/>
      <c r="CR30" s="291"/>
      <c r="CS30" s="291"/>
      <c r="CT30" s="291"/>
      <c r="CU30" s="291"/>
      <c r="CV30" s="291"/>
      <c r="CW30" s="291"/>
      <c r="CX30" s="291"/>
      <c r="CY30" s="291"/>
      <c r="CZ30" s="291"/>
      <c r="DA30" s="291"/>
      <c r="DB30" s="291"/>
      <c r="DC30" s="291"/>
      <c r="DD30" s="291"/>
      <c r="DE30" s="291"/>
      <c r="DF30" s="291"/>
      <c r="DG30" s="291"/>
      <c r="DH30" s="291"/>
      <c r="DI30" s="291"/>
      <c r="DJ30" s="291"/>
      <c r="DK30" s="291"/>
      <c r="DL30" s="291"/>
      <c r="DM30" s="291"/>
      <c r="DN30" s="291"/>
      <c r="DO30" s="291"/>
      <c r="DP30" s="291"/>
      <c r="DQ30" s="291"/>
      <c r="DR30" s="291"/>
      <c r="DS30" s="291"/>
      <c r="DT30" s="291"/>
      <c r="DU30" s="291"/>
      <c r="DV30" s="291"/>
      <c r="DW30" s="291"/>
      <c r="DX30" s="291"/>
      <c r="DY30" s="291"/>
      <c r="DZ30" s="291"/>
      <c r="EA30" s="291"/>
      <c r="EB30" s="291"/>
      <c r="EC30" s="291"/>
      <c r="ED30" s="291"/>
      <c r="EE30" s="291"/>
      <c r="EF30" s="291"/>
      <c r="EG30" s="291"/>
      <c r="EH30" s="291"/>
      <c r="EI30" s="291"/>
      <c r="EJ30" s="291"/>
      <c r="EK30" s="291"/>
      <c r="EL30" s="291"/>
      <c r="EM30" s="291"/>
      <c r="EN30" s="291"/>
      <c r="EO30" s="291"/>
      <c r="EP30" s="291"/>
      <c r="EQ30" s="291"/>
      <c r="ER30" s="291"/>
      <c r="ES30" s="291"/>
      <c r="ET30" s="291"/>
      <c r="EU30" s="291"/>
      <c r="EV30" s="291"/>
      <c r="EW30" s="291"/>
      <c r="EX30" s="291"/>
      <c r="EY30" s="291"/>
      <c r="EZ30" s="291"/>
      <c r="FA30" s="291"/>
      <c r="FB30" s="291"/>
      <c r="FC30" s="291"/>
      <c r="FD30" s="291"/>
      <c r="FE30" s="291"/>
      <c r="FF30" s="291"/>
      <c r="FG30" s="291"/>
      <c r="FH30" s="291"/>
      <c r="FI30" s="291"/>
      <c r="FJ30" s="291"/>
      <c r="FK30" s="291"/>
      <c r="FL30" s="291"/>
      <c r="FM30" s="291"/>
      <c r="FN30" s="291"/>
      <c r="FO30" s="291"/>
      <c r="FP30" s="291"/>
      <c r="FQ30" s="291"/>
      <c r="FR30" s="291"/>
      <c r="FS30" s="291"/>
      <c r="FT30" s="291"/>
      <c r="FU30" s="291"/>
      <c r="FV30" s="291"/>
      <c r="FW30" s="291"/>
      <c r="FX30" s="291"/>
      <c r="FY30" s="291"/>
      <c r="FZ30" s="291"/>
      <c r="GA30" s="291"/>
      <c r="GB30" s="291"/>
      <c r="GC30" s="291"/>
      <c r="GD30" s="291"/>
      <c r="GE30" s="291"/>
      <c r="GF30" s="291"/>
      <c r="GG30" s="291"/>
      <c r="GH30" s="291"/>
      <c r="GI30" s="291"/>
      <c r="GJ30" s="291"/>
      <c r="GK30" s="291"/>
      <c r="GL30" s="291"/>
      <c r="GM30" s="291"/>
      <c r="GN30" s="291"/>
      <c r="GO30" s="291"/>
      <c r="GP30" s="291"/>
      <c r="GQ30" s="291"/>
      <c r="GR30" s="291"/>
      <c r="GS30" s="291"/>
      <c r="GT30" s="291"/>
      <c r="GU30" s="291"/>
      <c r="GV30" s="291"/>
      <c r="GW30" s="291"/>
      <c r="GX30" s="291"/>
      <c r="GY30" s="291"/>
      <c r="GZ30" s="291"/>
      <c r="HA30" s="291"/>
      <c r="HB30" s="291"/>
      <c r="HC30" s="291"/>
      <c r="HD30" s="291"/>
      <c r="HE30" s="291"/>
      <c r="HF30" s="291"/>
      <c r="HG30" s="291"/>
      <c r="HH30" s="291"/>
      <c r="HI30" s="291"/>
      <c r="HJ30" s="291"/>
      <c r="HK30" s="291"/>
      <c r="HL30" s="291"/>
      <c r="HM30" s="291"/>
      <c r="HN30" s="291"/>
      <c r="HO30" s="291"/>
      <c r="HP30" s="291"/>
      <c r="HQ30" s="291"/>
      <c r="HR30" s="291"/>
      <c r="HS30" s="291"/>
      <c r="HT30" s="291"/>
      <c r="HU30" s="291"/>
      <c r="HV30" s="291"/>
      <c r="HW30" s="291"/>
      <c r="HX30" s="291"/>
      <c r="HY30" s="291"/>
      <c r="HZ30" s="291"/>
      <c r="IA30" s="291"/>
      <c r="IB30" s="291"/>
      <c r="IC30" s="291"/>
      <c r="ID30" s="291"/>
      <c r="IE30" s="291"/>
      <c r="IF30" s="291"/>
      <c r="IG30" s="291"/>
      <c r="IH30" s="291"/>
      <c r="II30" s="291"/>
      <c r="IJ30" s="291"/>
      <c r="IK30" s="291"/>
      <c r="IL30" s="291"/>
      <c r="IM30" s="291"/>
      <c r="IN30" s="291"/>
      <c r="IO30" s="291"/>
      <c r="IP30" s="291"/>
      <c r="IQ30" s="291"/>
      <c r="IR30" s="291"/>
      <c r="IS30" s="291"/>
      <c r="IT30" s="291"/>
      <c r="IU30" s="291"/>
      <c r="IV30" s="291"/>
      <c r="IW30" s="291"/>
      <c r="IX30" s="291"/>
      <c r="IY30" s="291"/>
      <c r="IZ30" s="291"/>
      <c r="JA30" s="291"/>
      <c r="JB30" s="291"/>
      <c r="JC30" s="291"/>
      <c r="JD30" s="291"/>
      <c r="JE30" s="291"/>
      <c r="JF30" s="291"/>
      <c r="JG30" s="291"/>
      <c r="JH30" s="291"/>
      <c r="JI30" s="291"/>
      <c r="JJ30" s="291"/>
      <c r="JK30" s="291"/>
      <c r="JL30" s="291"/>
      <c r="JM30" s="291"/>
      <c r="JN30" s="291"/>
      <c r="JO30" s="291"/>
      <c r="JP30" s="291"/>
      <c r="JQ30" s="291"/>
      <c r="JR30" s="291"/>
      <c r="JS30" s="291"/>
      <c r="JT30" s="291"/>
      <c r="JU30" s="291"/>
      <c r="JV30" s="291"/>
      <c r="JW30" s="291"/>
      <c r="JX30" s="291"/>
      <c r="JY30" s="291"/>
      <c r="JZ30" s="291"/>
      <c r="KA30" s="291"/>
      <c r="KB30" s="291"/>
      <c r="KC30" s="291"/>
      <c r="KD30" s="291"/>
      <c r="KE30" s="291"/>
      <c r="KF30" s="291"/>
      <c r="KG30" s="291"/>
      <c r="KH30" s="291"/>
      <c r="KI30" s="291"/>
      <c r="KJ30" s="291"/>
      <c r="KK30" s="291"/>
      <c r="KL30" s="291"/>
      <c r="KM30" s="291"/>
      <c r="KN30" s="291"/>
      <c r="KO30" s="291"/>
      <c r="KP30" s="291"/>
      <c r="KQ30" s="291"/>
      <c r="KR30" s="291"/>
      <c r="KS30" s="291"/>
      <c r="KT30" s="291"/>
      <c r="KU30" s="291"/>
      <c r="KV30" s="291"/>
      <c r="KW30" s="291"/>
      <c r="KX30" s="291"/>
      <c r="KY30" s="291"/>
      <c r="KZ30" s="291"/>
      <c r="LA30" s="291"/>
      <c r="LB30" s="291"/>
      <c r="LC30" s="291"/>
      <c r="LD30" s="291"/>
      <c r="LE30" s="291"/>
      <c r="LF30" s="291"/>
      <c r="LG30" s="291"/>
      <c r="LH30" s="291"/>
      <c r="LI30" s="291"/>
      <c r="LJ30" s="291"/>
      <c r="LK30" s="291"/>
      <c r="LL30" s="291"/>
      <c r="LM30" s="291"/>
      <c r="LN30" s="291"/>
      <c r="LO30" s="291"/>
      <c r="LP30" s="291"/>
      <c r="LQ30" s="291"/>
      <c r="LR30" s="291"/>
      <c r="LS30" s="291"/>
      <c r="LT30" s="291"/>
      <c r="LU30" s="291"/>
      <c r="LV30" s="291"/>
      <c r="LW30" s="291"/>
      <c r="LX30" s="291"/>
      <c r="LY30" s="291"/>
      <c r="LZ30" s="291"/>
      <c r="MA30" s="291"/>
      <c r="MB30" s="291"/>
      <c r="MC30" s="291"/>
      <c r="MD30" s="291"/>
      <c r="ME30" s="291"/>
      <c r="MF30" s="291"/>
      <c r="MG30" s="291"/>
      <c r="MH30" s="291"/>
      <c r="MI30" s="291"/>
      <c r="MJ30" s="291"/>
      <c r="MK30" s="291"/>
      <c r="ML30" s="291"/>
      <c r="MM30" s="291"/>
      <c r="MN30" s="291"/>
      <c r="MO30" s="291"/>
      <c r="MP30" s="291"/>
      <c r="MQ30" s="291"/>
      <c r="MR30" s="291"/>
      <c r="MS30" s="291"/>
      <c r="MT30" s="291"/>
      <c r="MU30" s="291"/>
      <c r="MV30" s="291"/>
      <c r="MW30" s="291"/>
      <c r="MX30" s="291"/>
      <c r="MY30" s="291"/>
      <c r="MZ30" s="291"/>
      <c r="NA30" s="291"/>
      <c r="NB30" s="291"/>
      <c r="NC30" s="291"/>
      <c r="ND30" s="291"/>
      <c r="NE30" s="291"/>
      <c r="NF30" s="291"/>
      <c r="NG30" s="291"/>
      <c r="NH30" s="291"/>
      <c r="NI30" s="291"/>
      <c r="NJ30" s="291"/>
      <c r="NK30" s="291"/>
      <c r="NL30" s="291"/>
      <c r="NM30" s="291"/>
      <c r="NN30" s="291"/>
      <c r="NO30" s="291"/>
      <c r="NP30" s="291"/>
      <c r="NQ30" s="291"/>
      <c r="NR30" s="291"/>
      <c r="NS30" s="291"/>
      <c r="NT30" s="291"/>
      <c r="NU30" s="291"/>
      <c r="NV30" s="291"/>
      <c r="NW30" s="291"/>
      <c r="NX30" s="291"/>
      <c r="NY30" s="291"/>
      <c r="NZ30" s="291"/>
      <c r="OA30" s="291"/>
      <c r="OB30" s="291"/>
      <c r="OC30" s="291"/>
      <c r="OD30" s="291"/>
      <c r="OE30" s="291"/>
      <c r="OF30" s="291"/>
      <c r="OG30" s="291"/>
      <c r="OH30" s="291"/>
      <c r="OI30" s="291"/>
      <c r="OJ30" s="291"/>
      <c r="OK30" s="291"/>
      <c r="OL30" s="291"/>
      <c r="OM30" s="291"/>
      <c r="ON30" s="291"/>
      <c r="OO30" s="291"/>
      <c r="OP30" s="291"/>
      <c r="OQ30" s="291"/>
      <c r="OR30" s="291"/>
      <c r="OS30" s="291"/>
      <c r="OT30" s="291"/>
      <c r="OU30" s="291"/>
      <c r="OV30" s="291"/>
      <c r="OW30" s="291"/>
      <c r="OX30" s="291"/>
      <c r="OY30" s="291"/>
      <c r="OZ30" s="291"/>
      <c r="PA30" s="291"/>
      <c r="PB30" s="291"/>
      <c r="PC30" s="291"/>
      <c r="PD30" s="291"/>
      <c r="PE30" s="291"/>
      <c r="PF30" s="291"/>
      <c r="PG30" s="291"/>
      <c r="PH30" s="291"/>
      <c r="PI30" s="291"/>
      <c r="PJ30" s="291"/>
      <c r="PK30" s="291"/>
      <c r="PL30" s="291"/>
      <c r="PM30" s="291"/>
      <c r="PN30" s="291"/>
      <c r="PO30" s="291"/>
      <c r="PP30" s="291"/>
      <c r="PQ30" s="291"/>
      <c r="PR30" s="291"/>
      <c r="PS30" s="291"/>
      <c r="PT30" s="291"/>
      <c r="PU30" s="291"/>
      <c r="PV30" s="291"/>
      <c r="PW30" s="291"/>
      <c r="PX30" s="291"/>
      <c r="PY30" s="291"/>
      <c r="PZ30" s="291"/>
      <c r="QA30" s="291"/>
      <c r="QB30" s="291"/>
      <c r="QC30" s="291"/>
      <c r="QD30" s="291"/>
      <c r="QE30" s="291"/>
      <c r="QF30" s="291"/>
      <c r="QG30" s="291"/>
      <c r="QH30" s="291"/>
      <c r="QI30" s="291"/>
      <c r="QJ30" s="291"/>
      <c r="QK30" s="291"/>
      <c r="QL30" s="291"/>
      <c r="QM30" s="291"/>
      <c r="QN30" s="291"/>
      <c r="QO30" s="291"/>
      <c r="QP30" s="291"/>
      <c r="QQ30" s="291"/>
      <c r="QR30" s="291"/>
      <c r="QS30" s="291"/>
      <c r="QT30" s="291"/>
      <c r="QU30" s="291"/>
      <c r="QV30" s="291"/>
      <c r="QW30" s="291"/>
      <c r="QX30" s="291"/>
      <c r="QY30" s="291"/>
      <c r="QZ30" s="291"/>
      <c r="RA30" s="291"/>
      <c r="RB30" s="291"/>
      <c r="RC30" s="291"/>
      <c r="RD30" s="291"/>
      <c r="RE30" s="291"/>
      <c r="RF30" s="291"/>
      <c r="RG30" s="291"/>
      <c r="RH30" s="291"/>
      <c r="RI30" s="291"/>
      <c r="RJ30" s="291"/>
      <c r="RK30" s="291"/>
      <c r="RL30" s="291"/>
      <c r="RM30" s="291"/>
      <c r="RN30" s="291"/>
      <c r="RO30" s="291"/>
      <c r="RP30" s="291"/>
      <c r="RQ30" s="291"/>
      <c r="RR30" s="291"/>
      <c r="RS30" s="291"/>
      <c r="RT30" s="291"/>
      <c r="RU30" s="291"/>
      <c r="RV30" s="291"/>
      <c r="RW30" s="291"/>
      <c r="RX30" s="291"/>
      <c r="RY30" s="291"/>
      <c r="RZ30" s="291"/>
      <c r="SA30" s="291"/>
      <c r="SB30" s="291"/>
      <c r="SC30" s="291"/>
      <c r="SD30" s="291"/>
      <c r="SE30" s="291"/>
      <c r="SF30" s="291"/>
      <c r="SG30" s="291"/>
      <c r="SH30" s="291"/>
      <c r="SI30" s="291"/>
      <c r="SJ30" s="291"/>
      <c r="SK30" s="291"/>
      <c r="SL30" s="291"/>
      <c r="SM30" s="291"/>
      <c r="SN30" s="291"/>
      <c r="SO30" s="291"/>
      <c r="SP30" s="291"/>
      <c r="SQ30" s="291"/>
      <c r="SR30" s="291"/>
      <c r="SS30" s="291"/>
      <c r="ST30" s="291"/>
      <c r="SU30" s="291"/>
      <c r="SV30" s="291"/>
      <c r="SW30" s="291"/>
      <c r="SX30" s="291"/>
      <c r="SY30" s="291"/>
      <c r="SZ30" s="291"/>
      <c r="TA30" s="291"/>
      <c r="TB30" s="291"/>
      <c r="TC30" s="291"/>
      <c r="TD30" s="291"/>
      <c r="TE30" s="291"/>
      <c r="TF30" s="291"/>
      <c r="TG30" s="291"/>
      <c r="TH30" s="291"/>
      <c r="TI30" s="291"/>
      <c r="TJ30" s="291"/>
      <c r="TK30" s="291"/>
      <c r="TL30" s="291"/>
      <c r="TM30" s="291"/>
      <c r="TN30" s="291"/>
      <c r="TO30" s="291"/>
      <c r="TP30" s="291"/>
      <c r="TQ30" s="291"/>
      <c r="TR30" s="291"/>
      <c r="TS30" s="291"/>
      <c r="TT30" s="291"/>
      <c r="TU30" s="291"/>
      <c r="TV30" s="291"/>
      <c r="TW30" s="291"/>
      <c r="TX30" s="291"/>
      <c r="TY30" s="291"/>
      <c r="TZ30" s="291"/>
      <c r="UA30" s="291"/>
      <c r="UB30" s="291"/>
      <c r="UC30" s="291"/>
      <c r="UD30" s="291"/>
      <c r="UE30" s="291"/>
      <c r="UF30" s="291"/>
      <c r="UG30" s="291"/>
      <c r="UH30" s="291"/>
      <c r="UI30" s="291"/>
      <c r="UJ30" s="291"/>
      <c r="UK30" s="291"/>
      <c r="UL30" s="291"/>
      <c r="UM30" s="291"/>
      <c r="UN30" s="291"/>
      <c r="UO30" s="291"/>
      <c r="UP30" s="291"/>
      <c r="UQ30" s="291"/>
      <c r="UR30" s="291"/>
      <c r="US30" s="291"/>
      <c r="UT30" s="291"/>
      <c r="UU30" s="291"/>
      <c r="UV30" s="291"/>
      <c r="UW30" s="291"/>
      <c r="UX30" s="291"/>
      <c r="UY30" s="291"/>
      <c r="UZ30" s="291"/>
      <c r="VA30" s="291"/>
      <c r="VB30" s="291"/>
      <c r="VC30" s="291"/>
      <c r="VD30" s="291"/>
      <c r="VE30" s="291"/>
      <c r="VF30" s="291"/>
      <c r="VG30" s="291"/>
      <c r="VH30" s="291"/>
      <c r="VI30" s="291"/>
      <c r="VJ30" s="291"/>
      <c r="VK30" s="291"/>
      <c r="VL30" s="291"/>
      <c r="VM30" s="291"/>
      <c r="VN30" s="291"/>
      <c r="VO30" s="291"/>
      <c r="VP30" s="291"/>
      <c r="VQ30" s="291"/>
      <c r="VR30" s="291"/>
      <c r="VS30" s="291"/>
      <c r="VT30" s="291"/>
      <c r="VU30" s="291"/>
      <c r="VV30" s="291"/>
      <c r="VW30" s="291"/>
      <c r="VX30" s="291"/>
      <c r="VY30" s="291"/>
      <c r="VZ30" s="291"/>
      <c r="WA30" s="291"/>
      <c r="WB30" s="291"/>
      <c r="WC30" s="291"/>
      <c r="WD30" s="291"/>
      <c r="WE30" s="291"/>
      <c r="WF30" s="291"/>
      <c r="WG30" s="291"/>
      <c r="WH30" s="291"/>
      <c r="WI30" s="291"/>
      <c r="WJ30" s="291"/>
      <c r="WK30" s="291"/>
      <c r="WL30" s="291"/>
      <c r="WM30" s="291"/>
      <c r="WN30" s="291"/>
      <c r="WO30" s="291"/>
      <c r="WP30" s="291"/>
      <c r="WQ30" s="291"/>
      <c r="WR30" s="291"/>
      <c r="WS30" s="291"/>
      <c r="WT30" s="291"/>
      <c r="WU30" s="291"/>
      <c r="WV30" s="291"/>
      <c r="WW30" s="291"/>
      <c r="WX30" s="291"/>
      <c r="WY30" s="291"/>
      <c r="WZ30" s="291"/>
      <c r="XA30" s="291"/>
      <c r="XB30" s="291"/>
      <c r="XC30" s="291"/>
      <c r="XD30" s="291"/>
      <c r="XE30" s="291"/>
      <c r="XF30" s="291"/>
      <c r="XG30" s="291"/>
      <c r="XH30" s="291"/>
      <c r="XI30" s="291"/>
      <c r="XJ30" s="291"/>
      <c r="XK30" s="291"/>
      <c r="XL30" s="291"/>
      <c r="XM30" s="291"/>
      <c r="XN30" s="291"/>
      <c r="XO30" s="291"/>
      <c r="XP30" s="291"/>
      <c r="XQ30" s="291"/>
      <c r="XR30" s="291"/>
      <c r="XS30" s="291"/>
      <c r="XT30" s="291"/>
      <c r="XU30" s="291"/>
      <c r="XV30" s="291"/>
      <c r="XW30" s="291"/>
      <c r="XX30" s="291"/>
      <c r="XY30" s="291"/>
      <c r="XZ30" s="291"/>
      <c r="YA30" s="291"/>
      <c r="YB30" s="291"/>
      <c r="YC30" s="291"/>
      <c r="YD30" s="291"/>
      <c r="YE30" s="291"/>
      <c r="YF30" s="291"/>
      <c r="YG30" s="291"/>
      <c r="YH30" s="291"/>
      <c r="YI30" s="291"/>
      <c r="YJ30" s="291"/>
      <c r="YK30" s="291"/>
      <c r="YL30" s="291"/>
      <c r="YM30" s="291"/>
      <c r="YN30" s="291"/>
      <c r="YO30" s="291"/>
      <c r="YP30" s="291"/>
      <c r="YQ30" s="291"/>
      <c r="YR30" s="291"/>
      <c r="YS30" s="291"/>
      <c r="YT30" s="291"/>
      <c r="YU30" s="291"/>
      <c r="YV30" s="291"/>
      <c r="YW30" s="291"/>
      <c r="YX30" s="291"/>
      <c r="YY30" s="291"/>
      <c r="YZ30" s="291"/>
      <c r="ZA30" s="291"/>
      <c r="ZB30" s="291"/>
      <c r="ZC30" s="291"/>
      <c r="ZD30" s="291"/>
      <c r="ZE30" s="291"/>
      <c r="ZF30" s="291"/>
      <c r="ZG30" s="291"/>
      <c r="ZH30" s="291"/>
      <c r="ZI30" s="291"/>
      <c r="ZJ30" s="291"/>
      <c r="ZK30" s="291"/>
      <c r="ZL30" s="291"/>
      <c r="ZM30" s="291"/>
      <c r="ZN30" s="291"/>
      <c r="ZO30" s="291"/>
      <c r="ZP30" s="291"/>
      <c r="ZQ30" s="291"/>
      <c r="ZR30" s="291"/>
      <c r="ZS30" s="291"/>
      <c r="ZT30" s="291"/>
      <c r="ZU30" s="291"/>
      <c r="ZV30" s="291"/>
      <c r="ZW30" s="291"/>
      <c r="ZX30" s="291"/>
      <c r="ZY30" s="291"/>
      <c r="ZZ30" s="291"/>
      <c r="AAA30" s="291"/>
      <c r="AAB30" s="291"/>
      <c r="AAC30" s="291"/>
      <c r="AAD30" s="291"/>
      <c r="AAE30" s="291"/>
      <c r="AAF30" s="291"/>
      <c r="AAG30" s="291"/>
      <c r="AAH30" s="291"/>
      <c r="AAI30" s="291"/>
      <c r="AAJ30" s="291"/>
      <c r="AAK30" s="291"/>
      <c r="AAL30" s="291"/>
      <c r="AAM30" s="291"/>
      <c r="AAN30" s="291"/>
      <c r="AAO30" s="291"/>
      <c r="AAP30" s="291"/>
      <c r="AAQ30" s="291"/>
      <c r="AAR30" s="291"/>
      <c r="AAS30" s="291"/>
      <c r="AAT30" s="291"/>
      <c r="AAU30" s="291"/>
      <c r="AAV30" s="291"/>
      <c r="AAW30" s="291"/>
      <c r="AAX30" s="291"/>
      <c r="AAY30" s="291"/>
      <c r="AAZ30" s="291"/>
      <c r="ABA30" s="291"/>
      <c r="ABB30" s="291"/>
      <c r="ABC30" s="291"/>
      <c r="ABD30" s="291"/>
      <c r="ABE30" s="291"/>
      <c r="ABF30" s="291"/>
      <c r="ABG30" s="291"/>
      <c r="ABH30" s="291"/>
      <c r="ABI30" s="291"/>
      <c r="ABJ30" s="291"/>
      <c r="ABK30" s="291"/>
      <c r="ABL30" s="291"/>
      <c r="ABM30" s="291"/>
      <c r="ABN30" s="291"/>
      <c r="ABO30" s="291"/>
      <c r="ABP30" s="291"/>
      <c r="ABQ30" s="291"/>
      <c r="ABR30" s="291"/>
      <c r="ABS30" s="291"/>
      <c r="ABT30" s="291"/>
      <c r="ABU30" s="291"/>
      <c r="ABV30" s="291"/>
      <c r="ABW30" s="291"/>
      <c r="ABX30" s="291"/>
      <c r="ABY30" s="291"/>
      <c r="ABZ30" s="291"/>
      <c r="ACA30" s="291"/>
      <c r="ACB30" s="291"/>
      <c r="ACC30" s="291"/>
      <c r="ACD30" s="291"/>
      <c r="ACE30" s="291"/>
      <c r="ACF30" s="291"/>
      <c r="ACG30" s="291"/>
      <c r="ACH30" s="291"/>
      <c r="ACI30" s="291"/>
      <c r="ACJ30" s="291"/>
      <c r="ACK30" s="291"/>
      <c r="ACL30" s="291"/>
      <c r="ACM30" s="291"/>
      <c r="ACN30" s="291"/>
      <c r="ACO30" s="291"/>
      <c r="ACP30" s="291"/>
      <c r="ACQ30" s="291"/>
      <c r="ACR30" s="291"/>
      <c r="ACS30" s="291"/>
      <c r="ACT30" s="291"/>
      <c r="ACU30" s="291"/>
      <c r="ACV30" s="291"/>
      <c r="ACW30" s="291"/>
      <c r="ACX30" s="291"/>
      <c r="ACY30" s="291"/>
      <c r="ACZ30" s="291"/>
      <c r="ADA30" s="291"/>
      <c r="ADB30" s="291"/>
      <c r="ADC30" s="291"/>
      <c r="ADD30" s="291"/>
      <c r="ADE30" s="291"/>
      <c r="ADF30" s="291"/>
      <c r="ADG30" s="291"/>
      <c r="ADH30" s="291"/>
      <c r="ADI30" s="291"/>
      <c r="ADJ30" s="291"/>
      <c r="ADK30" s="291"/>
      <c r="ADL30" s="291"/>
      <c r="ADM30" s="291"/>
      <c r="ADN30" s="291"/>
      <c r="ADO30" s="291"/>
      <c r="ADP30" s="291"/>
      <c r="ADQ30" s="291"/>
      <c r="ADR30" s="291"/>
      <c r="ADS30" s="291"/>
      <c r="ADT30" s="291"/>
      <c r="ADU30" s="291"/>
      <c r="ADV30" s="291"/>
      <c r="ADW30" s="291"/>
      <c r="ADX30" s="291"/>
      <c r="ADY30" s="291"/>
      <c r="ADZ30" s="291"/>
      <c r="AEA30" s="291"/>
      <c r="AEB30" s="291"/>
      <c r="AEC30" s="291"/>
      <c r="AED30" s="291"/>
      <c r="AEE30" s="291"/>
      <c r="AEF30" s="291"/>
      <c r="AEG30" s="291"/>
      <c r="AEH30" s="291"/>
      <c r="AEI30" s="291"/>
      <c r="AEJ30" s="291"/>
      <c r="AEK30" s="291"/>
      <c r="AEL30" s="291"/>
      <c r="AEM30" s="291"/>
      <c r="AEN30" s="291"/>
      <c r="AEO30" s="291"/>
      <c r="AEP30" s="291"/>
      <c r="AEQ30" s="291"/>
      <c r="AER30" s="291"/>
      <c r="AES30" s="291"/>
      <c r="AET30" s="291"/>
      <c r="AEU30" s="291"/>
      <c r="AEV30" s="291"/>
      <c r="AEW30" s="291"/>
      <c r="AEX30" s="291"/>
      <c r="AEY30" s="291"/>
      <c r="AEZ30" s="291"/>
      <c r="AFA30" s="291"/>
      <c r="AFB30" s="291"/>
      <c r="AFC30" s="291"/>
      <c r="AFD30" s="291"/>
      <c r="AFE30" s="291"/>
      <c r="AFF30" s="291"/>
      <c r="AFG30" s="291"/>
      <c r="AFH30" s="291"/>
      <c r="AFI30" s="291"/>
      <c r="AFJ30" s="291"/>
      <c r="AFK30" s="291"/>
      <c r="AFL30" s="291"/>
      <c r="AFM30" s="291"/>
      <c r="AFN30" s="291"/>
      <c r="AFO30" s="291"/>
      <c r="AFP30" s="291"/>
      <c r="AFQ30" s="291"/>
      <c r="AFR30" s="291"/>
      <c r="AFS30" s="291"/>
      <c r="AFT30" s="291"/>
      <c r="AFU30" s="291"/>
      <c r="AFV30" s="291"/>
      <c r="AFW30" s="291"/>
      <c r="AFX30" s="291"/>
      <c r="AFY30" s="291"/>
      <c r="AFZ30" s="291"/>
      <c r="AGA30" s="291"/>
      <c r="AGB30" s="291"/>
      <c r="AGC30" s="291"/>
      <c r="AGD30" s="291"/>
      <c r="AGE30" s="291"/>
      <c r="AGF30" s="291"/>
      <c r="AGG30" s="291"/>
      <c r="AGH30" s="291"/>
      <c r="AGI30" s="291"/>
      <c r="AGJ30" s="291"/>
      <c r="AGK30" s="291"/>
      <c r="AGL30" s="291"/>
      <c r="AGM30" s="291"/>
      <c r="AGN30" s="291"/>
      <c r="AGO30" s="291"/>
      <c r="AGP30" s="291"/>
      <c r="AGQ30" s="291"/>
      <c r="AGR30" s="291"/>
      <c r="AGS30" s="291"/>
      <c r="AGT30" s="291"/>
      <c r="AGU30" s="291"/>
      <c r="AGV30" s="291"/>
      <c r="AGW30" s="291"/>
      <c r="AGX30" s="291"/>
      <c r="AGY30" s="291"/>
      <c r="AGZ30" s="291"/>
      <c r="AHA30" s="291"/>
      <c r="AHB30" s="291"/>
      <c r="AHC30" s="291"/>
      <c r="AHD30" s="291"/>
      <c r="AHE30" s="291"/>
      <c r="AHF30" s="291"/>
      <c r="AHG30" s="291"/>
      <c r="AHH30" s="291"/>
      <c r="AHI30" s="291"/>
      <c r="AHJ30" s="291"/>
      <c r="AHK30" s="291"/>
      <c r="AHL30" s="291"/>
      <c r="AHM30" s="291"/>
      <c r="AHN30" s="291"/>
      <c r="AHO30" s="291"/>
      <c r="AHP30" s="291"/>
      <c r="AHQ30" s="291"/>
      <c r="AHR30" s="291"/>
      <c r="AHS30" s="291"/>
      <c r="AHT30" s="291"/>
      <c r="AHU30" s="291"/>
      <c r="AHV30" s="291"/>
      <c r="AHW30" s="291"/>
      <c r="AHX30" s="291"/>
      <c r="AHY30" s="291"/>
      <c r="AHZ30" s="291"/>
      <c r="AIA30" s="291"/>
      <c r="AIB30" s="291"/>
      <c r="AIC30" s="291"/>
      <c r="AID30" s="291"/>
      <c r="AIE30" s="291"/>
      <c r="AIF30" s="291"/>
      <c r="AIG30" s="291"/>
      <c r="AIH30" s="291"/>
      <c r="AII30" s="291"/>
      <c r="AIJ30" s="291"/>
      <c r="AIK30" s="291"/>
      <c r="AIL30" s="291"/>
      <c r="AIM30" s="291"/>
      <c r="AIN30" s="291"/>
      <c r="AIO30" s="291"/>
      <c r="AIP30" s="291"/>
      <c r="AIQ30" s="291"/>
      <c r="AIR30" s="291"/>
      <c r="AIS30" s="291"/>
      <c r="AIT30" s="291"/>
      <c r="AIU30" s="291"/>
      <c r="AIV30" s="291"/>
      <c r="AIW30" s="291"/>
      <c r="AIX30" s="291"/>
      <c r="AIY30" s="291"/>
      <c r="AIZ30" s="291"/>
      <c r="AJA30" s="291"/>
      <c r="AJB30" s="291"/>
      <c r="AJC30" s="291"/>
      <c r="AJD30" s="291"/>
      <c r="AJE30" s="291"/>
      <c r="AJF30" s="291"/>
      <c r="AJG30" s="291"/>
      <c r="AJH30" s="291"/>
      <c r="AJI30" s="291"/>
      <c r="AJJ30" s="291"/>
      <c r="AJK30" s="291"/>
      <c r="AJL30" s="291"/>
      <c r="AJM30" s="291"/>
      <c r="AJN30" s="291"/>
      <c r="AJO30" s="291"/>
      <c r="AJP30" s="291"/>
      <c r="AJQ30" s="291"/>
      <c r="AJR30" s="291"/>
      <c r="AJS30" s="291"/>
      <c r="AJT30" s="291"/>
      <c r="AJU30" s="291"/>
      <c r="AJV30" s="291"/>
      <c r="AJW30" s="291"/>
      <c r="AJX30" s="291"/>
      <c r="AJY30" s="291"/>
      <c r="AJZ30" s="291"/>
      <c r="AKA30" s="291"/>
      <c r="AKB30" s="291"/>
      <c r="AKC30" s="291"/>
      <c r="AKD30" s="291"/>
      <c r="AKE30" s="291"/>
      <c r="AKF30" s="291"/>
      <c r="AKG30" s="291"/>
      <c r="AKH30" s="291"/>
      <c r="AKI30" s="291"/>
      <c r="AKJ30" s="291"/>
      <c r="AKK30" s="291"/>
      <c r="AKL30" s="291"/>
      <c r="AKM30" s="291"/>
      <c r="AKN30" s="291"/>
      <c r="AKO30" s="291"/>
      <c r="AKP30" s="291"/>
      <c r="AKQ30" s="291"/>
      <c r="AKR30" s="291"/>
      <c r="AKS30" s="291"/>
      <c r="AKT30" s="291"/>
      <c r="AKU30" s="291"/>
      <c r="AKV30" s="291"/>
      <c r="AKW30" s="291"/>
      <c r="AKX30" s="291"/>
      <c r="AKY30" s="291"/>
      <c r="AKZ30" s="291"/>
      <c r="ALA30" s="291"/>
      <c r="ALB30" s="291"/>
      <c r="ALC30" s="291"/>
      <c r="ALD30" s="291"/>
      <c r="ALE30" s="291"/>
      <c r="ALF30" s="291"/>
      <c r="ALG30" s="291"/>
      <c r="ALH30" s="291"/>
      <c r="ALI30" s="291"/>
      <c r="ALJ30" s="291"/>
      <c r="ALK30" s="291"/>
      <c r="ALL30" s="291"/>
      <c r="ALM30" s="291"/>
      <c r="ALN30" s="291"/>
      <c r="ALO30" s="291"/>
      <c r="ALP30" s="291"/>
      <c r="ALQ30" s="291"/>
      <c r="ALR30" s="291"/>
      <c r="ALS30" s="291"/>
      <c r="ALT30" s="291"/>
      <c r="ALU30" s="291"/>
      <c r="ALV30" s="291"/>
      <c r="ALW30" s="291"/>
      <c r="ALX30" s="291"/>
      <c r="ALY30" s="291"/>
      <c r="ALZ30" s="291"/>
      <c r="AMA30" s="291"/>
      <c r="AMB30" s="291"/>
      <c r="AMC30" s="291"/>
      <c r="AMD30" s="291"/>
      <c r="AME30" s="291"/>
      <c r="AMF30" s="291"/>
      <c r="AMG30" s="291"/>
      <c r="AMH30" s="291"/>
      <c r="AMI30" s="291"/>
      <c r="AMJ30" s="291"/>
      <c r="AMK30" s="291"/>
      <c r="AML30" s="291"/>
      <c r="AMM30" s="291"/>
      <c r="AMN30" s="291"/>
      <c r="AMO30" s="291"/>
      <c r="AMP30" s="291"/>
      <c r="AMQ30" s="291"/>
      <c r="AMR30" s="291"/>
      <c r="AMS30" s="291"/>
      <c r="AMT30" s="291"/>
      <c r="AMU30" s="291"/>
      <c r="AMV30" s="291"/>
      <c r="AMW30" s="291"/>
      <c r="AMX30" s="291"/>
      <c r="AMY30" s="291"/>
      <c r="AMZ30" s="291"/>
      <c r="ANA30" s="291"/>
      <c r="ANB30" s="291"/>
      <c r="ANC30" s="291"/>
      <c r="AND30" s="291"/>
      <c r="ANE30" s="291"/>
      <c r="ANF30" s="291"/>
      <c r="ANG30" s="291"/>
      <c r="ANH30" s="291"/>
      <c r="ANI30" s="291"/>
      <c r="ANJ30" s="291"/>
      <c r="ANK30" s="291"/>
      <c r="ANL30" s="291"/>
      <c r="ANM30" s="291"/>
      <c r="ANN30" s="291"/>
      <c r="ANO30" s="291"/>
      <c r="ANP30" s="291"/>
      <c r="ANQ30" s="291"/>
      <c r="ANR30" s="291"/>
      <c r="ANS30" s="291"/>
      <c r="ANT30" s="291"/>
      <c r="ANU30" s="291"/>
      <c r="ANV30" s="291"/>
      <c r="ANW30" s="291"/>
      <c r="ANX30" s="291"/>
      <c r="ANY30" s="291"/>
      <c r="ANZ30" s="291"/>
      <c r="AOA30" s="291"/>
      <c r="AOB30" s="291"/>
      <c r="AOC30" s="291"/>
      <c r="AOD30" s="291"/>
      <c r="AOE30" s="291"/>
      <c r="AOF30" s="291"/>
      <c r="AOG30" s="291"/>
      <c r="AOH30" s="291"/>
      <c r="AOI30" s="291"/>
      <c r="AOJ30" s="291"/>
      <c r="AOK30" s="291"/>
      <c r="AOL30" s="291"/>
      <c r="AOM30" s="291"/>
      <c r="AON30" s="291"/>
      <c r="AOO30" s="291"/>
      <c r="AOP30" s="291"/>
      <c r="AOQ30" s="291"/>
      <c r="AOR30" s="291"/>
      <c r="AOS30" s="291"/>
      <c r="AOT30" s="291"/>
      <c r="AOU30" s="291"/>
      <c r="AOV30" s="291"/>
      <c r="AOW30" s="291"/>
      <c r="AOX30" s="291"/>
      <c r="AOY30" s="291"/>
      <c r="AOZ30" s="291"/>
      <c r="APA30" s="291"/>
      <c r="APB30" s="291"/>
      <c r="APC30" s="291"/>
      <c r="APD30" s="291"/>
      <c r="APE30" s="291"/>
      <c r="APF30" s="291"/>
      <c r="APG30" s="291"/>
      <c r="APH30" s="291"/>
      <c r="API30" s="291"/>
      <c r="APJ30" s="291"/>
      <c r="APK30" s="291"/>
      <c r="APL30" s="291"/>
      <c r="APM30" s="291"/>
      <c r="APN30" s="291"/>
      <c r="APO30" s="291"/>
      <c r="APP30" s="291"/>
      <c r="APQ30" s="291"/>
      <c r="APR30" s="291"/>
      <c r="APS30" s="291"/>
      <c r="APT30" s="291"/>
      <c r="APU30" s="291"/>
      <c r="APV30" s="291"/>
      <c r="APW30" s="291"/>
      <c r="APX30" s="291"/>
      <c r="APY30" s="291"/>
      <c r="APZ30" s="291"/>
      <c r="AQA30" s="291"/>
      <c r="AQB30" s="291"/>
      <c r="AQC30" s="291"/>
      <c r="AQD30" s="291"/>
      <c r="AQE30" s="291"/>
      <c r="AQF30" s="291"/>
      <c r="AQG30" s="291"/>
      <c r="AQH30" s="291"/>
      <c r="AQI30" s="291"/>
      <c r="AQJ30" s="291"/>
      <c r="AQK30" s="291"/>
      <c r="AQL30" s="291"/>
      <c r="AQM30" s="291"/>
      <c r="AQN30" s="291"/>
      <c r="AQO30" s="291"/>
      <c r="AQP30" s="291"/>
      <c r="AQQ30" s="291"/>
      <c r="AQR30" s="291"/>
      <c r="AQS30" s="291"/>
      <c r="AQT30" s="291"/>
      <c r="AQU30" s="291"/>
      <c r="AQV30" s="291"/>
      <c r="AQW30" s="291"/>
      <c r="AQX30" s="291"/>
      <c r="AQY30" s="291"/>
      <c r="AQZ30" s="291"/>
      <c r="ARA30" s="291"/>
      <c r="ARB30" s="291"/>
      <c r="ARC30" s="291"/>
      <c r="ARD30" s="291"/>
      <c r="ARE30" s="291"/>
      <c r="ARF30" s="291"/>
      <c r="ARG30" s="291"/>
      <c r="ARH30" s="291"/>
      <c r="ARI30" s="291"/>
      <c r="ARJ30" s="291"/>
      <c r="ARK30" s="291"/>
      <c r="ARL30" s="291"/>
      <c r="ARM30" s="291"/>
      <c r="ARN30" s="291"/>
      <c r="ARO30" s="291"/>
      <c r="ARP30" s="291"/>
      <c r="ARQ30" s="291"/>
      <c r="ARR30" s="291"/>
      <c r="ARS30" s="291"/>
      <c r="ART30" s="291"/>
      <c r="ARU30" s="291"/>
      <c r="ARV30" s="291"/>
      <c r="ARW30" s="291"/>
      <c r="ARX30" s="291"/>
      <c r="ARY30" s="291"/>
      <c r="ARZ30" s="291"/>
      <c r="ASA30" s="291"/>
      <c r="ASB30" s="291"/>
      <c r="ASC30" s="291"/>
      <c r="ASD30" s="291"/>
      <c r="ASE30" s="291"/>
      <c r="ASF30" s="291"/>
      <c r="ASG30" s="291"/>
      <c r="ASH30" s="291"/>
      <c r="ASI30" s="291"/>
      <c r="ASJ30" s="291"/>
      <c r="ASK30" s="291"/>
      <c r="ASL30" s="291"/>
      <c r="ASM30" s="291"/>
      <c r="ASN30" s="291"/>
      <c r="ASO30" s="291"/>
      <c r="ASP30" s="291"/>
      <c r="ASQ30" s="291"/>
      <c r="ASR30" s="291"/>
      <c r="ASS30" s="291"/>
      <c r="AST30" s="291"/>
      <c r="ASU30" s="291"/>
      <c r="ASV30" s="291"/>
      <c r="ASW30" s="291"/>
      <c r="ASX30" s="291"/>
      <c r="ASY30" s="291"/>
      <c r="ASZ30" s="291"/>
      <c r="ATA30" s="291"/>
      <c r="ATB30" s="291"/>
      <c r="ATC30" s="291"/>
      <c r="ATD30" s="291"/>
      <c r="ATE30" s="291"/>
      <c r="ATF30" s="291"/>
      <c r="ATG30" s="291"/>
      <c r="ATH30" s="291"/>
      <c r="ATI30" s="291"/>
      <c r="ATJ30" s="291"/>
      <c r="ATK30" s="291"/>
      <c r="ATL30" s="291"/>
      <c r="ATM30" s="291"/>
      <c r="ATN30" s="291"/>
      <c r="ATO30" s="291"/>
      <c r="ATP30" s="291"/>
      <c r="ATQ30" s="291"/>
      <c r="ATR30" s="291"/>
      <c r="ATS30" s="291"/>
      <c r="ATT30" s="291"/>
      <c r="ATU30" s="291"/>
      <c r="ATV30" s="291"/>
      <c r="ATW30" s="291"/>
      <c r="ATX30" s="291"/>
      <c r="ATY30" s="291"/>
      <c r="ATZ30" s="291"/>
      <c r="AUA30" s="291"/>
      <c r="AUB30" s="291"/>
      <c r="AUC30" s="291"/>
      <c r="AUD30" s="291"/>
      <c r="AUE30" s="291"/>
      <c r="AUF30" s="291"/>
      <c r="AUG30" s="291"/>
      <c r="AUH30" s="291"/>
      <c r="AUI30" s="291"/>
      <c r="AUJ30" s="291"/>
      <c r="AUK30" s="291"/>
      <c r="AUL30" s="291"/>
      <c r="AUM30" s="291"/>
      <c r="AUN30" s="291"/>
      <c r="AUO30" s="291"/>
      <c r="AUP30" s="291"/>
      <c r="AUQ30" s="291"/>
      <c r="AUR30" s="291"/>
      <c r="AUS30" s="291"/>
      <c r="AUT30" s="291"/>
      <c r="AUU30" s="291"/>
      <c r="AUV30" s="291"/>
      <c r="AUW30" s="291"/>
      <c r="AUX30" s="291"/>
      <c r="AUY30" s="291"/>
      <c r="AUZ30" s="291"/>
      <c r="AVA30" s="291"/>
      <c r="AVB30" s="291"/>
      <c r="AVC30" s="291"/>
      <c r="AVD30" s="291"/>
      <c r="AVE30" s="291"/>
      <c r="AVF30" s="291"/>
      <c r="AVG30" s="291"/>
      <c r="AVH30" s="291"/>
      <c r="AVI30" s="291"/>
      <c r="AVJ30" s="291"/>
      <c r="AVK30" s="291"/>
      <c r="AVL30" s="291"/>
      <c r="AVM30" s="291"/>
      <c r="AVN30" s="291"/>
      <c r="AVO30" s="291"/>
      <c r="AVP30" s="291"/>
      <c r="AVQ30" s="291"/>
      <c r="AVR30" s="291"/>
      <c r="AVS30" s="291"/>
      <c r="AVT30" s="291"/>
      <c r="AVU30" s="291"/>
      <c r="AVV30" s="291"/>
      <c r="AVW30" s="291"/>
      <c r="AVX30" s="291"/>
      <c r="AVY30" s="291"/>
      <c r="AVZ30" s="291"/>
      <c r="AWA30" s="291"/>
      <c r="AWB30" s="291"/>
      <c r="AWC30" s="291"/>
      <c r="AWD30" s="291"/>
      <c r="AWE30" s="291"/>
      <c r="AWF30" s="291"/>
      <c r="AWG30" s="291"/>
      <c r="AWH30" s="291"/>
      <c r="AWI30" s="291"/>
      <c r="AWJ30" s="291"/>
      <c r="AWK30" s="291"/>
      <c r="AWL30" s="291"/>
      <c r="AWM30" s="291"/>
      <c r="AWN30" s="291"/>
      <c r="AWO30" s="291"/>
      <c r="AWP30" s="291"/>
      <c r="AWQ30" s="291"/>
      <c r="AWR30" s="291"/>
      <c r="AWS30" s="291"/>
      <c r="AWT30" s="291"/>
      <c r="AWU30" s="291"/>
      <c r="AWV30" s="291"/>
      <c r="AWW30" s="291"/>
      <c r="AWX30" s="291"/>
      <c r="AWY30" s="291"/>
      <c r="AWZ30" s="291"/>
      <c r="AXA30" s="291"/>
      <c r="AXB30" s="291"/>
      <c r="AXC30" s="291"/>
      <c r="AXD30" s="291"/>
      <c r="AXE30" s="291"/>
      <c r="AXF30" s="291"/>
      <c r="AXG30" s="291"/>
      <c r="AXH30" s="291"/>
      <c r="AXI30" s="291"/>
      <c r="AXJ30" s="291"/>
      <c r="AXK30" s="291"/>
      <c r="AXL30" s="291"/>
      <c r="AXM30" s="291"/>
      <c r="AXN30" s="291"/>
      <c r="AXO30" s="291"/>
      <c r="AXP30" s="291"/>
      <c r="AXQ30" s="291"/>
      <c r="AXR30" s="291"/>
      <c r="AXS30" s="291"/>
      <c r="AXT30" s="291"/>
      <c r="AXU30" s="291"/>
      <c r="AXV30" s="291"/>
      <c r="AXW30" s="291"/>
      <c r="AXX30" s="291"/>
      <c r="AXY30" s="291"/>
      <c r="AXZ30" s="291"/>
      <c r="AYA30" s="291"/>
      <c r="AYB30" s="291"/>
      <c r="AYC30" s="291"/>
      <c r="AYD30" s="291"/>
      <c r="AYE30" s="291"/>
      <c r="AYF30" s="291"/>
      <c r="AYG30" s="291"/>
      <c r="AYH30" s="291"/>
      <c r="AYI30" s="291"/>
      <c r="AYJ30" s="291"/>
      <c r="AYK30" s="291"/>
      <c r="AYL30" s="291"/>
      <c r="AYM30" s="291"/>
      <c r="AYN30" s="291"/>
      <c r="AYO30" s="291"/>
      <c r="AYP30" s="291"/>
      <c r="AYQ30" s="291"/>
      <c r="AYR30" s="291"/>
      <c r="AYS30" s="291"/>
      <c r="AYT30" s="291"/>
      <c r="AYU30" s="291"/>
      <c r="AYV30" s="291"/>
      <c r="AYW30" s="291"/>
      <c r="AYX30" s="291"/>
      <c r="AYY30" s="291"/>
      <c r="AYZ30" s="291"/>
      <c r="AZA30" s="291"/>
      <c r="AZB30" s="291"/>
      <c r="AZC30" s="291"/>
      <c r="AZD30" s="291"/>
      <c r="AZE30" s="291"/>
      <c r="AZF30" s="291"/>
      <c r="AZG30" s="291"/>
      <c r="AZH30" s="291"/>
      <c r="AZI30" s="291"/>
      <c r="AZJ30" s="291"/>
      <c r="AZK30" s="291"/>
      <c r="AZL30" s="291"/>
      <c r="AZM30" s="291"/>
      <c r="AZN30" s="291"/>
      <c r="AZO30" s="291"/>
      <c r="AZP30" s="291"/>
      <c r="AZQ30" s="291"/>
      <c r="AZR30" s="291"/>
      <c r="AZS30" s="291"/>
      <c r="AZT30" s="291"/>
      <c r="AZU30" s="291"/>
      <c r="AZV30" s="291"/>
      <c r="AZW30" s="291"/>
      <c r="AZX30" s="291"/>
      <c r="AZY30" s="291"/>
      <c r="AZZ30" s="291"/>
      <c r="BAA30" s="291"/>
      <c r="BAB30" s="291"/>
      <c r="BAC30" s="291"/>
      <c r="BAD30" s="291"/>
      <c r="BAE30" s="291"/>
      <c r="BAF30" s="291"/>
      <c r="BAG30" s="291"/>
      <c r="BAH30" s="291"/>
      <c r="BAI30" s="291"/>
      <c r="BAJ30" s="291"/>
      <c r="BAK30" s="291"/>
      <c r="BAL30" s="291"/>
      <c r="BAM30" s="291"/>
      <c r="BAN30" s="291"/>
      <c r="BAO30" s="291"/>
      <c r="BAP30" s="291"/>
      <c r="BAQ30" s="291"/>
      <c r="BAR30" s="291"/>
      <c r="BAS30" s="291"/>
      <c r="BAT30" s="291"/>
      <c r="BAU30" s="291"/>
      <c r="BAV30" s="291"/>
      <c r="BAW30" s="291"/>
      <c r="BAX30" s="291"/>
      <c r="BAY30" s="291"/>
      <c r="BAZ30" s="291"/>
      <c r="BBA30" s="291"/>
      <c r="BBB30" s="291"/>
      <c r="BBC30" s="291"/>
      <c r="BBD30" s="291"/>
      <c r="BBE30" s="291"/>
      <c r="BBF30" s="291"/>
      <c r="BBG30" s="291"/>
      <c r="BBH30" s="291"/>
      <c r="BBI30" s="291"/>
      <c r="BBJ30" s="291"/>
      <c r="BBK30" s="291"/>
      <c r="BBL30" s="291"/>
      <c r="BBM30" s="291"/>
      <c r="BBN30" s="291"/>
      <c r="BBO30" s="291"/>
      <c r="BBP30" s="291"/>
      <c r="BBQ30" s="291"/>
      <c r="BBR30" s="291"/>
      <c r="BBS30" s="291"/>
      <c r="BBT30" s="291"/>
      <c r="BBU30" s="291"/>
      <c r="BBV30" s="291"/>
      <c r="BBW30" s="291"/>
      <c r="BBX30" s="291"/>
      <c r="BBY30" s="291"/>
      <c r="BBZ30" s="291"/>
      <c r="BCA30" s="291"/>
      <c r="BCB30" s="291"/>
      <c r="BCC30" s="291"/>
      <c r="BCD30" s="291"/>
      <c r="BCE30" s="291"/>
      <c r="BCF30" s="291"/>
      <c r="BCG30" s="291"/>
      <c r="BCH30" s="291"/>
      <c r="BCI30" s="291"/>
      <c r="BCJ30" s="291"/>
      <c r="BCK30" s="291"/>
      <c r="BCL30" s="291"/>
      <c r="BCM30" s="291"/>
      <c r="BCN30" s="291"/>
      <c r="BCO30" s="291"/>
      <c r="BCP30" s="291"/>
      <c r="BCQ30" s="291"/>
      <c r="BCR30" s="291"/>
      <c r="BCS30" s="291"/>
      <c r="BCT30" s="291"/>
      <c r="BCU30" s="291"/>
      <c r="BCV30" s="291"/>
      <c r="BCW30" s="291"/>
      <c r="BCX30" s="291"/>
      <c r="BCY30" s="291"/>
      <c r="BCZ30" s="291"/>
      <c r="BDA30" s="291"/>
      <c r="BDB30" s="291"/>
      <c r="BDC30" s="291"/>
      <c r="BDD30" s="291"/>
      <c r="BDE30" s="291"/>
      <c r="BDF30" s="291"/>
      <c r="BDG30" s="291"/>
      <c r="BDH30" s="291"/>
      <c r="BDI30" s="291"/>
      <c r="BDJ30" s="291"/>
      <c r="BDK30" s="291"/>
      <c r="BDL30" s="291"/>
      <c r="BDM30" s="291"/>
      <c r="BDN30" s="291"/>
      <c r="BDO30" s="291"/>
      <c r="BDP30" s="291"/>
      <c r="BDQ30" s="291"/>
      <c r="BDR30" s="291"/>
      <c r="BDS30" s="291"/>
      <c r="BDT30" s="291"/>
      <c r="BDU30" s="291"/>
      <c r="BDV30" s="291"/>
      <c r="BDW30" s="291"/>
      <c r="BDX30" s="291"/>
      <c r="BDY30" s="291"/>
      <c r="BDZ30" s="291"/>
      <c r="BEA30" s="291"/>
      <c r="BEB30" s="291"/>
      <c r="BEC30" s="291"/>
      <c r="BED30" s="291"/>
      <c r="BEE30" s="291"/>
      <c r="BEF30" s="291"/>
      <c r="BEG30" s="291"/>
      <c r="BEH30" s="291"/>
      <c r="BEI30" s="291"/>
      <c r="BEJ30" s="291"/>
      <c r="BEK30" s="291"/>
      <c r="BEL30" s="291"/>
      <c r="BEM30" s="291"/>
      <c r="BEN30" s="291"/>
      <c r="BEO30" s="291"/>
      <c r="BEP30" s="291"/>
      <c r="BEQ30" s="291"/>
      <c r="BER30" s="291"/>
      <c r="BES30" s="291"/>
      <c r="BET30" s="291"/>
      <c r="BEU30" s="291"/>
      <c r="BEV30" s="291"/>
      <c r="BEW30" s="291"/>
      <c r="BEX30" s="291"/>
      <c r="BEY30" s="291"/>
      <c r="BEZ30" s="291"/>
      <c r="BFA30" s="291"/>
      <c r="BFB30" s="291"/>
      <c r="BFC30" s="291"/>
      <c r="BFD30" s="291"/>
      <c r="BFE30" s="291"/>
      <c r="BFF30" s="291"/>
      <c r="BFG30" s="291"/>
      <c r="BFH30" s="291"/>
      <c r="BFI30" s="291"/>
      <c r="BFJ30" s="291"/>
      <c r="BFK30" s="291"/>
      <c r="BFL30" s="291"/>
      <c r="BFM30" s="291"/>
      <c r="BFN30" s="291"/>
      <c r="BFO30" s="291"/>
      <c r="BFP30" s="291"/>
      <c r="BFQ30" s="291"/>
      <c r="BFR30" s="291"/>
      <c r="BFS30" s="291"/>
      <c r="BFT30" s="291"/>
      <c r="BFU30" s="291"/>
      <c r="BFV30" s="291"/>
      <c r="BFW30" s="291"/>
      <c r="BFX30" s="291"/>
      <c r="BFY30" s="291"/>
      <c r="BFZ30" s="291"/>
      <c r="BGA30" s="291"/>
      <c r="BGB30" s="291"/>
      <c r="BGC30" s="291"/>
      <c r="BGD30" s="291"/>
      <c r="BGE30" s="291"/>
      <c r="BGF30" s="291"/>
      <c r="BGG30" s="291"/>
      <c r="BGH30" s="291"/>
      <c r="BGI30" s="291"/>
      <c r="BGJ30" s="291"/>
      <c r="BGK30" s="291"/>
      <c r="BGL30" s="291"/>
      <c r="BGM30" s="291"/>
      <c r="BGN30" s="291"/>
      <c r="BGO30" s="291"/>
      <c r="BGP30" s="291"/>
      <c r="BGQ30" s="291"/>
      <c r="BGR30" s="291"/>
      <c r="BGS30" s="291"/>
      <c r="BGT30" s="291"/>
      <c r="BGU30" s="291"/>
      <c r="BGV30" s="291"/>
      <c r="BGW30" s="291"/>
      <c r="BGX30" s="291"/>
      <c r="BGY30" s="291"/>
      <c r="BGZ30" s="291"/>
      <c r="BHA30" s="291"/>
      <c r="BHB30" s="291"/>
      <c r="BHC30" s="291"/>
      <c r="BHD30" s="291"/>
      <c r="BHE30" s="291"/>
      <c r="BHF30" s="291"/>
      <c r="BHG30" s="291"/>
      <c r="BHH30" s="291"/>
      <c r="BHI30" s="291"/>
      <c r="BHJ30" s="291"/>
      <c r="BHK30" s="291"/>
      <c r="BHL30" s="291"/>
      <c r="BHM30" s="291"/>
      <c r="BHN30" s="291"/>
      <c r="BHO30" s="291"/>
      <c r="BHP30" s="291"/>
      <c r="BHQ30" s="291"/>
      <c r="BHR30" s="291"/>
      <c r="BHS30" s="291"/>
      <c r="BHT30" s="291"/>
      <c r="BHU30" s="291"/>
      <c r="BHV30" s="291"/>
      <c r="BHW30" s="291"/>
      <c r="BHX30" s="291"/>
      <c r="BHY30" s="291"/>
      <c r="BHZ30" s="291"/>
      <c r="BIA30" s="291"/>
      <c r="BIB30" s="291"/>
      <c r="BIC30" s="291"/>
      <c r="BID30" s="291"/>
      <c r="BIE30" s="291"/>
      <c r="BIF30" s="291"/>
      <c r="BIG30" s="291"/>
      <c r="BIH30" s="291"/>
      <c r="BII30" s="291"/>
      <c r="BIJ30" s="291"/>
      <c r="BIK30" s="291"/>
      <c r="BIL30" s="291"/>
      <c r="BIM30" s="291"/>
      <c r="BIN30" s="291"/>
      <c r="BIO30" s="291"/>
      <c r="BIP30" s="291"/>
      <c r="BIQ30" s="291"/>
      <c r="BIR30" s="291"/>
      <c r="BIS30" s="291"/>
      <c r="BIT30" s="291"/>
      <c r="BIU30" s="291"/>
      <c r="BIV30" s="291"/>
      <c r="BIW30" s="291"/>
      <c r="BIX30" s="291"/>
      <c r="BIY30" s="291"/>
      <c r="BIZ30" s="291"/>
      <c r="BJA30" s="291"/>
      <c r="BJB30" s="291"/>
      <c r="BJC30" s="291"/>
      <c r="BJD30" s="291"/>
      <c r="BJE30" s="291"/>
      <c r="BJF30" s="291"/>
      <c r="BJG30" s="291"/>
      <c r="BJH30" s="291"/>
      <c r="BJI30" s="291"/>
      <c r="BJJ30" s="291"/>
      <c r="BJK30" s="291"/>
      <c r="BJL30" s="291"/>
      <c r="BJM30" s="291"/>
      <c r="BJN30" s="291"/>
      <c r="BJO30" s="291"/>
      <c r="BJP30" s="291"/>
      <c r="BJQ30" s="291"/>
      <c r="BJR30" s="291"/>
      <c r="BJS30" s="291"/>
      <c r="BJT30" s="291"/>
      <c r="BJU30" s="291"/>
      <c r="BJV30" s="291"/>
      <c r="BJW30" s="291"/>
      <c r="BJX30" s="291"/>
      <c r="BJY30" s="291"/>
      <c r="BJZ30" s="291"/>
      <c r="BKA30" s="291"/>
      <c r="BKB30" s="291"/>
      <c r="BKC30" s="291"/>
      <c r="BKD30" s="291"/>
      <c r="BKE30" s="291"/>
      <c r="BKF30" s="291"/>
      <c r="BKG30" s="291"/>
      <c r="BKH30" s="291"/>
      <c r="BKI30" s="291"/>
      <c r="BKJ30" s="291"/>
      <c r="BKK30" s="291"/>
      <c r="BKL30" s="291"/>
      <c r="BKM30" s="291"/>
      <c r="BKN30" s="291"/>
      <c r="BKO30" s="291"/>
      <c r="BKP30" s="291"/>
      <c r="BKQ30" s="291"/>
      <c r="BKR30" s="291"/>
      <c r="BKS30" s="291"/>
      <c r="BKT30" s="291"/>
      <c r="BKU30" s="291"/>
      <c r="BKV30" s="291"/>
      <c r="BKW30" s="291"/>
      <c r="BKX30" s="291"/>
      <c r="BKY30" s="291"/>
      <c r="BKZ30" s="291"/>
      <c r="BLA30" s="291"/>
      <c r="BLB30" s="291"/>
      <c r="BLC30" s="291"/>
      <c r="BLD30" s="291"/>
      <c r="BLE30" s="291"/>
      <c r="BLF30" s="291"/>
      <c r="BLG30" s="291"/>
      <c r="BLH30" s="291"/>
      <c r="BLI30" s="291"/>
      <c r="BLJ30" s="291"/>
      <c r="BLK30" s="291"/>
      <c r="BLL30" s="291"/>
      <c r="BLM30" s="291"/>
      <c r="BLN30" s="291"/>
      <c r="BLO30" s="291"/>
      <c r="BLP30" s="291"/>
      <c r="BLQ30" s="291"/>
      <c r="BLR30" s="291"/>
      <c r="BLS30" s="291"/>
      <c r="BLT30" s="291"/>
      <c r="BLU30" s="291"/>
      <c r="BLV30" s="291"/>
      <c r="BLW30" s="291"/>
      <c r="BLX30" s="291"/>
      <c r="BLY30" s="291"/>
      <c r="BLZ30" s="291"/>
      <c r="BMA30" s="291"/>
      <c r="BMB30" s="291"/>
      <c r="BMC30" s="291"/>
      <c r="BMD30" s="291"/>
      <c r="BME30" s="291"/>
      <c r="BMF30" s="291"/>
      <c r="BMG30" s="291"/>
      <c r="BMH30" s="291"/>
      <c r="BMI30" s="291"/>
      <c r="BMJ30" s="291"/>
      <c r="BMK30" s="291"/>
      <c r="BML30" s="291"/>
      <c r="BMM30" s="291"/>
      <c r="BMN30" s="291"/>
      <c r="BMO30" s="291"/>
      <c r="BMP30" s="291"/>
      <c r="BMQ30" s="291"/>
      <c r="BMR30" s="291"/>
      <c r="BMS30" s="291"/>
      <c r="BMT30" s="291"/>
      <c r="BMU30" s="291"/>
      <c r="BMV30" s="291"/>
      <c r="BMW30" s="291"/>
      <c r="BMX30" s="291"/>
      <c r="BMY30" s="291"/>
      <c r="BMZ30" s="291"/>
      <c r="BNA30" s="291"/>
      <c r="BNB30" s="291"/>
      <c r="BNC30" s="291"/>
      <c r="BND30" s="291"/>
      <c r="BNE30" s="291"/>
      <c r="BNF30" s="291"/>
      <c r="BNG30" s="291"/>
      <c r="BNH30" s="291"/>
      <c r="BNI30" s="291"/>
      <c r="BNJ30" s="291"/>
      <c r="BNK30" s="291"/>
      <c r="BNL30" s="291"/>
      <c r="BNM30" s="291"/>
      <c r="BNN30" s="291"/>
      <c r="BNO30" s="291"/>
      <c r="BNP30" s="291"/>
      <c r="BNQ30" s="291"/>
      <c r="BNR30" s="291"/>
      <c r="BNS30" s="291"/>
      <c r="BNT30" s="291"/>
      <c r="BNU30" s="291"/>
      <c r="BNV30" s="291"/>
      <c r="BNW30" s="291"/>
      <c r="BNX30" s="291"/>
      <c r="BNY30" s="291"/>
      <c r="BNZ30" s="291"/>
      <c r="BOA30" s="291"/>
      <c r="BOB30" s="291"/>
      <c r="BOC30" s="291"/>
      <c r="BOD30" s="291"/>
      <c r="BOE30" s="291"/>
      <c r="BOF30" s="291"/>
      <c r="BOG30" s="291"/>
      <c r="BOH30" s="291"/>
      <c r="BOI30" s="291"/>
      <c r="BOJ30" s="291"/>
      <c r="BOK30" s="291"/>
      <c r="BOL30" s="291"/>
      <c r="BOM30" s="291"/>
      <c r="BON30" s="291"/>
      <c r="BOO30" s="291"/>
      <c r="BOP30" s="291"/>
      <c r="BOQ30" s="291"/>
      <c r="BOR30" s="291"/>
      <c r="BOS30" s="291"/>
      <c r="BOT30" s="291"/>
      <c r="BOU30" s="291"/>
      <c r="BOV30" s="291"/>
      <c r="BOW30" s="291"/>
      <c r="BOX30" s="291"/>
      <c r="BOY30" s="291"/>
      <c r="BOZ30" s="291"/>
      <c r="BPA30" s="291"/>
      <c r="BPB30" s="291"/>
      <c r="BPC30" s="291"/>
      <c r="BPD30" s="291"/>
      <c r="BPE30" s="291"/>
      <c r="BPF30" s="291"/>
      <c r="BPG30" s="291"/>
      <c r="BPH30" s="291"/>
      <c r="BPI30" s="291"/>
      <c r="BPJ30" s="291"/>
      <c r="BPK30" s="291"/>
      <c r="BPL30" s="291"/>
      <c r="BPM30" s="291"/>
      <c r="BPN30" s="291"/>
      <c r="BPO30" s="291"/>
      <c r="BPP30" s="291"/>
      <c r="BPQ30" s="291"/>
      <c r="BPR30" s="291"/>
      <c r="BPS30" s="291"/>
      <c r="BPT30" s="291"/>
      <c r="BPU30" s="291"/>
      <c r="BPV30" s="291"/>
      <c r="BPW30" s="291"/>
      <c r="BPX30" s="291"/>
      <c r="BPY30" s="291"/>
      <c r="BPZ30" s="291"/>
      <c r="BQA30" s="291"/>
      <c r="BQB30" s="291"/>
      <c r="BQC30" s="291"/>
      <c r="BQD30" s="291"/>
      <c r="BQE30" s="291"/>
      <c r="BQF30" s="291"/>
      <c r="BQG30" s="291"/>
      <c r="BQH30" s="291"/>
      <c r="BQI30" s="291"/>
      <c r="BQJ30" s="291"/>
      <c r="BQK30" s="291"/>
      <c r="BQL30" s="291"/>
      <c r="BQM30" s="291"/>
      <c r="BQN30" s="291"/>
      <c r="BQO30" s="291"/>
      <c r="BQP30" s="291"/>
      <c r="BQQ30" s="291"/>
      <c r="BQR30" s="291"/>
      <c r="BQS30" s="291"/>
      <c r="BQT30" s="291"/>
      <c r="BQU30" s="291"/>
      <c r="BQV30" s="291"/>
      <c r="BQW30" s="291"/>
      <c r="BQX30" s="291"/>
      <c r="BQY30" s="291"/>
      <c r="BQZ30" s="291"/>
      <c r="BRA30" s="291"/>
      <c r="BRB30" s="291"/>
      <c r="BRC30" s="291"/>
      <c r="BRD30" s="291"/>
      <c r="BRE30" s="291"/>
      <c r="BRF30" s="291"/>
      <c r="BRG30" s="291"/>
      <c r="BRH30" s="291"/>
      <c r="BRI30" s="291"/>
      <c r="BRJ30" s="291"/>
      <c r="BRK30" s="291"/>
      <c r="BRL30" s="291"/>
      <c r="BRM30" s="291"/>
      <c r="BRN30" s="291"/>
      <c r="BRO30" s="291"/>
      <c r="BRP30" s="291"/>
      <c r="BRQ30" s="291"/>
      <c r="BRR30" s="291"/>
      <c r="BRS30" s="291"/>
      <c r="BRT30" s="291"/>
      <c r="BRU30" s="291"/>
      <c r="BRV30" s="291"/>
      <c r="BRW30" s="291"/>
      <c r="BRX30" s="291"/>
      <c r="BRY30" s="291"/>
      <c r="BRZ30" s="291"/>
      <c r="BSA30" s="291"/>
      <c r="BSB30" s="291"/>
      <c r="BSC30" s="291"/>
      <c r="BSD30" s="291"/>
      <c r="BSE30" s="291"/>
      <c r="BSF30" s="291"/>
      <c r="BSG30" s="291"/>
      <c r="BSH30" s="291"/>
      <c r="BSI30" s="291"/>
      <c r="BSJ30" s="291"/>
      <c r="BSK30" s="291"/>
      <c r="BSL30" s="291"/>
      <c r="BSM30" s="291"/>
      <c r="BSN30" s="291"/>
      <c r="BSO30" s="291"/>
      <c r="BSP30" s="291"/>
      <c r="BSQ30" s="291"/>
      <c r="BSR30" s="291"/>
      <c r="BSS30" s="291"/>
      <c r="BST30" s="291"/>
      <c r="BSU30" s="291"/>
      <c r="BSV30" s="291"/>
      <c r="BSW30" s="291"/>
      <c r="BSX30" s="291"/>
      <c r="BSY30" s="291"/>
      <c r="BSZ30" s="291"/>
      <c r="BTA30" s="291"/>
      <c r="BTB30" s="291"/>
      <c r="BTC30" s="291"/>
      <c r="BTD30" s="291"/>
      <c r="BTE30" s="291"/>
      <c r="BTF30" s="291"/>
      <c r="BTG30" s="291"/>
      <c r="BTH30" s="291"/>
      <c r="BTI30" s="291"/>
      <c r="BTJ30" s="291"/>
      <c r="BTK30" s="291"/>
      <c r="BTL30" s="291"/>
      <c r="BTM30" s="291"/>
      <c r="BTN30" s="291"/>
      <c r="BTO30" s="291"/>
      <c r="BTP30" s="291"/>
      <c r="BTQ30" s="291"/>
      <c r="BTR30" s="291"/>
      <c r="BTS30" s="291"/>
      <c r="BTT30" s="291"/>
      <c r="BTU30" s="291"/>
      <c r="BTV30" s="291"/>
      <c r="BTW30" s="291"/>
      <c r="BTX30" s="291"/>
      <c r="BTY30" s="291"/>
      <c r="BTZ30" s="291"/>
      <c r="BUA30" s="291"/>
      <c r="BUB30" s="291"/>
      <c r="BUC30" s="291"/>
      <c r="BUD30" s="291"/>
      <c r="BUE30" s="291"/>
      <c r="BUF30" s="291"/>
      <c r="BUG30" s="291"/>
      <c r="BUH30" s="291"/>
      <c r="BUI30" s="291"/>
      <c r="BUJ30" s="291"/>
      <c r="BUK30" s="291"/>
      <c r="BUL30" s="291"/>
      <c r="BUM30" s="291"/>
      <c r="BUN30" s="291"/>
      <c r="BUO30" s="291"/>
      <c r="BUP30" s="291"/>
      <c r="BUQ30" s="291"/>
      <c r="BUR30" s="291"/>
      <c r="BUS30" s="291"/>
      <c r="BUT30" s="291"/>
      <c r="BUU30" s="291"/>
      <c r="BUV30" s="291"/>
      <c r="BUW30" s="291"/>
      <c r="BUX30" s="291"/>
      <c r="BUY30" s="291"/>
      <c r="BUZ30" s="291"/>
      <c r="BVA30" s="291"/>
      <c r="BVB30" s="291"/>
      <c r="BVC30" s="291"/>
      <c r="BVD30" s="291"/>
      <c r="BVE30" s="291"/>
      <c r="BVF30" s="291"/>
      <c r="BVG30" s="291"/>
      <c r="BVH30" s="291"/>
      <c r="BVI30" s="291"/>
      <c r="BVJ30" s="291"/>
      <c r="BVK30" s="291"/>
      <c r="BVL30" s="291"/>
      <c r="BVM30" s="291"/>
      <c r="BVN30" s="291"/>
      <c r="BVO30" s="291"/>
      <c r="BVP30" s="291"/>
      <c r="BVQ30" s="291"/>
      <c r="BVR30" s="291"/>
      <c r="BVS30" s="291"/>
      <c r="BVT30" s="291"/>
      <c r="BVU30" s="291"/>
      <c r="BVV30" s="291"/>
      <c r="BVW30" s="291"/>
      <c r="BVX30" s="291"/>
      <c r="BVY30" s="291"/>
      <c r="BVZ30" s="291"/>
      <c r="BWA30" s="291"/>
      <c r="BWB30" s="291"/>
      <c r="BWC30" s="291"/>
      <c r="BWD30" s="291"/>
      <c r="BWE30" s="291"/>
      <c r="BWF30" s="291"/>
      <c r="BWG30" s="291"/>
      <c r="BWH30" s="291"/>
      <c r="BWI30" s="291"/>
      <c r="BWJ30" s="291"/>
      <c r="BWK30" s="291"/>
      <c r="BWL30" s="291"/>
      <c r="BWM30" s="291"/>
      <c r="BWN30" s="291"/>
      <c r="BWO30" s="291"/>
      <c r="BWP30" s="291"/>
      <c r="BWQ30" s="291"/>
      <c r="BWR30" s="291"/>
      <c r="BWS30" s="291"/>
      <c r="BWT30" s="291"/>
      <c r="BWU30" s="291"/>
      <c r="BWV30" s="291"/>
      <c r="BWW30" s="291"/>
      <c r="BWX30" s="291"/>
      <c r="BWY30" s="291"/>
      <c r="BWZ30" s="291"/>
      <c r="BXA30" s="291"/>
      <c r="BXB30" s="291"/>
      <c r="BXC30" s="291"/>
      <c r="BXD30" s="291"/>
      <c r="BXE30" s="291"/>
      <c r="BXF30" s="291"/>
      <c r="BXG30" s="291"/>
      <c r="BXH30" s="291"/>
      <c r="BXI30" s="291"/>
      <c r="BXJ30" s="291"/>
      <c r="BXK30" s="291"/>
      <c r="BXL30" s="291"/>
      <c r="BXM30" s="291"/>
      <c r="BXN30" s="291"/>
      <c r="BXO30" s="291"/>
      <c r="BXP30" s="291"/>
      <c r="BXQ30" s="291"/>
      <c r="BXR30" s="291"/>
      <c r="BXS30" s="291"/>
      <c r="BXT30" s="291"/>
      <c r="BXU30" s="291"/>
      <c r="BXV30" s="291"/>
      <c r="BXW30" s="291"/>
      <c r="BXX30" s="291"/>
      <c r="BXY30" s="291"/>
      <c r="BXZ30" s="291"/>
      <c r="BYA30" s="291"/>
      <c r="BYB30" s="291"/>
      <c r="BYC30" s="291"/>
      <c r="BYD30" s="291"/>
      <c r="BYE30" s="291"/>
      <c r="BYF30" s="291"/>
      <c r="BYG30" s="291"/>
      <c r="BYH30" s="291"/>
      <c r="BYI30" s="291"/>
      <c r="BYJ30" s="291"/>
      <c r="BYK30" s="291"/>
      <c r="BYL30" s="291"/>
      <c r="BYM30" s="291"/>
      <c r="BYN30" s="291"/>
      <c r="BYO30" s="291"/>
      <c r="BYP30" s="291"/>
      <c r="BYQ30" s="291"/>
      <c r="BYR30" s="291"/>
      <c r="BYS30" s="291"/>
      <c r="BYT30" s="291"/>
      <c r="BYU30" s="291"/>
      <c r="BYV30" s="291"/>
      <c r="BYW30" s="291"/>
      <c r="BYX30" s="291"/>
      <c r="BYY30" s="291"/>
      <c r="BYZ30" s="291"/>
      <c r="BZA30" s="291"/>
      <c r="BZB30" s="291"/>
      <c r="BZC30" s="291"/>
      <c r="BZD30" s="291"/>
      <c r="BZE30" s="291"/>
      <c r="BZF30" s="291"/>
      <c r="BZG30" s="291"/>
      <c r="BZH30" s="291"/>
      <c r="BZI30" s="291"/>
      <c r="BZJ30" s="291"/>
      <c r="BZK30" s="291"/>
      <c r="BZL30" s="291"/>
      <c r="BZM30" s="291"/>
      <c r="BZN30" s="291"/>
      <c r="BZO30" s="291"/>
      <c r="BZP30" s="291"/>
      <c r="BZQ30" s="291"/>
      <c r="BZR30" s="291"/>
      <c r="BZS30" s="291"/>
      <c r="BZT30" s="291"/>
      <c r="BZU30" s="291"/>
      <c r="BZV30" s="291"/>
      <c r="BZW30" s="291"/>
      <c r="BZX30" s="291"/>
      <c r="BZY30" s="291"/>
      <c r="BZZ30" s="291"/>
      <c r="CAA30" s="291"/>
      <c r="CAB30" s="291"/>
      <c r="CAC30" s="291"/>
      <c r="CAD30" s="291"/>
      <c r="CAE30" s="291"/>
      <c r="CAF30" s="291"/>
      <c r="CAG30" s="291"/>
      <c r="CAH30" s="291"/>
      <c r="CAI30" s="291"/>
      <c r="CAJ30" s="291"/>
      <c r="CAK30" s="291"/>
      <c r="CAL30" s="291"/>
      <c r="CAM30" s="291"/>
      <c r="CAN30" s="291"/>
      <c r="CAO30" s="291"/>
      <c r="CAP30" s="291"/>
      <c r="CAQ30" s="291"/>
      <c r="CAR30" s="291"/>
      <c r="CAS30" s="291"/>
      <c r="CAT30" s="291"/>
      <c r="CAU30" s="291"/>
      <c r="CAV30" s="291"/>
      <c r="CAW30" s="291"/>
      <c r="CAX30" s="291"/>
      <c r="CAY30" s="291"/>
      <c r="CAZ30" s="291"/>
      <c r="CBA30" s="291"/>
      <c r="CBB30" s="291"/>
      <c r="CBC30" s="291"/>
      <c r="CBD30" s="291"/>
      <c r="CBE30" s="291"/>
      <c r="CBF30" s="291"/>
      <c r="CBG30" s="291"/>
      <c r="CBH30" s="291"/>
      <c r="CBI30" s="291"/>
      <c r="CBJ30" s="291"/>
      <c r="CBK30" s="291"/>
      <c r="CBL30" s="291"/>
      <c r="CBM30" s="291"/>
      <c r="CBN30" s="291"/>
      <c r="CBO30" s="291"/>
      <c r="CBP30" s="291"/>
      <c r="CBQ30" s="291"/>
      <c r="CBR30" s="291"/>
      <c r="CBS30" s="291"/>
      <c r="CBT30" s="291"/>
      <c r="CBU30" s="291"/>
      <c r="CBV30" s="291"/>
      <c r="CBW30" s="291"/>
      <c r="CBX30" s="291"/>
      <c r="CBY30" s="291"/>
      <c r="CBZ30" s="291"/>
      <c r="CCA30" s="291"/>
      <c r="CCB30" s="291"/>
      <c r="CCC30" s="291"/>
      <c r="CCD30" s="291"/>
      <c r="CCE30" s="291"/>
      <c r="CCF30" s="291"/>
      <c r="CCG30" s="291"/>
      <c r="CCH30" s="291"/>
      <c r="CCI30" s="291"/>
      <c r="CCJ30" s="291"/>
      <c r="CCK30" s="291"/>
      <c r="CCL30" s="291"/>
      <c r="CCM30" s="291"/>
      <c r="CCN30" s="291"/>
      <c r="CCO30" s="291"/>
      <c r="CCP30" s="291"/>
      <c r="CCQ30" s="291"/>
      <c r="CCR30" s="291"/>
      <c r="CCS30" s="291"/>
      <c r="CCT30" s="291"/>
      <c r="CCU30" s="291"/>
      <c r="CCV30" s="291"/>
      <c r="CCW30" s="291"/>
      <c r="CCX30" s="291"/>
      <c r="CCY30" s="291"/>
      <c r="CCZ30" s="291"/>
      <c r="CDA30" s="291"/>
      <c r="CDB30" s="291"/>
      <c r="CDC30" s="291"/>
      <c r="CDD30" s="291"/>
      <c r="CDE30" s="291"/>
      <c r="CDF30" s="291"/>
      <c r="CDG30" s="291"/>
      <c r="CDH30" s="291"/>
      <c r="CDI30" s="291"/>
      <c r="CDJ30" s="291"/>
      <c r="CDK30" s="291"/>
      <c r="CDL30" s="291"/>
      <c r="CDM30" s="291"/>
      <c r="CDN30" s="291"/>
      <c r="CDO30" s="291"/>
      <c r="CDP30" s="291"/>
      <c r="CDQ30" s="291"/>
      <c r="CDR30" s="291"/>
      <c r="CDS30" s="291"/>
      <c r="CDT30" s="291"/>
      <c r="CDU30" s="291"/>
      <c r="CDV30" s="291"/>
      <c r="CDW30" s="291"/>
      <c r="CDX30" s="291"/>
      <c r="CDY30" s="291"/>
      <c r="CDZ30" s="291"/>
      <c r="CEA30" s="291"/>
      <c r="CEB30" s="291"/>
      <c r="CEC30" s="291"/>
      <c r="CED30" s="291"/>
      <c r="CEE30" s="291"/>
      <c r="CEF30" s="291"/>
      <c r="CEG30" s="291"/>
      <c r="CEH30" s="291"/>
      <c r="CEI30" s="291"/>
      <c r="CEJ30" s="291"/>
      <c r="CEK30" s="291"/>
      <c r="CEL30" s="291"/>
      <c r="CEM30" s="291"/>
      <c r="CEN30" s="291"/>
      <c r="CEO30" s="291"/>
      <c r="CEP30" s="291"/>
      <c r="CEQ30" s="291"/>
      <c r="CER30" s="291"/>
      <c r="CES30" s="291"/>
      <c r="CET30" s="291"/>
      <c r="CEU30" s="291"/>
      <c r="CEV30" s="291"/>
      <c r="CEW30" s="291"/>
      <c r="CEX30" s="291"/>
      <c r="CEY30" s="291"/>
      <c r="CEZ30" s="291"/>
      <c r="CFA30" s="291"/>
      <c r="CFB30" s="291"/>
      <c r="CFC30" s="291"/>
      <c r="CFD30" s="291"/>
      <c r="CFE30" s="291"/>
      <c r="CFF30" s="291"/>
      <c r="CFG30" s="291"/>
      <c r="CFH30" s="291"/>
      <c r="CFI30" s="291"/>
      <c r="CFJ30" s="291"/>
      <c r="CFK30" s="291"/>
      <c r="CFL30" s="291"/>
      <c r="CFM30" s="291"/>
      <c r="CFN30" s="291"/>
      <c r="CFO30" s="291"/>
      <c r="CFP30" s="291"/>
      <c r="CFQ30" s="291"/>
      <c r="CFR30" s="291"/>
      <c r="CFS30" s="291"/>
      <c r="CFT30" s="291"/>
      <c r="CFU30" s="291"/>
      <c r="CFV30" s="291"/>
      <c r="CFW30" s="291"/>
      <c r="CFX30" s="291"/>
      <c r="CFY30" s="291"/>
      <c r="CFZ30" s="291"/>
      <c r="CGA30" s="291"/>
      <c r="CGB30" s="291"/>
      <c r="CGC30" s="291"/>
      <c r="CGD30" s="291"/>
      <c r="CGE30" s="291"/>
      <c r="CGF30" s="291"/>
      <c r="CGG30" s="291"/>
      <c r="CGH30" s="291"/>
      <c r="CGI30" s="291"/>
      <c r="CGJ30" s="291"/>
      <c r="CGK30" s="291"/>
      <c r="CGL30" s="291"/>
      <c r="CGM30" s="291"/>
      <c r="CGN30" s="291"/>
      <c r="CGO30" s="291"/>
      <c r="CGP30" s="291"/>
      <c r="CGQ30" s="291"/>
      <c r="CGR30" s="291"/>
      <c r="CGS30" s="291"/>
      <c r="CGT30" s="291"/>
      <c r="CGU30" s="291"/>
      <c r="CGV30" s="291"/>
      <c r="CGW30" s="291"/>
      <c r="CGX30" s="291"/>
      <c r="CGY30" s="291"/>
      <c r="CGZ30" s="291"/>
      <c r="CHA30" s="291"/>
      <c r="CHB30" s="291"/>
      <c r="CHC30" s="291"/>
      <c r="CHD30" s="291"/>
      <c r="CHE30" s="291"/>
      <c r="CHF30" s="291"/>
      <c r="CHG30" s="291"/>
      <c r="CHH30" s="291"/>
      <c r="CHI30" s="291"/>
      <c r="CHJ30" s="291"/>
      <c r="CHK30" s="291"/>
      <c r="CHL30" s="291"/>
      <c r="CHM30" s="291"/>
      <c r="CHN30" s="291"/>
      <c r="CHO30" s="291"/>
      <c r="CHP30" s="291"/>
      <c r="CHQ30" s="291"/>
      <c r="CHR30" s="291"/>
      <c r="CHS30" s="291"/>
      <c r="CHT30" s="291"/>
      <c r="CHU30" s="291"/>
      <c r="CHV30" s="291"/>
      <c r="CHW30" s="291"/>
      <c r="CHX30" s="291"/>
      <c r="CHY30" s="291"/>
      <c r="CHZ30" s="291"/>
      <c r="CIA30" s="291"/>
      <c r="CIB30" s="291"/>
      <c r="CIC30" s="291"/>
      <c r="CID30" s="291"/>
      <c r="CIE30" s="291"/>
      <c r="CIF30" s="291"/>
      <c r="CIG30" s="291"/>
      <c r="CIH30" s="291"/>
      <c r="CII30" s="291"/>
      <c r="CIJ30" s="291"/>
      <c r="CIK30" s="291"/>
      <c r="CIL30" s="291"/>
      <c r="CIM30" s="291"/>
      <c r="CIN30" s="291"/>
      <c r="CIO30" s="291"/>
      <c r="CIP30" s="291"/>
      <c r="CIQ30" s="291"/>
      <c r="CIR30" s="291"/>
      <c r="CIS30" s="291"/>
      <c r="CIT30" s="291"/>
      <c r="CIU30" s="291"/>
      <c r="CIV30" s="291"/>
      <c r="CIW30" s="291"/>
      <c r="CIX30" s="291"/>
      <c r="CIY30" s="291"/>
      <c r="CIZ30" s="291"/>
      <c r="CJA30" s="291"/>
      <c r="CJB30" s="291"/>
      <c r="CJC30" s="291"/>
      <c r="CJD30" s="291"/>
      <c r="CJE30" s="291"/>
      <c r="CJF30" s="291"/>
      <c r="CJG30" s="291"/>
      <c r="CJH30" s="291"/>
      <c r="CJI30" s="291"/>
      <c r="CJJ30" s="291"/>
      <c r="CJK30" s="291"/>
      <c r="CJL30" s="291"/>
      <c r="CJM30" s="291"/>
      <c r="CJN30" s="291"/>
      <c r="CJO30" s="291"/>
      <c r="CJP30" s="291"/>
      <c r="CJQ30" s="291"/>
      <c r="CJR30" s="291"/>
      <c r="CJS30" s="291"/>
      <c r="CJT30" s="291"/>
      <c r="CJU30" s="291"/>
      <c r="CJV30" s="291"/>
      <c r="CJW30" s="291"/>
      <c r="CJX30" s="291"/>
      <c r="CJY30" s="291"/>
      <c r="CJZ30" s="291"/>
      <c r="CKA30" s="291"/>
      <c r="CKB30" s="291"/>
      <c r="CKC30" s="291"/>
      <c r="CKD30" s="291"/>
      <c r="CKE30" s="291"/>
      <c r="CKF30" s="291"/>
      <c r="CKG30" s="291"/>
      <c r="CKH30" s="291"/>
      <c r="CKI30" s="291"/>
      <c r="CKJ30" s="291"/>
      <c r="CKK30" s="291"/>
      <c r="CKL30" s="291"/>
      <c r="CKM30" s="291"/>
      <c r="CKN30" s="291"/>
      <c r="CKO30" s="291"/>
      <c r="CKP30" s="291"/>
      <c r="CKQ30" s="291"/>
      <c r="CKR30" s="291"/>
      <c r="CKS30" s="291"/>
      <c r="CKT30" s="291"/>
      <c r="CKU30" s="291"/>
      <c r="CKV30" s="291"/>
      <c r="CKW30" s="291"/>
      <c r="CKX30" s="291"/>
      <c r="CKY30" s="291"/>
      <c r="CKZ30" s="291"/>
      <c r="CLA30" s="291"/>
      <c r="CLB30" s="291"/>
      <c r="CLC30" s="291"/>
      <c r="CLD30" s="291"/>
      <c r="CLE30" s="291"/>
      <c r="CLF30" s="291"/>
      <c r="CLG30" s="291"/>
      <c r="CLH30" s="291"/>
      <c r="CLI30" s="291"/>
      <c r="CLJ30" s="291"/>
      <c r="CLK30" s="291"/>
      <c r="CLL30" s="291"/>
      <c r="CLM30" s="291"/>
      <c r="CLN30" s="291"/>
      <c r="CLO30" s="291"/>
      <c r="CLP30" s="291"/>
      <c r="CLQ30" s="291"/>
      <c r="CLR30" s="291"/>
      <c r="CLS30" s="291"/>
      <c r="CLT30" s="291"/>
      <c r="CLU30" s="291"/>
      <c r="CLV30" s="291"/>
      <c r="CLW30" s="291"/>
      <c r="CLX30" s="291"/>
      <c r="CLY30" s="291"/>
      <c r="CLZ30" s="291"/>
      <c r="CMA30" s="291"/>
      <c r="CMB30" s="291"/>
      <c r="CMC30" s="291"/>
      <c r="CMD30" s="291"/>
      <c r="CME30" s="291"/>
      <c r="CMF30" s="291"/>
      <c r="CMG30" s="291"/>
      <c r="CMH30" s="291"/>
      <c r="CMI30" s="291"/>
      <c r="CMJ30" s="291"/>
      <c r="CMK30" s="291"/>
      <c r="CML30" s="291"/>
      <c r="CMM30" s="291"/>
      <c r="CMN30" s="291"/>
      <c r="CMO30" s="291"/>
      <c r="CMP30" s="291"/>
      <c r="CMQ30" s="291"/>
      <c r="CMR30" s="291"/>
      <c r="CMS30" s="291"/>
      <c r="CMT30" s="291"/>
      <c r="CMU30" s="291"/>
      <c r="CMV30" s="291"/>
      <c r="CMW30" s="291"/>
      <c r="CMX30" s="291"/>
      <c r="CMY30" s="291"/>
      <c r="CMZ30" s="291"/>
      <c r="CNA30" s="291"/>
      <c r="CNB30" s="291"/>
      <c r="CNC30" s="291"/>
      <c r="CND30" s="291"/>
      <c r="CNE30" s="291"/>
      <c r="CNF30" s="291"/>
      <c r="CNG30" s="291"/>
      <c r="CNH30" s="291"/>
      <c r="CNI30" s="291"/>
      <c r="CNJ30" s="291"/>
      <c r="CNK30" s="291"/>
      <c r="CNL30" s="291"/>
      <c r="CNM30" s="291"/>
      <c r="CNN30" s="291"/>
      <c r="CNO30" s="291"/>
      <c r="CNP30" s="291"/>
      <c r="CNQ30" s="291"/>
      <c r="CNR30" s="291"/>
      <c r="CNS30" s="291"/>
      <c r="CNT30" s="291"/>
      <c r="CNU30" s="291"/>
      <c r="CNV30" s="291"/>
      <c r="CNW30" s="291"/>
      <c r="CNX30" s="291"/>
      <c r="CNY30" s="291"/>
      <c r="CNZ30" s="291"/>
      <c r="COA30" s="291"/>
      <c r="COB30" s="291"/>
      <c r="COC30" s="291"/>
      <c r="COD30" s="291"/>
      <c r="COE30" s="291"/>
      <c r="COF30" s="291"/>
      <c r="COG30" s="291"/>
      <c r="COH30" s="291"/>
      <c r="COI30" s="291"/>
      <c r="COJ30" s="291"/>
      <c r="COK30" s="291"/>
      <c r="COL30" s="291"/>
      <c r="COM30" s="291"/>
      <c r="CON30" s="291"/>
      <c r="COO30" s="291"/>
      <c r="COP30" s="291"/>
      <c r="COQ30" s="291"/>
      <c r="COR30" s="291"/>
      <c r="COS30" s="291"/>
      <c r="COT30" s="291"/>
      <c r="COU30" s="291"/>
      <c r="COV30" s="291"/>
      <c r="COW30" s="291"/>
      <c r="COX30" s="291"/>
      <c r="COY30" s="291"/>
      <c r="COZ30" s="291"/>
      <c r="CPA30" s="291"/>
      <c r="CPB30" s="291"/>
      <c r="CPC30" s="291"/>
      <c r="CPD30" s="291"/>
      <c r="CPE30" s="291"/>
      <c r="CPF30" s="291"/>
      <c r="CPG30" s="291"/>
      <c r="CPH30" s="291"/>
      <c r="CPI30" s="291"/>
      <c r="CPJ30" s="291"/>
      <c r="CPK30" s="291"/>
      <c r="CPL30" s="291"/>
      <c r="CPM30" s="291"/>
      <c r="CPN30" s="291"/>
      <c r="CPO30" s="291"/>
      <c r="CPP30" s="291"/>
      <c r="CPQ30" s="291"/>
      <c r="CPR30" s="291"/>
      <c r="CPS30" s="291"/>
      <c r="CPT30" s="291"/>
      <c r="CPU30" s="291"/>
      <c r="CPV30" s="291"/>
      <c r="CPW30" s="291"/>
      <c r="CPX30" s="291"/>
      <c r="CPY30" s="291"/>
      <c r="CPZ30" s="291"/>
      <c r="CQA30" s="291"/>
      <c r="CQB30" s="291"/>
      <c r="CQC30" s="291"/>
      <c r="CQD30" s="291"/>
      <c r="CQE30" s="291"/>
      <c r="CQF30" s="291"/>
      <c r="CQG30" s="291"/>
      <c r="CQH30" s="291"/>
      <c r="CQI30" s="291"/>
      <c r="CQJ30" s="291"/>
      <c r="CQK30" s="291"/>
      <c r="CQL30" s="291"/>
      <c r="CQM30" s="291"/>
      <c r="CQN30" s="291"/>
      <c r="CQO30" s="291"/>
      <c r="CQP30" s="291"/>
      <c r="CQQ30" s="291"/>
      <c r="CQR30" s="291"/>
      <c r="CQS30" s="291"/>
      <c r="CQT30" s="291"/>
      <c r="CQU30" s="291"/>
      <c r="CQV30" s="291"/>
      <c r="CQW30" s="291"/>
      <c r="CQX30" s="291"/>
      <c r="CQY30" s="291"/>
      <c r="CQZ30" s="291"/>
      <c r="CRA30" s="291"/>
      <c r="CRB30" s="291"/>
      <c r="CRC30" s="291"/>
      <c r="CRD30" s="291"/>
      <c r="CRE30" s="291"/>
      <c r="CRF30" s="291"/>
      <c r="CRG30" s="291"/>
      <c r="CRH30" s="291"/>
      <c r="CRI30" s="291"/>
      <c r="CRJ30" s="291"/>
      <c r="CRK30" s="291"/>
      <c r="CRL30" s="291"/>
      <c r="CRM30" s="291"/>
      <c r="CRN30" s="291"/>
      <c r="CRO30" s="291"/>
      <c r="CRP30" s="291"/>
      <c r="CRQ30" s="291"/>
      <c r="CRR30" s="291"/>
      <c r="CRS30" s="291"/>
      <c r="CRT30" s="291"/>
      <c r="CRU30" s="291"/>
      <c r="CRV30" s="291"/>
      <c r="CRW30" s="291"/>
      <c r="CRX30" s="291"/>
      <c r="CRY30" s="291"/>
      <c r="CRZ30" s="291"/>
      <c r="CSA30" s="291"/>
      <c r="CSB30" s="291"/>
      <c r="CSC30" s="291"/>
      <c r="CSD30" s="291"/>
      <c r="CSE30" s="291"/>
      <c r="CSF30" s="291"/>
      <c r="CSG30" s="291"/>
      <c r="CSH30" s="291"/>
      <c r="CSI30" s="291"/>
      <c r="CSJ30" s="291"/>
      <c r="CSK30" s="291"/>
      <c r="CSL30" s="291"/>
      <c r="CSM30" s="291"/>
      <c r="CSN30" s="291"/>
      <c r="CSO30" s="291"/>
      <c r="CSP30" s="291"/>
      <c r="CSQ30" s="291"/>
      <c r="CSR30" s="291"/>
      <c r="CSS30" s="291"/>
      <c r="CST30" s="291"/>
      <c r="CSU30" s="291"/>
      <c r="CSV30" s="291"/>
      <c r="CSW30" s="291"/>
      <c r="CSX30" s="291"/>
      <c r="CSY30" s="291"/>
      <c r="CSZ30" s="291"/>
      <c r="CTA30" s="291"/>
      <c r="CTB30" s="291"/>
      <c r="CTC30" s="291"/>
      <c r="CTD30" s="291"/>
      <c r="CTE30" s="291"/>
      <c r="CTF30" s="291"/>
      <c r="CTG30" s="291"/>
      <c r="CTH30" s="291"/>
      <c r="CTI30" s="291"/>
      <c r="CTJ30" s="291"/>
      <c r="CTK30" s="291"/>
      <c r="CTL30" s="291"/>
      <c r="CTM30" s="291"/>
      <c r="CTN30" s="291"/>
      <c r="CTO30" s="291"/>
      <c r="CTP30" s="291"/>
      <c r="CTQ30" s="291"/>
      <c r="CTR30" s="291"/>
      <c r="CTS30" s="291"/>
      <c r="CTT30" s="291"/>
      <c r="CTU30" s="291"/>
      <c r="CTV30" s="291"/>
      <c r="CTW30" s="291"/>
      <c r="CTX30" s="291"/>
      <c r="CTY30" s="291"/>
      <c r="CTZ30" s="291"/>
      <c r="CUA30" s="291"/>
      <c r="CUB30" s="291"/>
      <c r="CUC30" s="291"/>
      <c r="CUD30" s="291"/>
      <c r="CUE30" s="291"/>
      <c r="CUF30" s="291"/>
      <c r="CUG30" s="291"/>
      <c r="CUH30" s="291"/>
      <c r="CUI30" s="291"/>
      <c r="CUJ30" s="291"/>
      <c r="CUK30" s="291"/>
      <c r="CUL30" s="291"/>
      <c r="CUM30" s="291"/>
      <c r="CUN30" s="291"/>
      <c r="CUO30" s="291"/>
      <c r="CUP30" s="291"/>
      <c r="CUQ30" s="291"/>
      <c r="CUR30" s="291"/>
      <c r="CUS30" s="291"/>
      <c r="CUT30" s="291"/>
      <c r="CUU30" s="291"/>
      <c r="CUV30" s="291"/>
      <c r="CUW30" s="291"/>
      <c r="CUX30" s="291"/>
      <c r="CUY30" s="291"/>
      <c r="CUZ30" s="291"/>
      <c r="CVA30" s="291"/>
      <c r="CVB30" s="291"/>
      <c r="CVC30" s="291"/>
      <c r="CVD30" s="291"/>
      <c r="CVE30" s="291"/>
      <c r="CVF30" s="291"/>
      <c r="CVG30" s="291"/>
      <c r="CVH30" s="291"/>
      <c r="CVI30" s="291"/>
      <c r="CVJ30" s="291"/>
      <c r="CVK30" s="291"/>
      <c r="CVL30" s="291"/>
      <c r="CVM30" s="291"/>
      <c r="CVN30" s="291"/>
      <c r="CVO30" s="291"/>
      <c r="CVP30" s="291"/>
      <c r="CVQ30" s="291"/>
      <c r="CVR30" s="291"/>
      <c r="CVS30" s="291"/>
      <c r="CVT30" s="291"/>
      <c r="CVU30" s="291"/>
      <c r="CVV30" s="291"/>
      <c r="CVW30" s="291"/>
      <c r="CVX30" s="291"/>
      <c r="CVY30" s="291"/>
      <c r="CVZ30" s="291"/>
      <c r="CWA30" s="291"/>
      <c r="CWB30" s="291"/>
      <c r="CWC30" s="291"/>
      <c r="CWD30" s="291"/>
      <c r="CWE30" s="291"/>
      <c r="CWF30" s="291"/>
      <c r="CWG30" s="291"/>
      <c r="CWH30" s="291"/>
      <c r="CWI30" s="291"/>
      <c r="CWJ30" s="291"/>
      <c r="CWK30" s="291"/>
      <c r="CWL30" s="291"/>
      <c r="CWM30" s="291"/>
      <c r="CWN30" s="291"/>
      <c r="CWO30" s="291"/>
      <c r="CWP30" s="291"/>
      <c r="CWQ30" s="291"/>
      <c r="CWR30" s="291"/>
      <c r="CWS30" s="291"/>
      <c r="CWT30" s="291"/>
      <c r="CWU30" s="291"/>
      <c r="CWV30" s="291"/>
      <c r="CWW30" s="291"/>
      <c r="CWX30" s="291"/>
      <c r="CWY30" s="291"/>
      <c r="CWZ30" s="291"/>
      <c r="CXA30" s="291"/>
      <c r="CXB30" s="291"/>
      <c r="CXC30" s="291"/>
      <c r="CXD30" s="291"/>
      <c r="CXE30" s="291"/>
      <c r="CXF30" s="291"/>
      <c r="CXG30" s="291"/>
      <c r="CXH30" s="291"/>
      <c r="CXI30" s="291"/>
      <c r="CXJ30" s="291"/>
      <c r="CXK30" s="291"/>
      <c r="CXL30" s="291"/>
      <c r="CXM30" s="291"/>
      <c r="CXN30" s="291"/>
      <c r="CXO30" s="291"/>
      <c r="CXP30" s="291"/>
      <c r="CXQ30" s="291"/>
      <c r="CXR30" s="291"/>
      <c r="CXS30" s="291"/>
      <c r="CXT30" s="291"/>
      <c r="CXU30" s="291"/>
      <c r="CXV30" s="291"/>
      <c r="CXW30" s="291"/>
      <c r="CXX30" s="291"/>
      <c r="CXY30" s="291"/>
      <c r="CXZ30" s="291"/>
      <c r="CYA30" s="291"/>
      <c r="CYB30" s="291"/>
      <c r="CYC30" s="291"/>
      <c r="CYD30" s="291"/>
      <c r="CYE30" s="291"/>
      <c r="CYF30" s="291"/>
      <c r="CYG30" s="291"/>
      <c r="CYH30" s="291"/>
      <c r="CYI30" s="291"/>
      <c r="CYJ30" s="291"/>
      <c r="CYK30" s="291"/>
      <c r="CYL30" s="291"/>
      <c r="CYM30" s="291"/>
      <c r="CYN30" s="291"/>
      <c r="CYO30" s="291"/>
      <c r="CYP30" s="291"/>
      <c r="CYQ30" s="291"/>
      <c r="CYR30" s="291"/>
      <c r="CYS30" s="291"/>
      <c r="CYT30" s="291"/>
      <c r="CYU30" s="291"/>
      <c r="CYV30" s="291"/>
      <c r="CYW30" s="291"/>
      <c r="CYX30" s="291"/>
      <c r="CYY30" s="291"/>
      <c r="CYZ30" s="291"/>
      <c r="CZA30" s="291"/>
      <c r="CZB30" s="291"/>
      <c r="CZC30" s="291"/>
      <c r="CZD30" s="291"/>
      <c r="CZE30" s="291"/>
      <c r="CZF30" s="291"/>
      <c r="CZG30" s="291"/>
      <c r="CZH30" s="291"/>
      <c r="CZI30" s="291"/>
      <c r="CZJ30" s="291"/>
      <c r="CZK30" s="291"/>
      <c r="CZL30" s="291"/>
      <c r="CZM30" s="291"/>
      <c r="CZN30" s="291"/>
      <c r="CZO30" s="291"/>
      <c r="CZP30" s="291"/>
      <c r="CZQ30" s="291"/>
      <c r="CZR30" s="291"/>
      <c r="CZS30" s="291"/>
      <c r="CZT30" s="291"/>
      <c r="CZU30" s="291"/>
      <c r="CZV30" s="291"/>
      <c r="CZW30" s="291"/>
      <c r="CZX30" s="291"/>
      <c r="CZY30" s="291"/>
      <c r="CZZ30" s="291"/>
      <c r="DAA30" s="291"/>
      <c r="DAB30" s="291"/>
      <c r="DAC30" s="291"/>
      <c r="DAD30" s="291"/>
      <c r="DAE30" s="291"/>
      <c r="DAF30" s="291"/>
      <c r="DAG30" s="291"/>
      <c r="DAH30" s="291"/>
      <c r="DAI30" s="291"/>
      <c r="DAJ30" s="291"/>
      <c r="DAK30" s="291"/>
      <c r="DAL30" s="291"/>
      <c r="DAM30" s="291"/>
      <c r="DAN30" s="291"/>
      <c r="DAO30" s="291"/>
      <c r="DAP30" s="291"/>
      <c r="DAQ30" s="291"/>
      <c r="DAR30" s="291"/>
      <c r="DAS30" s="291"/>
      <c r="DAT30" s="291"/>
      <c r="DAU30" s="291"/>
      <c r="DAV30" s="291"/>
      <c r="DAW30" s="291"/>
      <c r="DAX30" s="291"/>
      <c r="DAY30" s="291"/>
      <c r="DAZ30" s="291"/>
      <c r="DBA30" s="291"/>
      <c r="DBB30" s="291"/>
      <c r="DBC30" s="291"/>
      <c r="DBD30" s="291"/>
      <c r="DBE30" s="291"/>
      <c r="DBF30" s="291"/>
      <c r="DBG30" s="291"/>
      <c r="DBH30" s="291"/>
      <c r="DBI30" s="291"/>
      <c r="DBJ30" s="291"/>
      <c r="DBK30" s="291"/>
      <c r="DBL30" s="291"/>
      <c r="DBM30" s="291"/>
      <c r="DBN30" s="291"/>
      <c r="DBO30" s="291"/>
      <c r="DBP30" s="291"/>
      <c r="DBQ30" s="291"/>
      <c r="DBR30" s="291"/>
      <c r="DBS30" s="291"/>
      <c r="DBT30" s="291"/>
      <c r="DBU30" s="291"/>
      <c r="DBV30" s="291"/>
      <c r="DBW30" s="291"/>
      <c r="DBX30" s="291"/>
      <c r="DBY30" s="291"/>
      <c r="DBZ30" s="291"/>
      <c r="DCA30" s="291"/>
      <c r="DCB30" s="291"/>
      <c r="DCC30" s="291"/>
      <c r="DCD30" s="291"/>
      <c r="DCE30" s="291"/>
      <c r="DCF30" s="291"/>
      <c r="DCG30" s="291"/>
      <c r="DCH30" s="291"/>
      <c r="DCI30" s="291"/>
      <c r="DCJ30" s="291"/>
      <c r="DCK30" s="291"/>
      <c r="DCL30" s="291"/>
      <c r="DCM30" s="291"/>
      <c r="DCN30" s="291"/>
      <c r="DCO30" s="291"/>
      <c r="DCP30" s="291"/>
      <c r="DCQ30" s="291"/>
      <c r="DCR30" s="291"/>
      <c r="DCS30" s="291"/>
      <c r="DCT30" s="291"/>
      <c r="DCU30" s="291"/>
      <c r="DCV30" s="291"/>
      <c r="DCW30" s="291"/>
      <c r="DCX30" s="291"/>
      <c r="DCY30" s="291"/>
      <c r="DCZ30" s="291"/>
      <c r="DDA30" s="291"/>
      <c r="DDB30" s="291"/>
      <c r="DDC30" s="291"/>
      <c r="DDD30" s="291"/>
      <c r="DDE30" s="291"/>
      <c r="DDF30" s="291"/>
      <c r="DDG30" s="291"/>
      <c r="DDH30" s="291"/>
      <c r="DDI30" s="291"/>
      <c r="DDJ30" s="291"/>
      <c r="DDK30" s="291"/>
      <c r="DDL30" s="291"/>
      <c r="DDM30" s="291"/>
      <c r="DDN30" s="291"/>
      <c r="DDO30" s="291"/>
      <c r="DDP30" s="291"/>
      <c r="DDQ30" s="291"/>
      <c r="DDR30" s="291"/>
      <c r="DDS30" s="291"/>
      <c r="DDT30" s="291"/>
      <c r="DDU30" s="291"/>
      <c r="DDV30" s="291"/>
      <c r="DDW30" s="291"/>
      <c r="DDX30" s="291"/>
      <c r="DDY30" s="291"/>
      <c r="DDZ30" s="291"/>
      <c r="DEA30" s="291"/>
      <c r="DEB30" s="291"/>
      <c r="DEC30" s="291"/>
      <c r="DED30" s="291"/>
      <c r="DEE30" s="291"/>
      <c r="DEF30" s="291"/>
      <c r="DEG30" s="291"/>
      <c r="DEH30" s="291"/>
      <c r="DEI30" s="291"/>
      <c r="DEJ30" s="291"/>
      <c r="DEK30" s="291"/>
      <c r="DEL30" s="291"/>
      <c r="DEM30" s="291"/>
      <c r="DEN30" s="291"/>
      <c r="DEO30" s="291"/>
      <c r="DEP30" s="291"/>
      <c r="DEQ30" s="291"/>
      <c r="DER30" s="291"/>
      <c r="DES30" s="291"/>
      <c r="DET30" s="291"/>
      <c r="DEU30" s="291"/>
      <c r="DEV30" s="291"/>
      <c r="DEW30" s="291"/>
      <c r="DEX30" s="291"/>
      <c r="DEY30" s="291"/>
      <c r="DEZ30" s="291"/>
      <c r="DFA30" s="291"/>
      <c r="DFB30" s="291"/>
      <c r="DFC30" s="291"/>
      <c r="DFD30" s="291"/>
      <c r="DFE30" s="291"/>
      <c r="DFF30" s="291"/>
      <c r="DFG30" s="291"/>
      <c r="DFH30" s="291"/>
      <c r="DFI30" s="291"/>
      <c r="DFJ30" s="291"/>
      <c r="DFK30" s="291"/>
      <c r="DFL30" s="291"/>
      <c r="DFM30" s="291"/>
      <c r="DFN30" s="291"/>
      <c r="DFO30" s="291"/>
      <c r="DFP30" s="291"/>
      <c r="DFQ30" s="291"/>
      <c r="DFR30" s="291"/>
      <c r="DFS30" s="291"/>
      <c r="DFT30" s="291"/>
      <c r="DFU30" s="291"/>
      <c r="DFV30" s="291"/>
      <c r="DFW30" s="291"/>
      <c r="DFX30" s="291"/>
      <c r="DFY30" s="291"/>
      <c r="DFZ30" s="291"/>
      <c r="DGA30" s="291"/>
      <c r="DGB30" s="291"/>
      <c r="DGC30" s="291"/>
      <c r="DGD30" s="291"/>
      <c r="DGE30" s="291"/>
      <c r="DGF30" s="291"/>
      <c r="DGG30" s="291"/>
      <c r="DGH30" s="291"/>
      <c r="DGI30" s="291"/>
      <c r="DGJ30" s="291"/>
      <c r="DGK30" s="291"/>
      <c r="DGL30" s="291"/>
      <c r="DGM30" s="291"/>
      <c r="DGN30" s="291"/>
      <c r="DGO30" s="291"/>
      <c r="DGP30" s="291"/>
      <c r="DGQ30" s="291"/>
      <c r="DGR30" s="291"/>
      <c r="DGS30" s="291"/>
      <c r="DGT30" s="291"/>
      <c r="DGU30" s="291"/>
      <c r="DGV30" s="291"/>
      <c r="DGW30" s="291"/>
      <c r="DGX30" s="291"/>
      <c r="DGY30" s="291"/>
      <c r="DGZ30" s="291"/>
      <c r="DHA30" s="291"/>
      <c r="DHB30" s="291"/>
      <c r="DHC30" s="291"/>
      <c r="DHD30" s="291"/>
      <c r="DHE30" s="291"/>
      <c r="DHF30" s="291"/>
      <c r="DHG30" s="291"/>
      <c r="DHH30" s="291"/>
      <c r="DHI30" s="291"/>
      <c r="DHJ30" s="291"/>
      <c r="DHK30" s="291"/>
      <c r="DHL30" s="291"/>
      <c r="DHM30" s="291"/>
      <c r="DHN30" s="291"/>
      <c r="DHO30" s="291"/>
      <c r="DHP30" s="291"/>
      <c r="DHQ30" s="291"/>
      <c r="DHR30" s="291"/>
      <c r="DHS30" s="291"/>
      <c r="DHT30" s="291"/>
      <c r="DHU30" s="291"/>
      <c r="DHV30" s="291"/>
      <c r="DHW30" s="291"/>
      <c r="DHX30" s="291"/>
      <c r="DHY30" s="291"/>
      <c r="DHZ30" s="291"/>
      <c r="DIA30" s="291"/>
      <c r="DIB30" s="291"/>
      <c r="DIC30" s="291"/>
      <c r="DID30" s="291"/>
      <c r="DIE30" s="291"/>
      <c r="DIF30" s="291"/>
      <c r="DIG30" s="291"/>
      <c r="DIH30" s="291"/>
      <c r="DII30" s="291"/>
      <c r="DIJ30" s="291"/>
      <c r="DIK30" s="291"/>
      <c r="DIL30" s="291"/>
      <c r="DIM30" s="291"/>
      <c r="DIN30" s="291"/>
      <c r="DIO30" s="291"/>
      <c r="DIP30" s="291"/>
      <c r="DIQ30" s="291"/>
      <c r="DIR30" s="291"/>
      <c r="DIS30" s="291"/>
      <c r="DIT30" s="291"/>
      <c r="DIU30" s="291"/>
      <c r="DIV30" s="291"/>
      <c r="DIW30" s="291"/>
      <c r="DIX30" s="291"/>
      <c r="DIY30" s="291"/>
      <c r="DIZ30" s="291"/>
      <c r="DJA30" s="291"/>
      <c r="DJB30" s="291"/>
      <c r="DJC30" s="291"/>
      <c r="DJD30" s="291"/>
      <c r="DJE30" s="291"/>
      <c r="DJF30" s="291"/>
      <c r="DJG30" s="291"/>
      <c r="DJH30" s="291"/>
      <c r="DJI30" s="291"/>
      <c r="DJJ30" s="291"/>
      <c r="DJK30" s="291"/>
      <c r="DJL30" s="291"/>
      <c r="DJM30" s="291"/>
      <c r="DJN30" s="291"/>
      <c r="DJO30" s="291"/>
      <c r="DJP30" s="291"/>
      <c r="DJQ30" s="291"/>
      <c r="DJR30" s="291"/>
      <c r="DJS30" s="291"/>
      <c r="DJT30" s="291"/>
      <c r="DJU30" s="291"/>
      <c r="DJV30" s="291"/>
      <c r="DJW30" s="291"/>
      <c r="DJX30" s="291"/>
      <c r="DJY30" s="291"/>
      <c r="DJZ30" s="291"/>
      <c r="DKA30" s="291"/>
      <c r="DKB30" s="291"/>
      <c r="DKC30" s="291"/>
      <c r="DKD30" s="291"/>
      <c r="DKE30" s="291"/>
      <c r="DKF30" s="291"/>
      <c r="DKG30" s="291"/>
      <c r="DKH30" s="291"/>
      <c r="DKI30" s="291"/>
      <c r="DKJ30" s="291"/>
      <c r="DKK30" s="291"/>
      <c r="DKL30" s="291"/>
      <c r="DKM30" s="291"/>
      <c r="DKN30" s="291"/>
      <c r="DKO30" s="291"/>
      <c r="DKP30" s="291"/>
      <c r="DKQ30" s="291"/>
      <c r="DKR30" s="291"/>
      <c r="DKS30" s="291"/>
      <c r="DKT30" s="291"/>
      <c r="DKU30" s="291"/>
      <c r="DKV30" s="291"/>
      <c r="DKW30" s="291"/>
      <c r="DKX30" s="291"/>
      <c r="DKY30" s="291"/>
      <c r="DKZ30" s="291"/>
      <c r="DLA30" s="291"/>
      <c r="DLB30" s="291"/>
      <c r="DLC30" s="291"/>
      <c r="DLD30" s="291"/>
      <c r="DLE30" s="291"/>
      <c r="DLF30" s="291"/>
      <c r="DLG30" s="291"/>
      <c r="DLH30" s="291"/>
      <c r="DLI30" s="291"/>
      <c r="DLJ30" s="291"/>
      <c r="DLK30" s="291"/>
      <c r="DLL30" s="291"/>
      <c r="DLM30" s="291"/>
      <c r="DLN30" s="291"/>
      <c r="DLO30" s="291"/>
      <c r="DLP30" s="291"/>
      <c r="DLQ30" s="291"/>
      <c r="DLR30" s="291"/>
      <c r="DLS30" s="291"/>
      <c r="DLT30" s="291"/>
      <c r="DLU30" s="291"/>
      <c r="DLV30" s="291"/>
      <c r="DLW30" s="291"/>
      <c r="DLX30" s="291"/>
      <c r="DLY30" s="291"/>
      <c r="DLZ30" s="291"/>
      <c r="DMA30" s="291"/>
      <c r="DMB30" s="291"/>
      <c r="DMC30" s="291"/>
      <c r="DMD30" s="291"/>
      <c r="DME30" s="291"/>
      <c r="DMF30" s="291"/>
      <c r="DMG30" s="291"/>
      <c r="DMH30" s="291"/>
      <c r="DMI30" s="291"/>
      <c r="DMJ30" s="291"/>
      <c r="DMK30" s="291"/>
      <c r="DML30" s="291"/>
      <c r="DMM30" s="291"/>
      <c r="DMN30" s="291"/>
      <c r="DMO30" s="291"/>
      <c r="DMP30" s="291"/>
      <c r="DMQ30" s="291"/>
      <c r="DMR30" s="291"/>
      <c r="DMS30" s="291"/>
      <c r="DMT30" s="291"/>
      <c r="DMU30" s="291"/>
      <c r="DMV30" s="291"/>
      <c r="DMW30" s="291"/>
      <c r="DMX30" s="291"/>
      <c r="DMY30" s="291"/>
      <c r="DMZ30" s="291"/>
      <c r="DNA30" s="291"/>
      <c r="DNB30" s="291"/>
      <c r="DNC30" s="291"/>
      <c r="DND30" s="291"/>
      <c r="DNE30" s="291"/>
      <c r="DNF30" s="291"/>
      <c r="DNG30" s="291"/>
      <c r="DNH30" s="291"/>
      <c r="DNI30" s="291"/>
      <c r="DNJ30" s="291"/>
      <c r="DNK30" s="291"/>
      <c r="DNL30" s="291"/>
      <c r="DNM30" s="291"/>
      <c r="DNN30" s="291"/>
      <c r="DNO30" s="291"/>
      <c r="DNP30" s="291"/>
      <c r="DNQ30" s="291"/>
      <c r="DNR30" s="291"/>
      <c r="DNS30" s="291"/>
      <c r="DNT30" s="291"/>
      <c r="DNU30" s="291"/>
      <c r="DNV30" s="291"/>
      <c r="DNW30" s="291"/>
      <c r="DNX30" s="291"/>
      <c r="DNY30" s="291"/>
      <c r="DNZ30" s="291"/>
      <c r="DOA30" s="291"/>
      <c r="DOB30" s="291"/>
      <c r="DOC30" s="291"/>
      <c r="DOD30" s="291"/>
      <c r="DOE30" s="291"/>
      <c r="DOF30" s="291"/>
      <c r="DOG30" s="291"/>
      <c r="DOH30" s="291"/>
      <c r="DOI30" s="291"/>
      <c r="DOJ30" s="291"/>
      <c r="DOK30" s="291"/>
      <c r="DOL30" s="291"/>
      <c r="DOM30" s="291"/>
      <c r="DON30" s="291"/>
      <c r="DOO30" s="291"/>
      <c r="DOP30" s="291"/>
      <c r="DOQ30" s="291"/>
      <c r="DOR30" s="291"/>
      <c r="DOS30" s="291"/>
      <c r="DOT30" s="291"/>
      <c r="DOU30" s="291"/>
      <c r="DOV30" s="291"/>
      <c r="DOW30" s="291"/>
      <c r="DOX30" s="291"/>
      <c r="DOY30" s="291"/>
      <c r="DOZ30" s="291"/>
      <c r="DPA30" s="291"/>
      <c r="DPB30" s="291"/>
      <c r="DPC30" s="291"/>
      <c r="DPD30" s="291"/>
      <c r="DPE30" s="291"/>
      <c r="DPF30" s="291"/>
      <c r="DPG30" s="291"/>
      <c r="DPH30" s="291"/>
      <c r="DPI30" s="291"/>
      <c r="DPJ30" s="291"/>
      <c r="DPK30" s="291"/>
      <c r="DPL30" s="291"/>
      <c r="DPM30" s="291"/>
      <c r="DPN30" s="291"/>
      <c r="DPO30" s="291"/>
      <c r="DPP30" s="291"/>
      <c r="DPQ30" s="291"/>
      <c r="DPR30" s="291"/>
      <c r="DPS30" s="291"/>
      <c r="DPT30" s="291"/>
      <c r="DPU30" s="291"/>
      <c r="DPV30" s="291"/>
      <c r="DPW30" s="291"/>
      <c r="DPX30" s="291"/>
      <c r="DPY30" s="291"/>
      <c r="DPZ30" s="291"/>
      <c r="DQA30" s="291"/>
      <c r="DQB30" s="291"/>
      <c r="DQC30" s="291"/>
      <c r="DQD30" s="291"/>
      <c r="DQE30" s="291"/>
      <c r="DQF30" s="291"/>
      <c r="DQG30" s="291"/>
      <c r="DQH30" s="291"/>
      <c r="DQI30" s="291"/>
      <c r="DQJ30" s="291"/>
      <c r="DQK30" s="291"/>
      <c r="DQL30" s="291"/>
      <c r="DQM30" s="291"/>
      <c r="DQN30" s="291"/>
      <c r="DQO30" s="291"/>
      <c r="DQP30" s="291"/>
      <c r="DQQ30" s="291"/>
      <c r="DQR30" s="291"/>
      <c r="DQS30" s="291"/>
      <c r="DQT30" s="291"/>
      <c r="DQU30" s="291"/>
      <c r="DQV30" s="291"/>
      <c r="DQW30" s="291"/>
      <c r="DQX30" s="291"/>
      <c r="DQY30" s="291"/>
      <c r="DQZ30" s="291"/>
      <c r="DRA30" s="291"/>
      <c r="DRB30" s="291"/>
      <c r="DRC30" s="291"/>
      <c r="DRD30" s="291"/>
      <c r="DRE30" s="291"/>
      <c r="DRF30" s="291"/>
      <c r="DRG30" s="291"/>
      <c r="DRH30" s="291"/>
      <c r="DRI30" s="291"/>
      <c r="DRJ30" s="291"/>
      <c r="DRK30" s="291"/>
      <c r="DRL30" s="291"/>
      <c r="DRM30" s="291"/>
      <c r="DRN30" s="291"/>
      <c r="DRO30" s="291"/>
      <c r="DRP30" s="291"/>
      <c r="DRQ30" s="291"/>
      <c r="DRR30" s="291"/>
      <c r="DRS30" s="291"/>
      <c r="DRT30" s="291"/>
      <c r="DRU30" s="291"/>
      <c r="DRV30" s="291"/>
      <c r="DRW30" s="291"/>
      <c r="DRX30" s="291"/>
      <c r="DRY30" s="291"/>
      <c r="DRZ30" s="291"/>
      <c r="DSA30" s="291"/>
      <c r="DSB30" s="291"/>
      <c r="DSC30" s="291"/>
      <c r="DSD30" s="291"/>
      <c r="DSE30" s="291"/>
      <c r="DSF30" s="291"/>
      <c r="DSG30" s="291"/>
      <c r="DSH30" s="291"/>
      <c r="DSI30" s="291"/>
      <c r="DSJ30" s="291"/>
      <c r="DSK30" s="291"/>
      <c r="DSL30" s="291"/>
      <c r="DSM30" s="291"/>
      <c r="DSN30" s="291"/>
      <c r="DSO30" s="291"/>
      <c r="DSP30" s="291"/>
      <c r="DSQ30" s="291"/>
      <c r="DSR30" s="291"/>
      <c r="DSS30" s="291"/>
      <c r="DST30" s="291"/>
      <c r="DSU30" s="291"/>
      <c r="DSV30" s="291"/>
      <c r="DSW30" s="291"/>
      <c r="DSX30" s="291"/>
      <c r="DSY30" s="291"/>
      <c r="DSZ30" s="291"/>
      <c r="DTA30" s="291"/>
      <c r="DTB30" s="291"/>
      <c r="DTC30" s="291"/>
      <c r="DTD30" s="291"/>
      <c r="DTE30" s="291"/>
      <c r="DTF30" s="291"/>
      <c r="DTG30" s="291"/>
      <c r="DTH30" s="291"/>
      <c r="DTI30" s="291"/>
      <c r="DTJ30" s="291"/>
      <c r="DTK30" s="291"/>
      <c r="DTL30" s="291"/>
      <c r="DTM30" s="291"/>
      <c r="DTN30" s="291"/>
      <c r="DTO30" s="291"/>
      <c r="DTP30" s="291"/>
      <c r="DTQ30" s="291"/>
      <c r="DTR30" s="291"/>
      <c r="DTS30" s="291"/>
      <c r="DTT30" s="291"/>
      <c r="DTU30" s="291"/>
      <c r="DTV30" s="291"/>
      <c r="DTW30" s="291"/>
      <c r="DTX30" s="291"/>
      <c r="DTY30" s="291"/>
      <c r="DTZ30" s="291"/>
      <c r="DUA30" s="291"/>
      <c r="DUB30" s="291"/>
      <c r="DUC30" s="291"/>
      <c r="DUD30" s="291"/>
      <c r="DUE30" s="291"/>
      <c r="DUF30" s="291"/>
      <c r="DUG30" s="291"/>
      <c r="DUH30" s="291"/>
      <c r="DUI30" s="291"/>
      <c r="DUJ30" s="291"/>
      <c r="DUK30" s="291"/>
      <c r="DUL30" s="291"/>
      <c r="DUM30" s="291"/>
      <c r="DUN30" s="291"/>
      <c r="DUO30" s="291"/>
      <c r="DUP30" s="291"/>
      <c r="DUQ30" s="291"/>
      <c r="DUR30" s="291"/>
      <c r="DUS30" s="291"/>
      <c r="DUT30" s="291"/>
      <c r="DUU30" s="291"/>
      <c r="DUV30" s="291"/>
      <c r="DUW30" s="291"/>
      <c r="DUX30" s="291"/>
      <c r="DUY30" s="291"/>
      <c r="DUZ30" s="291"/>
      <c r="DVA30" s="291"/>
      <c r="DVB30" s="291"/>
      <c r="DVC30" s="291"/>
      <c r="DVD30" s="291"/>
      <c r="DVE30" s="291"/>
      <c r="DVF30" s="291"/>
      <c r="DVG30" s="291"/>
      <c r="DVH30" s="291"/>
      <c r="DVI30" s="291"/>
      <c r="DVJ30" s="291"/>
      <c r="DVK30" s="291"/>
      <c r="DVL30" s="291"/>
      <c r="DVM30" s="291"/>
      <c r="DVN30" s="291"/>
      <c r="DVO30" s="291"/>
      <c r="DVP30" s="291"/>
      <c r="DVQ30" s="291"/>
      <c r="DVR30" s="291"/>
      <c r="DVS30" s="291"/>
      <c r="DVT30" s="291"/>
      <c r="DVU30" s="291"/>
      <c r="DVV30" s="291"/>
      <c r="DVW30" s="291"/>
      <c r="DVX30" s="291"/>
      <c r="DVY30" s="291"/>
      <c r="DVZ30" s="291"/>
      <c r="DWA30" s="291"/>
      <c r="DWB30" s="291"/>
      <c r="DWC30" s="291"/>
      <c r="DWD30" s="291"/>
      <c r="DWE30" s="291"/>
      <c r="DWF30" s="291"/>
      <c r="DWG30" s="291"/>
      <c r="DWH30" s="291"/>
      <c r="DWI30" s="291"/>
      <c r="DWJ30" s="291"/>
      <c r="DWK30" s="291"/>
      <c r="DWL30" s="291"/>
      <c r="DWM30" s="291"/>
      <c r="DWN30" s="291"/>
      <c r="DWO30" s="291"/>
      <c r="DWP30" s="291"/>
      <c r="DWQ30" s="291"/>
      <c r="DWR30" s="291"/>
      <c r="DWS30" s="291"/>
      <c r="DWT30" s="291"/>
      <c r="DWU30" s="291"/>
      <c r="DWV30" s="291"/>
      <c r="DWW30" s="291"/>
      <c r="DWX30" s="291"/>
      <c r="DWY30" s="291"/>
      <c r="DWZ30" s="291"/>
      <c r="DXA30" s="291"/>
      <c r="DXB30" s="291"/>
      <c r="DXC30" s="291"/>
      <c r="DXD30" s="291"/>
      <c r="DXE30" s="291"/>
      <c r="DXF30" s="291"/>
      <c r="DXG30" s="291"/>
      <c r="DXH30" s="291"/>
      <c r="DXI30" s="291"/>
      <c r="DXJ30" s="291"/>
      <c r="DXK30" s="291"/>
      <c r="DXL30" s="291"/>
      <c r="DXM30" s="291"/>
      <c r="DXN30" s="291"/>
      <c r="DXO30" s="291"/>
      <c r="DXP30" s="291"/>
      <c r="DXQ30" s="291"/>
      <c r="DXR30" s="291"/>
      <c r="DXS30" s="291"/>
      <c r="DXT30" s="291"/>
      <c r="DXU30" s="291"/>
      <c r="DXV30" s="291"/>
      <c r="DXW30" s="291"/>
      <c r="DXX30" s="291"/>
      <c r="DXY30" s="291"/>
      <c r="DXZ30" s="291"/>
      <c r="DYA30" s="291"/>
      <c r="DYB30" s="291"/>
      <c r="DYC30" s="291"/>
      <c r="DYD30" s="291"/>
      <c r="DYE30" s="291"/>
      <c r="DYF30" s="291"/>
      <c r="DYG30" s="291"/>
      <c r="DYH30" s="291"/>
      <c r="DYI30" s="291"/>
      <c r="DYJ30" s="291"/>
      <c r="DYK30" s="291"/>
      <c r="DYL30" s="291"/>
      <c r="DYM30" s="291"/>
      <c r="DYN30" s="291"/>
      <c r="DYO30" s="291"/>
      <c r="DYP30" s="291"/>
      <c r="DYQ30" s="291"/>
      <c r="DYR30" s="291"/>
      <c r="DYS30" s="291"/>
      <c r="DYT30" s="291"/>
      <c r="DYU30" s="291"/>
      <c r="DYV30" s="291"/>
      <c r="DYW30" s="291"/>
      <c r="DYX30" s="291"/>
      <c r="DYY30" s="291"/>
      <c r="DYZ30" s="291"/>
      <c r="DZA30" s="291"/>
      <c r="DZB30" s="291"/>
      <c r="DZC30" s="291"/>
      <c r="DZD30" s="291"/>
      <c r="DZE30" s="291"/>
      <c r="DZF30" s="291"/>
      <c r="DZG30" s="291"/>
      <c r="DZH30" s="291"/>
      <c r="DZI30" s="291"/>
      <c r="DZJ30" s="291"/>
      <c r="DZK30" s="291"/>
      <c r="DZL30" s="291"/>
      <c r="DZM30" s="291"/>
      <c r="DZN30" s="291"/>
      <c r="DZO30" s="291"/>
      <c r="DZP30" s="291"/>
      <c r="DZQ30" s="291"/>
      <c r="DZR30" s="291"/>
      <c r="DZS30" s="291"/>
      <c r="DZT30" s="291"/>
      <c r="DZU30" s="291"/>
      <c r="DZV30" s="291"/>
      <c r="DZW30" s="291"/>
      <c r="DZX30" s="291"/>
      <c r="DZY30" s="291"/>
      <c r="DZZ30" s="291"/>
      <c r="EAA30" s="291"/>
      <c r="EAB30" s="291"/>
      <c r="EAC30" s="291"/>
      <c r="EAD30" s="291"/>
      <c r="EAE30" s="291"/>
      <c r="EAF30" s="291"/>
      <c r="EAG30" s="291"/>
      <c r="EAH30" s="291"/>
      <c r="EAI30" s="291"/>
      <c r="EAJ30" s="291"/>
      <c r="EAK30" s="291"/>
      <c r="EAL30" s="291"/>
      <c r="EAM30" s="291"/>
      <c r="EAN30" s="291"/>
      <c r="EAO30" s="291"/>
      <c r="EAP30" s="291"/>
      <c r="EAQ30" s="291"/>
      <c r="EAR30" s="291"/>
      <c r="EAS30" s="291"/>
      <c r="EAT30" s="291"/>
      <c r="EAU30" s="291"/>
      <c r="EAV30" s="291"/>
      <c r="EAW30" s="291"/>
      <c r="EAX30" s="291"/>
      <c r="EAY30" s="291"/>
      <c r="EAZ30" s="291"/>
      <c r="EBA30" s="291"/>
      <c r="EBB30" s="291"/>
      <c r="EBC30" s="291"/>
      <c r="EBD30" s="291"/>
      <c r="EBE30" s="291"/>
      <c r="EBF30" s="291"/>
      <c r="EBG30" s="291"/>
      <c r="EBH30" s="291"/>
      <c r="EBI30" s="291"/>
      <c r="EBJ30" s="291"/>
      <c r="EBK30" s="291"/>
      <c r="EBL30" s="291"/>
      <c r="EBM30" s="291"/>
      <c r="EBN30" s="291"/>
      <c r="EBO30" s="291"/>
      <c r="EBP30" s="291"/>
      <c r="EBQ30" s="291"/>
      <c r="EBR30" s="291"/>
      <c r="EBS30" s="291"/>
      <c r="EBT30" s="291"/>
      <c r="EBU30" s="291"/>
      <c r="EBV30" s="291"/>
      <c r="EBW30" s="291"/>
      <c r="EBX30" s="291"/>
      <c r="EBY30" s="291"/>
      <c r="EBZ30" s="291"/>
      <c r="ECA30" s="291"/>
      <c r="ECB30" s="291"/>
      <c r="ECC30" s="291"/>
      <c r="ECD30" s="291"/>
      <c r="ECE30" s="291"/>
      <c r="ECF30" s="291"/>
      <c r="ECG30" s="291"/>
      <c r="ECH30" s="291"/>
      <c r="ECI30" s="291"/>
      <c r="ECJ30" s="291"/>
      <c r="ECK30" s="291"/>
      <c r="ECL30" s="291"/>
      <c r="ECM30" s="291"/>
      <c r="ECN30" s="291"/>
      <c r="ECO30" s="291"/>
      <c r="ECP30" s="291"/>
      <c r="ECQ30" s="291"/>
      <c r="ECR30" s="291"/>
      <c r="ECS30" s="291"/>
      <c r="ECT30" s="291"/>
      <c r="ECU30" s="291"/>
      <c r="ECV30" s="291"/>
      <c r="ECW30" s="291"/>
      <c r="ECX30" s="291"/>
      <c r="ECY30" s="291"/>
      <c r="ECZ30" s="291"/>
      <c r="EDA30" s="291"/>
      <c r="EDB30" s="291"/>
      <c r="EDC30" s="291"/>
      <c r="EDD30" s="291"/>
      <c r="EDE30" s="291"/>
      <c r="EDF30" s="291"/>
      <c r="EDG30" s="291"/>
      <c r="EDH30" s="291"/>
      <c r="EDI30" s="291"/>
      <c r="EDJ30" s="291"/>
      <c r="EDK30" s="291"/>
      <c r="EDL30" s="291"/>
      <c r="EDM30" s="291"/>
      <c r="EDN30" s="291"/>
      <c r="EDO30" s="291"/>
      <c r="EDP30" s="291"/>
      <c r="EDQ30" s="291"/>
      <c r="EDR30" s="291"/>
      <c r="EDS30" s="291"/>
      <c r="EDT30" s="291"/>
      <c r="EDU30" s="291"/>
      <c r="EDV30" s="291"/>
      <c r="EDW30" s="291"/>
      <c r="EDX30" s="291"/>
      <c r="EDY30" s="291"/>
      <c r="EDZ30" s="291"/>
      <c r="EEA30" s="291"/>
      <c r="EEB30" s="291"/>
      <c r="EEC30" s="291"/>
      <c r="EED30" s="291"/>
      <c r="EEE30" s="291"/>
      <c r="EEF30" s="291"/>
      <c r="EEG30" s="291"/>
      <c r="EEH30" s="291"/>
      <c r="EEI30" s="291"/>
      <c r="EEJ30" s="291"/>
      <c r="EEK30" s="291"/>
      <c r="EEL30" s="291"/>
      <c r="EEM30" s="291"/>
      <c r="EEN30" s="291"/>
      <c r="EEO30" s="291"/>
      <c r="EEP30" s="291"/>
      <c r="EEQ30" s="291"/>
      <c r="EER30" s="291"/>
      <c r="EES30" s="291"/>
      <c r="EET30" s="291"/>
      <c r="EEU30" s="291"/>
      <c r="EEV30" s="291"/>
      <c r="EEW30" s="291"/>
      <c r="EEX30" s="291"/>
      <c r="EEY30" s="291"/>
      <c r="EEZ30" s="291"/>
      <c r="EFA30" s="291"/>
      <c r="EFB30" s="291"/>
      <c r="EFC30" s="291"/>
      <c r="EFD30" s="291"/>
      <c r="EFE30" s="291"/>
      <c r="EFF30" s="291"/>
      <c r="EFG30" s="291"/>
      <c r="EFH30" s="291"/>
      <c r="EFI30" s="291"/>
      <c r="EFJ30" s="291"/>
      <c r="EFK30" s="291"/>
      <c r="EFL30" s="291"/>
      <c r="EFM30" s="291"/>
      <c r="EFN30" s="291"/>
      <c r="EFO30" s="291"/>
      <c r="EFP30" s="291"/>
      <c r="EFQ30" s="291"/>
      <c r="EFR30" s="291"/>
      <c r="EFS30" s="291"/>
      <c r="EFT30" s="291"/>
      <c r="EFU30" s="291"/>
      <c r="EFV30" s="291"/>
      <c r="EFW30" s="291"/>
      <c r="EFX30" s="291"/>
      <c r="EFY30" s="291"/>
      <c r="EFZ30" s="291"/>
      <c r="EGA30" s="291"/>
      <c r="EGB30" s="291"/>
      <c r="EGC30" s="291"/>
      <c r="EGD30" s="291"/>
      <c r="EGE30" s="291"/>
      <c r="EGF30" s="291"/>
      <c r="EGG30" s="291"/>
      <c r="EGH30" s="291"/>
      <c r="EGI30" s="291"/>
      <c r="EGJ30" s="291"/>
      <c r="EGK30" s="291"/>
      <c r="EGL30" s="291"/>
      <c r="EGM30" s="291"/>
      <c r="EGN30" s="291"/>
      <c r="EGO30" s="291"/>
      <c r="EGP30" s="291"/>
      <c r="EGQ30" s="291"/>
      <c r="EGR30" s="291"/>
      <c r="EGS30" s="291"/>
      <c r="EGT30" s="291"/>
      <c r="EGU30" s="291"/>
      <c r="EGV30" s="291"/>
      <c r="EGW30" s="291"/>
      <c r="EGX30" s="291"/>
      <c r="EGY30" s="291"/>
      <c r="EGZ30" s="291"/>
      <c r="EHA30" s="291"/>
      <c r="EHB30" s="291"/>
      <c r="EHC30" s="291"/>
      <c r="EHD30" s="291"/>
      <c r="EHE30" s="291"/>
      <c r="EHF30" s="291"/>
      <c r="EHG30" s="291"/>
      <c r="EHH30" s="291"/>
      <c r="EHI30" s="291"/>
      <c r="EHJ30" s="291"/>
      <c r="EHK30" s="291"/>
      <c r="EHL30" s="291"/>
      <c r="EHM30" s="291"/>
      <c r="EHN30" s="291"/>
      <c r="EHO30" s="291"/>
      <c r="EHP30" s="291"/>
      <c r="EHQ30" s="291"/>
      <c r="EHR30" s="291"/>
      <c r="EHS30" s="291"/>
      <c r="EHT30" s="291"/>
      <c r="EHU30" s="291"/>
      <c r="EHV30" s="291"/>
      <c r="EHW30" s="291"/>
      <c r="EHX30" s="291"/>
      <c r="EHY30" s="291"/>
      <c r="EHZ30" s="291"/>
      <c r="EIA30" s="291"/>
      <c r="EIB30" s="291"/>
      <c r="EIC30" s="291"/>
      <c r="EID30" s="291"/>
      <c r="EIE30" s="291"/>
      <c r="EIF30" s="291"/>
      <c r="EIG30" s="291"/>
      <c r="EIH30" s="291"/>
      <c r="EII30" s="291"/>
      <c r="EIJ30" s="291"/>
      <c r="EIK30" s="291"/>
      <c r="EIL30" s="291"/>
      <c r="EIM30" s="291"/>
      <c r="EIN30" s="291"/>
      <c r="EIO30" s="291"/>
      <c r="EIP30" s="291"/>
      <c r="EIQ30" s="291"/>
      <c r="EIR30" s="291"/>
      <c r="EIS30" s="291"/>
      <c r="EIT30" s="291"/>
      <c r="EIU30" s="291"/>
      <c r="EIV30" s="291"/>
      <c r="EIW30" s="291"/>
      <c r="EIX30" s="291"/>
      <c r="EIY30" s="291"/>
      <c r="EIZ30" s="291"/>
      <c r="EJA30" s="291"/>
      <c r="EJB30" s="291"/>
      <c r="EJC30" s="291"/>
      <c r="EJD30" s="291"/>
      <c r="EJE30" s="291"/>
      <c r="EJF30" s="291"/>
      <c r="EJG30" s="291"/>
      <c r="EJH30" s="291"/>
      <c r="EJI30" s="291"/>
      <c r="EJJ30" s="291"/>
      <c r="EJK30" s="291"/>
      <c r="EJL30" s="291"/>
      <c r="EJM30" s="291"/>
      <c r="EJN30" s="291"/>
      <c r="EJO30" s="291"/>
      <c r="EJP30" s="291"/>
      <c r="EJQ30" s="291"/>
      <c r="EJR30" s="291"/>
      <c r="EJS30" s="291"/>
      <c r="EJT30" s="291"/>
      <c r="EJU30" s="291"/>
      <c r="EJV30" s="291"/>
      <c r="EJW30" s="291"/>
      <c r="EJX30" s="291"/>
      <c r="EJY30" s="291"/>
      <c r="EJZ30" s="291"/>
      <c r="EKA30" s="291"/>
      <c r="EKB30" s="291"/>
      <c r="EKC30" s="291"/>
      <c r="EKD30" s="291"/>
      <c r="EKE30" s="291"/>
      <c r="EKF30" s="291"/>
      <c r="EKG30" s="291"/>
      <c r="EKH30" s="291"/>
      <c r="EKI30" s="291"/>
      <c r="EKJ30" s="291"/>
      <c r="EKK30" s="291"/>
      <c r="EKL30" s="291"/>
      <c r="EKM30" s="291"/>
      <c r="EKN30" s="291"/>
      <c r="EKO30" s="291"/>
      <c r="EKP30" s="291"/>
      <c r="EKQ30" s="291"/>
      <c r="EKR30" s="291"/>
      <c r="EKS30" s="291"/>
      <c r="EKT30" s="291"/>
      <c r="EKU30" s="291"/>
      <c r="EKV30" s="291"/>
      <c r="EKW30" s="291"/>
      <c r="EKX30" s="291"/>
      <c r="EKY30" s="291"/>
      <c r="EKZ30" s="291"/>
      <c r="ELA30" s="291"/>
      <c r="ELB30" s="291"/>
      <c r="ELC30" s="291"/>
      <c r="ELD30" s="291"/>
      <c r="ELE30" s="291"/>
      <c r="ELF30" s="291"/>
      <c r="ELG30" s="291"/>
      <c r="ELH30" s="291"/>
      <c r="ELI30" s="291"/>
      <c r="ELJ30" s="291"/>
      <c r="ELK30" s="291"/>
      <c r="ELL30" s="291"/>
      <c r="ELM30" s="291"/>
      <c r="ELN30" s="291"/>
      <c r="ELO30" s="291"/>
      <c r="ELP30" s="291"/>
      <c r="ELQ30" s="291"/>
      <c r="ELR30" s="291"/>
      <c r="ELS30" s="291"/>
      <c r="ELT30" s="291"/>
      <c r="ELU30" s="291"/>
      <c r="ELV30" s="291"/>
      <c r="ELW30" s="291"/>
      <c r="ELX30" s="291"/>
      <c r="ELY30" s="291"/>
      <c r="ELZ30" s="291"/>
      <c r="EMA30" s="291"/>
      <c r="EMB30" s="291"/>
      <c r="EMC30" s="291"/>
      <c r="EMD30" s="291"/>
      <c r="EME30" s="291"/>
      <c r="EMF30" s="291"/>
      <c r="EMG30" s="291"/>
      <c r="EMH30" s="291"/>
      <c r="EMI30" s="291"/>
      <c r="EMJ30" s="291"/>
      <c r="EMK30" s="291"/>
      <c r="EML30" s="291"/>
      <c r="EMM30" s="291"/>
      <c r="EMN30" s="291"/>
      <c r="EMO30" s="291"/>
      <c r="EMP30" s="291"/>
      <c r="EMQ30" s="291"/>
      <c r="EMR30" s="291"/>
      <c r="EMS30" s="291"/>
      <c r="EMT30" s="291"/>
      <c r="EMU30" s="291"/>
      <c r="EMV30" s="291"/>
      <c r="EMW30" s="291"/>
      <c r="EMX30" s="291"/>
      <c r="EMY30" s="291"/>
      <c r="EMZ30" s="291"/>
      <c r="ENA30" s="291"/>
      <c r="ENB30" s="291"/>
      <c r="ENC30" s="291"/>
      <c r="END30" s="291"/>
      <c r="ENE30" s="291"/>
      <c r="ENF30" s="291"/>
      <c r="ENG30" s="291"/>
      <c r="ENH30" s="291"/>
      <c r="ENI30" s="291"/>
      <c r="ENJ30" s="291"/>
      <c r="ENK30" s="291"/>
      <c r="ENL30" s="291"/>
      <c r="ENM30" s="291"/>
      <c r="ENN30" s="291"/>
      <c r="ENO30" s="291"/>
      <c r="ENP30" s="291"/>
      <c r="ENQ30" s="291"/>
      <c r="ENR30" s="291"/>
      <c r="ENS30" s="291"/>
      <c r="ENT30" s="291"/>
      <c r="ENU30" s="291"/>
      <c r="ENV30" s="291"/>
      <c r="ENW30" s="291"/>
      <c r="ENX30" s="291"/>
      <c r="ENY30" s="291"/>
      <c r="ENZ30" s="291"/>
      <c r="EOA30" s="291"/>
      <c r="EOB30" s="291"/>
      <c r="EOC30" s="291"/>
      <c r="EOD30" s="291"/>
      <c r="EOE30" s="291"/>
      <c r="EOF30" s="291"/>
      <c r="EOG30" s="291"/>
      <c r="EOH30" s="291"/>
      <c r="EOI30" s="291"/>
      <c r="EOJ30" s="291"/>
      <c r="EOK30" s="291"/>
      <c r="EOL30" s="291"/>
      <c r="EOM30" s="291"/>
      <c r="EON30" s="291"/>
      <c r="EOO30" s="291"/>
      <c r="EOP30" s="291"/>
      <c r="EOQ30" s="291"/>
      <c r="EOR30" s="291"/>
      <c r="EOS30" s="291"/>
      <c r="EOT30" s="291"/>
      <c r="EOU30" s="291"/>
      <c r="EOV30" s="291"/>
      <c r="EOW30" s="291"/>
      <c r="EOX30" s="291"/>
      <c r="EOY30" s="291"/>
      <c r="EOZ30" s="291"/>
      <c r="EPA30" s="291"/>
      <c r="EPB30" s="291"/>
      <c r="EPC30" s="291"/>
      <c r="EPD30" s="291"/>
      <c r="EPE30" s="291"/>
      <c r="EPF30" s="291"/>
      <c r="EPG30" s="291"/>
      <c r="EPH30" s="291"/>
      <c r="EPI30" s="291"/>
      <c r="EPJ30" s="291"/>
      <c r="EPK30" s="291"/>
      <c r="EPL30" s="291"/>
      <c r="EPM30" s="291"/>
      <c r="EPN30" s="291"/>
      <c r="EPO30" s="291"/>
      <c r="EPP30" s="291"/>
      <c r="EPQ30" s="291"/>
      <c r="EPR30" s="291"/>
      <c r="EPS30" s="291"/>
      <c r="EPT30" s="291"/>
      <c r="EPU30" s="291"/>
      <c r="EPV30" s="291"/>
      <c r="EPW30" s="291"/>
      <c r="EPX30" s="291"/>
      <c r="EPY30" s="291"/>
      <c r="EPZ30" s="291"/>
      <c r="EQA30" s="291"/>
      <c r="EQB30" s="291"/>
      <c r="EQC30" s="291"/>
      <c r="EQD30" s="291"/>
      <c r="EQE30" s="291"/>
      <c r="EQF30" s="291"/>
      <c r="EQG30" s="291"/>
      <c r="EQH30" s="291"/>
      <c r="EQI30" s="291"/>
      <c r="EQJ30" s="291"/>
      <c r="EQK30" s="291"/>
      <c r="EQL30" s="291"/>
      <c r="EQM30" s="291"/>
      <c r="EQN30" s="291"/>
      <c r="EQO30" s="291"/>
      <c r="EQP30" s="291"/>
      <c r="EQQ30" s="291"/>
      <c r="EQR30" s="291"/>
      <c r="EQS30" s="291"/>
      <c r="EQT30" s="291"/>
      <c r="EQU30" s="291"/>
      <c r="EQV30" s="291"/>
      <c r="EQW30" s="291"/>
      <c r="EQX30" s="291"/>
      <c r="EQY30" s="291"/>
      <c r="EQZ30" s="291"/>
      <c r="ERA30" s="291"/>
      <c r="ERB30" s="291"/>
      <c r="ERC30" s="291"/>
      <c r="ERD30" s="291"/>
      <c r="ERE30" s="291"/>
      <c r="ERF30" s="291"/>
      <c r="ERG30" s="291"/>
      <c r="ERH30" s="291"/>
      <c r="ERI30" s="291"/>
      <c r="ERJ30" s="291"/>
      <c r="ERK30" s="291"/>
      <c r="ERL30" s="291"/>
      <c r="ERM30" s="291"/>
      <c r="ERN30" s="291"/>
      <c r="ERO30" s="291"/>
      <c r="ERP30" s="291"/>
      <c r="ERQ30" s="291"/>
      <c r="ERR30" s="291"/>
      <c r="ERS30" s="291"/>
      <c r="ERT30" s="291"/>
      <c r="ERU30" s="291"/>
      <c r="ERV30" s="291"/>
      <c r="ERW30" s="291"/>
      <c r="ERX30" s="291"/>
      <c r="ERY30" s="291"/>
      <c r="ERZ30" s="291"/>
      <c r="ESA30" s="291"/>
      <c r="ESB30" s="291"/>
      <c r="ESC30" s="291"/>
      <c r="ESD30" s="291"/>
      <c r="ESE30" s="291"/>
      <c r="ESF30" s="291"/>
      <c r="ESG30" s="291"/>
      <c r="ESH30" s="291"/>
      <c r="ESI30" s="291"/>
      <c r="ESJ30" s="291"/>
      <c r="ESK30" s="291"/>
      <c r="ESL30" s="291"/>
      <c r="ESM30" s="291"/>
      <c r="ESN30" s="291"/>
      <c r="ESO30" s="291"/>
      <c r="ESP30" s="291"/>
      <c r="ESQ30" s="291"/>
      <c r="ESR30" s="291"/>
      <c r="ESS30" s="291"/>
      <c r="EST30" s="291"/>
      <c r="ESU30" s="291"/>
      <c r="ESV30" s="291"/>
      <c r="ESW30" s="291"/>
      <c r="ESX30" s="291"/>
      <c r="ESY30" s="291"/>
      <c r="ESZ30" s="291"/>
      <c r="ETA30" s="291"/>
      <c r="ETB30" s="291"/>
      <c r="ETC30" s="291"/>
      <c r="ETD30" s="291"/>
      <c r="ETE30" s="291"/>
      <c r="ETF30" s="291"/>
      <c r="ETG30" s="291"/>
      <c r="ETH30" s="291"/>
      <c r="ETI30" s="291"/>
      <c r="ETJ30" s="291"/>
      <c r="ETK30" s="291"/>
      <c r="ETL30" s="291"/>
      <c r="ETM30" s="291"/>
      <c r="ETN30" s="291"/>
      <c r="ETO30" s="291"/>
      <c r="ETP30" s="291"/>
      <c r="ETQ30" s="291"/>
      <c r="ETR30" s="291"/>
      <c r="ETS30" s="291"/>
      <c r="ETT30" s="291"/>
      <c r="ETU30" s="291"/>
      <c r="ETV30" s="291"/>
      <c r="ETW30" s="291"/>
      <c r="ETX30" s="291"/>
      <c r="ETY30" s="291"/>
      <c r="ETZ30" s="291"/>
      <c r="EUA30" s="291"/>
      <c r="EUB30" s="291"/>
      <c r="EUC30" s="291"/>
      <c r="EUD30" s="291"/>
      <c r="EUE30" s="291"/>
      <c r="EUF30" s="291"/>
      <c r="EUG30" s="291"/>
      <c r="EUH30" s="291"/>
      <c r="EUI30" s="291"/>
      <c r="EUJ30" s="291"/>
      <c r="EUK30" s="291"/>
      <c r="EUL30" s="291"/>
      <c r="EUM30" s="291"/>
      <c r="EUN30" s="291"/>
      <c r="EUO30" s="291"/>
      <c r="EUP30" s="291"/>
      <c r="EUQ30" s="291"/>
      <c r="EUR30" s="291"/>
      <c r="EUS30" s="291"/>
      <c r="EUT30" s="291"/>
      <c r="EUU30" s="291"/>
      <c r="EUV30" s="291"/>
      <c r="EUW30" s="291"/>
      <c r="EUX30" s="291"/>
      <c r="EUY30" s="291"/>
      <c r="EUZ30" s="291"/>
      <c r="EVA30" s="291"/>
      <c r="EVB30" s="291"/>
      <c r="EVC30" s="291"/>
      <c r="EVD30" s="291"/>
      <c r="EVE30" s="291"/>
      <c r="EVF30" s="291"/>
      <c r="EVG30" s="291"/>
      <c r="EVH30" s="291"/>
      <c r="EVI30" s="291"/>
      <c r="EVJ30" s="291"/>
      <c r="EVK30" s="291"/>
      <c r="EVL30" s="291"/>
      <c r="EVM30" s="291"/>
      <c r="EVN30" s="291"/>
      <c r="EVO30" s="291"/>
      <c r="EVP30" s="291"/>
      <c r="EVQ30" s="291"/>
      <c r="EVR30" s="291"/>
      <c r="EVS30" s="291"/>
      <c r="EVT30" s="291"/>
      <c r="EVU30" s="291"/>
      <c r="EVV30" s="291"/>
      <c r="EVW30" s="291"/>
      <c r="EVX30" s="291"/>
      <c r="EVY30" s="291"/>
      <c r="EVZ30" s="291"/>
      <c r="EWA30" s="291"/>
      <c r="EWB30" s="291"/>
      <c r="EWC30" s="291"/>
      <c r="EWD30" s="291"/>
      <c r="EWE30" s="291"/>
      <c r="EWF30" s="291"/>
      <c r="EWG30" s="291"/>
      <c r="EWH30" s="291"/>
      <c r="EWI30" s="291"/>
      <c r="EWJ30" s="291"/>
      <c r="EWK30" s="291"/>
      <c r="EWL30" s="291"/>
      <c r="EWM30" s="291"/>
      <c r="EWN30" s="291"/>
      <c r="EWO30" s="291"/>
      <c r="EWP30" s="291"/>
      <c r="EWQ30" s="291"/>
      <c r="EWR30" s="291"/>
      <c r="EWS30" s="291"/>
      <c r="EWT30" s="291"/>
      <c r="EWU30" s="291"/>
      <c r="EWV30" s="291"/>
      <c r="EWW30" s="291"/>
      <c r="EWX30" s="291"/>
      <c r="EWY30" s="291"/>
      <c r="EWZ30" s="291"/>
      <c r="EXA30" s="291"/>
      <c r="EXB30" s="291"/>
      <c r="EXC30" s="291"/>
      <c r="EXD30" s="291"/>
      <c r="EXE30" s="291"/>
      <c r="EXF30" s="291"/>
      <c r="EXG30" s="291"/>
      <c r="EXH30" s="291"/>
      <c r="EXI30" s="291"/>
      <c r="EXJ30" s="291"/>
      <c r="EXK30" s="291"/>
      <c r="EXL30" s="291"/>
      <c r="EXM30" s="291"/>
      <c r="EXN30" s="291"/>
      <c r="EXO30" s="291"/>
      <c r="EXP30" s="291"/>
      <c r="EXQ30" s="291"/>
      <c r="EXR30" s="291"/>
      <c r="EXS30" s="291"/>
      <c r="EXT30" s="291"/>
      <c r="EXU30" s="291"/>
      <c r="EXV30" s="291"/>
      <c r="EXW30" s="291"/>
      <c r="EXX30" s="291"/>
      <c r="EXY30" s="291"/>
      <c r="EXZ30" s="291"/>
      <c r="EYA30" s="291"/>
      <c r="EYB30" s="291"/>
      <c r="EYC30" s="291"/>
      <c r="EYD30" s="291"/>
      <c r="EYE30" s="291"/>
      <c r="EYF30" s="291"/>
      <c r="EYG30" s="291"/>
      <c r="EYH30" s="291"/>
      <c r="EYI30" s="291"/>
      <c r="EYJ30" s="291"/>
      <c r="EYK30" s="291"/>
      <c r="EYL30" s="291"/>
      <c r="EYM30" s="291"/>
      <c r="EYN30" s="291"/>
      <c r="EYO30" s="291"/>
      <c r="EYP30" s="291"/>
      <c r="EYQ30" s="291"/>
      <c r="EYR30" s="291"/>
      <c r="EYS30" s="291"/>
      <c r="EYT30" s="291"/>
      <c r="EYU30" s="291"/>
      <c r="EYV30" s="291"/>
      <c r="EYW30" s="291"/>
      <c r="EYX30" s="291"/>
      <c r="EYY30" s="291"/>
      <c r="EYZ30" s="291"/>
      <c r="EZA30" s="291"/>
      <c r="EZB30" s="291"/>
      <c r="EZC30" s="291"/>
      <c r="EZD30" s="291"/>
      <c r="EZE30" s="291"/>
      <c r="EZF30" s="291"/>
      <c r="EZG30" s="291"/>
      <c r="EZH30" s="291"/>
      <c r="EZI30" s="291"/>
      <c r="EZJ30" s="291"/>
      <c r="EZK30" s="291"/>
      <c r="EZL30" s="291"/>
      <c r="EZM30" s="291"/>
      <c r="EZN30" s="291"/>
      <c r="EZO30" s="291"/>
      <c r="EZP30" s="291"/>
      <c r="EZQ30" s="291"/>
      <c r="EZR30" s="291"/>
      <c r="EZS30" s="291"/>
      <c r="EZT30" s="291"/>
      <c r="EZU30" s="291"/>
      <c r="EZV30" s="291"/>
      <c r="EZW30" s="291"/>
      <c r="EZX30" s="291"/>
      <c r="EZY30" s="291"/>
      <c r="EZZ30" s="291"/>
      <c r="FAA30" s="291"/>
      <c r="FAB30" s="291"/>
      <c r="FAC30" s="291"/>
      <c r="FAD30" s="291"/>
      <c r="FAE30" s="291"/>
      <c r="FAF30" s="291"/>
      <c r="FAG30" s="291"/>
      <c r="FAH30" s="291"/>
      <c r="FAI30" s="291"/>
      <c r="FAJ30" s="291"/>
      <c r="FAK30" s="291"/>
      <c r="FAL30" s="291"/>
      <c r="FAM30" s="291"/>
      <c r="FAN30" s="291"/>
      <c r="FAO30" s="291"/>
      <c r="FAP30" s="291"/>
      <c r="FAQ30" s="291"/>
      <c r="FAR30" s="291"/>
      <c r="FAS30" s="291"/>
      <c r="FAT30" s="291"/>
      <c r="FAU30" s="291"/>
      <c r="FAV30" s="291"/>
      <c r="FAW30" s="291"/>
      <c r="FAX30" s="291"/>
      <c r="FAY30" s="291"/>
      <c r="FAZ30" s="291"/>
      <c r="FBA30" s="291"/>
      <c r="FBB30" s="291"/>
      <c r="FBC30" s="291"/>
      <c r="FBD30" s="291"/>
      <c r="FBE30" s="291"/>
      <c r="FBF30" s="291"/>
      <c r="FBG30" s="291"/>
      <c r="FBH30" s="291"/>
      <c r="FBI30" s="291"/>
      <c r="FBJ30" s="291"/>
      <c r="FBK30" s="291"/>
      <c r="FBL30" s="291"/>
      <c r="FBM30" s="291"/>
      <c r="FBN30" s="291"/>
      <c r="FBO30" s="291"/>
      <c r="FBP30" s="291"/>
      <c r="FBQ30" s="291"/>
      <c r="FBR30" s="291"/>
      <c r="FBS30" s="291"/>
      <c r="FBT30" s="291"/>
      <c r="FBU30" s="291"/>
      <c r="FBV30" s="291"/>
      <c r="FBW30" s="291"/>
      <c r="FBX30" s="291"/>
      <c r="FBY30" s="291"/>
      <c r="FBZ30" s="291"/>
      <c r="FCA30" s="291"/>
      <c r="FCB30" s="291"/>
      <c r="FCC30" s="291"/>
      <c r="FCD30" s="291"/>
      <c r="FCE30" s="291"/>
      <c r="FCF30" s="291"/>
      <c r="FCG30" s="291"/>
      <c r="FCH30" s="291"/>
      <c r="FCI30" s="291"/>
      <c r="FCJ30" s="291"/>
      <c r="FCK30" s="291"/>
      <c r="FCL30" s="291"/>
      <c r="FCM30" s="291"/>
      <c r="FCN30" s="291"/>
      <c r="FCO30" s="291"/>
      <c r="FCP30" s="291"/>
      <c r="FCQ30" s="291"/>
      <c r="FCR30" s="291"/>
      <c r="FCS30" s="291"/>
      <c r="FCT30" s="291"/>
      <c r="FCU30" s="291"/>
      <c r="FCV30" s="291"/>
      <c r="FCW30" s="291"/>
      <c r="FCX30" s="291"/>
      <c r="FCY30" s="291"/>
      <c r="FCZ30" s="291"/>
      <c r="FDA30" s="291"/>
      <c r="FDB30" s="291"/>
      <c r="FDC30" s="291"/>
      <c r="FDD30" s="291"/>
      <c r="FDE30" s="291"/>
      <c r="FDF30" s="291"/>
      <c r="FDG30" s="291"/>
      <c r="FDH30" s="291"/>
      <c r="FDI30" s="291"/>
      <c r="FDJ30" s="291"/>
      <c r="FDK30" s="291"/>
      <c r="FDL30" s="291"/>
      <c r="FDM30" s="291"/>
      <c r="FDN30" s="291"/>
      <c r="FDO30" s="291"/>
      <c r="FDP30" s="291"/>
      <c r="FDQ30" s="291"/>
      <c r="FDR30" s="291"/>
      <c r="FDS30" s="291"/>
      <c r="FDT30" s="291"/>
      <c r="FDU30" s="291"/>
      <c r="FDV30" s="291"/>
      <c r="FDW30" s="291"/>
      <c r="FDX30" s="291"/>
      <c r="FDY30" s="291"/>
      <c r="FDZ30" s="291"/>
      <c r="FEA30" s="291"/>
      <c r="FEB30" s="291"/>
      <c r="FEC30" s="291"/>
      <c r="FED30" s="291"/>
      <c r="FEE30" s="291"/>
      <c r="FEF30" s="291"/>
      <c r="FEG30" s="291"/>
      <c r="FEH30" s="291"/>
      <c r="FEI30" s="291"/>
      <c r="FEJ30" s="291"/>
      <c r="FEK30" s="291"/>
      <c r="FEL30" s="291"/>
      <c r="FEM30" s="291"/>
      <c r="FEN30" s="291"/>
      <c r="FEO30" s="291"/>
      <c r="FEP30" s="291"/>
      <c r="FEQ30" s="291"/>
      <c r="FER30" s="291"/>
      <c r="FES30" s="291"/>
      <c r="FET30" s="291"/>
      <c r="FEU30" s="291"/>
      <c r="FEV30" s="291"/>
      <c r="FEW30" s="291"/>
      <c r="FEX30" s="291"/>
      <c r="FEY30" s="291"/>
      <c r="FEZ30" s="291"/>
      <c r="FFA30" s="291"/>
      <c r="FFB30" s="291"/>
      <c r="FFC30" s="291"/>
      <c r="FFD30" s="291"/>
      <c r="FFE30" s="291"/>
      <c r="FFF30" s="291"/>
      <c r="FFG30" s="291"/>
      <c r="FFH30" s="291"/>
      <c r="FFI30" s="291"/>
      <c r="FFJ30" s="291"/>
      <c r="FFK30" s="291"/>
      <c r="FFL30" s="291"/>
      <c r="FFM30" s="291"/>
      <c r="FFN30" s="291"/>
      <c r="FFO30" s="291"/>
      <c r="FFP30" s="291"/>
      <c r="FFQ30" s="291"/>
      <c r="FFR30" s="291"/>
      <c r="FFS30" s="291"/>
      <c r="FFT30" s="291"/>
      <c r="FFU30" s="291"/>
      <c r="FFV30" s="291"/>
      <c r="FFW30" s="291"/>
      <c r="FFX30" s="291"/>
      <c r="FFY30" s="291"/>
      <c r="FFZ30" s="291"/>
      <c r="FGA30" s="291"/>
      <c r="FGB30" s="291"/>
      <c r="FGC30" s="291"/>
      <c r="FGD30" s="291"/>
      <c r="FGE30" s="291"/>
      <c r="FGF30" s="291"/>
      <c r="FGG30" s="291"/>
      <c r="FGH30" s="291"/>
      <c r="FGI30" s="291"/>
      <c r="FGJ30" s="291"/>
      <c r="FGK30" s="291"/>
      <c r="FGL30" s="291"/>
      <c r="FGM30" s="291"/>
      <c r="FGN30" s="291"/>
      <c r="FGO30" s="291"/>
      <c r="FGP30" s="291"/>
      <c r="FGQ30" s="291"/>
      <c r="FGR30" s="291"/>
      <c r="FGS30" s="291"/>
      <c r="FGT30" s="291"/>
      <c r="FGU30" s="291"/>
      <c r="FGV30" s="291"/>
      <c r="FGW30" s="291"/>
      <c r="FGX30" s="291"/>
      <c r="FGY30" s="291"/>
      <c r="FGZ30" s="291"/>
      <c r="FHA30" s="291"/>
      <c r="FHB30" s="291"/>
      <c r="FHC30" s="291"/>
      <c r="FHD30" s="291"/>
      <c r="FHE30" s="291"/>
      <c r="FHF30" s="291"/>
      <c r="FHG30" s="291"/>
      <c r="FHH30" s="291"/>
      <c r="FHI30" s="291"/>
      <c r="FHJ30" s="291"/>
      <c r="FHK30" s="291"/>
      <c r="FHL30" s="291"/>
      <c r="FHM30" s="291"/>
      <c r="FHN30" s="291"/>
      <c r="FHO30" s="291"/>
      <c r="FHP30" s="291"/>
      <c r="FHQ30" s="291"/>
      <c r="FHR30" s="291"/>
      <c r="FHS30" s="291"/>
      <c r="FHT30" s="291"/>
      <c r="FHU30" s="291"/>
      <c r="FHV30" s="291"/>
      <c r="FHW30" s="291"/>
      <c r="FHX30" s="291"/>
      <c r="FHY30" s="291"/>
      <c r="FHZ30" s="291"/>
      <c r="FIA30" s="291"/>
      <c r="FIB30" s="291"/>
      <c r="FIC30" s="291"/>
      <c r="FID30" s="291"/>
      <c r="FIE30" s="291"/>
      <c r="FIF30" s="291"/>
      <c r="FIG30" s="291"/>
      <c r="FIH30" s="291"/>
      <c r="FII30" s="291"/>
      <c r="FIJ30" s="291"/>
      <c r="FIK30" s="291"/>
      <c r="FIL30" s="291"/>
      <c r="FIM30" s="291"/>
      <c r="FIN30" s="291"/>
      <c r="FIO30" s="291"/>
      <c r="FIP30" s="291"/>
      <c r="FIQ30" s="291"/>
      <c r="FIR30" s="291"/>
      <c r="FIS30" s="291"/>
      <c r="FIT30" s="291"/>
      <c r="FIU30" s="291"/>
      <c r="FIV30" s="291"/>
      <c r="FIW30" s="291"/>
      <c r="FIX30" s="291"/>
      <c r="FIY30" s="291"/>
      <c r="FIZ30" s="291"/>
      <c r="FJA30" s="291"/>
      <c r="FJB30" s="291"/>
      <c r="FJC30" s="291"/>
      <c r="FJD30" s="291"/>
      <c r="FJE30" s="291"/>
      <c r="FJF30" s="291"/>
      <c r="FJG30" s="291"/>
      <c r="FJH30" s="291"/>
      <c r="FJI30" s="291"/>
      <c r="FJJ30" s="291"/>
      <c r="FJK30" s="291"/>
      <c r="FJL30" s="291"/>
      <c r="FJM30" s="291"/>
      <c r="FJN30" s="291"/>
      <c r="FJO30" s="291"/>
      <c r="FJP30" s="291"/>
      <c r="FJQ30" s="291"/>
      <c r="FJR30" s="291"/>
      <c r="FJS30" s="291"/>
      <c r="FJT30" s="291"/>
      <c r="FJU30" s="291"/>
      <c r="FJV30" s="291"/>
      <c r="FJW30" s="291"/>
      <c r="FJX30" s="291"/>
      <c r="FJY30" s="291"/>
      <c r="FJZ30" s="291"/>
      <c r="FKA30" s="291"/>
      <c r="FKB30" s="291"/>
      <c r="FKC30" s="291"/>
      <c r="FKD30" s="291"/>
      <c r="FKE30" s="291"/>
      <c r="FKF30" s="291"/>
      <c r="FKG30" s="291"/>
      <c r="FKH30" s="291"/>
      <c r="FKI30" s="291"/>
      <c r="FKJ30" s="291"/>
      <c r="FKK30" s="291"/>
      <c r="FKL30" s="291"/>
      <c r="FKM30" s="291"/>
      <c r="FKN30" s="291"/>
      <c r="FKO30" s="291"/>
      <c r="FKP30" s="291"/>
      <c r="FKQ30" s="291"/>
      <c r="FKR30" s="291"/>
      <c r="FKS30" s="291"/>
      <c r="FKT30" s="291"/>
      <c r="FKU30" s="291"/>
      <c r="FKV30" s="291"/>
      <c r="FKW30" s="291"/>
      <c r="FKX30" s="291"/>
      <c r="FKY30" s="291"/>
      <c r="FKZ30" s="291"/>
      <c r="FLA30" s="291"/>
      <c r="FLB30" s="291"/>
      <c r="FLC30" s="291"/>
      <c r="FLD30" s="291"/>
      <c r="FLE30" s="291"/>
      <c r="FLF30" s="291"/>
      <c r="FLG30" s="291"/>
      <c r="FLH30" s="291"/>
      <c r="FLI30" s="291"/>
      <c r="FLJ30" s="291"/>
      <c r="FLK30" s="291"/>
      <c r="FLL30" s="291"/>
      <c r="FLM30" s="291"/>
      <c r="FLN30" s="291"/>
      <c r="FLO30" s="291"/>
      <c r="FLP30" s="291"/>
      <c r="FLQ30" s="291"/>
      <c r="FLR30" s="291"/>
      <c r="FLS30" s="291"/>
      <c r="FLT30" s="291"/>
      <c r="FLU30" s="291"/>
      <c r="FLV30" s="291"/>
      <c r="FLW30" s="291"/>
      <c r="FLX30" s="291"/>
      <c r="FLY30" s="291"/>
      <c r="FLZ30" s="291"/>
      <c r="FMA30" s="291"/>
      <c r="FMB30" s="291"/>
      <c r="FMC30" s="291"/>
      <c r="FMD30" s="291"/>
      <c r="FME30" s="291"/>
      <c r="FMF30" s="291"/>
      <c r="FMG30" s="291"/>
      <c r="FMH30" s="291"/>
      <c r="FMI30" s="291"/>
      <c r="FMJ30" s="291"/>
      <c r="FMK30" s="291"/>
      <c r="FML30" s="291"/>
      <c r="FMM30" s="291"/>
      <c r="FMN30" s="291"/>
      <c r="FMO30" s="291"/>
      <c r="FMP30" s="291"/>
      <c r="FMQ30" s="291"/>
      <c r="FMR30" s="291"/>
      <c r="FMS30" s="291"/>
      <c r="FMT30" s="291"/>
      <c r="FMU30" s="291"/>
      <c r="FMV30" s="291"/>
      <c r="FMW30" s="291"/>
      <c r="FMX30" s="291"/>
      <c r="FMY30" s="291"/>
      <c r="FMZ30" s="291"/>
      <c r="FNA30" s="291"/>
      <c r="FNB30" s="291"/>
      <c r="FNC30" s="291"/>
      <c r="FND30" s="291"/>
      <c r="FNE30" s="291"/>
      <c r="FNF30" s="291"/>
      <c r="FNG30" s="291"/>
      <c r="FNH30" s="291"/>
      <c r="FNI30" s="291"/>
      <c r="FNJ30" s="291"/>
      <c r="FNK30" s="291"/>
      <c r="FNL30" s="291"/>
      <c r="FNM30" s="291"/>
      <c r="FNN30" s="291"/>
      <c r="FNO30" s="291"/>
      <c r="FNP30" s="291"/>
      <c r="FNQ30" s="291"/>
      <c r="FNR30" s="291"/>
      <c r="FNS30" s="291"/>
      <c r="FNT30" s="291"/>
      <c r="FNU30" s="291"/>
      <c r="FNV30" s="291"/>
      <c r="FNW30" s="291"/>
      <c r="FNX30" s="291"/>
      <c r="FNY30" s="291"/>
      <c r="FNZ30" s="291"/>
      <c r="FOA30" s="291"/>
      <c r="FOB30" s="291"/>
      <c r="FOC30" s="291"/>
      <c r="FOD30" s="291"/>
      <c r="FOE30" s="291"/>
      <c r="FOF30" s="291"/>
      <c r="FOG30" s="291"/>
      <c r="FOH30" s="291"/>
      <c r="FOI30" s="291"/>
      <c r="FOJ30" s="291"/>
      <c r="FOK30" s="291"/>
      <c r="FOL30" s="291"/>
      <c r="FOM30" s="291"/>
      <c r="FON30" s="291"/>
      <c r="FOO30" s="291"/>
      <c r="FOP30" s="291"/>
      <c r="FOQ30" s="291"/>
      <c r="FOR30" s="291"/>
      <c r="FOS30" s="291"/>
      <c r="FOT30" s="291"/>
      <c r="FOU30" s="291"/>
      <c r="FOV30" s="291"/>
      <c r="FOW30" s="291"/>
      <c r="FOX30" s="291"/>
      <c r="FOY30" s="291"/>
      <c r="FOZ30" s="291"/>
      <c r="FPA30" s="291"/>
      <c r="FPB30" s="291"/>
      <c r="FPC30" s="291"/>
      <c r="FPD30" s="291"/>
      <c r="FPE30" s="291"/>
      <c r="FPF30" s="291"/>
      <c r="FPG30" s="291"/>
      <c r="FPH30" s="291"/>
      <c r="FPI30" s="291"/>
      <c r="FPJ30" s="291"/>
      <c r="FPK30" s="291"/>
      <c r="FPL30" s="291"/>
      <c r="FPM30" s="291"/>
      <c r="FPN30" s="291"/>
      <c r="FPO30" s="291"/>
      <c r="FPP30" s="291"/>
      <c r="FPQ30" s="291"/>
      <c r="FPR30" s="291"/>
      <c r="FPS30" s="291"/>
      <c r="FPT30" s="291"/>
      <c r="FPU30" s="291"/>
      <c r="FPV30" s="291"/>
      <c r="FPW30" s="291"/>
      <c r="FPX30" s="291"/>
      <c r="FPY30" s="291"/>
      <c r="FPZ30" s="291"/>
      <c r="FQA30" s="291"/>
      <c r="FQB30" s="291"/>
      <c r="FQC30" s="291"/>
      <c r="FQD30" s="291"/>
      <c r="FQE30" s="291"/>
      <c r="FQF30" s="291"/>
      <c r="FQG30" s="291"/>
      <c r="FQH30" s="291"/>
      <c r="FQI30" s="291"/>
      <c r="FQJ30" s="291"/>
      <c r="FQK30" s="291"/>
      <c r="FQL30" s="291"/>
      <c r="FQM30" s="291"/>
      <c r="FQN30" s="291"/>
      <c r="FQO30" s="291"/>
      <c r="FQP30" s="291"/>
      <c r="FQQ30" s="291"/>
      <c r="FQR30" s="291"/>
      <c r="FQS30" s="291"/>
      <c r="FQT30" s="291"/>
      <c r="FQU30" s="291"/>
      <c r="FQV30" s="291"/>
      <c r="FQW30" s="291"/>
      <c r="FQX30" s="291"/>
      <c r="FQY30" s="291"/>
      <c r="FQZ30" s="291"/>
      <c r="FRA30" s="291"/>
      <c r="FRB30" s="291"/>
      <c r="FRC30" s="291"/>
      <c r="FRD30" s="291"/>
      <c r="FRE30" s="291"/>
      <c r="FRF30" s="291"/>
      <c r="FRG30" s="291"/>
      <c r="FRH30" s="291"/>
      <c r="FRI30" s="291"/>
      <c r="FRJ30" s="291"/>
      <c r="FRK30" s="291"/>
      <c r="FRL30" s="291"/>
      <c r="FRM30" s="291"/>
      <c r="FRN30" s="291"/>
      <c r="FRO30" s="291"/>
      <c r="FRP30" s="291"/>
      <c r="FRQ30" s="291"/>
      <c r="FRR30" s="291"/>
      <c r="FRS30" s="291"/>
      <c r="FRT30" s="291"/>
      <c r="FRU30" s="291"/>
      <c r="FRV30" s="291"/>
      <c r="FRW30" s="291"/>
      <c r="FRX30" s="291"/>
      <c r="FRY30" s="291"/>
      <c r="FRZ30" s="291"/>
      <c r="FSA30" s="291"/>
      <c r="FSB30" s="291"/>
      <c r="FSC30" s="291"/>
      <c r="FSD30" s="291"/>
      <c r="FSE30" s="291"/>
      <c r="FSF30" s="291"/>
      <c r="FSG30" s="291"/>
      <c r="FSH30" s="291"/>
      <c r="FSI30" s="291"/>
      <c r="FSJ30" s="291"/>
      <c r="FSK30" s="291"/>
      <c r="FSL30" s="291"/>
      <c r="FSM30" s="291"/>
      <c r="FSN30" s="291"/>
      <c r="FSO30" s="291"/>
      <c r="FSP30" s="291"/>
      <c r="FSQ30" s="291"/>
      <c r="FSR30" s="291"/>
      <c r="FSS30" s="291"/>
      <c r="FST30" s="291"/>
      <c r="FSU30" s="291"/>
      <c r="FSV30" s="291"/>
      <c r="FSW30" s="291"/>
      <c r="FSX30" s="291"/>
      <c r="FSY30" s="291"/>
      <c r="FSZ30" s="291"/>
      <c r="FTA30" s="291"/>
      <c r="FTB30" s="291"/>
      <c r="FTC30" s="291"/>
      <c r="FTD30" s="291"/>
      <c r="FTE30" s="291"/>
      <c r="FTF30" s="291"/>
      <c r="FTG30" s="291"/>
      <c r="FTH30" s="291"/>
      <c r="FTI30" s="291"/>
      <c r="FTJ30" s="291"/>
      <c r="FTK30" s="291"/>
      <c r="FTL30" s="291"/>
      <c r="FTM30" s="291"/>
      <c r="FTN30" s="291"/>
      <c r="FTO30" s="291"/>
      <c r="FTP30" s="291"/>
      <c r="FTQ30" s="291"/>
      <c r="FTR30" s="291"/>
      <c r="FTS30" s="291"/>
      <c r="FTT30" s="291"/>
      <c r="FTU30" s="291"/>
      <c r="FTV30" s="291"/>
      <c r="FTW30" s="291"/>
      <c r="FTX30" s="291"/>
      <c r="FTY30" s="291"/>
      <c r="FTZ30" s="291"/>
      <c r="FUA30" s="291"/>
      <c r="FUB30" s="291"/>
      <c r="FUC30" s="291"/>
      <c r="FUD30" s="291"/>
      <c r="FUE30" s="291"/>
      <c r="FUF30" s="291"/>
      <c r="FUG30" s="291"/>
      <c r="FUH30" s="291"/>
      <c r="FUI30" s="291"/>
      <c r="FUJ30" s="291"/>
      <c r="FUK30" s="291"/>
      <c r="FUL30" s="291"/>
      <c r="FUM30" s="291"/>
      <c r="FUN30" s="291"/>
      <c r="FUO30" s="291"/>
      <c r="FUP30" s="291"/>
      <c r="FUQ30" s="291"/>
      <c r="FUR30" s="291"/>
      <c r="FUS30" s="291"/>
      <c r="FUT30" s="291"/>
      <c r="FUU30" s="291"/>
      <c r="FUV30" s="291"/>
      <c r="FUW30" s="291"/>
      <c r="FUX30" s="291"/>
      <c r="FUY30" s="291"/>
      <c r="FUZ30" s="291"/>
      <c r="FVA30" s="291"/>
      <c r="FVB30" s="291"/>
      <c r="FVC30" s="291"/>
      <c r="FVD30" s="291"/>
      <c r="FVE30" s="291"/>
      <c r="FVF30" s="291"/>
      <c r="FVG30" s="291"/>
      <c r="FVH30" s="291"/>
      <c r="FVI30" s="291"/>
      <c r="FVJ30" s="291"/>
      <c r="FVK30" s="291"/>
      <c r="FVL30" s="291"/>
      <c r="FVM30" s="291"/>
      <c r="FVN30" s="291"/>
      <c r="FVO30" s="291"/>
      <c r="FVP30" s="291"/>
      <c r="FVQ30" s="291"/>
      <c r="FVR30" s="291"/>
      <c r="FVS30" s="291"/>
      <c r="FVT30" s="291"/>
      <c r="FVU30" s="291"/>
      <c r="FVV30" s="291"/>
      <c r="FVW30" s="291"/>
      <c r="FVX30" s="291"/>
      <c r="FVY30" s="291"/>
      <c r="FVZ30" s="291"/>
      <c r="FWA30" s="291"/>
      <c r="FWB30" s="291"/>
      <c r="FWC30" s="291"/>
      <c r="FWD30" s="291"/>
      <c r="FWE30" s="291"/>
      <c r="FWF30" s="291"/>
      <c r="FWG30" s="291"/>
      <c r="FWH30" s="291"/>
      <c r="FWI30" s="291"/>
      <c r="FWJ30" s="291"/>
      <c r="FWK30" s="291"/>
      <c r="FWL30" s="291"/>
      <c r="FWM30" s="291"/>
      <c r="FWN30" s="291"/>
      <c r="FWO30" s="291"/>
      <c r="FWP30" s="291"/>
      <c r="FWQ30" s="291"/>
      <c r="FWR30" s="291"/>
      <c r="FWS30" s="291"/>
      <c r="FWT30" s="291"/>
      <c r="FWU30" s="291"/>
      <c r="FWV30" s="291"/>
      <c r="FWW30" s="291"/>
      <c r="FWX30" s="291"/>
      <c r="FWY30" s="291"/>
      <c r="FWZ30" s="291"/>
      <c r="FXA30" s="291"/>
      <c r="FXB30" s="291"/>
      <c r="FXC30" s="291"/>
      <c r="FXD30" s="291"/>
      <c r="FXE30" s="291"/>
      <c r="FXF30" s="291"/>
      <c r="FXG30" s="291"/>
      <c r="FXH30" s="291"/>
      <c r="FXI30" s="291"/>
      <c r="FXJ30" s="291"/>
      <c r="FXK30" s="291"/>
      <c r="FXL30" s="291"/>
      <c r="FXM30" s="291"/>
      <c r="FXN30" s="291"/>
      <c r="FXO30" s="291"/>
      <c r="FXP30" s="291"/>
      <c r="FXQ30" s="291"/>
      <c r="FXR30" s="291"/>
      <c r="FXS30" s="291"/>
      <c r="FXT30" s="291"/>
      <c r="FXU30" s="291"/>
      <c r="FXV30" s="291"/>
      <c r="FXW30" s="291"/>
      <c r="FXX30" s="291"/>
      <c r="FXY30" s="291"/>
      <c r="FXZ30" s="291"/>
      <c r="FYA30" s="291"/>
      <c r="FYB30" s="291"/>
      <c r="FYC30" s="291"/>
      <c r="FYD30" s="291"/>
      <c r="FYE30" s="291"/>
      <c r="FYF30" s="291"/>
      <c r="FYG30" s="291"/>
      <c r="FYH30" s="291"/>
      <c r="FYI30" s="291"/>
      <c r="FYJ30" s="291"/>
      <c r="FYK30" s="291"/>
      <c r="FYL30" s="291"/>
      <c r="FYM30" s="291"/>
      <c r="FYN30" s="291"/>
      <c r="FYO30" s="291"/>
      <c r="FYP30" s="291"/>
      <c r="FYQ30" s="291"/>
      <c r="FYR30" s="291"/>
      <c r="FYS30" s="291"/>
      <c r="FYT30" s="291"/>
      <c r="FYU30" s="291"/>
      <c r="FYV30" s="291"/>
      <c r="FYW30" s="291"/>
      <c r="FYX30" s="291"/>
      <c r="FYY30" s="291"/>
      <c r="FYZ30" s="291"/>
      <c r="FZA30" s="291"/>
      <c r="FZB30" s="291"/>
      <c r="FZC30" s="291"/>
      <c r="FZD30" s="291"/>
      <c r="FZE30" s="291"/>
      <c r="FZF30" s="291"/>
      <c r="FZG30" s="291"/>
      <c r="FZH30" s="291"/>
      <c r="FZI30" s="291"/>
      <c r="FZJ30" s="291"/>
      <c r="FZK30" s="291"/>
      <c r="FZL30" s="291"/>
      <c r="FZM30" s="291"/>
      <c r="FZN30" s="291"/>
      <c r="FZO30" s="291"/>
      <c r="FZP30" s="291"/>
      <c r="FZQ30" s="291"/>
      <c r="FZR30" s="291"/>
      <c r="FZS30" s="291"/>
      <c r="FZT30" s="291"/>
      <c r="FZU30" s="291"/>
      <c r="FZV30" s="291"/>
      <c r="FZW30" s="291"/>
      <c r="FZX30" s="291"/>
      <c r="FZY30" s="291"/>
      <c r="FZZ30" s="291"/>
      <c r="GAA30" s="291"/>
      <c r="GAB30" s="291"/>
      <c r="GAC30" s="291"/>
      <c r="GAD30" s="291"/>
      <c r="GAE30" s="291"/>
      <c r="GAF30" s="291"/>
      <c r="GAG30" s="291"/>
      <c r="GAH30" s="291"/>
      <c r="GAI30" s="291"/>
      <c r="GAJ30" s="291"/>
      <c r="GAK30" s="291"/>
      <c r="GAL30" s="291"/>
      <c r="GAM30" s="291"/>
      <c r="GAN30" s="291"/>
      <c r="GAO30" s="291"/>
      <c r="GAP30" s="291"/>
      <c r="GAQ30" s="291"/>
      <c r="GAR30" s="291"/>
      <c r="GAS30" s="291"/>
      <c r="GAT30" s="291"/>
      <c r="GAU30" s="291"/>
      <c r="GAV30" s="291"/>
      <c r="GAW30" s="291"/>
      <c r="GAX30" s="291"/>
      <c r="GAY30" s="291"/>
      <c r="GAZ30" s="291"/>
      <c r="GBA30" s="291"/>
      <c r="GBB30" s="291"/>
      <c r="GBC30" s="291"/>
      <c r="GBD30" s="291"/>
      <c r="GBE30" s="291"/>
      <c r="GBF30" s="291"/>
      <c r="GBG30" s="291"/>
      <c r="GBH30" s="291"/>
      <c r="GBI30" s="291"/>
      <c r="GBJ30" s="291"/>
      <c r="GBK30" s="291"/>
      <c r="GBL30" s="291"/>
      <c r="GBM30" s="291"/>
      <c r="GBN30" s="291"/>
      <c r="GBO30" s="291"/>
      <c r="GBP30" s="291"/>
      <c r="GBQ30" s="291"/>
      <c r="GBR30" s="291"/>
      <c r="GBS30" s="291"/>
      <c r="GBT30" s="291"/>
      <c r="GBU30" s="291"/>
      <c r="GBV30" s="291"/>
      <c r="GBW30" s="291"/>
      <c r="GBX30" s="291"/>
      <c r="GBY30" s="291"/>
      <c r="GBZ30" s="291"/>
      <c r="GCA30" s="291"/>
      <c r="GCB30" s="291"/>
      <c r="GCC30" s="291"/>
      <c r="GCD30" s="291"/>
      <c r="GCE30" s="291"/>
      <c r="GCF30" s="291"/>
      <c r="GCG30" s="291"/>
      <c r="GCH30" s="291"/>
      <c r="GCI30" s="291"/>
      <c r="GCJ30" s="291"/>
      <c r="GCK30" s="291"/>
      <c r="GCL30" s="291"/>
      <c r="GCM30" s="291"/>
      <c r="GCN30" s="291"/>
      <c r="GCO30" s="291"/>
      <c r="GCP30" s="291"/>
      <c r="GCQ30" s="291"/>
      <c r="GCR30" s="291"/>
      <c r="GCS30" s="291"/>
      <c r="GCT30" s="291"/>
      <c r="GCU30" s="291"/>
      <c r="GCV30" s="291"/>
      <c r="GCW30" s="291"/>
      <c r="GCX30" s="291"/>
      <c r="GCY30" s="291"/>
      <c r="GCZ30" s="291"/>
      <c r="GDA30" s="291"/>
      <c r="GDB30" s="291"/>
      <c r="GDC30" s="291"/>
      <c r="GDD30" s="291"/>
      <c r="GDE30" s="291"/>
      <c r="GDF30" s="291"/>
      <c r="GDG30" s="291"/>
      <c r="GDH30" s="291"/>
      <c r="GDI30" s="291"/>
      <c r="GDJ30" s="291"/>
      <c r="GDK30" s="291"/>
      <c r="GDL30" s="291"/>
      <c r="GDM30" s="291"/>
      <c r="GDN30" s="291"/>
      <c r="GDO30" s="291"/>
      <c r="GDP30" s="291"/>
      <c r="GDQ30" s="291"/>
      <c r="GDR30" s="291"/>
      <c r="GDS30" s="291"/>
      <c r="GDT30" s="291"/>
      <c r="GDU30" s="291"/>
      <c r="GDV30" s="291"/>
      <c r="GDW30" s="291"/>
      <c r="GDX30" s="291"/>
      <c r="GDY30" s="291"/>
      <c r="GDZ30" s="291"/>
      <c r="GEA30" s="291"/>
      <c r="GEB30" s="291"/>
      <c r="GEC30" s="291"/>
      <c r="GED30" s="291"/>
      <c r="GEE30" s="291"/>
      <c r="GEF30" s="291"/>
      <c r="GEG30" s="291"/>
      <c r="GEH30" s="291"/>
      <c r="GEI30" s="291"/>
      <c r="GEJ30" s="291"/>
      <c r="GEK30" s="291"/>
      <c r="GEL30" s="291"/>
      <c r="GEM30" s="291"/>
      <c r="GEN30" s="291"/>
      <c r="GEO30" s="291"/>
      <c r="GEP30" s="291"/>
      <c r="GEQ30" s="291"/>
      <c r="GER30" s="291"/>
      <c r="GES30" s="291"/>
      <c r="GET30" s="291"/>
      <c r="GEU30" s="291"/>
      <c r="GEV30" s="291"/>
      <c r="GEW30" s="291"/>
      <c r="GEX30" s="291"/>
      <c r="GEY30" s="291"/>
      <c r="GEZ30" s="291"/>
      <c r="GFA30" s="291"/>
      <c r="GFB30" s="291"/>
      <c r="GFC30" s="291"/>
      <c r="GFD30" s="291"/>
      <c r="GFE30" s="291"/>
      <c r="GFF30" s="291"/>
      <c r="GFG30" s="291"/>
      <c r="GFH30" s="291"/>
      <c r="GFI30" s="291"/>
      <c r="GFJ30" s="291"/>
      <c r="GFK30" s="291"/>
      <c r="GFL30" s="291"/>
      <c r="GFM30" s="291"/>
      <c r="GFN30" s="291"/>
      <c r="GFO30" s="291"/>
      <c r="GFP30" s="291"/>
      <c r="GFQ30" s="291"/>
      <c r="GFR30" s="291"/>
      <c r="GFS30" s="291"/>
      <c r="GFT30" s="291"/>
      <c r="GFU30" s="291"/>
      <c r="GFV30" s="291"/>
      <c r="GFW30" s="291"/>
      <c r="GFX30" s="291"/>
      <c r="GFY30" s="291"/>
      <c r="GFZ30" s="291"/>
      <c r="GGA30" s="291"/>
      <c r="GGB30" s="291"/>
      <c r="GGC30" s="291"/>
      <c r="GGD30" s="291"/>
      <c r="GGE30" s="291"/>
      <c r="GGF30" s="291"/>
      <c r="GGG30" s="291"/>
      <c r="GGH30" s="291"/>
      <c r="GGI30" s="291"/>
      <c r="GGJ30" s="291"/>
      <c r="GGK30" s="291"/>
      <c r="GGL30" s="291"/>
      <c r="GGM30" s="291"/>
      <c r="GGN30" s="291"/>
      <c r="GGO30" s="291"/>
      <c r="GGP30" s="291"/>
      <c r="GGQ30" s="291"/>
      <c r="GGR30" s="291"/>
      <c r="GGS30" s="291"/>
      <c r="GGT30" s="291"/>
      <c r="GGU30" s="291"/>
      <c r="GGV30" s="291"/>
      <c r="GGW30" s="291"/>
      <c r="GGX30" s="291"/>
      <c r="GGY30" s="291"/>
      <c r="GGZ30" s="291"/>
      <c r="GHA30" s="291"/>
      <c r="GHB30" s="291"/>
      <c r="GHC30" s="291"/>
      <c r="GHD30" s="291"/>
      <c r="GHE30" s="291"/>
      <c r="GHF30" s="291"/>
      <c r="GHG30" s="291"/>
      <c r="GHH30" s="291"/>
      <c r="GHI30" s="291"/>
      <c r="GHJ30" s="291"/>
      <c r="GHK30" s="291"/>
      <c r="GHL30" s="291"/>
      <c r="GHM30" s="291"/>
      <c r="GHN30" s="291"/>
      <c r="GHO30" s="291"/>
      <c r="GHP30" s="291"/>
      <c r="GHQ30" s="291"/>
      <c r="GHR30" s="291"/>
      <c r="GHS30" s="291"/>
      <c r="GHT30" s="291"/>
      <c r="GHU30" s="291"/>
      <c r="GHV30" s="291"/>
      <c r="GHW30" s="291"/>
      <c r="GHX30" s="291"/>
      <c r="GHY30" s="291"/>
      <c r="GHZ30" s="291"/>
      <c r="GIA30" s="291"/>
      <c r="GIB30" s="291"/>
      <c r="GIC30" s="291"/>
      <c r="GID30" s="291"/>
      <c r="GIE30" s="291"/>
      <c r="GIF30" s="291"/>
      <c r="GIG30" s="291"/>
      <c r="GIH30" s="291"/>
      <c r="GII30" s="291"/>
      <c r="GIJ30" s="291"/>
      <c r="GIK30" s="291"/>
      <c r="GIL30" s="291"/>
      <c r="GIM30" s="291"/>
      <c r="GIN30" s="291"/>
      <c r="GIO30" s="291"/>
      <c r="GIP30" s="291"/>
      <c r="GIQ30" s="291"/>
      <c r="GIR30" s="291"/>
      <c r="GIS30" s="291"/>
      <c r="GIT30" s="291"/>
      <c r="GIU30" s="291"/>
      <c r="GIV30" s="291"/>
      <c r="GIW30" s="291"/>
      <c r="GIX30" s="291"/>
      <c r="GIY30" s="291"/>
      <c r="GIZ30" s="291"/>
      <c r="GJA30" s="291"/>
      <c r="GJB30" s="291"/>
      <c r="GJC30" s="291"/>
      <c r="GJD30" s="291"/>
      <c r="GJE30" s="291"/>
      <c r="GJF30" s="291"/>
      <c r="GJG30" s="291"/>
      <c r="GJH30" s="291"/>
      <c r="GJI30" s="291"/>
      <c r="GJJ30" s="291"/>
      <c r="GJK30" s="291"/>
      <c r="GJL30" s="291"/>
      <c r="GJM30" s="291"/>
      <c r="GJN30" s="291"/>
      <c r="GJO30" s="291"/>
      <c r="GJP30" s="291"/>
      <c r="GJQ30" s="291"/>
      <c r="GJR30" s="291"/>
      <c r="GJS30" s="291"/>
      <c r="GJT30" s="291"/>
      <c r="GJU30" s="291"/>
      <c r="GJV30" s="291"/>
      <c r="GJW30" s="291"/>
      <c r="GJX30" s="291"/>
      <c r="GJY30" s="291"/>
      <c r="GJZ30" s="291"/>
      <c r="GKA30" s="291"/>
      <c r="GKB30" s="291"/>
      <c r="GKC30" s="291"/>
      <c r="GKD30" s="291"/>
      <c r="GKE30" s="291"/>
      <c r="GKF30" s="291"/>
      <c r="GKG30" s="291"/>
      <c r="GKH30" s="291"/>
      <c r="GKI30" s="291"/>
      <c r="GKJ30" s="291"/>
      <c r="GKK30" s="291"/>
      <c r="GKL30" s="291"/>
      <c r="GKM30" s="291"/>
      <c r="GKN30" s="291"/>
      <c r="GKO30" s="291"/>
      <c r="GKP30" s="291"/>
      <c r="GKQ30" s="291"/>
      <c r="GKR30" s="291"/>
      <c r="GKS30" s="291"/>
      <c r="GKT30" s="291"/>
      <c r="GKU30" s="291"/>
      <c r="GKV30" s="291"/>
      <c r="GKW30" s="291"/>
      <c r="GKX30" s="291"/>
      <c r="GKY30" s="291"/>
      <c r="GKZ30" s="291"/>
      <c r="GLA30" s="291"/>
      <c r="GLB30" s="291"/>
      <c r="GLC30" s="291"/>
      <c r="GLD30" s="291"/>
      <c r="GLE30" s="291"/>
      <c r="GLF30" s="291"/>
      <c r="GLG30" s="291"/>
      <c r="GLH30" s="291"/>
      <c r="GLI30" s="291"/>
      <c r="GLJ30" s="291"/>
      <c r="GLK30" s="291"/>
      <c r="GLL30" s="291"/>
      <c r="GLM30" s="291"/>
      <c r="GLN30" s="291"/>
      <c r="GLO30" s="291"/>
      <c r="GLP30" s="291"/>
      <c r="GLQ30" s="291"/>
      <c r="GLR30" s="291"/>
      <c r="GLS30" s="291"/>
      <c r="GLT30" s="291"/>
      <c r="GLU30" s="291"/>
      <c r="GLV30" s="291"/>
      <c r="GLW30" s="291"/>
      <c r="GLX30" s="291"/>
      <c r="GLY30" s="291"/>
      <c r="GLZ30" s="291"/>
      <c r="GMA30" s="291"/>
      <c r="GMB30" s="291"/>
      <c r="GMC30" s="291"/>
      <c r="GMD30" s="291"/>
      <c r="GME30" s="291"/>
      <c r="GMF30" s="291"/>
      <c r="GMG30" s="291"/>
      <c r="GMH30" s="291"/>
      <c r="GMI30" s="291"/>
      <c r="GMJ30" s="291"/>
      <c r="GMK30" s="291"/>
      <c r="GML30" s="291"/>
      <c r="GMM30" s="291"/>
      <c r="GMN30" s="291"/>
      <c r="GMO30" s="291"/>
      <c r="GMP30" s="291"/>
      <c r="GMQ30" s="291"/>
      <c r="GMR30" s="291"/>
      <c r="GMS30" s="291"/>
      <c r="GMT30" s="291"/>
      <c r="GMU30" s="291"/>
      <c r="GMV30" s="291"/>
      <c r="GMW30" s="291"/>
      <c r="GMX30" s="291"/>
      <c r="GMY30" s="291"/>
      <c r="GMZ30" s="291"/>
      <c r="GNA30" s="291"/>
      <c r="GNB30" s="291"/>
      <c r="GNC30" s="291"/>
      <c r="GND30" s="291"/>
      <c r="GNE30" s="291"/>
      <c r="GNF30" s="291"/>
      <c r="GNG30" s="291"/>
      <c r="GNH30" s="291"/>
      <c r="GNI30" s="291"/>
      <c r="GNJ30" s="291"/>
      <c r="GNK30" s="291"/>
      <c r="GNL30" s="291"/>
      <c r="GNM30" s="291"/>
      <c r="GNN30" s="291"/>
      <c r="GNO30" s="291"/>
      <c r="GNP30" s="291"/>
      <c r="GNQ30" s="291"/>
      <c r="GNR30" s="291"/>
      <c r="GNS30" s="291"/>
      <c r="GNT30" s="291"/>
      <c r="GNU30" s="291"/>
      <c r="GNV30" s="291"/>
      <c r="GNW30" s="291"/>
      <c r="GNX30" s="291"/>
      <c r="GNY30" s="291"/>
      <c r="GNZ30" s="291"/>
      <c r="GOA30" s="291"/>
      <c r="GOB30" s="291"/>
      <c r="GOC30" s="291"/>
      <c r="GOD30" s="291"/>
      <c r="GOE30" s="291"/>
      <c r="GOF30" s="291"/>
      <c r="GOG30" s="291"/>
      <c r="GOH30" s="291"/>
      <c r="GOI30" s="291"/>
      <c r="GOJ30" s="291"/>
      <c r="GOK30" s="291"/>
      <c r="GOL30" s="291"/>
      <c r="GOM30" s="291"/>
      <c r="GON30" s="291"/>
      <c r="GOO30" s="291"/>
      <c r="GOP30" s="291"/>
      <c r="GOQ30" s="291"/>
      <c r="GOR30" s="291"/>
      <c r="GOS30" s="291"/>
      <c r="GOT30" s="291"/>
      <c r="GOU30" s="291"/>
      <c r="GOV30" s="291"/>
      <c r="GOW30" s="291"/>
      <c r="GOX30" s="291"/>
      <c r="GOY30" s="291"/>
      <c r="GOZ30" s="291"/>
      <c r="GPA30" s="291"/>
      <c r="GPB30" s="291"/>
      <c r="GPC30" s="291"/>
      <c r="GPD30" s="291"/>
      <c r="GPE30" s="291"/>
      <c r="GPF30" s="291"/>
      <c r="GPG30" s="291"/>
      <c r="GPH30" s="291"/>
      <c r="GPI30" s="291"/>
      <c r="GPJ30" s="291"/>
      <c r="GPK30" s="291"/>
      <c r="GPL30" s="291"/>
      <c r="GPM30" s="291"/>
      <c r="GPN30" s="291"/>
      <c r="GPO30" s="291"/>
      <c r="GPP30" s="291"/>
      <c r="GPQ30" s="291"/>
      <c r="GPR30" s="291"/>
      <c r="GPS30" s="291"/>
      <c r="GPT30" s="291"/>
      <c r="GPU30" s="291"/>
      <c r="GPV30" s="291"/>
      <c r="GPW30" s="291"/>
      <c r="GPX30" s="291"/>
      <c r="GPY30" s="291"/>
      <c r="GPZ30" s="291"/>
      <c r="GQA30" s="291"/>
      <c r="GQB30" s="291"/>
      <c r="GQC30" s="291"/>
      <c r="GQD30" s="291"/>
      <c r="GQE30" s="291"/>
      <c r="GQF30" s="291"/>
      <c r="GQG30" s="291"/>
      <c r="GQH30" s="291"/>
      <c r="GQI30" s="291"/>
      <c r="GQJ30" s="291"/>
      <c r="GQK30" s="291"/>
      <c r="GQL30" s="291"/>
      <c r="GQM30" s="291"/>
      <c r="GQN30" s="291"/>
      <c r="GQO30" s="291"/>
      <c r="GQP30" s="291"/>
      <c r="GQQ30" s="291"/>
      <c r="GQR30" s="291"/>
      <c r="GQS30" s="291"/>
      <c r="GQT30" s="291"/>
      <c r="GQU30" s="291"/>
      <c r="GQV30" s="291"/>
      <c r="GQW30" s="291"/>
      <c r="GQX30" s="291"/>
      <c r="GQY30" s="291"/>
      <c r="GQZ30" s="291"/>
      <c r="GRA30" s="291"/>
      <c r="GRB30" s="291"/>
      <c r="GRC30" s="291"/>
      <c r="GRD30" s="291"/>
      <c r="GRE30" s="291"/>
      <c r="GRF30" s="291"/>
      <c r="GRG30" s="291"/>
      <c r="GRH30" s="291"/>
      <c r="GRI30" s="291"/>
      <c r="GRJ30" s="291"/>
      <c r="GRK30" s="291"/>
      <c r="GRL30" s="291"/>
      <c r="GRM30" s="291"/>
      <c r="GRN30" s="291"/>
      <c r="GRO30" s="291"/>
      <c r="GRP30" s="291"/>
      <c r="GRQ30" s="291"/>
      <c r="GRR30" s="291"/>
      <c r="GRS30" s="291"/>
      <c r="GRT30" s="291"/>
      <c r="GRU30" s="291"/>
      <c r="GRV30" s="291"/>
      <c r="GRW30" s="291"/>
      <c r="GRX30" s="291"/>
      <c r="GRY30" s="291"/>
      <c r="GRZ30" s="291"/>
      <c r="GSA30" s="291"/>
      <c r="GSB30" s="291"/>
      <c r="GSC30" s="291"/>
      <c r="GSD30" s="291"/>
      <c r="GSE30" s="291"/>
      <c r="GSF30" s="291"/>
      <c r="GSG30" s="291"/>
      <c r="GSH30" s="291"/>
      <c r="GSI30" s="291"/>
      <c r="GSJ30" s="291"/>
      <c r="GSK30" s="291"/>
      <c r="GSL30" s="291"/>
      <c r="GSM30" s="291"/>
      <c r="GSN30" s="291"/>
      <c r="GSO30" s="291"/>
      <c r="GSP30" s="291"/>
      <c r="GSQ30" s="291"/>
      <c r="GSR30" s="291"/>
      <c r="GSS30" s="291"/>
      <c r="GST30" s="291"/>
      <c r="GSU30" s="291"/>
      <c r="GSV30" s="291"/>
      <c r="GSW30" s="291"/>
      <c r="GSX30" s="291"/>
      <c r="GSY30" s="291"/>
      <c r="GSZ30" s="291"/>
      <c r="GTA30" s="291"/>
      <c r="GTB30" s="291"/>
      <c r="GTC30" s="291"/>
      <c r="GTD30" s="291"/>
      <c r="GTE30" s="291"/>
      <c r="GTF30" s="291"/>
      <c r="GTG30" s="291"/>
      <c r="GTH30" s="291"/>
      <c r="GTI30" s="291"/>
      <c r="GTJ30" s="291"/>
      <c r="GTK30" s="291"/>
      <c r="GTL30" s="291"/>
      <c r="GTM30" s="291"/>
      <c r="GTN30" s="291"/>
      <c r="GTO30" s="291"/>
      <c r="GTP30" s="291"/>
      <c r="GTQ30" s="291"/>
      <c r="GTR30" s="291"/>
      <c r="GTS30" s="291"/>
      <c r="GTT30" s="291"/>
      <c r="GTU30" s="291"/>
      <c r="GTV30" s="291"/>
      <c r="GTW30" s="291"/>
      <c r="GTX30" s="291"/>
      <c r="GTY30" s="291"/>
      <c r="GTZ30" s="291"/>
      <c r="GUA30" s="291"/>
      <c r="GUB30" s="291"/>
      <c r="GUC30" s="291"/>
      <c r="GUD30" s="291"/>
      <c r="GUE30" s="291"/>
      <c r="GUF30" s="291"/>
      <c r="GUG30" s="291"/>
      <c r="GUH30" s="291"/>
      <c r="GUI30" s="291"/>
      <c r="GUJ30" s="291"/>
      <c r="GUK30" s="291"/>
      <c r="GUL30" s="291"/>
      <c r="GUM30" s="291"/>
      <c r="GUN30" s="291"/>
      <c r="GUO30" s="291"/>
      <c r="GUP30" s="291"/>
      <c r="GUQ30" s="291"/>
      <c r="GUR30" s="291"/>
      <c r="GUS30" s="291"/>
      <c r="GUT30" s="291"/>
      <c r="GUU30" s="291"/>
      <c r="GUV30" s="291"/>
      <c r="GUW30" s="291"/>
      <c r="GUX30" s="291"/>
      <c r="GUY30" s="291"/>
      <c r="GUZ30" s="291"/>
      <c r="GVA30" s="291"/>
      <c r="GVB30" s="291"/>
      <c r="GVC30" s="291"/>
      <c r="GVD30" s="291"/>
      <c r="GVE30" s="291"/>
      <c r="GVF30" s="291"/>
      <c r="GVG30" s="291"/>
      <c r="GVH30" s="291"/>
      <c r="GVI30" s="291"/>
      <c r="GVJ30" s="291"/>
      <c r="GVK30" s="291"/>
      <c r="GVL30" s="291"/>
      <c r="GVM30" s="291"/>
      <c r="GVN30" s="291"/>
      <c r="GVO30" s="291"/>
      <c r="GVP30" s="291"/>
      <c r="GVQ30" s="291"/>
      <c r="GVR30" s="291"/>
      <c r="GVS30" s="291"/>
      <c r="GVT30" s="291"/>
      <c r="GVU30" s="291"/>
      <c r="GVV30" s="291"/>
      <c r="GVW30" s="291"/>
      <c r="GVX30" s="291"/>
      <c r="GVY30" s="291"/>
      <c r="GVZ30" s="291"/>
      <c r="GWA30" s="291"/>
      <c r="GWB30" s="291"/>
      <c r="GWC30" s="291"/>
      <c r="GWD30" s="291"/>
      <c r="GWE30" s="291"/>
      <c r="GWF30" s="291"/>
      <c r="GWG30" s="291"/>
      <c r="GWH30" s="291"/>
      <c r="GWI30" s="291"/>
      <c r="GWJ30" s="291"/>
      <c r="GWK30" s="291"/>
      <c r="GWL30" s="291"/>
      <c r="GWM30" s="291"/>
      <c r="GWN30" s="291"/>
      <c r="GWO30" s="291"/>
      <c r="GWP30" s="291"/>
      <c r="GWQ30" s="291"/>
      <c r="GWR30" s="291"/>
      <c r="GWS30" s="291"/>
      <c r="GWT30" s="291"/>
      <c r="GWU30" s="291"/>
      <c r="GWV30" s="291"/>
      <c r="GWW30" s="291"/>
      <c r="GWX30" s="291"/>
      <c r="GWY30" s="291"/>
      <c r="GWZ30" s="291"/>
      <c r="GXA30" s="291"/>
      <c r="GXB30" s="291"/>
      <c r="GXC30" s="291"/>
      <c r="GXD30" s="291"/>
      <c r="GXE30" s="291"/>
      <c r="GXF30" s="291"/>
      <c r="GXG30" s="291"/>
      <c r="GXH30" s="291"/>
      <c r="GXI30" s="291"/>
      <c r="GXJ30" s="291"/>
      <c r="GXK30" s="291"/>
      <c r="GXL30" s="291"/>
      <c r="GXM30" s="291"/>
      <c r="GXN30" s="291"/>
      <c r="GXO30" s="291"/>
      <c r="GXP30" s="291"/>
      <c r="GXQ30" s="291"/>
      <c r="GXR30" s="291"/>
      <c r="GXS30" s="291"/>
      <c r="GXT30" s="291"/>
      <c r="GXU30" s="291"/>
      <c r="GXV30" s="291"/>
      <c r="GXW30" s="291"/>
      <c r="GXX30" s="291"/>
      <c r="GXY30" s="291"/>
      <c r="GXZ30" s="291"/>
      <c r="GYA30" s="291"/>
      <c r="GYB30" s="291"/>
      <c r="GYC30" s="291"/>
      <c r="GYD30" s="291"/>
      <c r="GYE30" s="291"/>
      <c r="GYF30" s="291"/>
      <c r="GYG30" s="291"/>
      <c r="GYH30" s="291"/>
      <c r="GYI30" s="291"/>
      <c r="GYJ30" s="291"/>
      <c r="GYK30" s="291"/>
      <c r="GYL30" s="291"/>
      <c r="GYM30" s="291"/>
      <c r="GYN30" s="291"/>
      <c r="GYO30" s="291"/>
      <c r="GYP30" s="291"/>
      <c r="GYQ30" s="291"/>
      <c r="GYR30" s="291"/>
      <c r="GYS30" s="291"/>
      <c r="GYT30" s="291"/>
      <c r="GYU30" s="291"/>
      <c r="GYV30" s="291"/>
      <c r="GYW30" s="291"/>
      <c r="GYX30" s="291"/>
      <c r="GYY30" s="291"/>
      <c r="GYZ30" s="291"/>
      <c r="GZA30" s="291"/>
      <c r="GZB30" s="291"/>
      <c r="GZC30" s="291"/>
      <c r="GZD30" s="291"/>
      <c r="GZE30" s="291"/>
      <c r="GZF30" s="291"/>
      <c r="GZG30" s="291"/>
      <c r="GZH30" s="291"/>
      <c r="GZI30" s="291"/>
      <c r="GZJ30" s="291"/>
      <c r="GZK30" s="291"/>
      <c r="GZL30" s="291"/>
      <c r="GZM30" s="291"/>
      <c r="GZN30" s="291"/>
      <c r="GZO30" s="291"/>
      <c r="GZP30" s="291"/>
      <c r="GZQ30" s="291"/>
      <c r="GZR30" s="291"/>
      <c r="GZS30" s="291"/>
      <c r="GZT30" s="291"/>
      <c r="GZU30" s="291"/>
      <c r="GZV30" s="291"/>
      <c r="GZW30" s="291"/>
      <c r="GZX30" s="291"/>
      <c r="GZY30" s="291"/>
      <c r="GZZ30" s="291"/>
      <c r="HAA30" s="291"/>
      <c r="HAB30" s="291"/>
      <c r="HAC30" s="291"/>
      <c r="HAD30" s="291"/>
      <c r="HAE30" s="291"/>
      <c r="HAF30" s="291"/>
      <c r="HAG30" s="291"/>
      <c r="HAH30" s="291"/>
      <c r="HAI30" s="291"/>
      <c r="HAJ30" s="291"/>
      <c r="HAK30" s="291"/>
      <c r="HAL30" s="291"/>
      <c r="HAM30" s="291"/>
      <c r="HAN30" s="291"/>
      <c r="HAO30" s="291"/>
      <c r="HAP30" s="291"/>
      <c r="HAQ30" s="291"/>
      <c r="HAR30" s="291"/>
      <c r="HAS30" s="291"/>
      <c r="HAT30" s="291"/>
      <c r="HAU30" s="291"/>
      <c r="HAV30" s="291"/>
      <c r="HAW30" s="291"/>
      <c r="HAX30" s="291"/>
      <c r="HAY30" s="291"/>
      <c r="HAZ30" s="291"/>
      <c r="HBA30" s="291"/>
      <c r="HBB30" s="291"/>
      <c r="HBC30" s="291"/>
      <c r="HBD30" s="291"/>
      <c r="HBE30" s="291"/>
      <c r="HBF30" s="291"/>
      <c r="HBG30" s="291"/>
      <c r="HBH30" s="291"/>
      <c r="HBI30" s="291"/>
      <c r="HBJ30" s="291"/>
      <c r="HBK30" s="291"/>
      <c r="HBL30" s="291"/>
      <c r="HBM30" s="291"/>
      <c r="HBN30" s="291"/>
      <c r="HBO30" s="291"/>
      <c r="HBP30" s="291"/>
      <c r="HBQ30" s="291"/>
      <c r="HBR30" s="291"/>
      <c r="HBS30" s="291"/>
      <c r="HBT30" s="291"/>
      <c r="HBU30" s="291"/>
      <c r="HBV30" s="291"/>
      <c r="HBW30" s="291"/>
      <c r="HBX30" s="291"/>
      <c r="HBY30" s="291"/>
      <c r="HBZ30" s="291"/>
      <c r="HCA30" s="291"/>
      <c r="HCB30" s="291"/>
      <c r="HCC30" s="291"/>
      <c r="HCD30" s="291"/>
      <c r="HCE30" s="291"/>
      <c r="HCF30" s="291"/>
      <c r="HCG30" s="291"/>
      <c r="HCH30" s="291"/>
      <c r="HCI30" s="291"/>
      <c r="HCJ30" s="291"/>
      <c r="HCK30" s="291"/>
      <c r="HCL30" s="291"/>
      <c r="HCM30" s="291"/>
      <c r="HCN30" s="291"/>
      <c r="HCO30" s="291"/>
      <c r="HCP30" s="291"/>
      <c r="HCQ30" s="291"/>
      <c r="HCR30" s="291"/>
      <c r="HCS30" s="291"/>
      <c r="HCT30" s="291"/>
      <c r="HCU30" s="291"/>
      <c r="HCV30" s="291"/>
      <c r="HCW30" s="291"/>
      <c r="HCX30" s="291"/>
      <c r="HCY30" s="291"/>
      <c r="HCZ30" s="291"/>
      <c r="HDA30" s="291"/>
      <c r="HDB30" s="291"/>
      <c r="HDC30" s="291"/>
      <c r="HDD30" s="291"/>
      <c r="HDE30" s="291"/>
      <c r="HDF30" s="291"/>
      <c r="HDG30" s="291"/>
      <c r="HDH30" s="291"/>
      <c r="HDI30" s="291"/>
      <c r="HDJ30" s="291"/>
      <c r="HDK30" s="291"/>
      <c r="HDL30" s="291"/>
      <c r="HDM30" s="291"/>
      <c r="HDN30" s="291"/>
      <c r="HDO30" s="291"/>
      <c r="HDP30" s="291"/>
      <c r="HDQ30" s="291"/>
      <c r="HDR30" s="291"/>
      <c r="HDS30" s="291"/>
      <c r="HDT30" s="291"/>
      <c r="HDU30" s="291"/>
      <c r="HDV30" s="291"/>
      <c r="HDW30" s="291"/>
      <c r="HDX30" s="291"/>
      <c r="HDY30" s="291"/>
      <c r="HDZ30" s="291"/>
      <c r="HEA30" s="291"/>
      <c r="HEB30" s="291"/>
      <c r="HEC30" s="291"/>
      <c r="HED30" s="291"/>
      <c r="HEE30" s="291"/>
      <c r="HEF30" s="291"/>
      <c r="HEG30" s="291"/>
      <c r="HEH30" s="291"/>
      <c r="HEI30" s="291"/>
      <c r="HEJ30" s="291"/>
      <c r="HEK30" s="291"/>
      <c r="HEL30" s="291"/>
      <c r="HEM30" s="291"/>
      <c r="HEN30" s="291"/>
      <c r="HEO30" s="291"/>
      <c r="HEP30" s="291"/>
      <c r="HEQ30" s="291"/>
      <c r="HER30" s="291"/>
      <c r="HES30" s="291"/>
      <c r="HET30" s="291"/>
      <c r="HEU30" s="291"/>
      <c r="HEV30" s="291"/>
      <c r="HEW30" s="291"/>
      <c r="HEX30" s="291"/>
      <c r="HEY30" s="291"/>
      <c r="HEZ30" s="291"/>
      <c r="HFA30" s="291"/>
      <c r="HFB30" s="291"/>
      <c r="HFC30" s="291"/>
      <c r="HFD30" s="291"/>
      <c r="HFE30" s="291"/>
      <c r="HFF30" s="291"/>
      <c r="HFG30" s="291"/>
      <c r="HFH30" s="291"/>
      <c r="HFI30" s="291"/>
      <c r="HFJ30" s="291"/>
      <c r="HFK30" s="291"/>
      <c r="HFL30" s="291"/>
      <c r="HFM30" s="291"/>
      <c r="HFN30" s="291"/>
      <c r="HFO30" s="291"/>
      <c r="HFP30" s="291"/>
      <c r="HFQ30" s="291"/>
      <c r="HFR30" s="291"/>
      <c r="HFS30" s="291"/>
      <c r="HFT30" s="291"/>
      <c r="HFU30" s="291"/>
      <c r="HFV30" s="291"/>
      <c r="HFW30" s="291"/>
      <c r="HFX30" s="291"/>
      <c r="HFY30" s="291"/>
      <c r="HFZ30" s="291"/>
      <c r="HGA30" s="291"/>
      <c r="HGB30" s="291"/>
      <c r="HGC30" s="291"/>
      <c r="HGD30" s="291"/>
      <c r="HGE30" s="291"/>
      <c r="HGF30" s="291"/>
      <c r="HGG30" s="291"/>
      <c r="HGH30" s="291"/>
      <c r="HGI30" s="291"/>
      <c r="HGJ30" s="291"/>
      <c r="HGK30" s="291"/>
      <c r="HGL30" s="291"/>
      <c r="HGM30" s="291"/>
      <c r="HGN30" s="291"/>
      <c r="HGO30" s="291"/>
      <c r="HGP30" s="291"/>
      <c r="HGQ30" s="291"/>
      <c r="HGR30" s="291"/>
      <c r="HGS30" s="291"/>
      <c r="HGT30" s="291"/>
      <c r="HGU30" s="291"/>
      <c r="HGV30" s="291"/>
      <c r="HGW30" s="291"/>
      <c r="HGX30" s="291"/>
      <c r="HGY30" s="291"/>
      <c r="HGZ30" s="291"/>
      <c r="HHA30" s="291"/>
      <c r="HHB30" s="291"/>
      <c r="HHC30" s="291"/>
      <c r="HHD30" s="291"/>
      <c r="HHE30" s="291"/>
      <c r="HHF30" s="291"/>
      <c r="HHG30" s="291"/>
      <c r="HHH30" s="291"/>
      <c r="HHI30" s="291"/>
      <c r="HHJ30" s="291"/>
      <c r="HHK30" s="291"/>
      <c r="HHL30" s="291"/>
      <c r="HHM30" s="291"/>
      <c r="HHN30" s="291"/>
      <c r="HHO30" s="291"/>
      <c r="HHP30" s="291"/>
      <c r="HHQ30" s="291"/>
      <c r="HHR30" s="291"/>
      <c r="HHS30" s="291"/>
      <c r="HHT30" s="291"/>
      <c r="HHU30" s="291"/>
      <c r="HHV30" s="291"/>
      <c r="HHW30" s="291"/>
      <c r="HHX30" s="291"/>
      <c r="HHY30" s="291"/>
      <c r="HHZ30" s="291"/>
      <c r="HIA30" s="291"/>
      <c r="HIB30" s="291"/>
      <c r="HIC30" s="291"/>
      <c r="HID30" s="291"/>
      <c r="HIE30" s="291"/>
      <c r="HIF30" s="291"/>
      <c r="HIG30" s="291"/>
      <c r="HIH30" s="291"/>
      <c r="HII30" s="291"/>
      <c r="HIJ30" s="291"/>
      <c r="HIK30" s="291"/>
      <c r="HIL30" s="291"/>
      <c r="HIM30" s="291"/>
      <c r="HIN30" s="291"/>
      <c r="HIO30" s="291"/>
      <c r="HIP30" s="291"/>
      <c r="HIQ30" s="291"/>
      <c r="HIR30" s="291"/>
      <c r="HIS30" s="291"/>
      <c r="HIT30" s="291"/>
      <c r="HIU30" s="291"/>
      <c r="HIV30" s="291"/>
      <c r="HIW30" s="291"/>
      <c r="HIX30" s="291"/>
      <c r="HIY30" s="291"/>
      <c r="HIZ30" s="291"/>
      <c r="HJA30" s="291"/>
      <c r="HJB30" s="291"/>
      <c r="HJC30" s="291"/>
      <c r="HJD30" s="291"/>
      <c r="HJE30" s="291"/>
      <c r="HJF30" s="291"/>
      <c r="HJG30" s="291"/>
      <c r="HJH30" s="291"/>
      <c r="HJI30" s="291"/>
      <c r="HJJ30" s="291"/>
      <c r="HJK30" s="291"/>
      <c r="HJL30" s="291"/>
      <c r="HJM30" s="291"/>
      <c r="HJN30" s="291"/>
      <c r="HJO30" s="291"/>
      <c r="HJP30" s="291"/>
      <c r="HJQ30" s="291"/>
      <c r="HJR30" s="291"/>
      <c r="HJS30" s="291"/>
      <c r="HJT30" s="291"/>
      <c r="HJU30" s="291"/>
      <c r="HJV30" s="291"/>
      <c r="HJW30" s="291"/>
      <c r="HJX30" s="291"/>
      <c r="HJY30" s="291"/>
      <c r="HJZ30" s="291"/>
      <c r="HKA30" s="291"/>
      <c r="HKB30" s="291"/>
      <c r="HKC30" s="291"/>
      <c r="HKD30" s="291"/>
      <c r="HKE30" s="291"/>
      <c r="HKF30" s="291"/>
      <c r="HKG30" s="291"/>
      <c r="HKH30" s="291"/>
      <c r="HKI30" s="291"/>
      <c r="HKJ30" s="291"/>
      <c r="HKK30" s="291"/>
      <c r="HKL30" s="291"/>
      <c r="HKM30" s="291"/>
      <c r="HKN30" s="291"/>
      <c r="HKO30" s="291"/>
      <c r="HKP30" s="291"/>
      <c r="HKQ30" s="291"/>
      <c r="HKR30" s="291"/>
      <c r="HKS30" s="291"/>
      <c r="HKT30" s="291"/>
      <c r="HKU30" s="291"/>
      <c r="HKV30" s="291"/>
      <c r="HKW30" s="291"/>
      <c r="HKX30" s="291"/>
      <c r="HKY30" s="291"/>
      <c r="HKZ30" s="291"/>
      <c r="HLA30" s="291"/>
      <c r="HLB30" s="291"/>
      <c r="HLC30" s="291"/>
      <c r="HLD30" s="291"/>
      <c r="HLE30" s="291"/>
      <c r="HLF30" s="291"/>
      <c r="HLG30" s="291"/>
      <c r="HLH30" s="291"/>
      <c r="HLI30" s="291"/>
      <c r="HLJ30" s="291"/>
      <c r="HLK30" s="291"/>
      <c r="HLL30" s="291"/>
      <c r="HLM30" s="291"/>
      <c r="HLN30" s="291"/>
      <c r="HLO30" s="291"/>
      <c r="HLP30" s="291"/>
      <c r="HLQ30" s="291"/>
      <c r="HLR30" s="291"/>
      <c r="HLS30" s="291"/>
      <c r="HLT30" s="291"/>
      <c r="HLU30" s="291"/>
      <c r="HLV30" s="291"/>
      <c r="HLW30" s="291"/>
      <c r="HLX30" s="291"/>
      <c r="HLY30" s="291"/>
      <c r="HLZ30" s="291"/>
      <c r="HMA30" s="291"/>
      <c r="HMB30" s="291"/>
      <c r="HMC30" s="291"/>
      <c r="HMD30" s="291"/>
      <c r="HME30" s="291"/>
      <c r="HMF30" s="291"/>
      <c r="HMG30" s="291"/>
      <c r="HMH30" s="291"/>
      <c r="HMI30" s="291"/>
      <c r="HMJ30" s="291"/>
      <c r="HMK30" s="291"/>
      <c r="HML30" s="291"/>
      <c r="HMM30" s="291"/>
      <c r="HMN30" s="291"/>
      <c r="HMO30" s="291"/>
      <c r="HMP30" s="291"/>
      <c r="HMQ30" s="291"/>
      <c r="HMR30" s="291"/>
      <c r="HMS30" s="291"/>
      <c r="HMT30" s="291"/>
      <c r="HMU30" s="291"/>
      <c r="HMV30" s="291"/>
      <c r="HMW30" s="291"/>
      <c r="HMX30" s="291"/>
      <c r="HMY30" s="291"/>
      <c r="HMZ30" s="291"/>
      <c r="HNA30" s="291"/>
      <c r="HNB30" s="291"/>
      <c r="HNC30" s="291"/>
      <c r="HND30" s="291"/>
      <c r="HNE30" s="291"/>
      <c r="HNF30" s="291"/>
      <c r="HNG30" s="291"/>
      <c r="HNH30" s="291"/>
      <c r="HNI30" s="291"/>
      <c r="HNJ30" s="291"/>
      <c r="HNK30" s="291"/>
      <c r="HNL30" s="291"/>
      <c r="HNM30" s="291"/>
      <c r="HNN30" s="291"/>
      <c r="HNO30" s="291"/>
      <c r="HNP30" s="291"/>
      <c r="HNQ30" s="291"/>
      <c r="HNR30" s="291"/>
      <c r="HNS30" s="291"/>
      <c r="HNT30" s="291"/>
      <c r="HNU30" s="291"/>
      <c r="HNV30" s="291"/>
      <c r="HNW30" s="291"/>
      <c r="HNX30" s="291"/>
      <c r="HNY30" s="291"/>
      <c r="HNZ30" s="291"/>
      <c r="HOA30" s="291"/>
      <c r="HOB30" s="291"/>
      <c r="HOC30" s="291"/>
      <c r="HOD30" s="291"/>
      <c r="HOE30" s="291"/>
      <c r="HOF30" s="291"/>
      <c r="HOG30" s="291"/>
      <c r="HOH30" s="291"/>
      <c r="HOI30" s="291"/>
      <c r="HOJ30" s="291"/>
      <c r="HOK30" s="291"/>
      <c r="HOL30" s="291"/>
      <c r="HOM30" s="291"/>
      <c r="HON30" s="291"/>
      <c r="HOO30" s="291"/>
      <c r="HOP30" s="291"/>
      <c r="HOQ30" s="291"/>
      <c r="HOR30" s="291"/>
      <c r="HOS30" s="291"/>
      <c r="HOT30" s="291"/>
      <c r="HOU30" s="291"/>
      <c r="HOV30" s="291"/>
      <c r="HOW30" s="291"/>
      <c r="HOX30" s="291"/>
      <c r="HOY30" s="291"/>
      <c r="HOZ30" s="291"/>
      <c r="HPA30" s="291"/>
      <c r="HPB30" s="291"/>
      <c r="HPC30" s="291"/>
      <c r="HPD30" s="291"/>
      <c r="HPE30" s="291"/>
      <c r="HPF30" s="291"/>
      <c r="HPG30" s="291"/>
      <c r="HPH30" s="291"/>
      <c r="HPI30" s="291"/>
      <c r="HPJ30" s="291"/>
      <c r="HPK30" s="291"/>
      <c r="HPL30" s="291"/>
      <c r="HPM30" s="291"/>
      <c r="HPN30" s="291"/>
      <c r="HPO30" s="291"/>
      <c r="HPP30" s="291"/>
      <c r="HPQ30" s="291"/>
      <c r="HPR30" s="291"/>
      <c r="HPS30" s="291"/>
      <c r="HPT30" s="291"/>
      <c r="HPU30" s="291"/>
      <c r="HPV30" s="291"/>
      <c r="HPW30" s="291"/>
      <c r="HPX30" s="291"/>
      <c r="HPY30" s="291"/>
      <c r="HPZ30" s="291"/>
      <c r="HQA30" s="291"/>
      <c r="HQB30" s="291"/>
      <c r="HQC30" s="291"/>
      <c r="HQD30" s="291"/>
      <c r="HQE30" s="291"/>
      <c r="HQF30" s="291"/>
      <c r="HQG30" s="291"/>
      <c r="HQH30" s="291"/>
      <c r="HQI30" s="291"/>
      <c r="HQJ30" s="291"/>
      <c r="HQK30" s="291"/>
      <c r="HQL30" s="291"/>
      <c r="HQM30" s="291"/>
      <c r="HQN30" s="291"/>
      <c r="HQO30" s="291"/>
      <c r="HQP30" s="291"/>
      <c r="HQQ30" s="291"/>
      <c r="HQR30" s="291"/>
      <c r="HQS30" s="291"/>
      <c r="HQT30" s="291"/>
      <c r="HQU30" s="291"/>
      <c r="HQV30" s="291"/>
      <c r="HQW30" s="291"/>
      <c r="HQX30" s="291"/>
      <c r="HQY30" s="291"/>
      <c r="HQZ30" s="291"/>
      <c r="HRA30" s="291"/>
      <c r="HRB30" s="291"/>
      <c r="HRC30" s="291"/>
      <c r="HRD30" s="291"/>
      <c r="HRE30" s="291"/>
      <c r="HRF30" s="291"/>
      <c r="HRG30" s="291"/>
      <c r="HRH30" s="291"/>
      <c r="HRI30" s="291"/>
      <c r="HRJ30" s="291"/>
      <c r="HRK30" s="291"/>
      <c r="HRL30" s="291"/>
      <c r="HRM30" s="291"/>
      <c r="HRN30" s="291"/>
      <c r="HRO30" s="291"/>
      <c r="HRP30" s="291"/>
      <c r="HRQ30" s="291"/>
      <c r="HRR30" s="291"/>
      <c r="HRS30" s="291"/>
      <c r="HRT30" s="291"/>
      <c r="HRU30" s="291"/>
      <c r="HRV30" s="291"/>
      <c r="HRW30" s="291"/>
      <c r="HRX30" s="291"/>
      <c r="HRY30" s="291"/>
      <c r="HRZ30" s="291"/>
      <c r="HSA30" s="291"/>
      <c r="HSB30" s="291"/>
      <c r="HSC30" s="291"/>
      <c r="HSD30" s="291"/>
      <c r="HSE30" s="291"/>
      <c r="HSF30" s="291"/>
      <c r="HSG30" s="291"/>
      <c r="HSH30" s="291"/>
      <c r="HSI30" s="291"/>
      <c r="HSJ30" s="291"/>
      <c r="HSK30" s="291"/>
      <c r="HSL30" s="291"/>
      <c r="HSM30" s="291"/>
      <c r="HSN30" s="291"/>
      <c r="HSO30" s="291"/>
      <c r="HSP30" s="291"/>
      <c r="HSQ30" s="291"/>
      <c r="HSR30" s="291"/>
      <c r="HSS30" s="291"/>
      <c r="HST30" s="291"/>
      <c r="HSU30" s="291"/>
      <c r="HSV30" s="291"/>
      <c r="HSW30" s="291"/>
      <c r="HSX30" s="291"/>
      <c r="HSY30" s="291"/>
      <c r="HSZ30" s="291"/>
      <c r="HTA30" s="291"/>
      <c r="HTB30" s="291"/>
      <c r="HTC30" s="291"/>
      <c r="HTD30" s="291"/>
      <c r="HTE30" s="291"/>
      <c r="HTF30" s="291"/>
      <c r="HTG30" s="291"/>
      <c r="HTH30" s="291"/>
      <c r="HTI30" s="291"/>
      <c r="HTJ30" s="291"/>
      <c r="HTK30" s="291"/>
      <c r="HTL30" s="291"/>
      <c r="HTM30" s="291"/>
      <c r="HTN30" s="291"/>
      <c r="HTO30" s="291"/>
      <c r="HTP30" s="291"/>
      <c r="HTQ30" s="291"/>
      <c r="HTR30" s="291"/>
      <c r="HTS30" s="291"/>
      <c r="HTT30" s="291"/>
      <c r="HTU30" s="291"/>
      <c r="HTV30" s="291"/>
      <c r="HTW30" s="291"/>
      <c r="HTX30" s="291"/>
      <c r="HTY30" s="291"/>
      <c r="HTZ30" s="291"/>
      <c r="HUA30" s="291"/>
      <c r="HUB30" s="291"/>
      <c r="HUC30" s="291"/>
      <c r="HUD30" s="291"/>
      <c r="HUE30" s="291"/>
      <c r="HUF30" s="291"/>
      <c r="HUG30" s="291"/>
      <c r="HUH30" s="291"/>
      <c r="HUI30" s="291"/>
      <c r="HUJ30" s="291"/>
      <c r="HUK30" s="291"/>
      <c r="HUL30" s="291"/>
      <c r="HUM30" s="291"/>
      <c r="HUN30" s="291"/>
      <c r="HUO30" s="291"/>
      <c r="HUP30" s="291"/>
      <c r="HUQ30" s="291"/>
      <c r="HUR30" s="291"/>
      <c r="HUS30" s="291"/>
      <c r="HUT30" s="291"/>
      <c r="HUU30" s="291"/>
      <c r="HUV30" s="291"/>
      <c r="HUW30" s="291"/>
      <c r="HUX30" s="291"/>
      <c r="HUY30" s="291"/>
      <c r="HUZ30" s="291"/>
      <c r="HVA30" s="291"/>
      <c r="HVB30" s="291"/>
      <c r="HVC30" s="291"/>
      <c r="HVD30" s="291"/>
      <c r="HVE30" s="291"/>
      <c r="HVF30" s="291"/>
      <c r="HVG30" s="291"/>
      <c r="HVH30" s="291"/>
      <c r="HVI30" s="291"/>
      <c r="HVJ30" s="291"/>
      <c r="HVK30" s="291"/>
      <c r="HVL30" s="291"/>
      <c r="HVM30" s="291"/>
      <c r="HVN30" s="291"/>
      <c r="HVO30" s="291"/>
      <c r="HVP30" s="291"/>
      <c r="HVQ30" s="291"/>
      <c r="HVR30" s="291"/>
      <c r="HVS30" s="291"/>
      <c r="HVT30" s="291"/>
      <c r="HVU30" s="291"/>
      <c r="HVV30" s="291"/>
      <c r="HVW30" s="291"/>
      <c r="HVX30" s="291"/>
      <c r="HVY30" s="291"/>
      <c r="HVZ30" s="291"/>
      <c r="HWA30" s="291"/>
      <c r="HWB30" s="291"/>
      <c r="HWC30" s="291"/>
      <c r="HWD30" s="291"/>
      <c r="HWE30" s="291"/>
      <c r="HWF30" s="291"/>
      <c r="HWG30" s="291"/>
      <c r="HWH30" s="291"/>
      <c r="HWI30" s="291"/>
      <c r="HWJ30" s="291"/>
      <c r="HWK30" s="291"/>
      <c r="HWL30" s="291"/>
      <c r="HWM30" s="291"/>
      <c r="HWN30" s="291"/>
      <c r="HWO30" s="291"/>
      <c r="HWP30" s="291"/>
      <c r="HWQ30" s="291"/>
      <c r="HWR30" s="291"/>
      <c r="HWS30" s="291"/>
      <c r="HWT30" s="291"/>
      <c r="HWU30" s="291"/>
      <c r="HWV30" s="291"/>
      <c r="HWW30" s="291"/>
      <c r="HWX30" s="291"/>
      <c r="HWY30" s="291"/>
      <c r="HWZ30" s="291"/>
      <c r="HXA30" s="291"/>
      <c r="HXB30" s="291"/>
      <c r="HXC30" s="291"/>
      <c r="HXD30" s="291"/>
      <c r="HXE30" s="291"/>
      <c r="HXF30" s="291"/>
      <c r="HXG30" s="291"/>
      <c r="HXH30" s="291"/>
      <c r="HXI30" s="291"/>
      <c r="HXJ30" s="291"/>
      <c r="HXK30" s="291"/>
      <c r="HXL30" s="291"/>
      <c r="HXM30" s="291"/>
      <c r="HXN30" s="291"/>
      <c r="HXO30" s="291"/>
      <c r="HXP30" s="291"/>
      <c r="HXQ30" s="291"/>
      <c r="HXR30" s="291"/>
      <c r="HXS30" s="291"/>
      <c r="HXT30" s="291"/>
      <c r="HXU30" s="291"/>
      <c r="HXV30" s="291"/>
      <c r="HXW30" s="291"/>
      <c r="HXX30" s="291"/>
      <c r="HXY30" s="291"/>
      <c r="HXZ30" s="291"/>
      <c r="HYA30" s="291"/>
      <c r="HYB30" s="291"/>
      <c r="HYC30" s="291"/>
      <c r="HYD30" s="291"/>
      <c r="HYE30" s="291"/>
      <c r="HYF30" s="291"/>
      <c r="HYG30" s="291"/>
      <c r="HYH30" s="291"/>
      <c r="HYI30" s="291"/>
      <c r="HYJ30" s="291"/>
      <c r="HYK30" s="291"/>
      <c r="HYL30" s="291"/>
      <c r="HYM30" s="291"/>
      <c r="HYN30" s="291"/>
      <c r="HYO30" s="291"/>
      <c r="HYP30" s="291"/>
      <c r="HYQ30" s="291"/>
      <c r="HYR30" s="291"/>
      <c r="HYS30" s="291"/>
      <c r="HYT30" s="291"/>
      <c r="HYU30" s="291"/>
      <c r="HYV30" s="291"/>
      <c r="HYW30" s="291"/>
      <c r="HYX30" s="291"/>
      <c r="HYY30" s="291"/>
      <c r="HYZ30" s="291"/>
      <c r="HZA30" s="291"/>
      <c r="HZB30" s="291"/>
      <c r="HZC30" s="291"/>
      <c r="HZD30" s="291"/>
      <c r="HZE30" s="291"/>
      <c r="HZF30" s="291"/>
      <c r="HZG30" s="291"/>
      <c r="HZH30" s="291"/>
      <c r="HZI30" s="291"/>
      <c r="HZJ30" s="291"/>
      <c r="HZK30" s="291"/>
      <c r="HZL30" s="291"/>
      <c r="HZM30" s="291"/>
      <c r="HZN30" s="291"/>
      <c r="HZO30" s="291"/>
      <c r="HZP30" s="291"/>
      <c r="HZQ30" s="291"/>
      <c r="HZR30" s="291"/>
      <c r="HZS30" s="291"/>
      <c r="HZT30" s="291"/>
      <c r="HZU30" s="291"/>
      <c r="HZV30" s="291"/>
      <c r="HZW30" s="291"/>
      <c r="HZX30" s="291"/>
      <c r="HZY30" s="291"/>
      <c r="HZZ30" s="291"/>
      <c r="IAA30" s="291"/>
      <c r="IAB30" s="291"/>
      <c r="IAC30" s="291"/>
      <c r="IAD30" s="291"/>
      <c r="IAE30" s="291"/>
      <c r="IAF30" s="291"/>
      <c r="IAG30" s="291"/>
      <c r="IAH30" s="291"/>
      <c r="IAI30" s="291"/>
      <c r="IAJ30" s="291"/>
      <c r="IAK30" s="291"/>
      <c r="IAL30" s="291"/>
      <c r="IAM30" s="291"/>
      <c r="IAN30" s="291"/>
      <c r="IAO30" s="291"/>
      <c r="IAP30" s="291"/>
      <c r="IAQ30" s="291"/>
      <c r="IAR30" s="291"/>
      <c r="IAS30" s="291"/>
      <c r="IAT30" s="291"/>
      <c r="IAU30" s="291"/>
      <c r="IAV30" s="291"/>
      <c r="IAW30" s="291"/>
      <c r="IAX30" s="291"/>
      <c r="IAY30" s="291"/>
      <c r="IAZ30" s="291"/>
      <c r="IBA30" s="291"/>
      <c r="IBB30" s="291"/>
      <c r="IBC30" s="291"/>
      <c r="IBD30" s="291"/>
      <c r="IBE30" s="291"/>
      <c r="IBF30" s="291"/>
      <c r="IBG30" s="291"/>
      <c r="IBH30" s="291"/>
      <c r="IBI30" s="291"/>
      <c r="IBJ30" s="291"/>
      <c r="IBK30" s="291"/>
      <c r="IBL30" s="291"/>
      <c r="IBM30" s="291"/>
      <c r="IBN30" s="291"/>
      <c r="IBO30" s="291"/>
      <c r="IBP30" s="291"/>
      <c r="IBQ30" s="291"/>
      <c r="IBR30" s="291"/>
      <c r="IBS30" s="291"/>
      <c r="IBT30" s="291"/>
      <c r="IBU30" s="291"/>
      <c r="IBV30" s="291"/>
      <c r="IBW30" s="291"/>
      <c r="IBX30" s="291"/>
      <c r="IBY30" s="291"/>
      <c r="IBZ30" s="291"/>
      <c r="ICA30" s="291"/>
      <c r="ICB30" s="291"/>
      <c r="ICC30" s="291"/>
      <c r="ICD30" s="291"/>
      <c r="ICE30" s="291"/>
      <c r="ICF30" s="291"/>
      <c r="ICG30" s="291"/>
      <c r="ICH30" s="291"/>
      <c r="ICI30" s="291"/>
      <c r="ICJ30" s="291"/>
      <c r="ICK30" s="291"/>
      <c r="ICL30" s="291"/>
      <c r="ICM30" s="291"/>
      <c r="ICN30" s="291"/>
      <c r="ICO30" s="291"/>
      <c r="ICP30" s="291"/>
      <c r="ICQ30" s="291"/>
      <c r="ICR30" s="291"/>
      <c r="ICS30" s="291"/>
      <c r="ICT30" s="291"/>
      <c r="ICU30" s="291"/>
      <c r="ICV30" s="291"/>
      <c r="ICW30" s="291"/>
      <c r="ICX30" s="291"/>
      <c r="ICY30" s="291"/>
      <c r="ICZ30" s="291"/>
      <c r="IDA30" s="291"/>
      <c r="IDB30" s="291"/>
      <c r="IDC30" s="291"/>
      <c r="IDD30" s="291"/>
      <c r="IDE30" s="291"/>
      <c r="IDF30" s="291"/>
      <c r="IDG30" s="291"/>
      <c r="IDH30" s="291"/>
      <c r="IDI30" s="291"/>
      <c r="IDJ30" s="291"/>
      <c r="IDK30" s="291"/>
      <c r="IDL30" s="291"/>
      <c r="IDM30" s="291"/>
      <c r="IDN30" s="291"/>
      <c r="IDO30" s="291"/>
      <c r="IDP30" s="291"/>
      <c r="IDQ30" s="291"/>
      <c r="IDR30" s="291"/>
      <c r="IDS30" s="291"/>
      <c r="IDT30" s="291"/>
      <c r="IDU30" s="291"/>
      <c r="IDV30" s="291"/>
      <c r="IDW30" s="291"/>
      <c r="IDX30" s="291"/>
      <c r="IDY30" s="291"/>
      <c r="IDZ30" s="291"/>
      <c r="IEA30" s="291"/>
      <c r="IEB30" s="291"/>
      <c r="IEC30" s="291"/>
      <c r="IED30" s="291"/>
      <c r="IEE30" s="291"/>
      <c r="IEF30" s="291"/>
      <c r="IEG30" s="291"/>
      <c r="IEH30" s="291"/>
      <c r="IEI30" s="291"/>
      <c r="IEJ30" s="291"/>
      <c r="IEK30" s="291"/>
      <c r="IEL30" s="291"/>
      <c r="IEM30" s="291"/>
      <c r="IEN30" s="291"/>
      <c r="IEO30" s="291"/>
      <c r="IEP30" s="291"/>
      <c r="IEQ30" s="291"/>
      <c r="IER30" s="291"/>
      <c r="IES30" s="291"/>
      <c r="IET30" s="291"/>
      <c r="IEU30" s="291"/>
      <c r="IEV30" s="291"/>
      <c r="IEW30" s="291"/>
      <c r="IEX30" s="291"/>
      <c r="IEY30" s="291"/>
      <c r="IEZ30" s="291"/>
      <c r="IFA30" s="291"/>
      <c r="IFB30" s="291"/>
      <c r="IFC30" s="291"/>
      <c r="IFD30" s="291"/>
      <c r="IFE30" s="291"/>
      <c r="IFF30" s="291"/>
      <c r="IFG30" s="291"/>
      <c r="IFH30" s="291"/>
      <c r="IFI30" s="291"/>
      <c r="IFJ30" s="291"/>
      <c r="IFK30" s="291"/>
      <c r="IFL30" s="291"/>
      <c r="IFM30" s="291"/>
      <c r="IFN30" s="291"/>
      <c r="IFO30" s="291"/>
      <c r="IFP30" s="291"/>
      <c r="IFQ30" s="291"/>
      <c r="IFR30" s="291"/>
      <c r="IFS30" s="291"/>
      <c r="IFT30" s="291"/>
      <c r="IFU30" s="291"/>
      <c r="IFV30" s="291"/>
      <c r="IFW30" s="291"/>
      <c r="IFX30" s="291"/>
      <c r="IFY30" s="291"/>
      <c r="IFZ30" s="291"/>
      <c r="IGA30" s="291"/>
      <c r="IGB30" s="291"/>
      <c r="IGC30" s="291"/>
      <c r="IGD30" s="291"/>
      <c r="IGE30" s="291"/>
      <c r="IGF30" s="291"/>
      <c r="IGG30" s="291"/>
      <c r="IGH30" s="291"/>
      <c r="IGI30" s="291"/>
      <c r="IGJ30" s="291"/>
      <c r="IGK30" s="291"/>
      <c r="IGL30" s="291"/>
      <c r="IGM30" s="291"/>
      <c r="IGN30" s="291"/>
      <c r="IGO30" s="291"/>
      <c r="IGP30" s="291"/>
      <c r="IGQ30" s="291"/>
      <c r="IGR30" s="291"/>
      <c r="IGS30" s="291"/>
      <c r="IGT30" s="291"/>
      <c r="IGU30" s="291"/>
      <c r="IGV30" s="291"/>
      <c r="IGW30" s="291"/>
      <c r="IGX30" s="291"/>
      <c r="IGY30" s="291"/>
      <c r="IGZ30" s="291"/>
      <c r="IHA30" s="291"/>
      <c r="IHB30" s="291"/>
      <c r="IHC30" s="291"/>
      <c r="IHD30" s="291"/>
      <c r="IHE30" s="291"/>
      <c r="IHF30" s="291"/>
      <c r="IHG30" s="291"/>
      <c r="IHH30" s="291"/>
      <c r="IHI30" s="291"/>
      <c r="IHJ30" s="291"/>
      <c r="IHK30" s="291"/>
      <c r="IHL30" s="291"/>
      <c r="IHM30" s="291"/>
      <c r="IHN30" s="291"/>
      <c r="IHO30" s="291"/>
      <c r="IHP30" s="291"/>
      <c r="IHQ30" s="291"/>
      <c r="IHR30" s="291"/>
      <c r="IHS30" s="291"/>
      <c r="IHT30" s="291"/>
      <c r="IHU30" s="291"/>
      <c r="IHV30" s="291"/>
      <c r="IHW30" s="291"/>
      <c r="IHX30" s="291"/>
      <c r="IHY30" s="291"/>
      <c r="IHZ30" s="291"/>
      <c r="IIA30" s="291"/>
      <c r="IIB30" s="291"/>
      <c r="IIC30" s="291"/>
      <c r="IID30" s="291"/>
      <c r="IIE30" s="291"/>
      <c r="IIF30" s="291"/>
      <c r="IIG30" s="291"/>
      <c r="IIH30" s="291"/>
      <c r="III30" s="291"/>
      <c r="IIJ30" s="291"/>
      <c r="IIK30" s="291"/>
      <c r="IIL30" s="291"/>
      <c r="IIM30" s="291"/>
      <c r="IIN30" s="291"/>
      <c r="IIO30" s="291"/>
      <c r="IIP30" s="291"/>
      <c r="IIQ30" s="291"/>
      <c r="IIR30" s="291"/>
      <c r="IIS30" s="291"/>
      <c r="IIT30" s="291"/>
      <c r="IIU30" s="291"/>
      <c r="IIV30" s="291"/>
      <c r="IIW30" s="291"/>
      <c r="IIX30" s="291"/>
      <c r="IIY30" s="291"/>
      <c r="IIZ30" s="291"/>
      <c r="IJA30" s="291"/>
      <c r="IJB30" s="291"/>
      <c r="IJC30" s="291"/>
      <c r="IJD30" s="291"/>
      <c r="IJE30" s="291"/>
      <c r="IJF30" s="291"/>
      <c r="IJG30" s="291"/>
      <c r="IJH30" s="291"/>
      <c r="IJI30" s="291"/>
      <c r="IJJ30" s="291"/>
      <c r="IJK30" s="291"/>
      <c r="IJL30" s="291"/>
      <c r="IJM30" s="291"/>
      <c r="IJN30" s="291"/>
      <c r="IJO30" s="291"/>
      <c r="IJP30" s="291"/>
      <c r="IJQ30" s="291"/>
      <c r="IJR30" s="291"/>
      <c r="IJS30" s="291"/>
      <c r="IJT30" s="291"/>
      <c r="IJU30" s="291"/>
      <c r="IJV30" s="291"/>
      <c r="IJW30" s="291"/>
      <c r="IJX30" s="291"/>
      <c r="IJY30" s="291"/>
      <c r="IJZ30" s="291"/>
      <c r="IKA30" s="291"/>
      <c r="IKB30" s="291"/>
      <c r="IKC30" s="291"/>
      <c r="IKD30" s="291"/>
      <c r="IKE30" s="291"/>
      <c r="IKF30" s="291"/>
      <c r="IKG30" s="291"/>
      <c r="IKH30" s="291"/>
      <c r="IKI30" s="291"/>
      <c r="IKJ30" s="291"/>
      <c r="IKK30" s="291"/>
      <c r="IKL30" s="291"/>
      <c r="IKM30" s="291"/>
      <c r="IKN30" s="291"/>
      <c r="IKO30" s="291"/>
      <c r="IKP30" s="291"/>
      <c r="IKQ30" s="291"/>
      <c r="IKR30" s="291"/>
      <c r="IKS30" s="291"/>
      <c r="IKT30" s="291"/>
      <c r="IKU30" s="291"/>
      <c r="IKV30" s="291"/>
      <c r="IKW30" s="291"/>
      <c r="IKX30" s="291"/>
      <c r="IKY30" s="291"/>
      <c r="IKZ30" s="291"/>
      <c r="ILA30" s="291"/>
      <c r="ILB30" s="291"/>
      <c r="ILC30" s="291"/>
      <c r="ILD30" s="291"/>
      <c r="ILE30" s="291"/>
      <c r="ILF30" s="291"/>
      <c r="ILG30" s="291"/>
      <c r="ILH30" s="291"/>
      <c r="ILI30" s="291"/>
      <c r="ILJ30" s="291"/>
      <c r="ILK30" s="291"/>
      <c r="ILL30" s="291"/>
      <c r="ILM30" s="291"/>
      <c r="ILN30" s="291"/>
      <c r="ILO30" s="291"/>
      <c r="ILP30" s="291"/>
      <c r="ILQ30" s="291"/>
      <c r="ILR30" s="291"/>
      <c r="ILS30" s="291"/>
      <c r="ILT30" s="291"/>
      <c r="ILU30" s="291"/>
      <c r="ILV30" s="291"/>
      <c r="ILW30" s="291"/>
      <c r="ILX30" s="291"/>
      <c r="ILY30" s="291"/>
      <c r="ILZ30" s="291"/>
      <c r="IMA30" s="291"/>
      <c r="IMB30" s="291"/>
      <c r="IMC30" s="291"/>
      <c r="IMD30" s="291"/>
      <c r="IME30" s="291"/>
      <c r="IMF30" s="291"/>
      <c r="IMG30" s="291"/>
      <c r="IMH30" s="291"/>
      <c r="IMI30" s="291"/>
      <c r="IMJ30" s="291"/>
      <c r="IMK30" s="291"/>
      <c r="IML30" s="291"/>
      <c r="IMM30" s="291"/>
      <c r="IMN30" s="291"/>
      <c r="IMO30" s="291"/>
      <c r="IMP30" s="291"/>
      <c r="IMQ30" s="291"/>
      <c r="IMR30" s="291"/>
      <c r="IMS30" s="291"/>
      <c r="IMT30" s="291"/>
      <c r="IMU30" s="291"/>
      <c r="IMV30" s="291"/>
      <c r="IMW30" s="291"/>
      <c r="IMX30" s="291"/>
      <c r="IMY30" s="291"/>
      <c r="IMZ30" s="291"/>
      <c r="INA30" s="291"/>
      <c r="INB30" s="291"/>
      <c r="INC30" s="291"/>
      <c r="IND30" s="291"/>
      <c r="INE30" s="291"/>
      <c r="INF30" s="291"/>
      <c r="ING30" s="291"/>
      <c r="INH30" s="291"/>
      <c r="INI30" s="291"/>
      <c r="INJ30" s="291"/>
      <c r="INK30" s="291"/>
      <c r="INL30" s="291"/>
      <c r="INM30" s="291"/>
      <c r="INN30" s="291"/>
      <c r="INO30" s="291"/>
      <c r="INP30" s="291"/>
      <c r="INQ30" s="291"/>
      <c r="INR30" s="291"/>
      <c r="INS30" s="291"/>
      <c r="INT30" s="291"/>
      <c r="INU30" s="291"/>
      <c r="INV30" s="291"/>
      <c r="INW30" s="291"/>
      <c r="INX30" s="291"/>
      <c r="INY30" s="291"/>
      <c r="INZ30" s="291"/>
      <c r="IOA30" s="291"/>
      <c r="IOB30" s="291"/>
      <c r="IOC30" s="291"/>
      <c r="IOD30" s="291"/>
      <c r="IOE30" s="291"/>
      <c r="IOF30" s="291"/>
      <c r="IOG30" s="291"/>
      <c r="IOH30" s="291"/>
      <c r="IOI30" s="291"/>
      <c r="IOJ30" s="291"/>
      <c r="IOK30" s="291"/>
      <c r="IOL30" s="291"/>
      <c r="IOM30" s="291"/>
      <c r="ION30" s="291"/>
      <c r="IOO30" s="291"/>
      <c r="IOP30" s="291"/>
      <c r="IOQ30" s="291"/>
      <c r="IOR30" s="291"/>
      <c r="IOS30" s="291"/>
      <c r="IOT30" s="291"/>
      <c r="IOU30" s="291"/>
      <c r="IOV30" s="291"/>
      <c r="IOW30" s="291"/>
      <c r="IOX30" s="291"/>
      <c r="IOY30" s="291"/>
      <c r="IOZ30" s="291"/>
      <c r="IPA30" s="291"/>
      <c r="IPB30" s="291"/>
      <c r="IPC30" s="291"/>
      <c r="IPD30" s="291"/>
      <c r="IPE30" s="291"/>
      <c r="IPF30" s="291"/>
      <c r="IPG30" s="291"/>
      <c r="IPH30" s="291"/>
      <c r="IPI30" s="291"/>
      <c r="IPJ30" s="291"/>
      <c r="IPK30" s="291"/>
      <c r="IPL30" s="291"/>
      <c r="IPM30" s="291"/>
      <c r="IPN30" s="291"/>
      <c r="IPO30" s="291"/>
      <c r="IPP30" s="291"/>
      <c r="IPQ30" s="291"/>
      <c r="IPR30" s="291"/>
      <c r="IPS30" s="291"/>
      <c r="IPT30" s="291"/>
      <c r="IPU30" s="291"/>
      <c r="IPV30" s="291"/>
      <c r="IPW30" s="291"/>
      <c r="IPX30" s="291"/>
      <c r="IPY30" s="291"/>
      <c r="IPZ30" s="291"/>
      <c r="IQA30" s="291"/>
      <c r="IQB30" s="291"/>
      <c r="IQC30" s="291"/>
      <c r="IQD30" s="291"/>
      <c r="IQE30" s="291"/>
      <c r="IQF30" s="291"/>
      <c r="IQG30" s="291"/>
      <c r="IQH30" s="291"/>
      <c r="IQI30" s="291"/>
      <c r="IQJ30" s="291"/>
      <c r="IQK30" s="291"/>
      <c r="IQL30" s="291"/>
      <c r="IQM30" s="291"/>
      <c r="IQN30" s="291"/>
      <c r="IQO30" s="291"/>
      <c r="IQP30" s="291"/>
      <c r="IQQ30" s="291"/>
      <c r="IQR30" s="291"/>
      <c r="IQS30" s="291"/>
      <c r="IQT30" s="291"/>
      <c r="IQU30" s="291"/>
      <c r="IQV30" s="291"/>
      <c r="IQW30" s="291"/>
      <c r="IQX30" s="291"/>
      <c r="IQY30" s="291"/>
      <c r="IQZ30" s="291"/>
      <c r="IRA30" s="291"/>
      <c r="IRB30" s="291"/>
      <c r="IRC30" s="291"/>
      <c r="IRD30" s="291"/>
      <c r="IRE30" s="291"/>
      <c r="IRF30" s="291"/>
      <c r="IRG30" s="291"/>
      <c r="IRH30" s="291"/>
      <c r="IRI30" s="291"/>
      <c r="IRJ30" s="291"/>
      <c r="IRK30" s="291"/>
      <c r="IRL30" s="291"/>
      <c r="IRM30" s="291"/>
      <c r="IRN30" s="291"/>
      <c r="IRO30" s="291"/>
      <c r="IRP30" s="291"/>
      <c r="IRQ30" s="291"/>
      <c r="IRR30" s="291"/>
      <c r="IRS30" s="291"/>
      <c r="IRT30" s="291"/>
      <c r="IRU30" s="291"/>
      <c r="IRV30" s="291"/>
      <c r="IRW30" s="291"/>
      <c r="IRX30" s="291"/>
      <c r="IRY30" s="291"/>
      <c r="IRZ30" s="291"/>
      <c r="ISA30" s="291"/>
      <c r="ISB30" s="291"/>
      <c r="ISC30" s="291"/>
      <c r="ISD30" s="291"/>
      <c r="ISE30" s="291"/>
      <c r="ISF30" s="291"/>
      <c r="ISG30" s="291"/>
      <c r="ISH30" s="291"/>
      <c r="ISI30" s="291"/>
      <c r="ISJ30" s="291"/>
      <c r="ISK30" s="291"/>
      <c r="ISL30" s="291"/>
      <c r="ISM30" s="291"/>
      <c r="ISN30" s="291"/>
      <c r="ISO30" s="291"/>
      <c r="ISP30" s="291"/>
      <c r="ISQ30" s="291"/>
      <c r="ISR30" s="291"/>
      <c r="ISS30" s="291"/>
      <c r="IST30" s="291"/>
      <c r="ISU30" s="291"/>
      <c r="ISV30" s="291"/>
      <c r="ISW30" s="291"/>
      <c r="ISX30" s="291"/>
      <c r="ISY30" s="291"/>
      <c r="ISZ30" s="291"/>
      <c r="ITA30" s="291"/>
      <c r="ITB30" s="291"/>
      <c r="ITC30" s="291"/>
      <c r="ITD30" s="291"/>
      <c r="ITE30" s="291"/>
      <c r="ITF30" s="291"/>
      <c r="ITG30" s="291"/>
      <c r="ITH30" s="291"/>
      <c r="ITI30" s="291"/>
      <c r="ITJ30" s="291"/>
      <c r="ITK30" s="291"/>
      <c r="ITL30" s="291"/>
      <c r="ITM30" s="291"/>
      <c r="ITN30" s="291"/>
      <c r="ITO30" s="291"/>
      <c r="ITP30" s="291"/>
      <c r="ITQ30" s="291"/>
      <c r="ITR30" s="291"/>
      <c r="ITS30" s="291"/>
      <c r="ITT30" s="291"/>
      <c r="ITU30" s="291"/>
      <c r="ITV30" s="291"/>
      <c r="ITW30" s="291"/>
      <c r="ITX30" s="291"/>
      <c r="ITY30" s="291"/>
      <c r="ITZ30" s="291"/>
      <c r="IUA30" s="291"/>
      <c r="IUB30" s="291"/>
      <c r="IUC30" s="291"/>
      <c r="IUD30" s="291"/>
      <c r="IUE30" s="291"/>
      <c r="IUF30" s="291"/>
      <c r="IUG30" s="291"/>
      <c r="IUH30" s="291"/>
      <c r="IUI30" s="291"/>
      <c r="IUJ30" s="291"/>
      <c r="IUK30" s="291"/>
      <c r="IUL30" s="291"/>
      <c r="IUM30" s="291"/>
      <c r="IUN30" s="291"/>
      <c r="IUO30" s="291"/>
      <c r="IUP30" s="291"/>
      <c r="IUQ30" s="291"/>
      <c r="IUR30" s="291"/>
      <c r="IUS30" s="291"/>
      <c r="IUT30" s="291"/>
      <c r="IUU30" s="291"/>
      <c r="IUV30" s="291"/>
      <c r="IUW30" s="291"/>
      <c r="IUX30" s="291"/>
      <c r="IUY30" s="291"/>
      <c r="IUZ30" s="291"/>
      <c r="IVA30" s="291"/>
      <c r="IVB30" s="291"/>
      <c r="IVC30" s="291"/>
      <c r="IVD30" s="291"/>
      <c r="IVE30" s="291"/>
      <c r="IVF30" s="291"/>
      <c r="IVG30" s="291"/>
      <c r="IVH30" s="291"/>
      <c r="IVI30" s="291"/>
      <c r="IVJ30" s="291"/>
      <c r="IVK30" s="291"/>
      <c r="IVL30" s="291"/>
      <c r="IVM30" s="291"/>
      <c r="IVN30" s="291"/>
      <c r="IVO30" s="291"/>
      <c r="IVP30" s="291"/>
      <c r="IVQ30" s="291"/>
      <c r="IVR30" s="291"/>
      <c r="IVS30" s="291"/>
      <c r="IVT30" s="291"/>
      <c r="IVU30" s="291"/>
      <c r="IVV30" s="291"/>
      <c r="IVW30" s="291"/>
      <c r="IVX30" s="291"/>
      <c r="IVY30" s="291"/>
      <c r="IVZ30" s="291"/>
      <c r="IWA30" s="291"/>
      <c r="IWB30" s="291"/>
      <c r="IWC30" s="291"/>
      <c r="IWD30" s="291"/>
      <c r="IWE30" s="291"/>
      <c r="IWF30" s="291"/>
      <c r="IWG30" s="291"/>
      <c r="IWH30" s="291"/>
      <c r="IWI30" s="291"/>
      <c r="IWJ30" s="291"/>
      <c r="IWK30" s="291"/>
      <c r="IWL30" s="291"/>
      <c r="IWM30" s="291"/>
      <c r="IWN30" s="291"/>
      <c r="IWO30" s="291"/>
      <c r="IWP30" s="291"/>
      <c r="IWQ30" s="291"/>
      <c r="IWR30" s="291"/>
      <c r="IWS30" s="291"/>
      <c r="IWT30" s="291"/>
      <c r="IWU30" s="291"/>
      <c r="IWV30" s="291"/>
      <c r="IWW30" s="291"/>
      <c r="IWX30" s="291"/>
      <c r="IWY30" s="291"/>
      <c r="IWZ30" s="291"/>
      <c r="IXA30" s="291"/>
      <c r="IXB30" s="291"/>
      <c r="IXC30" s="291"/>
      <c r="IXD30" s="291"/>
      <c r="IXE30" s="291"/>
      <c r="IXF30" s="291"/>
      <c r="IXG30" s="291"/>
      <c r="IXH30" s="291"/>
      <c r="IXI30" s="291"/>
      <c r="IXJ30" s="291"/>
      <c r="IXK30" s="291"/>
      <c r="IXL30" s="291"/>
      <c r="IXM30" s="291"/>
      <c r="IXN30" s="291"/>
      <c r="IXO30" s="291"/>
      <c r="IXP30" s="291"/>
      <c r="IXQ30" s="291"/>
      <c r="IXR30" s="291"/>
      <c r="IXS30" s="291"/>
      <c r="IXT30" s="291"/>
      <c r="IXU30" s="291"/>
      <c r="IXV30" s="291"/>
      <c r="IXW30" s="291"/>
      <c r="IXX30" s="291"/>
      <c r="IXY30" s="291"/>
      <c r="IXZ30" s="291"/>
      <c r="IYA30" s="291"/>
      <c r="IYB30" s="291"/>
      <c r="IYC30" s="291"/>
      <c r="IYD30" s="291"/>
      <c r="IYE30" s="291"/>
      <c r="IYF30" s="291"/>
      <c r="IYG30" s="291"/>
      <c r="IYH30" s="291"/>
      <c r="IYI30" s="291"/>
      <c r="IYJ30" s="291"/>
      <c r="IYK30" s="291"/>
      <c r="IYL30" s="291"/>
      <c r="IYM30" s="291"/>
      <c r="IYN30" s="291"/>
      <c r="IYO30" s="291"/>
      <c r="IYP30" s="291"/>
      <c r="IYQ30" s="291"/>
      <c r="IYR30" s="291"/>
      <c r="IYS30" s="291"/>
      <c r="IYT30" s="291"/>
      <c r="IYU30" s="291"/>
      <c r="IYV30" s="291"/>
      <c r="IYW30" s="291"/>
      <c r="IYX30" s="291"/>
      <c r="IYY30" s="291"/>
      <c r="IYZ30" s="291"/>
      <c r="IZA30" s="291"/>
      <c r="IZB30" s="291"/>
      <c r="IZC30" s="291"/>
      <c r="IZD30" s="291"/>
      <c r="IZE30" s="291"/>
      <c r="IZF30" s="291"/>
      <c r="IZG30" s="291"/>
      <c r="IZH30" s="291"/>
      <c r="IZI30" s="291"/>
      <c r="IZJ30" s="291"/>
      <c r="IZK30" s="291"/>
      <c r="IZL30" s="291"/>
      <c r="IZM30" s="291"/>
      <c r="IZN30" s="291"/>
      <c r="IZO30" s="291"/>
      <c r="IZP30" s="291"/>
      <c r="IZQ30" s="291"/>
      <c r="IZR30" s="291"/>
      <c r="IZS30" s="291"/>
      <c r="IZT30" s="291"/>
      <c r="IZU30" s="291"/>
      <c r="IZV30" s="291"/>
      <c r="IZW30" s="291"/>
      <c r="IZX30" s="291"/>
      <c r="IZY30" s="291"/>
      <c r="IZZ30" s="291"/>
      <c r="JAA30" s="291"/>
      <c r="JAB30" s="291"/>
      <c r="JAC30" s="291"/>
      <c r="JAD30" s="291"/>
      <c r="JAE30" s="291"/>
      <c r="JAF30" s="291"/>
      <c r="JAG30" s="291"/>
      <c r="JAH30" s="291"/>
      <c r="JAI30" s="291"/>
      <c r="JAJ30" s="291"/>
      <c r="JAK30" s="291"/>
      <c r="JAL30" s="291"/>
      <c r="JAM30" s="291"/>
      <c r="JAN30" s="291"/>
      <c r="JAO30" s="291"/>
      <c r="JAP30" s="291"/>
      <c r="JAQ30" s="291"/>
      <c r="JAR30" s="291"/>
      <c r="JAS30" s="291"/>
      <c r="JAT30" s="291"/>
      <c r="JAU30" s="291"/>
      <c r="JAV30" s="291"/>
      <c r="JAW30" s="291"/>
      <c r="JAX30" s="291"/>
      <c r="JAY30" s="291"/>
      <c r="JAZ30" s="291"/>
      <c r="JBA30" s="291"/>
      <c r="JBB30" s="291"/>
      <c r="JBC30" s="291"/>
      <c r="JBD30" s="291"/>
      <c r="JBE30" s="291"/>
      <c r="JBF30" s="291"/>
      <c r="JBG30" s="291"/>
      <c r="JBH30" s="291"/>
      <c r="JBI30" s="291"/>
      <c r="JBJ30" s="291"/>
      <c r="JBK30" s="291"/>
      <c r="JBL30" s="291"/>
      <c r="JBM30" s="291"/>
      <c r="JBN30" s="291"/>
      <c r="JBO30" s="291"/>
      <c r="JBP30" s="291"/>
      <c r="JBQ30" s="291"/>
      <c r="JBR30" s="291"/>
      <c r="JBS30" s="291"/>
      <c r="JBT30" s="291"/>
      <c r="JBU30" s="291"/>
      <c r="JBV30" s="291"/>
      <c r="JBW30" s="291"/>
      <c r="JBX30" s="291"/>
      <c r="JBY30" s="291"/>
      <c r="JBZ30" s="291"/>
      <c r="JCA30" s="291"/>
      <c r="JCB30" s="291"/>
      <c r="JCC30" s="291"/>
      <c r="JCD30" s="291"/>
      <c r="JCE30" s="291"/>
      <c r="JCF30" s="291"/>
      <c r="JCG30" s="291"/>
      <c r="JCH30" s="291"/>
      <c r="JCI30" s="291"/>
      <c r="JCJ30" s="291"/>
      <c r="JCK30" s="291"/>
      <c r="JCL30" s="291"/>
      <c r="JCM30" s="291"/>
      <c r="JCN30" s="291"/>
      <c r="JCO30" s="291"/>
      <c r="JCP30" s="291"/>
      <c r="JCQ30" s="291"/>
      <c r="JCR30" s="291"/>
      <c r="JCS30" s="291"/>
      <c r="JCT30" s="291"/>
      <c r="JCU30" s="291"/>
      <c r="JCV30" s="291"/>
      <c r="JCW30" s="291"/>
      <c r="JCX30" s="291"/>
      <c r="JCY30" s="291"/>
      <c r="JCZ30" s="291"/>
      <c r="JDA30" s="291"/>
      <c r="JDB30" s="291"/>
      <c r="JDC30" s="291"/>
      <c r="JDD30" s="291"/>
      <c r="JDE30" s="291"/>
      <c r="JDF30" s="291"/>
      <c r="JDG30" s="291"/>
      <c r="JDH30" s="291"/>
      <c r="JDI30" s="291"/>
      <c r="JDJ30" s="291"/>
      <c r="JDK30" s="291"/>
      <c r="JDL30" s="291"/>
      <c r="JDM30" s="291"/>
      <c r="JDN30" s="291"/>
      <c r="JDO30" s="291"/>
      <c r="JDP30" s="291"/>
      <c r="JDQ30" s="291"/>
      <c r="JDR30" s="291"/>
      <c r="JDS30" s="291"/>
      <c r="JDT30" s="291"/>
      <c r="JDU30" s="291"/>
      <c r="JDV30" s="291"/>
      <c r="JDW30" s="291"/>
      <c r="JDX30" s="291"/>
      <c r="JDY30" s="291"/>
      <c r="JDZ30" s="291"/>
      <c r="JEA30" s="291"/>
      <c r="JEB30" s="291"/>
      <c r="JEC30" s="291"/>
      <c r="JED30" s="291"/>
      <c r="JEE30" s="291"/>
      <c r="JEF30" s="291"/>
      <c r="JEG30" s="291"/>
      <c r="JEH30" s="291"/>
      <c r="JEI30" s="291"/>
      <c r="JEJ30" s="291"/>
      <c r="JEK30" s="291"/>
      <c r="JEL30" s="291"/>
      <c r="JEM30" s="291"/>
      <c r="JEN30" s="291"/>
      <c r="JEO30" s="291"/>
      <c r="JEP30" s="291"/>
      <c r="JEQ30" s="291"/>
      <c r="JER30" s="291"/>
      <c r="JES30" s="291"/>
      <c r="JET30" s="291"/>
      <c r="JEU30" s="291"/>
      <c r="JEV30" s="291"/>
      <c r="JEW30" s="291"/>
      <c r="JEX30" s="291"/>
      <c r="JEY30" s="291"/>
      <c r="JEZ30" s="291"/>
      <c r="JFA30" s="291"/>
      <c r="JFB30" s="291"/>
      <c r="JFC30" s="291"/>
      <c r="JFD30" s="291"/>
      <c r="JFE30" s="291"/>
      <c r="JFF30" s="291"/>
      <c r="JFG30" s="291"/>
      <c r="JFH30" s="291"/>
      <c r="JFI30" s="291"/>
      <c r="JFJ30" s="291"/>
      <c r="JFK30" s="291"/>
      <c r="JFL30" s="291"/>
      <c r="JFM30" s="291"/>
      <c r="JFN30" s="291"/>
      <c r="JFO30" s="291"/>
      <c r="JFP30" s="291"/>
      <c r="JFQ30" s="291"/>
      <c r="JFR30" s="291"/>
      <c r="JFS30" s="291"/>
      <c r="JFT30" s="291"/>
      <c r="JFU30" s="291"/>
      <c r="JFV30" s="291"/>
      <c r="JFW30" s="291"/>
      <c r="JFX30" s="291"/>
      <c r="JFY30" s="291"/>
      <c r="JFZ30" s="291"/>
      <c r="JGA30" s="291"/>
      <c r="JGB30" s="291"/>
      <c r="JGC30" s="291"/>
      <c r="JGD30" s="291"/>
      <c r="JGE30" s="291"/>
      <c r="JGF30" s="291"/>
      <c r="JGG30" s="291"/>
      <c r="JGH30" s="291"/>
      <c r="JGI30" s="291"/>
      <c r="JGJ30" s="291"/>
      <c r="JGK30" s="291"/>
      <c r="JGL30" s="291"/>
      <c r="JGM30" s="291"/>
      <c r="JGN30" s="291"/>
      <c r="JGO30" s="291"/>
      <c r="JGP30" s="291"/>
      <c r="JGQ30" s="291"/>
      <c r="JGR30" s="291"/>
      <c r="JGS30" s="291"/>
      <c r="JGT30" s="291"/>
      <c r="JGU30" s="291"/>
      <c r="JGV30" s="291"/>
      <c r="JGW30" s="291"/>
      <c r="JGX30" s="291"/>
      <c r="JGY30" s="291"/>
      <c r="JGZ30" s="291"/>
      <c r="JHA30" s="291"/>
      <c r="JHB30" s="291"/>
      <c r="JHC30" s="291"/>
      <c r="JHD30" s="291"/>
      <c r="JHE30" s="291"/>
      <c r="JHF30" s="291"/>
      <c r="JHG30" s="291"/>
      <c r="JHH30" s="291"/>
      <c r="JHI30" s="291"/>
      <c r="JHJ30" s="291"/>
      <c r="JHK30" s="291"/>
      <c r="JHL30" s="291"/>
      <c r="JHM30" s="291"/>
      <c r="JHN30" s="291"/>
      <c r="JHO30" s="291"/>
      <c r="JHP30" s="291"/>
      <c r="JHQ30" s="291"/>
      <c r="JHR30" s="291"/>
      <c r="JHS30" s="291"/>
      <c r="JHT30" s="291"/>
      <c r="JHU30" s="291"/>
      <c r="JHV30" s="291"/>
      <c r="JHW30" s="291"/>
      <c r="JHX30" s="291"/>
      <c r="JHY30" s="291"/>
      <c r="JHZ30" s="291"/>
      <c r="JIA30" s="291"/>
      <c r="JIB30" s="291"/>
      <c r="JIC30" s="291"/>
      <c r="JID30" s="291"/>
      <c r="JIE30" s="291"/>
      <c r="JIF30" s="291"/>
      <c r="JIG30" s="291"/>
      <c r="JIH30" s="291"/>
      <c r="JII30" s="291"/>
      <c r="JIJ30" s="291"/>
      <c r="JIK30" s="291"/>
      <c r="JIL30" s="291"/>
      <c r="JIM30" s="291"/>
      <c r="JIN30" s="291"/>
      <c r="JIO30" s="291"/>
      <c r="JIP30" s="291"/>
      <c r="JIQ30" s="291"/>
      <c r="JIR30" s="291"/>
      <c r="JIS30" s="291"/>
      <c r="JIT30" s="291"/>
      <c r="JIU30" s="291"/>
      <c r="JIV30" s="291"/>
      <c r="JIW30" s="291"/>
      <c r="JIX30" s="291"/>
      <c r="JIY30" s="291"/>
      <c r="JIZ30" s="291"/>
      <c r="JJA30" s="291"/>
      <c r="JJB30" s="291"/>
      <c r="JJC30" s="291"/>
      <c r="JJD30" s="291"/>
      <c r="JJE30" s="291"/>
      <c r="JJF30" s="291"/>
      <c r="JJG30" s="291"/>
      <c r="JJH30" s="291"/>
      <c r="JJI30" s="291"/>
      <c r="JJJ30" s="291"/>
      <c r="JJK30" s="291"/>
      <c r="JJL30" s="291"/>
      <c r="JJM30" s="291"/>
      <c r="JJN30" s="291"/>
      <c r="JJO30" s="291"/>
      <c r="JJP30" s="291"/>
      <c r="JJQ30" s="291"/>
      <c r="JJR30" s="291"/>
      <c r="JJS30" s="291"/>
      <c r="JJT30" s="291"/>
      <c r="JJU30" s="291"/>
      <c r="JJV30" s="291"/>
      <c r="JJW30" s="291"/>
      <c r="JJX30" s="291"/>
      <c r="JJY30" s="291"/>
      <c r="JJZ30" s="291"/>
      <c r="JKA30" s="291"/>
      <c r="JKB30" s="291"/>
      <c r="JKC30" s="291"/>
      <c r="JKD30" s="291"/>
      <c r="JKE30" s="291"/>
      <c r="JKF30" s="291"/>
      <c r="JKG30" s="291"/>
      <c r="JKH30" s="291"/>
      <c r="JKI30" s="291"/>
      <c r="JKJ30" s="291"/>
      <c r="JKK30" s="291"/>
      <c r="JKL30" s="291"/>
      <c r="JKM30" s="291"/>
      <c r="JKN30" s="291"/>
      <c r="JKO30" s="291"/>
      <c r="JKP30" s="291"/>
      <c r="JKQ30" s="291"/>
      <c r="JKR30" s="291"/>
      <c r="JKS30" s="291"/>
      <c r="JKT30" s="291"/>
      <c r="JKU30" s="291"/>
      <c r="JKV30" s="291"/>
      <c r="JKW30" s="291"/>
      <c r="JKX30" s="291"/>
      <c r="JKY30" s="291"/>
      <c r="JKZ30" s="291"/>
      <c r="JLA30" s="291"/>
      <c r="JLB30" s="291"/>
      <c r="JLC30" s="291"/>
      <c r="JLD30" s="291"/>
      <c r="JLE30" s="291"/>
      <c r="JLF30" s="291"/>
      <c r="JLG30" s="291"/>
      <c r="JLH30" s="291"/>
      <c r="JLI30" s="291"/>
      <c r="JLJ30" s="291"/>
      <c r="JLK30" s="291"/>
      <c r="JLL30" s="291"/>
      <c r="JLM30" s="291"/>
      <c r="JLN30" s="291"/>
      <c r="JLO30" s="291"/>
      <c r="JLP30" s="291"/>
      <c r="JLQ30" s="291"/>
      <c r="JLR30" s="291"/>
      <c r="JLS30" s="291"/>
      <c r="JLT30" s="291"/>
      <c r="JLU30" s="291"/>
      <c r="JLV30" s="291"/>
      <c r="JLW30" s="291"/>
      <c r="JLX30" s="291"/>
      <c r="JLY30" s="291"/>
      <c r="JLZ30" s="291"/>
      <c r="JMA30" s="291"/>
      <c r="JMB30" s="291"/>
      <c r="JMC30" s="291"/>
      <c r="JMD30" s="291"/>
      <c r="JME30" s="291"/>
      <c r="JMF30" s="291"/>
      <c r="JMG30" s="291"/>
      <c r="JMH30" s="291"/>
      <c r="JMI30" s="291"/>
      <c r="JMJ30" s="291"/>
      <c r="JMK30" s="291"/>
      <c r="JML30" s="291"/>
      <c r="JMM30" s="291"/>
      <c r="JMN30" s="291"/>
      <c r="JMO30" s="291"/>
      <c r="JMP30" s="291"/>
      <c r="JMQ30" s="291"/>
      <c r="JMR30" s="291"/>
      <c r="JMS30" s="291"/>
      <c r="JMT30" s="291"/>
      <c r="JMU30" s="291"/>
      <c r="JMV30" s="291"/>
      <c r="JMW30" s="291"/>
      <c r="JMX30" s="291"/>
      <c r="JMY30" s="291"/>
      <c r="JMZ30" s="291"/>
      <c r="JNA30" s="291"/>
      <c r="JNB30" s="291"/>
      <c r="JNC30" s="291"/>
      <c r="JND30" s="291"/>
      <c r="JNE30" s="291"/>
      <c r="JNF30" s="291"/>
      <c r="JNG30" s="291"/>
      <c r="JNH30" s="291"/>
      <c r="JNI30" s="291"/>
      <c r="JNJ30" s="291"/>
      <c r="JNK30" s="291"/>
      <c r="JNL30" s="291"/>
      <c r="JNM30" s="291"/>
      <c r="JNN30" s="291"/>
      <c r="JNO30" s="291"/>
      <c r="JNP30" s="291"/>
      <c r="JNQ30" s="291"/>
      <c r="JNR30" s="291"/>
      <c r="JNS30" s="291"/>
      <c r="JNT30" s="291"/>
      <c r="JNU30" s="291"/>
      <c r="JNV30" s="291"/>
      <c r="JNW30" s="291"/>
      <c r="JNX30" s="291"/>
      <c r="JNY30" s="291"/>
      <c r="JNZ30" s="291"/>
      <c r="JOA30" s="291"/>
      <c r="JOB30" s="291"/>
      <c r="JOC30" s="291"/>
      <c r="JOD30" s="291"/>
      <c r="JOE30" s="291"/>
      <c r="JOF30" s="291"/>
      <c r="JOG30" s="291"/>
      <c r="JOH30" s="291"/>
      <c r="JOI30" s="291"/>
      <c r="JOJ30" s="291"/>
      <c r="JOK30" s="291"/>
      <c r="JOL30" s="291"/>
      <c r="JOM30" s="291"/>
      <c r="JON30" s="291"/>
      <c r="JOO30" s="291"/>
      <c r="JOP30" s="291"/>
      <c r="JOQ30" s="291"/>
      <c r="JOR30" s="291"/>
      <c r="JOS30" s="291"/>
      <c r="JOT30" s="291"/>
      <c r="JOU30" s="291"/>
      <c r="JOV30" s="291"/>
      <c r="JOW30" s="291"/>
      <c r="JOX30" s="291"/>
      <c r="JOY30" s="291"/>
      <c r="JOZ30" s="291"/>
      <c r="JPA30" s="291"/>
      <c r="JPB30" s="291"/>
      <c r="JPC30" s="291"/>
      <c r="JPD30" s="291"/>
      <c r="JPE30" s="291"/>
      <c r="JPF30" s="291"/>
      <c r="JPG30" s="291"/>
      <c r="JPH30" s="291"/>
      <c r="JPI30" s="291"/>
      <c r="JPJ30" s="291"/>
      <c r="JPK30" s="291"/>
      <c r="JPL30" s="291"/>
      <c r="JPM30" s="291"/>
      <c r="JPN30" s="291"/>
      <c r="JPO30" s="291"/>
      <c r="JPP30" s="291"/>
      <c r="JPQ30" s="291"/>
      <c r="JPR30" s="291"/>
      <c r="JPS30" s="291"/>
      <c r="JPT30" s="291"/>
      <c r="JPU30" s="291"/>
      <c r="JPV30" s="291"/>
      <c r="JPW30" s="291"/>
      <c r="JPX30" s="291"/>
      <c r="JPY30" s="291"/>
      <c r="JPZ30" s="291"/>
      <c r="JQA30" s="291"/>
      <c r="JQB30" s="291"/>
      <c r="JQC30" s="291"/>
      <c r="JQD30" s="291"/>
      <c r="JQE30" s="291"/>
      <c r="JQF30" s="291"/>
      <c r="JQG30" s="291"/>
      <c r="JQH30" s="291"/>
      <c r="JQI30" s="291"/>
      <c r="JQJ30" s="291"/>
      <c r="JQK30" s="291"/>
      <c r="JQL30" s="291"/>
      <c r="JQM30" s="291"/>
      <c r="JQN30" s="291"/>
      <c r="JQO30" s="291"/>
      <c r="JQP30" s="291"/>
      <c r="JQQ30" s="291"/>
      <c r="JQR30" s="291"/>
      <c r="JQS30" s="291"/>
      <c r="JQT30" s="291"/>
      <c r="JQU30" s="291"/>
      <c r="JQV30" s="291"/>
      <c r="JQW30" s="291"/>
      <c r="JQX30" s="291"/>
      <c r="JQY30" s="291"/>
      <c r="JQZ30" s="291"/>
      <c r="JRA30" s="291"/>
      <c r="JRB30" s="291"/>
      <c r="JRC30" s="291"/>
      <c r="JRD30" s="291"/>
      <c r="JRE30" s="291"/>
      <c r="JRF30" s="291"/>
      <c r="JRG30" s="291"/>
      <c r="JRH30" s="291"/>
      <c r="JRI30" s="291"/>
      <c r="JRJ30" s="291"/>
      <c r="JRK30" s="291"/>
      <c r="JRL30" s="291"/>
      <c r="JRM30" s="291"/>
      <c r="JRN30" s="291"/>
      <c r="JRO30" s="291"/>
      <c r="JRP30" s="291"/>
      <c r="JRQ30" s="291"/>
      <c r="JRR30" s="291"/>
      <c r="JRS30" s="291"/>
      <c r="JRT30" s="291"/>
      <c r="JRU30" s="291"/>
      <c r="JRV30" s="291"/>
      <c r="JRW30" s="291"/>
      <c r="JRX30" s="291"/>
      <c r="JRY30" s="291"/>
      <c r="JRZ30" s="291"/>
      <c r="JSA30" s="291"/>
      <c r="JSB30" s="291"/>
      <c r="JSC30" s="291"/>
      <c r="JSD30" s="291"/>
      <c r="JSE30" s="291"/>
      <c r="JSF30" s="291"/>
      <c r="JSG30" s="291"/>
      <c r="JSH30" s="291"/>
      <c r="JSI30" s="291"/>
      <c r="JSJ30" s="291"/>
      <c r="JSK30" s="291"/>
      <c r="JSL30" s="291"/>
      <c r="JSM30" s="291"/>
      <c r="JSN30" s="291"/>
      <c r="JSO30" s="291"/>
      <c r="JSP30" s="291"/>
      <c r="JSQ30" s="291"/>
      <c r="JSR30" s="291"/>
      <c r="JSS30" s="291"/>
      <c r="JST30" s="291"/>
      <c r="JSU30" s="291"/>
      <c r="JSV30" s="291"/>
      <c r="JSW30" s="291"/>
      <c r="JSX30" s="291"/>
      <c r="JSY30" s="291"/>
      <c r="JSZ30" s="291"/>
      <c r="JTA30" s="291"/>
      <c r="JTB30" s="291"/>
      <c r="JTC30" s="291"/>
      <c r="JTD30" s="291"/>
      <c r="JTE30" s="291"/>
      <c r="JTF30" s="291"/>
      <c r="JTG30" s="291"/>
      <c r="JTH30" s="291"/>
      <c r="JTI30" s="291"/>
      <c r="JTJ30" s="291"/>
      <c r="JTK30" s="291"/>
      <c r="JTL30" s="291"/>
      <c r="JTM30" s="291"/>
      <c r="JTN30" s="291"/>
      <c r="JTO30" s="291"/>
      <c r="JTP30" s="291"/>
      <c r="JTQ30" s="291"/>
      <c r="JTR30" s="291"/>
      <c r="JTS30" s="291"/>
      <c r="JTT30" s="291"/>
      <c r="JTU30" s="291"/>
      <c r="JTV30" s="291"/>
      <c r="JTW30" s="291"/>
      <c r="JTX30" s="291"/>
      <c r="JTY30" s="291"/>
      <c r="JTZ30" s="291"/>
      <c r="JUA30" s="291"/>
      <c r="JUB30" s="291"/>
      <c r="JUC30" s="291"/>
      <c r="JUD30" s="291"/>
      <c r="JUE30" s="291"/>
      <c r="JUF30" s="291"/>
      <c r="JUG30" s="291"/>
      <c r="JUH30" s="291"/>
      <c r="JUI30" s="291"/>
      <c r="JUJ30" s="291"/>
      <c r="JUK30" s="291"/>
      <c r="JUL30" s="291"/>
      <c r="JUM30" s="291"/>
      <c r="JUN30" s="291"/>
      <c r="JUO30" s="291"/>
      <c r="JUP30" s="291"/>
      <c r="JUQ30" s="291"/>
      <c r="JUR30" s="291"/>
      <c r="JUS30" s="291"/>
      <c r="JUT30" s="291"/>
      <c r="JUU30" s="291"/>
      <c r="JUV30" s="291"/>
      <c r="JUW30" s="291"/>
      <c r="JUX30" s="291"/>
      <c r="JUY30" s="291"/>
      <c r="JUZ30" s="291"/>
      <c r="JVA30" s="291"/>
      <c r="JVB30" s="291"/>
      <c r="JVC30" s="291"/>
      <c r="JVD30" s="291"/>
      <c r="JVE30" s="291"/>
      <c r="JVF30" s="291"/>
      <c r="JVG30" s="291"/>
      <c r="JVH30" s="291"/>
      <c r="JVI30" s="291"/>
      <c r="JVJ30" s="291"/>
      <c r="JVK30" s="291"/>
      <c r="JVL30" s="291"/>
      <c r="JVM30" s="291"/>
      <c r="JVN30" s="291"/>
      <c r="JVO30" s="291"/>
      <c r="JVP30" s="291"/>
      <c r="JVQ30" s="291"/>
      <c r="JVR30" s="291"/>
      <c r="JVS30" s="291"/>
      <c r="JVT30" s="291"/>
      <c r="JVU30" s="291"/>
      <c r="JVV30" s="291"/>
      <c r="JVW30" s="291"/>
      <c r="JVX30" s="291"/>
      <c r="JVY30" s="291"/>
      <c r="JVZ30" s="291"/>
      <c r="JWA30" s="291"/>
      <c r="JWB30" s="291"/>
      <c r="JWC30" s="291"/>
      <c r="JWD30" s="291"/>
      <c r="JWE30" s="291"/>
      <c r="JWF30" s="291"/>
      <c r="JWG30" s="291"/>
      <c r="JWH30" s="291"/>
      <c r="JWI30" s="291"/>
      <c r="JWJ30" s="291"/>
      <c r="JWK30" s="291"/>
      <c r="JWL30" s="291"/>
      <c r="JWM30" s="291"/>
      <c r="JWN30" s="291"/>
      <c r="JWO30" s="291"/>
      <c r="JWP30" s="291"/>
      <c r="JWQ30" s="291"/>
      <c r="JWR30" s="291"/>
      <c r="JWS30" s="291"/>
      <c r="JWT30" s="291"/>
      <c r="JWU30" s="291"/>
      <c r="JWV30" s="291"/>
      <c r="JWW30" s="291"/>
      <c r="JWX30" s="291"/>
      <c r="JWY30" s="291"/>
      <c r="JWZ30" s="291"/>
      <c r="JXA30" s="291"/>
      <c r="JXB30" s="291"/>
      <c r="JXC30" s="291"/>
      <c r="JXD30" s="291"/>
      <c r="JXE30" s="291"/>
      <c r="JXF30" s="291"/>
      <c r="JXG30" s="291"/>
      <c r="JXH30" s="291"/>
      <c r="JXI30" s="291"/>
      <c r="JXJ30" s="291"/>
      <c r="JXK30" s="291"/>
      <c r="JXL30" s="291"/>
      <c r="JXM30" s="291"/>
      <c r="JXN30" s="291"/>
      <c r="JXO30" s="291"/>
      <c r="JXP30" s="291"/>
      <c r="JXQ30" s="291"/>
      <c r="JXR30" s="291"/>
      <c r="JXS30" s="291"/>
      <c r="JXT30" s="291"/>
      <c r="JXU30" s="291"/>
      <c r="JXV30" s="291"/>
      <c r="JXW30" s="291"/>
      <c r="JXX30" s="291"/>
      <c r="JXY30" s="291"/>
      <c r="JXZ30" s="291"/>
      <c r="JYA30" s="291"/>
      <c r="JYB30" s="291"/>
      <c r="JYC30" s="291"/>
      <c r="JYD30" s="291"/>
      <c r="JYE30" s="291"/>
      <c r="JYF30" s="291"/>
      <c r="JYG30" s="291"/>
      <c r="JYH30" s="291"/>
      <c r="JYI30" s="291"/>
      <c r="JYJ30" s="291"/>
      <c r="JYK30" s="291"/>
      <c r="JYL30" s="291"/>
      <c r="JYM30" s="291"/>
      <c r="JYN30" s="291"/>
      <c r="JYO30" s="291"/>
      <c r="JYP30" s="291"/>
      <c r="JYQ30" s="291"/>
      <c r="JYR30" s="291"/>
      <c r="JYS30" s="291"/>
      <c r="JYT30" s="291"/>
      <c r="JYU30" s="291"/>
      <c r="JYV30" s="291"/>
      <c r="JYW30" s="291"/>
      <c r="JYX30" s="291"/>
      <c r="JYY30" s="291"/>
      <c r="JYZ30" s="291"/>
      <c r="JZA30" s="291"/>
      <c r="JZB30" s="291"/>
      <c r="JZC30" s="291"/>
      <c r="JZD30" s="291"/>
      <c r="JZE30" s="291"/>
      <c r="JZF30" s="291"/>
      <c r="JZG30" s="291"/>
      <c r="JZH30" s="291"/>
      <c r="JZI30" s="291"/>
      <c r="JZJ30" s="291"/>
      <c r="JZK30" s="291"/>
      <c r="JZL30" s="291"/>
      <c r="JZM30" s="291"/>
      <c r="JZN30" s="291"/>
      <c r="JZO30" s="291"/>
      <c r="JZP30" s="291"/>
      <c r="JZQ30" s="291"/>
      <c r="JZR30" s="291"/>
      <c r="JZS30" s="291"/>
      <c r="JZT30" s="291"/>
      <c r="JZU30" s="291"/>
      <c r="JZV30" s="291"/>
      <c r="JZW30" s="291"/>
      <c r="JZX30" s="291"/>
      <c r="JZY30" s="291"/>
      <c r="JZZ30" s="291"/>
      <c r="KAA30" s="291"/>
      <c r="KAB30" s="291"/>
      <c r="KAC30" s="291"/>
      <c r="KAD30" s="291"/>
      <c r="KAE30" s="291"/>
      <c r="KAF30" s="291"/>
      <c r="KAG30" s="291"/>
      <c r="KAH30" s="291"/>
      <c r="KAI30" s="291"/>
      <c r="KAJ30" s="291"/>
      <c r="KAK30" s="291"/>
      <c r="KAL30" s="291"/>
      <c r="KAM30" s="291"/>
      <c r="KAN30" s="291"/>
      <c r="KAO30" s="291"/>
      <c r="KAP30" s="291"/>
      <c r="KAQ30" s="291"/>
      <c r="KAR30" s="291"/>
      <c r="KAS30" s="291"/>
      <c r="KAT30" s="291"/>
      <c r="KAU30" s="291"/>
      <c r="KAV30" s="291"/>
      <c r="KAW30" s="291"/>
      <c r="KAX30" s="291"/>
      <c r="KAY30" s="291"/>
      <c r="KAZ30" s="291"/>
      <c r="KBA30" s="291"/>
      <c r="KBB30" s="291"/>
      <c r="KBC30" s="291"/>
      <c r="KBD30" s="291"/>
      <c r="KBE30" s="291"/>
      <c r="KBF30" s="291"/>
      <c r="KBG30" s="291"/>
      <c r="KBH30" s="291"/>
      <c r="KBI30" s="291"/>
      <c r="KBJ30" s="291"/>
      <c r="KBK30" s="291"/>
      <c r="KBL30" s="291"/>
      <c r="KBM30" s="291"/>
      <c r="KBN30" s="291"/>
      <c r="KBO30" s="291"/>
      <c r="KBP30" s="291"/>
      <c r="KBQ30" s="291"/>
      <c r="KBR30" s="291"/>
      <c r="KBS30" s="291"/>
      <c r="KBT30" s="291"/>
      <c r="KBU30" s="291"/>
      <c r="KBV30" s="291"/>
      <c r="KBW30" s="291"/>
      <c r="KBX30" s="291"/>
      <c r="KBY30" s="291"/>
      <c r="KBZ30" s="291"/>
      <c r="KCA30" s="291"/>
      <c r="KCB30" s="291"/>
      <c r="KCC30" s="291"/>
      <c r="KCD30" s="291"/>
      <c r="KCE30" s="291"/>
      <c r="KCF30" s="291"/>
      <c r="KCG30" s="291"/>
      <c r="KCH30" s="291"/>
      <c r="KCI30" s="291"/>
      <c r="KCJ30" s="291"/>
      <c r="KCK30" s="291"/>
      <c r="KCL30" s="291"/>
      <c r="KCM30" s="291"/>
      <c r="KCN30" s="291"/>
      <c r="KCO30" s="291"/>
      <c r="KCP30" s="291"/>
      <c r="KCQ30" s="291"/>
      <c r="KCR30" s="291"/>
      <c r="KCS30" s="291"/>
      <c r="KCT30" s="291"/>
      <c r="KCU30" s="291"/>
      <c r="KCV30" s="291"/>
      <c r="KCW30" s="291"/>
      <c r="KCX30" s="291"/>
      <c r="KCY30" s="291"/>
      <c r="KCZ30" s="291"/>
      <c r="KDA30" s="291"/>
      <c r="KDB30" s="291"/>
      <c r="KDC30" s="291"/>
      <c r="KDD30" s="291"/>
      <c r="KDE30" s="291"/>
      <c r="KDF30" s="291"/>
      <c r="KDG30" s="291"/>
      <c r="KDH30" s="291"/>
      <c r="KDI30" s="291"/>
      <c r="KDJ30" s="291"/>
      <c r="KDK30" s="291"/>
      <c r="KDL30" s="291"/>
      <c r="KDM30" s="291"/>
      <c r="KDN30" s="291"/>
      <c r="KDO30" s="291"/>
      <c r="KDP30" s="291"/>
      <c r="KDQ30" s="291"/>
      <c r="KDR30" s="291"/>
      <c r="KDS30" s="291"/>
      <c r="KDT30" s="291"/>
      <c r="KDU30" s="291"/>
      <c r="KDV30" s="291"/>
      <c r="KDW30" s="291"/>
      <c r="KDX30" s="291"/>
      <c r="KDY30" s="291"/>
      <c r="KDZ30" s="291"/>
      <c r="KEA30" s="291"/>
      <c r="KEB30" s="291"/>
      <c r="KEC30" s="291"/>
      <c r="KED30" s="291"/>
      <c r="KEE30" s="291"/>
      <c r="KEF30" s="291"/>
      <c r="KEG30" s="291"/>
      <c r="KEH30" s="291"/>
      <c r="KEI30" s="291"/>
      <c r="KEJ30" s="291"/>
      <c r="KEK30" s="291"/>
      <c r="KEL30" s="291"/>
      <c r="KEM30" s="291"/>
      <c r="KEN30" s="291"/>
      <c r="KEO30" s="291"/>
      <c r="KEP30" s="291"/>
      <c r="KEQ30" s="291"/>
      <c r="KER30" s="291"/>
      <c r="KES30" s="291"/>
      <c r="KET30" s="291"/>
      <c r="KEU30" s="291"/>
      <c r="KEV30" s="291"/>
      <c r="KEW30" s="291"/>
      <c r="KEX30" s="291"/>
      <c r="KEY30" s="291"/>
      <c r="KEZ30" s="291"/>
      <c r="KFA30" s="291"/>
      <c r="KFB30" s="291"/>
      <c r="KFC30" s="291"/>
      <c r="KFD30" s="291"/>
      <c r="KFE30" s="291"/>
      <c r="KFF30" s="291"/>
      <c r="KFG30" s="291"/>
      <c r="KFH30" s="291"/>
      <c r="KFI30" s="291"/>
      <c r="KFJ30" s="291"/>
      <c r="KFK30" s="291"/>
      <c r="KFL30" s="291"/>
      <c r="KFM30" s="291"/>
      <c r="KFN30" s="291"/>
      <c r="KFO30" s="291"/>
      <c r="KFP30" s="291"/>
      <c r="KFQ30" s="291"/>
      <c r="KFR30" s="291"/>
      <c r="KFS30" s="291"/>
      <c r="KFT30" s="291"/>
      <c r="KFU30" s="291"/>
      <c r="KFV30" s="291"/>
      <c r="KFW30" s="291"/>
      <c r="KFX30" s="291"/>
      <c r="KFY30" s="291"/>
      <c r="KFZ30" s="291"/>
      <c r="KGA30" s="291"/>
      <c r="KGB30" s="291"/>
      <c r="KGC30" s="291"/>
      <c r="KGD30" s="291"/>
      <c r="KGE30" s="291"/>
      <c r="KGF30" s="291"/>
      <c r="KGG30" s="291"/>
      <c r="KGH30" s="291"/>
      <c r="KGI30" s="291"/>
      <c r="KGJ30" s="291"/>
      <c r="KGK30" s="291"/>
      <c r="KGL30" s="291"/>
      <c r="KGM30" s="291"/>
      <c r="KGN30" s="291"/>
      <c r="KGO30" s="291"/>
      <c r="KGP30" s="291"/>
      <c r="KGQ30" s="291"/>
      <c r="KGR30" s="291"/>
      <c r="KGS30" s="291"/>
      <c r="KGT30" s="291"/>
      <c r="KGU30" s="291"/>
      <c r="KGV30" s="291"/>
      <c r="KGW30" s="291"/>
      <c r="KGX30" s="291"/>
      <c r="KGY30" s="291"/>
      <c r="KGZ30" s="291"/>
      <c r="KHA30" s="291"/>
      <c r="KHB30" s="291"/>
      <c r="KHC30" s="291"/>
      <c r="KHD30" s="291"/>
      <c r="KHE30" s="291"/>
      <c r="KHF30" s="291"/>
      <c r="KHG30" s="291"/>
      <c r="KHH30" s="291"/>
      <c r="KHI30" s="291"/>
      <c r="KHJ30" s="291"/>
      <c r="KHK30" s="291"/>
      <c r="KHL30" s="291"/>
      <c r="KHM30" s="291"/>
      <c r="KHN30" s="291"/>
      <c r="KHO30" s="291"/>
      <c r="KHP30" s="291"/>
      <c r="KHQ30" s="291"/>
      <c r="KHR30" s="291"/>
      <c r="KHS30" s="291"/>
      <c r="KHT30" s="291"/>
      <c r="KHU30" s="291"/>
      <c r="KHV30" s="291"/>
      <c r="KHW30" s="291"/>
      <c r="KHX30" s="291"/>
      <c r="KHY30" s="291"/>
      <c r="KHZ30" s="291"/>
      <c r="KIA30" s="291"/>
      <c r="KIB30" s="291"/>
      <c r="KIC30" s="291"/>
      <c r="KID30" s="291"/>
      <c r="KIE30" s="291"/>
      <c r="KIF30" s="291"/>
      <c r="KIG30" s="291"/>
      <c r="KIH30" s="291"/>
      <c r="KII30" s="291"/>
      <c r="KIJ30" s="291"/>
      <c r="KIK30" s="291"/>
      <c r="KIL30" s="291"/>
      <c r="KIM30" s="291"/>
      <c r="KIN30" s="291"/>
      <c r="KIO30" s="291"/>
      <c r="KIP30" s="291"/>
      <c r="KIQ30" s="291"/>
      <c r="KIR30" s="291"/>
      <c r="KIS30" s="291"/>
      <c r="KIT30" s="291"/>
      <c r="KIU30" s="291"/>
      <c r="KIV30" s="291"/>
      <c r="KIW30" s="291"/>
      <c r="KIX30" s="291"/>
      <c r="KIY30" s="291"/>
      <c r="KIZ30" s="291"/>
      <c r="KJA30" s="291"/>
      <c r="KJB30" s="291"/>
      <c r="KJC30" s="291"/>
      <c r="KJD30" s="291"/>
      <c r="KJE30" s="291"/>
      <c r="KJF30" s="291"/>
      <c r="KJG30" s="291"/>
      <c r="KJH30" s="291"/>
      <c r="KJI30" s="291"/>
      <c r="KJJ30" s="291"/>
      <c r="KJK30" s="291"/>
      <c r="KJL30" s="291"/>
      <c r="KJM30" s="291"/>
      <c r="KJN30" s="291"/>
      <c r="KJO30" s="291"/>
      <c r="KJP30" s="291"/>
      <c r="KJQ30" s="291"/>
      <c r="KJR30" s="291"/>
      <c r="KJS30" s="291"/>
      <c r="KJT30" s="291"/>
      <c r="KJU30" s="291"/>
      <c r="KJV30" s="291"/>
      <c r="KJW30" s="291"/>
      <c r="KJX30" s="291"/>
      <c r="KJY30" s="291"/>
      <c r="KJZ30" s="291"/>
      <c r="KKA30" s="291"/>
      <c r="KKB30" s="291"/>
      <c r="KKC30" s="291"/>
      <c r="KKD30" s="291"/>
      <c r="KKE30" s="291"/>
      <c r="KKF30" s="291"/>
      <c r="KKG30" s="291"/>
      <c r="KKH30" s="291"/>
      <c r="KKI30" s="291"/>
      <c r="KKJ30" s="291"/>
      <c r="KKK30" s="291"/>
      <c r="KKL30" s="291"/>
      <c r="KKM30" s="291"/>
      <c r="KKN30" s="291"/>
      <c r="KKO30" s="291"/>
      <c r="KKP30" s="291"/>
      <c r="KKQ30" s="291"/>
      <c r="KKR30" s="291"/>
      <c r="KKS30" s="291"/>
      <c r="KKT30" s="291"/>
      <c r="KKU30" s="291"/>
      <c r="KKV30" s="291"/>
      <c r="KKW30" s="291"/>
      <c r="KKX30" s="291"/>
      <c r="KKY30" s="291"/>
      <c r="KKZ30" s="291"/>
      <c r="KLA30" s="291"/>
      <c r="KLB30" s="291"/>
      <c r="KLC30" s="291"/>
      <c r="KLD30" s="291"/>
      <c r="KLE30" s="291"/>
      <c r="KLF30" s="291"/>
      <c r="KLG30" s="291"/>
      <c r="KLH30" s="291"/>
      <c r="KLI30" s="291"/>
      <c r="KLJ30" s="291"/>
      <c r="KLK30" s="291"/>
      <c r="KLL30" s="291"/>
      <c r="KLM30" s="291"/>
      <c r="KLN30" s="291"/>
      <c r="KLO30" s="291"/>
      <c r="KLP30" s="291"/>
      <c r="KLQ30" s="291"/>
      <c r="KLR30" s="291"/>
      <c r="KLS30" s="291"/>
      <c r="KLT30" s="291"/>
      <c r="KLU30" s="291"/>
      <c r="KLV30" s="291"/>
      <c r="KLW30" s="291"/>
      <c r="KLX30" s="291"/>
      <c r="KLY30" s="291"/>
      <c r="KLZ30" s="291"/>
      <c r="KMA30" s="291"/>
      <c r="KMB30" s="291"/>
      <c r="KMC30" s="291"/>
      <c r="KMD30" s="291"/>
      <c r="KME30" s="291"/>
      <c r="KMF30" s="291"/>
      <c r="KMG30" s="291"/>
      <c r="KMH30" s="291"/>
      <c r="KMI30" s="291"/>
      <c r="KMJ30" s="291"/>
      <c r="KMK30" s="291"/>
      <c r="KML30" s="291"/>
      <c r="KMM30" s="291"/>
      <c r="KMN30" s="291"/>
      <c r="KMO30" s="291"/>
      <c r="KMP30" s="291"/>
      <c r="KMQ30" s="291"/>
      <c r="KMR30" s="291"/>
      <c r="KMS30" s="291"/>
      <c r="KMT30" s="291"/>
      <c r="KMU30" s="291"/>
      <c r="KMV30" s="291"/>
      <c r="KMW30" s="291"/>
      <c r="KMX30" s="291"/>
      <c r="KMY30" s="291"/>
      <c r="KMZ30" s="291"/>
      <c r="KNA30" s="291"/>
      <c r="KNB30" s="291"/>
      <c r="KNC30" s="291"/>
      <c r="KND30" s="291"/>
      <c r="KNE30" s="291"/>
      <c r="KNF30" s="291"/>
      <c r="KNG30" s="291"/>
      <c r="KNH30" s="291"/>
      <c r="KNI30" s="291"/>
      <c r="KNJ30" s="291"/>
      <c r="KNK30" s="291"/>
      <c r="KNL30" s="291"/>
      <c r="KNM30" s="291"/>
      <c r="KNN30" s="291"/>
      <c r="KNO30" s="291"/>
      <c r="KNP30" s="291"/>
      <c r="KNQ30" s="291"/>
      <c r="KNR30" s="291"/>
      <c r="KNS30" s="291"/>
      <c r="KNT30" s="291"/>
      <c r="KNU30" s="291"/>
      <c r="KNV30" s="291"/>
      <c r="KNW30" s="291"/>
      <c r="KNX30" s="291"/>
      <c r="KNY30" s="291"/>
      <c r="KNZ30" s="291"/>
      <c r="KOA30" s="291"/>
      <c r="KOB30" s="291"/>
      <c r="KOC30" s="291"/>
      <c r="KOD30" s="291"/>
      <c r="KOE30" s="291"/>
      <c r="KOF30" s="291"/>
      <c r="KOG30" s="291"/>
      <c r="KOH30" s="291"/>
      <c r="KOI30" s="291"/>
      <c r="KOJ30" s="291"/>
      <c r="KOK30" s="291"/>
      <c r="KOL30" s="291"/>
      <c r="KOM30" s="291"/>
      <c r="KON30" s="291"/>
      <c r="KOO30" s="291"/>
      <c r="KOP30" s="291"/>
      <c r="KOQ30" s="291"/>
      <c r="KOR30" s="291"/>
      <c r="KOS30" s="291"/>
      <c r="KOT30" s="291"/>
      <c r="KOU30" s="291"/>
      <c r="KOV30" s="291"/>
      <c r="KOW30" s="291"/>
      <c r="KOX30" s="291"/>
      <c r="KOY30" s="291"/>
      <c r="KOZ30" s="291"/>
      <c r="KPA30" s="291"/>
      <c r="KPB30" s="291"/>
      <c r="KPC30" s="291"/>
      <c r="KPD30" s="291"/>
      <c r="KPE30" s="291"/>
      <c r="KPF30" s="291"/>
      <c r="KPG30" s="291"/>
      <c r="KPH30" s="291"/>
      <c r="KPI30" s="291"/>
      <c r="KPJ30" s="291"/>
      <c r="KPK30" s="291"/>
      <c r="KPL30" s="291"/>
      <c r="KPM30" s="291"/>
      <c r="KPN30" s="291"/>
      <c r="KPO30" s="291"/>
      <c r="KPP30" s="291"/>
      <c r="KPQ30" s="291"/>
      <c r="KPR30" s="291"/>
      <c r="KPS30" s="291"/>
      <c r="KPT30" s="291"/>
      <c r="KPU30" s="291"/>
      <c r="KPV30" s="291"/>
      <c r="KPW30" s="291"/>
      <c r="KPX30" s="291"/>
      <c r="KPY30" s="291"/>
      <c r="KPZ30" s="291"/>
      <c r="KQA30" s="291"/>
      <c r="KQB30" s="291"/>
      <c r="KQC30" s="291"/>
      <c r="KQD30" s="291"/>
      <c r="KQE30" s="291"/>
      <c r="KQF30" s="291"/>
      <c r="KQG30" s="291"/>
      <c r="KQH30" s="291"/>
      <c r="KQI30" s="291"/>
      <c r="KQJ30" s="291"/>
      <c r="KQK30" s="291"/>
      <c r="KQL30" s="291"/>
      <c r="KQM30" s="291"/>
      <c r="KQN30" s="291"/>
      <c r="KQO30" s="291"/>
      <c r="KQP30" s="291"/>
      <c r="KQQ30" s="291"/>
      <c r="KQR30" s="291"/>
      <c r="KQS30" s="291"/>
      <c r="KQT30" s="291"/>
      <c r="KQU30" s="291"/>
      <c r="KQV30" s="291"/>
      <c r="KQW30" s="291"/>
      <c r="KQX30" s="291"/>
      <c r="KQY30" s="291"/>
      <c r="KQZ30" s="291"/>
      <c r="KRA30" s="291"/>
      <c r="KRB30" s="291"/>
      <c r="KRC30" s="291"/>
      <c r="KRD30" s="291"/>
      <c r="KRE30" s="291"/>
      <c r="KRF30" s="291"/>
      <c r="KRG30" s="291"/>
      <c r="KRH30" s="291"/>
      <c r="KRI30" s="291"/>
      <c r="KRJ30" s="291"/>
      <c r="KRK30" s="291"/>
      <c r="KRL30" s="291"/>
      <c r="KRM30" s="291"/>
      <c r="KRN30" s="291"/>
      <c r="KRO30" s="291"/>
      <c r="KRP30" s="291"/>
      <c r="KRQ30" s="291"/>
      <c r="KRR30" s="291"/>
      <c r="KRS30" s="291"/>
      <c r="KRT30" s="291"/>
      <c r="KRU30" s="291"/>
      <c r="KRV30" s="291"/>
      <c r="KRW30" s="291"/>
      <c r="KRX30" s="291"/>
      <c r="KRY30" s="291"/>
      <c r="KRZ30" s="291"/>
      <c r="KSA30" s="291"/>
      <c r="KSB30" s="291"/>
      <c r="KSC30" s="291"/>
      <c r="KSD30" s="291"/>
      <c r="KSE30" s="291"/>
      <c r="KSF30" s="291"/>
      <c r="KSG30" s="291"/>
      <c r="KSH30" s="291"/>
      <c r="KSI30" s="291"/>
      <c r="KSJ30" s="291"/>
      <c r="KSK30" s="291"/>
      <c r="KSL30" s="291"/>
      <c r="KSM30" s="291"/>
      <c r="KSN30" s="291"/>
      <c r="KSO30" s="291"/>
      <c r="KSP30" s="291"/>
      <c r="KSQ30" s="291"/>
      <c r="KSR30" s="291"/>
      <c r="KSS30" s="291"/>
      <c r="KST30" s="291"/>
      <c r="KSU30" s="291"/>
      <c r="KSV30" s="291"/>
      <c r="KSW30" s="291"/>
      <c r="KSX30" s="291"/>
      <c r="KSY30" s="291"/>
      <c r="KSZ30" s="291"/>
      <c r="KTA30" s="291"/>
      <c r="KTB30" s="291"/>
      <c r="KTC30" s="291"/>
      <c r="KTD30" s="291"/>
      <c r="KTE30" s="291"/>
      <c r="KTF30" s="291"/>
      <c r="KTG30" s="291"/>
      <c r="KTH30" s="291"/>
      <c r="KTI30" s="291"/>
      <c r="KTJ30" s="291"/>
      <c r="KTK30" s="291"/>
      <c r="KTL30" s="291"/>
      <c r="KTM30" s="291"/>
      <c r="KTN30" s="291"/>
      <c r="KTO30" s="291"/>
      <c r="KTP30" s="291"/>
      <c r="KTQ30" s="291"/>
      <c r="KTR30" s="291"/>
      <c r="KTS30" s="291"/>
      <c r="KTT30" s="291"/>
      <c r="KTU30" s="291"/>
      <c r="KTV30" s="291"/>
      <c r="KTW30" s="291"/>
      <c r="KTX30" s="291"/>
      <c r="KTY30" s="291"/>
      <c r="KTZ30" s="291"/>
      <c r="KUA30" s="291"/>
      <c r="KUB30" s="291"/>
      <c r="KUC30" s="291"/>
      <c r="KUD30" s="291"/>
      <c r="KUE30" s="291"/>
      <c r="KUF30" s="291"/>
      <c r="KUG30" s="291"/>
      <c r="KUH30" s="291"/>
      <c r="KUI30" s="291"/>
      <c r="KUJ30" s="291"/>
      <c r="KUK30" s="291"/>
      <c r="KUL30" s="291"/>
      <c r="KUM30" s="291"/>
      <c r="KUN30" s="291"/>
      <c r="KUO30" s="291"/>
      <c r="KUP30" s="291"/>
      <c r="KUQ30" s="291"/>
      <c r="KUR30" s="291"/>
      <c r="KUS30" s="291"/>
      <c r="KUT30" s="291"/>
      <c r="KUU30" s="291"/>
      <c r="KUV30" s="291"/>
      <c r="KUW30" s="291"/>
      <c r="KUX30" s="291"/>
      <c r="KUY30" s="291"/>
      <c r="KUZ30" s="291"/>
      <c r="KVA30" s="291"/>
      <c r="KVB30" s="291"/>
      <c r="KVC30" s="291"/>
      <c r="KVD30" s="291"/>
      <c r="KVE30" s="291"/>
      <c r="KVF30" s="291"/>
      <c r="KVG30" s="291"/>
      <c r="KVH30" s="291"/>
      <c r="KVI30" s="291"/>
      <c r="KVJ30" s="291"/>
      <c r="KVK30" s="291"/>
      <c r="KVL30" s="291"/>
      <c r="KVM30" s="291"/>
      <c r="KVN30" s="291"/>
      <c r="KVO30" s="291"/>
      <c r="KVP30" s="291"/>
      <c r="KVQ30" s="291"/>
      <c r="KVR30" s="291"/>
      <c r="KVS30" s="291"/>
      <c r="KVT30" s="291"/>
      <c r="KVU30" s="291"/>
      <c r="KVV30" s="291"/>
      <c r="KVW30" s="291"/>
      <c r="KVX30" s="291"/>
      <c r="KVY30" s="291"/>
      <c r="KVZ30" s="291"/>
      <c r="KWA30" s="291"/>
      <c r="KWB30" s="291"/>
      <c r="KWC30" s="291"/>
      <c r="KWD30" s="291"/>
      <c r="KWE30" s="291"/>
      <c r="KWF30" s="291"/>
      <c r="KWG30" s="291"/>
      <c r="KWH30" s="291"/>
      <c r="KWI30" s="291"/>
      <c r="KWJ30" s="291"/>
      <c r="KWK30" s="291"/>
      <c r="KWL30" s="291"/>
      <c r="KWM30" s="291"/>
      <c r="KWN30" s="291"/>
      <c r="KWO30" s="291"/>
      <c r="KWP30" s="291"/>
      <c r="KWQ30" s="291"/>
      <c r="KWR30" s="291"/>
      <c r="KWS30" s="291"/>
      <c r="KWT30" s="291"/>
      <c r="KWU30" s="291"/>
      <c r="KWV30" s="291"/>
      <c r="KWW30" s="291"/>
      <c r="KWX30" s="291"/>
      <c r="KWY30" s="291"/>
      <c r="KWZ30" s="291"/>
      <c r="KXA30" s="291"/>
      <c r="KXB30" s="291"/>
      <c r="KXC30" s="291"/>
      <c r="KXD30" s="291"/>
      <c r="KXE30" s="291"/>
      <c r="KXF30" s="291"/>
      <c r="KXG30" s="291"/>
      <c r="KXH30" s="291"/>
      <c r="KXI30" s="291"/>
      <c r="KXJ30" s="291"/>
      <c r="KXK30" s="291"/>
      <c r="KXL30" s="291"/>
      <c r="KXM30" s="291"/>
      <c r="KXN30" s="291"/>
      <c r="KXO30" s="291"/>
      <c r="KXP30" s="291"/>
      <c r="KXQ30" s="291"/>
      <c r="KXR30" s="291"/>
      <c r="KXS30" s="291"/>
      <c r="KXT30" s="291"/>
      <c r="KXU30" s="291"/>
      <c r="KXV30" s="291"/>
      <c r="KXW30" s="291"/>
      <c r="KXX30" s="291"/>
      <c r="KXY30" s="291"/>
      <c r="KXZ30" s="291"/>
      <c r="KYA30" s="291"/>
      <c r="KYB30" s="291"/>
      <c r="KYC30" s="291"/>
      <c r="KYD30" s="291"/>
      <c r="KYE30" s="291"/>
      <c r="KYF30" s="291"/>
      <c r="KYG30" s="291"/>
      <c r="KYH30" s="291"/>
      <c r="KYI30" s="291"/>
      <c r="KYJ30" s="291"/>
      <c r="KYK30" s="291"/>
      <c r="KYL30" s="291"/>
      <c r="KYM30" s="291"/>
      <c r="KYN30" s="291"/>
      <c r="KYO30" s="291"/>
      <c r="KYP30" s="291"/>
      <c r="KYQ30" s="291"/>
      <c r="KYR30" s="291"/>
      <c r="KYS30" s="291"/>
      <c r="KYT30" s="291"/>
      <c r="KYU30" s="291"/>
      <c r="KYV30" s="291"/>
      <c r="KYW30" s="291"/>
      <c r="KYX30" s="291"/>
      <c r="KYY30" s="291"/>
      <c r="KYZ30" s="291"/>
      <c r="KZA30" s="291"/>
      <c r="KZB30" s="291"/>
      <c r="KZC30" s="291"/>
      <c r="KZD30" s="291"/>
      <c r="KZE30" s="291"/>
      <c r="KZF30" s="291"/>
      <c r="KZG30" s="291"/>
      <c r="KZH30" s="291"/>
      <c r="KZI30" s="291"/>
      <c r="KZJ30" s="291"/>
      <c r="KZK30" s="291"/>
      <c r="KZL30" s="291"/>
      <c r="KZM30" s="291"/>
      <c r="KZN30" s="291"/>
      <c r="KZO30" s="291"/>
      <c r="KZP30" s="291"/>
      <c r="KZQ30" s="291"/>
      <c r="KZR30" s="291"/>
      <c r="KZS30" s="291"/>
      <c r="KZT30" s="291"/>
      <c r="KZU30" s="291"/>
      <c r="KZV30" s="291"/>
      <c r="KZW30" s="291"/>
      <c r="KZX30" s="291"/>
      <c r="KZY30" s="291"/>
      <c r="KZZ30" s="291"/>
      <c r="LAA30" s="291"/>
      <c r="LAB30" s="291"/>
      <c r="LAC30" s="291"/>
      <c r="LAD30" s="291"/>
      <c r="LAE30" s="291"/>
      <c r="LAF30" s="291"/>
      <c r="LAG30" s="291"/>
      <c r="LAH30" s="291"/>
      <c r="LAI30" s="291"/>
      <c r="LAJ30" s="291"/>
      <c r="LAK30" s="291"/>
      <c r="LAL30" s="291"/>
      <c r="LAM30" s="291"/>
      <c r="LAN30" s="291"/>
      <c r="LAO30" s="291"/>
      <c r="LAP30" s="291"/>
      <c r="LAQ30" s="291"/>
      <c r="LAR30" s="291"/>
      <c r="LAS30" s="291"/>
      <c r="LAT30" s="291"/>
      <c r="LAU30" s="291"/>
      <c r="LAV30" s="291"/>
      <c r="LAW30" s="291"/>
      <c r="LAX30" s="291"/>
      <c r="LAY30" s="291"/>
      <c r="LAZ30" s="291"/>
      <c r="LBA30" s="291"/>
      <c r="LBB30" s="291"/>
      <c r="LBC30" s="291"/>
      <c r="LBD30" s="291"/>
      <c r="LBE30" s="291"/>
      <c r="LBF30" s="291"/>
      <c r="LBG30" s="291"/>
      <c r="LBH30" s="291"/>
      <c r="LBI30" s="291"/>
      <c r="LBJ30" s="291"/>
      <c r="LBK30" s="291"/>
      <c r="LBL30" s="291"/>
      <c r="LBM30" s="291"/>
      <c r="LBN30" s="291"/>
      <c r="LBO30" s="291"/>
      <c r="LBP30" s="291"/>
      <c r="LBQ30" s="291"/>
      <c r="LBR30" s="291"/>
      <c r="LBS30" s="291"/>
      <c r="LBT30" s="291"/>
      <c r="LBU30" s="291"/>
      <c r="LBV30" s="291"/>
      <c r="LBW30" s="291"/>
      <c r="LBX30" s="291"/>
      <c r="LBY30" s="291"/>
      <c r="LBZ30" s="291"/>
      <c r="LCA30" s="291"/>
      <c r="LCB30" s="291"/>
      <c r="LCC30" s="291"/>
      <c r="LCD30" s="291"/>
      <c r="LCE30" s="291"/>
      <c r="LCF30" s="291"/>
      <c r="LCG30" s="291"/>
      <c r="LCH30" s="291"/>
      <c r="LCI30" s="291"/>
      <c r="LCJ30" s="291"/>
      <c r="LCK30" s="291"/>
      <c r="LCL30" s="291"/>
      <c r="LCM30" s="291"/>
      <c r="LCN30" s="291"/>
      <c r="LCO30" s="291"/>
      <c r="LCP30" s="291"/>
      <c r="LCQ30" s="291"/>
      <c r="LCR30" s="291"/>
      <c r="LCS30" s="291"/>
      <c r="LCT30" s="291"/>
      <c r="LCU30" s="291"/>
      <c r="LCV30" s="291"/>
      <c r="LCW30" s="291"/>
      <c r="LCX30" s="291"/>
      <c r="LCY30" s="291"/>
      <c r="LCZ30" s="291"/>
      <c r="LDA30" s="291"/>
      <c r="LDB30" s="291"/>
      <c r="LDC30" s="291"/>
      <c r="LDD30" s="291"/>
      <c r="LDE30" s="291"/>
      <c r="LDF30" s="291"/>
      <c r="LDG30" s="291"/>
      <c r="LDH30" s="291"/>
      <c r="LDI30" s="291"/>
      <c r="LDJ30" s="291"/>
      <c r="LDK30" s="291"/>
      <c r="LDL30" s="291"/>
      <c r="LDM30" s="291"/>
      <c r="LDN30" s="291"/>
      <c r="LDO30" s="291"/>
      <c r="LDP30" s="291"/>
      <c r="LDQ30" s="291"/>
      <c r="LDR30" s="291"/>
      <c r="LDS30" s="291"/>
      <c r="LDT30" s="291"/>
      <c r="LDU30" s="291"/>
      <c r="LDV30" s="291"/>
      <c r="LDW30" s="291"/>
      <c r="LDX30" s="291"/>
      <c r="LDY30" s="291"/>
      <c r="LDZ30" s="291"/>
      <c r="LEA30" s="291"/>
      <c r="LEB30" s="291"/>
      <c r="LEC30" s="291"/>
      <c r="LED30" s="291"/>
      <c r="LEE30" s="291"/>
      <c r="LEF30" s="291"/>
      <c r="LEG30" s="291"/>
      <c r="LEH30" s="291"/>
      <c r="LEI30" s="291"/>
      <c r="LEJ30" s="291"/>
      <c r="LEK30" s="291"/>
      <c r="LEL30" s="291"/>
      <c r="LEM30" s="291"/>
      <c r="LEN30" s="291"/>
      <c r="LEO30" s="291"/>
      <c r="LEP30" s="291"/>
      <c r="LEQ30" s="291"/>
      <c r="LER30" s="291"/>
      <c r="LES30" s="291"/>
      <c r="LET30" s="291"/>
      <c r="LEU30" s="291"/>
      <c r="LEV30" s="291"/>
      <c r="LEW30" s="291"/>
      <c r="LEX30" s="291"/>
      <c r="LEY30" s="291"/>
      <c r="LEZ30" s="291"/>
      <c r="LFA30" s="291"/>
      <c r="LFB30" s="291"/>
      <c r="LFC30" s="291"/>
      <c r="LFD30" s="291"/>
      <c r="LFE30" s="291"/>
      <c r="LFF30" s="291"/>
      <c r="LFG30" s="291"/>
      <c r="LFH30" s="291"/>
      <c r="LFI30" s="291"/>
      <c r="LFJ30" s="291"/>
      <c r="LFK30" s="291"/>
      <c r="LFL30" s="291"/>
      <c r="LFM30" s="291"/>
      <c r="LFN30" s="291"/>
      <c r="LFO30" s="291"/>
      <c r="LFP30" s="291"/>
      <c r="LFQ30" s="291"/>
      <c r="LFR30" s="291"/>
      <c r="LFS30" s="291"/>
      <c r="LFT30" s="291"/>
      <c r="LFU30" s="291"/>
      <c r="LFV30" s="291"/>
      <c r="LFW30" s="291"/>
      <c r="LFX30" s="291"/>
      <c r="LFY30" s="291"/>
      <c r="LFZ30" s="291"/>
      <c r="LGA30" s="291"/>
      <c r="LGB30" s="291"/>
      <c r="LGC30" s="291"/>
      <c r="LGD30" s="291"/>
      <c r="LGE30" s="291"/>
      <c r="LGF30" s="291"/>
      <c r="LGG30" s="291"/>
      <c r="LGH30" s="291"/>
      <c r="LGI30" s="291"/>
      <c r="LGJ30" s="291"/>
      <c r="LGK30" s="291"/>
      <c r="LGL30" s="291"/>
      <c r="LGM30" s="291"/>
      <c r="LGN30" s="291"/>
      <c r="LGO30" s="291"/>
      <c r="LGP30" s="291"/>
      <c r="LGQ30" s="291"/>
      <c r="LGR30" s="291"/>
      <c r="LGS30" s="291"/>
      <c r="LGT30" s="291"/>
      <c r="LGU30" s="291"/>
      <c r="LGV30" s="291"/>
      <c r="LGW30" s="291"/>
      <c r="LGX30" s="291"/>
      <c r="LGY30" s="291"/>
      <c r="LGZ30" s="291"/>
      <c r="LHA30" s="291"/>
      <c r="LHB30" s="291"/>
      <c r="LHC30" s="291"/>
      <c r="LHD30" s="291"/>
      <c r="LHE30" s="291"/>
      <c r="LHF30" s="291"/>
      <c r="LHG30" s="291"/>
      <c r="LHH30" s="291"/>
      <c r="LHI30" s="291"/>
      <c r="LHJ30" s="291"/>
      <c r="LHK30" s="291"/>
      <c r="LHL30" s="291"/>
      <c r="LHM30" s="291"/>
      <c r="LHN30" s="291"/>
      <c r="LHO30" s="291"/>
      <c r="LHP30" s="291"/>
      <c r="LHQ30" s="291"/>
      <c r="LHR30" s="291"/>
      <c r="LHS30" s="291"/>
      <c r="LHT30" s="291"/>
      <c r="LHU30" s="291"/>
      <c r="LHV30" s="291"/>
      <c r="LHW30" s="291"/>
      <c r="LHX30" s="291"/>
      <c r="LHY30" s="291"/>
      <c r="LHZ30" s="291"/>
      <c r="LIA30" s="291"/>
      <c r="LIB30" s="291"/>
      <c r="LIC30" s="291"/>
      <c r="LID30" s="291"/>
      <c r="LIE30" s="291"/>
      <c r="LIF30" s="291"/>
      <c r="LIG30" s="291"/>
      <c r="LIH30" s="291"/>
      <c r="LII30" s="291"/>
      <c r="LIJ30" s="291"/>
      <c r="LIK30" s="291"/>
      <c r="LIL30" s="291"/>
      <c r="LIM30" s="291"/>
      <c r="LIN30" s="291"/>
      <c r="LIO30" s="291"/>
      <c r="LIP30" s="291"/>
      <c r="LIQ30" s="291"/>
      <c r="LIR30" s="291"/>
      <c r="LIS30" s="291"/>
      <c r="LIT30" s="291"/>
      <c r="LIU30" s="291"/>
      <c r="LIV30" s="291"/>
      <c r="LIW30" s="291"/>
      <c r="LIX30" s="291"/>
      <c r="LIY30" s="291"/>
      <c r="LIZ30" s="291"/>
      <c r="LJA30" s="291"/>
      <c r="LJB30" s="291"/>
      <c r="LJC30" s="291"/>
      <c r="LJD30" s="291"/>
      <c r="LJE30" s="291"/>
      <c r="LJF30" s="291"/>
      <c r="LJG30" s="291"/>
      <c r="LJH30" s="291"/>
      <c r="LJI30" s="291"/>
      <c r="LJJ30" s="291"/>
      <c r="LJK30" s="291"/>
      <c r="LJL30" s="291"/>
      <c r="LJM30" s="291"/>
      <c r="LJN30" s="291"/>
      <c r="LJO30" s="291"/>
      <c r="LJP30" s="291"/>
      <c r="LJQ30" s="291"/>
      <c r="LJR30" s="291"/>
      <c r="LJS30" s="291"/>
      <c r="LJT30" s="291"/>
      <c r="LJU30" s="291"/>
      <c r="LJV30" s="291"/>
      <c r="LJW30" s="291"/>
      <c r="LJX30" s="291"/>
      <c r="LJY30" s="291"/>
      <c r="LJZ30" s="291"/>
      <c r="LKA30" s="291"/>
      <c r="LKB30" s="291"/>
      <c r="LKC30" s="291"/>
      <c r="LKD30" s="291"/>
      <c r="LKE30" s="291"/>
      <c r="LKF30" s="291"/>
      <c r="LKG30" s="291"/>
      <c r="LKH30" s="291"/>
      <c r="LKI30" s="291"/>
      <c r="LKJ30" s="291"/>
      <c r="LKK30" s="291"/>
      <c r="LKL30" s="291"/>
      <c r="LKM30" s="291"/>
      <c r="LKN30" s="291"/>
      <c r="LKO30" s="291"/>
      <c r="LKP30" s="291"/>
      <c r="LKQ30" s="291"/>
      <c r="LKR30" s="291"/>
      <c r="LKS30" s="291"/>
      <c r="LKT30" s="291"/>
      <c r="LKU30" s="291"/>
      <c r="LKV30" s="291"/>
      <c r="LKW30" s="291"/>
      <c r="LKX30" s="291"/>
      <c r="LKY30" s="291"/>
      <c r="LKZ30" s="291"/>
      <c r="LLA30" s="291"/>
      <c r="LLB30" s="291"/>
      <c r="LLC30" s="291"/>
      <c r="LLD30" s="291"/>
      <c r="LLE30" s="291"/>
      <c r="LLF30" s="291"/>
      <c r="LLG30" s="291"/>
      <c r="LLH30" s="291"/>
      <c r="LLI30" s="291"/>
      <c r="LLJ30" s="291"/>
      <c r="LLK30" s="291"/>
      <c r="LLL30" s="291"/>
      <c r="LLM30" s="291"/>
      <c r="LLN30" s="291"/>
      <c r="LLO30" s="291"/>
      <c r="LLP30" s="291"/>
      <c r="LLQ30" s="291"/>
      <c r="LLR30" s="291"/>
      <c r="LLS30" s="291"/>
      <c r="LLT30" s="291"/>
      <c r="LLU30" s="291"/>
      <c r="LLV30" s="291"/>
      <c r="LLW30" s="291"/>
      <c r="LLX30" s="291"/>
      <c r="LLY30" s="291"/>
      <c r="LLZ30" s="291"/>
      <c r="LMA30" s="291"/>
      <c r="LMB30" s="291"/>
      <c r="LMC30" s="291"/>
      <c r="LMD30" s="291"/>
      <c r="LME30" s="291"/>
      <c r="LMF30" s="291"/>
      <c r="LMG30" s="291"/>
      <c r="LMH30" s="291"/>
      <c r="LMI30" s="291"/>
      <c r="LMJ30" s="291"/>
      <c r="LMK30" s="291"/>
      <c r="LML30" s="291"/>
      <c r="LMM30" s="291"/>
      <c r="LMN30" s="291"/>
      <c r="LMO30" s="291"/>
      <c r="LMP30" s="291"/>
      <c r="LMQ30" s="291"/>
      <c r="LMR30" s="291"/>
      <c r="LMS30" s="291"/>
      <c r="LMT30" s="291"/>
      <c r="LMU30" s="291"/>
      <c r="LMV30" s="291"/>
      <c r="LMW30" s="291"/>
      <c r="LMX30" s="291"/>
      <c r="LMY30" s="291"/>
      <c r="LMZ30" s="291"/>
      <c r="LNA30" s="291"/>
      <c r="LNB30" s="291"/>
      <c r="LNC30" s="291"/>
      <c r="LND30" s="291"/>
      <c r="LNE30" s="291"/>
      <c r="LNF30" s="291"/>
      <c r="LNG30" s="291"/>
      <c r="LNH30" s="291"/>
      <c r="LNI30" s="291"/>
      <c r="LNJ30" s="291"/>
      <c r="LNK30" s="291"/>
      <c r="LNL30" s="291"/>
      <c r="LNM30" s="291"/>
      <c r="LNN30" s="291"/>
      <c r="LNO30" s="291"/>
      <c r="LNP30" s="291"/>
      <c r="LNQ30" s="291"/>
      <c r="LNR30" s="291"/>
      <c r="LNS30" s="291"/>
      <c r="LNT30" s="291"/>
      <c r="LNU30" s="291"/>
      <c r="LNV30" s="291"/>
      <c r="LNW30" s="291"/>
      <c r="LNX30" s="291"/>
      <c r="LNY30" s="291"/>
      <c r="LNZ30" s="291"/>
      <c r="LOA30" s="291"/>
      <c r="LOB30" s="291"/>
      <c r="LOC30" s="291"/>
      <c r="LOD30" s="291"/>
      <c r="LOE30" s="291"/>
      <c r="LOF30" s="291"/>
      <c r="LOG30" s="291"/>
      <c r="LOH30" s="291"/>
      <c r="LOI30" s="291"/>
      <c r="LOJ30" s="291"/>
      <c r="LOK30" s="291"/>
      <c r="LOL30" s="291"/>
      <c r="LOM30" s="291"/>
      <c r="LON30" s="291"/>
      <c r="LOO30" s="291"/>
      <c r="LOP30" s="291"/>
      <c r="LOQ30" s="291"/>
      <c r="LOR30" s="291"/>
      <c r="LOS30" s="291"/>
      <c r="LOT30" s="291"/>
      <c r="LOU30" s="291"/>
      <c r="LOV30" s="291"/>
      <c r="LOW30" s="291"/>
      <c r="LOX30" s="291"/>
      <c r="LOY30" s="291"/>
      <c r="LOZ30" s="291"/>
      <c r="LPA30" s="291"/>
      <c r="LPB30" s="291"/>
      <c r="LPC30" s="291"/>
      <c r="LPD30" s="291"/>
      <c r="LPE30" s="291"/>
      <c r="LPF30" s="291"/>
      <c r="LPG30" s="291"/>
      <c r="LPH30" s="291"/>
      <c r="LPI30" s="291"/>
      <c r="LPJ30" s="291"/>
      <c r="LPK30" s="291"/>
      <c r="LPL30" s="291"/>
      <c r="LPM30" s="291"/>
      <c r="LPN30" s="291"/>
      <c r="LPO30" s="291"/>
      <c r="LPP30" s="291"/>
      <c r="LPQ30" s="291"/>
      <c r="LPR30" s="291"/>
      <c r="LPS30" s="291"/>
      <c r="LPT30" s="291"/>
      <c r="LPU30" s="291"/>
      <c r="LPV30" s="291"/>
      <c r="LPW30" s="291"/>
      <c r="LPX30" s="291"/>
      <c r="LPY30" s="291"/>
      <c r="LPZ30" s="291"/>
      <c r="LQA30" s="291"/>
      <c r="LQB30" s="291"/>
      <c r="LQC30" s="291"/>
      <c r="LQD30" s="291"/>
      <c r="LQE30" s="291"/>
      <c r="LQF30" s="291"/>
      <c r="LQG30" s="291"/>
      <c r="LQH30" s="291"/>
      <c r="LQI30" s="291"/>
      <c r="LQJ30" s="291"/>
      <c r="LQK30" s="291"/>
      <c r="LQL30" s="291"/>
      <c r="LQM30" s="291"/>
      <c r="LQN30" s="291"/>
      <c r="LQO30" s="291"/>
      <c r="LQP30" s="291"/>
      <c r="LQQ30" s="291"/>
      <c r="LQR30" s="291"/>
      <c r="LQS30" s="291"/>
      <c r="LQT30" s="291"/>
      <c r="LQU30" s="291"/>
      <c r="LQV30" s="291"/>
      <c r="LQW30" s="291"/>
      <c r="LQX30" s="291"/>
      <c r="LQY30" s="291"/>
      <c r="LQZ30" s="291"/>
      <c r="LRA30" s="291"/>
      <c r="LRB30" s="291"/>
      <c r="LRC30" s="291"/>
      <c r="LRD30" s="291"/>
      <c r="LRE30" s="291"/>
      <c r="LRF30" s="291"/>
      <c r="LRG30" s="291"/>
      <c r="LRH30" s="291"/>
      <c r="LRI30" s="291"/>
      <c r="LRJ30" s="291"/>
      <c r="LRK30" s="291"/>
      <c r="LRL30" s="291"/>
      <c r="LRM30" s="291"/>
      <c r="LRN30" s="291"/>
      <c r="LRO30" s="291"/>
      <c r="LRP30" s="291"/>
      <c r="LRQ30" s="291"/>
      <c r="LRR30" s="291"/>
      <c r="LRS30" s="291"/>
      <c r="LRT30" s="291"/>
      <c r="LRU30" s="291"/>
      <c r="LRV30" s="291"/>
      <c r="LRW30" s="291"/>
      <c r="LRX30" s="291"/>
      <c r="LRY30" s="291"/>
      <c r="LRZ30" s="291"/>
      <c r="LSA30" s="291"/>
      <c r="LSB30" s="291"/>
      <c r="LSC30" s="291"/>
      <c r="LSD30" s="291"/>
      <c r="LSE30" s="291"/>
      <c r="LSF30" s="291"/>
      <c r="LSG30" s="291"/>
      <c r="LSH30" s="291"/>
      <c r="LSI30" s="291"/>
      <c r="LSJ30" s="291"/>
      <c r="LSK30" s="291"/>
      <c r="LSL30" s="291"/>
      <c r="LSM30" s="291"/>
      <c r="LSN30" s="291"/>
      <c r="LSO30" s="291"/>
      <c r="LSP30" s="291"/>
      <c r="LSQ30" s="291"/>
      <c r="LSR30" s="291"/>
      <c r="LSS30" s="291"/>
      <c r="LST30" s="291"/>
      <c r="LSU30" s="291"/>
      <c r="LSV30" s="291"/>
      <c r="LSW30" s="291"/>
      <c r="LSX30" s="291"/>
      <c r="LSY30" s="291"/>
      <c r="LSZ30" s="291"/>
      <c r="LTA30" s="291"/>
      <c r="LTB30" s="291"/>
      <c r="LTC30" s="291"/>
      <c r="LTD30" s="291"/>
      <c r="LTE30" s="291"/>
      <c r="LTF30" s="291"/>
      <c r="LTG30" s="291"/>
      <c r="LTH30" s="291"/>
      <c r="LTI30" s="291"/>
      <c r="LTJ30" s="291"/>
      <c r="LTK30" s="291"/>
      <c r="LTL30" s="291"/>
      <c r="LTM30" s="291"/>
      <c r="LTN30" s="291"/>
      <c r="LTO30" s="291"/>
      <c r="LTP30" s="291"/>
      <c r="LTQ30" s="291"/>
      <c r="LTR30" s="291"/>
      <c r="LTS30" s="291"/>
      <c r="LTT30" s="291"/>
      <c r="LTU30" s="291"/>
      <c r="LTV30" s="291"/>
      <c r="LTW30" s="291"/>
      <c r="LTX30" s="291"/>
      <c r="LTY30" s="291"/>
      <c r="LTZ30" s="291"/>
      <c r="LUA30" s="291"/>
      <c r="LUB30" s="291"/>
      <c r="LUC30" s="291"/>
      <c r="LUD30" s="291"/>
      <c r="LUE30" s="291"/>
      <c r="LUF30" s="291"/>
      <c r="LUG30" s="291"/>
      <c r="LUH30" s="291"/>
      <c r="LUI30" s="291"/>
      <c r="LUJ30" s="291"/>
      <c r="LUK30" s="291"/>
      <c r="LUL30" s="291"/>
      <c r="LUM30" s="291"/>
      <c r="LUN30" s="291"/>
      <c r="LUO30" s="291"/>
      <c r="LUP30" s="291"/>
      <c r="LUQ30" s="291"/>
      <c r="LUR30" s="291"/>
      <c r="LUS30" s="291"/>
      <c r="LUT30" s="291"/>
      <c r="LUU30" s="291"/>
      <c r="LUV30" s="291"/>
      <c r="LUW30" s="291"/>
      <c r="LUX30" s="291"/>
      <c r="LUY30" s="291"/>
      <c r="LUZ30" s="291"/>
      <c r="LVA30" s="291"/>
      <c r="LVB30" s="291"/>
      <c r="LVC30" s="291"/>
      <c r="LVD30" s="291"/>
      <c r="LVE30" s="291"/>
      <c r="LVF30" s="291"/>
      <c r="LVG30" s="291"/>
      <c r="LVH30" s="291"/>
      <c r="LVI30" s="291"/>
      <c r="LVJ30" s="291"/>
      <c r="LVK30" s="291"/>
      <c r="LVL30" s="291"/>
      <c r="LVM30" s="291"/>
      <c r="LVN30" s="291"/>
      <c r="LVO30" s="291"/>
      <c r="LVP30" s="291"/>
      <c r="LVQ30" s="291"/>
      <c r="LVR30" s="291"/>
      <c r="LVS30" s="291"/>
      <c r="LVT30" s="291"/>
      <c r="LVU30" s="291"/>
      <c r="LVV30" s="291"/>
      <c r="LVW30" s="291"/>
      <c r="LVX30" s="291"/>
      <c r="LVY30" s="291"/>
      <c r="LVZ30" s="291"/>
      <c r="LWA30" s="291"/>
      <c r="LWB30" s="291"/>
      <c r="LWC30" s="291"/>
      <c r="LWD30" s="291"/>
      <c r="LWE30" s="291"/>
      <c r="LWF30" s="291"/>
      <c r="LWG30" s="291"/>
      <c r="LWH30" s="291"/>
      <c r="LWI30" s="291"/>
      <c r="LWJ30" s="291"/>
      <c r="LWK30" s="291"/>
      <c r="LWL30" s="291"/>
      <c r="LWM30" s="291"/>
      <c r="LWN30" s="291"/>
      <c r="LWO30" s="291"/>
      <c r="LWP30" s="291"/>
      <c r="LWQ30" s="291"/>
      <c r="LWR30" s="291"/>
      <c r="LWS30" s="291"/>
      <c r="LWT30" s="291"/>
      <c r="LWU30" s="291"/>
      <c r="LWV30" s="291"/>
      <c r="LWW30" s="291"/>
      <c r="LWX30" s="291"/>
      <c r="LWY30" s="291"/>
      <c r="LWZ30" s="291"/>
      <c r="LXA30" s="291"/>
      <c r="LXB30" s="291"/>
      <c r="LXC30" s="291"/>
      <c r="LXD30" s="291"/>
      <c r="LXE30" s="291"/>
      <c r="LXF30" s="291"/>
      <c r="LXG30" s="291"/>
      <c r="LXH30" s="291"/>
      <c r="LXI30" s="291"/>
      <c r="LXJ30" s="291"/>
      <c r="LXK30" s="291"/>
      <c r="LXL30" s="291"/>
      <c r="LXM30" s="291"/>
      <c r="LXN30" s="291"/>
      <c r="LXO30" s="291"/>
      <c r="LXP30" s="291"/>
      <c r="LXQ30" s="291"/>
      <c r="LXR30" s="291"/>
      <c r="LXS30" s="291"/>
      <c r="LXT30" s="291"/>
      <c r="LXU30" s="291"/>
      <c r="LXV30" s="291"/>
      <c r="LXW30" s="291"/>
      <c r="LXX30" s="291"/>
      <c r="LXY30" s="291"/>
      <c r="LXZ30" s="291"/>
      <c r="LYA30" s="291"/>
      <c r="LYB30" s="291"/>
      <c r="LYC30" s="291"/>
      <c r="LYD30" s="291"/>
      <c r="LYE30" s="291"/>
      <c r="LYF30" s="291"/>
      <c r="LYG30" s="291"/>
      <c r="LYH30" s="291"/>
      <c r="LYI30" s="291"/>
      <c r="LYJ30" s="291"/>
      <c r="LYK30" s="291"/>
      <c r="LYL30" s="291"/>
      <c r="LYM30" s="291"/>
      <c r="LYN30" s="291"/>
      <c r="LYO30" s="291"/>
      <c r="LYP30" s="291"/>
      <c r="LYQ30" s="291"/>
      <c r="LYR30" s="291"/>
      <c r="LYS30" s="291"/>
      <c r="LYT30" s="291"/>
      <c r="LYU30" s="291"/>
      <c r="LYV30" s="291"/>
      <c r="LYW30" s="291"/>
      <c r="LYX30" s="291"/>
      <c r="LYY30" s="291"/>
      <c r="LYZ30" s="291"/>
      <c r="LZA30" s="291"/>
      <c r="LZB30" s="291"/>
      <c r="LZC30" s="291"/>
      <c r="LZD30" s="291"/>
      <c r="LZE30" s="291"/>
      <c r="LZF30" s="291"/>
      <c r="LZG30" s="291"/>
      <c r="LZH30" s="291"/>
      <c r="LZI30" s="291"/>
      <c r="LZJ30" s="291"/>
      <c r="LZK30" s="291"/>
      <c r="LZL30" s="291"/>
      <c r="LZM30" s="291"/>
      <c r="LZN30" s="291"/>
      <c r="LZO30" s="291"/>
      <c r="LZP30" s="291"/>
      <c r="LZQ30" s="291"/>
      <c r="LZR30" s="291"/>
      <c r="LZS30" s="291"/>
      <c r="LZT30" s="291"/>
      <c r="LZU30" s="291"/>
      <c r="LZV30" s="291"/>
      <c r="LZW30" s="291"/>
      <c r="LZX30" s="291"/>
      <c r="LZY30" s="291"/>
      <c r="LZZ30" s="291"/>
      <c r="MAA30" s="291"/>
      <c r="MAB30" s="291"/>
      <c r="MAC30" s="291"/>
      <c r="MAD30" s="291"/>
      <c r="MAE30" s="291"/>
      <c r="MAF30" s="291"/>
      <c r="MAG30" s="291"/>
      <c r="MAH30" s="291"/>
      <c r="MAI30" s="291"/>
      <c r="MAJ30" s="291"/>
      <c r="MAK30" s="291"/>
      <c r="MAL30" s="291"/>
      <c r="MAM30" s="291"/>
      <c r="MAN30" s="291"/>
      <c r="MAO30" s="291"/>
      <c r="MAP30" s="291"/>
      <c r="MAQ30" s="291"/>
      <c r="MAR30" s="291"/>
      <c r="MAS30" s="291"/>
      <c r="MAT30" s="291"/>
      <c r="MAU30" s="291"/>
      <c r="MAV30" s="291"/>
      <c r="MAW30" s="291"/>
      <c r="MAX30" s="291"/>
      <c r="MAY30" s="291"/>
      <c r="MAZ30" s="291"/>
      <c r="MBA30" s="291"/>
      <c r="MBB30" s="291"/>
      <c r="MBC30" s="291"/>
      <c r="MBD30" s="291"/>
      <c r="MBE30" s="291"/>
      <c r="MBF30" s="291"/>
      <c r="MBG30" s="291"/>
      <c r="MBH30" s="291"/>
      <c r="MBI30" s="291"/>
      <c r="MBJ30" s="291"/>
      <c r="MBK30" s="291"/>
      <c r="MBL30" s="291"/>
      <c r="MBM30" s="291"/>
      <c r="MBN30" s="291"/>
      <c r="MBO30" s="291"/>
      <c r="MBP30" s="291"/>
      <c r="MBQ30" s="291"/>
      <c r="MBR30" s="291"/>
      <c r="MBS30" s="291"/>
      <c r="MBT30" s="291"/>
      <c r="MBU30" s="291"/>
      <c r="MBV30" s="291"/>
      <c r="MBW30" s="291"/>
      <c r="MBX30" s="291"/>
      <c r="MBY30" s="291"/>
      <c r="MBZ30" s="291"/>
      <c r="MCA30" s="291"/>
      <c r="MCB30" s="291"/>
      <c r="MCC30" s="291"/>
      <c r="MCD30" s="291"/>
      <c r="MCE30" s="291"/>
      <c r="MCF30" s="291"/>
      <c r="MCG30" s="291"/>
      <c r="MCH30" s="291"/>
      <c r="MCI30" s="291"/>
      <c r="MCJ30" s="291"/>
      <c r="MCK30" s="291"/>
      <c r="MCL30" s="291"/>
      <c r="MCM30" s="291"/>
      <c r="MCN30" s="291"/>
      <c r="MCO30" s="291"/>
      <c r="MCP30" s="291"/>
      <c r="MCQ30" s="291"/>
      <c r="MCR30" s="291"/>
      <c r="MCS30" s="291"/>
      <c r="MCT30" s="291"/>
      <c r="MCU30" s="291"/>
      <c r="MCV30" s="291"/>
      <c r="MCW30" s="291"/>
      <c r="MCX30" s="291"/>
      <c r="MCY30" s="291"/>
      <c r="MCZ30" s="291"/>
      <c r="MDA30" s="291"/>
      <c r="MDB30" s="291"/>
      <c r="MDC30" s="291"/>
      <c r="MDD30" s="291"/>
      <c r="MDE30" s="291"/>
      <c r="MDF30" s="291"/>
      <c r="MDG30" s="291"/>
      <c r="MDH30" s="291"/>
      <c r="MDI30" s="291"/>
      <c r="MDJ30" s="291"/>
      <c r="MDK30" s="291"/>
      <c r="MDL30" s="291"/>
      <c r="MDM30" s="291"/>
      <c r="MDN30" s="291"/>
      <c r="MDO30" s="291"/>
      <c r="MDP30" s="291"/>
      <c r="MDQ30" s="291"/>
      <c r="MDR30" s="291"/>
      <c r="MDS30" s="291"/>
      <c r="MDT30" s="291"/>
      <c r="MDU30" s="291"/>
      <c r="MDV30" s="291"/>
      <c r="MDW30" s="291"/>
      <c r="MDX30" s="291"/>
      <c r="MDY30" s="291"/>
      <c r="MDZ30" s="291"/>
      <c r="MEA30" s="291"/>
      <c r="MEB30" s="291"/>
      <c r="MEC30" s="291"/>
      <c r="MED30" s="291"/>
      <c r="MEE30" s="291"/>
      <c r="MEF30" s="291"/>
      <c r="MEG30" s="291"/>
      <c r="MEH30" s="291"/>
      <c r="MEI30" s="291"/>
      <c r="MEJ30" s="291"/>
      <c r="MEK30" s="291"/>
      <c r="MEL30" s="291"/>
      <c r="MEM30" s="291"/>
      <c r="MEN30" s="291"/>
      <c r="MEO30" s="291"/>
      <c r="MEP30" s="291"/>
      <c r="MEQ30" s="291"/>
      <c r="MER30" s="291"/>
      <c r="MES30" s="291"/>
      <c r="MET30" s="291"/>
      <c r="MEU30" s="291"/>
      <c r="MEV30" s="291"/>
      <c r="MEW30" s="291"/>
      <c r="MEX30" s="291"/>
      <c r="MEY30" s="291"/>
      <c r="MEZ30" s="291"/>
      <c r="MFA30" s="291"/>
      <c r="MFB30" s="291"/>
      <c r="MFC30" s="291"/>
      <c r="MFD30" s="291"/>
      <c r="MFE30" s="291"/>
      <c r="MFF30" s="291"/>
      <c r="MFG30" s="291"/>
      <c r="MFH30" s="291"/>
      <c r="MFI30" s="291"/>
      <c r="MFJ30" s="291"/>
      <c r="MFK30" s="291"/>
      <c r="MFL30" s="291"/>
      <c r="MFM30" s="291"/>
      <c r="MFN30" s="291"/>
      <c r="MFO30" s="291"/>
      <c r="MFP30" s="291"/>
      <c r="MFQ30" s="291"/>
      <c r="MFR30" s="291"/>
      <c r="MFS30" s="291"/>
      <c r="MFT30" s="291"/>
      <c r="MFU30" s="291"/>
      <c r="MFV30" s="291"/>
      <c r="MFW30" s="291"/>
      <c r="MFX30" s="291"/>
      <c r="MFY30" s="291"/>
      <c r="MFZ30" s="291"/>
      <c r="MGA30" s="291"/>
      <c r="MGB30" s="291"/>
      <c r="MGC30" s="291"/>
      <c r="MGD30" s="291"/>
      <c r="MGE30" s="291"/>
      <c r="MGF30" s="291"/>
      <c r="MGG30" s="291"/>
      <c r="MGH30" s="291"/>
      <c r="MGI30" s="291"/>
      <c r="MGJ30" s="291"/>
      <c r="MGK30" s="291"/>
      <c r="MGL30" s="291"/>
      <c r="MGM30" s="291"/>
      <c r="MGN30" s="291"/>
      <c r="MGO30" s="291"/>
      <c r="MGP30" s="291"/>
      <c r="MGQ30" s="291"/>
      <c r="MGR30" s="291"/>
      <c r="MGS30" s="291"/>
      <c r="MGT30" s="291"/>
      <c r="MGU30" s="291"/>
      <c r="MGV30" s="291"/>
      <c r="MGW30" s="291"/>
      <c r="MGX30" s="291"/>
      <c r="MGY30" s="291"/>
      <c r="MGZ30" s="291"/>
      <c r="MHA30" s="291"/>
      <c r="MHB30" s="291"/>
      <c r="MHC30" s="291"/>
      <c r="MHD30" s="291"/>
      <c r="MHE30" s="291"/>
      <c r="MHF30" s="291"/>
      <c r="MHG30" s="291"/>
      <c r="MHH30" s="291"/>
      <c r="MHI30" s="291"/>
      <c r="MHJ30" s="291"/>
      <c r="MHK30" s="291"/>
      <c r="MHL30" s="291"/>
      <c r="MHM30" s="291"/>
      <c r="MHN30" s="291"/>
      <c r="MHO30" s="291"/>
      <c r="MHP30" s="291"/>
      <c r="MHQ30" s="291"/>
      <c r="MHR30" s="291"/>
      <c r="MHS30" s="291"/>
      <c r="MHT30" s="291"/>
      <c r="MHU30" s="291"/>
      <c r="MHV30" s="291"/>
      <c r="MHW30" s="291"/>
      <c r="MHX30" s="291"/>
      <c r="MHY30" s="291"/>
      <c r="MHZ30" s="291"/>
      <c r="MIA30" s="291"/>
      <c r="MIB30" s="291"/>
      <c r="MIC30" s="291"/>
      <c r="MID30" s="291"/>
      <c r="MIE30" s="291"/>
      <c r="MIF30" s="291"/>
      <c r="MIG30" s="291"/>
      <c r="MIH30" s="291"/>
      <c r="MII30" s="291"/>
      <c r="MIJ30" s="291"/>
      <c r="MIK30" s="291"/>
      <c r="MIL30" s="291"/>
      <c r="MIM30" s="291"/>
      <c r="MIN30" s="291"/>
      <c r="MIO30" s="291"/>
      <c r="MIP30" s="291"/>
      <c r="MIQ30" s="291"/>
      <c r="MIR30" s="291"/>
      <c r="MIS30" s="291"/>
      <c r="MIT30" s="291"/>
      <c r="MIU30" s="291"/>
      <c r="MIV30" s="291"/>
      <c r="MIW30" s="291"/>
      <c r="MIX30" s="291"/>
      <c r="MIY30" s="291"/>
      <c r="MIZ30" s="291"/>
      <c r="MJA30" s="291"/>
      <c r="MJB30" s="291"/>
      <c r="MJC30" s="291"/>
      <c r="MJD30" s="291"/>
      <c r="MJE30" s="291"/>
      <c r="MJF30" s="291"/>
      <c r="MJG30" s="291"/>
      <c r="MJH30" s="291"/>
      <c r="MJI30" s="291"/>
      <c r="MJJ30" s="291"/>
      <c r="MJK30" s="291"/>
      <c r="MJL30" s="291"/>
      <c r="MJM30" s="291"/>
      <c r="MJN30" s="291"/>
      <c r="MJO30" s="291"/>
      <c r="MJP30" s="291"/>
      <c r="MJQ30" s="291"/>
      <c r="MJR30" s="291"/>
      <c r="MJS30" s="291"/>
      <c r="MJT30" s="291"/>
      <c r="MJU30" s="291"/>
      <c r="MJV30" s="291"/>
      <c r="MJW30" s="291"/>
      <c r="MJX30" s="291"/>
      <c r="MJY30" s="291"/>
      <c r="MJZ30" s="291"/>
      <c r="MKA30" s="291"/>
      <c r="MKB30" s="291"/>
      <c r="MKC30" s="291"/>
      <c r="MKD30" s="291"/>
      <c r="MKE30" s="291"/>
      <c r="MKF30" s="291"/>
      <c r="MKG30" s="291"/>
      <c r="MKH30" s="291"/>
      <c r="MKI30" s="291"/>
      <c r="MKJ30" s="291"/>
      <c r="MKK30" s="291"/>
      <c r="MKL30" s="291"/>
      <c r="MKM30" s="291"/>
      <c r="MKN30" s="291"/>
      <c r="MKO30" s="291"/>
      <c r="MKP30" s="291"/>
      <c r="MKQ30" s="291"/>
      <c r="MKR30" s="291"/>
      <c r="MKS30" s="291"/>
      <c r="MKT30" s="291"/>
      <c r="MKU30" s="291"/>
      <c r="MKV30" s="291"/>
      <c r="MKW30" s="291"/>
      <c r="MKX30" s="291"/>
      <c r="MKY30" s="291"/>
      <c r="MKZ30" s="291"/>
      <c r="MLA30" s="291"/>
      <c r="MLB30" s="291"/>
      <c r="MLC30" s="291"/>
      <c r="MLD30" s="291"/>
      <c r="MLE30" s="291"/>
      <c r="MLF30" s="291"/>
      <c r="MLG30" s="291"/>
      <c r="MLH30" s="291"/>
      <c r="MLI30" s="291"/>
      <c r="MLJ30" s="291"/>
      <c r="MLK30" s="291"/>
      <c r="MLL30" s="291"/>
      <c r="MLM30" s="291"/>
      <c r="MLN30" s="291"/>
      <c r="MLO30" s="291"/>
      <c r="MLP30" s="291"/>
      <c r="MLQ30" s="291"/>
      <c r="MLR30" s="291"/>
      <c r="MLS30" s="291"/>
      <c r="MLT30" s="291"/>
      <c r="MLU30" s="291"/>
      <c r="MLV30" s="291"/>
      <c r="MLW30" s="291"/>
      <c r="MLX30" s="291"/>
      <c r="MLY30" s="291"/>
      <c r="MLZ30" s="291"/>
      <c r="MMA30" s="291"/>
      <c r="MMB30" s="291"/>
      <c r="MMC30" s="291"/>
      <c r="MMD30" s="291"/>
      <c r="MME30" s="291"/>
      <c r="MMF30" s="291"/>
      <c r="MMG30" s="291"/>
      <c r="MMH30" s="291"/>
      <c r="MMI30" s="291"/>
      <c r="MMJ30" s="291"/>
      <c r="MMK30" s="291"/>
      <c r="MML30" s="291"/>
      <c r="MMM30" s="291"/>
      <c r="MMN30" s="291"/>
      <c r="MMO30" s="291"/>
      <c r="MMP30" s="291"/>
      <c r="MMQ30" s="291"/>
      <c r="MMR30" s="291"/>
      <c r="MMS30" s="291"/>
      <c r="MMT30" s="291"/>
      <c r="MMU30" s="291"/>
      <c r="MMV30" s="291"/>
      <c r="MMW30" s="291"/>
      <c r="MMX30" s="291"/>
      <c r="MMY30" s="291"/>
      <c r="MMZ30" s="291"/>
      <c r="MNA30" s="291"/>
      <c r="MNB30" s="291"/>
      <c r="MNC30" s="291"/>
      <c r="MND30" s="291"/>
      <c r="MNE30" s="291"/>
      <c r="MNF30" s="291"/>
      <c r="MNG30" s="291"/>
      <c r="MNH30" s="291"/>
      <c r="MNI30" s="291"/>
      <c r="MNJ30" s="291"/>
      <c r="MNK30" s="291"/>
      <c r="MNL30" s="291"/>
      <c r="MNM30" s="291"/>
      <c r="MNN30" s="291"/>
      <c r="MNO30" s="291"/>
      <c r="MNP30" s="291"/>
      <c r="MNQ30" s="291"/>
      <c r="MNR30" s="291"/>
      <c r="MNS30" s="291"/>
      <c r="MNT30" s="291"/>
      <c r="MNU30" s="291"/>
      <c r="MNV30" s="291"/>
      <c r="MNW30" s="291"/>
      <c r="MNX30" s="291"/>
      <c r="MNY30" s="291"/>
      <c r="MNZ30" s="291"/>
      <c r="MOA30" s="291"/>
      <c r="MOB30" s="291"/>
      <c r="MOC30" s="291"/>
      <c r="MOD30" s="291"/>
      <c r="MOE30" s="291"/>
      <c r="MOF30" s="291"/>
      <c r="MOG30" s="291"/>
      <c r="MOH30" s="291"/>
      <c r="MOI30" s="291"/>
      <c r="MOJ30" s="291"/>
      <c r="MOK30" s="291"/>
      <c r="MOL30" s="291"/>
      <c r="MOM30" s="291"/>
      <c r="MON30" s="291"/>
      <c r="MOO30" s="291"/>
      <c r="MOP30" s="291"/>
      <c r="MOQ30" s="291"/>
      <c r="MOR30" s="291"/>
      <c r="MOS30" s="291"/>
      <c r="MOT30" s="291"/>
      <c r="MOU30" s="291"/>
      <c r="MOV30" s="291"/>
      <c r="MOW30" s="291"/>
      <c r="MOX30" s="291"/>
      <c r="MOY30" s="291"/>
      <c r="MOZ30" s="291"/>
      <c r="MPA30" s="291"/>
      <c r="MPB30" s="291"/>
      <c r="MPC30" s="291"/>
      <c r="MPD30" s="291"/>
      <c r="MPE30" s="291"/>
      <c r="MPF30" s="291"/>
      <c r="MPG30" s="291"/>
      <c r="MPH30" s="291"/>
      <c r="MPI30" s="291"/>
      <c r="MPJ30" s="291"/>
      <c r="MPK30" s="291"/>
      <c r="MPL30" s="291"/>
      <c r="MPM30" s="291"/>
      <c r="MPN30" s="291"/>
      <c r="MPO30" s="291"/>
      <c r="MPP30" s="291"/>
      <c r="MPQ30" s="291"/>
      <c r="MPR30" s="291"/>
      <c r="MPS30" s="291"/>
      <c r="MPT30" s="291"/>
      <c r="MPU30" s="291"/>
      <c r="MPV30" s="291"/>
      <c r="MPW30" s="291"/>
      <c r="MPX30" s="291"/>
      <c r="MPY30" s="291"/>
      <c r="MPZ30" s="291"/>
      <c r="MQA30" s="291"/>
      <c r="MQB30" s="291"/>
      <c r="MQC30" s="291"/>
      <c r="MQD30" s="291"/>
      <c r="MQE30" s="291"/>
      <c r="MQF30" s="291"/>
      <c r="MQG30" s="291"/>
      <c r="MQH30" s="291"/>
      <c r="MQI30" s="291"/>
      <c r="MQJ30" s="291"/>
      <c r="MQK30" s="291"/>
      <c r="MQL30" s="291"/>
      <c r="MQM30" s="291"/>
      <c r="MQN30" s="291"/>
      <c r="MQO30" s="291"/>
      <c r="MQP30" s="291"/>
      <c r="MQQ30" s="291"/>
      <c r="MQR30" s="291"/>
      <c r="MQS30" s="291"/>
      <c r="MQT30" s="291"/>
      <c r="MQU30" s="291"/>
      <c r="MQV30" s="291"/>
      <c r="MQW30" s="291"/>
      <c r="MQX30" s="291"/>
      <c r="MQY30" s="291"/>
      <c r="MQZ30" s="291"/>
      <c r="MRA30" s="291"/>
      <c r="MRB30" s="291"/>
      <c r="MRC30" s="291"/>
      <c r="MRD30" s="291"/>
      <c r="MRE30" s="291"/>
      <c r="MRF30" s="291"/>
      <c r="MRG30" s="291"/>
      <c r="MRH30" s="291"/>
      <c r="MRI30" s="291"/>
      <c r="MRJ30" s="291"/>
      <c r="MRK30" s="291"/>
      <c r="MRL30" s="291"/>
      <c r="MRM30" s="291"/>
      <c r="MRN30" s="291"/>
      <c r="MRO30" s="291"/>
      <c r="MRP30" s="291"/>
      <c r="MRQ30" s="291"/>
      <c r="MRR30" s="291"/>
      <c r="MRS30" s="291"/>
      <c r="MRT30" s="291"/>
      <c r="MRU30" s="291"/>
      <c r="MRV30" s="291"/>
      <c r="MRW30" s="291"/>
      <c r="MRX30" s="291"/>
      <c r="MRY30" s="291"/>
      <c r="MRZ30" s="291"/>
      <c r="MSA30" s="291"/>
      <c r="MSB30" s="291"/>
      <c r="MSC30" s="291"/>
      <c r="MSD30" s="291"/>
      <c r="MSE30" s="291"/>
      <c r="MSF30" s="291"/>
      <c r="MSG30" s="291"/>
      <c r="MSH30" s="291"/>
      <c r="MSI30" s="291"/>
      <c r="MSJ30" s="291"/>
      <c r="MSK30" s="291"/>
      <c r="MSL30" s="291"/>
      <c r="MSM30" s="291"/>
      <c r="MSN30" s="291"/>
      <c r="MSO30" s="291"/>
      <c r="MSP30" s="291"/>
      <c r="MSQ30" s="291"/>
      <c r="MSR30" s="291"/>
      <c r="MSS30" s="291"/>
      <c r="MST30" s="291"/>
      <c r="MSU30" s="291"/>
      <c r="MSV30" s="291"/>
      <c r="MSW30" s="291"/>
      <c r="MSX30" s="291"/>
      <c r="MSY30" s="291"/>
      <c r="MSZ30" s="291"/>
      <c r="MTA30" s="291"/>
      <c r="MTB30" s="291"/>
      <c r="MTC30" s="291"/>
      <c r="MTD30" s="291"/>
      <c r="MTE30" s="291"/>
      <c r="MTF30" s="291"/>
      <c r="MTG30" s="291"/>
      <c r="MTH30" s="291"/>
      <c r="MTI30" s="291"/>
      <c r="MTJ30" s="291"/>
      <c r="MTK30" s="291"/>
      <c r="MTL30" s="291"/>
      <c r="MTM30" s="291"/>
      <c r="MTN30" s="291"/>
      <c r="MTO30" s="291"/>
      <c r="MTP30" s="291"/>
      <c r="MTQ30" s="291"/>
      <c r="MTR30" s="291"/>
      <c r="MTS30" s="291"/>
      <c r="MTT30" s="291"/>
      <c r="MTU30" s="291"/>
      <c r="MTV30" s="291"/>
      <c r="MTW30" s="291"/>
      <c r="MTX30" s="291"/>
      <c r="MTY30" s="291"/>
      <c r="MTZ30" s="291"/>
      <c r="MUA30" s="291"/>
      <c r="MUB30" s="291"/>
      <c r="MUC30" s="291"/>
      <c r="MUD30" s="291"/>
      <c r="MUE30" s="291"/>
      <c r="MUF30" s="291"/>
      <c r="MUG30" s="291"/>
      <c r="MUH30" s="291"/>
      <c r="MUI30" s="291"/>
      <c r="MUJ30" s="291"/>
      <c r="MUK30" s="291"/>
      <c r="MUL30" s="291"/>
      <c r="MUM30" s="291"/>
      <c r="MUN30" s="291"/>
      <c r="MUO30" s="291"/>
      <c r="MUP30" s="291"/>
      <c r="MUQ30" s="291"/>
      <c r="MUR30" s="291"/>
      <c r="MUS30" s="291"/>
      <c r="MUT30" s="291"/>
      <c r="MUU30" s="291"/>
      <c r="MUV30" s="291"/>
      <c r="MUW30" s="291"/>
      <c r="MUX30" s="291"/>
      <c r="MUY30" s="291"/>
      <c r="MUZ30" s="291"/>
      <c r="MVA30" s="291"/>
      <c r="MVB30" s="291"/>
      <c r="MVC30" s="291"/>
      <c r="MVD30" s="291"/>
      <c r="MVE30" s="291"/>
      <c r="MVF30" s="291"/>
      <c r="MVG30" s="291"/>
      <c r="MVH30" s="291"/>
      <c r="MVI30" s="291"/>
      <c r="MVJ30" s="291"/>
      <c r="MVK30" s="291"/>
      <c r="MVL30" s="291"/>
      <c r="MVM30" s="291"/>
      <c r="MVN30" s="291"/>
      <c r="MVO30" s="291"/>
      <c r="MVP30" s="291"/>
      <c r="MVQ30" s="291"/>
      <c r="MVR30" s="291"/>
      <c r="MVS30" s="291"/>
      <c r="MVT30" s="291"/>
      <c r="MVU30" s="291"/>
      <c r="MVV30" s="291"/>
      <c r="MVW30" s="291"/>
      <c r="MVX30" s="291"/>
      <c r="MVY30" s="291"/>
      <c r="MVZ30" s="291"/>
      <c r="MWA30" s="291"/>
      <c r="MWB30" s="291"/>
      <c r="MWC30" s="291"/>
      <c r="MWD30" s="291"/>
      <c r="MWE30" s="291"/>
      <c r="MWF30" s="291"/>
      <c r="MWG30" s="291"/>
      <c r="MWH30" s="291"/>
      <c r="MWI30" s="291"/>
      <c r="MWJ30" s="291"/>
      <c r="MWK30" s="291"/>
      <c r="MWL30" s="291"/>
      <c r="MWM30" s="291"/>
      <c r="MWN30" s="291"/>
      <c r="MWO30" s="291"/>
      <c r="MWP30" s="291"/>
      <c r="MWQ30" s="291"/>
      <c r="MWR30" s="291"/>
      <c r="MWS30" s="291"/>
      <c r="MWT30" s="291"/>
      <c r="MWU30" s="291"/>
      <c r="MWV30" s="291"/>
      <c r="MWW30" s="291"/>
      <c r="MWX30" s="291"/>
      <c r="MWY30" s="291"/>
      <c r="MWZ30" s="291"/>
      <c r="MXA30" s="291"/>
      <c r="MXB30" s="291"/>
      <c r="MXC30" s="291"/>
      <c r="MXD30" s="291"/>
      <c r="MXE30" s="291"/>
      <c r="MXF30" s="291"/>
      <c r="MXG30" s="291"/>
      <c r="MXH30" s="291"/>
      <c r="MXI30" s="291"/>
      <c r="MXJ30" s="291"/>
      <c r="MXK30" s="291"/>
      <c r="MXL30" s="291"/>
      <c r="MXM30" s="291"/>
      <c r="MXN30" s="291"/>
      <c r="MXO30" s="291"/>
      <c r="MXP30" s="291"/>
      <c r="MXQ30" s="291"/>
      <c r="MXR30" s="291"/>
      <c r="MXS30" s="291"/>
      <c r="MXT30" s="291"/>
      <c r="MXU30" s="291"/>
      <c r="MXV30" s="291"/>
      <c r="MXW30" s="291"/>
      <c r="MXX30" s="291"/>
      <c r="MXY30" s="291"/>
      <c r="MXZ30" s="291"/>
      <c r="MYA30" s="291"/>
      <c r="MYB30" s="291"/>
      <c r="MYC30" s="291"/>
      <c r="MYD30" s="291"/>
      <c r="MYE30" s="291"/>
      <c r="MYF30" s="291"/>
      <c r="MYG30" s="291"/>
      <c r="MYH30" s="291"/>
      <c r="MYI30" s="291"/>
      <c r="MYJ30" s="291"/>
      <c r="MYK30" s="291"/>
      <c r="MYL30" s="291"/>
      <c r="MYM30" s="291"/>
      <c r="MYN30" s="291"/>
      <c r="MYO30" s="291"/>
      <c r="MYP30" s="291"/>
      <c r="MYQ30" s="291"/>
      <c r="MYR30" s="291"/>
      <c r="MYS30" s="291"/>
      <c r="MYT30" s="291"/>
      <c r="MYU30" s="291"/>
      <c r="MYV30" s="291"/>
      <c r="MYW30" s="291"/>
      <c r="MYX30" s="291"/>
      <c r="MYY30" s="291"/>
      <c r="MYZ30" s="291"/>
      <c r="MZA30" s="291"/>
      <c r="MZB30" s="291"/>
      <c r="MZC30" s="291"/>
      <c r="MZD30" s="291"/>
      <c r="MZE30" s="291"/>
      <c r="MZF30" s="291"/>
      <c r="MZG30" s="291"/>
      <c r="MZH30" s="291"/>
      <c r="MZI30" s="291"/>
      <c r="MZJ30" s="291"/>
      <c r="MZK30" s="291"/>
      <c r="MZL30" s="291"/>
      <c r="MZM30" s="291"/>
      <c r="MZN30" s="291"/>
      <c r="MZO30" s="291"/>
      <c r="MZP30" s="291"/>
      <c r="MZQ30" s="291"/>
      <c r="MZR30" s="291"/>
      <c r="MZS30" s="291"/>
      <c r="MZT30" s="291"/>
      <c r="MZU30" s="291"/>
      <c r="MZV30" s="291"/>
      <c r="MZW30" s="291"/>
      <c r="MZX30" s="291"/>
      <c r="MZY30" s="291"/>
      <c r="MZZ30" s="291"/>
      <c r="NAA30" s="291"/>
      <c r="NAB30" s="291"/>
      <c r="NAC30" s="291"/>
      <c r="NAD30" s="291"/>
      <c r="NAE30" s="291"/>
      <c r="NAF30" s="291"/>
      <c r="NAG30" s="291"/>
      <c r="NAH30" s="291"/>
      <c r="NAI30" s="291"/>
      <c r="NAJ30" s="291"/>
      <c r="NAK30" s="291"/>
      <c r="NAL30" s="291"/>
      <c r="NAM30" s="291"/>
      <c r="NAN30" s="291"/>
      <c r="NAO30" s="291"/>
      <c r="NAP30" s="291"/>
      <c r="NAQ30" s="291"/>
      <c r="NAR30" s="291"/>
      <c r="NAS30" s="291"/>
      <c r="NAT30" s="291"/>
      <c r="NAU30" s="291"/>
      <c r="NAV30" s="291"/>
      <c r="NAW30" s="291"/>
      <c r="NAX30" s="291"/>
      <c r="NAY30" s="291"/>
      <c r="NAZ30" s="291"/>
      <c r="NBA30" s="291"/>
      <c r="NBB30" s="291"/>
      <c r="NBC30" s="291"/>
      <c r="NBD30" s="291"/>
      <c r="NBE30" s="291"/>
      <c r="NBF30" s="291"/>
      <c r="NBG30" s="291"/>
      <c r="NBH30" s="291"/>
      <c r="NBI30" s="291"/>
      <c r="NBJ30" s="291"/>
      <c r="NBK30" s="291"/>
      <c r="NBL30" s="291"/>
      <c r="NBM30" s="291"/>
      <c r="NBN30" s="291"/>
      <c r="NBO30" s="291"/>
      <c r="NBP30" s="291"/>
      <c r="NBQ30" s="291"/>
      <c r="NBR30" s="291"/>
      <c r="NBS30" s="291"/>
      <c r="NBT30" s="291"/>
      <c r="NBU30" s="291"/>
      <c r="NBV30" s="291"/>
      <c r="NBW30" s="291"/>
      <c r="NBX30" s="291"/>
      <c r="NBY30" s="291"/>
      <c r="NBZ30" s="291"/>
      <c r="NCA30" s="291"/>
      <c r="NCB30" s="291"/>
      <c r="NCC30" s="291"/>
      <c r="NCD30" s="291"/>
      <c r="NCE30" s="291"/>
      <c r="NCF30" s="291"/>
      <c r="NCG30" s="291"/>
      <c r="NCH30" s="291"/>
      <c r="NCI30" s="291"/>
      <c r="NCJ30" s="291"/>
      <c r="NCK30" s="291"/>
      <c r="NCL30" s="291"/>
      <c r="NCM30" s="291"/>
      <c r="NCN30" s="291"/>
      <c r="NCO30" s="291"/>
      <c r="NCP30" s="291"/>
      <c r="NCQ30" s="291"/>
      <c r="NCR30" s="291"/>
      <c r="NCS30" s="291"/>
      <c r="NCT30" s="291"/>
      <c r="NCU30" s="291"/>
      <c r="NCV30" s="291"/>
      <c r="NCW30" s="291"/>
      <c r="NCX30" s="291"/>
      <c r="NCY30" s="291"/>
      <c r="NCZ30" s="291"/>
      <c r="NDA30" s="291"/>
      <c r="NDB30" s="291"/>
      <c r="NDC30" s="291"/>
      <c r="NDD30" s="291"/>
      <c r="NDE30" s="291"/>
      <c r="NDF30" s="291"/>
      <c r="NDG30" s="291"/>
      <c r="NDH30" s="291"/>
      <c r="NDI30" s="291"/>
      <c r="NDJ30" s="291"/>
      <c r="NDK30" s="291"/>
      <c r="NDL30" s="291"/>
      <c r="NDM30" s="291"/>
      <c r="NDN30" s="291"/>
      <c r="NDO30" s="291"/>
      <c r="NDP30" s="291"/>
      <c r="NDQ30" s="291"/>
      <c r="NDR30" s="291"/>
      <c r="NDS30" s="291"/>
      <c r="NDT30" s="291"/>
      <c r="NDU30" s="291"/>
      <c r="NDV30" s="291"/>
      <c r="NDW30" s="291"/>
      <c r="NDX30" s="291"/>
      <c r="NDY30" s="291"/>
      <c r="NDZ30" s="291"/>
      <c r="NEA30" s="291"/>
      <c r="NEB30" s="291"/>
      <c r="NEC30" s="291"/>
      <c r="NED30" s="291"/>
      <c r="NEE30" s="291"/>
      <c r="NEF30" s="291"/>
      <c r="NEG30" s="291"/>
      <c r="NEH30" s="291"/>
      <c r="NEI30" s="291"/>
      <c r="NEJ30" s="291"/>
      <c r="NEK30" s="291"/>
      <c r="NEL30" s="291"/>
      <c r="NEM30" s="291"/>
      <c r="NEN30" s="291"/>
      <c r="NEO30" s="291"/>
      <c r="NEP30" s="291"/>
      <c r="NEQ30" s="291"/>
      <c r="NER30" s="291"/>
      <c r="NES30" s="291"/>
      <c r="NET30" s="291"/>
      <c r="NEU30" s="291"/>
      <c r="NEV30" s="291"/>
      <c r="NEW30" s="291"/>
      <c r="NEX30" s="291"/>
      <c r="NEY30" s="291"/>
      <c r="NEZ30" s="291"/>
      <c r="NFA30" s="291"/>
      <c r="NFB30" s="291"/>
      <c r="NFC30" s="291"/>
      <c r="NFD30" s="291"/>
      <c r="NFE30" s="291"/>
      <c r="NFF30" s="291"/>
      <c r="NFG30" s="291"/>
      <c r="NFH30" s="291"/>
      <c r="NFI30" s="291"/>
      <c r="NFJ30" s="291"/>
      <c r="NFK30" s="291"/>
      <c r="NFL30" s="291"/>
      <c r="NFM30" s="291"/>
      <c r="NFN30" s="291"/>
      <c r="NFO30" s="291"/>
      <c r="NFP30" s="291"/>
      <c r="NFQ30" s="291"/>
      <c r="NFR30" s="291"/>
      <c r="NFS30" s="291"/>
      <c r="NFT30" s="291"/>
      <c r="NFU30" s="291"/>
      <c r="NFV30" s="291"/>
      <c r="NFW30" s="291"/>
      <c r="NFX30" s="291"/>
      <c r="NFY30" s="291"/>
      <c r="NFZ30" s="291"/>
      <c r="NGA30" s="291"/>
      <c r="NGB30" s="291"/>
      <c r="NGC30" s="291"/>
      <c r="NGD30" s="291"/>
      <c r="NGE30" s="291"/>
      <c r="NGF30" s="291"/>
      <c r="NGG30" s="291"/>
      <c r="NGH30" s="291"/>
      <c r="NGI30" s="291"/>
      <c r="NGJ30" s="291"/>
      <c r="NGK30" s="291"/>
      <c r="NGL30" s="291"/>
      <c r="NGM30" s="291"/>
      <c r="NGN30" s="291"/>
      <c r="NGO30" s="291"/>
      <c r="NGP30" s="291"/>
      <c r="NGQ30" s="291"/>
      <c r="NGR30" s="291"/>
      <c r="NGS30" s="291"/>
      <c r="NGT30" s="291"/>
      <c r="NGU30" s="291"/>
      <c r="NGV30" s="291"/>
      <c r="NGW30" s="291"/>
      <c r="NGX30" s="291"/>
      <c r="NGY30" s="291"/>
      <c r="NGZ30" s="291"/>
      <c r="NHA30" s="291"/>
      <c r="NHB30" s="291"/>
      <c r="NHC30" s="291"/>
      <c r="NHD30" s="291"/>
      <c r="NHE30" s="291"/>
      <c r="NHF30" s="291"/>
      <c r="NHG30" s="291"/>
      <c r="NHH30" s="291"/>
      <c r="NHI30" s="291"/>
      <c r="NHJ30" s="291"/>
      <c r="NHK30" s="291"/>
      <c r="NHL30" s="291"/>
      <c r="NHM30" s="291"/>
      <c r="NHN30" s="291"/>
      <c r="NHO30" s="291"/>
      <c r="NHP30" s="291"/>
      <c r="NHQ30" s="291"/>
      <c r="NHR30" s="291"/>
      <c r="NHS30" s="291"/>
      <c r="NHT30" s="291"/>
      <c r="NHU30" s="291"/>
      <c r="NHV30" s="291"/>
      <c r="NHW30" s="291"/>
      <c r="NHX30" s="291"/>
      <c r="NHY30" s="291"/>
      <c r="NHZ30" s="291"/>
      <c r="NIA30" s="291"/>
      <c r="NIB30" s="291"/>
      <c r="NIC30" s="291"/>
      <c r="NID30" s="291"/>
      <c r="NIE30" s="291"/>
      <c r="NIF30" s="291"/>
      <c r="NIG30" s="291"/>
      <c r="NIH30" s="291"/>
      <c r="NII30" s="291"/>
      <c r="NIJ30" s="291"/>
      <c r="NIK30" s="291"/>
      <c r="NIL30" s="291"/>
      <c r="NIM30" s="291"/>
      <c r="NIN30" s="291"/>
      <c r="NIO30" s="291"/>
      <c r="NIP30" s="291"/>
      <c r="NIQ30" s="291"/>
      <c r="NIR30" s="291"/>
      <c r="NIS30" s="291"/>
      <c r="NIT30" s="291"/>
      <c r="NIU30" s="291"/>
      <c r="NIV30" s="291"/>
      <c r="NIW30" s="291"/>
      <c r="NIX30" s="291"/>
      <c r="NIY30" s="291"/>
      <c r="NIZ30" s="291"/>
      <c r="NJA30" s="291"/>
      <c r="NJB30" s="291"/>
      <c r="NJC30" s="291"/>
      <c r="NJD30" s="291"/>
      <c r="NJE30" s="291"/>
      <c r="NJF30" s="291"/>
      <c r="NJG30" s="291"/>
      <c r="NJH30" s="291"/>
      <c r="NJI30" s="291"/>
      <c r="NJJ30" s="291"/>
      <c r="NJK30" s="291"/>
      <c r="NJL30" s="291"/>
      <c r="NJM30" s="291"/>
      <c r="NJN30" s="291"/>
      <c r="NJO30" s="291"/>
      <c r="NJP30" s="291"/>
      <c r="NJQ30" s="291"/>
      <c r="NJR30" s="291"/>
      <c r="NJS30" s="291"/>
      <c r="NJT30" s="291"/>
      <c r="NJU30" s="291"/>
      <c r="NJV30" s="291"/>
      <c r="NJW30" s="291"/>
      <c r="NJX30" s="291"/>
      <c r="NJY30" s="291"/>
      <c r="NJZ30" s="291"/>
      <c r="NKA30" s="291"/>
      <c r="NKB30" s="291"/>
      <c r="NKC30" s="291"/>
      <c r="NKD30" s="291"/>
      <c r="NKE30" s="291"/>
      <c r="NKF30" s="291"/>
      <c r="NKG30" s="291"/>
      <c r="NKH30" s="291"/>
      <c r="NKI30" s="291"/>
      <c r="NKJ30" s="291"/>
      <c r="NKK30" s="291"/>
      <c r="NKL30" s="291"/>
      <c r="NKM30" s="291"/>
      <c r="NKN30" s="291"/>
      <c r="NKO30" s="291"/>
      <c r="NKP30" s="291"/>
      <c r="NKQ30" s="291"/>
      <c r="NKR30" s="291"/>
      <c r="NKS30" s="291"/>
      <c r="NKT30" s="291"/>
      <c r="NKU30" s="291"/>
      <c r="NKV30" s="291"/>
      <c r="NKW30" s="291"/>
      <c r="NKX30" s="291"/>
      <c r="NKY30" s="291"/>
      <c r="NKZ30" s="291"/>
      <c r="NLA30" s="291"/>
      <c r="NLB30" s="291"/>
      <c r="NLC30" s="291"/>
      <c r="NLD30" s="291"/>
      <c r="NLE30" s="291"/>
      <c r="NLF30" s="291"/>
      <c r="NLG30" s="291"/>
      <c r="NLH30" s="291"/>
      <c r="NLI30" s="291"/>
      <c r="NLJ30" s="291"/>
      <c r="NLK30" s="291"/>
      <c r="NLL30" s="291"/>
      <c r="NLM30" s="291"/>
      <c r="NLN30" s="291"/>
      <c r="NLO30" s="291"/>
      <c r="NLP30" s="291"/>
      <c r="NLQ30" s="291"/>
      <c r="NLR30" s="291"/>
      <c r="NLS30" s="291"/>
      <c r="NLT30" s="291"/>
      <c r="NLU30" s="291"/>
      <c r="NLV30" s="291"/>
      <c r="NLW30" s="291"/>
      <c r="NLX30" s="291"/>
      <c r="NLY30" s="291"/>
      <c r="NLZ30" s="291"/>
      <c r="NMA30" s="291"/>
      <c r="NMB30" s="291"/>
      <c r="NMC30" s="291"/>
      <c r="NMD30" s="291"/>
      <c r="NME30" s="291"/>
      <c r="NMF30" s="291"/>
      <c r="NMG30" s="291"/>
      <c r="NMH30" s="291"/>
      <c r="NMI30" s="291"/>
      <c r="NMJ30" s="291"/>
      <c r="NMK30" s="291"/>
      <c r="NML30" s="291"/>
      <c r="NMM30" s="291"/>
      <c r="NMN30" s="291"/>
      <c r="NMO30" s="291"/>
      <c r="NMP30" s="291"/>
      <c r="NMQ30" s="291"/>
      <c r="NMR30" s="291"/>
      <c r="NMS30" s="291"/>
      <c r="NMT30" s="291"/>
      <c r="NMU30" s="291"/>
      <c r="NMV30" s="291"/>
      <c r="NMW30" s="291"/>
      <c r="NMX30" s="291"/>
      <c r="NMY30" s="291"/>
      <c r="NMZ30" s="291"/>
      <c r="NNA30" s="291"/>
      <c r="NNB30" s="291"/>
      <c r="NNC30" s="291"/>
      <c r="NND30" s="291"/>
      <c r="NNE30" s="291"/>
      <c r="NNF30" s="291"/>
      <c r="NNG30" s="291"/>
      <c r="NNH30" s="291"/>
      <c r="NNI30" s="291"/>
      <c r="NNJ30" s="291"/>
      <c r="NNK30" s="291"/>
      <c r="NNL30" s="291"/>
      <c r="NNM30" s="291"/>
      <c r="NNN30" s="291"/>
      <c r="NNO30" s="291"/>
      <c r="NNP30" s="291"/>
      <c r="NNQ30" s="291"/>
      <c r="NNR30" s="291"/>
      <c r="NNS30" s="291"/>
      <c r="NNT30" s="291"/>
      <c r="NNU30" s="291"/>
      <c r="NNV30" s="291"/>
      <c r="NNW30" s="291"/>
      <c r="NNX30" s="291"/>
      <c r="NNY30" s="291"/>
      <c r="NNZ30" s="291"/>
      <c r="NOA30" s="291"/>
      <c r="NOB30" s="291"/>
      <c r="NOC30" s="291"/>
      <c r="NOD30" s="291"/>
      <c r="NOE30" s="291"/>
      <c r="NOF30" s="291"/>
      <c r="NOG30" s="291"/>
      <c r="NOH30" s="291"/>
      <c r="NOI30" s="291"/>
      <c r="NOJ30" s="291"/>
      <c r="NOK30" s="291"/>
      <c r="NOL30" s="291"/>
      <c r="NOM30" s="291"/>
      <c r="NON30" s="291"/>
      <c r="NOO30" s="291"/>
      <c r="NOP30" s="291"/>
      <c r="NOQ30" s="291"/>
      <c r="NOR30" s="291"/>
      <c r="NOS30" s="291"/>
      <c r="NOT30" s="291"/>
      <c r="NOU30" s="291"/>
      <c r="NOV30" s="291"/>
      <c r="NOW30" s="291"/>
      <c r="NOX30" s="291"/>
      <c r="NOY30" s="291"/>
      <c r="NOZ30" s="291"/>
      <c r="NPA30" s="291"/>
      <c r="NPB30" s="291"/>
      <c r="NPC30" s="291"/>
      <c r="NPD30" s="291"/>
      <c r="NPE30" s="291"/>
      <c r="NPF30" s="291"/>
      <c r="NPG30" s="291"/>
      <c r="NPH30" s="291"/>
      <c r="NPI30" s="291"/>
      <c r="NPJ30" s="291"/>
      <c r="NPK30" s="291"/>
      <c r="NPL30" s="291"/>
      <c r="NPM30" s="291"/>
      <c r="NPN30" s="291"/>
      <c r="NPO30" s="291"/>
      <c r="NPP30" s="291"/>
      <c r="NPQ30" s="291"/>
      <c r="NPR30" s="291"/>
      <c r="NPS30" s="291"/>
      <c r="NPT30" s="291"/>
      <c r="NPU30" s="291"/>
      <c r="NPV30" s="291"/>
      <c r="NPW30" s="291"/>
      <c r="NPX30" s="291"/>
      <c r="NPY30" s="291"/>
      <c r="NPZ30" s="291"/>
      <c r="NQA30" s="291"/>
      <c r="NQB30" s="291"/>
      <c r="NQC30" s="291"/>
      <c r="NQD30" s="291"/>
      <c r="NQE30" s="291"/>
      <c r="NQF30" s="291"/>
      <c r="NQG30" s="291"/>
      <c r="NQH30" s="291"/>
      <c r="NQI30" s="291"/>
      <c r="NQJ30" s="291"/>
      <c r="NQK30" s="291"/>
      <c r="NQL30" s="291"/>
      <c r="NQM30" s="291"/>
      <c r="NQN30" s="291"/>
      <c r="NQO30" s="291"/>
      <c r="NQP30" s="291"/>
      <c r="NQQ30" s="291"/>
      <c r="NQR30" s="291"/>
      <c r="NQS30" s="291"/>
      <c r="NQT30" s="291"/>
      <c r="NQU30" s="291"/>
      <c r="NQV30" s="291"/>
      <c r="NQW30" s="291"/>
      <c r="NQX30" s="291"/>
      <c r="NQY30" s="291"/>
      <c r="NQZ30" s="291"/>
      <c r="NRA30" s="291"/>
      <c r="NRB30" s="291"/>
      <c r="NRC30" s="291"/>
      <c r="NRD30" s="291"/>
      <c r="NRE30" s="291"/>
      <c r="NRF30" s="291"/>
      <c r="NRG30" s="291"/>
      <c r="NRH30" s="291"/>
      <c r="NRI30" s="291"/>
      <c r="NRJ30" s="291"/>
      <c r="NRK30" s="291"/>
      <c r="NRL30" s="291"/>
      <c r="NRM30" s="291"/>
      <c r="NRN30" s="291"/>
      <c r="NRO30" s="291"/>
      <c r="NRP30" s="291"/>
      <c r="NRQ30" s="291"/>
      <c r="NRR30" s="291"/>
      <c r="NRS30" s="291"/>
      <c r="NRT30" s="291"/>
      <c r="NRU30" s="291"/>
      <c r="NRV30" s="291"/>
      <c r="NRW30" s="291"/>
      <c r="NRX30" s="291"/>
      <c r="NRY30" s="291"/>
      <c r="NRZ30" s="291"/>
      <c r="NSA30" s="291"/>
      <c r="NSB30" s="291"/>
      <c r="NSC30" s="291"/>
      <c r="NSD30" s="291"/>
      <c r="NSE30" s="291"/>
      <c r="NSF30" s="291"/>
      <c r="NSG30" s="291"/>
      <c r="NSH30" s="291"/>
      <c r="NSI30" s="291"/>
      <c r="NSJ30" s="291"/>
      <c r="NSK30" s="291"/>
      <c r="NSL30" s="291"/>
      <c r="NSM30" s="291"/>
      <c r="NSN30" s="291"/>
      <c r="NSO30" s="291"/>
      <c r="NSP30" s="291"/>
      <c r="NSQ30" s="291"/>
      <c r="NSR30" s="291"/>
      <c r="NSS30" s="291"/>
      <c r="NST30" s="291"/>
      <c r="NSU30" s="291"/>
      <c r="NSV30" s="291"/>
      <c r="NSW30" s="291"/>
      <c r="NSX30" s="291"/>
      <c r="NSY30" s="291"/>
      <c r="NSZ30" s="291"/>
      <c r="NTA30" s="291"/>
      <c r="NTB30" s="291"/>
      <c r="NTC30" s="291"/>
      <c r="NTD30" s="291"/>
      <c r="NTE30" s="291"/>
      <c r="NTF30" s="291"/>
      <c r="NTG30" s="291"/>
      <c r="NTH30" s="291"/>
      <c r="NTI30" s="291"/>
      <c r="NTJ30" s="291"/>
      <c r="NTK30" s="291"/>
      <c r="NTL30" s="291"/>
      <c r="NTM30" s="291"/>
      <c r="NTN30" s="291"/>
      <c r="NTO30" s="291"/>
      <c r="NTP30" s="291"/>
      <c r="NTQ30" s="291"/>
      <c r="NTR30" s="291"/>
      <c r="NTS30" s="291"/>
      <c r="NTT30" s="291"/>
      <c r="NTU30" s="291"/>
      <c r="NTV30" s="291"/>
      <c r="NTW30" s="291"/>
      <c r="NTX30" s="291"/>
      <c r="NTY30" s="291"/>
      <c r="NTZ30" s="291"/>
      <c r="NUA30" s="291"/>
      <c r="NUB30" s="291"/>
      <c r="NUC30" s="291"/>
      <c r="NUD30" s="291"/>
      <c r="NUE30" s="291"/>
      <c r="NUF30" s="291"/>
      <c r="NUG30" s="291"/>
      <c r="NUH30" s="291"/>
      <c r="NUI30" s="291"/>
      <c r="NUJ30" s="291"/>
      <c r="NUK30" s="291"/>
      <c r="NUL30" s="291"/>
      <c r="NUM30" s="291"/>
      <c r="NUN30" s="291"/>
      <c r="NUO30" s="291"/>
      <c r="NUP30" s="291"/>
      <c r="NUQ30" s="291"/>
      <c r="NUR30" s="291"/>
      <c r="NUS30" s="291"/>
      <c r="NUT30" s="291"/>
      <c r="NUU30" s="291"/>
      <c r="NUV30" s="291"/>
      <c r="NUW30" s="291"/>
      <c r="NUX30" s="291"/>
      <c r="NUY30" s="291"/>
      <c r="NUZ30" s="291"/>
      <c r="NVA30" s="291"/>
      <c r="NVB30" s="291"/>
      <c r="NVC30" s="291"/>
      <c r="NVD30" s="291"/>
      <c r="NVE30" s="291"/>
      <c r="NVF30" s="291"/>
      <c r="NVG30" s="291"/>
      <c r="NVH30" s="291"/>
      <c r="NVI30" s="291"/>
      <c r="NVJ30" s="291"/>
      <c r="NVK30" s="291"/>
      <c r="NVL30" s="291"/>
      <c r="NVM30" s="291"/>
      <c r="NVN30" s="291"/>
      <c r="NVO30" s="291"/>
      <c r="NVP30" s="291"/>
      <c r="NVQ30" s="291"/>
      <c r="NVR30" s="291"/>
      <c r="NVS30" s="291"/>
      <c r="NVT30" s="291"/>
      <c r="NVU30" s="291"/>
      <c r="NVV30" s="291"/>
      <c r="NVW30" s="291"/>
      <c r="NVX30" s="291"/>
      <c r="NVY30" s="291"/>
      <c r="NVZ30" s="291"/>
      <c r="NWA30" s="291"/>
      <c r="NWB30" s="291"/>
      <c r="NWC30" s="291"/>
      <c r="NWD30" s="291"/>
      <c r="NWE30" s="291"/>
      <c r="NWF30" s="291"/>
      <c r="NWG30" s="291"/>
      <c r="NWH30" s="291"/>
      <c r="NWI30" s="291"/>
      <c r="NWJ30" s="291"/>
      <c r="NWK30" s="291"/>
      <c r="NWL30" s="291"/>
      <c r="NWM30" s="291"/>
      <c r="NWN30" s="291"/>
      <c r="NWO30" s="291"/>
      <c r="NWP30" s="291"/>
      <c r="NWQ30" s="291"/>
      <c r="NWR30" s="291"/>
      <c r="NWS30" s="291"/>
      <c r="NWT30" s="291"/>
      <c r="NWU30" s="291"/>
      <c r="NWV30" s="291"/>
      <c r="NWW30" s="291"/>
      <c r="NWX30" s="291"/>
      <c r="NWY30" s="291"/>
      <c r="NWZ30" s="291"/>
      <c r="NXA30" s="291"/>
      <c r="NXB30" s="291"/>
      <c r="NXC30" s="291"/>
      <c r="NXD30" s="291"/>
      <c r="NXE30" s="291"/>
      <c r="NXF30" s="291"/>
      <c r="NXG30" s="291"/>
      <c r="NXH30" s="291"/>
      <c r="NXI30" s="291"/>
      <c r="NXJ30" s="291"/>
      <c r="NXK30" s="291"/>
      <c r="NXL30" s="291"/>
      <c r="NXM30" s="291"/>
      <c r="NXN30" s="291"/>
      <c r="NXO30" s="291"/>
      <c r="NXP30" s="291"/>
      <c r="NXQ30" s="291"/>
      <c r="NXR30" s="291"/>
      <c r="NXS30" s="291"/>
      <c r="NXT30" s="291"/>
      <c r="NXU30" s="291"/>
      <c r="NXV30" s="291"/>
      <c r="NXW30" s="291"/>
      <c r="NXX30" s="291"/>
      <c r="NXY30" s="291"/>
      <c r="NXZ30" s="291"/>
      <c r="NYA30" s="291"/>
      <c r="NYB30" s="291"/>
      <c r="NYC30" s="291"/>
      <c r="NYD30" s="291"/>
      <c r="NYE30" s="291"/>
      <c r="NYF30" s="291"/>
      <c r="NYG30" s="291"/>
      <c r="NYH30" s="291"/>
      <c r="NYI30" s="291"/>
      <c r="NYJ30" s="291"/>
      <c r="NYK30" s="291"/>
      <c r="NYL30" s="291"/>
      <c r="NYM30" s="291"/>
      <c r="NYN30" s="291"/>
      <c r="NYO30" s="291"/>
      <c r="NYP30" s="291"/>
      <c r="NYQ30" s="291"/>
      <c r="NYR30" s="291"/>
      <c r="NYS30" s="291"/>
      <c r="NYT30" s="291"/>
      <c r="NYU30" s="291"/>
      <c r="NYV30" s="291"/>
      <c r="NYW30" s="291"/>
      <c r="NYX30" s="291"/>
      <c r="NYY30" s="291"/>
      <c r="NYZ30" s="291"/>
      <c r="NZA30" s="291"/>
      <c r="NZB30" s="291"/>
      <c r="NZC30" s="291"/>
      <c r="NZD30" s="291"/>
      <c r="NZE30" s="291"/>
      <c r="NZF30" s="291"/>
      <c r="NZG30" s="291"/>
      <c r="NZH30" s="291"/>
      <c r="NZI30" s="291"/>
      <c r="NZJ30" s="291"/>
      <c r="NZK30" s="291"/>
      <c r="NZL30" s="291"/>
      <c r="NZM30" s="291"/>
      <c r="NZN30" s="291"/>
      <c r="NZO30" s="291"/>
      <c r="NZP30" s="291"/>
      <c r="NZQ30" s="291"/>
      <c r="NZR30" s="291"/>
      <c r="NZS30" s="291"/>
      <c r="NZT30" s="291"/>
      <c r="NZU30" s="291"/>
      <c r="NZV30" s="291"/>
      <c r="NZW30" s="291"/>
      <c r="NZX30" s="291"/>
      <c r="NZY30" s="291"/>
      <c r="NZZ30" s="291"/>
      <c r="OAA30" s="291"/>
      <c r="OAB30" s="291"/>
      <c r="OAC30" s="291"/>
      <c r="OAD30" s="291"/>
      <c r="OAE30" s="291"/>
      <c r="OAF30" s="291"/>
      <c r="OAG30" s="291"/>
      <c r="OAH30" s="291"/>
      <c r="OAI30" s="291"/>
      <c r="OAJ30" s="291"/>
      <c r="OAK30" s="291"/>
      <c r="OAL30" s="291"/>
      <c r="OAM30" s="291"/>
      <c r="OAN30" s="291"/>
      <c r="OAO30" s="291"/>
      <c r="OAP30" s="291"/>
      <c r="OAQ30" s="291"/>
      <c r="OAR30" s="291"/>
      <c r="OAS30" s="291"/>
      <c r="OAT30" s="291"/>
      <c r="OAU30" s="291"/>
      <c r="OAV30" s="291"/>
      <c r="OAW30" s="291"/>
      <c r="OAX30" s="291"/>
      <c r="OAY30" s="291"/>
      <c r="OAZ30" s="291"/>
      <c r="OBA30" s="291"/>
      <c r="OBB30" s="291"/>
      <c r="OBC30" s="291"/>
      <c r="OBD30" s="291"/>
      <c r="OBE30" s="291"/>
      <c r="OBF30" s="291"/>
      <c r="OBG30" s="291"/>
      <c r="OBH30" s="291"/>
      <c r="OBI30" s="291"/>
      <c r="OBJ30" s="291"/>
      <c r="OBK30" s="291"/>
      <c r="OBL30" s="291"/>
      <c r="OBM30" s="291"/>
      <c r="OBN30" s="291"/>
      <c r="OBO30" s="291"/>
      <c r="OBP30" s="291"/>
      <c r="OBQ30" s="291"/>
      <c r="OBR30" s="291"/>
      <c r="OBS30" s="291"/>
      <c r="OBT30" s="291"/>
      <c r="OBU30" s="291"/>
      <c r="OBV30" s="291"/>
      <c r="OBW30" s="291"/>
      <c r="OBX30" s="291"/>
      <c r="OBY30" s="291"/>
      <c r="OBZ30" s="291"/>
      <c r="OCA30" s="291"/>
      <c r="OCB30" s="291"/>
      <c r="OCC30" s="291"/>
      <c r="OCD30" s="291"/>
      <c r="OCE30" s="291"/>
      <c r="OCF30" s="291"/>
      <c r="OCG30" s="291"/>
      <c r="OCH30" s="291"/>
      <c r="OCI30" s="291"/>
      <c r="OCJ30" s="291"/>
      <c r="OCK30" s="291"/>
      <c r="OCL30" s="291"/>
      <c r="OCM30" s="291"/>
      <c r="OCN30" s="291"/>
      <c r="OCO30" s="291"/>
      <c r="OCP30" s="291"/>
      <c r="OCQ30" s="291"/>
      <c r="OCR30" s="291"/>
      <c r="OCS30" s="291"/>
      <c r="OCT30" s="291"/>
      <c r="OCU30" s="291"/>
      <c r="OCV30" s="291"/>
      <c r="OCW30" s="291"/>
      <c r="OCX30" s="291"/>
      <c r="OCY30" s="291"/>
      <c r="OCZ30" s="291"/>
      <c r="ODA30" s="291"/>
      <c r="ODB30" s="291"/>
      <c r="ODC30" s="291"/>
      <c r="ODD30" s="291"/>
      <c r="ODE30" s="291"/>
      <c r="ODF30" s="291"/>
      <c r="ODG30" s="291"/>
      <c r="ODH30" s="291"/>
      <c r="ODI30" s="291"/>
      <c r="ODJ30" s="291"/>
      <c r="ODK30" s="291"/>
      <c r="ODL30" s="291"/>
      <c r="ODM30" s="291"/>
      <c r="ODN30" s="291"/>
      <c r="ODO30" s="291"/>
      <c r="ODP30" s="291"/>
      <c r="ODQ30" s="291"/>
      <c r="ODR30" s="291"/>
      <c r="ODS30" s="291"/>
      <c r="ODT30" s="291"/>
      <c r="ODU30" s="291"/>
      <c r="ODV30" s="291"/>
      <c r="ODW30" s="291"/>
      <c r="ODX30" s="291"/>
      <c r="ODY30" s="291"/>
      <c r="ODZ30" s="291"/>
      <c r="OEA30" s="291"/>
      <c r="OEB30" s="291"/>
      <c r="OEC30" s="291"/>
      <c r="OED30" s="291"/>
      <c r="OEE30" s="291"/>
      <c r="OEF30" s="291"/>
      <c r="OEG30" s="291"/>
      <c r="OEH30" s="291"/>
      <c r="OEI30" s="291"/>
      <c r="OEJ30" s="291"/>
      <c r="OEK30" s="291"/>
      <c r="OEL30" s="291"/>
      <c r="OEM30" s="291"/>
      <c r="OEN30" s="291"/>
      <c r="OEO30" s="291"/>
      <c r="OEP30" s="291"/>
      <c r="OEQ30" s="291"/>
      <c r="OER30" s="291"/>
      <c r="OES30" s="291"/>
      <c r="OET30" s="291"/>
      <c r="OEU30" s="291"/>
      <c r="OEV30" s="291"/>
      <c r="OEW30" s="291"/>
      <c r="OEX30" s="291"/>
      <c r="OEY30" s="291"/>
      <c r="OEZ30" s="291"/>
      <c r="OFA30" s="291"/>
      <c r="OFB30" s="291"/>
      <c r="OFC30" s="291"/>
      <c r="OFD30" s="291"/>
      <c r="OFE30" s="291"/>
      <c r="OFF30" s="291"/>
      <c r="OFG30" s="291"/>
      <c r="OFH30" s="291"/>
      <c r="OFI30" s="291"/>
      <c r="OFJ30" s="291"/>
      <c r="OFK30" s="291"/>
      <c r="OFL30" s="291"/>
      <c r="OFM30" s="291"/>
      <c r="OFN30" s="291"/>
      <c r="OFO30" s="291"/>
      <c r="OFP30" s="291"/>
      <c r="OFQ30" s="291"/>
      <c r="OFR30" s="291"/>
      <c r="OFS30" s="291"/>
      <c r="OFT30" s="291"/>
      <c r="OFU30" s="291"/>
      <c r="OFV30" s="291"/>
      <c r="OFW30" s="291"/>
      <c r="OFX30" s="291"/>
      <c r="OFY30" s="291"/>
      <c r="OFZ30" s="291"/>
      <c r="OGA30" s="291"/>
      <c r="OGB30" s="291"/>
      <c r="OGC30" s="291"/>
      <c r="OGD30" s="291"/>
      <c r="OGE30" s="291"/>
      <c r="OGF30" s="291"/>
      <c r="OGG30" s="291"/>
      <c r="OGH30" s="291"/>
      <c r="OGI30" s="291"/>
      <c r="OGJ30" s="291"/>
      <c r="OGK30" s="291"/>
      <c r="OGL30" s="291"/>
      <c r="OGM30" s="291"/>
      <c r="OGN30" s="291"/>
      <c r="OGO30" s="291"/>
      <c r="OGP30" s="291"/>
      <c r="OGQ30" s="291"/>
      <c r="OGR30" s="291"/>
      <c r="OGS30" s="291"/>
      <c r="OGT30" s="291"/>
      <c r="OGU30" s="291"/>
      <c r="OGV30" s="291"/>
      <c r="OGW30" s="291"/>
      <c r="OGX30" s="291"/>
      <c r="OGY30" s="291"/>
      <c r="OGZ30" s="291"/>
      <c r="OHA30" s="291"/>
      <c r="OHB30" s="291"/>
      <c r="OHC30" s="291"/>
      <c r="OHD30" s="291"/>
      <c r="OHE30" s="291"/>
      <c r="OHF30" s="291"/>
      <c r="OHG30" s="291"/>
      <c r="OHH30" s="291"/>
      <c r="OHI30" s="291"/>
      <c r="OHJ30" s="291"/>
      <c r="OHK30" s="291"/>
      <c r="OHL30" s="291"/>
      <c r="OHM30" s="291"/>
      <c r="OHN30" s="291"/>
      <c r="OHO30" s="291"/>
      <c r="OHP30" s="291"/>
      <c r="OHQ30" s="291"/>
      <c r="OHR30" s="291"/>
      <c r="OHS30" s="291"/>
      <c r="OHT30" s="291"/>
      <c r="OHU30" s="291"/>
      <c r="OHV30" s="291"/>
      <c r="OHW30" s="291"/>
      <c r="OHX30" s="291"/>
      <c r="OHY30" s="291"/>
      <c r="OHZ30" s="291"/>
      <c r="OIA30" s="291"/>
      <c r="OIB30" s="291"/>
      <c r="OIC30" s="291"/>
      <c r="OID30" s="291"/>
      <c r="OIE30" s="291"/>
      <c r="OIF30" s="291"/>
      <c r="OIG30" s="291"/>
      <c r="OIH30" s="291"/>
      <c r="OII30" s="291"/>
      <c r="OIJ30" s="291"/>
      <c r="OIK30" s="291"/>
      <c r="OIL30" s="291"/>
      <c r="OIM30" s="291"/>
      <c r="OIN30" s="291"/>
      <c r="OIO30" s="291"/>
      <c r="OIP30" s="291"/>
      <c r="OIQ30" s="291"/>
      <c r="OIR30" s="291"/>
      <c r="OIS30" s="291"/>
      <c r="OIT30" s="291"/>
      <c r="OIU30" s="291"/>
      <c r="OIV30" s="291"/>
      <c r="OIW30" s="291"/>
      <c r="OIX30" s="291"/>
      <c r="OIY30" s="291"/>
      <c r="OIZ30" s="291"/>
      <c r="OJA30" s="291"/>
      <c r="OJB30" s="291"/>
      <c r="OJC30" s="291"/>
      <c r="OJD30" s="291"/>
      <c r="OJE30" s="291"/>
      <c r="OJF30" s="291"/>
      <c r="OJG30" s="291"/>
      <c r="OJH30" s="291"/>
      <c r="OJI30" s="291"/>
      <c r="OJJ30" s="291"/>
      <c r="OJK30" s="291"/>
      <c r="OJL30" s="291"/>
      <c r="OJM30" s="291"/>
      <c r="OJN30" s="291"/>
      <c r="OJO30" s="291"/>
      <c r="OJP30" s="291"/>
      <c r="OJQ30" s="291"/>
      <c r="OJR30" s="291"/>
      <c r="OJS30" s="291"/>
      <c r="OJT30" s="291"/>
      <c r="OJU30" s="291"/>
      <c r="OJV30" s="291"/>
      <c r="OJW30" s="291"/>
      <c r="OJX30" s="291"/>
      <c r="OJY30" s="291"/>
      <c r="OJZ30" s="291"/>
      <c r="OKA30" s="291"/>
      <c r="OKB30" s="291"/>
      <c r="OKC30" s="291"/>
      <c r="OKD30" s="291"/>
      <c r="OKE30" s="291"/>
      <c r="OKF30" s="291"/>
      <c r="OKG30" s="291"/>
      <c r="OKH30" s="291"/>
      <c r="OKI30" s="291"/>
      <c r="OKJ30" s="291"/>
      <c r="OKK30" s="291"/>
      <c r="OKL30" s="291"/>
      <c r="OKM30" s="291"/>
      <c r="OKN30" s="291"/>
      <c r="OKO30" s="291"/>
      <c r="OKP30" s="291"/>
      <c r="OKQ30" s="291"/>
      <c r="OKR30" s="291"/>
      <c r="OKS30" s="291"/>
      <c r="OKT30" s="291"/>
      <c r="OKU30" s="291"/>
      <c r="OKV30" s="291"/>
      <c r="OKW30" s="291"/>
      <c r="OKX30" s="291"/>
      <c r="OKY30" s="291"/>
      <c r="OKZ30" s="291"/>
      <c r="OLA30" s="291"/>
      <c r="OLB30" s="291"/>
      <c r="OLC30" s="291"/>
      <c r="OLD30" s="291"/>
      <c r="OLE30" s="291"/>
      <c r="OLF30" s="291"/>
      <c r="OLG30" s="291"/>
      <c r="OLH30" s="291"/>
      <c r="OLI30" s="291"/>
      <c r="OLJ30" s="291"/>
      <c r="OLK30" s="291"/>
      <c r="OLL30" s="291"/>
      <c r="OLM30" s="291"/>
      <c r="OLN30" s="291"/>
      <c r="OLO30" s="291"/>
      <c r="OLP30" s="291"/>
      <c r="OLQ30" s="291"/>
      <c r="OLR30" s="291"/>
      <c r="OLS30" s="291"/>
      <c r="OLT30" s="291"/>
      <c r="OLU30" s="291"/>
      <c r="OLV30" s="291"/>
      <c r="OLW30" s="291"/>
      <c r="OLX30" s="291"/>
      <c r="OLY30" s="291"/>
      <c r="OLZ30" s="291"/>
      <c r="OMA30" s="291"/>
      <c r="OMB30" s="291"/>
      <c r="OMC30" s="291"/>
      <c r="OMD30" s="291"/>
      <c r="OME30" s="291"/>
      <c r="OMF30" s="291"/>
      <c r="OMG30" s="291"/>
      <c r="OMH30" s="291"/>
      <c r="OMI30" s="291"/>
      <c r="OMJ30" s="291"/>
      <c r="OMK30" s="291"/>
      <c r="OML30" s="291"/>
      <c r="OMM30" s="291"/>
      <c r="OMN30" s="291"/>
      <c r="OMO30" s="291"/>
      <c r="OMP30" s="291"/>
      <c r="OMQ30" s="291"/>
      <c r="OMR30" s="291"/>
      <c r="OMS30" s="291"/>
      <c r="OMT30" s="291"/>
      <c r="OMU30" s="291"/>
      <c r="OMV30" s="291"/>
      <c r="OMW30" s="291"/>
      <c r="OMX30" s="291"/>
      <c r="OMY30" s="291"/>
      <c r="OMZ30" s="291"/>
      <c r="ONA30" s="291"/>
      <c r="ONB30" s="291"/>
      <c r="ONC30" s="291"/>
      <c r="OND30" s="291"/>
      <c r="ONE30" s="291"/>
      <c r="ONF30" s="291"/>
      <c r="ONG30" s="291"/>
      <c r="ONH30" s="291"/>
      <c r="ONI30" s="291"/>
      <c r="ONJ30" s="291"/>
      <c r="ONK30" s="291"/>
      <c r="ONL30" s="291"/>
      <c r="ONM30" s="291"/>
      <c r="ONN30" s="291"/>
      <c r="ONO30" s="291"/>
      <c r="ONP30" s="291"/>
      <c r="ONQ30" s="291"/>
      <c r="ONR30" s="291"/>
      <c r="ONS30" s="291"/>
      <c r="ONT30" s="291"/>
      <c r="ONU30" s="291"/>
      <c r="ONV30" s="291"/>
      <c r="ONW30" s="291"/>
      <c r="ONX30" s="291"/>
      <c r="ONY30" s="291"/>
      <c r="ONZ30" s="291"/>
      <c r="OOA30" s="291"/>
      <c r="OOB30" s="291"/>
      <c r="OOC30" s="291"/>
      <c r="OOD30" s="291"/>
      <c r="OOE30" s="291"/>
      <c r="OOF30" s="291"/>
      <c r="OOG30" s="291"/>
      <c r="OOH30" s="291"/>
      <c r="OOI30" s="291"/>
      <c r="OOJ30" s="291"/>
      <c r="OOK30" s="291"/>
      <c r="OOL30" s="291"/>
      <c r="OOM30" s="291"/>
      <c r="OON30" s="291"/>
      <c r="OOO30" s="291"/>
      <c r="OOP30" s="291"/>
      <c r="OOQ30" s="291"/>
      <c r="OOR30" s="291"/>
      <c r="OOS30" s="291"/>
      <c r="OOT30" s="291"/>
      <c r="OOU30" s="291"/>
      <c r="OOV30" s="291"/>
      <c r="OOW30" s="291"/>
      <c r="OOX30" s="291"/>
      <c r="OOY30" s="291"/>
      <c r="OOZ30" s="291"/>
      <c r="OPA30" s="291"/>
      <c r="OPB30" s="291"/>
      <c r="OPC30" s="291"/>
      <c r="OPD30" s="291"/>
      <c r="OPE30" s="291"/>
      <c r="OPF30" s="291"/>
      <c r="OPG30" s="291"/>
      <c r="OPH30" s="291"/>
      <c r="OPI30" s="291"/>
      <c r="OPJ30" s="291"/>
      <c r="OPK30" s="291"/>
      <c r="OPL30" s="291"/>
      <c r="OPM30" s="291"/>
      <c r="OPN30" s="291"/>
      <c r="OPO30" s="291"/>
      <c r="OPP30" s="291"/>
      <c r="OPQ30" s="291"/>
      <c r="OPR30" s="291"/>
      <c r="OPS30" s="291"/>
      <c r="OPT30" s="291"/>
      <c r="OPU30" s="291"/>
      <c r="OPV30" s="291"/>
      <c r="OPW30" s="291"/>
      <c r="OPX30" s="291"/>
      <c r="OPY30" s="291"/>
      <c r="OPZ30" s="291"/>
      <c r="OQA30" s="291"/>
      <c r="OQB30" s="291"/>
      <c r="OQC30" s="291"/>
      <c r="OQD30" s="291"/>
      <c r="OQE30" s="291"/>
      <c r="OQF30" s="291"/>
      <c r="OQG30" s="291"/>
      <c r="OQH30" s="291"/>
      <c r="OQI30" s="291"/>
      <c r="OQJ30" s="291"/>
      <c r="OQK30" s="291"/>
      <c r="OQL30" s="291"/>
      <c r="OQM30" s="291"/>
      <c r="OQN30" s="291"/>
      <c r="OQO30" s="291"/>
      <c r="OQP30" s="291"/>
      <c r="OQQ30" s="291"/>
      <c r="OQR30" s="291"/>
      <c r="OQS30" s="291"/>
      <c r="OQT30" s="291"/>
      <c r="OQU30" s="291"/>
      <c r="OQV30" s="291"/>
      <c r="OQW30" s="291"/>
      <c r="OQX30" s="291"/>
      <c r="OQY30" s="291"/>
      <c r="OQZ30" s="291"/>
      <c r="ORA30" s="291"/>
      <c r="ORB30" s="291"/>
      <c r="ORC30" s="291"/>
      <c r="ORD30" s="291"/>
      <c r="ORE30" s="291"/>
      <c r="ORF30" s="291"/>
      <c r="ORG30" s="291"/>
      <c r="ORH30" s="291"/>
      <c r="ORI30" s="291"/>
      <c r="ORJ30" s="291"/>
      <c r="ORK30" s="291"/>
      <c r="ORL30" s="291"/>
      <c r="ORM30" s="291"/>
      <c r="ORN30" s="291"/>
      <c r="ORO30" s="291"/>
      <c r="ORP30" s="291"/>
      <c r="ORQ30" s="291"/>
      <c r="ORR30" s="291"/>
      <c r="ORS30" s="291"/>
      <c r="ORT30" s="291"/>
      <c r="ORU30" s="291"/>
      <c r="ORV30" s="291"/>
      <c r="ORW30" s="291"/>
      <c r="ORX30" s="291"/>
      <c r="ORY30" s="291"/>
      <c r="ORZ30" s="291"/>
      <c r="OSA30" s="291"/>
      <c r="OSB30" s="291"/>
      <c r="OSC30" s="291"/>
      <c r="OSD30" s="291"/>
      <c r="OSE30" s="291"/>
      <c r="OSF30" s="291"/>
      <c r="OSG30" s="291"/>
      <c r="OSH30" s="291"/>
      <c r="OSI30" s="291"/>
      <c r="OSJ30" s="291"/>
      <c r="OSK30" s="291"/>
      <c r="OSL30" s="291"/>
      <c r="OSM30" s="291"/>
      <c r="OSN30" s="291"/>
      <c r="OSO30" s="291"/>
      <c r="OSP30" s="291"/>
      <c r="OSQ30" s="291"/>
      <c r="OSR30" s="291"/>
      <c r="OSS30" s="291"/>
      <c r="OST30" s="291"/>
      <c r="OSU30" s="291"/>
      <c r="OSV30" s="291"/>
      <c r="OSW30" s="291"/>
      <c r="OSX30" s="291"/>
      <c r="OSY30" s="291"/>
      <c r="OSZ30" s="291"/>
      <c r="OTA30" s="291"/>
      <c r="OTB30" s="291"/>
      <c r="OTC30" s="291"/>
      <c r="OTD30" s="291"/>
      <c r="OTE30" s="291"/>
      <c r="OTF30" s="291"/>
      <c r="OTG30" s="291"/>
      <c r="OTH30" s="291"/>
      <c r="OTI30" s="291"/>
      <c r="OTJ30" s="291"/>
      <c r="OTK30" s="291"/>
      <c r="OTL30" s="291"/>
      <c r="OTM30" s="291"/>
      <c r="OTN30" s="291"/>
      <c r="OTO30" s="291"/>
      <c r="OTP30" s="291"/>
      <c r="OTQ30" s="291"/>
      <c r="OTR30" s="291"/>
      <c r="OTS30" s="291"/>
      <c r="OTT30" s="291"/>
      <c r="OTU30" s="291"/>
      <c r="OTV30" s="291"/>
      <c r="OTW30" s="291"/>
      <c r="OTX30" s="291"/>
      <c r="OTY30" s="291"/>
      <c r="OTZ30" s="291"/>
      <c r="OUA30" s="291"/>
      <c r="OUB30" s="291"/>
      <c r="OUC30" s="291"/>
      <c r="OUD30" s="291"/>
      <c r="OUE30" s="291"/>
      <c r="OUF30" s="291"/>
      <c r="OUG30" s="291"/>
      <c r="OUH30" s="291"/>
      <c r="OUI30" s="291"/>
      <c r="OUJ30" s="291"/>
      <c r="OUK30" s="291"/>
      <c r="OUL30" s="291"/>
      <c r="OUM30" s="291"/>
      <c r="OUN30" s="291"/>
      <c r="OUO30" s="291"/>
      <c r="OUP30" s="291"/>
      <c r="OUQ30" s="291"/>
      <c r="OUR30" s="291"/>
      <c r="OUS30" s="291"/>
      <c r="OUT30" s="291"/>
      <c r="OUU30" s="291"/>
      <c r="OUV30" s="291"/>
      <c r="OUW30" s="291"/>
      <c r="OUX30" s="291"/>
      <c r="OUY30" s="291"/>
      <c r="OUZ30" s="291"/>
      <c r="OVA30" s="291"/>
      <c r="OVB30" s="291"/>
      <c r="OVC30" s="291"/>
      <c r="OVD30" s="291"/>
      <c r="OVE30" s="291"/>
      <c r="OVF30" s="291"/>
      <c r="OVG30" s="291"/>
      <c r="OVH30" s="291"/>
      <c r="OVI30" s="291"/>
      <c r="OVJ30" s="291"/>
      <c r="OVK30" s="291"/>
      <c r="OVL30" s="291"/>
      <c r="OVM30" s="291"/>
      <c r="OVN30" s="291"/>
      <c r="OVO30" s="291"/>
      <c r="OVP30" s="291"/>
      <c r="OVQ30" s="291"/>
      <c r="OVR30" s="291"/>
      <c r="OVS30" s="291"/>
      <c r="OVT30" s="291"/>
      <c r="OVU30" s="291"/>
      <c r="OVV30" s="291"/>
      <c r="OVW30" s="291"/>
      <c r="OVX30" s="291"/>
      <c r="OVY30" s="291"/>
      <c r="OVZ30" s="291"/>
      <c r="OWA30" s="291"/>
      <c r="OWB30" s="291"/>
      <c r="OWC30" s="291"/>
      <c r="OWD30" s="291"/>
      <c r="OWE30" s="291"/>
      <c r="OWF30" s="291"/>
      <c r="OWG30" s="291"/>
      <c r="OWH30" s="291"/>
      <c r="OWI30" s="291"/>
      <c r="OWJ30" s="291"/>
      <c r="OWK30" s="291"/>
      <c r="OWL30" s="291"/>
      <c r="OWM30" s="291"/>
      <c r="OWN30" s="291"/>
      <c r="OWO30" s="291"/>
      <c r="OWP30" s="291"/>
      <c r="OWQ30" s="291"/>
      <c r="OWR30" s="291"/>
      <c r="OWS30" s="291"/>
      <c r="OWT30" s="291"/>
      <c r="OWU30" s="291"/>
      <c r="OWV30" s="291"/>
      <c r="OWW30" s="291"/>
      <c r="OWX30" s="291"/>
      <c r="OWY30" s="291"/>
      <c r="OWZ30" s="291"/>
      <c r="OXA30" s="291"/>
      <c r="OXB30" s="291"/>
      <c r="OXC30" s="291"/>
      <c r="OXD30" s="291"/>
      <c r="OXE30" s="291"/>
      <c r="OXF30" s="291"/>
      <c r="OXG30" s="291"/>
      <c r="OXH30" s="291"/>
      <c r="OXI30" s="291"/>
      <c r="OXJ30" s="291"/>
      <c r="OXK30" s="291"/>
      <c r="OXL30" s="291"/>
      <c r="OXM30" s="291"/>
      <c r="OXN30" s="291"/>
      <c r="OXO30" s="291"/>
      <c r="OXP30" s="291"/>
      <c r="OXQ30" s="291"/>
      <c r="OXR30" s="291"/>
      <c r="OXS30" s="291"/>
      <c r="OXT30" s="291"/>
      <c r="OXU30" s="291"/>
      <c r="OXV30" s="291"/>
      <c r="OXW30" s="291"/>
      <c r="OXX30" s="291"/>
      <c r="OXY30" s="291"/>
      <c r="OXZ30" s="291"/>
      <c r="OYA30" s="291"/>
      <c r="OYB30" s="291"/>
      <c r="OYC30" s="291"/>
      <c r="OYD30" s="291"/>
      <c r="OYE30" s="291"/>
      <c r="OYF30" s="291"/>
      <c r="OYG30" s="291"/>
      <c r="OYH30" s="291"/>
      <c r="OYI30" s="291"/>
      <c r="OYJ30" s="291"/>
      <c r="OYK30" s="291"/>
      <c r="OYL30" s="291"/>
      <c r="OYM30" s="291"/>
      <c r="OYN30" s="291"/>
      <c r="OYO30" s="291"/>
      <c r="OYP30" s="291"/>
      <c r="OYQ30" s="291"/>
      <c r="OYR30" s="291"/>
      <c r="OYS30" s="291"/>
      <c r="OYT30" s="291"/>
      <c r="OYU30" s="291"/>
      <c r="OYV30" s="291"/>
      <c r="OYW30" s="291"/>
      <c r="OYX30" s="291"/>
      <c r="OYY30" s="291"/>
      <c r="OYZ30" s="291"/>
      <c r="OZA30" s="291"/>
      <c r="OZB30" s="291"/>
      <c r="OZC30" s="291"/>
      <c r="OZD30" s="291"/>
      <c r="OZE30" s="291"/>
      <c r="OZF30" s="291"/>
      <c r="OZG30" s="291"/>
      <c r="OZH30" s="291"/>
      <c r="OZI30" s="291"/>
      <c r="OZJ30" s="291"/>
      <c r="OZK30" s="291"/>
      <c r="OZL30" s="291"/>
      <c r="OZM30" s="291"/>
      <c r="OZN30" s="291"/>
      <c r="OZO30" s="291"/>
      <c r="OZP30" s="291"/>
      <c r="OZQ30" s="291"/>
      <c r="OZR30" s="291"/>
      <c r="OZS30" s="291"/>
      <c r="OZT30" s="291"/>
      <c r="OZU30" s="291"/>
      <c r="OZV30" s="291"/>
      <c r="OZW30" s="291"/>
      <c r="OZX30" s="291"/>
      <c r="OZY30" s="291"/>
      <c r="OZZ30" s="291"/>
      <c r="PAA30" s="291"/>
      <c r="PAB30" s="291"/>
      <c r="PAC30" s="291"/>
      <c r="PAD30" s="291"/>
      <c r="PAE30" s="291"/>
      <c r="PAF30" s="291"/>
      <c r="PAG30" s="291"/>
      <c r="PAH30" s="291"/>
      <c r="PAI30" s="291"/>
      <c r="PAJ30" s="291"/>
      <c r="PAK30" s="291"/>
      <c r="PAL30" s="291"/>
      <c r="PAM30" s="291"/>
      <c r="PAN30" s="291"/>
      <c r="PAO30" s="291"/>
      <c r="PAP30" s="291"/>
      <c r="PAQ30" s="291"/>
      <c r="PAR30" s="291"/>
      <c r="PAS30" s="291"/>
      <c r="PAT30" s="291"/>
      <c r="PAU30" s="291"/>
      <c r="PAV30" s="291"/>
      <c r="PAW30" s="291"/>
      <c r="PAX30" s="291"/>
      <c r="PAY30" s="291"/>
      <c r="PAZ30" s="291"/>
      <c r="PBA30" s="291"/>
      <c r="PBB30" s="291"/>
      <c r="PBC30" s="291"/>
      <c r="PBD30" s="291"/>
      <c r="PBE30" s="291"/>
      <c r="PBF30" s="291"/>
      <c r="PBG30" s="291"/>
      <c r="PBH30" s="291"/>
      <c r="PBI30" s="291"/>
      <c r="PBJ30" s="291"/>
      <c r="PBK30" s="291"/>
      <c r="PBL30" s="291"/>
      <c r="PBM30" s="291"/>
      <c r="PBN30" s="291"/>
      <c r="PBO30" s="291"/>
      <c r="PBP30" s="291"/>
      <c r="PBQ30" s="291"/>
      <c r="PBR30" s="291"/>
      <c r="PBS30" s="291"/>
      <c r="PBT30" s="291"/>
      <c r="PBU30" s="291"/>
      <c r="PBV30" s="291"/>
      <c r="PBW30" s="291"/>
      <c r="PBX30" s="291"/>
      <c r="PBY30" s="291"/>
      <c r="PBZ30" s="291"/>
      <c r="PCA30" s="291"/>
      <c r="PCB30" s="291"/>
      <c r="PCC30" s="291"/>
      <c r="PCD30" s="291"/>
      <c r="PCE30" s="291"/>
      <c r="PCF30" s="291"/>
      <c r="PCG30" s="291"/>
      <c r="PCH30" s="291"/>
      <c r="PCI30" s="291"/>
      <c r="PCJ30" s="291"/>
      <c r="PCK30" s="291"/>
      <c r="PCL30" s="291"/>
      <c r="PCM30" s="291"/>
      <c r="PCN30" s="291"/>
      <c r="PCO30" s="291"/>
      <c r="PCP30" s="291"/>
      <c r="PCQ30" s="291"/>
      <c r="PCR30" s="291"/>
      <c r="PCS30" s="291"/>
      <c r="PCT30" s="291"/>
      <c r="PCU30" s="291"/>
      <c r="PCV30" s="291"/>
      <c r="PCW30" s="291"/>
      <c r="PCX30" s="291"/>
      <c r="PCY30" s="291"/>
      <c r="PCZ30" s="291"/>
      <c r="PDA30" s="291"/>
      <c r="PDB30" s="291"/>
      <c r="PDC30" s="291"/>
      <c r="PDD30" s="291"/>
      <c r="PDE30" s="291"/>
      <c r="PDF30" s="291"/>
      <c r="PDG30" s="291"/>
      <c r="PDH30" s="291"/>
      <c r="PDI30" s="291"/>
      <c r="PDJ30" s="291"/>
      <c r="PDK30" s="291"/>
      <c r="PDL30" s="291"/>
      <c r="PDM30" s="291"/>
      <c r="PDN30" s="291"/>
      <c r="PDO30" s="291"/>
      <c r="PDP30" s="291"/>
      <c r="PDQ30" s="291"/>
      <c r="PDR30" s="291"/>
      <c r="PDS30" s="291"/>
      <c r="PDT30" s="291"/>
      <c r="PDU30" s="291"/>
      <c r="PDV30" s="291"/>
      <c r="PDW30" s="291"/>
      <c r="PDX30" s="291"/>
      <c r="PDY30" s="291"/>
      <c r="PDZ30" s="291"/>
      <c r="PEA30" s="291"/>
      <c r="PEB30" s="291"/>
      <c r="PEC30" s="291"/>
      <c r="PED30" s="291"/>
      <c r="PEE30" s="291"/>
      <c r="PEF30" s="291"/>
      <c r="PEG30" s="291"/>
      <c r="PEH30" s="291"/>
      <c r="PEI30" s="291"/>
      <c r="PEJ30" s="291"/>
      <c r="PEK30" s="291"/>
      <c r="PEL30" s="291"/>
      <c r="PEM30" s="291"/>
      <c r="PEN30" s="291"/>
      <c r="PEO30" s="291"/>
      <c r="PEP30" s="291"/>
      <c r="PEQ30" s="291"/>
      <c r="PER30" s="291"/>
      <c r="PES30" s="291"/>
      <c r="PET30" s="291"/>
      <c r="PEU30" s="291"/>
      <c r="PEV30" s="291"/>
      <c r="PEW30" s="291"/>
      <c r="PEX30" s="291"/>
      <c r="PEY30" s="291"/>
      <c r="PEZ30" s="291"/>
      <c r="PFA30" s="291"/>
      <c r="PFB30" s="291"/>
      <c r="PFC30" s="291"/>
      <c r="PFD30" s="291"/>
      <c r="PFE30" s="291"/>
      <c r="PFF30" s="291"/>
      <c r="PFG30" s="291"/>
      <c r="PFH30" s="291"/>
      <c r="PFI30" s="291"/>
      <c r="PFJ30" s="291"/>
      <c r="PFK30" s="291"/>
      <c r="PFL30" s="291"/>
      <c r="PFM30" s="291"/>
      <c r="PFN30" s="291"/>
      <c r="PFO30" s="291"/>
      <c r="PFP30" s="291"/>
      <c r="PFQ30" s="291"/>
      <c r="PFR30" s="291"/>
      <c r="PFS30" s="291"/>
      <c r="PFT30" s="291"/>
      <c r="PFU30" s="291"/>
      <c r="PFV30" s="291"/>
      <c r="PFW30" s="291"/>
      <c r="PFX30" s="291"/>
      <c r="PFY30" s="291"/>
      <c r="PFZ30" s="291"/>
      <c r="PGA30" s="291"/>
      <c r="PGB30" s="291"/>
      <c r="PGC30" s="291"/>
      <c r="PGD30" s="291"/>
      <c r="PGE30" s="291"/>
      <c r="PGF30" s="291"/>
      <c r="PGG30" s="291"/>
      <c r="PGH30" s="291"/>
      <c r="PGI30" s="291"/>
      <c r="PGJ30" s="291"/>
      <c r="PGK30" s="291"/>
      <c r="PGL30" s="291"/>
      <c r="PGM30" s="291"/>
      <c r="PGN30" s="291"/>
      <c r="PGO30" s="291"/>
      <c r="PGP30" s="291"/>
      <c r="PGQ30" s="291"/>
      <c r="PGR30" s="291"/>
      <c r="PGS30" s="291"/>
      <c r="PGT30" s="291"/>
      <c r="PGU30" s="291"/>
      <c r="PGV30" s="291"/>
      <c r="PGW30" s="291"/>
      <c r="PGX30" s="291"/>
      <c r="PGY30" s="291"/>
      <c r="PGZ30" s="291"/>
      <c r="PHA30" s="291"/>
      <c r="PHB30" s="291"/>
      <c r="PHC30" s="291"/>
      <c r="PHD30" s="291"/>
      <c r="PHE30" s="291"/>
      <c r="PHF30" s="291"/>
      <c r="PHG30" s="291"/>
      <c r="PHH30" s="291"/>
      <c r="PHI30" s="291"/>
      <c r="PHJ30" s="291"/>
      <c r="PHK30" s="291"/>
      <c r="PHL30" s="291"/>
      <c r="PHM30" s="291"/>
      <c r="PHN30" s="291"/>
      <c r="PHO30" s="291"/>
      <c r="PHP30" s="291"/>
      <c r="PHQ30" s="291"/>
      <c r="PHR30" s="291"/>
      <c r="PHS30" s="291"/>
      <c r="PHT30" s="291"/>
      <c r="PHU30" s="291"/>
      <c r="PHV30" s="291"/>
      <c r="PHW30" s="291"/>
      <c r="PHX30" s="291"/>
      <c r="PHY30" s="291"/>
      <c r="PHZ30" s="291"/>
      <c r="PIA30" s="291"/>
      <c r="PIB30" s="291"/>
      <c r="PIC30" s="291"/>
      <c r="PID30" s="291"/>
      <c r="PIE30" s="291"/>
      <c r="PIF30" s="291"/>
      <c r="PIG30" s="291"/>
      <c r="PIH30" s="291"/>
      <c r="PII30" s="291"/>
      <c r="PIJ30" s="291"/>
      <c r="PIK30" s="291"/>
      <c r="PIL30" s="291"/>
      <c r="PIM30" s="291"/>
      <c r="PIN30" s="291"/>
      <c r="PIO30" s="291"/>
      <c r="PIP30" s="291"/>
      <c r="PIQ30" s="291"/>
      <c r="PIR30" s="291"/>
      <c r="PIS30" s="291"/>
      <c r="PIT30" s="291"/>
      <c r="PIU30" s="291"/>
      <c r="PIV30" s="291"/>
      <c r="PIW30" s="291"/>
      <c r="PIX30" s="291"/>
      <c r="PIY30" s="291"/>
      <c r="PIZ30" s="291"/>
      <c r="PJA30" s="291"/>
      <c r="PJB30" s="291"/>
      <c r="PJC30" s="291"/>
      <c r="PJD30" s="291"/>
      <c r="PJE30" s="291"/>
      <c r="PJF30" s="291"/>
      <c r="PJG30" s="291"/>
      <c r="PJH30" s="291"/>
      <c r="PJI30" s="291"/>
      <c r="PJJ30" s="291"/>
      <c r="PJK30" s="291"/>
      <c r="PJL30" s="291"/>
      <c r="PJM30" s="291"/>
      <c r="PJN30" s="291"/>
      <c r="PJO30" s="291"/>
      <c r="PJP30" s="291"/>
      <c r="PJQ30" s="291"/>
      <c r="PJR30" s="291"/>
      <c r="PJS30" s="291"/>
      <c r="PJT30" s="291"/>
      <c r="PJU30" s="291"/>
      <c r="PJV30" s="291"/>
      <c r="PJW30" s="291"/>
      <c r="PJX30" s="291"/>
      <c r="PJY30" s="291"/>
      <c r="PJZ30" s="291"/>
      <c r="PKA30" s="291"/>
      <c r="PKB30" s="291"/>
      <c r="PKC30" s="291"/>
      <c r="PKD30" s="291"/>
      <c r="PKE30" s="291"/>
      <c r="PKF30" s="291"/>
      <c r="PKG30" s="291"/>
      <c r="PKH30" s="291"/>
      <c r="PKI30" s="291"/>
      <c r="PKJ30" s="291"/>
      <c r="PKK30" s="291"/>
      <c r="PKL30" s="291"/>
      <c r="PKM30" s="291"/>
      <c r="PKN30" s="291"/>
      <c r="PKO30" s="291"/>
      <c r="PKP30" s="291"/>
      <c r="PKQ30" s="291"/>
      <c r="PKR30" s="291"/>
      <c r="PKS30" s="291"/>
      <c r="PKT30" s="291"/>
      <c r="PKU30" s="291"/>
      <c r="PKV30" s="291"/>
      <c r="PKW30" s="291"/>
      <c r="PKX30" s="291"/>
      <c r="PKY30" s="291"/>
      <c r="PKZ30" s="291"/>
      <c r="PLA30" s="291"/>
      <c r="PLB30" s="291"/>
      <c r="PLC30" s="291"/>
      <c r="PLD30" s="291"/>
      <c r="PLE30" s="291"/>
      <c r="PLF30" s="291"/>
      <c r="PLG30" s="291"/>
      <c r="PLH30" s="291"/>
      <c r="PLI30" s="291"/>
      <c r="PLJ30" s="291"/>
      <c r="PLK30" s="291"/>
      <c r="PLL30" s="291"/>
      <c r="PLM30" s="291"/>
      <c r="PLN30" s="291"/>
      <c r="PLO30" s="291"/>
      <c r="PLP30" s="291"/>
      <c r="PLQ30" s="291"/>
      <c r="PLR30" s="291"/>
      <c r="PLS30" s="291"/>
      <c r="PLT30" s="291"/>
      <c r="PLU30" s="291"/>
      <c r="PLV30" s="291"/>
      <c r="PLW30" s="291"/>
      <c r="PLX30" s="291"/>
      <c r="PLY30" s="291"/>
      <c r="PLZ30" s="291"/>
      <c r="PMA30" s="291"/>
      <c r="PMB30" s="291"/>
      <c r="PMC30" s="291"/>
      <c r="PMD30" s="291"/>
      <c r="PME30" s="291"/>
      <c r="PMF30" s="291"/>
      <c r="PMG30" s="291"/>
      <c r="PMH30" s="291"/>
      <c r="PMI30" s="291"/>
      <c r="PMJ30" s="291"/>
      <c r="PMK30" s="291"/>
      <c r="PML30" s="291"/>
      <c r="PMM30" s="291"/>
      <c r="PMN30" s="291"/>
      <c r="PMO30" s="291"/>
      <c r="PMP30" s="291"/>
      <c r="PMQ30" s="291"/>
      <c r="PMR30" s="291"/>
      <c r="PMS30" s="291"/>
      <c r="PMT30" s="291"/>
      <c r="PMU30" s="291"/>
      <c r="PMV30" s="291"/>
      <c r="PMW30" s="291"/>
      <c r="PMX30" s="291"/>
      <c r="PMY30" s="291"/>
      <c r="PMZ30" s="291"/>
      <c r="PNA30" s="291"/>
      <c r="PNB30" s="291"/>
      <c r="PNC30" s="291"/>
      <c r="PND30" s="291"/>
      <c r="PNE30" s="291"/>
      <c r="PNF30" s="291"/>
      <c r="PNG30" s="291"/>
      <c r="PNH30" s="291"/>
      <c r="PNI30" s="291"/>
      <c r="PNJ30" s="291"/>
      <c r="PNK30" s="291"/>
      <c r="PNL30" s="291"/>
      <c r="PNM30" s="291"/>
      <c r="PNN30" s="291"/>
      <c r="PNO30" s="291"/>
      <c r="PNP30" s="291"/>
      <c r="PNQ30" s="291"/>
      <c r="PNR30" s="291"/>
      <c r="PNS30" s="291"/>
      <c r="PNT30" s="291"/>
      <c r="PNU30" s="291"/>
      <c r="PNV30" s="291"/>
      <c r="PNW30" s="291"/>
      <c r="PNX30" s="291"/>
      <c r="PNY30" s="291"/>
      <c r="PNZ30" s="291"/>
      <c r="POA30" s="291"/>
      <c r="POB30" s="291"/>
      <c r="POC30" s="291"/>
      <c r="POD30" s="291"/>
      <c r="POE30" s="291"/>
      <c r="POF30" s="291"/>
      <c r="POG30" s="291"/>
      <c r="POH30" s="291"/>
      <c r="POI30" s="291"/>
      <c r="POJ30" s="291"/>
      <c r="POK30" s="291"/>
      <c r="POL30" s="291"/>
      <c r="POM30" s="291"/>
      <c r="PON30" s="291"/>
      <c r="POO30" s="291"/>
      <c r="POP30" s="291"/>
      <c r="POQ30" s="291"/>
      <c r="POR30" s="291"/>
      <c r="POS30" s="291"/>
      <c r="POT30" s="291"/>
      <c r="POU30" s="291"/>
      <c r="POV30" s="291"/>
      <c r="POW30" s="291"/>
      <c r="POX30" s="291"/>
      <c r="POY30" s="291"/>
      <c r="POZ30" s="291"/>
      <c r="PPA30" s="291"/>
      <c r="PPB30" s="291"/>
      <c r="PPC30" s="291"/>
      <c r="PPD30" s="291"/>
      <c r="PPE30" s="291"/>
      <c r="PPF30" s="291"/>
      <c r="PPG30" s="291"/>
      <c r="PPH30" s="291"/>
      <c r="PPI30" s="291"/>
      <c r="PPJ30" s="291"/>
      <c r="PPK30" s="291"/>
      <c r="PPL30" s="291"/>
      <c r="PPM30" s="291"/>
      <c r="PPN30" s="291"/>
      <c r="PPO30" s="291"/>
      <c r="PPP30" s="291"/>
      <c r="PPQ30" s="291"/>
      <c r="PPR30" s="291"/>
      <c r="PPS30" s="291"/>
      <c r="PPT30" s="291"/>
      <c r="PPU30" s="291"/>
      <c r="PPV30" s="291"/>
      <c r="PPW30" s="291"/>
      <c r="PPX30" s="291"/>
      <c r="PPY30" s="291"/>
      <c r="PPZ30" s="291"/>
      <c r="PQA30" s="291"/>
      <c r="PQB30" s="291"/>
      <c r="PQC30" s="291"/>
      <c r="PQD30" s="291"/>
      <c r="PQE30" s="291"/>
      <c r="PQF30" s="291"/>
      <c r="PQG30" s="291"/>
      <c r="PQH30" s="291"/>
      <c r="PQI30" s="291"/>
      <c r="PQJ30" s="291"/>
      <c r="PQK30" s="291"/>
      <c r="PQL30" s="291"/>
      <c r="PQM30" s="291"/>
      <c r="PQN30" s="291"/>
      <c r="PQO30" s="291"/>
      <c r="PQP30" s="291"/>
      <c r="PQQ30" s="291"/>
      <c r="PQR30" s="291"/>
      <c r="PQS30" s="291"/>
      <c r="PQT30" s="291"/>
      <c r="PQU30" s="291"/>
      <c r="PQV30" s="291"/>
      <c r="PQW30" s="291"/>
      <c r="PQX30" s="291"/>
      <c r="PQY30" s="291"/>
      <c r="PQZ30" s="291"/>
      <c r="PRA30" s="291"/>
      <c r="PRB30" s="291"/>
      <c r="PRC30" s="291"/>
      <c r="PRD30" s="291"/>
      <c r="PRE30" s="291"/>
      <c r="PRF30" s="291"/>
      <c r="PRG30" s="291"/>
      <c r="PRH30" s="291"/>
      <c r="PRI30" s="291"/>
      <c r="PRJ30" s="291"/>
      <c r="PRK30" s="291"/>
      <c r="PRL30" s="291"/>
      <c r="PRM30" s="291"/>
      <c r="PRN30" s="291"/>
      <c r="PRO30" s="291"/>
      <c r="PRP30" s="291"/>
      <c r="PRQ30" s="291"/>
      <c r="PRR30" s="291"/>
      <c r="PRS30" s="291"/>
      <c r="PRT30" s="291"/>
      <c r="PRU30" s="291"/>
      <c r="PRV30" s="291"/>
      <c r="PRW30" s="291"/>
      <c r="PRX30" s="291"/>
      <c r="PRY30" s="291"/>
      <c r="PRZ30" s="291"/>
      <c r="PSA30" s="291"/>
      <c r="PSB30" s="291"/>
      <c r="PSC30" s="291"/>
      <c r="PSD30" s="291"/>
      <c r="PSE30" s="291"/>
      <c r="PSF30" s="291"/>
      <c r="PSG30" s="291"/>
      <c r="PSH30" s="291"/>
      <c r="PSI30" s="291"/>
      <c r="PSJ30" s="291"/>
      <c r="PSK30" s="291"/>
      <c r="PSL30" s="291"/>
      <c r="PSM30" s="291"/>
      <c r="PSN30" s="291"/>
      <c r="PSO30" s="291"/>
      <c r="PSP30" s="291"/>
      <c r="PSQ30" s="291"/>
      <c r="PSR30" s="291"/>
      <c r="PSS30" s="291"/>
      <c r="PST30" s="291"/>
      <c r="PSU30" s="291"/>
      <c r="PSV30" s="291"/>
      <c r="PSW30" s="291"/>
      <c r="PSX30" s="291"/>
      <c r="PSY30" s="291"/>
      <c r="PSZ30" s="291"/>
      <c r="PTA30" s="291"/>
      <c r="PTB30" s="291"/>
      <c r="PTC30" s="291"/>
      <c r="PTD30" s="291"/>
      <c r="PTE30" s="291"/>
      <c r="PTF30" s="291"/>
      <c r="PTG30" s="291"/>
      <c r="PTH30" s="291"/>
      <c r="PTI30" s="291"/>
      <c r="PTJ30" s="291"/>
      <c r="PTK30" s="291"/>
      <c r="PTL30" s="291"/>
      <c r="PTM30" s="291"/>
      <c r="PTN30" s="291"/>
      <c r="PTO30" s="291"/>
      <c r="PTP30" s="291"/>
      <c r="PTQ30" s="291"/>
      <c r="PTR30" s="291"/>
      <c r="PTS30" s="291"/>
      <c r="PTT30" s="291"/>
      <c r="PTU30" s="291"/>
      <c r="PTV30" s="291"/>
      <c r="PTW30" s="291"/>
      <c r="PTX30" s="291"/>
      <c r="PTY30" s="291"/>
      <c r="PTZ30" s="291"/>
      <c r="PUA30" s="291"/>
      <c r="PUB30" s="291"/>
      <c r="PUC30" s="291"/>
      <c r="PUD30" s="291"/>
      <c r="PUE30" s="291"/>
      <c r="PUF30" s="291"/>
      <c r="PUG30" s="291"/>
      <c r="PUH30" s="291"/>
      <c r="PUI30" s="291"/>
      <c r="PUJ30" s="291"/>
      <c r="PUK30" s="291"/>
      <c r="PUL30" s="291"/>
      <c r="PUM30" s="291"/>
      <c r="PUN30" s="291"/>
      <c r="PUO30" s="291"/>
      <c r="PUP30" s="291"/>
      <c r="PUQ30" s="291"/>
      <c r="PUR30" s="291"/>
      <c r="PUS30" s="291"/>
      <c r="PUT30" s="291"/>
      <c r="PUU30" s="291"/>
      <c r="PUV30" s="291"/>
      <c r="PUW30" s="291"/>
      <c r="PUX30" s="291"/>
      <c r="PUY30" s="291"/>
      <c r="PUZ30" s="291"/>
      <c r="PVA30" s="291"/>
      <c r="PVB30" s="291"/>
      <c r="PVC30" s="291"/>
      <c r="PVD30" s="291"/>
      <c r="PVE30" s="291"/>
      <c r="PVF30" s="291"/>
      <c r="PVG30" s="291"/>
      <c r="PVH30" s="291"/>
      <c r="PVI30" s="291"/>
      <c r="PVJ30" s="291"/>
      <c r="PVK30" s="291"/>
      <c r="PVL30" s="291"/>
      <c r="PVM30" s="291"/>
      <c r="PVN30" s="291"/>
      <c r="PVO30" s="291"/>
      <c r="PVP30" s="291"/>
      <c r="PVQ30" s="291"/>
      <c r="PVR30" s="291"/>
      <c r="PVS30" s="291"/>
      <c r="PVT30" s="291"/>
      <c r="PVU30" s="291"/>
      <c r="PVV30" s="291"/>
      <c r="PVW30" s="291"/>
      <c r="PVX30" s="291"/>
      <c r="PVY30" s="291"/>
      <c r="PVZ30" s="291"/>
      <c r="PWA30" s="291"/>
      <c r="PWB30" s="291"/>
      <c r="PWC30" s="291"/>
      <c r="PWD30" s="291"/>
      <c r="PWE30" s="291"/>
      <c r="PWF30" s="291"/>
      <c r="PWG30" s="291"/>
      <c r="PWH30" s="291"/>
      <c r="PWI30" s="291"/>
      <c r="PWJ30" s="291"/>
      <c r="PWK30" s="291"/>
      <c r="PWL30" s="291"/>
      <c r="PWM30" s="291"/>
      <c r="PWN30" s="291"/>
      <c r="PWO30" s="291"/>
      <c r="PWP30" s="291"/>
      <c r="PWQ30" s="291"/>
      <c r="PWR30" s="291"/>
      <c r="PWS30" s="291"/>
      <c r="PWT30" s="291"/>
      <c r="PWU30" s="291"/>
      <c r="PWV30" s="291"/>
      <c r="PWW30" s="291"/>
      <c r="PWX30" s="291"/>
      <c r="PWY30" s="291"/>
      <c r="PWZ30" s="291"/>
      <c r="PXA30" s="291"/>
      <c r="PXB30" s="291"/>
      <c r="PXC30" s="291"/>
      <c r="PXD30" s="291"/>
      <c r="PXE30" s="291"/>
      <c r="PXF30" s="291"/>
      <c r="PXG30" s="291"/>
      <c r="PXH30" s="291"/>
      <c r="PXI30" s="291"/>
      <c r="PXJ30" s="291"/>
      <c r="PXK30" s="291"/>
      <c r="PXL30" s="291"/>
      <c r="PXM30" s="291"/>
      <c r="PXN30" s="291"/>
      <c r="PXO30" s="291"/>
      <c r="PXP30" s="291"/>
      <c r="PXQ30" s="291"/>
      <c r="PXR30" s="291"/>
      <c r="PXS30" s="291"/>
      <c r="PXT30" s="291"/>
      <c r="PXU30" s="291"/>
      <c r="PXV30" s="291"/>
      <c r="PXW30" s="291"/>
      <c r="PXX30" s="291"/>
      <c r="PXY30" s="291"/>
      <c r="PXZ30" s="291"/>
      <c r="PYA30" s="291"/>
      <c r="PYB30" s="291"/>
      <c r="PYC30" s="291"/>
      <c r="PYD30" s="291"/>
      <c r="PYE30" s="291"/>
      <c r="PYF30" s="291"/>
      <c r="PYG30" s="291"/>
      <c r="PYH30" s="291"/>
      <c r="PYI30" s="291"/>
      <c r="PYJ30" s="291"/>
      <c r="PYK30" s="291"/>
      <c r="PYL30" s="291"/>
      <c r="PYM30" s="291"/>
      <c r="PYN30" s="291"/>
      <c r="PYO30" s="291"/>
      <c r="PYP30" s="291"/>
      <c r="PYQ30" s="291"/>
      <c r="PYR30" s="291"/>
      <c r="PYS30" s="291"/>
      <c r="PYT30" s="291"/>
      <c r="PYU30" s="291"/>
      <c r="PYV30" s="291"/>
      <c r="PYW30" s="291"/>
      <c r="PYX30" s="291"/>
      <c r="PYY30" s="291"/>
      <c r="PYZ30" s="291"/>
      <c r="PZA30" s="291"/>
      <c r="PZB30" s="291"/>
      <c r="PZC30" s="291"/>
      <c r="PZD30" s="291"/>
      <c r="PZE30" s="291"/>
      <c r="PZF30" s="291"/>
      <c r="PZG30" s="291"/>
      <c r="PZH30" s="291"/>
      <c r="PZI30" s="291"/>
      <c r="PZJ30" s="291"/>
      <c r="PZK30" s="291"/>
      <c r="PZL30" s="291"/>
      <c r="PZM30" s="291"/>
      <c r="PZN30" s="291"/>
      <c r="PZO30" s="291"/>
      <c r="PZP30" s="291"/>
      <c r="PZQ30" s="291"/>
      <c r="PZR30" s="291"/>
      <c r="PZS30" s="291"/>
      <c r="PZT30" s="291"/>
      <c r="PZU30" s="291"/>
      <c r="PZV30" s="291"/>
      <c r="PZW30" s="291"/>
      <c r="PZX30" s="291"/>
      <c r="PZY30" s="291"/>
      <c r="PZZ30" s="291"/>
      <c r="QAA30" s="291"/>
      <c r="QAB30" s="291"/>
      <c r="QAC30" s="291"/>
      <c r="QAD30" s="291"/>
      <c r="QAE30" s="291"/>
      <c r="QAF30" s="291"/>
      <c r="QAG30" s="291"/>
      <c r="QAH30" s="291"/>
      <c r="QAI30" s="291"/>
      <c r="QAJ30" s="291"/>
      <c r="QAK30" s="291"/>
      <c r="QAL30" s="291"/>
      <c r="QAM30" s="291"/>
      <c r="QAN30" s="291"/>
      <c r="QAO30" s="291"/>
      <c r="QAP30" s="291"/>
      <c r="QAQ30" s="291"/>
      <c r="QAR30" s="291"/>
      <c r="QAS30" s="291"/>
      <c r="QAT30" s="291"/>
      <c r="QAU30" s="291"/>
      <c r="QAV30" s="291"/>
      <c r="QAW30" s="291"/>
      <c r="QAX30" s="291"/>
      <c r="QAY30" s="291"/>
      <c r="QAZ30" s="291"/>
      <c r="QBA30" s="291"/>
      <c r="QBB30" s="291"/>
      <c r="QBC30" s="291"/>
      <c r="QBD30" s="291"/>
      <c r="QBE30" s="291"/>
      <c r="QBF30" s="291"/>
      <c r="QBG30" s="291"/>
      <c r="QBH30" s="291"/>
      <c r="QBI30" s="291"/>
      <c r="QBJ30" s="291"/>
      <c r="QBK30" s="291"/>
      <c r="QBL30" s="291"/>
      <c r="QBM30" s="291"/>
      <c r="QBN30" s="291"/>
      <c r="QBO30" s="291"/>
      <c r="QBP30" s="291"/>
      <c r="QBQ30" s="291"/>
      <c r="QBR30" s="291"/>
      <c r="QBS30" s="291"/>
      <c r="QBT30" s="291"/>
      <c r="QBU30" s="291"/>
      <c r="QBV30" s="291"/>
      <c r="QBW30" s="291"/>
      <c r="QBX30" s="291"/>
      <c r="QBY30" s="291"/>
      <c r="QBZ30" s="291"/>
      <c r="QCA30" s="291"/>
      <c r="QCB30" s="291"/>
      <c r="QCC30" s="291"/>
      <c r="QCD30" s="291"/>
      <c r="QCE30" s="291"/>
      <c r="QCF30" s="291"/>
      <c r="QCG30" s="291"/>
      <c r="QCH30" s="291"/>
      <c r="QCI30" s="291"/>
      <c r="QCJ30" s="291"/>
      <c r="QCK30" s="291"/>
      <c r="QCL30" s="291"/>
      <c r="QCM30" s="291"/>
      <c r="QCN30" s="291"/>
      <c r="QCO30" s="291"/>
      <c r="QCP30" s="291"/>
      <c r="QCQ30" s="291"/>
      <c r="QCR30" s="291"/>
      <c r="QCS30" s="291"/>
      <c r="QCT30" s="291"/>
      <c r="QCU30" s="291"/>
      <c r="QCV30" s="291"/>
      <c r="QCW30" s="291"/>
      <c r="QCX30" s="291"/>
      <c r="QCY30" s="291"/>
      <c r="QCZ30" s="291"/>
      <c r="QDA30" s="291"/>
      <c r="QDB30" s="291"/>
      <c r="QDC30" s="291"/>
      <c r="QDD30" s="291"/>
      <c r="QDE30" s="291"/>
      <c r="QDF30" s="291"/>
      <c r="QDG30" s="291"/>
      <c r="QDH30" s="291"/>
      <c r="QDI30" s="291"/>
      <c r="QDJ30" s="291"/>
      <c r="QDK30" s="291"/>
      <c r="QDL30" s="291"/>
      <c r="QDM30" s="291"/>
      <c r="QDN30" s="291"/>
      <c r="QDO30" s="291"/>
      <c r="QDP30" s="291"/>
      <c r="QDQ30" s="291"/>
      <c r="QDR30" s="291"/>
      <c r="QDS30" s="291"/>
      <c r="QDT30" s="291"/>
      <c r="QDU30" s="291"/>
      <c r="QDV30" s="291"/>
      <c r="QDW30" s="291"/>
      <c r="QDX30" s="291"/>
      <c r="QDY30" s="291"/>
      <c r="QDZ30" s="291"/>
      <c r="QEA30" s="291"/>
      <c r="QEB30" s="291"/>
      <c r="QEC30" s="291"/>
      <c r="QED30" s="291"/>
      <c r="QEE30" s="291"/>
      <c r="QEF30" s="291"/>
      <c r="QEG30" s="291"/>
      <c r="QEH30" s="291"/>
      <c r="QEI30" s="291"/>
      <c r="QEJ30" s="291"/>
      <c r="QEK30" s="291"/>
      <c r="QEL30" s="291"/>
      <c r="QEM30" s="291"/>
      <c r="QEN30" s="291"/>
      <c r="QEO30" s="291"/>
      <c r="QEP30" s="291"/>
      <c r="QEQ30" s="291"/>
      <c r="QER30" s="291"/>
      <c r="QES30" s="291"/>
      <c r="QET30" s="291"/>
      <c r="QEU30" s="291"/>
      <c r="QEV30" s="291"/>
      <c r="QEW30" s="291"/>
      <c r="QEX30" s="291"/>
      <c r="QEY30" s="291"/>
      <c r="QEZ30" s="291"/>
      <c r="QFA30" s="291"/>
      <c r="QFB30" s="291"/>
      <c r="QFC30" s="291"/>
      <c r="QFD30" s="291"/>
      <c r="QFE30" s="291"/>
      <c r="QFF30" s="291"/>
      <c r="QFG30" s="291"/>
      <c r="QFH30" s="291"/>
      <c r="QFI30" s="291"/>
      <c r="QFJ30" s="291"/>
      <c r="QFK30" s="291"/>
      <c r="QFL30" s="291"/>
      <c r="QFM30" s="291"/>
      <c r="QFN30" s="291"/>
      <c r="QFO30" s="291"/>
      <c r="QFP30" s="291"/>
      <c r="QFQ30" s="291"/>
      <c r="QFR30" s="291"/>
      <c r="QFS30" s="291"/>
      <c r="QFT30" s="291"/>
      <c r="QFU30" s="291"/>
      <c r="QFV30" s="291"/>
      <c r="QFW30" s="291"/>
      <c r="QFX30" s="291"/>
      <c r="QFY30" s="291"/>
      <c r="QFZ30" s="291"/>
      <c r="QGA30" s="291"/>
      <c r="QGB30" s="291"/>
      <c r="QGC30" s="291"/>
      <c r="QGD30" s="291"/>
      <c r="QGE30" s="291"/>
      <c r="QGF30" s="291"/>
      <c r="QGG30" s="291"/>
      <c r="QGH30" s="291"/>
      <c r="QGI30" s="291"/>
      <c r="QGJ30" s="291"/>
      <c r="QGK30" s="291"/>
      <c r="QGL30" s="291"/>
      <c r="QGM30" s="291"/>
      <c r="QGN30" s="291"/>
      <c r="QGO30" s="291"/>
      <c r="QGP30" s="291"/>
      <c r="QGQ30" s="291"/>
      <c r="QGR30" s="291"/>
      <c r="QGS30" s="291"/>
      <c r="QGT30" s="291"/>
      <c r="QGU30" s="291"/>
      <c r="QGV30" s="291"/>
      <c r="QGW30" s="291"/>
      <c r="QGX30" s="291"/>
      <c r="QGY30" s="291"/>
      <c r="QGZ30" s="291"/>
      <c r="QHA30" s="291"/>
      <c r="QHB30" s="291"/>
      <c r="QHC30" s="291"/>
      <c r="QHD30" s="291"/>
      <c r="QHE30" s="291"/>
      <c r="QHF30" s="291"/>
      <c r="QHG30" s="291"/>
      <c r="QHH30" s="291"/>
      <c r="QHI30" s="291"/>
      <c r="QHJ30" s="291"/>
      <c r="QHK30" s="291"/>
      <c r="QHL30" s="291"/>
      <c r="QHM30" s="291"/>
      <c r="QHN30" s="291"/>
      <c r="QHO30" s="291"/>
      <c r="QHP30" s="291"/>
      <c r="QHQ30" s="291"/>
      <c r="QHR30" s="291"/>
      <c r="QHS30" s="291"/>
      <c r="QHT30" s="291"/>
      <c r="QHU30" s="291"/>
      <c r="QHV30" s="291"/>
      <c r="QHW30" s="291"/>
      <c r="QHX30" s="291"/>
      <c r="QHY30" s="291"/>
      <c r="QHZ30" s="291"/>
      <c r="QIA30" s="291"/>
      <c r="QIB30" s="291"/>
      <c r="QIC30" s="291"/>
      <c r="QID30" s="291"/>
      <c r="QIE30" s="291"/>
      <c r="QIF30" s="291"/>
      <c r="QIG30" s="291"/>
      <c r="QIH30" s="291"/>
      <c r="QII30" s="291"/>
      <c r="QIJ30" s="291"/>
      <c r="QIK30" s="291"/>
      <c r="QIL30" s="291"/>
      <c r="QIM30" s="291"/>
      <c r="QIN30" s="291"/>
      <c r="QIO30" s="291"/>
      <c r="QIP30" s="291"/>
      <c r="QIQ30" s="291"/>
      <c r="QIR30" s="291"/>
      <c r="QIS30" s="291"/>
      <c r="QIT30" s="291"/>
      <c r="QIU30" s="291"/>
      <c r="QIV30" s="291"/>
      <c r="QIW30" s="291"/>
      <c r="QIX30" s="291"/>
      <c r="QIY30" s="291"/>
      <c r="QIZ30" s="291"/>
      <c r="QJA30" s="291"/>
      <c r="QJB30" s="291"/>
      <c r="QJC30" s="291"/>
      <c r="QJD30" s="291"/>
      <c r="QJE30" s="291"/>
      <c r="QJF30" s="291"/>
      <c r="QJG30" s="291"/>
      <c r="QJH30" s="291"/>
      <c r="QJI30" s="291"/>
      <c r="QJJ30" s="291"/>
      <c r="QJK30" s="291"/>
      <c r="QJL30" s="291"/>
      <c r="QJM30" s="291"/>
      <c r="QJN30" s="291"/>
      <c r="QJO30" s="291"/>
      <c r="QJP30" s="291"/>
      <c r="QJQ30" s="291"/>
      <c r="QJR30" s="291"/>
      <c r="QJS30" s="291"/>
      <c r="QJT30" s="291"/>
      <c r="QJU30" s="291"/>
      <c r="QJV30" s="291"/>
      <c r="QJW30" s="291"/>
      <c r="QJX30" s="291"/>
      <c r="QJY30" s="291"/>
      <c r="QJZ30" s="291"/>
      <c r="QKA30" s="291"/>
      <c r="QKB30" s="291"/>
      <c r="QKC30" s="291"/>
      <c r="QKD30" s="291"/>
      <c r="QKE30" s="291"/>
      <c r="QKF30" s="291"/>
      <c r="QKG30" s="291"/>
      <c r="QKH30" s="291"/>
      <c r="QKI30" s="291"/>
      <c r="QKJ30" s="291"/>
      <c r="QKK30" s="291"/>
      <c r="QKL30" s="291"/>
      <c r="QKM30" s="291"/>
      <c r="QKN30" s="291"/>
      <c r="QKO30" s="291"/>
      <c r="QKP30" s="291"/>
      <c r="QKQ30" s="291"/>
      <c r="QKR30" s="291"/>
      <c r="QKS30" s="291"/>
      <c r="QKT30" s="291"/>
      <c r="QKU30" s="291"/>
      <c r="QKV30" s="291"/>
      <c r="QKW30" s="291"/>
      <c r="QKX30" s="291"/>
      <c r="QKY30" s="291"/>
      <c r="QKZ30" s="291"/>
      <c r="QLA30" s="291"/>
      <c r="QLB30" s="291"/>
      <c r="QLC30" s="291"/>
      <c r="QLD30" s="291"/>
      <c r="QLE30" s="291"/>
      <c r="QLF30" s="291"/>
      <c r="QLG30" s="291"/>
      <c r="QLH30" s="291"/>
      <c r="QLI30" s="291"/>
      <c r="QLJ30" s="291"/>
      <c r="QLK30" s="291"/>
      <c r="QLL30" s="291"/>
      <c r="QLM30" s="291"/>
      <c r="QLN30" s="291"/>
      <c r="QLO30" s="291"/>
      <c r="QLP30" s="291"/>
      <c r="QLQ30" s="291"/>
      <c r="QLR30" s="291"/>
      <c r="QLS30" s="291"/>
      <c r="QLT30" s="291"/>
      <c r="QLU30" s="291"/>
      <c r="QLV30" s="291"/>
      <c r="QLW30" s="291"/>
      <c r="QLX30" s="291"/>
      <c r="QLY30" s="291"/>
      <c r="QLZ30" s="291"/>
      <c r="QMA30" s="291"/>
      <c r="QMB30" s="291"/>
      <c r="QMC30" s="291"/>
      <c r="QMD30" s="291"/>
      <c r="QME30" s="291"/>
      <c r="QMF30" s="291"/>
      <c r="QMG30" s="291"/>
      <c r="QMH30" s="291"/>
      <c r="QMI30" s="291"/>
      <c r="QMJ30" s="291"/>
      <c r="QMK30" s="291"/>
      <c r="QML30" s="291"/>
      <c r="QMM30" s="291"/>
      <c r="QMN30" s="291"/>
      <c r="QMO30" s="291"/>
      <c r="QMP30" s="291"/>
      <c r="QMQ30" s="291"/>
      <c r="QMR30" s="291"/>
      <c r="QMS30" s="291"/>
      <c r="QMT30" s="291"/>
      <c r="QMU30" s="291"/>
      <c r="QMV30" s="291"/>
      <c r="QMW30" s="291"/>
      <c r="QMX30" s="291"/>
      <c r="QMY30" s="291"/>
      <c r="QMZ30" s="291"/>
      <c r="QNA30" s="291"/>
      <c r="QNB30" s="291"/>
      <c r="QNC30" s="291"/>
      <c r="QND30" s="291"/>
      <c r="QNE30" s="291"/>
      <c r="QNF30" s="291"/>
      <c r="QNG30" s="291"/>
      <c r="QNH30" s="291"/>
      <c r="QNI30" s="291"/>
      <c r="QNJ30" s="291"/>
      <c r="QNK30" s="291"/>
      <c r="QNL30" s="291"/>
      <c r="QNM30" s="291"/>
      <c r="QNN30" s="291"/>
      <c r="QNO30" s="291"/>
      <c r="QNP30" s="291"/>
      <c r="QNQ30" s="291"/>
      <c r="QNR30" s="291"/>
      <c r="QNS30" s="291"/>
      <c r="QNT30" s="291"/>
      <c r="QNU30" s="291"/>
      <c r="QNV30" s="291"/>
      <c r="QNW30" s="291"/>
      <c r="QNX30" s="291"/>
      <c r="QNY30" s="291"/>
      <c r="QNZ30" s="291"/>
      <c r="QOA30" s="291"/>
      <c r="QOB30" s="291"/>
      <c r="QOC30" s="291"/>
      <c r="QOD30" s="291"/>
      <c r="QOE30" s="291"/>
      <c r="QOF30" s="291"/>
      <c r="QOG30" s="291"/>
      <c r="QOH30" s="291"/>
      <c r="QOI30" s="291"/>
      <c r="QOJ30" s="291"/>
      <c r="QOK30" s="291"/>
      <c r="QOL30" s="291"/>
      <c r="QOM30" s="291"/>
      <c r="QON30" s="291"/>
      <c r="QOO30" s="291"/>
      <c r="QOP30" s="291"/>
      <c r="QOQ30" s="291"/>
      <c r="QOR30" s="291"/>
      <c r="QOS30" s="291"/>
      <c r="QOT30" s="291"/>
      <c r="QOU30" s="291"/>
      <c r="QOV30" s="291"/>
      <c r="QOW30" s="291"/>
      <c r="QOX30" s="291"/>
      <c r="QOY30" s="291"/>
      <c r="QOZ30" s="291"/>
      <c r="QPA30" s="291"/>
      <c r="QPB30" s="291"/>
      <c r="QPC30" s="291"/>
      <c r="QPD30" s="291"/>
      <c r="QPE30" s="291"/>
      <c r="QPF30" s="291"/>
      <c r="QPG30" s="291"/>
      <c r="QPH30" s="291"/>
      <c r="QPI30" s="291"/>
      <c r="QPJ30" s="291"/>
      <c r="QPK30" s="291"/>
      <c r="QPL30" s="291"/>
      <c r="QPM30" s="291"/>
      <c r="QPN30" s="291"/>
      <c r="QPO30" s="291"/>
      <c r="QPP30" s="291"/>
      <c r="QPQ30" s="291"/>
      <c r="QPR30" s="291"/>
      <c r="QPS30" s="291"/>
      <c r="QPT30" s="291"/>
      <c r="QPU30" s="291"/>
      <c r="QPV30" s="291"/>
      <c r="QPW30" s="291"/>
      <c r="QPX30" s="291"/>
      <c r="QPY30" s="291"/>
      <c r="QPZ30" s="291"/>
      <c r="QQA30" s="291"/>
      <c r="QQB30" s="291"/>
      <c r="QQC30" s="291"/>
      <c r="QQD30" s="291"/>
      <c r="QQE30" s="291"/>
      <c r="QQF30" s="291"/>
      <c r="QQG30" s="291"/>
      <c r="QQH30" s="291"/>
      <c r="QQI30" s="291"/>
      <c r="QQJ30" s="291"/>
      <c r="QQK30" s="291"/>
      <c r="QQL30" s="291"/>
      <c r="QQM30" s="291"/>
      <c r="QQN30" s="291"/>
      <c r="QQO30" s="291"/>
      <c r="QQP30" s="291"/>
      <c r="QQQ30" s="291"/>
      <c r="QQR30" s="291"/>
      <c r="QQS30" s="291"/>
      <c r="QQT30" s="291"/>
      <c r="QQU30" s="291"/>
      <c r="QQV30" s="291"/>
      <c r="QQW30" s="291"/>
      <c r="QQX30" s="291"/>
      <c r="QQY30" s="291"/>
      <c r="QQZ30" s="291"/>
      <c r="QRA30" s="291"/>
      <c r="QRB30" s="291"/>
      <c r="QRC30" s="291"/>
      <c r="QRD30" s="291"/>
      <c r="QRE30" s="291"/>
      <c r="QRF30" s="291"/>
      <c r="QRG30" s="291"/>
      <c r="QRH30" s="291"/>
      <c r="QRI30" s="291"/>
      <c r="QRJ30" s="291"/>
      <c r="QRK30" s="291"/>
      <c r="QRL30" s="291"/>
      <c r="QRM30" s="291"/>
      <c r="QRN30" s="291"/>
      <c r="QRO30" s="291"/>
      <c r="QRP30" s="291"/>
      <c r="QRQ30" s="291"/>
      <c r="QRR30" s="291"/>
      <c r="QRS30" s="291"/>
      <c r="QRT30" s="291"/>
      <c r="QRU30" s="291"/>
      <c r="QRV30" s="291"/>
      <c r="QRW30" s="291"/>
      <c r="QRX30" s="291"/>
      <c r="QRY30" s="291"/>
      <c r="QRZ30" s="291"/>
      <c r="QSA30" s="291"/>
      <c r="QSB30" s="291"/>
      <c r="QSC30" s="291"/>
      <c r="QSD30" s="291"/>
      <c r="QSE30" s="291"/>
      <c r="QSF30" s="291"/>
      <c r="QSG30" s="291"/>
      <c r="QSH30" s="291"/>
      <c r="QSI30" s="291"/>
      <c r="QSJ30" s="291"/>
      <c r="QSK30" s="291"/>
      <c r="QSL30" s="291"/>
      <c r="QSM30" s="291"/>
      <c r="QSN30" s="291"/>
      <c r="QSO30" s="291"/>
      <c r="QSP30" s="291"/>
      <c r="QSQ30" s="291"/>
      <c r="QSR30" s="291"/>
      <c r="QSS30" s="291"/>
      <c r="QST30" s="291"/>
      <c r="QSU30" s="291"/>
      <c r="QSV30" s="291"/>
      <c r="QSW30" s="291"/>
      <c r="QSX30" s="291"/>
      <c r="QSY30" s="291"/>
      <c r="QSZ30" s="291"/>
      <c r="QTA30" s="291"/>
      <c r="QTB30" s="291"/>
      <c r="QTC30" s="291"/>
      <c r="QTD30" s="291"/>
      <c r="QTE30" s="291"/>
      <c r="QTF30" s="291"/>
      <c r="QTG30" s="291"/>
      <c r="QTH30" s="291"/>
      <c r="QTI30" s="291"/>
      <c r="QTJ30" s="291"/>
      <c r="QTK30" s="291"/>
      <c r="QTL30" s="291"/>
      <c r="QTM30" s="291"/>
      <c r="QTN30" s="291"/>
      <c r="QTO30" s="291"/>
      <c r="QTP30" s="291"/>
      <c r="QTQ30" s="291"/>
      <c r="QTR30" s="291"/>
      <c r="QTS30" s="291"/>
      <c r="QTT30" s="291"/>
      <c r="QTU30" s="291"/>
      <c r="QTV30" s="291"/>
      <c r="QTW30" s="291"/>
      <c r="QTX30" s="291"/>
      <c r="QTY30" s="291"/>
      <c r="QTZ30" s="291"/>
      <c r="QUA30" s="291"/>
      <c r="QUB30" s="291"/>
      <c r="QUC30" s="291"/>
      <c r="QUD30" s="291"/>
      <c r="QUE30" s="291"/>
      <c r="QUF30" s="291"/>
      <c r="QUG30" s="291"/>
      <c r="QUH30" s="291"/>
      <c r="QUI30" s="291"/>
      <c r="QUJ30" s="291"/>
      <c r="QUK30" s="291"/>
      <c r="QUL30" s="291"/>
      <c r="QUM30" s="291"/>
      <c r="QUN30" s="291"/>
      <c r="QUO30" s="291"/>
      <c r="QUP30" s="291"/>
      <c r="QUQ30" s="291"/>
      <c r="QUR30" s="291"/>
      <c r="QUS30" s="291"/>
      <c r="QUT30" s="291"/>
      <c r="QUU30" s="291"/>
      <c r="QUV30" s="291"/>
      <c r="QUW30" s="291"/>
      <c r="QUX30" s="291"/>
      <c r="QUY30" s="291"/>
      <c r="QUZ30" s="291"/>
      <c r="QVA30" s="291"/>
      <c r="QVB30" s="291"/>
      <c r="QVC30" s="291"/>
      <c r="QVD30" s="291"/>
      <c r="QVE30" s="291"/>
      <c r="QVF30" s="291"/>
      <c r="QVG30" s="291"/>
      <c r="QVH30" s="291"/>
      <c r="QVI30" s="291"/>
      <c r="QVJ30" s="291"/>
      <c r="QVK30" s="291"/>
      <c r="QVL30" s="291"/>
      <c r="QVM30" s="291"/>
      <c r="QVN30" s="291"/>
      <c r="QVO30" s="291"/>
      <c r="QVP30" s="291"/>
      <c r="QVQ30" s="291"/>
      <c r="QVR30" s="291"/>
      <c r="QVS30" s="291"/>
      <c r="QVT30" s="291"/>
      <c r="QVU30" s="291"/>
      <c r="QVV30" s="291"/>
      <c r="QVW30" s="291"/>
      <c r="QVX30" s="291"/>
      <c r="QVY30" s="291"/>
      <c r="QVZ30" s="291"/>
      <c r="QWA30" s="291"/>
      <c r="QWB30" s="291"/>
      <c r="QWC30" s="291"/>
      <c r="QWD30" s="291"/>
      <c r="QWE30" s="291"/>
      <c r="QWF30" s="291"/>
      <c r="QWG30" s="291"/>
      <c r="QWH30" s="291"/>
      <c r="QWI30" s="291"/>
      <c r="QWJ30" s="291"/>
      <c r="QWK30" s="291"/>
      <c r="QWL30" s="291"/>
      <c r="QWM30" s="291"/>
      <c r="QWN30" s="291"/>
      <c r="QWO30" s="291"/>
      <c r="QWP30" s="291"/>
      <c r="QWQ30" s="291"/>
      <c r="QWR30" s="291"/>
      <c r="QWS30" s="291"/>
      <c r="QWT30" s="291"/>
      <c r="QWU30" s="291"/>
      <c r="QWV30" s="291"/>
      <c r="QWW30" s="291"/>
      <c r="QWX30" s="291"/>
      <c r="QWY30" s="291"/>
      <c r="QWZ30" s="291"/>
      <c r="QXA30" s="291"/>
      <c r="QXB30" s="291"/>
      <c r="QXC30" s="291"/>
      <c r="QXD30" s="291"/>
      <c r="QXE30" s="291"/>
      <c r="QXF30" s="291"/>
      <c r="QXG30" s="291"/>
      <c r="QXH30" s="291"/>
      <c r="QXI30" s="291"/>
      <c r="QXJ30" s="291"/>
      <c r="QXK30" s="291"/>
      <c r="QXL30" s="291"/>
      <c r="QXM30" s="291"/>
      <c r="QXN30" s="291"/>
      <c r="QXO30" s="291"/>
      <c r="QXP30" s="291"/>
      <c r="QXQ30" s="291"/>
      <c r="QXR30" s="291"/>
      <c r="QXS30" s="291"/>
      <c r="QXT30" s="291"/>
      <c r="QXU30" s="291"/>
      <c r="QXV30" s="291"/>
      <c r="QXW30" s="291"/>
      <c r="QXX30" s="291"/>
      <c r="QXY30" s="291"/>
      <c r="QXZ30" s="291"/>
      <c r="QYA30" s="291"/>
      <c r="QYB30" s="291"/>
      <c r="QYC30" s="291"/>
      <c r="QYD30" s="291"/>
      <c r="QYE30" s="291"/>
      <c r="QYF30" s="291"/>
      <c r="QYG30" s="291"/>
      <c r="QYH30" s="291"/>
      <c r="QYI30" s="291"/>
      <c r="QYJ30" s="291"/>
      <c r="QYK30" s="291"/>
      <c r="QYL30" s="291"/>
      <c r="QYM30" s="291"/>
      <c r="QYN30" s="291"/>
      <c r="QYO30" s="291"/>
      <c r="QYP30" s="291"/>
      <c r="QYQ30" s="291"/>
      <c r="QYR30" s="291"/>
      <c r="QYS30" s="291"/>
      <c r="QYT30" s="291"/>
      <c r="QYU30" s="291"/>
      <c r="QYV30" s="291"/>
      <c r="QYW30" s="291"/>
      <c r="QYX30" s="291"/>
      <c r="QYY30" s="291"/>
      <c r="QYZ30" s="291"/>
      <c r="QZA30" s="291"/>
      <c r="QZB30" s="291"/>
      <c r="QZC30" s="291"/>
      <c r="QZD30" s="291"/>
      <c r="QZE30" s="291"/>
      <c r="QZF30" s="291"/>
      <c r="QZG30" s="291"/>
      <c r="QZH30" s="291"/>
      <c r="QZI30" s="291"/>
      <c r="QZJ30" s="291"/>
      <c r="QZK30" s="291"/>
      <c r="QZL30" s="291"/>
      <c r="QZM30" s="291"/>
      <c r="QZN30" s="291"/>
      <c r="QZO30" s="291"/>
      <c r="QZP30" s="291"/>
      <c r="QZQ30" s="291"/>
      <c r="QZR30" s="291"/>
      <c r="QZS30" s="291"/>
      <c r="QZT30" s="291"/>
      <c r="QZU30" s="291"/>
      <c r="QZV30" s="291"/>
      <c r="QZW30" s="291"/>
      <c r="QZX30" s="291"/>
      <c r="QZY30" s="291"/>
      <c r="QZZ30" s="291"/>
      <c r="RAA30" s="291"/>
      <c r="RAB30" s="291"/>
      <c r="RAC30" s="291"/>
      <c r="RAD30" s="291"/>
      <c r="RAE30" s="291"/>
      <c r="RAF30" s="291"/>
      <c r="RAG30" s="291"/>
      <c r="RAH30" s="291"/>
      <c r="RAI30" s="291"/>
      <c r="RAJ30" s="291"/>
      <c r="RAK30" s="291"/>
      <c r="RAL30" s="291"/>
      <c r="RAM30" s="291"/>
      <c r="RAN30" s="291"/>
      <c r="RAO30" s="291"/>
      <c r="RAP30" s="291"/>
      <c r="RAQ30" s="291"/>
      <c r="RAR30" s="291"/>
      <c r="RAS30" s="291"/>
      <c r="RAT30" s="291"/>
      <c r="RAU30" s="291"/>
      <c r="RAV30" s="291"/>
      <c r="RAW30" s="291"/>
      <c r="RAX30" s="291"/>
      <c r="RAY30" s="291"/>
      <c r="RAZ30" s="291"/>
      <c r="RBA30" s="291"/>
      <c r="RBB30" s="291"/>
      <c r="RBC30" s="291"/>
      <c r="RBD30" s="291"/>
      <c r="RBE30" s="291"/>
      <c r="RBF30" s="291"/>
      <c r="RBG30" s="291"/>
      <c r="RBH30" s="291"/>
      <c r="RBI30" s="291"/>
      <c r="RBJ30" s="291"/>
      <c r="RBK30" s="291"/>
      <c r="RBL30" s="291"/>
      <c r="RBM30" s="291"/>
      <c r="RBN30" s="291"/>
      <c r="RBO30" s="291"/>
      <c r="RBP30" s="291"/>
      <c r="RBQ30" s="291"/>
      <c r="RBR30" s="291"/>
      <c r="RBS30" s="291"/>
      <c r="RBT30" s="291"/>
      <c r="RBU30" s="291"/>
      <c r="RBV30" s="291"/>
      <c r="RBW30" s="291"/>
      <c r="RBX30" s="291"/>
      <c r="RBY30" s="291"/>
      <c r="RBZ30" s="291"/>
      <c r="RCA30" s="291"/>
      <c r="RCB30" s="291"/>
      <c r="RCC30" s="291"/>
      <c r="RCD30" s="291"/>
      <c r="RCE30" s="291"/>
      <c r="RCF30" s="291"/>
      <c r="RCG30" s="291"/>
      <c r="RCH30" s="291"/>
      <c r="RCI30" s="291"/>
      <c r="RCJ30" s="291"/>
      <c r="RCK30" s="291"/>
      <c r="RCL30" s="291"/>
      <c r="RCM30" s="291"/>
      <c r="RCN30" s="291"/>
      <c r="RCO30" s="291"/>
      <c r="RCP30" s="291"/>
      <c r="RCQ30" s="291"/>
      <c r="RCR30" s="291"/>
      <c r="RCS30" s="291"/>
      <c r="RCT30" s="291"/>
      <c r="RCU30" s="291"/>
      <c r="RCV30" s="291"/>
      <c r="RCW30" s="291"/>
      <c r="RCX30" s="291"/>
      <c r="RCY30" s="291"/>
      <c r="RCZ30" s="291"/>
      <c r="RDA30" s="291"/>
      <c r="RDB30" s="291"/>
      <c r="RDC30" s="291"/>
      <c r="RDD30" s="291"/>
      <c r="RDE30" s="291"/>
      <c r="RDF30" s="291"/>
      <c r="RDG30" s="291"/>
      <c r="RDH30" s="291"/>
      <c r="RDI30" s="291"/>
      <c r="RDJ30" s="291"/>
      <c r="RDK30" s="291"/>
      <c r="RDL30" s="291"/>
      <c r="RDM30" s="291"/>
      <c r="RDN30" s="291"/>
      <c r="RDO30" s="291"/>
      <c r="RDP30" s="291"/>
      <c r="RDQ30" s="291"/>
      <c r="RDR30" s="291"/>
      <c r="RDS30" s="291"/>
      <c r="RDT30" s="291"/>
      <c r="RDU30" s="291"/>
      <c r="RDV30" s="291"/>
      <c r="RDW30" s="291"/>
      <c r="RDX30" s="291"/>
      <c r="RDY30" s="291"/>
      <c r="RDZ30" s="291"/>
      <c r="REA30" s="291"/>
      <c r="REB30" s="291"/>
      <c r="REC30" s="291"/>
      <c r="RED30" s="291"/>
      <c r="REE30" s="291"/>
      <c r="REF30" s="291"/>
      <c r="REG30" s="291"/>
      <c r="REH30" s="291"/>
      <c r="REI30" s="291"/>
      <c r="REJ30" s="291"/>
      <c r="REK30" s="291"/>
      <c r="REL30" s="291"/>
      <c r="REM30" s="291"/>
      <c r="REN30" s="291"/>
      <c r="REO30" s="291"/>
      <c r="REP30" s="291"/>
      <c r="REQ30" s="291"/>
      <c r="RER30" s="291"/>
      <c r="RES30" s="291"/>
      <c r="RET30" s="291"/>
      <c r="REU30" s="291"/>
      <c r="REV30" s="291"/>
      <c r="REW30" s="291"/>
      <c r="REX30" s="291"/>
      <c r="REY30" s="291"/>
      <c r="REZ30" s="291"/>
      <c r="RFA30" s="291"/>
      <c r="RFB30" s="291"/>
      <c r="RFC30" s="291"/>
      <c r="RFD30" s="291"/>
      <c r="RFE30" s="291"/>
      <c r="RFF30" s="291"/>
      <c r="RFG30" s="291"/>
      <c r="RFH30" s="291"/>
      <c r="RFI30" s="291"/>
      <c r="RFJ30" s="291"/>
      <c r="RFK30" s="291"/>
      <c r="RFL30" s="291"/>
      <c r="RFM30" s="291"/>
      <c r="RFN30" s="291"/>
      <c r="RFO30" s="291"/>
      <c r="RFP30" s="291"/>
      <c r="RFQ30" s="291"/>
      <c r="RFR30" s="291"/>
      <c r="RFS30" s="291"/>
      <c r="RFT30" s="291"/>
      <c r="RFU30" s="291"/>
      <c r="RFV30" s="291"/>
      <c r="RFW30" s="291"/>
      <c r="RFX30" s="291"/>
      <c r="RFY30" s="291"/>
      <c r="RFZ30" s="291"/>
      <c r="RGA30" s="291"/>
      <c r="RGB30" s="291"/>
      <c r="RGC30" s="291"/>
      <c r="RGD30" s="291"/>
      <c r="RGE30" s="291"/>
      <c r="RGF30" s="291"/>
      <c r="RGG30" s="291"/>
      <c r="RGH30" s="291"/>
      <c r="RGI30" s="291"/>
      <c r="RGJ30" s="291"/>
      <c r="RGK30" s="291"/>
      <c r="RGL30" s="291"/>
      <c r="RGM30" s="291"/>
      <c r="RGN30" s="291"/>
      <c r="RGO30" s="291"/>
      <c r="RGP30" s="291"/>
      <c r="RGQ30" s="291"/>
      <c r="RGR30" s="291"/>
      <c r="RGS30" s="291"/>
      <c r="RGT30" s="291"/>
      <c r="RGU30" s="291"/>
      <c r="RGV30" s="291"/>
      <c r="RGW30" s="291"/>
      <c r="RGX30" s="291"/>
      <c r="RGY30" s="291"/>
      <c r="RGZ30" s="291"/>
      <c r="RHA30" s="291"/>
      <c r="RHB30" s="291"/>
      <c r="RHC30" s="291"/>
      <c r="RHD30" s="291"/>
      <c r="RHE30" s="291"/>
      <c r="RHF30" s="291"/>
      <c r="RHG30" s="291"/>
      <c r="RHH30" s="291"/>
      <c r="RHI30" s="291"/>
      <c r="RHJ30" s="291"/>
      <c r="RHK30" s="291"/>
      <c r="RHL30" s="291"/>
      <c r="RHM30" s="291"/>
      <c r="RHN30" s="291"/>
      <c r="RHO30" s="291"/>
      <c r="RHP30" s="291"/>
      <c r="RHQ30" s="291"/>
      <c r="RHR30" s="291"/>
      <c r="RHS30" s="291"/>
      <c r="RHT30" s="291"/>
      <c r="RHU30" s="291"/>
      <c r="RHV30" s="291"/>
      <c r="RHW30" s="291"/>
      <c r="RHX30" s="291"/>
      <c r="RHY30" s="291"/>
      <c r="RHZ30" s="291"/>
      <c r="RIA30" s="291"/>
      <c r="RIB30" s="291"/>
      <c r="RIC30" s="291"/>
      <c r="RID30" s="291"/>
      <c r="RIE30" s="291"/>
      <c r="RIF30" s="291"/>
      <c r="RIG30" s="291"/>
      <c r="RIH30" s="291"/>
      <c r="RII30" s="291"/>
      <c r="RIJ30" s="291"/>
      <c r="RIK30" s="291"/>
      <c r="RIL30" s="291"/>
      <c r="RIM30" s="291"/>
      <c r="RIN30" s="291"/>
      <c r="RIO30" s="291"/>
      <c r="RIP30" s="291"/>
      <c r="RIQ30" s="291"/>
      <c r="RIR30" s="291"/>
      <c r="RIS30" s="291"/>
      <c r="RIT30" s="291"/>
      <c r="RIU30" s="291"/>
      <c r="RIV30" s="291"/>
      <c r="RIW30" s="291"/>
      <c r="RIX30" s="291"/>
      <c r="RIY30" s="291"/>
      <c r="RIZ30" s="291"/>
      <c r="RJA30" s="291"/>
      <c r="RJB30" s="291"/>
      <c r="RJC30" s="291"/>
      <c r="RJD30" s="291"/>
      <c r="RJE30" s="291"/>
      <c r="RJF30" s="291"/>
      <c r="RJG30" s="291"/>
      <c r="RJH30" s="291"/>
      <c r="RJI30" s="291"/>
      <c r="RJJ30" s="291"/>
      <c r="RJK30" s="291"/>
      <c r="RJL30" s="291"/>
      <c r="RJM30" s="291"/>
      <c r="RJN30" s="291"/>
      <c r="RJO30" s="291"/>
      <c r="RJP30" s="291"/>
      <c r="RJQ30" s="291"/>
      <c r="RJR30" s="291"/>
      <c r="RJS30" s="291"/>
      <c r="RJT30" s="291"/>
      <c r="RJU30" s="291"/>
      <c r="RJV30" s="291"/>
      <c r="RJW30" s="291"/>
      <c r="RJX30" s="291"/>
      <c r="RJY30" s="291"/>
      <c r="RJZ30" s="291"/>
      <c r="RKA30" s="291"/>
      <c r="RKB30" s="291"/>
      <c r="RKC30" s="291"/>
      <c r="RKD30" s="291"/>
      <c r="RKE30" s="291"/>
      <c r="RKF30" s="291"/>
      <c r="RKG30" s="291"/>
      <c r="RKH30" s="291"/>
      <c r="RKI30" s="291"/>
      <c r="RKJ30" s="291"/>
      <c r="RKK30" s="291"/>
      <c r="RKL30" s="291"/>
      <c r="RKM30" s="291"/>
      <c r="RKN30" s="291"/>
      <c r="RKO30" s="291"/>
      <c r="RKP30" s="291"/>
      <c r="RKQ30" s="291"/>
      <c r="RKR30" s="291"/>
      <c r="RKS30" s="291"/>
      <c r="RKT30" s="291"/>
      <c r="RKU30" s="291"/>
      <c r="RKV30" s="291"/>
      <c r="RKW30" s="291"/>
      <c r="RKX30" s="291"/>
      <c r="RKY30" s="291"/>
      <c r="RKZ30" s="291"/>
      <c r="RLA30" s="291"/>
      <c r="RLB30" s="291"/>
      <c r="RLC30" s="291"/>
      <c r="RLD30" s="291"/>
      <c r="RLE30" s="291"/>
      <c r="RLF30" s="291"/>
      <c r="RLG30" s="291"/>
      <c r="RLH30" s="291"/>
      <c r="RLI30" s="291"/>
      <c r="RLJ30" s="291"/>
      <c r="RLK30" s="291"/>
      <c r="RLL30" s="291"/>
      <c r="RLM30" s="291"/>
      <c r="RLN30" s="291"/>
      <c r="RLO30" s="291"/>
      <c r="RLP30" s="291"/>
      <c r="RLQ30" s="291"/>
      <c r="RLR30" s="291"/>
      <c r="RLS30" s="291"/>
      <c r="RLT30" s="291"/>
      <c r="RLU30" s="291"/>
      <c r="RLV30" s="291"/>
      <c r="RLW30" s="291"/>
      <c r="RLX30" s="291"/>
      <c r="RLY30" s="291"/>
      <c r="RLZ30" s="291"/>
      <c r="RMA30" s="291"/>
      <c r="RMB30" s="291"/>
      <c r="RMC30" s="291"/>
      <c r="RMD30" s="291"/>
      <c r="RME30" s="291"/>
      <c r="RMF30" s="291"/>
      <c r="RMG30" s="291"/>
      <c r="RMH30" s="291"/>
      <c r="RMI30" s="291"/>
      <c r="RMJ30" s="291"/>
      <c r="RMK30" s="291"/>
      <c r="RML30" s="291"/>
      <c r="RMM30" s="291"/>
      <c r="RMN30" s="291"/>
      <c r="RMO30" s="291"/>
      <c r="RMP30" s="291"/>
      <c r="RMQ30" s="291"/>
      <c r="RMR30" s="291"/>
      <c r="RMS30" s="291"/>
      <c r="RMT30" s="291"/>
      <c r="RMU30" s="291"/>
      <c r="RMV30" s="291"/>
      <c r="RMW30" s="291"/>
      <c r="RMX30" s="291"/>
      <c r="RMY30" s="291"/>
      <c r="RMZ30" s="291"/>
      <c r="RNA30" s="291"/>
      <c r="RNB30" s="291"/>
      <c r="RNC30" s="291"/>
      <c r="RND30" s="291"/>
      <c r="RNE30" s="291"/>
      <c r="RNF30" s="291"/>
      <c r="RNG30" s="291"/>
      <c r="RNH30" s="291"/>
      <c r="RNI30" s="291"/>
      <c r="RNJ30" s="291"/>
      <c r="RNK30" s="291"/>
      <c r="RNL30" s="291"/>
      <c r="RNM30" s="291"/>
      <c r="RNN30" s="291"/>
      <c r="RNO30" s="291"/>
      <c r="RNP30" s="291"/>
      <c r="RNQ30" s="291"/>
      <c r="RNR30" s="291"/>
      <c r="RNS30" s="291"/>
      <c r="RNT30" s="291"/>
      <c r="RNU30" s="291"/>
      <c r="RNV30" s="291"/>
      <c r="RNW30" s="291"/>
      <c r="RNX30" s="291"/>
      <c r="RNY30" s="291"/>
      <c r="RNZ30" s="291"/>
      <c r="ROA30" s="291"/>
      <c r="ROB30" s="291"/>
      <c r="ROC30" s="291"/>
      <c r="ROD30" s="291"/>
      <c r="ROE30" s="291"/>
      <c r="ROF30" s="291"/>
      <c r="ROG30" s="291"/>
      <c r="ROH30" s="291"/>
      <c r="ROI30" s="291"/>
      <c r="ROJ30" s="291"/>
      <c r="ROK30" s="291"/>
      <c r="ROL30" s="291"/>
      <c r="ROM30" s="291"/>
      <c r="RON30" s="291"/>
      <c r="ROO30" s="291"/>
      <c r="ROP30" s="291"/>
      <c r="ROQ30" s="291"/>
      <c r="ROR30" s="291"/>
      <c r="ROS30" s="291"/>
      <c r="ROT30" s="291"/>
      <c r="ROU30" s="291"/>
      <c r="ROV30" s="291"/>
      <c r="ROW30" s="291"/>
      <c r="ROX30" s="291"/>
      <c r="ROY30" s="291"/>
      <c r="ROZ30" s="291"/>
      <c r="RPA30" s="291"/>
      <c r="RPB30" s="291"/>
      <c r="RPC30" s="291"/>
      <c r="RPD30" s="291"/>
      <c r="RPE30" s="291"/>
      <c r="RPF30" s="291"/>
      <c r="RPG30" s="291"/>
      <c r="RPH30" s="291"/>
      <c r="RPI30" s="291"/>
      <c r="RPJ30" s="291"/>
      <c r="RPK30" s="291"/>
      <c r="RPL30" s="291"/>
      <c r="RPM30" s="291"/>
      <c r="RPN30" s="291"/>
      <c r="RPO30" s="291"/>
      <c r="RPP30" s="291"/>
      <c r="RPQ30" s="291"/>
      <c r="RPR30" s="291"/>
      <c r="RPS30" s="291"/>
      <c r="RPT30" s="291"/>
      <c r="RPU30" s="291"/>
      <c r="RPV30" s="291"/>
      <c r="RPW30" s="291"/>
      <c r="RPX30" s="291"/>
      <c r="RPY30" s="291"/>
      <c r="RPZ30" s="291"/>
      <c r="RQA30" s="291"/>
      <c r="RQB30" s="291"/>
      <c r="RQC30" s="291"/>
      <c r="RQD30" s="291"/>
      <c r="RQE30" s="291"/>
      <c r="RQF30" s="291"/>
      <c r="RQG30" s="291"/>
      <c r="RQH30" s="291"/>
      <c r="RQI30" s="291"/>
      <c r="RQJ30" s="291"/>
      <c r="RQK30" s="291"/>
      <c r="RQL30" s="291"/>
      <c r="RQM30" s="291"/>
      <c r="RQN30" s="291"/>
      <c r="RQO30" s="291"/>
      <c r="RQP30" s="291"/>
      <c r="RQQ30" s="291"/>
      <c r="RQR30" s="291"/>
      <c r="RQS30" s="291"/>
      <c r="RQT30" s="291"/>
      <c r="RQU30" s="291"/>
      <c r="RQV30" s="291"/>
      <c r="RQW30" s="291"/>
      <c r="RQX30" s="291"/>
      <c r="RQY30" s="291"/>
      <c r="RQZ30" s="291"/>
      <c r="RRA30" s="291"/>
      <c r="RRB30" s="291"/>
      <c r="RRC30" s="291"/>
      <c r="RRD30" s="291"/>
      <c r="RRE30" s="291"/>
      <c r="RRF30" s="291"/>
      <c r="RRG30" s="291"/>
      <c r="RRH30" s="291"/>
      <c r="RRI30" s="291"/>
      <c r="RRJ30" s="291"/>
      <c r="RRK30" s="291"/>
      <c r="RRL30" s="291"/>
      <c r="RRM30" s="291"/>
      <c r="RRN30" s="291"/>
      <c r="RRO30" s="291"/>
      <c r="RRP30" s="291"/>
      <c r="RRQ30" s="291"/>
      <c r="RRR30" s="291"/>
      <c r="RRS30" s="291"/>
      <c r="RRT30" s="291"/>
      <c r="RRU30" s="291"/>
      <c r="RRV30" s="291"/>
      <c r="RRW30" s="291"/>
      <c r="RRX30" s="291"/>
      <c r="RRY30" s="291"/>
      <c r="RRZ30" s="291"/>
      <c r="RSA30" s="291"/>
      <c r="RSB30" s="291"/>
      <c r="RSC30" s="291"/>
      <c r="RSD30" s="291"/>
      <c r="RSE30" s="291"/>
      <c r="RSF30" s="291"/>
      <c r="RSG30" s="291"/>
      <c r="RSH30" s="291"/>
      <c r="RSI30" s="291"/>
      <c r="RSJ30" s="291"/>
      <c r="RSK30" s="291"/>
      <c r="RSL30" s="291"/>
      <c r="RSM30" s="291"/>
      <c r="RSN30" s="291"/>
      <c r="RSO30" s="291"/>
      <c r="RSP30" s="291"/>
      <c r="RSQ30" s="291"/>
      <c r="RSR30" s="291"/>
      <c r="RSS30" s="291"/>
      <c r="RST30" s="291"/>
      <c r="RSU30" s="291"/>
      <c r="RSV30" s="291"/>
      <c r="RSW30" s="291"/>
      <c r="RSX30" s="291"/>
      <c r="RSY30" s="291"/>
      <c r="RSZ30" s="291"/>
      <c r="RTA30" s="291"/>
      <c r="RTB30" s="291"/>
      <c r="RTC30" s="291"/>
      <c r="RTD30" s="291"/>
      <c r="RTE30" s="291"/>
      <c r="RTF30" s="291"/>
      <c r="RTG30" s="291"/>
      <c r="RTH30" s="291"/>
      <c r="RTI30" s="291"/>
      <c r="RTJ30" s="291"/>
      <c r="RTK30" s="291"/>
      <c r="RTL30" s="291"/>
      <c r="RTM30" s="291"/>
      <c r="RTN30" s="291"/>
      <c r="RTO30" s="291"/>
      <c r="RTP30" s="291"/>
      <c r="RTQ30" s="291"/>
      <c r="RTR30" s="291"/>
      <c r="RTS30" s="291"/>
      <c r="RTT30" s="291"/>
      <c r="RTU30" s="291"/>
      <c r="RTV30" s="291"/>
      <c r="RTW30" s="291"/>
      <c r="RTX30" s="291"/>
      <c r="RTY30" s="291"/>
      <c r="RTZ30" s="291"/>
      <c r="RUA30" s="291"/>
      <c r="RUB30" s="291"/>
      <c r="RUC30" s="291"/>
      <c r="RUD30" s="291"/>
      <c r="RUE30" s="291"/>
      <c r="RUF30" s="291"/>
      <c r="RUG30" s="291"/>
      <c r="RUH30" s="291"/>
      <c r="RUI30" s="291"/>
      <c r="RUJ30" s="291"/>
      <c r="RUK30" s="291"/>
      <c r="RUL30" s="291"/>
      <c r="RUM30" s="291"/>
      <c r="RUN30" s="291"/>
      <c r="RUO30" s="291"/>
      <c r="RUP30" s="291"/>
      <c r="RUQ30" s="291"/>
      <c r="RUR30" s="291"/>
      <c r="RUS30" s="291"/>
      <c r="RUT30" s="291"/>
      <c r="RUU30" s="291"/>
      <c r="RUV30" s="291"/>
      <c r="RUW30" s="291"/>
      <c r="RUX30" s="291"/>
      <c r="RUY30" s="291"/>
      <c r="RUZ30" s="291"/>
      <c r="RVA30" s="291"/>
      <c r="RVB30" s="291"/>
      <c r="RVC30" s="291"/>
      <c r="RVD30" s="291"/>
      <c r="RVE30" s="291"/>
      <c r="RVF30" s="291"/>
      <c r="RVG30" s="291"/>
      <c r="RVH30" s="291"/>
      <c r="RVI30" s="291"/>
      <c r="RVJ30" s="291"/>
      <c r="RVK30" s="291"/>
      <c r="RVL30" s="291"/>
      <c r="RVM30" s="291"/>
      <c r="RVN30" s="291"/>
      <c r="RVO30" s="291"/>
      <c r="RVP30" s="291"/>
      <c r="RVQ30" s="291"/>
      <c r="RVR30" s="291"/>
      <c r="RVS30" s="291"/>
      <c r="RVT30" s="291"/>
      <c r="RVU30" s="291"/>
      <c r="RVV30" s="291"/>
      <c r="RVW30" s="291"/>
      <c r="RVX30" s="291"/>
      <c r="RVY30" s="291"/>
      <c r="RVZ30" s="291"/>
      <c r="RWA30" s="291"/>
      <c r="RWB30" s="291"/>
      <c r="RWC30" s="291"/>
      <c r="RWD30" s="291"/>
      <c r="RWE30" s="291"/>
      <c r="RWF30" s="291"/>
      <c r="RWG30" s="291"/>
      <c r="RWH30" s="291"/>
      <c r="RWI30" s="291"/>
      <c r="RWJ30" s="291"/>
      <c r="RWK30" s="291"/>
      <c r="RWL30" s="291"/>
      <c r="RWM30" s="291"/>
      <c r="RWN30" s="291"/>
      <c r="RWO30" s="291"/>
      <c r="RWP30" s="291"/>
      <c r="RWQ30" s="291"/>
      <c r="RWR30" s="291"/>
      <c r="RWS30" s="291"/>
      <c r="RWT30" s="291"/>
      <c r="RWU30" s="291"/>
      <c r="RWV30" s="291"/>
      <c r="RWW30" s="291"/>
      <c r="RWX30" s="291"/>
      <c r="RWY30" s="291"/>
      <c r="RWZ30" s="291"/>
      <c r="RXA30" s="291"/>
      <c r="RXB30" s="291"/>
      <c r="RXC30" s="291"/>
      <c r="RXD30" s="291"/>
      <c r="RXE30" s="291"/>
      <c r="RXF30" s="291"/>
      <c r="RXG30" s="291"/>
      <c r="RXH30" s="291"/>
      <c r="RXI30" s="291"/>
      <c r="RXJ30" s="291"/>
      <c r="RXK30" s="291"/>
      <c r="RXL30" s="291"/>
      <c r="RXM30" s="291"/>
      <c r="RXN30" s="291"/>
      <c r="RXO30" s="291"/>
      <c r="RXP30" s="291"/>
      <c r="RXQ30" s="291"/>
      <c r="RXR30" s="291"/>
      <c r="RXS30" s="291"/>
      <c r="RXT30" s="291"/>
      <c r="RXU30" s="291"/>
      <c r="RXV30" s="291"/>
      <c r="RXW30" s="291"/>
      <c r="RXX30" s="291"/>
      <c r="RXY30" s="291"/>
      <c r="RXZ30" s="291"/>
      <c r="RYA30" s="291"/>
      <c r="RYB30" s="291"/>
      <c r="RYC30" s="291"/>
      <c r="RYD30" s="291"/>
      <c r="RYE30" s="291"/>
      <c r="RYF30" s="291"/>
      <c r="RYG30" s="291"/>
      <c r="RYH30" s="291"/>
      <c r="RYI30" s="291"/>
      <c r="RYJ30" s="291"/>
      <c r="RYK30" s="291"/>
      <c r="RYL30" s="291"/>
      <c r="RYM30" s="291"/>
      <c r="RYN30" s="291"/>
      <c r="RYO30" s="291"/>
      <c r="RYP30" s="291"/>
      <c r="RYQ30" s="291"/>
      <c r="RYR30" s="291"/>
      <c r="RYS30" s="291"/>
      <c r="RYT30" s="291"/>
      <c r="RYU30" s="291"/>
      <c r="RYV30" s="291"/>
      <c r="RYW30" s="291"/>
      <c r="RYX30" s="291"/>
      <c r="RYY30" s="291"/>
      <c r="RYZ30" s="291"/>
      <c r="RZA30" s="291"/>
      <c r="RZB30" s="291"/>
      <c r="RZC30" s="291"/>
      <c r="RZD30" s="291"/>
      <c r="RZE30" s="291"/>
      <c r="RZF30" s="291"/>
      <c r="RZG30" s="291"/>
      <c r="RZH30" s="291"/>
      <c r="RZI30" s="291"/>
      <c r="RZJ30" s="291"/>
      <c r="RZK30" s="291"/>
      <c r="RZL30" s="291"/>
      <c r="RZM30" s="291"/>
      <c r="RZN30" s="291"/>
      <c r="RZO30" s="291"/>
      <c r="RZP30" s="291"/>
      <c r="RZQ30" s="291"/>
      <c r="RZR30" s="291"/>
      <c r="RZS30" s="291"/>
      <c r="RZT30" s="291"/>
      <c r="RZU30" s="291"/>
      <c r="RZV30" s="291"/>
      <c r="RZW30" s="291"/>
      <c r="RZX30" s="291"/>
      <c r="RZY30" s="291"/>
      <c r="RZZ30" s="291"/>
      <c r="SAA30" s="291"/>
      <c r="SAB30" s="291"/>
      <c r="SAC30" s="291"/>
      <c r="SAD30" s="291"/>
      <c r="SAE30" s="291"/>
      <c r="SAF30" s="291"/>
      <c r="SAG30" s="291"/>
      <c r="SAH30" s="291"/>
      <c r="SAI30" s="291"/>
      <c r="SAJ30" s="291"/>
      <c r="SAK30" s="291"/>
      <c r="SAL30" s="291"/>
      <c r="SAM30" s="291"/>
      <c r="SAN30" s="291"/>
      <c r="SAO30" s="291"/>
      <c r="SAP30" s="291"/>
      <c r="SAQ30" s="291"/>
      <c r="SAR30" s="291"/>
      <c r="SAS30" s="291"/>
      <c r="SAT30" s="291"/>
      <c r="SAU30" s="291"/>
      <c r="SAV30" s="291"/>
      <c r="SAW30" s="291"/>
      <c r="SAX30" s="291"/>
      <c r="SAY30" s="291"/>
      <c r="SAZ30" s="291"/>
      <c r="SBA30" s="291"/>
      <c r="SBB30" s="291"/>
      <c r="SBC30" s="291"/>
      <c r="SBD30" s="291"/>
      <c r="SBE30" s="291"/>
      <c r="SBF30" s="291"/>
      <c r="SBG30" s="291"/>
      <c r="SBH30" s="291"/>
      <c r="SBI30" s="291"/>
      <c r="SBJ30" s="291"/>
      <c r="SBK30" s="291"/>
      <c r="SBL30" s="291"/>
      <c r="SBM30" s="291"/>
      <c r="SBN30" s="291"/>
      <c r="SBO30" s="291"/>
      <c r="SBP30" s="291"/>
      <c r="SBQ30" s="291"/>
      <c r="SBR30" s="291"/>
      <c r="SBS30" s="291"/>
      <c r="SBT30" s="291"/>
      <c r="SBU30" s="291"/>
      <c r="SBV30" s="291"/>
      <c r="SBW30" s="291"/>
      <c r="SBX30" s="291"/>
      <c r="SBY30" s="291"/>
      <c r="SBZ30" s="291"/>
      <c r="SCA30" s="291"/>
      <c r="SCB30" s="291"/>
      <c r="SCC30" s="291"/>
      <c r="SCD30" s="291"/>
      <c r="SCE30" s="291"/>
      <c r="SCF30" s="291"/>
      <c r="SCG30" s="291"/>
      <c r="SCH30" s="291"/>
      <c r="SCI30" s="291"/>
      <c r="SCJ30" s="291"/>
      <c r="SCK30" s="291"/>
      <c r="SCL30" s="291"/>
      <c r="SCM30" s="291"/>
      <c r="SCN30" s="291"/>
      <c r="SCO30" s="291"/>
      <c r="SCP30" s="291"/>
      <c r="SCQ30" s="291"/>
      <c r="SCR30" s="291"/>
      <c r="SCS30" s="291"/>
      <c r="SCT30" s="291"/>
      <c r="SCU30" s="291"/>
      <c r="SCV30" s="291"/>
      <c r="SCW30" s="291"/>
      <c r="SCX30" s="291"/>
      <c r="SCY30" s="291"/>
      <c r="SCZ30" s="291"/>
      <c r="SDA30" s="291"/>
      <c r="SDB30" s="291"/>
      <c r="SDC30" s="291"/>
      <c r="SDD30" s="291"/>
      <c r="SDE30" s="291"/>
      <c r="SDF30" s="291"/>
      <c r="SDG30" s="291"/>
      <c r="SDH30" s="291"/>
      <c r="SDI30" s="291"/>
      <c r="SDJ30" s="291"/>
      <c r="SDK30" s="291"/>
      <c r="SDL30" s="291"/>
      <c r="SDM30" s="291"/>
      <c r="SDN30" s="291"/>
      <c r="SDO30" s="291"/>
      <c r="SDP30" s="291"/>
      <c r="SDQ30" s="291"/>
      <c r="SDR30" s="291"/>
      <c r="SDS30" s="291"/>
      <c r="SDT30" s="291"/>
      <c r="SDU30" s="291"/>
      <c r="SDV30" s="291"/>
      <c r="SDW30" s="291"/>
      <c r="SDX30" s="291"/>
      <c r="SDY30" s="291"/>
      <c r="SDZ30" s="291"/>
      <c r="SEA30" s="291"/>
      <c r="SEB30" s="291"/>
      <c r="SEC30" s="291"/>
      <c r="SED30" s="291"/>
      <c r="SEE30" s="291"/>
      <c r="SEF30" s="291"/>
      <c r="SEG30" s="291"/>
      <c r="SEH30" s="291"/>
      <c r="SEI30" s="291"/>
      <c r="SEJ30" s="291"/>
      <c r="SEK30" s="291"/>
      <c r="SEL30" s="291"/>
      <c r="SEM30" s="291"/>
      <c r="SEN30" s="291"/>
      <c r="SEO30" s="291"/>
      <c r="SEP30" s="291"/>
      <c r="SEQ30" s="291"/>
      <c r="SER30" s="291"/>
      <c r="SES30" s="291"/>
      <c r="SET30" s="291"/>
      <c r="SEU30" s="291"/>
      <c r="SEV30" s="291"/>
      <c r="SEW30" s="291"/>
      <c r="SEX30" s="291"/>
      <c r="SEY30" s="291"/>
      <c r="SEZ30" s="291"/>
      <c r="SFA30" s="291"/>
      <c r="SFB30" s="291"/>
      <c r="SFC30" s="291"/>
      <c r="SFD30" s="291"/>
      <c r="SFE30" s="291"/>
      <c r="SFF30" s="291"/>
      <c r="SFG30" s="291"/>
      <c r="SFH30" s="291"/>
      <c r="SFI30" s="291"/>
      <c r="SFJ30" s="291"/>
      <c r="SFK30" s="291"/>
      <c r="SFL30" s="291"/>
      <c r="SFM30" s="291"/>
      <c r="SFN30" s="291"/>
      <c r="SFO30" s="291"/>
      <c r="SFP30" s="291"/>
      <c r="SFQ30" s="291"/>
      <c r="SFR30" s="291"/>
      <c r="SFS30" s="291"/>
      <c r="SFT30" s="291"/>
      <c r="SFU30" s="291"/>
      <c r="SFV30" s="291"/>
      <c r="SFW30" s="291"/>
      <c r="SFX30" s="291"/>
      <c r="SFY30" s="291"/>
      <c r="SFZ30" s="291"/>
      <c r="SGA30" s="291"/>
      <c r="SGB30" s="291"/>
      <c r="SGC30" s="291"/>
      <c r="SGD30" s="291"/>
      <c r="SGE30" s="291"/>
      <c r="SGF30" s="291"/>
      <c r="SGG30" s="291"/>
      <c r="SGH30" s="291"/>
      <c r="SGI30" s="291"/>
      <c r="SGJ30" s="291"/>
      <c r="SGK30" s="291"/>
      <c r="SGL30" s="291"/>
      <c r="SGM30" s="291"/>
      <c r="SGN30" s="291"/>
      <c r="SGO30" s="291"/>
      <c r="SGP30" s="291"/>
      <c r="SGQ30" s="291"/>
      <c r="SGR30" s="291"/>
      <c r="SGS30" s="291"/>
      <c r="SGT30" s="291"/>
      <c r="SGU30" s="291"/>
      <c r="SGV30" s="291"/>
      <c r="SGW30" s="291"/>
      <c r="SGX30" s="291"/>
      <c r="SGY30" s="291"/>
      <c r="SGZ30" s="291"/>
      <c r="SHA30" s="291"/>
      <c r="SHB30" s="291"/>
      <c r="SHC30" s="291"/>
      <c r="SHD30" s="291"/>
      <c r="SHE30" s="291"/>
      <c r="SHF30" s="291"/>
      <c r="SHG30" s="291"/>
      <c r="SHH30" s="291"/>
      <c r="SHI30" s="291"/>
      <c r="SHJ30" s="291"/>
      <c r="SHK30" s="291"/>
      <c r="SHL30" s="291"/>
      <c r="SHM30" s="291"/>
      <c r="SHN30" s="291"/>
      <c r="SHO30" s="291"/>
      <c r="SHP30" s="291"/>
      <c r="SHQ30" s="291"/>
      <c r="SHR30" s="291"/>
      <c r="SHS30" s="291"/>
      <c r="SHT30" s="291"/>
      <c r="SHU30" s="291"/>
      <c r="SHV30" s="291"/>
      <c r="SHW30" s="291"/>
      <c r="SHX30" s="291"/>
      <c r="SHY30" s="291"/>
      <c r="SHZ30" s="291"/>
      <c r="SIA30" s="291"/>
      <c r="SIB30" s="291"/>
      <c r="SIC30" s="291"/>
      <c r="SID30" s="291"/>
      <c r="SIE30" s="291"/>
      <c r="SIF30" s="291"/>
      <c r="SIG30" s="291"/>
      <c r="SIH30" s="291"/>
      <c r="SII30" s="291"/>
      <c r="SIJ30" s="291"/>
      <c r="SIK30" s="291"/>
      <c r="SIL30" s="291"/>
      <c r="SIM30" s="291"/>
      <c r="SIN30" s="291"/>
      <c r="SIO30" s="291"/>
      <c r="SIP30" s="291"/>
      <c r="SIQ30" s="291"/>
      <c r="SIR30" s="291"/>
      <c r="SIS30" s="291"/>
      <c r="SIT30" s="291"/>
      <c r="SIU30" s="291"/>
      <c r="SIV30" s="291"/>
      <c r="SIW30" s="291"/>
      <c r="SIX30" s="291"/>
      <c r="SIY30" s="291"/>
      <c r="SIZ30" s="291"/>
      <c r="SJA30" s="291"/>
      <c r="SJB30" s="291"/>
      <c r="SJC30" s="291"/>
      <c r="SJD30" s="291"/>
      <c r="SJE30" s="291"/>
      <c r="SJF30" s="291"/>
      <c r="SJG30" s="291"/>
      <c r="SJH30" s="291"/>
      <c r="SJI30" s="291"/>
      <c r="SJJ30" s="291"/>
      <c r="SJK30" s="291"/>
      <c r="SJL30" s="291"/>
      <c r="SJM30" s="291"/>
      <c r="SJN30" s="291"/>
      <c r="SJO30" s="291"/>
      <c r="SJP30" s="291"/>
      <c r="SJQ30" s="291"/>
      <c r="SJR30" s="291"/>
      <c r="SJS30" s="291"/>
      <c r="SJT30" s="291"/>
      <c r="SJU30" s="291"/>
      <c r="SJV30" s="291"/>
      <c r="SJW30" s="291"/>
      <c r="SJX30" s="291"/>
      <c r="SJY30" s="291"/>
      <c r="SJZ30" s="291"/>
      <c r="SKA30" s="291"/>
      <c r="SKB30" s="291"/>
      <c r="SKC30" s="291"/>
      <c r="SKD30" s="291"/>
      <c r="SKE30" s="291"/>
      <c r="SKF30" s="291"/>
      <c r="SKG30" s="291"/>
      <c r="SKH30" s="291"/>
      <c r="SKI30" s="291"/>
      <c r="SKJ30" s="291"/>
      <c r="SKK30" s="291"/>
      <c r="SKL30" s="291"/>
      <c r="SKM30" s="291"/>
      <c r="SKN30" s="291"/>
      <c r="SKO30" s="291"/>
      <c r="SKP30" s="291"/>
      <c r="SKQ30" s="291"/>
      <c r="SKR30" s="291"/>
      <c r="SKS30" s="291"/>
      <c r="SKT30" s="291"/>
      <c r="SKU30" s="291"/>
      <c r="SKV30" s="291"/>
      <c r="SKW30" s="291"/>
      <c r="SKX30" s="291"/>
      <c r="SKY30" s="291"/>
      <c r="SKZ30" s="291"/>
      <c r="SLA30" s="291"/>
      <c r="SLB30" s="291"/>
      <c r="SLC30" s="291"/>
      <c r="SLD30" s="291"/>
      <c r="SLE30" s="291"/>
      <c r="SLF30" s="291"/>
      <c r="SLG30" s="291"/>
      <c r="SLH30" s="291"/>
      <c r="SLI30" s="291"/>
      <c r="SLJ30" s="291"/>
      <c r="SLK30" s="291"/>
      <c r="SLL30" s="291"/>
      <c r="SLM30" s="291"/>
      <c r="SLN30" s="291"/>
      <c r="SLO30" s="291"/>
      <c r="SLP30" s="291"/>
      <c r="SLQ30" s="291"/>
      <c r="SLR30" s="291"/>
      <c r="SLS30" s="291"/>
      <c r="SLT30" s="291"/>
      <c r="SLU30" s="291"/>
      <c r="SLV30" s="291"/>
      <c r="SLW30" s="291"/>
      <c r="SLX30" s="291"/>
      <c r="SLY30" s="291"/>
      <c r="SLZ30" s="291"/>
      <c r="SMA30" s="291"/>
      <c r="SMB30" s="291"/>
      <c r="SMC30" s="291"/>
      <c r="SMD30" s="291"/>
      <c r="SME30" s="291"/>
      <c r="SMF30" s="291"/>
      <c r="SMG30" s="291"/>
      <c r="SMH30" s="291"/>
      <c r="SMI30" s="291"/>
      <c r="SMJ30" s="291"/>
      <c r="SMK30" s="291"/>
      <c r="SML30" s="291"/>
      <c r="SMM30" s="291"/>
      <c r="SMN30" s="291"/>
      <c r="SMO30" s="291"/>
      <c r="SMP30" s="291"/>
      <c r="SMQ30" s="291"/>
      <c r="SMR30" s="291"/>
      <c r="SMS30" s="291"/>
      <c r="SMT30" s="291"/>
      <c r="SMU30" s="291"/>
      <c r="SMV30" s="291"/>
      <c r="SMW30" s="291"/>
      <c r="SMX30" s="291"/>
      <c r="SMY30" s="291"/>
      <c r="SMZ30" s="291"/>
      <c r="SNA30" s="291"/>
      <c r="SNB30" s="291"/>
      <c r="SNC30" s="291"/>
      <c r="SND30" s="291"/>
      <c r="SNE30" s="291"/>
      <c r="SNF30" s="291"/>
      <c r="SNG30" s="291"/>
      <c r="SNH30" s="291"/>
      <c r="SNI30" s="291"/>
      <c r="SNJ30" s="291"/>
      <c r="SNK30" s="291"/>
      <c r="SNL30" s="291"/>
      <c r="SNM30" s="291"/>
      <c r="SNN30" s="291"/>
      <c r="SNO30" s="291"/>
      <c r="SNP30" s="291"/>
      <c r="SNQ30" s="291"/>
      <c r="SNR30" s="291"/>
      <c r="SNS30" s="291"/>
      <c r="SNT30" s="291"/>
      <c r="SNU30" s="291"/>
      <c r="SNV30" s="291"/>
      <c r="SNW30" s="291"/>
      <c r="SNX30" s="291"/>
      <c r="SNY30" s="291"/>
      <c r="SNZ30" s="291"/>
      <c r="SOA30" s="291"/>
      <c r="SOB30" s="291"/>
      <c r="SOC30" s="291"/>
      <c r="SOD30" s="291"/>
      <c r="SOE30" s="291"/>
      <c r="SOF30" s="291"/>
      <c r="SOG30" s="291"/>
      <c r="SOH30" s="291"/>
      <c r="SOI30" s="291"/>
      <c r="SOJ30" s="291"/>
      <c r="SOK30" s="291"/>
      <c r="SOL30" s="291"/>
      <c r="SOM30" s="291"/>
      <c r="SON30" s="291"/>
      <c r="SOO30" s="291"/>
      <c r="SOP30" s="291"/>
      <c r="SOQ30" s="291"/>
      <c r="SOR30" s="291"/>
      <c r="SOS30" s="291"/>
      <c r="SOT30" s="291"/>
      <c r="SOU30" s="291"/>
      <c r="SOV30" s="291"/>
      <c r="SOW30" s="291"/>
      <c r="SOX30" s="291"/>
      <c r="SOY30" s="291"/>
      <c r="SOZ30" s="291"/>
      <c r="SPA30" s="291"/>
      <c r="SPB30" s="291"/>
      <c r="SPC30" s="291"/>
      <c r="SPD30" s="291"/>
      <c r="SPE30" s="291"/>
      <c r="SPF30" s="291"/>
      <c r="SPG30" s="291"/>
      <c r="SPH30" s="291"/>
      <c r="SPI30" s="291"/>
      <c r="SPJ30" s="291"/>
      <c r="SPK30" s="291"/>
      <c r="SPL30" s="291"/>
      <c r="SPM30" s="291"/>
      <c r="SPN30" s="291"/>
      <c r="SPO30" s="291"/>
      <c r="SPP30" s="291"/>
      <c r="SPQ30" s="291"/>
      <c r="SPR30" s="291"/>
      <c r="SPS30" s="291"/>
      <c r="SPT30" s="291"/>
      <c r="SPU30" s="291"/>
      <c r="SPV30" s="291"/>
      <c r="SPW30" s="291"/>
      <c r="SPX30" s="291"/>
      <c r="SPY30" s="291"/>
      <c r="SPZ30" s="291"/>
      <c r="SQA30" s="291"/>
      <c r="SQB30" s="291"/>
      <c r="SQC30" s="291"/>
      <c r="SQD30" s="291"/>
      <c r="SQE30" s="291"/>
      <c r="SQF30" s="291"/>
      <c r="SQG30" s="291"/>
      <c r="SQH30" s="291"/>
      <c r="SQI30" s="291"/>
      <c r="SQJ30" s="291"/>
      <c r="SQK30" s="291"/>
      <c r="SQL30" s="291"/>
      <c r="SQM30" s="291"/>
      <c r="SQN30" s="291"/>
      <c r="SQO30" s="291"/>
      <c r="SQP30" s="291"/>
      <c r="SQQ30" s="291"/>
      <c r="SQR30" s="291"/>
      <c r="SQS30" s="291"/>
      <c r="SQT30" s="291"/>
      <c r="SQU30" s="291"/>
      <c r="SQV30" s="291"/>
      <c r="SQW30" s="291"/>
      <c r="SQX30" s="291"/>
      <c r="SQY30" s="291"/>
      <c r="SQZ30" s="291"/>
      <c r="SRA30" s="291"/>
      <c r="SRB30" s="291"/>
      <c r="SRC30" s="291"/>
      <c r="SRD30" s="291"/>
      <c r="SRE30" s="291"/>
      <c r="SRF30" s="291"/>
      <c r="SRG30" s="291"/>
      <c r="SRH30" s="291"/>
      <c r="SRI30" s="291"/>
      <c r="SRJ30" s="291"/>
      <c r="SRK30" s="291"/>
      <c r="SRL30" s="291"/>
      <c r="SRM30" s="291"/>
      <c r="SRN30" s="291"/>
      <c r="SRO30" s="291"/>
      <c r="SRP30" s="291"/>
      <c r="SRQ30" s="291"/>
      <c r="SRR30" s="291"/>
      <c r="SRS30" s="291"/>
      <c r="SRT30" s="291"/>
      <c r="SRU30" s="291"/>
      <c r="SRV30" s="291"/>
      <c r="SRW30" s="291"/>
      <c r="SRX30" s="291"/>
      <c r="SRY30" s="291"/>
      <c r="SRZ30" s="291"/>
      <c r="SSA30" s="291"/>
      <c r="SSB30" s="291"/>
      <c r="SSC30" s="291"/>
      <c r="SSD30" s="291"/>
      <c r="SSE30" s="291"/>
      <c r="SSF30" s="291"/>
      <c r="SSG30" s="291"/>
      <c r="SSH30" s="291"/>
      <c r="SSI30" s="291"/>
      <c r="SSJ30" s="291"/>
      <c r="SSK30" s="291"/>
      <c r="SSL30" s="291"/>
      <c r="SSM30" s="291"/>
      <c r="SSN30" s="291"/>
      <c r="SSO30" s="291"/>
      <c r="SSP30" s="291"/>
      <c r="SSQ30" s="291"/>
      <c r="SSR30" s="291"/>
      <c r="SSS30" s="291"/>
      <c r="SST30" s="291"/>
      <c r="SSU30" s="291"/>
      <c r="SSV30" s="291"/>
      <c r="SSW30" s="291"/>
      <c r="SSX30" s="291"/>
      <c r="SSY30" s="291"/>
      <c r="SSZ30" s="291"/>
      <c r="STA30" s="291"/>
      <c r="STB30" s="291"/>
      <c r="STC30" s="291"/>
      <c r="STD30" s="291"/>
      <c r="STE30" s="291"/>
      <c r="STF30" s="291"/>
      <c r="STG30" s="291"/>
      <c r="STH30" s="291"/>
      <c r="STI30" s="291"/>
      <c r="STJ30" s="291"/>
      <c r="STK30" s="291"/>
      <c r="STL30" s="291"/>
      <c r="STM30" s="291"/>
      <c r="STN30" s="291"/>
      <c r="STO30" s="291"/>
      <c r="STP30" s="291"/>
      <c r="STQ30" s="291"/>
      <c r="STR30" s="291"/>
      <c r="STS30" s="291"/>
      <c r="STT30" s="291"/>
      <c r="STU30" s="291"/>
      <c r="STV30" s="291"/>
      <c r="STW30" s="291"/>
      <c r="STX30" s="291"/>
      <c r="STY30" s="291"/>
      <c r="STZ30" s="291"/>
      <c r="SUA30" s="291"/>
      <c r="SUB30" s="291"/>
      <c r="SUC30" s="291"/>
      <c r="SUD30" s="291"/>
      <c r="SUE30" s="291"/>
      <c r="SUF30" s="291"/>
      <c r="SUG30" s="291"/>
      <c r="SUH30" s="291"/>
      <c r="SUI30" s="291"/>
      <c r="SUJ30" s="291"/>
      <c r="SUK30" s="291"/>
      <c r="SUL30" s="291"/>
      <c r="SUM30" s="291"/>
      <c r="SUN30" s="291"/>
      <c r="SUO30" s="291"/>
      <c r="SUP30" s="291"/>
      <c r="SUQ30" s="291"/>
      <c r="SUR30" s="291"/>
      <c r="SUS30" s="291"/>
      <c r="SUT30" s="291"/>
      <c r="SUU30" s="291"/>
      <c r="SUV30" s="291"/>
      <c r="SUW30" s="291"/>
      <c r="SUX30" s="291"/>
      <c r="SUY30" s="291"/>
      <c r="SUZ30" s="291"/>
      <c r="SVA30" s="291"/>
      <c r="SVB30" s="291"/>
      <c r="SVC30" s="291"/>
      <c r="SVD30" s="291"/>
      <c r="SVE30" s="291"/>
      <c r="SVF30" s="291"/>
      <c r="SVG30" s="291"/>
      <c r="SVH30" s="291"/>
      <c r="SVI30" s="291"/>
      <c r="SVJ30" s="291"/>
      <c r="SVK30" s="291"/>
      <c r="SVL30" s="291"/>
      <c r="SVM30" s="291"/>
      <c r="SVN30" s="291"/>
      <c r="SVO30" s="291"/>
      <c r="SVP30" s="291"/>
      <c r="SVQ30" s="291"/>
      <c r="SVR30" s="291"/>
      <c r="SVS30" s="291"/>
      <c r="SVT30" s="291"/>
      <c r="SVU30" s="291"/>
      <c r="SVV30" s="291"/>
      <c r="SVW30" s="291"/>
      <c r="SVX30" s="291"/>
      <c r="SVY30" s="291"/>
      <c r="SVZ30" s="291"/>
      <c r="SWA30" s="291"/>
      <c r="SWB30" s="291"/>
      <c r="SWC30" s="291"/>
      <c r="SWD30" s="291"/>
      <c r="SWE30" s="291"/>
      <c r="SWF30" s="291"/>
      <c r="SWG30" s="291"/>
      <c r="SWH30" s="291"/>
      <c r="SWI30" s="291"/>
      <c r="SWJ30" s="291"/>
      <c r="SWK30" s="291"/>
      <c r="SWL30" s="291"/>
      <c r="SWM30" s="291"/>
      <c r="SWN30" s="291"/>
      <c r="SWO30" s="291"/>
      <c r="SWP30" s="291"/>
      <c r="SWQ30" s="291"/>
      <c r="SWR30" s="291"/>
      <c r="SWS30" s="291"/>
      <c r="SWT30" s="291"/>
      <c r="SWU30" s="291"/>
      <c r="SWV30" s="291"/>
      <c r="SWW30" s="291"/>
      <c r="SWX30" s="291"/>
      <c r="SWY30" s="291"/>
      <c r="SWZ30" s="291"/>
      <c r="SXA30" s="291"/>
      <c r="SXB30" s="291"/>
      <c r="SXC30" s="291"/>
      <c r="SXD30" s="291"/>
      <c r="SXE30" s="291"/>
      <c r="SXF30" s="291"/>
      <c r="SXG30" s="291"/>
      <c r="SXH30" s="291"/>
      <c r="SXI30" s="291"/>
      <c r="SXJ30" s="291"/>
      <c r="SXK30" s="291"/>
      <c r="SXL30" s="291"/>
      <c r="SXM30" s="291"/>
      <c r="SXN30" s="291"/>
      <c r="SXO30" s="291"/>
      <c r="SXP30" s="291"/>
      <c r="SXQ30" s="291"/>
      <c r="SXR30" s="291"/>
      <c r="SXS30" s="291"/>
      <c r="SXT30" s="291"/>
      <c r="SXU30" s="291"/>
      <c r="SXV30" s="291"/>
      <c r="SXW30" s="291"/>
      <c r="SXX30" s="291"/>
      <c r="SXY30" s="291"/>
      <c r="SXZ30" s="291"/>
      <c r="SYA30" s="291"/>
      <c r="SYB30" s="291"/>
      <c r="SYC30" s="291"/>
      <c r="SYD30" s="291"/>
      <c r="SYE30" s="291"/>
      <c r="SYF30" s="291"/>
      <c r="SYG30" s="291"/>
      <c r="SYH30" s="291"/>
      <c r="SYI30" s="291"/>
      <c r="SYJ30" s="291"/>
      <c r="SYK30" s="291"/>
      <c r="SYL30" s="291"/>
      <c r="SYM30" s="291"/>
      <c r="SYN30" s="291"/>
      <c r="SYO30" s="291"/>
      <c r="SYP30" s="291"/>
      <c r="SYQ30" s="291"/>
      <c r="SYR30" s="291"/>
      <c r="SYS30" s="291"/>
      <c r="SYT30" s="291"/>
      <c r="SYU30" s="291"/>
      <c r="SYV30" s="291"/>
      <c r="SYW30" s="291"/>
      <c r="SYX30" s="291"/>
      <c r="SYY30" s="291"/>
      <c r="SYZ30" s="291"/>
      <c r="SZA30" s="291"/>
      <c r="SZB30" s="291"/>
      <c r="SZC30" s="291"/>
      <c r="SZD30" s="291"/>
      <c r="SZE30" s="291"/>
      <c r="SZF30" s="291"/>
      <c r="SZG30" s="291"/>
      <c r="SZH30" s="291"/>
      <c r="SZI30" s="291"/>
      <c r="SZJ30" s="291"/>
      <c r="SZK30" s="291"/>
      <c r="SZL30" s="291"/>
      <c r="SZM30" s="291"/>
      <c r="SZN30" s="291"/>
      <c r="SZO30" s="291"/>
      <c r="SZP30" s="291"/>
      <c r="SZQ30" s="291"/>
      <c r="SZR30" s="291"/>
      <c r="SZS30" s="291"/>
      <c r="SZT30" s="291"/>
      <c r="SZU30" s="291"/>
      <c r="SZV30" s="291"/>
      <c r="SZW30" s="291"/>
      <c r="SZX30" s="291"/>
      <c r="SZY30" s="291"/>
      <c r="SZZ30" s="291"/>
      <c r="TAA30" s="291"/>
      <c r="TAB30" s="291"/>
      <c r="TAC30" s="291"/>
      <c r="TAD30" s="291"/>
      <c r="TAE30" s="291"/>
      <c r="TAF30" s="291"/>
      <c r="TAG30" s="291"/>
      <c r="TAH30" s="291"/>
      <c r="TAI30" s="291"/>
      <c r="TAJ30" s="291"/>
      <c r="TAK30" s="291"/>
      <c r="TAL30" s="291"/>
      <c r="TAM30" s="291"/>
      <c r="TAN30" s="291"/>
      <c r="TAO30" s="291"/>
      <c r="TAP30" s="291"/>
      <c r="TAQ30" s="291"/>
      <c r="TAR30" s="291"/>
      <c r="TAS30" s="291"/>
      <c r="TAT30" s="291"/>
      <c r="TAU30" s="291"/>
      <c r="TAV30" s="291"/>
      <c r="TAW30" s="291"/>
      <c r="TAX30" s="291"/>
      <c r="TAY30" s="291"/>
      <c r="TAZ30" s="291"/>
      <c r="TBA30" s="291"/>
      <c r="TBB30" s="291"/>
      <c r="TBC30" s="291"/>
      <c r="TBD30" s="291"/>
      <c r="TBE30" s="291"/>
      <c r="TBF30" s="291"/>
      <c r="TBG30" s="291"/>
      <c r="TBH30" s="291"/>
      <c r="TBI30" s="291"/>
      <c r="TBJ30" s="291"/>
      <c r="TBK30" s="291"/>
      <c r="TBL30" s="291"/>
      <c r="TBM30" s="291"/>
      <c r="TBN30" s="291"/>
      <c r="TBO30" s="291"/>
      <c r="TBP30" s="291"/>
      <c r="TBQ30" s="291"/>
      <c r="TBR30" s="291"/>
      <c r="TBS30" s="291"/>
      <c r="TBT30" s="291"/>
      <c r="TBU30" s="291"/>
      <c r="TBV30" s="291"/>
      <c r="TBW30" s="291"/>
      <c r="TBX30" s="291"/>
      <c r="TBY30" s="291"/>
      <c r="TBZ30" s="291"/>
      <c r="TCA30" s="291"/>
      <c r="TCB30" s="291"/>
      <c r="TCC30" s="291"/>
      <c r="TCD30" s="291"/>
      <c r="TCE30" s="291"/>
      <c r="TCF30" s="291"/>
      <c r="TCG30" s="291"/>
      <c r="TCH30" s="291"/>
      <c r="TCI30" s="291"/>
      <c r="TCJ30" s="291"/>
      <c r="TCK30" s="291"/>
      <c r="TCL30" s="291"/>
      <c r="TCM30" s="291"/>
      <c r="TCN30" s="291"/>
      <c r="TCO30" s="291"/>
      <c r="TCP30" s="291"/>
      <c r="TCQ30" s="291"/>
      <c r="TCR30" s="291"/>
      <c r="TCS30" s="291"/>
      <c r="TCT30" s="291"/>
      <c r="TCU30" s="291"/>
      <c r="TCV30" s="291"/>
      <c r="TCW30" s="291"/>
      <c r="TCX30" s="291"/>
      <c r="TCY30" s="291"/>
      <c r="TCZ30" s="291"/>
      <c r="TDA30" s="291"/>
      <c r="TDB30" s="291"/>
      <c r="TDC30" s="291"/>
      <c r="TDD30" s="291"/>
      <c r="TDE30" s="291"/>
      <c r="TDF30" s="291"/>
      <c r="TDG30" s="291"/>
      <c r="TDH30" s="291"/>
      <c r="TDI30" s="291"/>
      <c r="TDJ30" s="291"/>
      <c r="TDK30" s="291"/>
      <c r="TDL30" s="291"/>
      <c r="TDM30" s="291"/>
      <c r="TDN30" s="291"/>
      <c r="TDO30" s="291"/>
      <c r="TDP30" s="291"/>
      <c r="TDQ30" s="291"/>
      <c r="TDR30" s="291"/>
      <c r="TDS30" s="291"/>
      <c r="TDT30" s="291"/>
      <c r="TDU30" s="291"/>
      <c r="TDV30" s="291"/>
      <c r="TDW30" s="291"/>
      <c r="TDX30" s="291"/>
      <c r="TDY30" s="291"/>
      <c r="TDZ30" s="291"/>
      <c r="TEA30" s="291"/>
      <c r="TEB30" s="291"/>
      <c r="TEC30" s="291"/>
      <c r="TED30" s="291"/>
      <c r="TEE30" s="291"/>
      <c r="TEF30" s="291"/>
      <c r="TEG30" s="291"/>
      <c r="TEH30" s="291"/>
      <c r="TEI30" s="291"/>
      <c r="TEJ30" s="291"/>
      <c r="TEK30" s="291"/>
      <c r="TEL30" s="291"/>
      <c r="TEM30" s="291"/>
      <c r="TEN30" s="291"/>
      <c r="TEO30" s="291"/>
      <c r="TEP30" s="291"/>
      <c r="TEQ30" s="291"/>
      <c r="TER30" s="291"/>
      <c r="TES30" s="291"/>
      <c r="TET30" s="291"/>
      <c r="TEU30" s="291"/>
      <c r="TEV30" s="291"/>
      <c r="TEW30" s="291"/>
      <c r="TEX30" s="291"/>
      <c r="TEY30" s="291"/>
      <c r="TEZ30" s="291"/>
      <c r="TFA30" s="291"/>
      <c r="TFB30" s="291"/>
      <c r="TFC30" s="291"/>
      <c r="TFD30" s="291"/>
      <c r="TFE30" s="291"/>
      <c r="TFF30" s="291"/>
      <c r="TFG30" s="291"/>
      <c r="TFH30" s="291"/>
      <c r="TFI30" s="291"/>
      <c r="TFJ30" s="291"/>
      <c r="TFK30" s="291"/>
      <c r="TFL30" s="291"/>
      <c r="TFM30" s="291"/>
      <c r="TFN30" s="291"/>
      <c r="TFO30" s="291"/>
      <c r="TFP30" s="291"/>
      <c r="TFQ30" s="291"/>
      <c r="TFR30" s="291"/>
      <c r="TFS30" s="291"/>
      <c r="TFT30" s="291"/>
      <c r="TFU30" s="291"/>
      <c r="TFV30" s="291"/>
      <c r="TFW30" s="291"/>
      <c r="TFX30" s="291"/>
      <c r="TFY30" s="291"/>
      <c r="TFZ30" s="291"/>
      <c r="TGA30" s="291"/>
      <c r="TGB30" s="291"/>
      <c r="TGC30" s="291"/>
      <c r="TGD30" s="291"/>
      <c r="TGE30" s="291"/>
      <c r="TGF30" s="291"/>
      <c r="TGG30" s="291"/>
      <c r="TGH30" s="291"/>
      <c r="TGI30" s="291"/>
      <c r="TGJ30" s="291"/>
      <c r="TGK30" s="291"/>
      <c r="TGL30" s="291"/>
      <c r="TGM30" s="291"/>
      <c r="TGN30" s="291"/>
      <c r="TGO30" s="291"/>
      <c r="TGP30" s="291"/>
      <c r="TGQ30" s="291"/>
      <c r="TGR30" s="291"/>
      <c r="TGS30" s="291"/>
      <c r="TGT30" s="291"/>
      <c r="TGU30" s="291"/>
      <c r="TGV30" s="291"/>
      <c r="TGW30" s="291"/>
      <c r="TGX30" s="291"/>
      <c r="TGY30" s="291"/>
      <c r="TGZ30" s="291"/>
      <c r="THA30" s="291"/>
      <c r="THB30" s="291"/>
      <c r="THC30" s="291"/>
      <c r="THD30" s="291"/>
      <c r="THE30" s="291"/>
      <c r="THF30" s="291"/>
      <c r="THG30" s="291"/>
      <c r="THH30" s="291"/>
      <c r="THI30" s="291"/>
      <c r="THJ30" s="291"/>
      <c r="THK30" s="291"/>
      <c r="THL30" s="291"/>
      <c r="THM30" s="291"/>
      <c r="THN30" s="291"/>
      <c r="THO30" s="291"/>
      <c r="THP30" s="291"/>
      <c r="THQ30" s="291"/>
      <c r="THR30" s="291"/>
      <c r="THS30" s="291"/>
      <c r="THT30" s="291"/>
      <c r="THU30" s="291"/>
      <c r="THV30" s="291"/>
      <c r="THW30" s="291"/>
      <c r="THX30" s="291"/>
      <c r="THY30" s="291"/>
      <c r="THZ30" s="291"/>
      <c r="TIA30" s="291"/>
      <c r="TIB30" s="291"/>
      <c r="TIC30" s="291"/>
      <c r="TID30" s="291"/>
      <c r="TIE30" s="291"/>
      <c r="TIF30" s="291"/>
      <c r="TIG30" s="291"/>
      <c r="TIH30" s="291"/>
      <c r="TII30" s="291"/>
      <c r="TIJ30" s="291"/>
      <c r="TIK30" s="291"/>
      <c r="TIL30" s="291"/>
      <c r="TIM30" s="291"/>
      <c r="TIN30" s="291"/>
      <c r="TIO30" s="291"/>
      <c r="TIP30" s="291"/>
      <c r="TIQ30" s="291"/>
      <c r="TIR30" s="291"/>
      <c r="TIS30" s="291"/>
      <c r="TIT30" s="291"/>
      <c r="TIU30" s="291"/>
      <c r="TIV30" s="291"/>
      <c r="TIW30" s="291"/>
      <c r="TIX30" s="291"/>
      <c r="TIY30" s="291"/>
      <c r="TIZ30" s="291"/>
      <c r="TJA30" s="291"/>
      <c r="TJB30" s="291"/>
      <c r="TJC30" s="291"/>
      <c r="TJD30" s="291"/>
      <c r="TJE30" s="291"/>
      <c r="TJF30" s="291"/>
      <c r="TJG30" s="291"/>
      <c r="TJH30" s="291"/>
      <c r="TJI30" s="291"/>
      <c r="TJJ30" s="291"/>
      <c r="TJK30" s="291"/>
      <c r="TJL30" s="291"/>
      <c r="TJM30" s="291"/>
      <c r="TJN30" s="291"/>
      <c r="TJO30" s="291"/>
      <c r="TJP30" s="291"/>
      <c r="TJQ30" s="291"/>
      <c r="TJR30" s="291"/>
      <c r="TJS30" s="291"/>
      <c r="TJT30" s="291"/>
      <c r="TJU30" s="291"/>
      <c r="TJV30" s="291"/>
      <c r="TJW30" s="291"/>
      <c r="TJX30" s="291"/>
      <c r="TJY30" s="291"/>
      <c r="TJZ30" s="291"/>
      <c r="TKA30" s="291"/>
      <c r="TKB30" s="291"/>
      <c r="TKC30" s="291"/>
      <c r="TKD30" s="291"/>
      <c r="TKE30" s="291"/>
      <c r="TKF30" s="291"/>
      <c r="TKG30" s="291"/>
      <c r="TKH30" s="291"/>
      <c r="TKI30" s="291"/>
      <c r="TKJ30" s="291"/>
      <c r="TKK30" s="291"/>
      <c r="TKL30" s="291"/>
      <c r="TKM30" s="291"/>
      <c r="TKN30" s="291"/>
      <c r="TKO30" s="291"/>
      <c r="TKP30" s="291"/>
      <c r="TKQ30" s="291"/>
      <c r="TKR30" s="291"/>
      <c r="TKS30" s="291"/>
      <c r="TKT30" s="291"/>
      <c r="TKU30" s="291"/>
      <c r="TKV30" s="291"/>
      <c r="TKW30" s="291"/>
      <c r="TKX30" s="291"/>
      <c r="TKY30" s="291"/>
      <c r="TKZ30" s="291"/>
      <c r="TLA30" s="291"/>
      <c r="TLB30" s="291"/>
      <c r="TLC30" s="291"/>
      <c r="TLD30" s="291"/>
      <c r="TLE30" s="291"/>
      <c r="TLF30" s="291"/>
      <c r="TLG30" s="291"/>
      <c r="TLH30" s="291"/>
      <c r="TLI30" s="291"/>
      <c r="TLJ30" s="291"/>
      <c r="TLK30" s="291"/>
      <c r="TLL30" s="291"/>
      <c r="TLM30" s="291"/>
      <c r="TLN30" s="291"/>
      <c r="TLO30" s="291"/>
      <c r="TLP30" s="291"/>
      <c r="TLQ30" s="291"/>
      <c r="TLR30" s="291"/>
      <c r="TLS30" s="291"/>
      <c r="TLT30" s="291"/>
      <c r="TLU30" s="291"/>
      <c r="TLV30" s="291"/>
      <c r="TLW30" s="291"/>
      <c r="TLX30" s="291"/>
      <c r="TLY30" s="291"/>
      <c r="TLZ30" s="291"/>
      <c r="TMA30" s="291"/>
      <c r="TMB30" s="291"/>
      <c r="TMC30" s="291"/>
      <c r="TMD30" s="291"/>
      <c r="TME30" s="291"/>
      <c r="TMF30" s="291"/>
      <c r="TMG30" s="291"/>
      <c r="TMH30" s="291"/>
      <c r="TMI30" s="291"/>
      <c r="TMJ30" s="291"/>
      <c r="TMK30" s="291"/>
      <c r="TML30" s="291"/>
      <c r="TMM30" s="291"/>
      <c r="TMN30" s="291"/>
      <c r="TMO30" s="291"/>
      <c r="TMP30" s="291"/>
      <c r="TMQ30" s="291"/>
      <c r="TMR30" s="291"/>
      <c r="TMS30" s="291"/>
      <c r="TMT30" s="291"/>
      <c r="TMU30" s="291"/>
      <c r="TMV30" s="291"/>
      <c r="TMW30" s="291"/>
      <c r="TMX30" s="291"/>
      <c r="TMY30" s="291"/>
      <c r="TMZ30" s="291"/>
      <c r="TNA30" s="291"/>
      <c r="TNB30" s="291"/>
      <c r="TNC30" s="291"/>
      <c r="TND30" s="291"/>
      <c r="TNE30" s="291"/>
      <c r="TNF30" s="291"/>
      <c r="TNG30" s="291"/>
      <c r="TNH30" s="291"/>
      <c r="TNI30" s="291"/>
      <c r="TNJ30" s="291"/>
      <c r="TNK30" s="291"/>
      <c r="TNL30" s="291"/>
      <c r="TNM30" s="291"/>
      <c r="TNN30" s="291"/>
      <c r="TNO30" s="291"/>
      <c r="TNP30" s="291"/>
      <c r="TNQ30" s="291"/>
      <c r="TNR30" s="291"/>
      <c r="TNS30" s="291"/>
      <c r="TNT30" s="291"/>
      <c r="TNU30" s="291"/>
      <c r="TNV30" s="291"/>
      <c r="TNW30" s="291"/>
      <c r="TNX30" s="291"/>
      <c r="TNY30" s="291"/>
      <c r="TNZ30" s="291"/>
      <c r="TOA30" s="291"/>
      <c r="TOB30" s="291"/>
      <c r="TOC30" s="291"/>
      <c r="TOD30" s="291"/>
      <c r="TOE30" s="291"/>
      <c r="TOF30" s="291"/>
      <c r="TOG30" s="291"/>
      <c r="TOH30" s="291"/>
      <c r="TOI30" s="291"/>
      <c r="TOJ30" s="291"/>
      <c r="TOK30" s="291"/>
      <c r="TOL30" s="291"/>
      <c r="TOM30" s="291"/>
      <c r="TON30" s="291"/>
      <c r="TOO30" s="291"/>
      <c r="TOP30" s="291"/>
      <c r="TOQ30" s="291"/>
      <c r="TOR30" s="291"/>
      <c r="TOS30" s="291"/>
      <c r="TOT30" s="291"/>
      <c r="TOU30" s="291"/>
      <c r="TOV30" s="291"/>
      <c r="TOW30" s="291"/>
      <c r="TOX30" s="291"/>
      <c r="TOY30" s="291"/>
      <c r="TOZ30" s="291"/>
      <c r="TPA30" s="291"/>
      <c r="TPB30" s="291"/>
      <c r="TPC30" s="291"/>
      <c r="TPD30" s="291"/>
      <c r="TPE30" s="291"/>
      <c r="TPF30" s="291"/>
      <c r="TPG30" s="291"/>
      <c r="TPH30" s="291"/>
      <c r="TPI30" s="291"/>
      <c r="TPJ30" s="291"/>
      <c r="TPK30" s="291"/>
      <c r="TPL30" s="291"/>
      <c r="TPM30" s="291"/>
      <c r="TPN30" s="291"/>
      <c r="TPO30" s="291"/>
      <c r="TPP30" s="291"/>
      <c r="TPQ30" s="291"/>
      <c r="TPR30" s="291"/>
      <c r="TPS30" s="291"/>
      <c r="TPT30" s="291"/>
      <c r="TPU30" s="291"/>
      <c r="TPV30" s="291"/>
      <c r="TPW30" s="291"/>
      <c r="TPX30" s="291"/>
      <c r="TPY30" s="291"/>
      <c r="TPZ30" s="291"/>
      <c r="TQA30" s="291"/>
      <c r="TQB30" s="291"/>
      <c r="TQC30" s="291"/>
      <c r="TQD30" s="291"/>
      <c r="TQE30" s="291"/>
      <c r="TQF30" s="291"/>
      <c r="TQG30" s="291"/>
      <c r="TQH30" s="291"/>
      <c r="TQI30" s="291"/>
      <c r="TQJ30" s="291"/>
      <c r="TQK30" s="291"/>
      <c r="TQL30" s="291"/>
      <c r="TQM30" s="291"/>
      <c r="TQN30" s="291"/>
      <c r="TQO30" s="291"/>
      <c r="TQP30" s="291"/>
      <c r="TQQ30" s="291"/>
      <c r="TQR30" s="291"/>
      <c r="TQS30" s="291"/>
      <c r="TQT30" s="291"/>
      <c r="TQU30" s="291"/>
      <c r="TQV30" s="291"/>
      <c r="TQW30" s="291"/>
      <c r="TQX30" s="291"/>
      <c r="TQY30" s="291"/>
      <c r="TQZ30" s="291"/>
      <c r="TRA30" s="291"/>
      <c r="TRB30" s="291"/>
      <c r="TRC30" s="291"/>
      <c r="TRD30" s="291"/>
      <c r="TRE30" s="291"/>
      <c r="TRF30" s="291"/>
      <c r="TRG30" s="291"/>
      <c r="TRH30" s="291"/>
      <c r="TRI30" s="291"/>
      <c r="TRJ30" s="291"/>
      <c r="TRK30" s="291"/>
      <c r="TRL30" s="291"/>
      <c r="TRM30" s="291"/>
      <c r="TRN30" s="291"/>
      <c r="TRO30" s="291"/>
      <c r="TRP30" s="291"/>
      <c r="TRQ30" s="291"/>
      <c r="TRR30" s="291"/>
      <c r="TRS30" s="291"/>
      <c r="TRT30" s="291"/>
      <c r="TRU30" s="291"/>
      <c r="TRV30" s="291"/>
      <c r="TRW30" s="291"/>
      <c r="TRX30" s="291"/>
      <c r="TRY30" s="291"/>
      <c r="TRZ30" s="291"/>
      <c r="TSA30" s="291"/>
      <c r="TSB30" s="291"/>
      <c r="TSC30" s="291"/>
      <c r="TSD30" s="291"/>
      <c r="TSE30" s="291"/>
      <c r="TSF30" s="291"/>
      <c r="TSG30" s="291"/>
      <c r="TSH30" s="291"/>
      <c r="TSI30" s="291"/>
      <c r="TSJ30" s="291"/>
      <c r="TSK30" s="291"/>
      <c r="TSL30" s="291"/>
      <c r="TSM30" s="291"/>
      <c r="TSN30" s="291"/>
      <c r="TSO30" s="291"/>
      <c r="TSP30" s="291"/>
      <c r="TSQ30" s="291"/>
      <c r="TSR30" s="291"/>
      <c r="TSS30" s="291"/>
      <c r="TST30" s="291"/>
      <c r="TSU30" s="291"/>
      <c r="TSV30" s="291"/>
      <c r="TSW30" s="291"/>
      <c r="TSX30" s="291"/>
      <c r="TSY30" s="291"/>
      <c r="TSZ30" s="291"/>
      <c r="TTA30" s="291"/>
      <c r="TTB30" s="291"/>
      <c r="TTC30" s="291"/>
      <c r="TTD30" s="291"/>
      <c r="TTE30" s="291"/>
      <c r="TTF30" s="291"/>
      <c r="TTG30" s="291"/>
      <c r="TTH30" s="291"/>
      <c r="TTI30" s="291"/>
      <c r="TTJ30" s="291"/>
      <c r="TTK30" s="291"/>
      <c r="TTL30" s="291"/>
      <c r="TTM30" s="291"/>
      <c r="TTN30" s="291"/>
      <c r="TTO30" s="291"/>
      <c r="TTP30" s="291"/>
      <c r="TTQ30" s="291"/>
      <c r="TTR30" s="291"/>
      <c r="TTS30" s="291"/>
      <c r="TTT30" s="291"/>
      <c r="TTU30" s="291"/>
      <c r="TTV30" s="291"/>
      <c r="TTW30" s="291"/>
      <c r="TTX30" s="291"/>
      <c r="TTY30" s="291"/>
      <c r="TTZ30" s="291"/>
      <c r="TUA30" s="291"/>
      <c r="TUB30" s="291"/>
      <c r="TUC30" s="291"/>
      <c r="TUD30" s="291"/>
      <c r="TUE30" s="291"/>
      <c r="TUF30" s="291"/>
      <c r="TUG30" s="291"/>
      <c r="TUH30" s="291"/>
      <c r="TUI30" s="291"/>
      <c r="TUJ30" s="291"/>
      <c r="TUK30" s="291"/>
      <c r="TUL30" s="291"/>
      <c r="TUM30" s="291"/>
      <c r="TUN30" s="291"/>
      <c r="TUO30" s="291"/>
      <c r="TUP30" s="291"/>
      <c r="TUQ30" s="291"/>
      <c r="TUR30" s="291"/>
      <c r="TUS30" s="291"/>
      <c r="TUT30" s="291"/>
      <c r="TUU30" s="291"/>
      <c r="TUV30" s="291"/>
      <c r="TUW30" s="291"/>
      <c r="TUX30" s="291"/>
      <c r="TUY30" s="291"/>
      <c r="TUZ30" s="291"/>
      <c r="TVA30" s="291"/>
      <c r="TVB30" s="291"/>
      <c r="TVC30" s="291"/>
      <c r="TVD30" s="291"/>
      <c r="TVE30" s="291"/>
      <c r="TVF30" s="291"/>
      <c r="TVG30" s="291"/>
      <c r="TVH30" s="291"/>
      <c r="TVI30" s="291"/>
      <c r="TVJ30" s="291"/>
      <c r="TVK30" s="291"/>
      <c r="TVL30" s="291"/>
      <c r="TVM30" s="291"/>
      <c r="TVN30" s="291"/>
      <c r="TVO30" s="291"/>
      <c r="TVP30" s="291"/>
      <c r="TVQ30" s="291"/>
      <c r="TVR30" s="291"/>
      <c r="TVS30" s="291"/>
      <c r="TVT30" s="291"/>
      <c r="TVU30" s="291"/>
      <c r="TVV30" s="291"/>
      <c r="TVW30" s="291"/>
      <c r="TVX30" s="291"/>
      <c r="TVY30" s="291"/>
      <c r="TVZ30" s="291"/>
      <c r="TWA30" s="291"/>
      <c r="TWB30" s="291"/>
      <c r="TWC30" s="291"/>
      <c r="TWD30" s="291"/>
      <c r="TWE30" s="291"/>
      <c r="TWF30" s="291"/>
      <c r="TWG30" s="291"/>
      <c r="TWH30" s="291"/>
      <c r="TWI30" s="291"/>
      <c r="TWJ30" s="291"/>
      <c r="TWK30" s="291"/>
      <c r="TWL30" s="291"/>
      <c r="TWM30" s="291"/>
      <c r="TWN30" s="291"/>
      <c r="TWO30" s="291"/>
      <c r="TWP30" s="291"/>
      <c r="TWQ30" s="291"/>
      <c r="TWR30" s="291"/>
      <c r="TWS30" s="291"/>
      <c r="TWT30" s="291"/>
      <c r="TWU30" s="291"/>
      <c r="TWV30" s="291"/>
      <c r="TWW30" s="291"/>
      <c r="TWX30" s="291"/>
      <c r="TWY30" s="291"/>
      <c r="TWZ30" s="291"/>
      <c r="TXA30" s="291"/>
      <c r="TXB30" s="291"/>
      <c r="TXC30" s="291"/>
      <c r="TXD30" s="291"/>
      <c r="TXE30" s="291"/>
      <c r="TXF30" s="291"/>
      <c r="TXG30" s="291"/>
      <c r="TXH30" s="291"/>
      <c r="TXI30" s="291"/>
      <c r="TXJ30" s="291"/>
      <c r="TXK30" s="291"/>
      <c r="TXL30" s="291"/>
      <c r="TXM30" s="291"/>
      <c r="TXN30" s="291"/>
      <c r="TXO30" s="291"/>
      <c r="TXP30" s="291"/>
      <c r="TXQ30" s="291"/>
      <c r="TXR30" s="291"/>
      <c r="TXS30" s="291"/>
      <c r="TXT30" s="291"/>
      <c r="TXU30" s="291"/>
      <c r="TXV30" s="291"/>
      <c r="TXW30" s="291"/>
      <c r="TXX30" s="291"/>
      <c r="TXY30" s="291"/>
      <c r="TXZ30" s="291"/>
      <c r="TYA30" s="291"/>
      <c r="TYB30" s="291"/>
      <c r="TYC30" s="291"/>
      <c r="TYD30" s="291"/>
      <c r="TYE30" s="291"/>
      <c r="TYF30" s="291"/>
      <c r="TYG30" s="291"/>
      <c r="TYH30" s="291"/>
      <c r="TYI30" s="291"/>
      <c r="TYJ30" s="291"/>
      <c r="TYK30" s="291"/>
      <c r="TYL30" s="291"/>
      <c r="TYM30" s="291"/>
      <c r="TYN30" s="291"/>
      <c r="TYO30" s="291"/>
      <c r="TYP30" s="291"/>
      <c r="TYQ30" s="291"/>
      <c r="TYR30" s="291"/>
      <c r="TYS30" s="291"/>
      <c r="TYT30" s="291"/>
      <c r="TYU30" s="291"/>
      <c r="TYV30" s="291"/>
      <c r="TYW30" s="291"/>
      <c r="TYX30" s="291"/>
      <c r="TYY30" s="291"/>
      <c r="TYZ30" s="291"/>
      <c r="TZA30" s="291"/>
      <c r="TZB30" s="291"/>
      <c r="TZC30" s="291"/>
      <c r="TZD30" s="291"/>
      <c r="TZE30" s="291"/>
      <c r="TZF30" s="291"/>
      <c r="TZG30" s="291"/>
      <c r="TZH30" s="291"/>
      <c r="TZI30" s="291"/>
      <c r="TZJ30" s="291"/>
      <c r="TZK30" s="291"/>
      <c r="TZL30" s="291"/>
      <c r="TZM30" s="291"/>
      <c r="TZN30" s="291"/>
      <c r="TZO30" s="291"/>
      <c r="TZP30" s="291"/>
      <c r="TZQ30" s="291"/>
      <c r="TZR30" s="291"/>
      <c r="TZS30" s="291"/>
      <c r="TZT30" s="291"/>
      <c r="TZU30" s="291"/>
      <c r="TZV30" s="291"/>
      <c r="TZW30" s="291"/>
      <c r="TZX30" s="291"/>
      <c r="TZY30" s="291"/>
      <c r="TZZ30" s="291"/>
      <c r="UAA30" s="291"/>
      <c r="UAB30" s="291"/>
      <c r="UAC30" s="291"/>
      <c r="UAD30" s="291"/>
      <c r="UAE30" s="291"/>
      <c r="UAF30" s="291"/>
      <c r="UAG30" s="291"/>
      <c r="UAH30" s="291"/>
      <c r="UAI30" s="291"/>
      <c r="UAJ30" s="291"/>
      <c r="UAK30" s="291"/>
      <c r="UAL30" s="291"/>
      <c r="UAM30" s="291"/>
      <c r="UAN30" s="291"/>
      <c r="UAO30" s="291"/>
      <c r="UAP30" s="291"/>
      <c r="UAQ30" s="291"/>
      <c r="UAR30" s="291"/>
      <c r="UAS30" s="291"/>
      <c r="UAT30" s="291"/>
      <c r="UAU30" s="291"/>
      <c r="UAV30" s="291"/>
      <c r="UAW30" s="291"/>
      <c r="UAX30" s="291"/>
      <c r="UAY30" s="291"/>
      <c r="UAZ30" s="291"/>
      <c r="UBA30" s="291"/>
      <c r="UBB30" s="291"/>
      <c r="UBC30" s="291"/>
      <c r="UBD30" s="291"/>
      <c r="UBE30" s="291"/>
      <c r="UBF30" s="291"/>
      <c r="UBG30" s="291"/>
      <c r="UBH30" s="291"/>
      <c r="UBI30" s="291"/>
      <c r="UBJ30" s="291"/>
      <c r="UBK30" s="291"/>
      <c r="UBL30" s="291"/>
      <c r="UBM30" s="291"/>
      <c r="UBN30" s="291"/>
      <c r="UBO30" s="291"/>
      <c r="UBP30" s="291"/>
      <c r="UBQ30" s="291"/>
      <c r="UBR30" s="291"/>
      <c r="UBS30" s="291"/>
      <c r="UBT30" s="291"/>
      <c r="UBU30" s="291"/>
      <c r="UBV30" s="291"/>
      <c r="UBW30" s="291"/>
      <c r="UBX30" s="291"/>
      <c r="UBY30" s="291"/>
      <c r="UBZ30" s="291"/>
      <c r="UCA30" s="291"/>
      <c r="UCB30" s="291"/>
      <c r="UCC30" s="291"/>
      <c r="UCD30" s="291"/>
      <c r="UCE30" s="291"/>
      <c r="UCF30" s="291"/>
      <c r="UCG30" s="291"/>
      <c r="UCH30" s="291"/>
      <c r="UCI30" s="291"/>
      <c r="UCJ30" s="291"/>
      <c r="UCK30" s="291"/>
      <c r="UCL30" s="291"/>
      <c r="UCM30" s="291"/>
      <c r="UCN30" s="291"/>
      <c r="UCO30" s="291"/>
      <c r="UCP30" s="291"/>
      <c r="UCQ30" s="291"/>
      <c r="UCR30" s="291"/>
      <c r="UCS30" s="291"/>
      <c r="UCT30" s="291"/>
      <c r="UCU30" s="291"/>
      <c r="UCV30" s="291"/>
      <c r="UCW30" s="291"/>
      <c r="UCX30" s="291"/>
      <c r="UCY30" s="291"/>
      <c r="UCZ30" s="291"/>
      <c r="UDA30" s="291"/>
      <c r="UDB30" s="291"/>
      <c r="UDC30" s="291"/>
      <c r="UDD30" s="291"/>
      <c r="UDE30" s="291"/>
      <c r="UDF30" s="291"/>
      <c r="UDG30" s="291"/>
      <c r="UDH30" s="291"/>
      <c r="UDI30" s="291"/>
      <c r="UDJ30" s="291"/>
      <c r="UDK30" s="291"/>
      <c r="UDL30" s="291"/>
      <c r="UDM30" s="291"/>
      <c r="UDN30" s="291"/>
      <c r="UDO30" s="291"/>
      <c r="UDP30" s="291"/>
      <c r="UDQ30" s="291"/>
      <c r="UDR30" s="291"/>
      <c r="UDS30" s="291"/>
      <c r="UDT30" s="291"/>
      <c r="UDU30" s="291"/>
      <c r="UDV30" s="291"/>
      <c r="UDW30" s="291"/>
      <c r="UDX30" s="291"/>
      <c r="UDY30" s="291"/>
      <c r="UDZ30" s="291"/>
      <c r="UEA30" s="291"/>
      <c r="UEB30" s="291"/>
      <c r="UEC30" s="291"/>
      <c r="UED30" s="291"/>
      <c r="UEE30" s="291"/>
      <c r="UEF30" s="291"/>
      <c r="UEG30" s="291"/>
      <c r="UEH30" s="291"/>
      <c r="UEI30" s="291"/>
      <c r="UEJ30" s="291"/>
      <c r="UEK30" s="291"/>
      <c r="UEL30" s="291"/>
      <c r="UEM30" s="291"/>
      <c r="UEN30" s="291"/>
      <c r="UEO30" s="291"/>
      <c r="UEP30" s="291"/>
      <c r="UEQ30" s="291"/>
      <c r="UER30" s="291"/>
      <c r="UES30" s="291"/>
      <c r="UET30" s="291"/>
      <c r="UEU30" s="291"/>
      <c r="UEV30" s="291"/>
      <c r="UEW30" s="291"/>
      <c r="UEX30" s="291"/>
      <c r="UEY30" s="291"/>
      <c r="UEZ30" s="291"/>
      <c r="UFA30" s="291"/>
      <c r="UFB30" s="291"/>
      <c r="UFC30" s="291"/>
      <c r="UFD30" s="291"/>
      <c r="UFE30" s="291"/>
      <c r="UFF30" s="291"/>
      <c r="UFG30" s="291"/>
      <c r="UFH30" s="291"/>
      <c r="UFI30" s="291"/>
      <c r="UFJ30" s="291"/>
      <c r="UFK30" s="291"/>
      <c r="UFL30" s="291"/>
      <c r="UFM30" s="291"/>
      <c r="UFN30" s="291"/>
      <c r="UFO30" s="291"/>
      <c r="UFP30" s="291"/>
      <c r="UFQ30" s="291"/>
      <c r="UFR30" s="291"/>
      <c r="UFS30" s="291"/>
      <c r="UFT30" s="291"/>
      <c r="UFU30" s="291"/>
      <c r="UFV30" s="291"/>
      <c r="UFW30" s="291"/>
      <c r="UFX30" s="291"/>
      <c r="UFY30" s="291"/>
      <c r="UFZ30" s="291"/>
      <c r="UGA30" s="291"/>
      <c r="UGB30" s="291"/>
      <c r="UGC30" s="291"/>
      <c r="UGD30" s="291"/>
      <c r="UGE30" s="291"/>
      <c r="UGF30" s="291"/>
      <c r="UGG30" s="291"/>
      <c r="UGH30" s="291"/>
      <c r="UGI30" s="291"/>
      <c r="UGJ30" s="291"/>
      <c r="UGK30" s="291"/>
      <c r="UGL30" s="291"/>
      <c r="UGM30" s="291"/>
      <c r="UGN30" s="291"/>
      <c r="UGO30" s="291"/>
      <c r="UGP30" s="291"/>
      <c r="UGQ30" s="291"/>
      <c r="UGR30" s="291"/>
      <c r="UGS30" s="291"/>
      <c r="UGT30" s="291"/>
      <c r="UGU30" s="291"/>
      <c r="UGV30" s="291"/>
      <c r="UGW30" s="291"/>
      <c r="UGX30" s="291"/>
      <c r="UGY30" s="291"/>
      <c r="UGZ30" s="291"/>
      <c r="UHA30" s="291"/>
      <c r="UHB30" s="291"/>
      <c r="UHC30" s="291"/>
      <c r="UHD30" s="291"/>
      <c r="UHE30" s="291"/>
      <c r="UHF30" s="291"/>
      <c r="UHG30" s="291"/>
      <c r="UHH30" s="291"/>
      <c r="UHI30" s="291"/>
      <c r="UHJ30" s="291"/>
      <c r="UHK30" s="291"/>
      <c r="UHL30" s="291"/>
      <c r="UHM30" s="291"/>
      <c r="UHN30" s="291"/>
      <c r="UHO30" s="291"/>
      <c r="UHP30" s="291"/>
      <c r="UHQ30" s="291"/>
      <c r="UHR30" s="291"/>
      <c r="UHS30" s="291"/>
      <c r="UHT30" s="291"/>
      <c r="UHU30" s="291"/>
      <c r="UHV30" s="291"/>
      <c r="UHW30" s="291"/>
      <c r="UHX30" s="291"/>
      <c r="UHY30" s="291"/>
      <c r="UHZ30" s="291"/>
      <c r="UIA30" s="291"/>
      <c r="UIB30" s="291"/>
      <c r="UIC30" s="291"/>
      <c r="UID30" s="291"/>
      <c r="UIE30" s="291"/>
      <c r="UIF30" s="291"/>
      <c r="UIG30" s="291"/>
      <c r="UIH30" s="291"/>
      <c r="UII30" s="291"/>
      <c r="UIJ30" s="291"/>
      <c r="UIK30" s="291"/>
      <c r="UIL30" s="291"/>
      <c r="UIM30" s="291"/>
      <c r="UIN30" s="291"/>
      <c r="UIO30" s="291"/>
      <c r="UIP30" s="291"/>
      <c r="UIQ30" s="291"/>
      <c r="UIR30" s="291"/>
      <c r="UIS30" s="291"/>
      <c r="UIT30" s="291"/>
      <c r="UIU30" s="291"/>
      <c r="UIV30" s="291"/>
      <c r="UIW30" s="291"/>
      <c r="UIX30" s="291"/>
      <c r="UIY30" s="291"/>
      <c r="UIZ30" s="291"/>
      <c r="UJA30" s="291"/>
      <c r="UJB30" s="291"/>
      <c r="UJC30" s="291"/>
      <c r="UJD30" s="291"/>
      <c r="UJE30" s="291"/>
      <c r="UJF30" s="291"/>
      <c r="UJG30" s="291"/>
      <c r="UJH30" s="291"/>
      <c r="UJI30" s="291"/>
      <c r="UJJ30" s="291"/>
      <c r="UJK30" s="291"/>
      <c r="UJL30" s="291"/>
      <c r="UJM30" s="291"/>
      <c r="UJN30" s="291"/>
      <c r="UJO30" s="291"/>
      <c r="UJP30" s="291"/>
      <c r="UJQ30" s="291"/>
      <c r="UJR30" s="291"/>
      <c r="UJS30" s="291"/>
      <c r="UJT30" s="291"/>
      <c r="UJU30" s="291"/>
      <c r="UJV30" s="291"/>
      <c r="UJW30" s="291"/>
      <c r="UJX30" s="291"/>
      <c r="UJY30" s="291"/>
      <c r="UJZ30" s="291"/>
      <c r="UKA30" s="291"/>
      <c r="UKB30" s="291"/>
      <c r="UKC30" s="291"/>
      <c r="UKD30" s="291"/>
      <c r="UKE30" s="291"/>
      <c r="UKF30" s="291"/>
      <c r="UKG30" s="291"/>
      <c r="UKH30" s="291"/>
      <c r="UKI30" s="291"/>
      <c r="UKJ30" s="291"/>
      <c r="UKK30" s="291"/>
      <c r="UKL30" s="291"/>
      <c r="UKM30" s="291"/>
      <c r="UKN30" s="291"/>
      <c r="UKO30" s="291"/>
      <c r="UKP30" s="291"/>
      <c r="UKQ30" s="291"/>
      <c r="UKR30" s="291"/>
      <c r="UKS30" s="291"/>
      <c r="UKT30" s="291"/>
      <c r="UKU30" s="291"/>
      <c r="UKV30" s="291"/>
      <c r="UKW30" s="291"/>
      <c r="UKX30" s="291"/>
      <c r="UKY30" s="291"/>
      <c r="UKZ30" s="291"/>
      <c r="ULA30" s="291"/>
      <c r="ULB30" s="291"/>
      <c r="ULC30" s="291"/>
      <c r="ULD30" s="291"/>
      <c r="ULE30" s="291"/>
      <c r="ULF30" s="291"/>
      <c r="ULG30" s="291"/>
      <c r="ULH30" s="291"/>
      <c r="ULI30" s="291"/>
      <c r="ULJ30" s="291"/>
      <c r="ULK30" s="291"/>
      <c r="ULL30" s="291"/>
      <c r="ULM30" s="291"/>
      <c r="ULN30" s="291"/>
      <c r="ULO30" s="291"/>
      <c r="ULP30" s="291"/>
      <c r="ULQ30" s="291"/>
      <c r="ULR30" s="291"/>
      <c r="ULS30" s="291"/>
      <c r="ULT30" s="291"/>
      <c r="ULU30" s="291"/>
      <c r="ULV30" s="291"/>
      <c r="ULW30" s="291"/>
      <c r="ULX30" s="291"/>
      <c r="ULY30" s="291"/>
      <c r="ULZ30" s="291"/>
      <c r="UMA30" s="291"/>
      <c r="UMB30" s="291"/>
      <c r="UMC30" s="291"/>
      <c r="UMD30" s="291"/>
      <c r="UME30" s="291"/>
      <c r="UMF30" s="291"/>
      <c r="UMG30" s="291"/>
      <c r="UMH30" s="291"/>
      <c r="UMI30" s="291"/>
      <c r="UMJ30" s="291"/>
      <c r="UMK30" s="291"/>
      <c r="UML30" s="291"/>
      <c r="UMM30" s="291"/>
      <c r="UMN30" s="291"/>
      <c r="UMO30" s="291"/>
      <c r="UMP30" s="291"/>
      <c r="UMQ30" s="291"/>
      <c r="UMR30" s="291"/>
      <c r="UMS30" s="291"/>
      <c r="UMT30" s="291"/>
      <c r="UMU30" s="291"/>
      <c r="UMV30" s="291"/>
      <c r="UMW30" s="291"/>
      <c r="UMX30" s="291"/>
      <c r="UMY30" s="291"/>
      <c r="UMZ30" s="291"/>
      <c r="UNA30" s="291"/>
      <c r="UNB30" s="291"/>
      <c r="UNC30" s="291"/>
      <c r="UND30" s="291"/>
      <c r="UNE30" s="291"/>
      <c r="UNF30" s="291"/>
      <c r="UNG30" s="291"/>
      <c r="UNH30" s="291"/>
      <c r="UNI30" s="291"/>
      <c r="UNJ30" s="291"/>
      <c r="UNK30" s="291"/>
      <c r="UNL30" s="291"/>
      <c r="UNM30" s="291"/>
      <c r="UNN30" s="291"/>
      <c r="UNO30" s="291"/>
      <c r="UNP30" s="291"/>
      <c r="UNQ30" s="291"/>
      <c r="UNR30" s="291"/>
      <c r="UNS30" s="291"/>
      <c r="UNT30" s="291"/>
      <c r="UNU30" s="291"/>
      <c r="UNV30" s="291"/>
      <c r="UNW30" s="291"/>
      <c r="UNX30" s="291"/>
      <c r="UNY30" s="291"/>
      <c r="UNZ30" s="291"/>
      <c r="UOA30" s="291"/>
      <c r="UOB30" s="291"/>
      <c r="UOC30" s="291"/>
      <c r="UOD30" s="291"/>
      <c r="UOE30" s="291"/>
      <c r="UOF30" s="291"/>
      <c r="UOG30" s="291"/>
      <c r="UOH30" s="291"/>
      <c r="UOI30" s="291"/>
      <c r="UOJ30" s="291"/>
      <c r="UOK30" s="291"/>
      <c r="UOL30" s="291"/>
      <c r="UOM30" s="291"/>
      <c r="UON30" s="291"/>
      <c r="UOO30" s="291"/>
      <c r="UOP30" s="291"/>
      <c r="UOQ30" s="291"/>
      <c r="UOR30" s="291"/>
      <c r="UOS30" s="291"/>
      <c r="UOT30" s="291"/>
      <c r="UOU30" s="291"/>
      <c r="UOV30" s="291"/>
      <c r="UOW30" s="291"/>
      <c r="UOX30" s="291"/>
      <c r="UOY30" s="291"/>
      <c r="UOZ30" s="291"/>
      <c r="UPA30" s="291"/>
      <c r="UPB30" s="291"/>
      <c r="UPC30" s="291"/>
      <c r="UPD30" s="291"/>
      <c r="UPE30" s="291"/>
      <c r="UPF30" s="291"/>
      <c r="UPG30" s="291"/>
      <c r="UPH30" s="291"/>
      <c r="UPI30" s="291"/>
      <c r="UPJ30" s="291"/>
      <c r="UPK30" s="291"/>
      <c r="UPL30" s="291"/>
      <c r="UPM30" s="291"/>
      <c r="UPN30" s="291"/>
      <c r="UPO30" s="291"/>
      <c r="UPP30" s="291"/>
      <c r="UPQ30" s="291"/>
      <c r="UPR30" s="291"/>
      <c r="UPS30" s="291"/>
      <c r="UPT30" s="291"/>
      <c r="UPU30" s="291"/>
      <c r="UPV30" s="291"/>
      <c r="UPW30" s="291"/>
      <c r="UPX30" s="291"/>
      <c r="UPY30" s="291"/>
      <c r="UPZ30" s="291"/>
      <c r="UQA30" s="291"/>
      <c r="UQB30" s="291"/>
      <c r="UQC30" s="291"/>
      <c r="UQD30" s="291"/>
      <c r="UQE30" s="291"/>
      <c r="UQF30" s="291"/>
      <c r="UQG30" s="291"/>
      <c r="UQH30" s="291"/>
      <c r="UQI30" s="291"/>
      <c r="UQJ30" s="291"/>
      <c r="UQK30" s="291"/>
      <c r="UQL30" s="291"/>
      <c r="UQM30" s="291"/>
      <c r="UQN30" s="291"/>
      <c r="UQO30" s="291"/>
      <c r="UQP30" s="291"/>
      <c r="UQQ30" s="291"/>
      <c r="UQR30" s="291"/>
      <c r="UQS30" s="291"/>
      <c r="UQT30" s="291"/>
      <c r="UQU30" s="291"/>
      <c r="UQV30" s="291"/>
      <c r="UQW30" s="291"/>
      <c r="UQX30" s="291"/>
      <c r="UQY30" s="291"/>
      <c r="UQZ30" s="291"/>
      <c r="URA30" s="291"/>
      <c r="URB30" s="291"/>
      <c r="URC30" s="291"/>
      <c r="URD30" s="291"/>
      <c r="URE30" s="291"/>
      <c r="URF30" s="291"/>
      <c r="URG30" s="291"/>
      <c r="URH30" s="291"/>
      <c r="URI30" s="291"/>
      <c r="URJ30" s="291"/>
      <c r="URK30" s="291"/>
      <c r="URL30" s="291"/>
      <c r="URM30" s="291"/>
      <c r="URN30" s="291"/>
      <c r="URO30" s="291"/>
      <c r="URP30" s="291"/>
      <c r="URQ30" s="291"/>
      <c r="URR30" s="291"/>
      <c r="URS30" s="291"/>
      <c r="URT30" s="291"/>
      <c r="URU30" s="291"/>
      <c r="URV30" s="291"/>
      <c r="URW30" s="291"/>
      <c r="URX30" s="291"/>
      <c r="URY30" s="291"/>
      <c r="URZ30" s="291"/>
      <c r="USA30" s="291"/>
      <c r="USB30" s="291"/>
      <c r="USC30" s="291"/>
      <c r="USD30" s="291"/>
      <c r="USE30" s="291"/>
      <c r="USF30" s="291"/>
      <c r="USG30" s="291"/>
      <c r="USH30" s="291"/>
      <c r="USI30" s="291"/>
      <c r="USJ30" s="291"/>
      <c r="USK30" s="291"/>
      <c r="USL30" s="291"/>
      <c r="USM30" s="291"/>
      <c r="USN30" s="291"/>
      <c r="USO30" s="291"/>
      <c r="USP30" s="291"/>
      <c r="USQ30" s="291"/>
      <c r="USR30" s="291"/>
      <c r="USS30" s="291"/>
      <c r="UST30" s="291"/>
      <c r="USU30" s="291"/>
      <c r="USV30" s="291"/>
      <c r="USW30" s="291"/>
      <c r="USX30" s="291"/>
      <c r="USY30" s="291"/>
      <c r="USZ30" s="291"/>
      <c r="UTA30" s="291"/>
      <c r="UTB30" s="291"/>
      <c r="UTC30" s="291"/>
      <c r="UTD30" s="291"/>
      <c r="UTE30" s="291"/>
      <c r="UTF30" s="291"/>
      <c r="UTG30" s="291"/>
      <c r="UTH30" s="291"/>
      <c r="UTI30" s="291"/>
      <c r="UTJ30" s="291"/>
      <c r="UTK30" s="291"/>
      <c r="UTL30" s="291"/>
      <c r="UTM30" s="291"/>
      <c r="UTN30" s="291"/>
      <c r="UTO30" s="291"/>
      <c r="UTP30" s="291"/>
      <c r="UTQ30" s="291"/>
      <c r="UTR30" s="291"/>
      <c r="UTS30" s="291"/>
      <c r="UTT30" s="291"/>
      <c r="UTU30" s="291"/>
      <c r="UTV30" s="291"/>
      <c r="UTW30" s="291"/>
      <c r="UTX30" s="291"/>
      <c r="UTY30" s="291"/>
      <c r="UTZ30" s="291"/>
      <c r="UUA30" s="291"/>
      <c r="UUB30" s="291"/>
      <c r="UUC30" s="291"/>
      <c r="UUD30" s="291"/>
      <c r="UUE30" s="291"/>
      <c r="UUF30" s="291"/>
      <c r="UUG30" s="291"/>
      <c r="UUH30" s="291"/>
      <c r="UUI30" s="291"/>
      <c r="UUJ30" s="291"/>
      <c r="UUK30" s="291"/>
      <c r="UUL30" s="291"/>
      <c r="UUM30" s="291"/>
      <c r="UUN30" s="291"/>
      <c r="UUO30" s="291"/>
      <c r="UUP30" s="291"/>
      <c r="UUQ30" s="291"/>
      <c r="UUR30" s="291"/>
      <c r="UUS30" s="291"/>
      <c r="UUT30" s="291"/>
      <c r="UUU30" s="291"/>
      <c r="UUV30" s="291"/>
      <c r="UUW30" s="291"/>
      <c r="UUX30" s="291"/>
      <c r="UUY30" s="291"/>
      <c r="UUZ30" s="291"/>
      <c r="UVA30" s="291"/>
      <c r="UVB30" s="291"/>
      <c r="UVC30" s="291"/>
      <c r="UVD30" s="291"/>
      <c r="UVE30" s="291"/>
      <c r="UVF30" s="291"/>
      <c r="UVG30" s="291"/>
      <c r="UVH30" s="291"/>
      <c r="UVI30" s="291"/>
      <c r="UVJ30" s="291"/>
      <c r="UVK30" s="291"/>
      <c r="UVL30" s="291"/>
      <c r="UVM30" s="291"/>
      <c r="UVN30" s="291"/>
      <c r="UVO30" s="291"/>
      <c r="UVP30" s="291"/>
      <c r="UVQ30" s="291"/>
      <c r="UVR30" s="291"/>
      <c r="UVS30" s="291"/>
      <c r="UVT30" s="291"/>
      <c r="UVU30" s="291"/>
      <c r="UVV30" s="291"/>
      <c r="UVW30" s="291"/>
      <c r="UVX30" s="291"/>
      <c r="UVY30" s="291"/>
      <c r="UVZ30" s="291"/>
      <c r="UWA30" s="291"/>
      <c r="UWB30" s="291"/>
      <c r="UWC30" s="291"/>
      <c r="UWD30" s="291"/>
      <c r="UWE30" s="291"/>
      <c r="UWF30" s="291"/>
      <c r="UWG30" s="291"/>
      <c r="UWH30" s="291"/>
      <c r="UWI30" s="291"/>
      <c r="UWJ30" s="291"/>
      <c r="UWK30" s="291"/>
      <c r="UWL30" s="291"/>
      <c r="UWM30" s="291"/>
      <c r="UWN30" s="291"/>
      <c r="UWO30" s="291"/>
      <c r="UWP30" s="291"/>
      <c r="UWQ30" s="291"/>
      <c r="UWR30" s="291"/>
      <c r="UWS30" s="291"/>
      <c r="UWT30" s="291"/>
      <c r="UWU30" s="291"/>
      <c r="UWV30" s="291"/>
      <c r="UWW30" s="291"/>
      <c r="UWX30" s="291"/>
      <c r="UWY30" s="291"/>
      <c r="UWZ30" s="291"/>
      <c r="UXA30" s="291"/>
      <c r="UXB30" s="291"/>
      <c r="UXC30" s="291"/>
      <c r="UXD30" s="291"/>
      <c r="UXE30" s="291"/>
      <c r="UXF30" s="291"/>
      <c r="UXG30" s="291"/>
      <c r="UXH30" s="291"/>
      <c r="UXI30" s="291"/>
      <c r="UXJ30" s="291"/>
      <c r="UXK30" s="291"/>
      <c r="UXL30" s="291"/>
      <c r="UXM30" s="291"/>
      <c r="UXN30" s="291"/>
      <c r="UXO30" s="291"/>
      <c r="UXP30" s="291"/>
      <c r="UXQ30" s="291"/>
      <c r="UXR30" s="291"/>
      <c r="UXS30" s="291"/>
      <c r="UXT30" s="291"/>
      <c r="UXU30" s="291"/>
      <c r="UXV30" s="291"/>
      <c r="UXW30" s="291"/>
      <c r="UXX30" s="291"/>
      <c r="UXY30" s="291"/>
      <c r="UXZ30" s="291"/>
      <c r="UYA30" s="291"/>
      <c r="UYB30" s="291"/>
      <c r="UYC30" s="291"/>
      <c r="UYD30" s="291"/>
      <c r="UYE30" s="291"/>
      <c r="UYF30" s="291"/>
      <c r="UYG30" s="291"/>
      <c r="UYH30" s="291"/>
      <c r="UYI30" s="291"/>
      <c r="UYJ30" s="291"/>
      <c r="UYK30" s="291"/>
      <c r="UYL30" s="291"/>
      <c r="UYM30" s="291"/>
      <c r="UYN30" s="291"/>
      <c r="UYO30" s="291"/>
      <c r="UYP30" s="291"/>
      <c r="UYQ30" s="291"/>
      <c r="UYR30" s="291"/>
      <c r="UYS30" s="291"/>
      <c r="UYT30" s="291"/>
      <c r="UYU30" s="291"/>
      <c r="UYV30" s="291"/>
      <c r="UYW30" s="291"/>
      <c r="UYX30" s="291"/>
      <c r="UYY30" s="291"/>
      <c r="UYZ30" s="291"/>
      <c r="UZA30" s="291"/>
      <c r="UZB30" s="291"/>
      <c r="UZC30" s="291"/>
      <c r="UZD30" s="291"/>
      <c r="UZE30" s="291"/>
      <c r="UZF30" s="291"/>
      <c r="UZG30" s="291"/>
      <c r="UZH30" s="291"/>
      <c r="UZI30" s="291"/>
      <c r="UZJ30" s="291"/>
      <c r="UZK30" s="291"/>
      <c r="UZL30" s="291"/>
      <c r="UZM30" s="291"/>
      <c r="UZN30" s="291"/>
      <c r="UZO30" s="291"/>
      <c r="UZP30" s="291"/>
      <c r="UZQ30" s="291"/>
      <c r="UZR30" s="291"/>
      <c r="UZS30" s="291"/>
      <c r="UZT30" s="291"/>
      <c r="UZU30" s="291"/>
      <c r="UZV30" s="291"/>
      <c r="UZW30" s="291"/>
      <c r="UZX30" s="291"/>
      <c r="UZY30" s="291"/>
      <c r="UZZ30" s="291"/>
      <c r="VAA30" s="291"/>
      <c r="VAB30" s="291"/>
      <c r="VAC30" s="291"/>
      <c r="VAD30" s="291"/>
      <c r="VAE30" s="291"/>
      <c r="VAF30" s="291"/>
      <c r="VAG30" s="291"/>
      <c r="VAH30" s="291"/>
      <c r="VAI30" s="291"/>
      <c r="VAJ30" s="291"/>
      <c r="VAK30" s="291"/>
      <c r="VAL30" s="291"/>
      <c r="VAM30" s="291"/>
      <c r="VAN30" s="291"/>
      <c r="VAO30" s="291"/>
      <c r="VAP30" s="291"/>
      <c r="VAQ30" s="291"/>
      <c r="VAR30" s="291"/>
      <c r="VAS30" s="291"/>
      <c r="VAT30" s="291"/>
      <c r="VAU30" s="291"/>
      <c r="VAV30" s="291"/>
      <c r="VAW30" s="291"/>
      <c r="VAX30" s="291"/>
      <c r="VAY30" s="291"/>
      <c r="VAZ30" s="291"/>
      <c r="VBA30" s="291"/>
      <c r="VBB30" s="291"/>
      <c r="VBC30" s="291"/>
      <c r="VBD30" s="291"/>
      <c r="VBE30" s="291"/>
      <c r="VBF30" s="291"/>
      <c r="VBG30" s="291"/>
      <c r="VBH30" s="291"/>
      <c r="VBI30" s="291"/>
      <c r="VBJ30" s="291"/>
      <c r="VBK30" s="291"/>
      <c r="VBL30" s="291"/>
      <c r="VBM30" s="291"/>
      <c r="VBN30" s="291"/>
      <c r="VBO30" s="291"/>
      <c r="VBP30" s="291"/>
      <c r="VBQ30" s="291"/>
      <c r="VBR30" s="291"/>
      <c r="VBS30" s="291"/>
      <c r="VBT30" s="291"/>
      <c r="VBU30" s="291"/>
      <c r="VBV30" s="291"/>
      <c r="VBW30" s="291"/>
      <c r="VBX30" s="291"/>
      <c r="VBY30" s="291"/>
      <c r="VBZ30" s="291"/>
      <c r="VCA30" s="291"/>
      <c r="VCB30" s="291"/>
      <c r="VCC30" s="291"/>
      <c r="VCD30" s="291"/>
      <c r="VCE30" s="291"/>
      <c r="VCF30" s="291"/>
      <c r="VCG30" s="291"/>
      <c r="VCH30" s="291"/>
      <c r="VCI30" s="291"/>
      <c r="VCJ30" s="291"/>
      <c r="VCK30" s="291"/>
      <c r="VCL30" s="291"/>
      <c r="VCM30" s="291"/>
      <c r="VCN30" s="291"/>
      <c r="VCO30" s="291"/>
      <c r="VCP30" s="291"/>
      <c r="VCQ30" s="291"/>
      <c r="VCR30" s="291"/>
      <c r="VCS30" s="291"/>
      <c r="VCT30" s="291"/>
      <c r="VCU30" s="291"/>
      <c r="VCV30" s="291"/>
      <c r="VCW30" s="291"/>
      <c r="VCX30" s="291"/>
      <c r="VCY30" s="291"/>
      <c r="VCZ30" s="291"/>
      <c r="VDA30" s="291"/>
      <c r="VDB30" s="291"/>
      <c r="VDC30" s="291"/>
      <c r="VDD30" s="291"/>
      <c r="VDE30" s="291"/>
      <c r="VDF30" s="291"/>
      <c r="VDG30" s="291"/>
      <c r="VDH30" s="291"/>
      <c r="VDI30" s="291"/>
      <c r="VDJ30" s="291"/>
      <c r="VDK30" s="291"/>
      <c r="VDL30" s="291"/>
      <c r="VDM30" s="291"/>
      <c r="VDN30" s="291"/>
      <c r="VDO30" s="291"/>
      <c r="VDP30" s="291"/>
      <c r="VDQ30" s="291"/>
      <c r="VDR30" s="291"/>
      <c r="VDS30" s="291"/>
      <c r="VDT30" s="291"/>
      <c r="VDU30" s="291"/>
      <c r="VDV30" s="291"/>
      <c r="VDW30" s="291"/>
      <c r="VDX30" s="291"/>
      <c r="VDY30" s="291"/>
      <c r="VDZ30" s="291"/>
      <c r="VEA30" s="291"/>
      <c r="VEB30" s="291"/>
      <c r="VEC30" s="291"/>
      <c r="VED30" s="291"/>
      <c r="VEE30" s="291"/>
      <c r="VEF30" s="291"/>
      <c r="VEG30" s="291"/>
      <c r="VEH30" s="291"/>
      <c r="VEI30" s="291"/>
      <c r="VEJ30" s="291"/>
      <c r="VEK30" s="291"/>
      <c r="VEL30" s="291"/>
      <c r="VEM30" s="291"/>
      <c r="VEN30" s="291"/>
      <c r="VEO30" s="291"/>
      <c r="VEP30" s="291"/>
      <c r="VEQ30" s="291"/>
      <c r="VER30" s="291"/>
      <c r="VES30" s="291"/>
      <c r="VET30" s="291"/>
      <c r="VEU30" s="291"/>
      <c r="VEV30" s="291"/>
      <c r="VEW30" s="291"/>
      <c r="VEX30" s="291"/>
      <c r="VEY30" s="291"/>
      <c r="VEZ30" s="291"/>
      <c r="VFA30" s="291"/>
      <c r="VFB30" s="291"/>
      <c r="VFC30" s="291"/>
      <c r="VFD30" s="291"/>
      <c r="VFE30" s="291"/>
      <c r="VFF30" s="291"/>
      <c r="VFG30" s="291"/>
      <c r="VFH30" s="291"/>
      <c r="VFI30" s="291"/>
      <c r="VFJ30" s="291"/>
      <c r="VFK30" s="291"/>
      <c r="VFL30" s="291"/>
      <c r="VFM30" s="291"/>
      <c r="VFN30" s="291"/>
      <c r="VFO30" s="291"/>
      <c r="VFP30" s="291"/>
      <c r="VFQ30" s="291"/>
      <c r="VFR30" s="291"/>
      <c r="VFS30" s="291"/>
      <c r="VFT30" s="291"/>
      <c r="VFU30" s="291"/>
      <c r="VFV30" s="291"/>
      <c r="VFW30" s="291"/>
      <c r="VFX30" s="291"/>
      <c r="VFY30" s="291"/>
      <c r="VFZ30" s="291"/>
      <c r="VGA30" s="291"/>
      <c r="VGB30" s="291"/>
      <c r="VGC30" s="291"/>
      <c r="VGD30" s="291"/>
      <c r="VGE30" s="291"/>
      <c r="VGF30" s="291"/>
      <c r="VGG30" s="291"/>
      <c r="VGH30" s="291"/>
      <c r="VGI30" s="291"/>
      <c r="VGJ30" s="291"/>
      <c r="VGK30" s="291"/>
      <c r="VGL30" s="291"/>
      <c r="VGM30" s="291"/>
      <c r="VGN30" s="291"/>
      <c r="VGO30" s="291"/>
      <c r="VGP30" s="291"/>
      <c r="VGQ30" s="291"/>
      <c r="VGR30" s="291"/>
      <c r="VGS30" s="291"/>
      <c r="VGT30" s="291"/>
      <c r="VGU30" s="291"/>
      <c r="VGV30" s="291"/>
      <c r="VGW30" s="291"/>
      <c r="VGX30" s="291"/>
      <c r="VGY30" s="291"/>
      <c r="VGZ30" s="291"/>
      <c r="VHA30" s="291"/>
      <c r="VHB30" s="291"/>
      <c r="VHC30" s="291"/>
      <c r="VHD30" s="291"/>
      <c r="VHE30" s="291"/>
      <c r="VHF30" s="291"/>
      <c r="VHG30" s="291"/>
      <c r="VHH30" s="291"/>
      <c r="VHI30" s="291"/>
      <c r="VHJ30" s="291"/>
      <c r="VHK30" s="291"/>
      <c r="VHL30" s="291"/>
      <c r="VHM30" s="291"/>
      <c r="VHN30" s="291"/>
      <c r="VHO30" s="291"/>
      <c r="VHP30" s="291"/>
      <c r="VHQ30" s="291"/>
      <c r="VHR30" s="291"/>
      <c r="VHS30" s="291"/>
      <c r="VHT30" s="291"/>
      <c r="VHU30" s="291"/>
      <c r="VHV30" s="291"/>
      <c r="VHW30" s="291"/>
      <c r="VHX30" s="291"/>
      <c r="VHY30" s="291"/>
      <c r="VHZ30" s="291"/>
      <c r="VIA30" s="291"/>
      <c r="VIB30" s="291"/>
      <c r="VIC30" s="291"/>
      <c r="VID30" s="291"/>
      <c r="VIE30" s="291"/>
      <c r="VIF30" s="291"/>
      <c r="VIG30" s="291"/>
      <c r="VIH30" s="291"/>
      <c r="VII30" s="291"/>
      <c r="VIJ30" s="291"/>
      <c r="VIK30" s="291"/>
      <c r="VIL30" s="291"/>
      <c r="VIM30" s="291"/>
      <c r="VIN30" s="291"/>
      <c r="VIO30" s="291"/>
      <c r="VIP30" s="291"/>
      <c r="VIQ30" s="291"/>
      <c r="VIR30" s="291"/>
      <c r="VIS30" s="291"/>
      <c r="VIT30" s="291"/>
      <c r="VIU30" s="291"/>
      <c r="VIV30" s="291"/>
      <c r="VIW30" s="291"/>
      <c r="VIX30" s="291"/>
      <c r="VIY30" s="291"/>
      <c r="VIZ30" s="291"/>
      <c r="VJA30" s="291"/>
      <c r="VJB30" s="291"/>
      <c r="VJC30" s="291"/>
      <c r="VJD30" s="291"/>
      <c r="VJE30" s="291"/>
      <c r="VJF30" s="291"/>
      <c r="VJG30" s="291"/>
      <c r="VJH30" s="291"/>
      <c r="VJI30" s="291"/>
      <c r="VJJ30" s="291"/>
      <c r="VJK30" s="291"/>
      <c r="VJL30" s="291"/>
      <c r="VJM30" s="291"/>
      <c r="VJN30" s="291"/>
      <c r="VJO30" s="291"/>
      <c r="VJP30" s="291"/>
      <c r="VJQ30" s="291"/>
      <c r="VJR30" s="291"/>
      <c r="VJS30" s="291"/>
      <c r="VJT30" s="291"/>
      <c r="VJU30" s="291"/>
      <c r="VJV30" s="291"/>
      <c r="VJW30" s="291"/>
      <c r="VJX30" s="291"/>
      <c r="VJY30" s="291"/>
      <c r="VJZ30" s="291"/>
      <c r="VKA30" s="291"/>
      <c r="VKB30" s="291"/>
      <c r="VKC30" s="291"/>
      <c r="VKD30" s="291"/>
      <c r="VKE30" s="291"/>
      <c r="VKF30" s="291"/>
      <c r="VKG30" s="291"/>
      <c r="VKH30" s="291"/>
      <c r="VKI30" s="291"/>
      <c r="VKJ30" s="291"/>
      <c r="VKK30" s="291"/>
      <c r="VKL30" s="291"/>
      <c r="VKM30" s="291"/>
      <c r="VKN30" s="291"/>
      <c r="VKO30" s="291"/>
      <c r="VKP30" s="291"/>
      <c r="VKQ30" s="291"/>
      <c r="VKR30" s="291"/>
      <c r="VKS30" s="291"/>
      <c r="VKT30" s="291"/>
      <c r="VKU30" s="291"/>
      <c r="VKV30" s="291"/>
      <c r="VKW30" s="291"/>
      <c r="VKX30" s="291"/>
      <c r="VKY30" s="291"/>
      <c r="VKZ30" s="291"/>
      <c r="VLA30" s="291"/>
      <c r="VLB30" s="291"/>
      <c r="VLC30" s="291"/>
      <c r="VLD30" s="291"/>
      <c r="VLE30" s="291"/>
      <c r="VLF30" s="291"/>
      <c r="VLG30" s="291"/>
      <c r="VLH30" s="291"/>
      <c r="VLI30" s="291"/>
      <c r="VLJ30" s="291"/>
      <c r="VLK30" s="291"/>
      <c r="VLL30" s="291"/>
      <c r="VLM30" s="291"/>
      <c r="VLN30" s="291"/>
      <c r="VLO30" s="291"/>
      <c r="VLP30" s="291"/>
      <c r="VLQ30" s="291"/>
      <c r="VLR30" s="291"/>
      <c r="VLS30" s="291"/>
      <c r="VLT30" s="291"/>
      <c r="VLU30" s="291"/>
      <c r="VLV30" s="291"/>
      <c r="VLW30" s="291"/>
      <c r="VLX30" s="291"/>
      <c r="VLY30" s="291"/>
      <c r="VLZ30" s="291"/>
      <c r="VMA30" s="291"/>
      <c r="VMB30" s="291"/>
      <c r="VMC30" s="291"/>
      <c r="VMD30" s="291"/>
      <c r="VME30" s="291"/>
      <c r="VMF30" s="291"/>
      <c r="VMG30" s="291"/>
      <c r="VMH30" s="291"/>
      <c r="VMI30" s="291"/>
      <c r="VMJ30" s="291"/>
      <c r="VMK30" s="291"/>
      <c r="VML30" s="291"/>
      <c r="VMM30" s="291"/>
      <c r="VMN30" s="291"/>
      <c r="VMO30" s="291"/>
      <c r="VMP30" s="291"/>
      <c r="VMQ30" s="291"/>
      <c r="VMR30" s="291"/>
      <c r="VMS30" s="291"/>
      <c r="VMT30" s="291"/>
      <c r="VMU30" s="291"/>
      <c r="VMV30" s="291"/>
      <c r="VMW30" s="291"/>
      <c r="VMX30" s="291"/>
      <c r="VMY30" s="291"/>
      <c r="VMZ30" s="291"/>
      <c r="VNA30" s="291"/>
      <c r="VNB30" s="291"/>
      <c r="VNC30" s="291"/>
      <c r="VND30" s="291"/>
      <c r="VNE30" s="291"/>
      <c r="VNF30" s="291"/>
      <c r="VNG30" s="291"/>
      <c r="VNH30" s="291"/>
      <c r="VNI30" s="291"/>
      <c r="VNJ30" s="291"/>
      <c r="VNK30" s="291"/>
      <c r="VNL30" s="291"/>
      <c r="VNM30" s="291"/>
      <c r="VNN30" s="291"/>
      <c r="VNO30" s="291"/>
      <c r="VNP30" s="291"/>
      <c r="VNQ30" s="291"/>
      <c r="VNR30" s="291"/>
      <c r="VNS30" s="291"/>
      <c r="VNT30" s="291"/>
      <c r="VNU30" s="291"/>
      <c r="VNV30" s="291"/>
      <c r="VNW30" s="291"/>
      <c r="VNX30" s="291"/>
      <c r="VNY30" s="291"/>
      <c r="VNZ30" s="291"/>
      <c r="VOA30" s="291"/>
      <c r="VOB30" s="291"/>
      <c r="VOC30" s="291"/>
      <c r="VOD30" s="291"/>
      <c r="VOE30" s="291"/>
      <c r="VOF30" s="291"/>
      <c r="VOG30" s="291"/>
      <c r="VOH30" s="291"/>
      <c r="VOI30" s="291"/>
      <c r="VOJ30" s="291"/>
      <c r="VOK30" s="291"/>
      <c r="VOL30" s="291"/>
      <c r="VOM30" s="291"/>
      <c r="VON30" s="291"/>
      <c r="VOO30" s="291"/>
      <c r="VOP30" s="291"/>
      <c r="VOQ30" s="291"/>
      <c r="VOR30" s="291"/>
      <c r="VOS30" s="291"/>
      <c r="VOT30" s="291"/>
      <c r="VOU30" s="291"/>
      <c r="VOV30" s="291"/>
      <c r="VOW30" s="291"/>
      <c r="VOX30" s="291"/>
      <c r="VOY30" s="291"/>
      <c r="VOZ30" s="291"/>
      <c r="VPA30" s="291"/>
      <c r="VPB30" s="291"/>
      <c r="VPC30" s="291"/>
      <c r="VPD30" s="291"/>
      <c r="VPE30" s="291"/>
      <c r="VPF30" s="291"/>
      <c r="VPG30" s="291"/>
      <c r="VPH30" s="291"/>
      <c r="VPI30" s="291"/>
      <c r="VPJ30" s="291"/>
      <c r="VPK30" s="291"/>
      <c r="VPL30" s="291"/>
      <c r="VPM30" s="291"/>
      <c r="VPN30" s="291"/>
      <c r="VPO30" s="291"/>
      <c r="VPP30" s="291"/>
      <c r="VPQ30" s="291"/>
      <c r="VPR30" s="291"/>
      <c r="VPS30" s="291"/>
      <c r="VPT30" s="291"/>
      <c r="VPU30" s="291"/>
      <c r="VPV30" s="291"/>
      <c r="VPW30" s="291"/>
      <c r="VPX30" s="291"/>
      <c r="VPY30" s="291"/>
      <c r="VPZ30" s="291"/>
      <c r="VQA30" s="291"/>
      <c r="VQB30" s="291"/>
      <c r="VQC30" s="291"/>
      <c r="VQD30" s="291"/>
      <c r="VQE30" s="291"/>
      <c r="VQF30" s="291"/>
      <c r="VQG30" s="291"/>
      <c r="VQH30" s="291"/>
      <c r="VQI30" s="291"/>
      <c r="VQJ30" s="291"/>
      <c r="VQK30" s="291"/>
      <c r="VQL30" s="291"/>
      <c r="VQM30" s="291"/>
      <c r="VQN30" s="291"/>
      <c r="VQO30" s="291"/>
      <c r="VQP30" s="291"/>
      <c r="VQQ30" s="291"/>
      <c r="VQR30" s="291"/>
      <c r="VQS30" s="291"/>
      <c r="VQT30" s="291"/>
      <c r="VQU30" s="291"/>
      <c r="VQV30" s="291"/>
      <c r="VQW30" s="291"/>
      <c r="VQX30" s="291"/>
      <c r="VQY30" s="291"/>
      <c r="VQZ30" s="291"/>
      <c r="VRA30" s="291"/>
      <c r="VRB30" s="291"/>
      <c r="VRC30" s="291"/>
      <c r="VRD30" s="291"/>
      <c r="VRE30" s="291"/>
      <c r="VRF30" s="291"/>
      <c r="VRG30" s="291"/>
      <c r="VRH30" s="291"/>
      <c r="VRI30" s="291"/>
      <c r="VRJ30" s="291"/>
      <c r="VRK30" s="291"/>
      <c r="VRL30" s="291"/>
      <c r="VRM30" s="291"/>
      <c r="VRN30" s="291"/>
      <c r="VRO30" s="291"/>
      <c r="VRP30" s="291"/>
      <c r="VRQ30" s="291"/>
      <c r="VRR30" s="291"/>
      <c r="VRS30" s="291"/>
      <c r="VRT30" s="291"/>
      <c r="VRU30" s="291"/>
      <c r="VRV30" s="291"/>
      <c r="VRW30" s="291"/>
      <c r="VRX30" s="291"/>
      <c r="VRY30" s="291"/>
      <c r="VRZ30" s="291"/>
      <c r="VSA30" s="291"/>
      <c r="VSB30" s="291"/>
      <c r="VSC30" s="291"/>
      <c r="VSD30" s="291"/>
      <c r="VSE30" s="291"/>
      <c r="VSF30" s="291"/>
      <c r="VSG30" s="291"/>
      <c r="VSH30" s="291"/>
      <c r="VSI30" s="291"/>
      <c r="VSJ30" s="291"/>
      <c r="VSK30" s="291"/>
      <c r="VSL30" s="291"/>
      <c r="VSM30" s="291"/>
      <c r="VSN30" s="291"/>
      <c r="VSO30" s="291"/>
      <c r="VSP30" s="291"/>
      <c r="VSQ30" s="291"/>
      <c r="VSR30" s="291"/>
      <c r="VSS30" s="291"/>
      <c r="VST30" s="291"/>
      <c r="VSU30" s="291"/>
      <c r="VSV30" s="291"/>
      <c r="VSW30" s="291"/>
      <c r="VSX30" s="291"/>
      <c r="VSY30" s="291"/>
      <c r="VSZ30" s="291"/>
      <c r="VTA30" s="291"/>
      <c r="VTB30" s="291"/>
      <c r="VTC30" s="291"/>
      <c r="VTD30" s="291"/>
      <c r="VTE30" s="291"/>
      <c r="VTF30" s="291"/>
      <c r="VTG30" s="291"/>
      <c r="VTH30" s="291"/>
      <c r="VTI30" s="291"/>
      <c r="VTJ30" s="291"/>
      <c r="VTK30" s="291"/>
      <c r="VTL30" s="291"/>
      <c r="VTM30" s="291"/>
      <c r="VTN30" s="291"/>
      <c r="VTO30" s="291"/>
      <c r="VTP30" s="291"/>
      <c r="VTQ30" s="291"/>
      <c r="VTR30" s="291"/>
      <c r="VTS30" s="291"/>
      <c r="VTT30" s="291"/>
      <c r="VTU30" s="291"/>
      <c r="VTV30" s="291"/>
      <c r="VTW30" s="291"/>
      <c r="VTX30" s="291"/>
      <c r="VTY30" s="291"/>
      <c r="VTZ30" s="291"/>
      <c r="VUA30" s="291"/>
      <c r="VUB30" s="291"/>
      <c r="VUC30" s="291"/>
      <c r="VUD30" s="291"/>
      <c r="VUE30" s="291"/>
      <c r="VUF30" s="291"/>
      <c r="VUG30" s="291"/>
      <c r="VUH30" s="291"/>
      <c r="VUI30" s="291"/>
      <c r="VUJ30" s="291"/>
      <c r="VUK30" s="291"/>
      <c r="VUL30" s="291"/>
      <c r="VUM30" s="291"/>
      <c r="VUN30" s="291"/>
      <c r="VUO30" s="291"/>
      <c r="VUP30" s="291"/>
      <c r="VUQ30" s="291"/>
      <c r="VUR30" s="291"/>
      <c r="VUS30" s="291"/>
      <c r="VUT30" s="291"/>
      <c r="VUU30" s="291"/>
      <c r="VUV30" s="291"/>
      <c r="VUW30" s="291"/>
      <c r="VUX30" s="291"/>
      <c r="VUY30" s="291"/>
      <c r="VUZ30" s="291"/>
      <c r="VVA30" s="291"/>
      <c r="VVB30" s="291"/>
      <c r="VVC30" s="291"/>
      <c r="VVD30" s="291"/>
      <c r="VVE30" s="291"/>
      <c r="VVF30" s="291"/>
      <c r="VVG30" s="291"/>
      <c r="VVH30" s="291"/>
      <c r="VVI30" s="291"/>
      <c r="VVJ30" s="291"/>
      <c r="VVK30" s="291"/>
      <c r="VVL30" s="291"/>
      <c r="VVM30" s="291"/>
      <c r="VVN30" s="291"/>
      <c r="VVO30" s="291"/>
      <c r="VVP30" s="291"/>
      <c r="VVQ30" s="291"/>
      <c r="VVR30" s="291"/>
      <c r="VVS30" s="291"/>
      <c r="VVT30" s="291"/>
      <c r="VVU30" s="291"/>
      <c r="VVV30" s="291"/>
      <c r="VVW30" s="291"/>
      <c r="VVX30" s="291"/>
      <c r="VVY30" s="291"/>
      <c r="VVZ30" s="291"/>
      <c r="VWA30" s="291"/>
      <c r="VWB30" s="291"/>
      <c r="VWC30" s="291"/>
      <c r="VWD30" s="291"/>
      <c r="VWE30" s="291"/>
      <c r="VWF30" s="291"/>
      <c r="VWG30" s="291"/>
      <c r="VWH30" s="291"/>
      <c r="VWI30" s="291"/>
      <c r="VWJ30" s="291"/>
      <c r="VWK30" s="291"/>
      <c r="VWL30" s="291"/>
      <c r="VWM30" s="291"/>
      <c r="VWN30" s="291"/>
      <c r="VWO30" s="291"/>
      <c r="VWP30" s="291"/>
      <c r="VWQ30" s="291"/>
      <c r="VWR30" s="291"/>
      <c r="VWS30" s="291"/>
      <c r="VWT30" s="291"/>
      <c r="VWU30" s="291"/>
      <c r="VWV30" s="291"/>
      <c r="VWW30" s="291"/>
      <c r="VWX30" s="291"/>
      <c r="VWY30" s="291"/>
      <c r="VWZ30" s="291"/>
      <c r="VXA30" s="291"/>
      <c r="VXB30" s="291"/>
      <c r="VXC30" s="291"/>
      <c r="VXD30" s="291"/>
      <c r="VXE30" s="291"/>
      <c r="VXF30" s="291"/>
      <c r="VXG30" s="291"/>
      <c r="VXH30" s="291"/>
      <c r="VXI30" s="291"/>
      <c r="VXJ30" s="291"/>
      <c r="VXK30" s="291"/>
      <c r="VXL30" s="291"/>
      <c r="VXM30" s="291"/>
      <c r="VXN30" s="291"/>
      <c r="VXO30" s="291"/>
      <c r="VXP30" s="291"/>
      <c r="VXQ30" s="291"/>
      <c r="VXR30" s="291"/>
      <c r="VXS30" s="291"/>
      <c r="VXT30" s="291"/>
      <c r="VXU30" s="291"/>
      <c r="VXV30" s="291"/>
      <c r="VXW30" s="291"/>
      <c r="VXX30" s="291"/>
      <c r="VXY30" s="291"/>
      <c r="VXZ30" s="291"/>
      <c r="VYA30" s="291"/>
      <c r="VYB30" s="291"/>
      <c r="VYC30" s="291"/>
      <c r="VYD30" s="291"/>
      <c r="VYE30" s="291"/>
      <c r="VYF30" s="291"/>
      <c r="VYG30" s="291"/>
      <c r="VYH30" s="291"/>
      <c r="VYI30" s="291"/>
      <c r="VYJ30" s="291"/>
      <c r="VYK30" s="291"/>
      <c r="VYL30" s="291"/>
      <c r="VYM30" s="291"/>
      <c r="VYN30" s="291"/>
      <c r="VYO30" s="291"/>
      <c r="VYP30" s="291"/>
      <c r="VYQ30" s="291"/>
      <c r="VYR30" s="291"/>
      <c r="VYS30" s="291"/>
      <c r="VYT30" s="291"/>
      <c r="VYU30" s="291"/>
      <c r="VYV30" s="291"/>
      <c r="VYW30" s="291"/>
      <c r="VYX30" s="291"/>
      <c r="VYY30" s="291"/>
      <c r="VYZ30" s="291"/>
      <c r="VZA30" s="291"/>
      <c r="VZB30" s="291"/>
      <c r="VZC30" s="291"/>
      <c r="VZD30" s="291"/>
      <c r="VZE30" s="291"/>
      <c r="VZF30" s="291"/>
      <c r="VZG30" s="291"/>
      <c r="VZH30" s="291"/>
      <c r="VZI30" s="291"/>
      <c r="VZJ30" s="291"/>
      <c r="VZK30" s="291"/>
      <c r="VZL30" s="291"/>
      <c r="VZM30" s="291"/>
      <c r="VZN30" s="291"/>
      <c r="VZO30" s="291"/>
      <c r="VZP30" s="291"/>
      <c r="VZQ30" s="291"/>
      <c r="VZR30" s="291"/>
      <c r="VZS30" s="291"/>
      <c r="VZT30" s="291"/>
      <c r="VZU30" s="291"/>
      <c r="VZV30" s="291"/>
      <c r="VZW30" s="291"/>
      <c r="VZX30" s="291"/>
      <c r="VZY30" s="291"/>
      <c r="VZZ30" s="291"/>
      <c r="WAA30" s="291"/>
      <c r="WAB30" s="291"/>
      <c r="WAC30" s="291"/>
      <c r="WAD30" s="291"/>
      <c r="WAE30" s="291"/>
      <c r="WAF30" s="291"/>
      <c r="WAG30" s="291"/>
      <c r="WAH30" s="291"/>
      <c r="WAI30" s="291"/>
      <c r="WAJ30" s="291"/>
      <c r="WAK30" s="291"/>
      <c r="WAL30" s="291"/>
      <c r="WAM30" s="291"/>
      <c r="WAN30" s="291"/>
      <c r="WAO30" s="291"/>
      <c r="WAP30" s="291"/>
      <c r="WAQ30" s="291"/>
      <c r="WAR30" s="291"/>
      <c r="WAS30" s="291"/>
      <c r="WAT30" s="291"/>
      <c r="WAU30" s="291"/>
      <c r="WAV30" s="291"/>
      <c r="WAW30" s="291"/>
      <c r="WAX30" s="291"/>
      <c r="WAY30" s="291"/>
      <c r="WAZ30" s="291"/>
      <c r="WBA30" s="291"/>
      <c r="WBB30" s="291"/>
      <c r="WBC30" s="291"/>
      <c r="WBD30" s="291"/>
      <c r="WBE30" s="291"/>
      <c r="WBF30" s="291"/>
      <c r="WBG30" s="291"/>
      <c r="WBH30" s="291"/>
      <c r="WBI30" s="291"/>
      <c r="WBJ30" s="291"/>
      <c r="WBK30" s="291"/>
      <c r="WBL30" s="291"/>
      <c r="WBM30" s="291"/>
      <c r="WBN30" s="291"/>
      <c r="WBO30" s="291"/>
      <c r="WBP30" s="291"/>
      <c r="WBQ30" s="291"/>
      <c r="WBR30" s="291"/>
      <c r="WBS30" s="291"/>
      <c r="WBT30" s="291"/>
      <c r="WBU30" s="291"/>
      <c r="WBV30" s="291"/>
      <c r="WBW30" s="291"/>
      <c r="WBX30" s="291"/>
      <c r="WBY30" s="291"/>
      <c r="WBZ30" s="291"/>
      <c r="WCA30" s="291"/>
      <c r="WCB30" s="291"/>
      <c r="WCC30" s="291"/>
      <c r="WCD30" s="291"/>
      <c r="WCE30" s="291"/>
      <c r="WCF30" s="291"/>
      <c r="WCG30" s="291"/>
      <c r="WCH30" s="291"/>
      <c r="WCI30" s="291"/>
      <c r="WCJ30" s="291"/>
      <c r="WCK30" s="291"/>
      <c r="WCL30" s="291"/>
      <c r="WCM30" s="291"/>
      <c r="WCN30" s="291"/>
      <c r="WCO30" s="291"/>
      <c r="WCP30" s="291"/>
      <c r="WCQ30" s="291"/>
      <c r="WCR30" s="291"/>
      <c r="WCS30" s="291"/>
      <c r="WCT30" s="291"/>
      <c r="WCU30" s="291"/>
      <c r="WCV30" s="291"/>
      <c r="WCW30" s="291"/>
      <c r="WCX30" s="291"/>
      <c r="WCY30" s="291"/>
      <c r="WCZ30" s="291"/>
      <c r="WDA30" s="291"/>
      <c r="WDB30" s="291"/>
      <c r="WDC30" s="291"/>
      <c r="WDD30" s="291"/>
      <c r="WDE30" s="291"/>
      <c r="WDF30" s="291"/>
      <c r="WDG30" s="291"/>
      <c r="WDH30" s="291"/>
      <c r="WDI30" s="291"/>
      <c r="WDJ30" s="291"/>
      <c r="WDK30" s="291"/>
      <c r="WDL30" s="291"/>
      <c r="WDM30" s="291"/>
      <c r="WDN30" s="291"/>
      <c r="WDO30" s="291"/>
      <c r="WDP30" s="291"/>
      <c r="WDQ30" s="291"/>
      <c r="WDR30" s="291"/>
      <c r="WDS30" s="291"/>
      <c r="WDT30" s="291"/>
      <c r="WDU30" s="291"/>
      <c r="WDV30" s="291"/>
      <c r="WDW30" s="291"/>
      <c r="WDX30" s="291"/>
      <c r="WDY30" s="291"/>
      <c r="WDZ30" s="291"/>
      <c r="WEA30" s="291"/>
      <c r="WEB30" s="291"/>
      <c r="WEC30" s="291"/>
      <c r="WED30" s="291"/>
      <c r="WEE30" s="291"/>
      <c r="WEF30" s="291"/>
      <c r="WEG30" s="291"/>
      <c r="WEH30" s="291"/>
      <c r="WEI30" s="291"/>
      <c r="WEJ30" s="291"/>
      <c r="WEK30" s="291"/>
      <c r="WEL30" s="291"/>
      <c r="WEM30" s="291"/>
      <c r="WEN30" s="291"/>
      <c r="WEO30" s="291"/>
      <c r="WEP30" s="291"/>
      <c r="WEQ30" s="291"/>
      <c r="WER30" s="291"/>
      <c r="WES30" s="291"/>
      <c r="WET30" s="291"/>
      <c r="WEU30" s="291"/>
      <c r="WEV30" s="291"/>
      <c r="WEW30" s="291"/>
      <c r="WEX30" s="291"/>
      <c r="WEY30" s="291"/>
      <c r="WEZ30" s="291"/>
      <c r="WFA30" s="291"/>
      <c r="WFB30" s="291"/>
      <c r="WFC30" s="291"/>
      <c r="WFD30" s="291"/>
      <c r="WFE30" s="291"/>
      <c r="WFF30" s="291"/>
      <c r="WFG30" s="291"/>
      <c r="WFH30" s="291"/>
      <c r="WFI30" s="291"/>
      <c r="WFJ30" s="291"/>
      <c r="WFK30" s="291"/>
      <c r="WFL30" s="291"/>
      <c r="WFM30" s="291"/>
      <c r="WFN30" s="291"/>
      <c r="WFO30" s="291"/>
      <c r="WFP30" s="291"/>
      <c r="WFQ30" s="291"/>
      <c r="WFR30" s="291"/>
      <c r="WFS30" s="291"/>
      <c r="WFT30" s="291"/>
      <c r="WFU30" s="291"/>
      <c r="WFV30" s="291"/>
      <c r="WFW30" s="291"/>
      <c r="WFX30" s="291"/>
      <c r="WFY30" s="291"/>
      <c r="WFZ30" s="291"/>
      <c r="WGA30" s="291"/>
      <c r="WGB30" s="291"/>
      <c r="WGC30" s="291"/>
      <c r="WGD30" s="291"/>
      <c r="WGE30" s="291"/>
      <c r="WGF30" s="291"/>
      <c r="WGG30" s="291"/>
      <c r="WGH30" s="291"/>
      <c r="WGI30" s="291"/>
      <c r="WGJ30" s="291"/>
      <c r="WGK30" s="291"/>
      <c r="WGL30" s="291"/>
      <c r="WGM30" s="291"/>
      <c r="WGN30" s="291"/>
      <c r="WGO30" s="291"/>
      <c r="WGP30" s="291"/>
      <c r="WGQ30" s="291"/>
      <c r="WGR30" s="291"/>
      <c r="WGS30" s="291"/>
      <c r="WGT30" s="291"/>
      <c r="WGU30" s="291"/>
      <c r="WGV30" s="291"/>
      <c r="WGW30" s="291"/>
      <c r="WGX30" s="291"/>
      <c r="WGY30" s="291"/>
      <c r="WGZ30" s="291"/>
      <c r="WHA30" s="291"/>
      <c r="WHB30" s="291"/>
      <c r="WHC30" s="291"/>
      <c r="WHD30" s="291"/>
      <c r="WHE30" s="291"/>
      <c r="WHF30" s="291"/>
      <c r="WHG30" s="291"/>
      <c r="WHH30" s="291"/>
      <c r="WHI30" s="291"/>
      <c r="WHJ30" s="291"/>
      <c r="WHK30" s="291"/>
      <c r="WHL30" s="291"/>
      <c r="WHM30" s="291"/>
      <c r="WHN30" s="291"/>
      <c r="WHO30" s="291"/>
      <c r="WHP30" s="291"/>
      <c r="WHQ30" s="291"/>
      <c r="WHR30" s="291"/>
      <c r="WHS30" s="291"/>
      <c r="WHT30" s="291"/>
      <c r="WHU30" s="291"/>
      <c r="WHV30" s="291"/>
      <c r="WHW30" s="291"/>
      <c r="WHX30" s="291"/>
      <c r="WHY30" s="291"/>
      <c r="WHZ30" s="291"/>
      <c r="WIA30" s="291"/>
      <c r="WIB30" s="291"/>
      <c r="WIC30" s="291"/>
      <c r="WID30" s="291"/>
      <c r="WIE30" s="291"/>
      <c r="WIF30" s="291"/>
      <c r="WIG30" s="291"/>
      <c r="WIH30" s="291"/>
      <c r="WII30" s="291"/>
      <c r="WIJ30" s="291"/>
      <c r="WIK30" s="291"/>
      <c r="WIL30" s="291"/>
      <c r="WIM30" s="291"/>
      <c r="WIN30" s="291"/>
      <c r="WIO30" s="291"/>
      <c r="WIP30" s="291"/>
      <c r="WIQ30" s="291"/>
      <c r="WIR30" s="291"/>
      <c r="WIS30" s="291"/>
      <c r="WIT30" s="291"/>
      <c r="WIU30" s="291"/>
      <c r="WIV30" s="291"/>
      <c r="WIW30" s="291"/>
      <c r="WIX30" s="291"/>
      <c r="WIY30" s="291"/>
      <c r="WIZ30" s="291"/>
      <c r="WJA30" s="291"/>
      <c r="WJB30" s="291"/>
      <c r="WJC30" s="291"/>
      <c r="WJD30" s="291"/>
      <c r="WJE30" s="291"/>
      <c r="WJF30" s="291"/>
      <c r="WJG30" s="291"/>
      <c r="WJH30" s="291"/>
      <c r="WJI30" s="291"/>
      <c r="WJJ30" s="291"/>
      <c r="WJK30" s="291"/>
      <c r="WJL30" s="291"/>
      <c r="WJM30" s="291"/>
      <c r="WJN30" s="291"/>
      <c r="WJO30" s="291"/>
      <c r="WJP30" s="291"/>
      <c r="WJQ30" s="291"/>
      <c r="WJR30" s="291"/>
      <c r="WJS30" s="291"/>
      <c r="WJT30" s="291"/>
      <c r="WJU30" s="291"/>
      <c r="WJV30" s="291"/>
      <c r="WJW30" s="291"/>
      <c r="WJX30" s="291"/>
      <c r="WJY30" s="291"/>
      <c r="WJZ30" s="291"/>
      <c r="WKA30" s="291"/>
      <c r="WKB30" s="291"/>
      <c r="WKC30" s="291"/>
      <c r="WKD30" s="291"/>
      <c r="WKE30" s="291"/>
      <c r="WKF30" s="291"/>
      <c r="WKG30" s="291"/>
      <c r="WKH30" s="291"/>
      <c r="WKI30" s="291"/>
      <c r="WKJ30" s="291"/>
      <c r="WKK30" s="291"/>
      <c r="WKL30" s="291"/>
      <c r="WKM30" s="291"/>
      <c r="WKN30" s="291"/>
      <c r="WKO30" s="291"/>
      <c r="WKP30" s="291"/>
      <c r="WKQ30" s="291"/>
      <c r="WKR30" s="291"/>
      <c r="WKS30" s="291"/>
      <c r="WKT30" s="291"/>
      <c r="WKU30" s="291"/>
      <c r="WKV30" s="291"/>
      <c r="WKW30" s="291"/>
      <c r="WKX30" s="291"/>
      <c r="WKY30" s="291"/>
      <c r="WKZ30" s="291"/>
      <c r="WLA30" s="291"/>
      <c r="WLB30" s="291"/>
      <c r="WLC30" s="291"/>
      <c r="WLD30" s="291"/>
      <c r="WLE30" s="291"/>
      <c r="WLF30" s="291"/>
      <c r="WLG30" s="291"/>
      <c r="WLH30" s="291"/>
      <c r="WLI30" s="291"/>
      <c r="WLJ30" s="291"/>
      <c r="WLK30" s="291"/>
      <c r="WLL30" s="291"/>
      <c r="WLM30" s="291"/>
      <c r="WLN30" s="291"/>
      <c r="WLO30" s="291"/>
      <c r="WLP30" s="291"/>
      <c r="WLQ30" s="291"/>
      <c r="WLR30" s="291"/>
      <c r="WLS30" s="291"/>
      <c r="WLT30" s="291"/>
      <c r="WLU30" s="291"/>
      <c r="WLV30" s="291"/>
      <c r="WLW30" s="291"/>
      <c r="WLX30" s="291"/>
      <c r="WLY30" s="291"/>
      <c r="WLZ30" s="291"/>
      <c r="WMA30" s="291"/>
      <c r="WMB30" s="291"/>
      <c r="WMC30" s="291"/>
      <c r="WMD30" s="291"/>
      <c r="WME30" s="291"/>
      <c r="WMF30" s="291"/>
      <c r="WMG30" s="291"/>
      <c r="WMH30" s="291"/>
      <c r="WMI30" s="291"/>
      <c r="WMJ30" s="291"/>
      <c r="WMK30" s="291"/>
      <c r="WML30" s="291"/>
      <c r="WMM30" s="291"/>
      <c r="WMN30" s="291"/>
      <c r="WMO30" s="291"/>
      <c r="WMP30" s="291"/>
      <c r="WMQ30" s="291"/>
      <c r="WMR30" s="291"/>
      <c r="WMS30" s="291"/>
      <c r="WMT30" s="291"/>
      <c r="WMU30" s="291"/>
      <c r="WMV30" s="291"/>
      <c r="WMW30" s="291"/>
      <c r="WMX30" s="291"/>
      <c r="WMY30" s="291"/>
      <c r="WMZ30" s="291"/>
      <c r="WNA30" s="291"/>
      <c r="WNB30" s="291"/>
      <c r="WNC30" s="291"/>
      <c r="WND30" s="291"/>
      <c r="WNE30" s="291"/>
      <c r="WNF30" s="291"/>
      <c r="WNG30" s="291"/>
      <c r="WNH30" s="291"/>
      <c r="WNI30" s="291"/>
      <c r="WNJ30" s="291"/>
      <c r="WNK30" s="291"/>
      <c r="WNL30" s="291"/>
      <c r="WNM30" s="291"/>
      <c r="WNN30" s="291"/>
      <c r="WNO30" s="291"/>
      <c r="WNP30" s="291"/>
      <c r="WNQ30" s="291"/>
      <c r="WNR30" s="291"/>
      <c r="WNS30" s="291"/>
      <c r="WNT30" s="291"/>
      <c r="WNU30" s="291"/>
      <c r="WNV30" s="291"/>
      <c r="WNW30" s="291"/>
      <c r="WNX30" s="291"/>
      <c r="WNY30" s="291"/>
      <c r="WNZ30" s="291"/>
      <c r="WOA30" s="291"/>
      <c r="WOB30" s="291"/>
      <c r="WOC30" s="291"/>
      <c r="WOD30" s="291"/>
      <c r="WOE30" s="291"/>
      <c r="WOF30" s="291"/>
      <c r="WOG30" s="291"/>
      <c r="WOH30" s="291"/>
      <c r="WOI30" s="291"/>
      <c r="WOJ30" s="291"/>
      <c r="WOK30" s="291"/>
      <c r="WOL30" s="291"/>
      <c r="WOM30" s="291"/>
      <c r="WON30" s="291"/>
      <c r="WOO30" s="291"/>
      <c r="WOP30" s="291"/>
      <c r="WOQ30" s="291"/>
      <c r="WOR30" s="291"/>
      <c r="WOS30" s="291"/>
      <c r="WOT30" s="291"/>
      <c r="WOU30" s="291"/>
      <c r="WOV30" s="291"/>
      <c r="WOW30" s="291"/>
      <c r="WOX30" s="291"/>
      <c r="WOY30" s="291"/>
      <c r="WOZ30" s="291"/>
      <c r="WPA30" s="291"/>
      <c r="WPB30" s="291"/>
      <c r="WPC30" s="291"/>
      <c r="WPD30" s="291"/>
      <c r="WPE30" s="291"/>
      <c r="WPF30" s="291"/>
      <c r="WPG30" s="291"/>
      <c r="WPH30" s="291"/>
      <c r="WPI30" s="291"/>
      <c r="WPJ30" s="291"/>
      <c r="WPK30" s="291"/>
      <c r="WPL30" s="291"/>
      <c r="WPM30" s="291"/>
      <c r="WPN30" s="291"/>
      <c r="WPO30" s="291"/>
      <c r="WPP30" s="291"/>
      <c r="WPQ30" s="291"/>
      <c r="WPR30" s="291"/>
      <c r="WPS30" s="291"/>
      <c r="WPT30" s="291"/>
      <c r="WPU30" s="291"/>
      <c r="WPV30" s="291"/>
      <c r="WPW30" s="291"/>
      <c r="WPX30" s="291"/>
      <c r="WPY30" s="291"/>
      <c r="WPZ30" s="291"/>
      <c r="WQA30" s="291"/>
      <c r="WQB30" s="291"/>
      <c r="WQC30" s="291"/>
      <c r="WQD30" s="291"/>
      <c r="WQE30" s="291"/>
      <c r="WQF30" s="291"/>
      <c r="WQG30" s="291"/>
      <c r="WQH30" s="291"/>
      <c r="WQI30" s="291"/>
      <c r="WQJ30" s="291"/>
      <c r="WQK30" s="291"/>
      <c r="WQL30" s="291"/>
      <c r="WQM30" s="291"/>
      <c r="WQN30" s="291"/>
      <c r="WQO30" s="291"/>
      <c r="WQP30" s="291"/>
      <c r="WQQ30" s="291"/>
      <c r="WQR30" s="291"/>
      <c r="WQS30" s="291"/>
      <c r="WQT30" s="291"/>
      <c r="WQU30" s="291"/>
      <c r="WQV30" s="291"/>
      <c r="WQW30" s="291"/>
      <c r="WQX30" s="291"/>
      <c r="WQY30" s="291"/>
      <c r="WQZ30" s="291"/>
      <c r="WRA30" s="291"/>
      <c r="WRB30" s="291"/>
      <c r="WRC30" s="291"/>
      <c r="WRD30" s="291"/>
      <c r="WRE30" s="291"/>
      <c r="WRF30" s="291"/>
      <c r="WRG30" s="291"/>
      <c r="WRH30" s="291"/>
      <c r="WRI30" s="291"/>
      <c r="WRJ30" s="291"/>
      <c r="WRK30" s="291"/>
      <c r="WRL30" s="291"/>
      <c r="WRM30" s="291"/>
      <c r="WRN30" s="291"/>
      <c r="WRO30" s="291"/>
      <c r="WRP30" s="291"/>
      <c r="WRQ30" s="291"/>
      <c r="WRR30" s="291"/>
      <c r="WRS30" s="291"/>
      <c r="WRT30" s="291"/>
      <c r="WRU30" s="291"/>
      <c r="WRV30" s="291"/>
      <c r="WRW30" s="291"/>
      <c r="WRX30" s="291"/>
      <c r="WRY30" s="291"/>
      <c r="WRZ30" s="291"/>
      <c r="WSA30" s="291"/>
      <c r="WSB30" s="291"/>
      <c r="WSC30" s="291"/>
      <c r="WSD30" s="291"/>
      <c r="WSE30" s="291"/>
      <c r="WSF30" s="291"/>
      <c r="WSG30" s="291"/>
      <c r="WSH30" s="291"/>
      <c r="WSI30" s="291"/>
      <c r="WSJ30" s="291"/>
      <c r="WSK30" s="291"/>
      <c r="WSL30" s="291"/>
      <c r="WSM30" s="291"/>
      <c r="WSN30" s="291"/>
      <c r="WSO30" s="291"/>
      <c r="WSP30" s="291"/>
      <c r="WSQ30" s="291"/>
      <c r="WSR30" s="291"/>
      <c r="WSS30" s="291"/>
      <c r="WST30" s="291"/>
      <c r="WSU30" s="291"/>
      <c r="WSV30" s="291"/>
      <c r="WSW30" s="291"/>
      <c r="WSX30" s="291"/>
      <c r="WSY30" s="291"/>
      <c r="WSZ30" s="291"/>
      <c r="WTA30" s="291"/>
      <c r="WTB30" s="291"/>
      <c r="WTC30" s="291"/>
      <c r="WTD30" s="291"/>
      <c r="WTE30" s="291"/>
      <c r="WTF30" s="291"/>
      <c r="WTG30" s="291"/>
      <c r="WTH30" s="291"/>
      <c r="WTI30" s="291"/>
      <c r="WTJ30" s="291"/>
      <c r="WTK30" s="291"/>
      <c r="WTL30" s="291"/>
      <c r="WTM30" s="291"/>
      <c r="WTN30" s="291"/>
      <c r="WTO30" s="291"/>
      <c r="WTP30" s="291"/>
      <c r="WTQ30" s="291"/>
      <c r="WTR30" s="291"/>
      <c r="WTS30" s="291"/>
      <c r="WTT30" s="291"/>
      <c r="WTU30" s="291"/>
      <c r="WTV30" s="291"/>
      <c r="WTW30" s="291"/>
      <c r="WTX30" s="291"/>
      <c r="WTY30" s="291"/>
      <c r="WTZ30" s="291"/>
      <c r="WUA30" s="291"/>
      <c r="WUB30" s="291"/>
      <c r="WUC30" s="291"/>
      <c r="WUD30" s="291"/>
      <c r="WUE30" s="291"/>
      <c r="WUF30" s="291"/>
      <c r="WUG30" s="291"/>
      <c r="WUH30" s="291"/>
      <c r="WUI30" s="291"/>
      <c r="WUJ30" s="291"/>
      <c r="WUK30" s="291"/>
      <c r="WUL30" s="291"/>
      <c r="WUM30" s="291"/>
      <c r="WUN30" s="291"/>
      <c r="WUO30" s="291"/>
      <c r="WUP30" s="291"/>
      <c r="WUQ30" s="291"/>
      <c r="WUR30" s="291"/>
      <c r="WUS30" s="291"/>
      <c r="WUT30" s="291"/>
      <c r="WUU30" s="291"/>
      <c r="WUV30" s="291"/>
      <c r="WUW30" s="291"/>
      <c r="WUX30" s="291"/>
      <c r="WUY30" s="291"/>
      <c r="WUZ30" s="291"/>
      <c r="WVA30" s="291"/>
      <c r="WVB30" s="291"/>
      <c r="WVC30" s="291"/>
      <c r="WVD30" s="291"/>
      <c r="WVE30" s="291"/>
      <c r="WVF30" s="291"/>
      <c r="WVG30" s="291"/>
      <c r="WVH30" s="291"/>
      <c r="WVI30" s="291"/>
      <c r="WVJ30" s="291"/>
      <c r="WVK30" s="291"/>
      <c r="WVL30" s="291"/>
      <c r="WVM30" s="291"/>
      <c r="WVN30" s="291"/>
      <c r="WVO30" s="291"/>
      <c r="WVP30" s="291"/>
      <c r="WVQ30" s="291"/>
      <c r="WVR30" s="291"/>
      <c r="WVS30" s="291"/>
      <c r="WVT30" s="291"/>
      <c r="WVU30" s="291"/>
      <c r="WVV30" s="291"/>
      <c r="WVW30" s="291"/>
      <c r="WVX30" s="291"/>
      <c r="WVY30" s="291"/>
      <c r="WVZ30" s="291"/>
      <c r="WWA30" s="291"/>
      <c r="WWB30" s="291"/>
      <c r="WWC30" s="291"/>
      <c r="WWD30" s="291"/>
      <c r="WWE30" s="291"/>
      <c r="WWF30" s="291"/>
      <c r="WWG30" s="291"/>
      <c r="WWH30" s="291"/>
      <c r="WWI30" s="291"/>
      <c r="WWJ30" s="291"/>
      <c r="WWK30" s="291"/>
      <c r="WWL30" s="291"/>
      <c r="WWM30" s="291"/>
      <c r="WWN30" s="291"/>
      <c r="WWO30" s="291"/>
      <c r="WWP30" s="291"/>
      <c r="WWQ30" s="291"/>
      <c r="WWR30" s="291"/>
      <c r="WWS30" s="291"/>
      <c r="WWT30" s="291"/>
      <c r="WWU30" s="291"/>
      <c r="WWV30" s="291"/>
      <c r="WWW30" s="291"/>
      <c r="WWX30" s="291"/>
      <c r="WWY30" s="291"/>
      <c r="WWZ30" s="291"/>
      <c r="WXA30" s="291"/>
      <c r="WXB30" s="291"/>
      <c r="WXC30" s="291"/>
      <c r="WXD30" s="291"/>
      <c r="WXE30" s="291"/>
      <c r="WXF30" s="291"/>
      <c r="WXG30" s="291"/>
      <c r="WXH30" s="291"/>
      <c r="WXI30" s="291"/>
      <c r="WXJ30" s="291"/>
      <c r="WXK30" s="291"/>
      <c r="WXL30" s="291"/>
      <c r="WXM30" s="291"/>
      <c r="WXN30" s="291"/>
      <c r="WXO30" s="291"/>
      <c r="WXP30" s="291"/>
      <c r="WXQ30" s="291"/>
      <c r="WXR30" s="291"/>
      <c r="WXS30" s="291"/>
      <c r="WXT30" s="291"/>
      <c r="WXU30" s="291"/>
      <c r="WXV30" s="291"/>
      <c r="WXW30" s="291"/>
      <c r="WXX30" s="291"/>
      <c r="WXY30" s="291"/>
      <c r="WXZ30" s="291"/>
      <c r="WYA30" s="291"/>
      <c r="WYB30" s="291"/>
      <c r="WYC30" s="291"/>
      <c r="WYD30" s="291"/>
      <c r="WYE30" s="291"/>
      <c r="WYF30" s="291"/>
      <c r="WYG30" s="291"/>
      <c r="WYH30" s="291"/>
      <c r="WYI30" s="291"/>
      <c r="WYJ30" s="291"/>
      <c r="WYK30" s="291"/>
      <c r="WYL30" s="291"/>
      <c r="WYM30" s="291"/>
      <c r="WYN30" s="291"/>
      <c r="WYO30" s="291"/>
      <c r="WYP30" s="291"/>
      <c r="WYQ30" s="291"/>
      <c r="WYR30" s="291"/>
      <c r="WYS30" s="291"/>
      <c r="WYT30" s="291"/>
      <c r="WYU30" s="291"/>
      <c r="WYV30" s="291"/>
      <c r="WYW30" s="291"/>
      <c r="WYX30" s="291"/>
      <c r="WYY30" s="291"/>
      <c r="WYZ30" s="291"/>
      <c r="WZA30" s="291"/>
      <c r="WZB30" s="291"/>
      <c r="WZC30" s="291"/>
      <c r="WZD30" s="291"/>
      <c r="WZE30" s="291"/>
      <c r="WZF30" s="291"/>
      <c r="WZG30" s="291"/>
      <c r="WZH30" s="291"/>
      <c r="WZI30" s="291"/>
      <c r="WZJ30" s="291"/>
      <c r="WZK30" s="291"/>
      <c r="WZL30" s="291"/>
      <c r="WZM30" s="291"/>
      <c r="WZN30" s="291"/>
      <c r="WZO30" s="291"/>
      <c r="WZP30" s="291"/>
      <c r="WZQ30" s="291"/>
      <c r="WZR30" s="291"/>
      <c r="WZS30" s="291"/>
      <c r="WZT30" s="291"/>
      <c r="WZU30" s="291"/>
      <c r="WZV30" s="291"/>
      <c r="WZW30" s="291"/>
      <c r="WZX30" s="291"/>
      <c r="WZY30" s="291"/>
      <c r="WZZ30" s="291"/>
      <c r="XAA30" s="291"/>
      <c r="XAB30" s="291"/>
      <c r="XAC30" s="291"/>
      <c r="XAD30" s="291"/>
      <c r="XAE30" s="291"/>
      <c r="XAF30" s="291"/>
      <c r="XAG30" s="291"/>
      <c r="XAH30" s="291"/>
      <c r="XAI30" s="291"/>
      <c r="XAJ30" s="291"/>
      <c r="XAK30" s="291"/>
      <c r="XAL30" s="291"/>
      <c r="XAM30" s="291"/>
      <c r="XAN30" s="291"/>
      <c r="XAO30" s="291"/>
      <c r="XAP30" s="291"/>
      <c r="XAQ30" s="291"/>
      <c r="XAR30" s="291"/>
      <c r="XAS30" s="291"/>
      <c r="XAT30" s="291"/>
      <c r="XAU30" s="291"/>
      <c r="XAV30" s="291"/>
      <c r="XAW30" s="291"/>
      <c r="XAX30" s="291"/>
      <c r="XAY30" s="291"/>
      <c r="XAZ30" s="291"/>
      <c r="XBA30" s="291"/>
      <c r="XBB30" s="291"/>
      <c r="XBC30" s="291"/>
      <c r="XBD30" s="291"/>
      <c r="XBE30" s="291"/>
      <c r="XBF30" s="291"/>
      <c r="XBG30" s="291"/>
      <c r="XBH30" s="291"/>
      <c r="XBI30" s="291"/>
      <c r="XBJ30" s="291"/>
      <c r="XBK30" s="291"/>
      <c r="XBL30" s="291"/>
      <c r="XBM30" s="291"/>
      <c r="XBN30" s="291"/>
      <c r="XBO30" s="291"/>
      <c r="XBP30" s="291"/>
      <c r="XBQ30" s="291"/>
      <c r="XBR30" s="291"/>
      <c r="XBS30" s="291"/>
      <c r="XBT30" s="291"/>
      <c r="XBU30" s="291"/>
      <c r="XBV30" s="291"/>
      <c r="XBW30" s="291"/>
      <c r="XBX30" s="291"/>
      <c r="XBY30" s="291"/>
      <c r="XBZ30" s="291"/>
      <c r="XCA30" s="291"/>
      <c r="XCB30" s="291"/>
      <c r="XCC30" s="291"/>
      <c r="XCD30" s="291"/>
      <c r="XCE30" s="291"/>
      <c r="XCF30" s="291"/>
      <c r="XCG30" s="291"/>
      <c r="XCH30" s="291"/>
      <c r="XCI30" s="291"/>
      <c r="XCJ30" s="291"/>
      <c r="XCK30" s="291"/>
      <c r="XCL30" s="291"/>
      <c r="XCM30" s="291"/>
      <c r="XCN30" s="291"/>
      <c r="XCO30" s="291"/>
      <c r="XCP30" s="291"/>
      <c r="XCQ30" s="291"/>
      <c r="XCR30" s="291"/>
      <c r="XCS30" s="291"/>
      <c r="XCT30" s="291"/>
      <c r="XCU30" s="291"/>
      <c r="XCV30" s="291"/>
      <c r="XCW30" s="291"/>
      <c r="XCX30" s="291"/>
      <c r="XCY30" s="291"/>
      <c r="XCZ30" s="291"/>
      <c r="XDA30" s="291"/>
      <c r="XDB30" s="291"/>
      <c r="XDC30" s="291"/>
      <c r="XDD30" s="291"/>
      <c r="XDE30" s="291"/>
      <c r="XDF30" s="291"/>
      <c r="XDG30" s="291"/>
      <c r="XDH30" s="291"/>
      <c r="XDI30" s="291"/>
      <c r="XDJ30" s="291"/>
      <c r="XDK30" s="291"/>
      <c r="XDL30" s="291"/>
      <c r="XDM30" s="291"/>
      <c r="XDN30" s="291"/>
      <c r="XDO30" s="291"/>
      <c r="XDP30" s="291"/>
      <c r="XDQ30" s="291"/>
      <c r="XDR30" s="291"/>
      <c r="XDS30" s="291"/>
      <c r="XDT30" s="291"/>
      <c r="XDU30" s="291"/>
      <c r="XDV30" s="291"/>
      <c r="XDW30" s="291"/>
      <c r="XDX30" s="291"/>
      <c r="XDY30" s="291"/>
      <c r="XDZ30" s="291"/>
      <c r="XEA30" s="291"/>
      <c r="XEB30" s="291"/>
      <c r="XEC30" s="291"/>
      <c r="XED30" s="291"/>
      <c r="XEE30" s="291"/>
      <c r="XEF30" s="291"/>
      <c r="XEG30" s="291"/>
      <c r="XEH30" s="291"/>
      <c r="XEI30" s="291"/>
      <c r="XEJ30" s="291"/>
      <c r="XEK30" s="291"/>
      <c r="XEL30" s="291"/>
      <c r="XEM30" s="291"/>
      <c r="XEN30" s="291"/>
      <c r="XEO30" s="291"/>
      <c r="XEP30" s="291"/>
      <c r="XEQ30" s="291"/>
      <c r="XER30" s="291"/>
      <c r="XES30" s="291"/>
      <c r="XET30" s="291"/>
      <c r="XEU30" s="291"/>
      <c r="XEV30" s="291"/>
      <c r="XEW30" s="291"/>
      <c r="XEX30" s="291"/>
      <c r="XEY30" s="291"/>
      <c r="XEZ30" s="291"/>
      <c r="XFA30" s="291"/>
      <c r="XFB30" s="291"/>
      <c r="XFC30" s="291"/>
      <c r="XFD30" s="291"/>
    </row>
    <row r="31" spans="1:16384" ht="21" customHeight="1" thickBot="1" x14ac:dyDescent="0.4">
      <c r="A31" s="291"/>
      <c r="B31" s="291"/>
      <c r="C31" s="291"/>
      <c r="D31" s="291"/>
      <c r="E31" s="788"/>
      <c r="F31" s="790"/>
      <c r="G31" s="792"/>
      <c r="H31" s="792"/>
      <c r="I31" s="792"/>
      <c r="J31" s="792"/>
      <c r="K31" s="795"/>
      <c r="L31" s="796"/>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c r="CK31" s="291"/>
      <c r="CL31" s="291"/>
      <c r="CM31" s="291"/>
      <c r="CN31" s="291"/>
      <c r="CO31" s="291"/>
      <c r="CP31" s="291"/>
      <c r="CQ31" s="291"/>
      <c r="CR31" s="291"/>
      <c r="CS31" s="291"/>
      <c r="CT31" s="291"/>
      <c r="CU31" s="291"/>
      <c r="CV31" s="291"/>
      <c r="CW31" s="291"/>
      <c r="CX31" s="291"/>
      <c r="CY31" s="291"/>
      <c r="CZ31" s="291"/>
      <c r="DA31" s="291"/>
      <c r="DB31" s="291"/>
      <c r="DC31" s="291"/>
      <c r="DD31" s="291"/>
      <c r="DE31" s="291"/>
      <c r="DF31" s="291"/>
      <c r="DG31" s="291"/>
      <c r="DH31" s="291"/>
      <c r="DI31" s="291"/>
      <c r="DJ31" s="291"/>
      <c r="DK31" s="291"/>
      <c r="DL31" s="291"/>
      <c r="DM31" s="291"/>
      <c r="DN31" s="291"/>
      <c r="DO31" s="291"/>
      <c r="DP31" s="291"/>
      <c r="DQ31" s="291"/>
      <c r="DR31" s="291"/>
      <c r="DS31" s="291"/>
      <c r="DT31" s="291"/>
      <c r="DU31" s="291"/>
      <c r="DV31" s="291"/>
      <c r="DW31" s="291"/>
      <c r="DX31" s="291"/>
      <c r="DY31" s="291"/>
      <c r="DZ31" s="291"/>
      <c r="EA31" s="291"/>
      <c r="EB31" s="291"/>
      <c r="EC31" s="291"/>
      <c r="ED31" s="291"/>
      <c r="EE31" s="291"/>
      <c r="EF31" s="291"/>
      <c r="EG31" s="291"/>
      <c r="EH31" s="291"/>
      <c r="EI31" s="291"/>
      <c r="EJ31" s="291"/>
      <c r="EK31" s="291"/>
      <c r="EL31" s="291"/>
      <c r="EM31" s="291"/>
      <c r="EN31" s="291"/>
      <c r="EO31" s="291"/>
      <c r="EP31" s="291"/>
      <c r="EQ31" s="291"/>
      <c r="ER31" s="291"/>
      <c r="ES31" s="291"/>
      <c r="ET31" s="291"/>
      <c r="EU31" s="291"/>
      <c r="EV31" s="291"/>
      <c r="EW31" s="291"/>
      <c r="EX31" s="291"/>
      <c r="EY31" s="291"/>
      <c r="EZ31" s="291"/>
      <c r="FA31" s="291"/>
      <c r="FB31" s="291"/>
      <c r="FC31" s="291"/>
      <c r="FD31" s="291"/>
      <c r="FE31" s="291"/>
      <c r="FF31" s="291"/>
      <c r="FG31" s="291"/>
      <c r="FH31" s="291"/>
      <c r="FI31" s="291"/>
      <c r="FJ31" s="291"/>
      <c r="FK31" s="291"/>
      <c r="FL31" s="291"/>
      <c r="FM31" s="291"/>
      <c r="FN31" s="291"/>
      <c r="FO31" s="291"/>
      <c r="FP31" s="291"/>
      <c r="FQ31" s="291"/>
      <c r="FR31" s="291"/>
      <c r="FS31" s="291"/>
      <c r="FT31" s="291"/>
      <c r="FU31" s="291"/>
      <c r="FV31" s="291"/>
      <c r="FW31" s="291"/>
      <c r="FX31" s="291"/>
      <c r="FY31" s="291"/>
      <c r="FZ31" s="291"/>
      <c r="GA31" s="291"/>
      <c r="GB31" s="291"/>
      <c r="GC31" s="291"/>
      <c r="GD31" s="291"/>
      <c r="GE31" s="291"/>
      <c r="GF31" s="291"/>
      <c r="GG31" s="291"/>
      <c r="GH31" s="291"/>
      <c r="GI31" s="291"/>
      <c r="GJ31" s="291"/>
      <c r="GK31" s="291"/>
      <c r="GL31" s="291"/>
      <c r="GM31" s="291"/>
      <c r="GN31" s="291"/>
      <c r="GO31" s="291"/>
      <c r="GP31" s="291"/>
      <c r="GQ31" s="291"/>
      <c r="GR31" s="291"/>
      <c r="GS31" s="291"/>
      <c r="GT31" s="291"/>
      <c r="GU31" s="291"/>
      <c r="GV31" s="291"/>
      <c r="GW31" s="291"/>
      <c r="GX31" s="291"/>
      <c r="GY31" s="291"/>
      <c r="GZ31" s="291"/>
      <c r="HA31" s="291"/>
      <c r="HB31" s="291"/>
      <c r="HC31" s="291"/>
      <c r="HD31" s="291"/>
      <c r="HE31" s="291"/>
      <c r="HF31" s="291"/>
      <c r="HG31" s="291"/>
      <c r="HH31" s="291"/>
      <c r="HI31" s="291"/>
      <c r="HJ31" s="291"/>
      <c r="HK31" s="291"/>
      <c r="HL31" s="291"/>
      <c r="HM31" s="291"/>
      <c r="HN31" s="291"/>
      <c r="HO31" s="291"/>
      <c r="HP31" s="291"/>
      <c r="HQ31" s="291"/>
      <c r="HR31" s="291"/>
      <c r="HS31" s="291"/>
      <c r="HT31" s="291"/>
      <c r="HU31" s="291"/>
      <c r="HV31" s="291"/>
      <c r="HW31" s="291"/>
      <c r="HX31" s="291"/>
      <c r="HY31" s="291"/>
      <c r="HZ31" s="291"/>
      <c r="IA31" s="291"/>
      <c r="IB31" s="291"/>
      <c r="IC31" s="291"/>
      <c r="ID31" s="291"/>
      <c r="IE31" s="291"/>
      <c r="IF31" s="291"/>
      <c r="IG31" s="291"/>
      <c r="IH31" s="291"/>
      <c r="II31" s="291"/>
      <c r="IJ31" s="291"/>
      <c r="IK31" s="291"/>
      <c r="IL31" s="291"/>
      <c r="IM31" s="291"/>
      <c r="IN31" s="291"/>
      <c r="IO31" s="291"/>
      <c r="IP31" s="291"/>
      <c r="IQ31" s="291"/>
      <c r="IR31" s="291"/>
      <c r="IS31" s="291"/>
      <c r="IT31" s="291"/>
      <c r="IU31" s="291"/>
      <c r="IV31" s="291"/>
      <c r="IW31" s="291"/>
      <c r="IX31" s="291"/>
      <c r="IY31" s="291"/>
      <c r="IZ31" s="291"/>
      <c r="JA31" s="291"/>
      <c r="JB31" s="291"/>
      <c r="JC31" s="291"/>
      <c r="JD31" s="291"/>
      <c r="JE31" s="291"/>
      <c r="JF31" s="291"/>
      <c r="JG31" s="291"/>
      <c r="JH31" s="291"/>
      <c r="JI31" s="291"/>
      <c r="JJ31" s="291"/>
      <c r="JK31" s="291"/>
      <c r="JL31" s="291"/>
      <c r="JM31" s="291"/>
      <c r="JN31" s="291"/>
      <c r="JO31" s="291"/>
      <c r="JP31" s="291"/>
      <c r="JQ31" s="291"/>
      <c r="JR31" s="291"/>
      <c r="JS31" s="291"/>
      <c r="JT31" s="291"/>
      <c r="JU31" s="291"/>
      <c r="JV31" s="291"/>
      <c r="JW31" s="291"/>
      <c r="JX31" s="291"/>
      <c r="JY31" s="291"/>
      <c r="JZ31" s="291"/>
      <c r="KA31" s="291"/>
      <c r="KB31" s="291"/>
      <c r="KC31" s="291"/>
      <c r="KD31" s="291"/>
      <c r="KE31" s="291"/>
      <c r="KF31" s="291"/>
      <c r="KG31" s="291"/>
      <c r="KH31" s="291"/>
      <c r="KI31" s="291"/>
      <c r="KJ31" s="291"/>
      <c r="KK31" s="291"/>
      <c r="KL31" s="291"/>
      <c r="KM31" s="291"/>
      <c r="KN31" s="291"/>
      <c r="KO31" s="291"/>
      <c r="KP31" s="291"/>
      <c r="KQ31" s="291"/>
      <c r="KR31" s="291"/>
      <c r="KS31" s="291"/>
      <c r="KT31" s="291"/>
      <c r="KU31" s="291"/>
      <c r="KV31" s="291"/>
      <c r="KW31" s="291"/>
      <c r="KX31" s="291"/>
      <c r="KY31" s="291"/>
      <c r="KZ31" s="291"/>
      <c r="LA31" s="291"/>
      <c r="LB31" s="291"/>
      <c r="LC31" s="291"/>
      <c r="LD31" s="291"/>
      <c r="LE31" s="291"/>
      <c r="LF31" s="291"/>
      <c r="LG31" s="291"/>
      <c r="LH31" s="291"/>
      <c r="LI31" s="291"/>
      <c r="LJ31" s="291"/>
      <c r="LK31" s="291"/>
      <c r="LL31" s="291"/>
      <c r="LM31" s="291"/>
      <c r="LN31" s="291"/>
      <c r="LO31" s="291"/>
      <c r="LP31" s="291"/>
      <c r="LQ31" s="291"/>
      <c r="LR31" s="291"/>
      <c r="LS31" s="291"/>
      <c r="LT31" s="291"/>
      <c r="LU31" s="291"/>
      <c r="LV31" s="291"/>
      <c r="LW31" s="291"/>
      <c r="LX31" s="291"/>
      <c r="LY31" s="291"/>
      <c r="LZ31" s="291"/>
      <c r="MA31" s="291"/>
      <c r="MB31" s="291"/>
      <c r="MC31" s="291"/>
      <c r="MD31" s="291"/>
      <c r="ME31" s="291"/>
      <c r="MF31" s="291"/>
      <c r="MG31" s="291"/>
      <c r="MH31" s="291"/>
      <c r="MI31" s="291"/>
      <c r="MJ31" s="291"/>
      <c r="MK31" s="291"/>
      <c r="ML31" s="291"/>
      <c r="MM31" s="291"/>
      <c r="MN31" s="291"/>
      <c r="MO31" s="291"/>
      <c r="MP31" s="291"/>
      <c r="MQ31" s="291"/>
      <c r="MR31" s="291"/>
      <c r="MS31" s="291"/>
      <c r="MT31" s="291"/>
      <c r="MU31" s="291"/>
      <c r="MV31" s="291"/>
      <c r="MW31" s="291"/>
      <c r="MX31" s="291"/>
      <c r="MY31" s="291"/>
      <c r="MZ31" s="291"/>
      <c r="NA31" s="291"/>
      <c r="NB31" s="291"/>
      <c r="NC31" s="291"/>
      <c r="ND31" s="291"/>
      <c r="NE31" s="291"/>
      <c r="NF31" s="291"/>
      <c r="NG31" s="291"/>
      <c r="NH31" s="291"/>
      <c r="NI31" s="291"/>
      <c r="NJ31" s="291"/>
      <c r="NK31" s="291"/>
      <c r="NL31" s="291"/>
      <c r="NM31" s="291"/>
      <c r="NN31" s="291"/>
      <c r="NO31" s="291"/>
      <c r="NP31" s="291"/>
      <c r="NQ31" s="291"/>
      <c r="NR31" s="291"/>
      <c r="NS31" s="291"/>
      <c r="NT31" s="291"/>
      <c r="NU31" s="291"/>
      <c r="NV31" s="291"/>
      <c r="NW31" s="291"/>
      <c r="NX31" s="291"/>
      <c r="NY31" s="291"/>
      <c r="NZ31" s="291"/>
      <c r="OA31" s="291"/>
      <c r="OB31" s="291"/>
      <c r="OC31" s="291"/>
      <c r="OD31" s="291"/>
      <c r="OE31" s="291"/>
      <c r="OF31" s="291"/>
      <c r="OG31" s="291"/>
      <c r="OH31" s="291"/>
      <c r="OI31" s="291"/>
      <c r="OJ31" s="291"/>
      <c r="OK31" s="291"/>
      <c r="OL31" s="291"/>
      <c r="OM31" s="291"/>
      <c r="ON31" s="291"/>
      <c r="OO31" s="291"/>
      <c r="OP31" s="291"/>
      <c r="OQ31" s="291"/>
      <c r="OR31" s="291"/>
      <c r="OS31" s="291"/>
      <c r="OT31" s="291"/>
      <c r="OU31" s="291"/>
      <c r="OV31" s="291"/>
      <c r="OW31" s="291"/>
      <c r="OX31" s="291"/>
      <c r="OY31" s="291"/>
      <c r="OZ31" s="291"/>
      <c r="PA31" s="291"/>
      <c r="PB31" s="291"/>
      <c r="PC31" s="291"/>
      <c r="PD31" s="291"/>
      <c r="PE31" s="291"/>
      <c r="PF31" s="291"/>
      <c r="PG31" s="291"/>
      <c r="PH31" s="291"/>
      <c r="PI31" s="291"/>
      <c r="PJ31" s="291"/>
      <c r="PK31" s="291"/>
      <c r="PL31" s="291"/>
      <c r="PM31" s="291"/>
      <c r="PN31" s="291"/>
      <c r="PO31" s="291"/>
      <c r="PP31" s="291"/>
      <c r="PQ31" s="291"/>
      <c r="PR31" s="291"/>
      <c r="PS31" s="291"/>
      <c r="PT31" s="291"/>
      <c r="PU31" s="291"/>
      <c r="PV31" s="291"/>
      <c r="PW31" s="291"/>
      <c r="PX31" s="291"/>
      <c r="PY31" s="291"/>
      <c r="PZ31" s="291"/>
      <c r="QA31" s="291"/>
      <c r="QB31" s="291"/>
      <c r="QC31" s="291"/>
      <c r="QD31" s="291"/>
      <c r="QE31" s="291"/>
      <c r="QF31" s="291"/>
      <c r="QG31" s="291"/>
      <c r="QH31" s="291"/>
      <c r="QI31" s="291"/>
      <c r="QJ31" s="291"/>
      <c r="QK31" s="291"/>
      <c r="QL31" s="291"/>
      <c r="QM31" s="291"/>
      <c r="QN31" s="291"/>
      <c r="QO31" s="291"/>
      <c r="QP31" s="291"/>
      <c r="QQ31" s="291"/>
      <c r="QR31" s="291"/>
      <c r="QS31" s="291"/>
      <c r="QT31" s="291"/>
      <c r="QU31" s="291"/>
      <c r="QV31" s="291"/>
      <c r="QW31" s="291"/>
      <c r="QX31" s="291"/>
      <c r="QY31" s="291"/>
      <c r="QZ31" s="291"/>
      <c r="RA31" s="291"/>
      <c r="RB31" s="291"/>
      <c r="RC31" s="291"/>
      <c r="RD31" s="291"/>
      <c r="RE31" s="291"/>
      <c r="RF31" s="291"/>
      <c r="RG31" s="291"/>
      <c r="RH31" s="291"/>
      <c r="RI31" s="291"/>
      <c r="RJ31" s="291"/>
      <c r="RK31" s="291"/>
      <c r="RL31" s="291"/>
      <c r="RM31" s="291"/>
      <c r="RN31" s="291"/>
      <c r="RO31" s="291"/>
      <c r="RP31" s="291"/>
      <c r="RQ31" s="291"/>
      <c r="RR31" s="291"/>
      <c r="RS31" s="291"/>
      <c r="RT31" s="291"/>
      <c r="RU31" s="291"/>
      <c r="RV31" s="291"/>
      <c r="RW31" s="291"/>
      <c r="RX31" s="291"/>
      <c r="RY31" s="291"/>
      <c r="RZ31" s="291"/>
      <c r="SA31" s="291"/>
      <c r="SB31" s="291"/>
      <c r="SC31" s="291"/>
      <c r="SD31" s="291"/>
      <c r="SE31" s="291"/>
      <c r="SF31" s="291"/>
      <c r="SG31" s="291"/>
      <c r="SH31" s="291"/>
      <c r="SI31" s="291"/>
      <c r="SJ31" s="291"/>
      <c r="SK31" s="291"/>
      <c r="SL31" s="291"/>
      <c r="SM31" s="291"/>
      <c r="SN31" s="291"/>
      <c r="SO31" s="291"/>
      <c r="SP31" s="291"/>
      <c r="SQ31" s="291"/>
      <c r="SR31" s="291"/>
      <c r="SS31" s="291"/>
      <c r="ST31" s="291"/>
      <c r="SU31" s="291"/>
      <c r="SV31" s="291"/>
      <c r="SW31" s="291"/>
      <c r="SX31" s="291"/>
      <c r="SY31" s="291"/>
      <c r="SZ31" s="291"/>
      <c r="TA31" s="291"/>
      <c r="TB31" s="291"/>
      <c r="TC31" s="291"/>
      <c r="TD31" s="291"/>
      <c r="TE31" s="291"/>
      <c r="TF31" s="291"/>
      <c r="TG31" s="291"/>
      <c r="TH31" s="291"/>
      <c r="TI31" s="291"/>
      <c r="TJ31" s="291"/>
      <c r="TK31" s="291"/>
      <c r="TL31" s="291"/>
      <c r="TM31" s="291"/>
      <c r="TN31" s="291"/>
      <c r="TO31" s="291"/>
      <c r="TP31" s="291"/>
      <c r="TQ31" s="291"/>
      <c r="TR31" s="291"/>
      <c r="TS31" s="291"/>
      <c r="TT31" s="291"/>
      <c r="TU31" s="291"/>
      <c r="TV31" s="291"/>
      <c r="TW31" s="291"/>
      <c r="TX31" s="291"/>
      <c r="TY31" s="291"/>
      <c r="TZ31" s="291"/>
      <c r="UA31" s="291"/>
      <c r="UB31" s="291"/>
      <c r="UC31" s="291"/>
      <c r="UD31" s="291"/>
      <c r="UE31" s="291"/>
      <c r="UF31" s="291"/>
      <c r="UG31" s="291"/>
      <c r="UH31" s="291"/>
      <c r="UI31" s="291"/>
      <c r="UJ31" s="291"/>
      <c r="UK31" s="291"/>
      <c r="UL31" s="291"/>
      <c r="UM31" s="291"/>
      <c r="UN31" s="291"/>
      <c r="UO31" s="291"/>
      <c r="UP31" s="291"/>
      <c r="UQ31" s="291"/>
      <c r="UR31" s="291"/>
      <c r="US31" s="291"/>
      <c r="UT31" s="291"/>
      <c r="UU31" s="291"/>
      <c r="UV31" s="291"/>
      <c r="UW31" s="291"/>
      <c r="UX31" s="291"/>
      <c r="UY31" s="291"/>
      <c r="UZ31" s="291"/>
      <c r="VA31" s="291"/>
      <c r="VB31" s="291"/>
      <c r="VC31" s="291"/>
      <c r="VD31" s="291"/>
      <c r="VE31" s="291"/>
      <c r="VF31" s="291"/>
      <c r="VG31" s="291"/>
      <c r="VH31" s="291"/>
      <c r="VI31" s="291"/>
      <c r="VJ31" s="291"/>
      <c r="VK31" s="291"/>
      <c r="VL31" s="291"/>
      <c r="VM31" s="291"/>
      <c r="VN31" s="291"/>
      <c r="VO31" s="291"/>
      <c r="VP31" s="291"/>
      <c r="VQ31" s="291"/>
      <c r="VR31" s="291"/>
      <c r="VS31" s="291"/>
      <c r="VT31" s="291"/>
      <c r="VU31" s="291"/>
      <c r="VV31" s="291"/>
      <c r="VW31" s="291"/>
      <c r="VX31" s="291"/>
      <c r="VY31" s="291"/>
      <c r="VZ31" s="291"/>
      <c r="WA31" s="291"/>
      <c r="WB31" s="291"/>
      <c r="WC31" s="291"/>
      <c r="WD31" s="291"/>
      <c r="WE31" s="291"/>
      <c r="WF31" s="291"/>
      <c r="WG31" s="291"/>
      <c r="WH31" s="291"/>
      <c r="WI31" s="291"/>
      <c r="WJ31" s="291"/>
      <c r="WK31" s="291"/>
      <c r="WL31" s="291"/>
      <c r="WM31" s="291"/>
      <c r="WN31" s="291"/>
      <c r="WO31" s="291"/>
      <c r="WP31" s="291"/>
      <c r="WQ31" s="291"/>
      <c r="WR31" s="291"/>
      <c r="WS31" s="291"/>
      <c r="WT31" s="291"/>
      <c r="WU31" s="291"/>
      <c r="WV31" s="291"/>
      <c r="WW31" s="291"/>
      <c r="WX31" s="291"/>
      <c r="WY31" s="291"/>
      <c r="WZ31" s="291"/>
      <c r="XA31" s="291"/>
      <c r="XB31" s="291"/>
      <c r="XC31" s="291"/>
      <c r="XD31" s="291"/>
      <c r="XE31" s="291"/>
      <c r="XF31" s="291"/>
      <c r="XG31" s="291"/>
      <c r="XH31" s="291"/>
      <c r="XI31" s="291"/>
      <c r="XJ31" s="291"/>
      <c r="XK31" s="291"/>
      <c r="XL31" s="291"/>
      <c r="XM31" s="291"/>
      <c r="XN31" s="291"/>
      <c r="XO31" s="291"/>
      <c r="XP31" s="291"/>
      <c r="XQ31" s="291"/>
      <c r="XR31" s="291"/>
      <c r="XS31" s="291"/>
      <c r="XT31" s="291"/>
      <c r="XU31" s="291"/>
      <c r="XV31" s="291"/>
      <c r="XW31" s="291"/>
      <c r="XX31" s="291"/>
      <c r="XY31" s="291"/>
      <c r="XZ31" s="291"/>
      <c r="YA31" s="291"/>
      <c r="YB31" s="291"/>
      <c r="YC31" s="291"/>
      <c r="YD31" s="291"/>
      <c r="YE31" s="291"/>
      <c r="YF31" s="291"/>
      <c r="YG31" s="291"/>
      <c r="YH31" s="291"/>
      <c r="YI31" s="291"/>
      <c r="YJ31" s="291"/>
      <c r="YK31" s="291"/>
      <c r="YL31" s="291"/>
      <c r="YM31" s="291"/>
      <c r="YN31" s="291"/>
      <c r="YO31" s="291"/>
      <c r="YP31" s="291"/>
      <c r="YQ31" s="291"/>
      <c r="YR31" s="291"/>
      <c r="YS31" s="291"/>
      <c r="YT31" s="291"/>
      <c r="YU31" s="291"/>
      <c r="YV31" s="291"/>
      <c r="YW31" s="291"/>
      <c r="YX31" s="291"/>
      <c r="YY31" s="291"/>
      <c r="YZ31" s="291"/>
      <c r="ZA31" s="291"/>
      <c r="ZB31" s="291"/>
      <c r="ZC31" s="291"/>
      <c r="ZD31" s="291"/>
      <c r="ZE31" s="291"/>
      <c r="ZF31" s="291"/>
      <c r="ZG31" s="291"/>
      <c r="ZH31" s="291"/>
      <c r="ZI31" s="291"/>
      <c r="ZJ31" s="291"/>
      <c r="ZK31" s="291"/>
      <c r="ZL31" s="291"/>
      <c r="ZM31" s="291"/>
      <c r="ZN31" s="291"/>
      <c r="ZO31" s="291"/>
      <c r="ZP31" s="291"/>
      <c r="ZQ31" s="291"/>
      <c r="ZR31" s="291"/>
      <c r="ZS31" s="291"/>
      <c r="ZT31" s="291"/>
      <c r="ZU31" s="291"/>
      <c r="ZV31" s="291"/>
      <c r="ZW31" s="291"/>
      <c r="ZX31" s="291"/>
      <c r="ZY31" s="291"/>
      <c r="ZZ31" s="291"/>
      <c r="AAA31" s="291"/>
      <c r="AAB31" s="291"/>
      <c r="AAC31" s="291"/>
      <c r="AAD31" s="291"/>
      <c r="AAE31" s="291"/>
      <c r="AAF31" s="291"/>
      <c r="AAG31" s="291"/>
      <c r="AAH31" s="291"/>
      <c r="AAI31" s="291"/>
      <c r="AAJ31" s="291"/>
      <c r="AAK31" s="291"/>
      <c r="AAL31" s="291"/>
      <c r="AAM31" s="291"/>
      <c r="AAN31" s="291"/>
      <c r="AAO31" s="291"/>
      <c r="AAP31" s="291"/>
      <c r="AAQ31" s="291"/>
      <c r="AAR31" s="291"/>
      <c r="AAS31" s="291"/>
      <c r="AAT31" s="291"/>
      <c r="AAU31" s="291"/>
      <c r="AAV31" s="291"/>
      <c r="AAW31" s="291"/>
      <c r="AAX31" s="291"/>
      <c r="AAY31" s="291"/>
      <c r="AAZ31" s="291"/>
      <c r="ABA31" s="291"/>
      <c r="ABB31" s="291"/>
      <c r="ABC31" s="291"/>
      <c r="ABD31" s="291"/>
      <c r="ABE31" s="291"/>
      <c r="ABF31" s="291"/>
      <c r="ABG31" s="291"/>
      <c r="ABH31" s="291"/>
      <c r="ABI31" s="291"/>
      <c r="ABJ31" s="291"/>
      <c r="ABK31" s="291"/>
      <c r="ABL31" s="291"/>
      <c r="ABM31" s="291"/>
      <c r="ABN31" s="291"/>
      <c r="ABO31" s="291"/>
      <c r="ABP31" s="291"/>
      <c r="ABQ31" s="291"/>
      <c r="ABR31" s="291"/>
      <c r="ABS31" s="291"/>
      <c r="ABT31" s="291"/>
      <c r="ABU31" s="291"/>
      <c r="ABV31" s="291"/>
      <c r="ABW31" s="291"/>
      <c r="ABX31" s="291"/>
      <c r="ABY31" s="291"/>
      <c r="ABZ31" s="291"/>
      <c r="ACA31" s="291"/>
      <c r="ACB31" s="291"/>
      <c r="ACC31" s="291"/>
      <c r="ACD31" s="291"/>
      <c r="ACE31" s="291"/>
      <c r="ACF31" s="291"/>
      <c r="ACG31" s="291"/>
      <c r="ACH31" s="291"/>
      <c r="ACI31" s="291"/>
      <c r="ACJ31" s="291"/>
      <c r="ACK31" s="291"/>
      <c r="ACL31" s="291"/>
      <c r="ACM31" s="291"/>
      <c r="ACN31" s="291"/>
      <c r="ACO31" s="291"/>
      <c r="ACP31" s="291"/>
      <c r="ACQ31" s="291"/>
      <c r="ACR31" s="291"/>
      <c r="ACS31" s="291"/>
      <c r="ACT31" s="291"/>
      <c r="ACU31" s="291"/>
      <c r="ACV31" s="291"/>
      <c r="ACW31" s="291"/>
      <c r="ACX31" s="291"/>
      <c r="ACY31" s="291"/>
      <c r="ACZ31" s="291"/>
      <c r="ADA31" s="291"/>
      <c r="ADB31" s="291"/>
      <c r="ADC31" s="291"/>
      <c r="ADD31" s="291"/>
      <c r="ADE31" s="291"/>
      <c r="ADF31" s="291"/>
      <c r="ADG31" s="291"/>
      <c r="ADH31" s="291"/>
      <c r="ADI31" s="291"/>
      <c r="ADJ31" s="291"/>
      <c r="ADK31" s="291"/>
      <c r="ADL31" s="291"/>
      <c r="ADM31" s="291"/>
      <c r="ADN31" s="291"/>
      <c r="ADO31" s="291"/>
      <c r="ADP31" s="291"/>
      <c r="ADQ31" s="291"/>
      <c r="ADR31" s="291"/>
      <c r="ADS31" s="291"/>
      <c r="ADT31" s="291"/>
      <c r="ADU31" s="291"/>
      <c r="ADV31" s="291"/>
      <c r="ADW31" s="291"/>
      <c r="ADX31" s="291"/>
      <c r="ADY31" s="291"/>
      <c r="ADZ31" s="291"/>
      <c r="AEA31" s="291"/>
      <c r="AEB31" s="291"/>
      <c r="AEC31" s="291"/>
      <c r="AED31" s="291"/>
      <c r="AEE31" s="291"/>
      <c r="AEF31" s="291"/>
      <c r="AEG31" s="291"/>
      <c r="AEH31" s="291"/>
      <c r="AEI31" s="291"/>
      <c r="AEJ31" s="291"/>
      <c r="AEK31" s="291"/>
      <c r="AEL31" s="291"/>
      <c r="AEM31" s="291"/>
      <c r="AEN31" s="291"/>
      <c r="AEO31" s="291"/>
      <c r="AEP31" s="291"/>
      <c r="AEQ31" s="291"/>
      <c r="AER31" s="291"/>
      <c r="AES31" s="291"/>
      <c r="AET31" s="291"/>
      <c r="AEU31" s="291"/>
      <c r="AEV31" s="291"/>
      <c r="AEW31" s="291"/>
      <c r="AEX31" s="291"/>
      <c r="AEY31" s="291"/>
      <c r="AEZ31" s="291"/>
      <c r="AFA31" s="291"/>
      <c r="AFB31" s="291"/>
      <c r="AFC31" s="291"/>
      <c r="AFD31" s="291"/>
      <c r="AFE31" s="291"/>
      <c r="AFF31" s="291"/>
      <c r="AFG31" s="291"/>
      <c r="AFH31" s="291"/>
      <c r="AFI31" s="291"/>
      <c r="AFJ31" s="291"/>
      <c r="AFK31" s="291"/>
      <c r="AFL31" s="291"/>
      <c r="AFM31" s="291"/>
      <c r="AFN31" s="291"/>
      <c r="AFO31" s="291"/>
      <c r="AFP31" s="291"/>
      <c r="AFQ31" s="291"/>
      <c r="AFR31" s="291"/>
      <c r="AFS31" s="291"/>
      <c r="AFT31" s="291"/>
      <c r="AFU31" s="291"/>
      <c r="AFV31" s="291"/>
      <c r="AFW31" s="291"/>
      <c r="AFX31" s="291"/>
      <c r="AFY31" s="291"/>
      <c r="AFZ31" s="291"/>
      <c r="AGA31" s="291"/>
      <c r="AGB31" s="291"/>
      <c r="AGC31" s="291"/>
      <c r="AGD31" s="291"/>
      <c r="AGE31" s="291"/>
      <c r="AGF31" s="291"/>
      <c r="AGG31" s="291"/>
      <c r="AGH31" s="291"/>
      <c r="AGI31" s="291"/>
      <c r="AGJ31" s="291"/>
      <c r="AGK31" s="291"/>
      <c r="AGL31" s="291"/>
      <c r="AGM31" s="291"/>
      <c r="AGN31" s="291"/>
      <c r="AGO31" s="291"/>
      <c r="AGP31" s="291"/>
      <c r="AGQ31" s="291"/>
      <c r="AGR31" s="291"/>
      <c r="AGS31" s="291"/>
      <c r="AGT31" s="291"/>
      <c r="AGU31" s="291"/>
      <c r="AGV31" s="291"/>
      <c r="AGW31" s="291"/>
      <c r="AGX31" s="291"/>
      <c r="AGY31" s="291"/>
      <c r="AGZ31" s="291"/>
      <c r="AHA31" s="291"/>
      <c r="AHB31" s="291"/>
      <c r="AHC31" s="291"/>
      <c r="AHD31" s="291"/>
      <c r="AHE31" s="291"/>
      <c r="AHF31" s="291"/>
      <c r="AHG31" s="291"/>
      <c r="AHH31" s="291"/>
      <c r="AHI31" s="291"/>
      <c r="AHJ31" s="291"/>
      <c r="AHK31" s="291"/>
      <c r="AHL31" s="291"/>
      <c r="AHM31" s="291"/>
      <c r="AHN31" s="291"/>
      <c r="AHO31" s="291"/>
      <c r="AHP31" s="291"/>
      <c r="AHQ31" s="291"/>
      <c r="AHR31" s="291"/>
      <c r="AHS31" s="291"/>
      <c r="AHT31" s="291"/>
      <c r="AHU31" s="291"/>
      <c r="AHV31" s="291"/>
      <c r="AHW31" s="291"/>
      <c r="AHX31" s="291"/>
      <c r="AHY31" s="291"/>
      <c r="AHZ31" s="291"/>
      <c r="AIA31" s="291"/>
      <c r="AIB31" s="291"/>
      <c r="AIC31" s="291"/>
      <c r="AID31" s="291"/>
      <c r="AIE31" s="291"/>
      <c r="AIF31" s="291"/>
      <c r="AIG31" s="291"/>
      <c r="AIH31" s="291"/>
      <c r="AII31" s="291"/>
      <c r="AIJ31" s="291"/>
      <c r="AIK31" s="291"/>
      <c r="AIL31" s="291"/>
      <c r="AIM31" s="291"/>
      <c r="AIN31" s="291"/>
      <c r="AIO31" s="291"/>
      <c r="AIP31" s="291"/>
      <c r="AIQ31" s="291"/>
      <c r="AIR31" s="291"/>
      <c r="AIS31" s="291"/>
      <c r="AIT31" s="291"/>
      <c r="AIU31" s="291"/>
      <c r="AIV31" s="291"/>
      <c r="AIW31" s="291"/>
      <c r="AIX31" s="291"/>
      <c r="AIY31" s="291"/>
      <c r="AIZ31" s="291"/>
      <c r="AJA31" s="291"/>
      <c r="AJB31" s="291"/>
      <c r="AJC31" s="291"/>
      <c r="AJD31" s="291"/>
      <c r="AJE31" s="291"/>
      <c r="AJF31" s="291"/>
      <c r="AJG31" s="291"/>
      <c r="AJH31" s="291"/>
      <c r="AJI31" s="291"/>
      <c r="AJJ31" s="291"/>
      <c r="AJK31" s="291"/>
      <c r="AJL31" s="291"/>
      <c r="AJM31" s="291"/>
      <c r="AJN31" s="291"/>
      <c r="AJO31" s="291"/>
      <c r="AJP31" s="291"/>
      <c r="AJQ31" s="291"/>
      <c r="AJR31" s="291"/>
      <c r="AJS31" s="291"/>
      <c r="AJT31" s="291"/>
      <c r="AJU31" s="291"/>
      <c r="AJV31" s="291"/>
      <c r="AJW31" s="291"/>
      <c r="AJX31" s="291"/>
      <c r="AJY31" s="291"/>
      <c r="AJZ31" s="291"/>
      <c r="AKA31" s="291"/>
      <c r="AKB31" s="291"/>
      <c r="AKC31" s="291"/>
      <c r="AKD31" s="291"/>
      <c r="AKE31" s="291"/>
      <c r="AKF31" s="291"/>
      <c r="AKG31" s="291"/>
      <c r="AKH31" s="291"/>
      <c r="AKI31" s="291"/>
      <c r="AKJ31" s="291"/>
      <c r="AKK31" s="291"/>
      <c r="AKL31" s="291"/>
      <c r="AKM31" s="291"/>
      <c r="AKN31" s="291"/>
      <c r="AKO31" s="291"/>
      <c r="AKP31" s="291"/>
      <c r="AKQ31" s="291"/>
      <c r="AKR31" s="291"/>
      <c r="AKS31" s="291"/>
      <c r="AKT31" s="291"/>
      <c r="AKU31" s="291"/>
      <c r="AKV31" s="291"/>
      <c r="AKW31" s="291"/>
      <c r="AKX31" s="291"/>
      <c r="AKY31" s="291"/>
      <c r="AKZ31" s="291"/>
      <c r="ALA31" s="291"/>
      <c r="ALB31" s="291"/>
      <c r="ALC31" s="291"/>
      <c r="ALD31" s="291"/>
      <c r="ALE31" s="291"/>
      <c r="ALF31" s="291"/>
      <c r="ALG31" s="291"/>
      <c r="ALH31" s="291"/>
      <c r="ALI31" s="291"/>
      <c r="ALJ31" s="291"/>
      <c r="ALK31" s="291"/>
      <c r="ALL31" s="291"/>
      <c r="ALM31" s="291"/>
      <c r="ALN31" s="291"/>
      <c r="ALO31" s="291"/>
      <c r="ALP31" s="291"/>
      <c r="ALQ31" s="291"/>
      <c r="ALR31" s="291"/>
      <c r="ALS31" s="291"/>
      <c r="ALT31" s="291"/>
      <c r="ALU31" s="291"/>
      <c r="ALV31" s="291"/>
      <c r="ALW31" s="291"/>
      <c r="ALX31" s="291"/>
      <c r="ALY31" s="291"/>
      <c r="ALZ31" s="291"/>
      <c r="AMA31" s="291"/>
      <c r="AMB31" s="291"/>
      <c r="AMC31" s="291"/>
      <c r="AMD31" s="291"/>
      <c r="AME31" s="291"/>
      <c r="AMF31" s="291"/>
      <c r="AMG31" s="291"/>
      <c r="AMH31" s="291"/>
      <c r="AMI31" s="291"/>
      <c r="AMJ31" s="291"/>
      <c r="AMK31" s="291"/>
      <c r="AML31" s="291"/>
      <c r="AMM31" s="291"/>
      <c r="AMN31" s="291"/>
      <c r="AMO31" s="291"/>
      <c r="AMP31" s="291"/>
      <c r="AMQ31" s="291"/>
      <c r="AMR31" s="291"/>
      <c r="AMS31" s="291"/>
      <c r="AMT31" s="291"/>
      <c r="AMU31" s="291"/>
      <c r="AMV31" s="291"/>
      <c r="AMW31" s="291"/>
      <c r="AMX31" s="291"/>
      <c r="AMY31" s="291"/>
      <c r="AMZ31" s="291"/>
      <c r="ANA31" s="291"/>
      <c r="ANB31" s="291"/>
      <c r="ANC31" s="291"/>
      <c r="AND31" s="291"/>
      <c r="ANE31" s="291"/>
      <c r="ANF31" s="291"/>
      <c r="ANG31" s="291"/>
      <c r="ANH31" s="291"/>
      <c r="ANI31" s="291"/>
      <c r="ANJ31" s="291"/>
      <c r="ANK31" s="291"/>
      <c r="ANL31" s="291"/>
      <c r="ANM31" s="291"/>
      <c r="ANN31" s="291"/>
      <c r="ANO31" s="291"/>
      <c r="ANP31" s="291"/>
      <c r="ANQ31" s="291"/>
      <c r="ANR31" s="291"/>
      <c r="ANS31" s="291"/>
      <c r="ANT31" s="291"/>
      <c r="ANU31" s="291"/>
      <c r="ANV31" s="291"/>
      <c r="ANW31" s="291"/>
      <c r="ANX31" s="291"/>
      <c r="ANY31" s="291"/>
      <c r="ANZ31" s="291"/>
      <c r="AOA31" s="291"/>
      <c r="AOB31" s="291"/>
      <c r="AOC31" s="291"/>
      <c r="AOD31" s="291"/>
      <c r="AOE31" s="291"/>
      <c r="AOF31" s="291"/>
      <c r="AOG31" s="291"/>
      <c r="AOH31" s="291"/>
      <c r="AOI31" s="291"/>
      <c r="AOJ31" s="291"/>
      <c r="AOK31" s="291"/>
      <c r="AOL31" s="291"/>
      <c r="AOM31" s="291"/>
      <c r="AON31" s="291"/>
      <c r="AOO31" s="291"/>
      <c r="AOP31" s="291"/>
      <c r="AOQ31" s="291"/>
      <c r="AOR31" s="291"/>
      <c r="AOS31" s="291"/>
      <c r="AOT31" s="291"/>
      <c r="AOU31" s="291"/>
      <c r="AOV31" s="291"/>
      <c r="AOW31" s="291"/>
      <c r="AOX31" s="291"/>
      <c r="AOY31" s="291"/>
      <c r="AOZ31" s="291"/>
      <c r="APA31" s="291"/>
      <c r="APB31" s="291"/>
      <c r="APC31" s="291"/>
      <c r="APD31" s="291"/>
      <c r="APE31" s="291"/>
      <c r="APF31" s="291"/>
      <c r="APG31" s="291"/>
      <c r="APH31" s="291"/>
      <c r="API31" s="291"/>
      <c r="APJ31" s="291"/>
      <c r="APK31" s="291"/>
      <c r="APL31" s="291"/>
      <c r="APM31" s="291"/>
      <c r="APN31" s="291"/>
      <c r="APO31" s="291"/>
      <c r="APP31" s="291"/>
      <c r="APQ31" s="291"/>
      <c r="APR31" s="291"/>
      <c r="APS31" s="291"/>
      <c r="APT31" s="291"/>
      <c r="APU31" s="291"/>
      <c r="APV31" s="291"/>
      <c r="APW31" s="291"/>
      <c r="APX31" s="291"/>
      <c r="APY31" s="291"/>
      <c r="APZ31" s="291"/>
      <c r="AQA31" s="291"/>
      <c r="AQB31" s="291"/>
      <c r="AQC31" s="291"/>
      <c r="AQD31" s="291"/>
      <c r="AQE31" s="291"/>
      <c r="AQF31" s="291"/>
      <c r="AQG31" s="291"/>
      <c r="AQH31" s="291"/>
      <c r="AQI31" s="291"/>
      <c r="AQJ31" s="291"/>
      <c r="AQK31" s="291"/>
      <c r="AQL31" s="291"/>
      <c r="AQM31" s="291"/>
      <c r="AQN31" s="291"/>
      <c r="AQO31" s="291"/>
      <c r="AQP31" s="291"/>
      <c r="AQQ31" s="291"/>
      <c r="AQR31" s="291"/>
      <c r="AQS31" s="291"/>
      <c r="AQT31" s="291"/>
      <c r="AQU31" s="291"/>
      <c r="AQV31" s="291"/>
      <c r="AQW31" s="291"/>
      <c r="AQX31" s="291"/>
      <c r="AQY31" s="291"/>
      <c r="AQZ31" s="291"/>
      <c r="ARA31" s="291"/>
      <c r="ARB31" s="291"/>
      <c r="ARC31" s="291"/>
      <c r="ARD31" s="291"/>
      <c r="ARE31" s="291"/>
      <c r="ARF31" s="291"/>
      <c r="ARG31" s="291"/>
      <c r="ARH31" s="291"/>
      <c r="ARI31" s="291"/>
      <c r="ARJ31" s="291"/>
      <c r="ARK31" s="291"/>
      <c r="ARL31" s="291"/>
      <c r="ARM31" s="291"/>
      <c r="ARN31" s="291"/>
      <c r="ARO31" s="291"/>
      <c r="ARP31" s="291"/>
      <c r="ARQ31" s="291"/>
      <c r="ARR31" s="291"/>
      <c r="ARS31" s="291"/>
      <c r="ART31" s="291"/>
      <c r="ARU31" s="291"/>
      <c r="ARV31" s="291"/>
      <c r="ARW31" s="291"/>
      <c r="ARX31" s="291"/>
      <c r="ARY31" s="291"/>
      <c r="ARZ31" s="291"/>
      <c r="ASA31" s="291"/>
      <c r="ASB31" s="291"/>
      <c r="ASC31" s="291"/>
      <c r="ASD31" s="291"/>
      <c r="ASE31" s="291"/>
      <c r="ASF31" s="291"/>
      <c r="ASG31" s="291"/>
      <c r="ASH31" s="291"/>
      <c r="ASI31" s="291"/>
      <c r="ASJ31" s="291"/>
      <c r="ASK31" s="291"/>
      <c r="ASL31" s="291"/>
      <c r="ASM31" s="291"/>
      <c r="ASN31" s="291"/>
      <c r="ASO31" s="291"/>
      <c r="ASP31" s="291"/>
      <c r="ASQ31" s="291"/>
      <c r="ASR31" s="291"/>
      <c r="ASS31" s="291"/>
      <c r="AST31" s="291"/>
      <c r="ASU31" s="291"/>
      <c r="ASV31" s="291"/>
      <c r="ASW31" s="291"/>
      <c r="ASX31" s="291"/>
      <c r="ASY31" s="291"/>
      <c r="ASZ31" s="291"/>
      <c r="ATA31" s="291"/>
      <c r="ATB31" s="291"/>
      <c r="ATC31" s="291"/>
      <c r="ATD31" s="291"/>
      <c r="ATE31" s="291"/>
      <c r="ATF31" s="291"/>
      <c r="ATG31" s="291"/>
      <c r="ATH31" s="291"/>
      <c r="ATI31" s="291"/>
      <c r="ATJ31" s="291"/>
      <c r="ATK31" s="291"/>
      <c r="ATL31" s="291"/>
      <c r="ATM31" s="291"/>
      <c r="ATN31" s="291"/>
      <c r="ATO31" s="291"/>
      <c r="ATP31" s="291"/>
      <c r="ATQ31" s="291"/>
      <c r="ATR31" s="291"/>
      <c r="ATS31" s="291"/>
      <c r="ATT31" s="291"/>
      <c r="ATU31" s="291"/>
      <c r="ATV31" s="291"/>
      <c r="ATW31" s="291"/>
      <c r="ATX31" s="291"/>
      <c r="ATY31" s="291"/>
      <c r="ATZ31" s="291"/>
      <c r="AUA31" s="291"/>
      <c r="AUB31" s="291"/>
      <c r="AUC31" s="291"/>
      <c r="AUD31" s="291"/>
      <c r="AUE31" s="291"/>
      <c r="AUF31" s="291"/>
      <c r="AUG31" s="291"/>
      <c r="AUH31" s="291"/>
      <c r="AUI31" s="291"/>
      <c r="AUJ31" s="291"/>
      <c r="AUK31" s="291"/>
      <c r="AUL31" s="291"/>
      <c r="AUM31" s="291"/>
      <c r="AUN31" s="291"/>
      <c r="AUO31" s="291"/>
      <c r="AUP31" s="291"/>
      <c r="AUQ31" s="291"/>
      <c r="AUR31" s="291"/>
      <c r="AUS31" s="291"/>
      <c r="AUT31" s="291"/>
      <c r="AUU31" s="291"/>
      <c r="AUV31" s="291"/>
      <c r="AUW31" s="291"/>
      <c r="AUX31" s="291"/>
      <c r="AUY31" s="291"/>
      <c r="AUZ31" s="291"/>
      <c r="AVA31" s="291"/>
      <c r="AVB31" s="291"/>
      <c r="AVC31" s="291"/>
      <c r="AVD31" s="291"/>
      <c r="AVE31" s="291"/>
      <c r="AVF31" s="291"/>
      <c r="AVG31" s="291"/>
      <c r="AVH31" s="291"/>
      <c r="AVI31" s="291"/>
      <c r="AVJ31" s="291"/>
      <c r="AVK31" s="291"/>
      <c r="AVL31" s="291"/>
      <c r="AVM31" s="291"/>
      <c r="AVN31" s="291"/>
      <c r="AVO31" s="291"/>
      <c r="AVP31" s="291"/>
      <c r="AVQ31" s="291"/>
      <c r="AVR31" s="291"/>
      <c r="AVS31" s="291"/>
      <c r="AVT31" s="291"/>
      <c r="AVU31" s="291"/>
      <c r="AVV31" s="291"/>
      <c r="AVW31" s="291"/>
      <c r="AVX31" s="291"/>
      <c r="AVY31" s="291"/>
      <c r="AVZ31" s="291"/>
      <c r="AWA31" s="291"/>
      <c r="AWB31" s="291"/>
      <c r="AWC31" s="291"/>
      <c r="AWD31" s="291"/>
      <c r="AWE31" s="291"/>
      <c r="AWF31" s="291"/>
      <c r="AWG31" s="291"/>
      <c r="AWH31" s="291"/>
      <c r="AWI31" s="291"/>
      <c r="AWJ31" s="291"/>
      <c r="AWK31" s="291"/>
      <c r="AWL31" s="291"/>
      <c r="AWM31" s="291"/>
      <c r="AWN31" s="291"/>
      <c r="AWO31" s="291"/>
      <c r="AWP31" s="291"/>
      <c r="AWQ31" s="291"/>
      <c r="AWR31" s="291"/>
      <c r="AWS31" s="291"/>
      <c r="AWT31" s="291"/>
      <c r="AWU31" s="291"/>
      <c r="AWV31" s="291"/>
      <c r="AWW31" s="291"/>
      <c r="AWX31" s="291"/>
      <c r="AWY31" s="291"/>
      <c r="AWZ31" s="291"/>
      <c r="AXA31" s="291"/>
      <c r="AXB31" s="291"/>
      <c r="AXC31" s="291"/>
      <c r="AXD31" s="291"/>
      <c r="AXE31" s="291"/>
      <c r="AXF31" s="291"/>
      <c r="AXG31" s="291"/>
      <c r="AXH31" s="291"/>
      <c r="AXI31" s="291"/>
      <c r="AXJ31" s="291"/>
      <c r="AXK31" s="291"/>
      <c r="AXL31" s="291"/>
      <c r="AXM31" s="291"/>
      <c r="AXN31" s="291"/>
      <c r="AXO31" s="291"/>
      <c r="AXP31" s="291"/>
      <c r="AXQ31" s="291"/>
      <c r="AXR31" s="291"/>
      <c r="AXS31" s="291"/>
      <c r="AXT31" s="291"/>
      <c r="AXU31" s="291"/>
      <c r="AXV31" s="291"/>
      <c r="AXW31" s="291"/>
      <c r="AXX31" s="291"/>
      <c r="AXY31" s="291"/>
      <c r="AXZ31" s="291"/>
      <c r="AYA31" s="291"/>
      <c r="AYB31" s="291"/>
      <c r="AYC31" s="291"/>
      <c r="AYD31" s="291"/>
      <c r="AYE31" s="291"/>
      <c r="AYF31" s="291"/>
      <c r="AYG31" s="291"/>
      <c r="AYH31" s="291"/>
      <c r="AYI31" s="291"/>
      <c r="AYJ31" s="291"/>
      <c r="AYK31" s="291"/>
      <c r="AYL31" s="291"/>
      <c r="AYM31" s="291"/>
      <c r="AYN31" s="291"/>
      <c r="AYO31" s="291"/>
      <c r="AYP31" s="291"/>
      <c r="AYQ31" s="291"/>
      <c r="AYR31" s="291"/>
      <c r="AYS31" s="291"/>
      <c r="AYT31" s="291"/>
      <c r="AYU31" s="291"/>
      <c r="AYV31" s="291"/>
      <c r="AYW31" s="291"/>
      <c r="AYX31" s="291"/>
      <c r="AYY31" s="291"/>
      <c r="AYZ31" s="291"/>
      <c r="AZA31" s="291"/>
      <c r="AZB31" s="291"/>
      <c r="AZC31" s="291"/>
      <c r="AZD31" s="291"/>
      <c r="AZE31" s="291"/>
      <c r="AZF31" s="291"/>
      <c r="AZG31" s="291"/>
      <c r="AZH31" s="291"/>
      <c r="AZI31" s="291"/>
      <c r="AZJ31" s="291"/>
      <c r="AZK31" s="291"/>
      <c r="AZL31" s="291"/>
      <c r="AZM31" s="291"/>
      <c r="AZN31" s="291"/>
      <c r="AZO31" s="291"/>
      <c r="AZP31" s="291"/>
      <c r="AZQ31" s="291"/>
      <c r="AZR31" s="291"/>
      <c r="AZS31" s="291"/>
      <c r="AZT31" s="291"/>
      <c r="AZU31" s="291"/>
      <c r="AZV31" s="291"/>
      <c r="AZW31" s="291"/>
      <c r="AZX31" s="291"/>
      <c r="AZY31" s="291"/>
      <c r="AZZ31" s="291"/>
      <c r="BAA31" s="291"/>
      <c r="BAB31" s="291"/>
      <c r="BAC31" s="291"/>
      <c r="BAD31" s="291"/>
      <c r="BAE31" s="291"/>
      <c r="BAF31" s="291"/>
      <c r="BAG31" s="291"/>
      <c r="BAH31" s="291"/>
      <c r="BAI31" s="291"/>
      <c r="BAJ31" s="291"/>
      <c r="BAK31" s="291"/>
      <c r="BAL31" s="291"/>
      <c r="BAM31" s="291"/>
      <c r="BAN31" s="291"/>
      <c r="BAO31" s="291"/>
      <c r="BAP31" s="291"/>
      <c r="BAQ31" s="291"/>
      <c r="BAR31" s="291"/>
      <c r="BAS31" s="291"/>
      <c r="BAT31" s="291"/>
      <c r="BAU31" s="291"/>
      <c r="BAV31" s="291"/>
      <c r="BAW31" s="291"/>
      <c r="BAX31" s="291"/>
      <c r="BAY31" s="291"/>
      <c r="BAZ31" s="291"/>
      <c r="BBA31" s="291"/>
      <c r="BBB31" s="291"/>
      <c r="BBC31" s="291"/>
      <c r="BBD31" s="291"/>
      <c r="BBE31" s="291"/>
      <c r="BBF31" s="291"/>
      <c r="BBG31" s="291"/>
      <c r="BBH31" s="291"/>
      <c r="BBI31" s="291"/>
      <c r="BBJ31" s="291"/>
      <c r="BBK31" s="291"/>
      <c r="BBL31" s="291"/>
      <c r="BBM31" s="291"/>
      <c r="BBN31" s="291"/>
      <c r="BBO31" s="291"/>
      <c r="BBP31" s="291"/>
      <c r="BBQ31" s="291"/>
      <c r="BBR31" s="291"/>
      <c r="BBS31" s="291"/>
      <c r="BBT31" s="291"/>
      <c r="BBU31" s="291"/>
      <c r="BBV31" s="291"/>
      <c r="BBW31" s="291"/>
      <c r="BBX31" s="291"/>
      <c r="BBY31" s="291"/>
      <c r="BBZ31" s="291"/>
      <c r="BCA31" s="291"/>
      <c r="BCB31" s="291"/>
      <c r="BCC31" s="291"/>
      <c r="BCD31" s="291"/>
      <c r="BCE31" s="291"/>
      <c r="BCF31" s="291"/>
      <c r="BCG31" s="291"/>
      <c r="BCH31" s="291"/>
      <c r="BCI31" s="291"/>
      <c r="BCJ31" s="291"/>
      <c r="BCK31" s="291"/>
      <c r="BCL31" s="291"/>
      <c r="BCM31" s="291"/>
      <c r="BCN31" s="291"/>
      <c r="BCO31" s="291"/>
      <c r="BCP31" s="291"/>
      <c r="BCQ31" s="291"/>
      <c r="BCR31" s="291"/>
      <c r="BCS31" s="291"/>
      <c r="BCT31" s="291"/>
      <c r="BCU31" s="291"/>
      <c r="BCV31" s="291"/>
      <c r="BCW31" s="291"/>
      <c r="BCX31" s="291"/>
      <c r="BCY31" s="291"/>
      <c r="BCZ31" s="291"/>
      <c r="BDA31" s="291"/>
      <c r="BDB31" s="291"/>
      <c r="BDC31" s="291"/>
      <c r="BDD31" s="291"/>
      <c r="BDE31" s="291"/>
      <c r="BDF31" s="291"/>
      <c r="BDG31" s="291"/>
      <c r="BDH31" s="291"/>
      <c r="BDI31" s="291"/>
      <c r="BDJ31" s="291"/>
      <c r="BDK31" s="291"/>
      <c r="BDL31" s="291"/>
      <c r="BDM31" s="291"/>
      <c r="BDN31" s="291"/>
      <c r="BDO31" s="291"/>
      <c r="BDP31" s="291"/>
      <c r="BDQ31" s="291"/>
      <c r="BDR31" s="291"/>
      <c r="BDS31" s="291"/>
      <c r="BDT31" s="291"/>
      <c r="BDU31" s="291"/>
      <c r="BDV31" s="291"/>
      <c r="BDW31" s="291"/>
      <c r="BDX31" s="291"/>
      <c r="BDY31" s="291"/>
      <c r="BDZ31" s="291"/>
      <c r="BEA31" s="291"/>
      <c r="BEB31" s="291"/>
      <c r="BEC31" s="291"/>
      <c r="BED31" s="291"/>
      <c r="BEE31" s="291"/>
      <c r="BEF31" s="291"/>
      <c r="BEG31" s="291"/>
      <c r="BEH31" s="291"/>
      <c r="BEI31" s="291"/>
      <c r="BEJ31" s="291"/>
      <c r="BEK31" s="291"/>
      <c r="BEL31" s="291"/>
      <c r="BEM31" s="291"/>
      <c r="BEN31" s="291"/>
      <c r="BEO31" s="291"/>
      <c r="BEP31" s="291"/>
      <c r="BEQ31" s="291"/>
      <c r="BER31" s="291"/>
      <c r="BES31" s="291"/>
      <c r="BET31" s="291"/>
      <c r="BEU31" s="291"/>
      <c r="BEV31" s="291"/>
      <c r="BEW31" s="291"/>
      <c r="BEX31" s="291"/>
      <c r="BEY31" s="291"/>
      <c r="BEZ31" s="291"/>
      <c r="BFA31" s="291"/>
      <c r="BFB31" s="291"/>
      <c r="BFC31" s="291"/>
      <c r="BFD31" s="291"/>
      <c r="BFE31" s="291"/>
      <c r="BFF31" s="291"/>
      <c r="BFG31" s="291"/>
      <c r="BFH31" s="291"/>
      <c r="BFI31" s="291"/>
      <c r="BFJ31" s="291"/>
      <c r="BFK31" s="291"/>
      <c r="BFL31" s="291"/>
      <c r="BFM31" s="291"/>
      <c r="BFN31" s="291"/>
      <c r="BFO31" s="291"/>
      <c r="BFP31" s="291"/>
      <c r="BFQ31" s="291"/>
      <c r="BFR31" s="291"/>
      <c r="BFS31" s="291"/>
      <c r="BFT31" s="291"/>
      <c r="BFU31" s="291"/>
      <c r="BFV31" s="291"/>
      <c r="BFW31" s="291"/>
      <c r="BFX31" s="291"/>
      <c r="BFY31" s="291"/>
      <c r="BFZ31" s="291"/>
      <c r="BGA31" s="291"/>
      <c r="BGB31" s="291"/>
      <c r="BGC31" s="291"/>
      <c r="BGD31" s="291"/>
      <c r="BGE31" s="291"/>
      <c r="BGF31" s="291"/>
      <c r="BGG31" s="291"/>
      <c r="BGH31" s="291"/>
      <c r="BGI31" s="291"/>
      <c r="BGJ31" s="291"/>
      <c r="BGK31" s="291"/>
      <c r="BGL31" s="291"/>
      <c r="BGM31" s="291"/>
      <c r="BGN31" s="291"/>
      <c r="BGO31" s="291"/>
      <c r="BGP31" s="291"/>
      <c r="BGQ31" s="291"/>
      <c r="BGR31" s="291"/>
      <c r="BGS31" s="291"/>
      <c r="BGT31" s="291"/>
      <c r="BGU31" s="291"/>
      <c r="BGV31" s="291"/>
      <c r="BGW31" s="291"/>
      <c r="BGX31" s="291"/>
      <c r="BGY31" s="291"/>
      <c r="BGZ31" s="291"/>
      <c r="BHA31" s="291"/>
      <c r="BHB31" s="291"/>
      <c r="BHC31" s="291"/>
      <c r="BHD31" s="291"/>
      <c r="BHE31" s="291"/>
      <c r="BHF31" s="291"/>
      <c r="BHG31" s="291"/>
      <c r="BHH31" s="291"/>
      <c r="BHI31" s="291"/>
      <c r="BHJ31" s="291"/>
      <c r="BHK31" s="291"/>
      <c r="BHL31" s="291"/>
      <c r="BHM31" s="291"/>
      <c r="BHN31" s="291"/>
      <c r="BHO31" s="291"/>
      <c r="BHP31" s="291"/>
      <c r="BHQ31" s="291"/>
      <c r="BHR31" s="291"/>
      <c r="BHS31" s="291"/>
      <c r="BHT31" s="291"/>
      <c r="BHU31" s="291"/>
      <c r="BHV31" s="291"/>
      <c r="BHW31" s="291"/>
      <c r="BHX31" s="291"/>
      <c r="BHY31" s="291"/>
      <c r="BHZ31" s="291"/>
      <c r="BIA31" s="291"/>
      <c r="BIB31" s="291"/>
      <c r="BIC31" s="291"/>
      <c r="BID31" s="291"/>
      <c r="BIE31" s="291"/>
      <c r="BIF31" s="291"/>
      <c r="BIG31" s="291"/>
      <c r="BIH31" s="291"/>
      <c r="BII31" s="291"/>
      <c r="BIJ31" s="291"/>
      <c r="BIK31" s="291"/>
      <c r="BIL31" s="291"/>
      <c r="BIM31" s="291"/>
      <c r="BIN31" s="291"/>
      <c r="BIO31" s="291"/>
      <c r="BIP31" s="291"/>
      <c r="BIQ31" s="291"/>
      <c r="BIR31" s="291"/>
      <c r="BIS31" s="291"/>
      <c r="BIT31" s="291"/>
      <c r="BIU31" s="291"/>
      <c r="BIV31" s="291"/>
      <c r="BIW31" s="291"/>
      <c r="BIX31" s="291"/>
      <c r="BIY31" s="291"/>
      <c r="BIZ31" s="291"/>
      <c r="BJA31" s="291"/>
      <c r="BJB31" s="291"/>
      <c r="BJC31" s="291"/>
      <c r="BJD31" s="291"/>
      <c r="BJE31" s="291"/>
      <c r="BJF31" s="291"/>
      <c r="BJG31" s="291"/>
      <c r="BJH31" s="291"/>
      <c r="BJI31" s="291"/>
      <c r="BJJ31" s="291"/>
      <c r="BJK31" s="291"/>
      <c r="BJL31" s="291"/>
      <c r="BJM31" s="291"/>
      <c r="BJN31" s="291"/>
      <c r="BJO31" s="291"/>
      <c r="BJP31" s="291"/>
      <c r="BJQ31" s="291"/>
      <c r="BJR31" s="291"/>
      <c r="BJS31" s="291"/>
      <c r="BJT31" s="291"/>
      <c r="BJU31" s="291"/>
      <c r="BJV31" s="291"/>
      <c r="BJW31" s="291"/>
      <c r="BJX31" s="291"/>
      <c r="BJY31" s="291"/>
      <c r="BJZ31" s="291"/>
      <c r="BKA31" s="291"/>
      <c r="BKB31" s="291"/>
      <c r="BKC31" s="291"/>
      <c r="BKD31" s="291"/>
      <c r="BKE31" s="291"/>
      <c r="BKF31" s="291"/>
      <c r="BKG31" s="291"/>
      <c r="BKH31" s="291"/>
      <c r="BKI31" s="291"/>
      <c r="BKJ31" s="291"/>
      <c r="BKK31" s="291"/>
      <c r="BKL31" s="291"/>
      <c r="BKM31" s="291"/>
      <c r="BKN31" s="291"/>
      <c r="BKO31" s="291"/>
      <c r="BKP31" s="291"/>
      <c r="BKQ31" s="291"/>
      <c r="BKR31" s="291"/>
      <c r="BKS31" s="291"/>
      <c r="BKT31" s="291"/>
      <c r="BKU31" s="291"/>
      <c r="BKV31" s="291"/>
      <c r="BKW31" s="291"/>
      <c r="BKX31" s="291"/>
      <c r="BKY31" s="291"/>
      <c r="BKZ31" s="291"/>
      <c r="BLA31" s="291"/>
      <c r="BLB31" s="291"/>
      <c r="BLC31" s="291"/>
      <c r="BLD31" s="291"/>
      <c r="BLE31" s="291"/>
      <c r="BLF31" s="291"/>
      <c r="BLG31" s="291"/>
      <c r="BLH31" s="291"/>
      <c r="BLI31" s="291"/>
      <c r="BLJ31" s="291"/>
      <c r="BLK31" s="291"/>
      <c r="BLL31" s="291"/>
      <c r="BLM31" s="291"/>
      <c r="BLN31" s="291"/>
      <c r="BLO31" s="291"/>
      <c r="BLP31" s="291"/>
      <c r="BLQ31" s="291"/>
      <c r="BLR31" s="291"/>
      <c r="BLS31" s="291"/>
      <c r="BLT31" s="291"/>
      <c r="BLU31" s="291"/>
      <c r="BLV31" s="291"/>
      <c r="BLW31" s="291"/>
      <c r="BLX31" s="291"/>
      <c r="BLY31" s="291"/>
      <c r="BLZ31" s="291"/>
      <c r="BMA31" s="291"/>
      <c r="BMB31" s="291"/>
      <c r="BMC31" s="291"/>
      <c r="BMD31" s="291"/>
      <c r="BME31" s="291"/>
      <c r="BMF31" s="291"/>
      <c r="BMG31" s="291"/>
      <c r="BMH31" s="291"/>
      <c r="BMI31" s="291"/>
      <c r="BMJ31" s="291"/>
      <c r="BMK31" s="291"/>
      <c r="BML31" s="291"/>
      <c r="BMM31" s="291"/>
      <c r="BMN31" s="291"/>
      <c r="BMO31" s="291"/>
      <c r="BMP31" s="291"/>
      <c r="BMQ31" s="291"/>
      <c r="BMR31" s="291"/>
      <c r="BMS31" s="291"/>
      <c r="BMT31" s="291"/>
      <c r="BMU31" s="291"/>
      <c r="BMV31" s="291"/>
      <c r="BMW31" s="291"/>
      <c r="BMX31" s="291"/>
      <c r="BMY31" s="291"/>
      <c r="BMZ31" s="291"/>
      <c r="BNA31" s="291"/>
      <c r="BNB31" s="291"/>
      <c r="BNC31" s="291"/>
      <c r="BND31" s="291"/>
      <c r="BNE31" s="291"/>
      <c r="BNF31" s="291"/>
      <c r="BNG31" s="291"/>
      <c r="BNH31" s="291"/>
      <c r="BNI31" s="291"/>
      <c r="BNJ31" s="291"/>
      <c r="BNK31" s="291"/>
      <c r="BNL31" s="291"/>
      <c r="BNM31" s="291"/>
      <c r="BNN31" s="291"/>
      <c r="BNO31" s="291"/>
      <c r="BNP31" s="291"/>
      <c r="BNQ31" s="291"/>
      <c r="BNR31" s="291"/>
      <c r="BNS31" s="291"/>
      <c r="BNT31" s="291"/>
      <c r="BNU31" s="291"/>
      <c r="BNV31" s="291"/>
      <c r="BNW31" s="291"/>
      <c r="BNX31" s="291"/>
      <c r="BNY31" s="291"/>
      <c r="BNZ31" s="291"/>
      <c r="BOA31" s="291"/>
      <c r="BOB31" s="291"/>
      <c r="BOC31" s="291"/>
      <c r="BOD31" s="291"/>
      <c r="BOE31" s="291"/>
      <c r="BOF31" s="291"/>
      <c r="BOG31" s="291"/>
      <c r="BOH31" s="291"/>
      <c r="BOI31" s="291"/>
      <c r="BOJ31" s="291"/>
      <c r="BOK31" s="291"/>
      <c r="BOL31" s="291"/>
      <c r="BOM31" s="291"/>
      <c r="BON31" s="291"/>
      <c r="BOO31" s="291"/>
      <c r="BOP31" s="291"/>
      <c r="BOQ31" s="291"/>
      <c r="BOR31" s="291"/>
      <c r="BOS31" s="291"/>
      <c r="BOT31" s="291"/>
      <c r="BOU31" s="291"/>
      <c r="BOV31" s="291"/>
      <c r="BOW31" s="291"/>
      <c r="BOX31" s="291"/>
      <c r="BOY31" s="291"/>
      <c r="BOZ31" s="291"/>
      <c r="BPA31" s="291"/>
      <c r="BPB31" s="291"/>
      <c r="BPC31" s="291"/>
      <c r="BPD31" s="291"/>
      <c r="BPE31" s="291"/>
      <c r="BPF31" s="291"/>
      <c r="BPG31" s="291"/>
      <c r="BPH31" s="291"/>
      <c r="BPI31" s="291"/>
      <c r="BPJ31" s="291"/>
      <c r="BPK31" s="291"/>
      <c r="BPL31" s="291"/>
      <c r="BPM31" s="291"/>
      <c r="BPN31" s="291"/>
      <c r="BPO31" s="291"/>
      <c r="BPP31" s="291"/>
      <c r="BPQ31" s="291"/>
      <c r="BPR31" s="291"/>
      <c r="BPS31" s="291"/>
      <c r="BPT31" s="291"/>
      <c r="BPU31" s="291"/>
      <c r="BPV31" s="291"/>
      <c r="BPW31" s="291"/>
      <c r="BPX31" s="291"/>
      <c r="BPY31" s="291"/>
      <c r="BPZ31" s="291"/>
      <c r="BQA31" s="291"/>
      <c r="BQB31" s="291"/>
      <c r="BQC31" s="291"/>
      <c r="BQD31" s="291"/>
      <c r="BQE31" s="291"/>
      <c r="BQF31" s="291"/>
      <c r="BQG31" s="291"/>
      <c r="BQH31" s="291"/>
      <c r="BQI31" s="291"/>
      <c r="BQJ31" s="291"/>
      <c r="BQK31" s="291"/>
      <c r="BQL31" s="291"/>
      <c r="BQM31" s="291"/>
      <c r="BQN31" s="291"/>
      <c r="BQO31" s="291"/>
      <c r="BQP31" s="291"/>
      <c r="BQQ31" s="291"/>
      <c r="BQR31" s="291"/>
      <c r="BQS31" s="291"/>
      <c r="BQT31" s="291"/>
      <c r="BQU31" s="291"/>
      <c r="BQV31" s="291"/>
      <c r="BQW31" s="291"/>
      <c r="BQX31" s="291"/>
      <c r="BQY31" s="291"/>
      <c r="BQZ31" s="291"/>
      <c r="BRA31" s="291"/>
      <c r="BRB31" s="291"/>
      <c r="BRC31" s="291"/>
      <c r="BRD31" s="291"/>
      <c r="BRE31" s="291"/>
      <c r="BRF31" s="291"/>
      <c r="BRG31" s="291"/>
      <c r="BRH31" s="291"/>
      <c r="BRI31" s="291"/>
      <c r="BRJ31" s="291"/>
      <c r="BRK31" s="291"/>
      <c r="BRL31" s="291"/>
      <c r="BRM31" s="291"/>
      <c r="BRN31" s="291"/>
      <c r="BRO31" s="291"/>
      <c r="BRP31" s="291"/>
      <c r="BRQ31" s="291"/>
      <c r="BRR31" s="291"/>
      <c r="BRS31" s="291"/>
      <c r="BRT31" s="291"/>
      <c r="BRU31" s="291"/>
      <c r="BRV31" s="291"/>
      <c r="BRW31" s="291"/>
      <c r="BRX31" s="291"/>
      <c r="BRY31" s="291"/>
      <c r="BRZ31" s="291"/>
      <c r="BSA31" s="291"/>
      <c r="BSB31" s="291"/>
      <c r="BSC31" s="291"/>
      <c r="BSD31" s="291"/>
      <c r="BSE31" s="291"/>
      <c r="BSF31" s="291"/>
      <c r="BSG31" s="291"/>
      <c r="BSH31" s="291"/>
      <c r="BSI31" s="291"/>
      <c r="BSJ31" s="291"/>
      <c r="BSK31" s="291"/>
      <c r="BSL31" s="291"/>
      <c r="BSM31" s="291"/>
      <c r="BSN31" s="291"/>
      <c r="BSO31" s="291"/>
      <c r="BSP31" s="291"/>
      <c r="BSQ31" s="291"/>
      <c r="BSR31" s="291"/>
      <c r="BSS31" s="291"/>
      <c r="BST31" s="291"/>
      <c r="BSU31" s="291"/>
      <c r="BSV31" s="291"/>
      <c r="BSW31" s="291"/>
      <c r="BSX31" s="291"/>
      <c r="BSY31" s="291"/>
      <c r="BSZ31" s="291"/>
      <c r="BTA31" s="291"/>
      <c r="BTB31" s="291"/>
      <c r="BTC31" s="291"/>
      <c r="BTD31" s="291"/>
      <c r="BTE31" s="291"/>
      <c r="BTF31" s="291"/>
      <c r="BTG31" s="291"/>
      <c r="BTH31" s="291"/>
      <c r="BTI31" s="291"/>
      <c r="BTJ31" s="291"/>
      <c r="BTK31" s="291"/>
      <c r="BTL31" s="291"/>
      <c r="BTM31" s="291"/>
      <c r="BTN31" s="291"/>
      <c r="BTO31" s="291"/>
      <c r="BTP31" s="291"/>
      <c r="BTQ31" s="291"/>
      <c r="BTR31" s="291"/>
      <c r="BTS31" s="291"/>
      <c r="BTT31" s="291"/>
      <c r="BTU31" s="291"/>
      <c r="BTV31" s="291"/>
      <c r="BTW31" s="291"/>
      <c r="BTX31" s="291"/>
      <c r="BTY31" s="291"/>
      <c r="BTZ31" s="291"/>
      <c r="BUA31" s="291"/>
      <c r="BUB31" s="291"/>
      <c r="BUC31" s="291"/>
      <c r="BUD31" s="291"/>
      <c r="BUE31" s="291"/>
      <c r="BUF31" s="291"/>
      <c r="BUG31" s="291"/>
      <c r="BUH31" s="291"/>
      <c r="BUI31" s="291"/>
      <c r="BUJ31" s="291"/>
      <c r="BUK31" s="291"/>
      <c r="BUL31" s="291"/>
      <c r="BUM31" s="291"/>
      <c r="BUN31" s="291"/>
      <c r="BUO31" s="291"/>
      <c r="BUP31" s="291"/>
      <c r="BUQ31" s="291"/>
      <c r="BUR31" s="291"/>
      <c r="BUS31" s="291"/>
      <c r="BUT31" s="291"/>
      <c r="BUU31" s="291"/>
      <c r="BUV31" s="291"/>
      <c r="BUW31" s="291"/>
      <c r="BUX31" s="291"/>
      <c r="BUY31" s="291"/>
      <c r="BUZ31" s="291"/>
      <c r="BVA31" s="291"/>
      <c r="BVB31" s="291"/>
      <c r="BVC31" s="291"/>
      <c r="BVD31" s="291"/>
      <c r="BVE31" s="291"/>
      <c r="BVF31" s="291"/>
      <c r="BVG31" s="291"/>
      <c r="BVH31" s="291"/>
      <c r="BVI31" s="291"/>
      <c r="BVJ31" s="291"/>
      <c r="BVK31" s="291"/>
      <c r="BVL31" s="291"/>
      <c r="BVM31" s="291"/>
      <c r="BVN31" s="291"/>
      <c r="BVO31" s="291"/>
      <c r="BVP31" s="291"/>
      <c r="BVQ31" s="291"/>
      <c r="BVR31" s="291"/>
      <c r="BVS31" s="291"/>
      <c r="BVT31" s="291"/>
      <c r="BVU31" s="291"/>
      <c r="BVV31" s="291"/>
      <c r="BVW31" s="291"/>
      <c r="BVX31" s="291"/>
      <c r="BVY31" s="291"/>
      <c r="BVZ31" s="291"/>
      <c r="BWA31" s="291"/>
      <c r="BWB31" s="291"/>
      <c r="BWC31" s="291"/>
      <c r="BWD31" s="291"/>
      <c r="BWE31" s="291"/>
      <c r="BWF31" s="291"/>
      <c r="BWG31" s="291"/>
      <c r="BWH31" s="291"/>
      <c r="BWI31" s="291"/>
      <c r="BWJ31" s="291"/>
      <c r="BWK31" s="291"/>
      <c r="BWL31" s="291"/>
      <c r="BWM31" s="291"/>
      <c r="BWN31" s="291"/>
      <c r="BWO31" s="291"/>
      <c r="BWP31" s="291"/>
      <c r="BWQ31" s="291"/>
      <c r="BWR31" s="291"/>
      <c r="BWS31" s="291"/>
      <c r="BWT31" s="291"/>
      <c r="BWU31" s="291"/>
      <c r="BWV31" s="291"/>
      <c r="BWW31" s="291"/>
      <c r="BWX31" s="291"/>
      <c r="BWY31" s="291"/>
      <c r="BWZ31" s="291"/>
      <c r="BXA31" s="291"/>
      <c r="BXB31" s="291"/>
      <c r="BXC31" s="291"/>
      <c r="BXD31" s="291"/>
      <c r="BXE31" s="291"/>
      <c r="BXF31" s="291"/>
      <c r="BXG31" s="291"/>
      <c r="BXH31" s="291"/>
      <c r="BXI31" s="291"/>
      <c r="BXJ31" s="291"/>
      <c r="BXK31" s="291"/>
      <c r="BXL31" s="291"/>
      <c r="BXM31" s="291"/>
      <c r="BXN31" s="291"/>
      <c r="BXO31" s="291"/>
      <c r="BXP31" s="291"/>
      <c r="BXQ31" s="291"/>
      <c r="BXR31" s="291"/>
      <c r="BXS31" s="291"/>
      <c r="BXT31" s="291"/>
      <c r="BXU31" s="291"/>
      <c r="BXV31" s="291"/>
      <c r="BXW31" s="291"/>
      <c r="BXX31" s="291"/>
      <c r="BXY31" s="291"/>
      <c r="BXZ31" s="291"/>
      <c r="BYA31" s="291"/>
      <c r="BYB31" s="291"/>
      <c r="BYC31" s="291"/>
      <c r="BYD31" s="291"/>
      <c r="BYE31" s="291"/>
      <c r="BYF31" s="291"/>
      <c r="BYG31" s="291"/>
      <c r="BYH31" s="291"/>
      <c r="BYI31" s="291"/>
      <c r="BYJ31" s="291"/>
      <c r="BYK31" s="291"/>
      <c r="BYL31" s="291"/>
      <c r="BYM31" s="291"/>
      <c r="BYN31" s="291"/>
      <c r="BYO31" s="291"/>
      <c r="BYP31" s="291"/>
      <c r="BYQ31" s="291"/>
      <c r="BYR31" s="291"/>
      <c r="BYS31" s="291"/>
      <c r="BYT31" s="291"/>
      <c r="BYU31" s="291"/>
      <c r="BYV31" s="291"/>
      <c r="BYW31" s="291"/>
      <c r="BYX31" s="291"/>
      <c r="BYY31" s="291"/>
      <c r="BYZ31" s="291"/>
      <c r="BZA31" s="291"/>
      <c r="BZB31" s="291"/>
      <c r="BZC31" s="291"/>
      <c r="BZD31" s="291"/>
      <c r="BZE31" s="291"/>
      <c r="BZF31" s="291"/>
      <c r="BZG31" s="291"/>
      <c r="BZH31" s="291"/>
      <c r="BZI31" s="291"/>
      <c r="BZJ31" s="291"/>
      <c r="BZK31" s="291"/>
      <c r="BZL31" s="291"/>
      <c r="BZM31" s="291"/>
      <c r="BZN31" s="291"/>
      <c r="BZO31" s="291"/>
      <c r="BZP31" s="291"/>
      <c r="BZQ31" s="291"/>
      <c r="BZR31" s="291"/>
      <c r="BZS31" s="291"/>
      <c r="BZT31" s="291"/>
      <c r="BZU31" s="291"/>
      <c r="BZV31" s="291"/>
      <c r="BZW31" s="291"/>
      <c r="BZX31" s="291"/>
      <c r="BZY31" s="291"/>
      <c r="BZZ31" s="291"/>
      <c r="CAA31" s="291"/>
      <c r="CAB31" s="291"/>
      <c r="CAC31" s="291"/>
      <c r="CAD31" s="291"/>
      <c r="CAE31" s="291"/>
      <c r="CAF31" s="291"/>
      <c r="CAG31" s="291"/>
      <c r="CAH31" s="291"/>
      <c r="CAI31" s="291"/>
      <c r="CAJ31" s="291"/>
      <c r="CAK31" s="291"/>
      <c r="CAL31" s="291"/>
      <c r="CAM31" s="291"/>
      <c r="CAN31" s="291"/>
      <c r="CAO31" s="291"/>
      <c r="CAP31" s="291"/>
      <c r="CAQ31" s="291"/>
      <c r="CAR31" s="291"/>
      <c r="CAS31" s="291"/>
      <c r="CAT31" s="291"/>
      <c r="CAU31" s="291"/>
      <c r="CAV31" s="291"/>
      <c r="CAW31" s="291"/>
      <c r="CAX31" s="291"/>
      <c r="CAY31" s="291"/>
      <c r="CAZ31" s="291"/>
      <c r="CBA31" s="291"/>
      <c r="CBB31" s="291"/>
      <c r="CBC31" s="291"/>
      <c r="CBD31" s="291"/>
      <c r="CBE31" s="291"/>
      <c r="CBF31" s="291"/>
      <c r="CBG31" s="291"/>
      <c r="CBH31" s="291"/>
      <c r="CBI31" s="291"/>
      <c r="CBJ31" s="291"/>
      <c r="CBK31" s="291"/>
      <c r="CBL31" s="291"/>
      <c r="CBM31" s="291"/>
      <c r="CBN31" s="291"/>
      <c r="CBO31" s="291"/>
      <c r="CBP31" s="291"/>
      <c r="CBQ31" s="291"/>
      <c r="CBR31" s="291"/>
      <c r="CBS31" s="291"/>
      <c r="CBT31" s="291"/>
      <c r="CBU31" s="291"/>
      <c r="CBV31" s="291"/>
      <c r="CBW31" s="291"/>
      <c r="CBX31" s="291"/>
      <c r="CBY31" s="291"/>
      <c r="CBZ31" s="291"/>
      <c r="CCA31" s="291"/>
      <c r="CCB31" s="291"/>
      <c r="CCC31" s="291"/>
      <c r="CCD31" s="291"/>
      <c r="CCE31" s="291"/>
      <c r="CCF31" s="291"/>
      <c r="CCG31" s="291"/>
      <c r="CCH31" s="291"/>
      <c r="CCI31" s="291"/>
      <c r="CCJ31" s="291"/>
      <c r="CCK31" s="291"/>
      <c r="CCL31" s="291"/>
      <c r="CCM31" s="291"/>
      <c r="CCN31" s="291"/>
      <c r="CCO31" s="291"/>
      <c r="CCP31" s="291"/>
      <c r="CCQ31" s="291"/>
      <c r="CCR31" s="291"/>
      <c r="CCS31" s="291"/>
      <c r="CCT31" s="291"/>
      <c r="CCU31" s="291"/>
      <c r="CCV31" s="291"/>
      <c r="CCW31" s="291"/>
      <c r="CCX31" s="291"/>
      <c r="CCY31" s="291"/>
      <c r="CCZ31" s="291"/>
      <c r="CDA31" s="291"/>
      <c r="CDB31" s="291"/>
      <c r="CDC31" s="291"/>
      <c r="CDD31" s="291"/>
      <c r="CDE31" s="291"/>
      <c r="CDF31" s="291"/>
      <c r="CDG31" s="291"/>
      <c r="CDH31" s="291"/>
      <c r="CDI31" s="291"/>
      <c r="CDJ31" s="291"/>
      <c r="CDK31" s="291"/>
      <c r="CDL31" s="291"/>
      <c r="CDM31" s="291"/>
      <c r="CDN31" s="291"/>
      <c r="CDO31" s="291"/>
      <c r="CDP31" s="291"/>
      <c r="CDQ31" s="291"/>
      <c r="CDR31" s="291"/>
      <c r="CDS31" s="291"/>
      <c r="CDT31" s="291"/>
      <c r="CDU31" s="291"/>
      <c r="CDV31" s="291"/>
      <c r="CDW31" s="291"/>
      <c r="CDX31" s="291"/>
      <c r="CDY31" s="291"/>
      <c r="CDZ31" s="291"/>
      <c r="CEA31" s="291"/>
      <c r="CEB31" s="291"/>
      <c r="CEC31" s="291"/>
      <c r="CED31" s="291"/>
      <c r="CEE31" s="291"/>
      <c r="CEF31" s="291"/>
      <c r="CEG31" s="291"/>
      <c r="CEH31" s="291"/>
      <c r="CEI31" s="291"/>
      <c r="CEJ31" s="291"/>
      <c r="CEK31" s="291"/>
      <c r="CEL31" s="291"/>
      <c r="CEM31" s="291"/>
      <c r="CEN31" s="291"/>
      <c r="CEO31" s="291"/>
      <c r="CEP31" s="291"/>
      <c r="CEQ31" s="291"/>
      <c r="CER31" s="291"/>
      <c r="CES31" s="291"/>
      <c r="CET31" s="291"/>
      <c r="CEU31" s="291"/>
      <c r="CEV31" s="291"/>
      <c r="CEW31" s="291"/>
      <c r="CEX31" s="291"/>
      <c r="CEY31" s="291"/>
      <c r="CEZ31" s="291"/>
      <c r="CFA31" s="291"/>
      <c r="CFB31" s="291"/>
      <c r="CFC31" s="291"/>
      <c r="CFD31" s="291"/>
      <c r="CFE31" s="291"/>
      <c r="CFF31" s="291"/>
      <c r="CFG31" s="291"/>
      <c r="CFH31" s="291"/>
      <c r="CFI31" s="291"/>
      <c r="CFJ31" s="291"/>
      <c r="CFK31" s="291"/>
      <c r="CFL31" s="291"/>
      <c r="CFM31" s="291"/>
      <c r="CFN31" s="291"/>
      <c r="CFO31" s="291"/>
      <c r="CFP31" s="291"/>
      <c r="CFQ31" s="291"/>
      <c r="CFR31" s="291"/>
      <c r="CFS31" s="291"/>
      <c r="CFT31" s="291"/>
      <c r="CFU31" s="291"/>
      <c r="CFV31" s="291"/>
      <c r="CFW31" s="291"/>
      <c r="CFX31" s="291"/>
      <c r="CFY31" s="291"/>
      <c r="CFZ31" s="291"/>
      <c r="CGA31" s="291"/>
      <c r="CGB31" s="291"/>
      <c r="CGC31" s="291"/>
      <c r="CGD31" s="291"/>
      <c r="CGE31" s="291"/>
      <c r="CGF31" s="291"/>
      <c r="CGG31" s="291"/>
      <c r="CGH31" s="291"/>
      <c r="CGI31" s="291"/>
      <c r="CGJ31" s="291"/>
      <c r="CGK31" s="291"/>
      <c r="CGL31" s="291"/>
      <c r="CGM31" s="291"/>
      <c r="CGN31" s="291"/>
      <c r="CGO31" s="291"/>
      <c r="CGP31" s="291"/>
      <c r="CGQ31" s="291"/>
      <c r="CGR31" s="291"/>
      <c r="CGS31" s="291"/>
      <c r="CGT31" s="291"/>
      <c r="CGU31" s="291"/>
      <c r="CGV31" s="291"/>
      <c r="CGW31" s="291"/>
      <c r="CGX31" s="291"/>
      <c r="CGY31" s="291"/>
      <c r="CGZ31" s="291"/>
      <c r="CHA31" s="291"/>
      <c r="CHB31" s="291"/>
      <c r="CHC31" s="291"/>
      <c r="CHD31" s="291"/>
      <c r="CHE31" s="291"/>
      <c r="CHF31" s="291"/>
      <c r="CHG31" s="291"/>
      <c r="CHH31" s="291"/>
      <c r="CHI31" s="291"/>
      <c r="CHJ31" s="291"/>
      <c r="CHK31" s="291"/>
      <c r="CHL31" s="291"/>
      <c r="CHM31" s="291"/>
      <c r="CHN31" s="291"/>
      <c r="CHO31" s="291"/>
      <c r="CHP31" s="291"/>
      <c r="CHQ31" s="291"/>
      <c r="CHR31" s="291"/>
      <c r="CHS31" s="291"/>
      <c r="CHT31" s="291"/>
      <c r="CHU31" s="291"/>
      <c r="CHV31" s="291"/>
      <c r="CHW31" s="291"/>
      <c r="CHX31" s="291"/>
      <c r="CHY31" s="291"/>
      <c r="CHZ31" s="291"/>
      <c r="CIA31" s="291"/>
      <c r="CIB31" s="291"/>
      <c r="CIC31" s="291"/>
      <c r="CID31" s="291"/>
      <c r="CIE31" s="291"/>
      <c r="CIF31" s="291"/>
      <c r="CIG31" s="291"/>
      <c r="CIH31" s="291"/>
      <c r="CII31" s="291"/>
      <c r="CIJ31" s="291"/>
      <c r="CIK31" s="291"/>
      <c r="CIL31" s="291"/>
      <c r="CIM31" s="291"/>
      <c r="CIN31" s="291"/>
      <c r="CIO31" s="291"/>
      <c r="CIP31" s="291"/>
      <c r="CIQ31" s="291"/>
      <c r="CIR31" s="291"/>
      <c r="CIS31" s="291"/>
      <c r="CIT31" s="291"/>
      <c r="CIU31" s="291"/>
      <c r="CIV31" s="291"/>
      <c r="CIW31" s="291"/>
      <c r="CIX31" s="291"/>
      <c r="CIY31" s="291"/>
      <c r="CIZ31" s="291"/>
      <c r="CJA31" s="291"/>
      <c r="CJB31" s="291"/>
      <c r="CJC31" s="291"/>
      <c r="CJD31" s="291"/>
      <c r="CJE31" s="291"/>
      <c r="CJF31" s="291"/>
      <c r="CJG31" s="291"/>
      <c r="CJH31" s="291"/>
      <c r="CJI31" s="291"/>
      <c r="CJJ31" s="291"/>
      <c r="CJK31" s="291"/>
      <c r="CJL31" s="291"/>
      <c r="CJM31" s="291"/>
      <c r="CJN31" s="291"/>
      <c r="CJO31" s="291"/>
      <c r="CJP31" s="291"/>
      <c r="CJQ31" s="291"/>
      <c r="CJR31" s="291"/>
      <c r="CJS31" s="291"/>
      <c r="CJT31" s="291"/>
      <c r="CJU31" s="291"/>
      <c r="CJV31" s="291"/>
      <c r="CJW31" s="291"/>
      <c r="CJX31" s="291"/>
      <c r="CJY31" s="291"/>
      <c r="CJZ31" s="291"/>
      <c r="CKA31" s="291"/>
      <c r="CKB31" s="291"/>
      <c r="CKC31" s="291"/>
      <c r="CKD31" s="291"/>
      <c r="CKE31" s="291"/>
      <c r="CKF31" s="291"/>
      <c r="CKG31" s="291"/>
      <c r="CKH31" s="291"/>
      <c r="CKI31" s="291"/>
      <c r="CKJ31" s="291"/>
      <c r="CKK31" s="291"/>
      <c r="CKL31" s="291"/>
      <c r="CKM31" s="291"/>
      <c r="CKN31" s="291"/>
      <c r="CKO31" s="291"/>
      <c r="CKP31" s="291"/>
      <c r="CKQ31" s="291"/>
      <c r="CKR31" s="291"/>
      <c r="CKS31" s="291"/>
      <c r="CKT31" s="291"/>
      <c r="CKU31" s="291"/>
      <c r="CKV31" s="291"/>
      <c r="CKW31" s="291"/>
      <c r="CKX31" s="291"/>
      <c r="CKY31" s="291"/>
      <c r="CKZ31" s="291"/>
      <c r="CLA31" s="291"/>
      <c r="CLB31" s="291"/>
      <c r="CLC31" s="291"/>
      <c r="CLD31" s="291"/>
      <c r="CLE31" s="291"/>
      <c r="CLF31" s="291"/>
      <c r="CLG31" s="291"/>
      <c r="CLH31" s="291"/>
      <c r="CLI31" s="291"/>
      <c r="CLJ31" s="291"/>
      <c r="CLK31" s="291"/>
      <c r="CLL31" s="291"/>
      <c r="CLM31" s="291"/>
      <c r="CLN31" s="291"/>
      <c r="CLO31" s="291"/>
      <c r="CLP31" s="291"/>
      <c r="CLQ31" s="291"/>
      <c r="CLR31" s="291"/>
      <c r="CLS31" s="291"/>
      <c r="CLT31" s="291"/>
      <c r="CLU31" s="291"/>
      <c r="CLV31" s="291"/>
      <c r="CLW31" s="291"/>
      <c r="CLX31" s="291"/>
      <c r="CLY31" s="291"/>
      <c r="CLZ31" s="291"/>
      <c r="CMA31" s="291"/>
      <c r="CMB31" s="291"/>
      <c r="CMC31" s="291"/>
      <c r="CMD31" s="291"/>
      <c r="CME31" s="291"/>
      <c r="CMF31" s="291"/>
      <c r="CMG31" s="291"/>
      <c r="CMH31" s="291"/>
      <c r="CMI31" s="291"/>
      <c r="CMJ31" s="291"/>
      <c r="CMK31" s="291"/>
      <c r="CML31" s="291"/>
      <c r="CMM31" s="291"/>
      <c r="CMN31" s="291"/>
      <c r="CMO31" s="291"/>
      <c r="CMP31" s="291"/>
      <c r="CMQ31" s="291"/>
      <c r="CMR31" s="291"/>
      <c r="CMS31" s="291"/>
      <c r="CMT31" s="291"/>
      <c r="CMU31" s="291"/>
      <c r="CMV31" s="291"/>
      <c r="CMW31" s="291"/>
      <c r="CMX31" s="291"/>
      <c r="CMY31" s="291"/>
      <c r="CMZ31" s="291"/>
      <c r="CNA31" s="291"/>
      <c r="CNB31" s="291"/>
      <c r="CNC31" s="291"/>
      <c r="CND31" s="291"/>
      <c r="CNE31" s="291"/>
      <c r="CNF31" s="291"/>
      <c r="CNG31" s="291"/>
      <c r="CNH31" s="291"/>
      <c r="CNI31" s="291"/>
      <c r="CNJ31" s="291"/>
      <c r="CNK31" s="291"/>
      <c r="CNL31" s="291"/>
      <c r="CNM31" s="291"/>
      <c r="CNN31" s="291"/>
      <c r="CNO31" s="291"/>
      <c r="CNP31" s="291"/>
      <c r="CNQ31" s="291"/>
      <c r="CNR31" s="291"/>
      <c r="CNS31" s="291"/>
      <c r="CNT31" s="291"/>
      <c r="CNU31" s="291"/>
      <c r="CNV31" s="291"/>
      <c r="CNW31" s="291"/>
      <c r="CNX31" s="291"/>
      <c r="CNY31" s="291"/>
      <c r="CNZ31" s="291"/>
      <c r="COA31" s="291"/>
      <c r="COB31" s="291"/>
      <c r="COC31" s="291"/>
      <c r="COD31" s="291"/>
      <c r="COE31" s="291"/>
      <c r="COF31" s="291"/>
      <c r="COG31" s="291"/>
      <c r="COH31" s="291"/>
      <c r="COI31" s="291"/>
      <c r="COJ31" s="291"/>
      <c r="COK31" s="291"/>
      <c r="COL31" s="291"/>
      <c r="COM31" s="291"/>
      <c r="CON31" s="291"/>
      <c r="COO31" s="291"/>
      <c r="COP31" s="291"/>
      <c r="COQ31" s="291"/>
      <c r="COR31" s="291"/>
      <c r="COS31" s="291"/>
      <c r="COT31" s="291"/>
      <c r="COU31" s="291"/>
      <c r="COV31" s="291"/>
      <c r="COW31" s="291"/>
      <c r="COX31" s="291"/>
      <c r="COY31" s="291"/>
      <c r="COZ31" s="291"/>
      <c r="CPA31" s="291"/>
      <c r="CPB31" s="291"/>
      <c r="CPC31" s="291"/>
      <c r="CPD31" s="291"/>
      <c r="CPE31" s="291"/>
      <c r="CPF31" s="291"/>
      <c r="CPG31" s="291"/>
      <c r="CPH31" s="291"/>
      <c r="CPI31" s="291"/>
      <c r="CPJ31" s="291"/>
      <c r="CPK31" s="291"/>
      <c r="CPL31" s="291"/>
      <c r="CPM31" s="291"/>
      <c r="CPN31" s="291"/>
      <c r="CPO31" s="291"/>
      <c r="CPP31" s="291"/>
      <c r="CPQ31" s="291"/>
      <c r="CPR31" s="291"/>
      <c r="CPS31" s="291"/>
      <c r="CPT31" s="291"/>
      <c r="CPU31" s="291"/>
      <c r="CPV31" s="291"/>
      <c r="CPW31" s="291"/>
      <c r="CPX31" s="291"/>
      <c r="CPY31" s="291"/>
      <c r="CPZ31" s="291"/>
      <c r="CQA31" s="291"/>
      <c r="CQB31" s="291"/>
      <c r="CQC31" s="291"/>
      <c r="CQD31" s="291"/>
      <c r="CQE31" s="291"/>
      <c r="CQF31" s="291"/>
      <c r="CQG31" s="291"/>
      <c r="CQH31" s="291"/>
      <c r="CQI31" s="291"/>
      <c r="CQJ31" s="291"/>
      <c r="CQK31" s="291"/>
      <c r="CQL31" s="291"/>
      <c r="CQM31" s="291"/>
      <c r="CQN31" s="291"/>
      <c r="CQO31" s="291"/>
      <c r="CQP31" s="291"/>
      <c r="CQQ31" s="291"/>
      <c r="CQR31" s="291"/>
      <c r="CQS31" s="291"/>
      <c r="CQT31" s="291"/>
      <c r="CQU31" s="291"/>
      <c r="CQV31" s="291"/>
      <c r="CQW31" s="291"/>
      <c r="CQX31" s="291"/>
      <c r="CQY31" s="291"/>
      <c r="CQZ31" s="291"/>
      <c r="CRA31" s="291"/>
      <c r="CRB31" s="291"/>
      <c r="CRC31" s="291"/>
      <c r="CRD31" s="291"/>
      <c r="CRE31" s="291"/>
      <c r="CRF31" s="291"/>
      <c r="CRG31" s="291"/>
      <c r="CRH31" s="291"/>
      <c r="CRI31" s="291"/>
      <c r="CRJ31" s="291"/>
      <c r="CRK31" s="291"/>
      <c r="CRL31" s="291"/>
      <c r="CRM31" s="291"/>
      <c r="CRN31" s="291"/>
      <c r="CRO31" s="291"/>
      <c r="CRP31" s="291"/>
      <c r="CRQ31" s="291"/>
      <c r="CRR31" s="291"/>
      <c r="CRS31" s="291"/>
      <c r="CRT31" s="291"/>
      <c r="CRU31" s="291"/>
      <c r="CRV31" s="291"/>
      <c r="CRW31" s="291"/>
      <c r="CRX31" s="291"/>
      <c r="CRY31" s="291"/>
      <c r="CRZ31" s="291"/>
      <c r="CSA31" s="291"/>
      <c r="CSB31" s="291"/>
      <c r="CSC31" s="291"/>
      <c r="CSD31" s="291"/>
      <c r="CSE31" s="291"/>
      <c r="CSF31" s="291"/>
      <c r="CSG31" s="291"/>
      <c r="CSH31" s="291"/>
      <c r="CSI31" s="291"/>
      <c r="CSJ31" s="291"/>
      <c r="CSK31" s="291"/>
      <c r="CSL31" s="291"/>
      <c r="CSM31" s="291"/>
      <c r="CSN31" s="291"/>
      <c r="CSO31" s="291"/>
      <c r="CSP31" s="291"/>
      <c r="CSQ31" s="291"/>
      <c r="CSR31" s="291"/>
      <c r="CSS31" s="291"/>
      <c r="CST31" s="291"/>
      <c r="CSU31" s="291"/>
      <c r="CSV31" s="291"/>
      <c r="CSW31" s="291"/>
      <c r="CSX31" s="291"/>
      <c r="CSY31" s="291"/>
      <c r="CSZ31" s="291"/>
      <c r="CTA31" s="291"/>
      <c r="CTB31" s="291"/>
      <c r="CTC31" s="291"/>
      <c r="CTD31" s="291"/>
      <c r="CTE31" s="291"/>
      <c r="CTF31" s="291"/>
      <c r="CTG31" s="291"/>
      <c r="CTH31" s="291"/>
      <c r="CTI31" s="291"/>
      <c r="CTJ31" s="291"/>
      <c r="CTK31" s="291"/>
      <c r="CTL31" s="291"/>
      <c r="CTM31" s="291"/>
      <c r="CTN31" s="291"/>
      <c r="CTO31" s="291"/>
      <c r="CTP31" s="291"/>
      <c r="CTQ31" s="291"/>
      <c r="CTR31" s="291"/>
      <c r="CTS31" s="291"/>
      <c r="CTT31" s="291"/>
      <c r="CTU31" s="291"/>
      <c r="CTV31" s="291"/>
      <c r="CTW31" s="291"/>
      <c r="CTX31" s="291"/>
      <c r="CTY31" s="291"/>
      <c r="CTZ31" s="291"/>
      <c r="CUA31" s="291"/>
      <c r="CUB31" s="291"/>
      <c r="CUC31" s="291"/>
      <c r="CUD31" s="291"/>
      <c r="CUE31" s="291"/>
      <c r="CUF31" s="291"/>
      <c r="CUG31" s="291"/>
      <c r="CUH31" s="291"/>
      <c r="CUI31" s="291"/>
      <c r="CUJ31" s="291"/>
      <c r="CUK31" s="291"/>
      <c r="CUL31" s="291"/>
      <c r="CUM31" s="291"/>
      <c r="CUN31" s="291"/>
      <c r="CUO31" s="291"/>
      <c r="CUP31" s="291"/>
      <c r="CUQ31" s="291"/>
      <c r="CUR31" s="291"/>
      <c r="CUS31" s="291"/>
      <c r="CUT31" s="291"/>
      <c r="CUU31" s="291"/>
      <c r="CUV31" s="291"/>
      <c r="CUW31" s="291"/>
      <c r="CUX31" s="291"/>
      <c r="CUY31" s="291"/>
      <c r="CUZ31" s="291"/>
      <c r="CVA31" s="291"/>
      <c r="CVB31" s="291"/>
      <c r="CVC31" s="291"/>
      <c r="CVD31" s="291"/>
      <c r="CVE31" s="291"/>
      <c r="CVF31" s="291"/>
      <c r="CVG31" s="291"/>
      <c r="CVH31" s="291"/>
      <c r="CVI31" s="291"/>
      <c r="CVJ31" s="291"/>
      <c r="CVK31" s="291"/>
      <c r="CVL31" s="291"/>
      <c r="CVM31" s="291"/>
      <c r="CVN31" s="291"/>
      <c r="CVO31" s="291"/>
      <c r="CVP31" s="291"/>
      <c r="CVQ31" s="291"/>
      <c r="CVR31" s="291"/>
      <c r="CVS31" s="291"/>
      <c r="CVT31" s="291"/>
      <c r="CVU31" s="291"/>
      <c r="CVV31" s="291"/>
      <c r="CVW31" s="291"/>
      <c r="CVX31" s="291"/>
      <c r="CVY31" s="291"/>
      <c r="CVZ31" s="291"/>
      <c r="CWA31" s="291"/>
      <c r="CWB31" s="291"/>
      <c r="CWC31" s="291"/>
      <c r="CWD31" s="291"/>
      <c r="CWE31" s="291"/>
      <c r="CWF31" s="291"/>
      <c r="CWG31" s="291"/>
      <c r="CWH31" s="291"/>
      <c r="CWI31" s="291"/>
      <c r="CWJ31" s="291"/>
      <c r="CWK31" s="291"/>
      <c r="CWL31" s="291"/>
      <c r="CWM31" s="291"/>
      <c r="CWN31" s="291"/>
      <c r="CWO31" s="291"/>
      <c r="CWP31" s="291"/>
      <c r="CWQ31" s="291"/>
      <c r="CWR31" s="291"/>
      <c r="CWS31" s="291"/>
      <c r="CWT31" s="291"/>
      <c r="CWU31" s="291"/>
      <c r="CWV31" s="291"/>
      <c r="CWW31" s="291"/>
      <c r="CWX31" s="291"/>
      <c r="CWY31" s="291"/>
      <c r="CWZ31" s="291"/>
      <c r="CXA31" s="291"/>
      <c r="CXB31" s="291"/>
      <c r="CXC31" s="291"/>
      <c r="CXD31" s="291"/>
      <c r="CXE31" s="291"/>
      <c r="CXF31" s="291"/>
      <c r="CXG31" s="291"/>
      <c r="CXH31" s="291"/>
      <c r="CXI31" s="291"/>
      <c r="CXJ31" s="291"/>
      <c r="CXK31" s="291"/>
      <c r="CXL31" s="291"/>
      <c r="CXM31" s="291"/>
      <c r="CXN31" s="291"/>
      <c r="CXO31" s="291"/>
      <c r="CXP31" s="291"/>
      <c r="CXQ31" s="291"/>
      <c r="CXR31" s="291"/>
      <c r="CXS31" s="291"/>
      <c r="CXT31" s="291"/>
      <c r="CXU31" s="291"/>
      <c r="CXV31" s="291"/>
      <c r="CXW31" s="291"/>
      <c r="CXX31" s="291"/>
      <c r="CXY31" s="291"/>
      <c r="CXZ31" s="291"/>
      <c r="CYA31" s="291"/>
      <c r="CYB31" s="291"/>
      <c r="CYC31" s="291"/>
      <c r="CYD31" s="291"/>
      <c r="CYE31" s="291"/>
      <c r="CYF31" s="291"/>
      <c r="CYG31" s="291"/>
      <c r="CYH31" s="291"/>
      <c r="CYI31" s="291"/>
      <c r="CYJ31" s="291"/>
      <c r="CYK31" s="291"/>
      <c r="CYL31" s="291"/>
      <c r="CYM31" s="291"/>
      <c r="CYN31" s="291"/>
      <c r="CYO31" s="291"/>
      <c r="CYP31" s="291"/>
      <c r="CYQ31" s="291"/>
      <c r="CYR31" s="291"/>
      <c r="CYS31" s="291"/>
      <c r="CYT31" s="291"/>
      <c r="CYU31" s="291"/>
      <c r="CYV31" s="291"/>
      <c r="CYW31" s="291"/>
      <c r="CYX31" s="291"/>
      <c r="CYY31" s="291"/>
      <c r="CYZ31" s="291"/>
      <c r="CZA31" s="291"/>
      <c r="CZB31" s="291"/>
      <c r="CZC31" s="291"/>
      <c r="CZD31" s="291"/>
      <c r="CZE31" s="291"/>
      <c r="CZF31" s="291"/>
      <c r="CZG31" s="291"/>
      <c r="CZH31" s="291"/>
      <c r="CZI31" s="291"/>
      <c r="CZJ31" s="291"/>
      <c r="CZK31" s="291"/>
      <c r="CZL31" s="291"/>
      <c r="CZM31" s="291"/>
      <c r="CZN31" s="291"/>
      <c r="CZO31" s="291"/>
      <c r="CZP31" s="291"/>
      <c r="CZQ31" s="291"/>
      <c r="CZR31" s="291"/>
      <c r="CZS31" s="291"/>
      <c r="CZT31" s="291"/>
      <c r="CZU31" s="291"/>
      <c r="CZV31" s="291"/>
      <c r="CZW31" s="291"/>
      <c r="CZX31" s="291"/>
      <c r="CZY31" s="291"/>
      <c r="CZZ31" s="291"/>
      <c r="DAA31" s="291"/>
      <c r="DAB31" s="291"/>
      <c r="DAC31" s="291"/>
      <c r="DAD31" s="291"/>
      <c r="DAE31" s="291"/>
      <c r="DAF31" s="291"/>
      <c r="DAG31" s="291"/>
      <c r="DAH31" s="291"/>
      <c r="DAI31" s="291"/>
      <c r="DAJ31" s="291"/>
      <c r="DAK31" s="291"/>
      <c r="DAL31" s="291"/>
      <c r="DAM31" s="291"/>
      <c r="DAN31" s="291"/>
      <c r="DAO31" s="291"/>
      <c r="DAP31" s="291"/>
      <c r="DAQ31" s="291"/>
      <c r="DAR31" s="291"/>
      <c r="DAS31" s="291"/>
      <c r="DAT31" s="291"/>
      <c r="DAU31" s="291"/>
      <c r="DAV31" s="291"/>
      <c r="DAW31" s="291"/>
      <c r="DAX31" s="291"/>
      <c r="DAY31" s="291"/>
      <c r="DAZ31" s="291"/>
      <c r="DBA31" s="291"/>
      <c r="DBB31" s="291"/>
      <c r="DBC31" s="291"/>
      <c r="DBD31" s="291"/>
      <c r="DBE31" s="291"/>
      <c r="DBF31" s="291"/>
      <c r="DBG31" s="291"/>
      <c r="DBH31" s="291"/>
      <c r="DBI31" s="291"/>
      <c r="DBJ31" s="291"/>
      <c r="DBK31" s="291"/>
      <c r="DBL31" s="291"/>
      <c r="DBM31" s="291"/>
      <c r="DBN31" s="291"/>
      <c r="DBO31" s="291"/>
      <c r="DBP31" s="291"/>
      <c r="DBQ31" s="291"/>
      <c r="DBR31" s="291"/>
      <c r="DBS31" s="291"/>
      <c r="DBT31" s="291"/>
      <c r="DBU31" s="291"/>
      <c r="DBV31" s="291"/>
      <c r="DBW31" s="291"/>
      <c r="DBX31" s="291"/>
      <c r="DBY31" s="291"/>
      <c r="DBZ31" s="291"/>
      <c r="DCA31" s="291"/>
      <c r="DCB31" s="291"/>
      <c r="DCC31" s="291"/>
      <c r="DCD31" s="291"/>
      <c r="DCE31" s="291"/>
      <c r="DCF31" s="291"/>
      <c r="DCG31" s="291"/>
      <c r="DCH31" s="291"/>
      <c r="DCI31" s="291"/>
      <c r="DCJ31" s="291"/>
      <c r="DCK31" s="291"/>
      <c r="DCL31" s="291"/>
      <c r="DCM31" s="291"/>
      <c r="DCN31" s="291"/>
      <c r="DCO31" s="291"/>
      <c r="DCP31" s="291"/>
      <c r="DCQ31" s="291"/>
      <c r="DCR31" s="291"/>
      <c r="DCS31" s="291"/>
      <c r="DCT31" s="291"/>
      <c r="DCU31" s="291"/>
      <c r="DCV31" s="291"/>
      <c r="DCW31" s="291"/>
      <c r="DCX31" s="291"/>
      <c r="DCY31" s="291"/>
      <c r="DCZ31" s="291"/>
      <c r="DDA31" s="291"/>
      <c r="DDB31" s="291"/>
      <c r="DDC31" s="291"/>
      <c r="DDD31" s="291"/>
      <c r="DDE31" s="291"/>
      <c r="DDF31" s="291"/>
      <c r="DDG31" s="291"/>
      <c r="DDH31" s="291"/>
      <c r="DDI31" s="291"/>
      <c r="DDJ31" s="291"/>
      <c r="DDK31" s="291"/>
      <c r="DDL31" s="291"/>
      <c r="DDM31" s="291"/>
      <c r="DDN31" s="291"/>
      <c r="DDO31" s="291"/>
      <c r="DDP31" s="291"/>
      <c r="DDQ31" s="291"/>
      <c r="DDR31" s="291"/>
      <c r="DDS31" s="291"/>
      <c r="DDT31" s="291"/>
      <c r="DDU31" s="291"/>
      <c r="DDV31" s="291"/>
      <c r="DDW31" s="291"/>
      <c r="DDX31" s="291"/>
      <c r="DDY31" s="291"/>
      <c r="DDZ31" s="291"/>
      <c r="DEA31" s="291"/>
      <c r="DEB31" s="291"/>
      <c r="DEC31" s="291"/>
      <c r="DED31" s="291"/>
      <c r="DEE31" s="291"/>
      <c r="DEF31" s="291"/>
      <c r="DEG31" s="291"/>
      <c r="DEH31" s="291"/>
      <c r="DEI31" s="291"/>
      <c r="DEJ31" s="291"/>
      <c r="DEK31" s="291"/>
      <c r="DEL31" s="291"/>
      <c r="DEM31" s="291"/>
      <c r="DEN31" s="291"/>
      <c r="DEO31" s="291"/>
      <c r="DEP31" s="291"/>
      <c r="DEQ31" s="291"/>
      <c r="DER31" s="291"/>
      <c r="DES31" s="291"/>
      <c r="DET31" s="291"/>
      <c r="DEU31" s="291"/>
      <c r="DEV31" s="291"/>
      <c r="DEW31" s="291"/>
      <c r="DEX31" s="291"/>
      <c r="DEY31" s="291"/>
      <c r="DEZ31" s="291"/>
      <c r="DFA31" s="291"/>
      <c r="DFB31" s="291"/>
      <c r="DFC31" s="291"/>
      <c r="DFD31" s="291"/>
      <c r="DFE31" s="291"/>
      <c r="DFF31" s="291"/>
      <c r="DFG31" s="291"/>
      <c r="DFH31" s="291"/>
      <c r="DFI31" s="291"/>
      <c r="DFJ31" s="291"/>
      <c r="DFK31" s="291"/>
      <c r="DFL31" s="291"/>
      <c r="DFM31" s="291"/>
      <c r="DFN31" s="291"/>
      <c r="DFO31" s="291"/>
      <c r="DFP31" s="291"/>
      <c r="DFQ31" s="291"/>
      <c r="DFR31" s="291"/>
      <c r="DFS31" s="291"/>
      <c r="DFT31" s="291"/>
      <c r="DFU31" s="291"/>
      <c r="DFV31" s="291"/>
      <c r="DFW31" s="291"/>
      <c r="DFX31" s="291"/>
      <c r="DFY31" s="291"/>
      <c r="DFZ31" s="291"/>
      <c r="DGA31" s="291"/>
      <c r="DGB31" s="291"/>
      <c r="DGC31" s="291"/>
      <c r="DGD31" s="291"/>
      <c r="DGE31" s="291"/>
      <c r="DGF31" s="291"/>
      <c r="DGG31" s="291"/>
      <c r="DGH31" s="291"/>
      <c r="DGI31" s="291"/>
      <c r="DGJ31" s="291"/>
      <c r="DGK31" s="291"/>
      <c r="DGL31" s="291"/>
      <c r="DGM31" s="291"/>
      <c r="DGN31" s="291"/>
      <c r="DGO31" s="291"/>
      <c r="DGP31" s="291"/>
      <c r="DGQ31" s="291"/>
      <c r="DGR31" s="291"/>
      <c r="DGS31" s="291"/>
      <c r="DGT31" s="291"/>
      <c r="DGU31" s="291"/>
      <c r="DGV31" s="291"/>
      <c r="DGW31" s="291"/>
      <c r="DGX31" s="291"/>
      <c r="DGY31" s="291"/>
      <c r="DGZ31" s="291"/>
      <c r="DHA31" s="291"/>
      <c r="DHB31" s="291"/>
      <c r="DHC31" s="291"/>
      <c r="DHD31" s="291"/>
      <c r="DHE31" s="291"/>
      <c r="DHF31" s="291"/>
      <c r="DHG31" s="291"/>
      <c r="DHH31" s="291"/>
      <c r="DHI31" s="291"/>
      <c r="DHJ31" s="291"/>
      <c r="DHK31" s="291"/>
      <c r="DHL31" s="291"/>
      <c r="DHM31" s="291"/>
      <c r="DHN31" s="291"/>
      <c r="DHO31" s="291"/>
      <c r="DHP31" s="291"/>
      <c r="DHQ31" s="291"/>
      <c r="DHR31" s="291"/>
      <c r="DHS31" s="291"/>
      <c r="DHT31" s="291"/>
      <c r="DHU31" s="291"/>
      <c r="DHV31" s="291"/>
      <c r="DHW31" s="291"/>
      <c r="DHX31" s="291"/>
      <c r="DHY31" s="291"/>
      <c r="DHZ31" s="291"/>
      <c r="DIA31" s="291"/>
      <c r="DIB31" s="291"/>
      <c r="DIC31" s="291"/>
      <c r="DID31" s="291"/>
      <c r="DIE31" s="291"/>
      <c r="DIF31" s="291"/>
      <c r="DIG31" s="291"/>
      <c r="DIH31" s="291"/>
      <c r="DII31" s="291"/>
      <c r="DIJ31" s="291"/>
      <c r="DIK31" s="291"/>
      <c r="DIL31" s="291"/>
      <c r="DIM31" s="291"/>
      <c r="DIN31" s="291"/>
      <c r="DIO31" s="291"/>
      <c r="DIP31" s="291"/>
      <c r="DIQ31" s="291"/>
      <c r="DIR31" s="291"/>
      <c r="DIS31" s="291"/>
      <c r="DIT31" s="291"/>
      <c r="DIU31" s="291"/>
      <c r="DIV31" s="291"/>
      <c r="DIW31" s="291"/>
      <c r="DIX31" s="291"/>
      <c r="DIY31" s="291"/>
      <c r="DIZ31" s="291"/>
      <c r="DJA31" s="291"/>
      <c r="DJB31" s="291"/>
      <c r="DJC31" s="291"/>
      <c r="DJD31" s="291"/>
      <c r="DJE31" s="291"/>
      <c r="DJF31" s="291"/>
      <c r="DJG31" s="291"/>
      <c r="DJH31" s="291"/>
      <c r="DJI31" s="291"/>
      <c r="DJJ31" s="291"/>
      <c r="DJK31" s="291"/>
      <c r="DJL31" s="291"/>
      <c r="DJM31" s="291"/>
      <c r="DJN31" s="291"/>
      <c r="DJO31" s="291"/>
      <c r="DJP31" s="291"/>
      <c r="DJQ31" s="291"/>
      <c r="DJR31" s="291"/>
      <c r="DJS31" s="291"/>
      <c r="DJT31" s="291"/>
      <c r="DJU31" s="291"/>
      <c r="DJV31" s="291"/>
      <c r="DJW31" s="291"/>
      <c r="DJX31" s="291"/>
      <c r="DJY31" s="291"/>
      <c r="DJZ31" s="291"/>
      <c r="DKA31" s="291"/>
      <c r="DKB31" s="291"/>
      <c r="DKC31" s="291"/>
      <c r="DKD31" s="291"/>
      <c r="DKE31" s="291"/>
      <c r="DKF31" s="291"/>
      <c r="DKG31" s="291"/>
      <c r="DKH31" s="291"/>
      <c r="DKI31" s="291"/>
      <c r="DKJ31" s="291"/>
      <c r="DKK31" s="291"/>
      <c r="DKL31" s="291"/>
      <c r="DKM31" s="291"/>
      <c r="DKN31" s="291"/>
      <c r="DKO31" s="291"/>
      <c r="DKP31" s="291"/>
      <c r="DKQ31" s="291"/>
      <c r="DKR31" s="291"/>
      <c r="DKS31" s="291"/>
      <c r="DKT31" s="291"/>
      <c r="DKU31" s="291"/>
      <c r="DKV31" s="291"/>
      <c r="DKW31" s="291"/>
      <c r="DKX31" s="291"/>
      <c r="DKY31" s="291"/>
      <c r="DKZ31" s="291"/>
      <c r="DLA31" s="291"/>
      <c r="DLB31" s="291"/>
      <c r="DLC31" s="291"/>
      <c r="DLD31" s="291"/>
      <c r="DLE31" s="291"/>
      <c r="DLF31" s="291"/>
      <c r="DLG31" s="291"/>
      <c r="DLH31" s="291"/>
      <c r="DLI31" s="291"/>
      <c r="DLJ31" s="291"/>
      <c r="DLK31" s="291"/>
      <c r="DLL31" s="291"/>
      <c r="DLM31" s="291"/>
      <c r="DLN31" s="291"/>
      <c r="DLO31" s="291"/>
      <c r="DLP31" s="291"/>
      <c r="DLQ31" s="291"/>
      <c r="DLR31" s="291"/>
      <c r="DLS31" s="291"/>
      <c r="DLT31" s="291"/>
      <c r="DLU31" s="291"/>
      <c r="DLV31" s="291"/>
      <c r="DLW31" s="291"/>
      <c r="DLX31" s="291"/>
      <c r="DLY31" s="291"/>
      <c r="DLZ31" s="291"/>
      <c r="DMA31" s="291"/>
      <c r="DMB31" s="291"/>
      <c r="DMC31" s="291"/>
      <c r="DMD31" s="291"/>
      <c r="DME31" s="291"/>
      <c r="DMF31" s="291"/>
      <c r="DMG31" s="291"/>
      <c r="DMH31" s="291"/>
      <c r="DMI31" s="291"/>
      <c r="DMJ31" s="291"/>
      <c r="DMK31" s="291"/>
      <c r="DML31" s="291"/>
      <c r="DMM31" s="291"/>
      <c r="DMN31" s="291"/>
      <c r="DMO31" s="291"/>
      <c r="DMP31" s="291"/>
      <c r="DMQ31" s="291"/>
      <c r="DMR31" s="291"/>
      <c r="DMS31" s="291"/>
      <c r="DMT31" s="291"/>
      <c r="DMU31" s="291"/>
      <c r="DMV31" s="291"/>
      <c r="DMW31" s="291"/>
      <c r="DMX31" s="291"/>
      <c r="DMY31" s="291"/>
      <c r="DMZ31" s="291"/>
      <c r="DNA31" s="291"/>
      <c r="DNB31" s="291"/>
      <c r="DNC31" s="291"/>
      <c r="DND31" s="291"/>
      <c r="DNE31" s="291"/>
      <c r="DNF31" s="291"/>
      <c r="DNG31" s="291"/>
      <c r="DNH31" s="291"/>
      <c r="DNI31" s="291"/>
      <c r="DNJ31" s="291"/>
      <c r="DNK31" s="291"/>
      <c r="DNL31" s="291"/>
      <c r="DNM31" s="291"/>
      <c r="DNN31" s="291"/>
      <c r="DNO31" s="291"/>
      <c r="DNP31" s="291"/>
      <c r="DNQ31" s="291"/>
      <c r="DNR31" s="291"/>
      <c r="DNS31" s="291"/>
      <c r="DNT31" s="291"/>
      <c r="DNU31" s="291"/>
      <c r="DNV31" s="291"/>
      <c r="DNW31" s="291"/>
      <c r="DNX31" s="291"/>
      <c r="DNY31" s="291"/>
      <c r="DNZ31" s="291"/>
      <c r="DOA31" s="291"/>
      <c r="DOB31" s="291"/>
      <c r="DOC31" s="291"/>
      <c r="DOD31" s="291"/>
      <c r="DOE31" s="291"/>
      <c r="DOF31" s="291"/>
      <c r="DOG31" s="291"/>
      <c r="DOH31" s="291"/>
      <c r="DOI31" s="291"/>
      <c r="DOJ31" s="291"/>
      <c r="DOK31" s="291"/>
      <c r="DOL31" s="291"/>
      <c r="DOM31" s="291"/>
      <c r="DON31" s="291"/>
      <c r="DOO31" s="291"/>
      <c r="DOP31" s="291"/>
      <c r="DOQ31" s="291"/>
      <c r="DOR31" s="291"/>
      <c r="DOS31" s="291"/>
      <c r="DOT31" s="291"/>
      <c r="DOU31" s="291"/>
      <c r="DOV31" s="291"/>
      <c r="DOW31" s="291"/>
      <c r="DOX31" s="291"/>
      <c r="DOY31" s="291"/>
      <c r="DOZ31" s="291"/>
      <c r="DPA31" s="291"/>
      <c r="DPB31" s="291"/>
      <c r="DPC31" s="291"/>
      <c r="DPD31" s="291"/>
      <c r="DPE31" s="291"/>
      <c r="DPF31" s="291"/>
      <c r="DPG31" s="291"/>
      <c r="DPH31" s="291"/>
      <c r="DPI31" s="291"/>
      <c r="DPJ31" s="291"/>
      <c r="DPK31" s="291"/>
      <c r="DPL31" s="291"/>
      <c r="DPM31" s="291"/>
      <c r="DPN31" s="291"/>
      <c r="DPO31" s="291"/>
      <c r="DPP31" s="291"/>
      <c r="DPQ31" s="291"/>
      <c r="DPR31" s="291"/>
      <c r="DPS31" s="291"/>
      <c r="DPT31" s="291"/>
      <c r="DPU31" s="291"/>
      <c r="DPV31" s="291"/>
      <c r="DPW31" s="291"/>
      <c r="DPX31" s="291"/>
      <c r="DPY31" s="291"/>
      <c r="DPZ31" s="291"/>
      <c r="DQA31" s="291"/>
      <c r="DQB31" s="291"/>
      <c r="DQC31" s="291"/>
      <c r="DQD31" s="291"/>
      <c r="DQE31" s="291"/>
      <c r="DQF31" s="291"/>
      <c r="DQG31" s="291"/>
      <c r="DQH31" s="291"/>
      <c r="DQI31" s="291"/>
      <c r="DQJ31" s="291"/>
      <c r="DQK31" s="291"/>
      <c r="DQL31" s="291"/>
      <c r="DQM31" s="291"/>
      <c r="DQN31" s="291"/>
      <c r="DQO31" s="291"/>
      <c r="DQP31" s="291"/>
      <c r="DQQ31" s="291"/>
      <c r="DQR31" s="291"/>
      <c r="DQS31" s="291"/>
      <c r="DQT31" s="291"/>
      <c r="DQU31" s="291"/>
      <c r="DQV31" s="291"/>
      <c r="DQW31" s="291"/>
      <c r="DQX31" s="291"/>
      <c r="DQY31" s="291"/>
      <c r="DQZ31" s="291"/>
      <c r="DRA31" s="291"/>
      <c r="DRB31" s="291"/>
      <c r="DRC31" s="291"/>
      <c r="DRD31" s="291"/>
      <c r="DRE31" s="291"/>
      <c r="DRF31" s="291"/>
      <c r="DRG31" s="291"/>
      <c r="DRH31" s="291"/>
      <c r="DRI31" s="291"/>
      <c r="DRJ31" s="291"/>
      <c r="DRK31" s="291"/>
      <c r="DRL31" s="291"/>
      <c r="DRM31" s="291"/>
      <c r="DRN31" s="291"/>
      <c r="DRO31" s="291"/>
      <c r="DRP31" s="291"/>
      <c r="DRQ31" s="291"/>
      <c r="DRR31" s="291"/>
      <c r="DRS31" s="291"/>
      <c r="DRT31" s="291"/>
      <c r="DRU31" s="291"/>
      <c r="DRV31" s="291"/>
      <c r="DRW31" s="291"/>
      <c r="DRX31" s="291"/>
      <c r="DRY31" s="291"/>
      <c r="DRZ31" s="291"/>
      <c r="DSA31" s="291"/>
      <c r="DSB31" s="291"/>
      <c r="DSC31" s="291"/>
      <c r="DSD31" s="291"/>
      <c r="DSE31" s="291"/>
      <c r="DSF31" s="291"/>
      <c r="DSG31" s="291"/>
      <c r="DSH31" s="291"/>
      <c r="DSI31" s="291"/>
      <c r="DSJ31" s="291"/>
      <c r="DSK31" s="291"/>
      <c r="DSL31" s="291"/>
      <c r="DSM31" s="291"/>
      <c r="DSN31" s="291"/>
      <c r="DSO31" s="291"/>
      <c r="DSP31" s="291"/>
      <c r="DSQ31" s="291"/>
      <c r="DSR31" s="291"/>
      <c r="DSS31" s="291"/>
      <c r="DST31" s="291"/>
      <c r="DSU31" s="291"/>
      <c r="DSV31" s="291"/>
      <c r="DSW31" s="291"/>
      <c r="DSX31" s="291"/>
      <c r="DSY31" s="291"/>
      <c r="DSZ31" s="291"/>
      <c r="DTA31" s="291"/>
      <c r="DTB31" s="291"/>
      <c r="DTC31" s="291"/>
      <c r="DTD31" s="291"/>
      <c r="DTE31" s="291"/>
      <c r="DTF31" s="291"/>
      <c r="DTG31" s="291"/>
      <c r="DTH31" s="291"/>
      <c r="DTI31" s="291"/>
      <c r="DTJ31" s="291"/>
      <c r="DTK31" s="291"/>
      <c r="DTL31" s="291"/>
      <c r="DTM31" s="291"/>
      <c r="DTN31" s="291"/>
      <c r="DTO31" s="291"/>
      <c r="DTP31" s="291"/>
      <c r="DTQ31" s="291"/>
      <c r="DTR31" s="291"/>
      <c r="DTS31" s="291"/>
      <c r="DTT31" s="291"/>
      <c r="DTU31" s="291"/>
      <c r="DTV31" s="291"/>
      <c r="DTW31" s="291"/>
      <c r="DTX31" s="291"/>
      <c r="DTY31" s="291"/>
      <c r="DTZ31" s="291"/>
      <c r="DUA31" s="291"/>
      <c r="DUB31" s="291"/>
      <c r="DUC31" s="291"/>
      <c r="DUD31" s="291"/>
      <c r="DUE31" s="291"/>
      <c r="DUF31" s="291"/>
      <c r="DUG31" s="291"/>
      <c r="DUH31" s="291"/>
      <c r="DUI31" s="291"/>
      <c r="DUJ31" s="291"/>
      <c r="DUK31" s="291"/>
      <c r="DUL31" s="291"/>
      <c r="DUM31" s="291"/>
      <c r="DUN31" s="291"/>
      <c r="DUO31" s="291"/>
      <c r="DUP31" s="291"/>
      <c r="DUQ31" s="291"/>
      <c r="DUR31" s="291"/>
      <c r="DUS31" s="291"/>
      <c r="DUT31" s="291"/>
      <c r="DUU31" s="291"/>
      <c r="DUV31" s="291"/>
      <c r="DUW31" s="291"/>
      <c r="DUX31" s="291"/>
      <c r="DUY31" s="291"/>
      <c r="DUZ31" s="291"/>
      <c r="DVA31" s="291"/>
      <c r="DVB31" s="291"/>
      <c r="DVC31" s="291"/>
      <c r="DVD31" s="291"/>
      <c r="DVE31" s="291"/>
      <c r="DVF31" s="291"/>
      <c r="DVG31" s="291"/>
      <c r="DVH31" s="291"/>
      <c r="DVI31" s="291"/>
      <c r="DVJ31" s="291"/>
      <c r="DVK31" s="291"/>
      <c r="DVL31" s="291"/>
      <c r="DVM31" s="291"/>
      <c r="DVN31" s="291"/>
      <c r="DVO31" s="291"/>
      <c r="DVP31" s="291"/>
      <c r="DVQ31" s="291"/>
      <c r="DVR31" s="291"/>
      <c r="DVS31" s="291"/>
      <c r="DVT31" s="291"/>
      <c r="DVU31" s="291"/>
      <c r="DVV31" s="291"/>
      <c r="DVW31" s="291"/>
      <c r="DVX31" s="291"/>
      <c r="DVY31" s="291"/>
      <c r="DVZ31" s="291"/>
      <c r="DWA31" s="291"/>
      <c r="DWB31" s="291"/>
      <c r="DWC31" s="291"/>
      <c r="DWD31" s="291"/>
      <c r="DWE31" s="291"/>
      <c r="DWF31" s="291"/>
      <c r="DWG31" s="291"/>
      <c r="DWH31" s="291"/>
      <c r="DWI31" s="291"/>
      <c r="DWJ31" s="291"/>
      <c r="DWK31" s="291"/>
      <c r="DWL31" s="291"/>
      <c r="DWM31" s="291"/>
      <c r="DWN31" s="291"/>
      <c r="DWO31" s="291"/>
      <c r="DWP31" s="291"/>
      <c r="DWQ31" s="291"/>
      <c r="DWR31" s="291"/>
      <c r="DWS31" s="291"/>
      <c r="DWT31" s="291"/>
      <c r="DWU31" s="291"/>
      <c r="DWV31" s="291"/>
      <c r="DWW31" s="291"/>
      <c r="DWX31" s="291"/>
      <c r="DWY31" s="291"/>
      <c r="DWZ31" s="291"/>
      <c r="DXA31" s="291"/>
      <c r="DXB31" s="291"/>
      <c r="DXC31" s="291"/>
      <c r="DXD31" s="291"/>
      <c r="DXE31" s="291"/>
      <c r="DXF31" s="291"/>
      <c r="DXG31" s="291"/>
      <c r="DXH31" s="291"/>
      <c r="DXI31" s="291"/>
      <c r="DXJ31" s="291"/>
      <c r="DXK31" s="291"/>
      <c r="DXL31" s="291"/>
      <c r="DXM31" s="291"/>
      <c r="DXN31" s="291"/>
      <c r="DXO31" s="291"/>
      <c r="DXP31" s="291"/>
      <c r="DXQ31" s="291"/>
      <c r="DXR31" s="291"/>
      <c r="DXS31" s="291"/>
      <c r="DXT31" s="291"/>
      <c r="DXU31" s="291"/>
      <c r="DXV31" s="291"/>
      <c r="DXW31" s="291"/>
      <c r="DXX31" s="291"/>
      <c r="DXY31" s="291"/>
      <c r="DXZ31" s="291"/>
      <c r="DYA31" s="291"/>
      <c r="DYB31" s="291"/>
      <c r="DYC31" s="291"/>
      <c r="DYD31" s="291"/>
      <c r="DYE31" s="291"/>
      <c r="DYF31" s="291"/>
      <c r="DYG31" s="291"/>
      <c r="DYH31" s="291"/>
      <c r="DYI31" s="291"/>
      <c r="DYJ31" s="291"/>
      <c r="DYK31" s="291"/>
      <c r="DYL31" s="291"/>
      <c r="DYM31" s="291"/>
      <c r="DYN31" s="291"/>
      <c r="DYO31" s="291"/>
      <c r="DYP31" s="291"/>
      <c r="DYQ31" s="291"/>
      <c r="DYR31" s="291"/>
      <c r="DYS31" s="291"/>
      <c r="DYT31" s="291"/>
      <c r="DYU31" s="291"/>
      <c r="DYV31" s="291"/>
      <c r="DYW31" s="291"/>
      <c r="DYX31" s="291"/>
      <c r="DYY31" s="291"/>
      <c r="DYZ31" s="291"/>
      <c r="DZA31" s="291"/>
      <c r="DZB31" s="291"/>
      <c r="DZC31" s="291"/>
      <c r="DZD31" s="291"/>
      <c r="DZE31" s="291"/>
      <c r="DZF31" s="291"/>
      <c r="DZG31" s="291"/>
      <c r="DZH31" s="291"/>
      <c r="DZI31" s="291"/>
      <c r="DZJ31" s="291"/>
      <c r="DZK31" s="291"/>
      <c r="DZL31" s="291"/>
      <c r="DZM31" s="291"/>
      <c r="DZN31" s="291"/>
      <c r="DZO31" s="291"/>
      <c r="DZP31" s="291"/>
      <c r="DZQ31" s="291"/>
      <c r="DZR31" s="291"/>
      <c r="DZS31" s="291"/>
      <c r="DZT31" s="291"/>
      <c r="DZU31" s="291"/>
      <c r="DZV31" s="291"/>
      <c r="DZW31" s="291"/>
      <c r="DZX31" s="291"/>
      <c r="DZY31" s="291"/>
      <c r="DZZ31" s="291"/>
      <c r="EAA31" s="291"/>
      <c r="EAB31" s="291"/>
      <c r="EAC31" s="291"/>
      <c r="EAD31" s="291"/>
      <c r="EAE31" s="291"/>
      <c r="EAF31" s="291"/>
      <c r="EAG31" s="291"/>
      <c r="EAH31" s="291"/>
      <c r="EAI31" s="291"/>
      <c r="EAJ31" s="291"/>
      <c r="EAK31" s="291"/>
      <c r="EAL31" s="291"/>
      <c r="EAM31" s="291"/>
      <c r="EAN31" s="291"/>
      <c r="EAO31" s="291"/>
      <c r="EAP31" s="291"/>
      <c r="EAQ31" s="291"/>
      <c r="EAR31" s="291"/>
      <c r="EAS31" s="291"/>
      <c r="EAT31" s="291"/>
      <c r="EAU31" s="291"/>
      <c r="EAV31" s="291"/>
      <c r="EAW31" s="291"/>
      <c r="EAX31" s="291"/>
      <c r="EAY31" s="291"/>
      <c r="EAZ31" s="291"/>
      <c r="EBA31" s="291"/>
      <c r="EBB31" s="291"/>
      <c r="EBC31" s="291"/>
      <c r="EBD31" s="291"/>
      <c r="EBE31" s="291"/>
      <c r="EBF31" s="291"/>
      <c r="EBG31" s="291"/>
      <c r="EBH31" s="291"/>
      <c r="EBI31" s="291"/>
      <c r="EBJ31" s="291"/>
      <c r="EBK31" s="291"/>
      <c r="EBL31" s="291"/>
      <c r="EBM31" s="291"/>
      <c r="EBN31" s="291"/>
      <c r="EBO31" s="291"/>
      <c r="EBP31" s="291"/>
      <c r="EBQ31" s="291"/>
      <c r="EBR31" s="291"/>
      <c r="EBS31" s="291"/>
      <c r="EBT31" s="291"/>
      <c r="EBU31" s="291"/>
      <c r="EBV31" s="291"/>
      <c r="EBW31" s="291"/>
      <c r="EBX31" s="291"/>
      <c r="EBY31" s="291"/>
      <c r="EBZ31" s="291"/>
      <c r="ECA31" s="291"/>
      <c r="ECB31" s="291"/>
      <c r="ECC31" s="291"/>
      <c r="ECD31" s="291"/>
      <c r="ECE31" s="291"/>
      <c r="ECF31" s="291"/>
      <c r="ECG31" s="291"/>
      <c r="ECH31" s="291"/>
      <c r="ECI31" s="291"/>
      <c r="ECJ31" s="291"/>
      <c r="ECK31" s="291"/>
      <c r="ECL31" s="291"/>
      <c r="ECM31" s="291"/>
      <c r="ECN31" s="291"/>
      <c r="ECO31" s="291"/>
      <c r="ECP31" s="291"/>
      <c r="ECQ31" s="291"/>
      <c r="ECR31" s="291"/>
      <c r="ECS31" s="291"/>
      <c r="ECT31" s="291"/>
      <c r="ECU31" s="291"/>
      <c r="ECV31" s="291"/>
      <c r="ECW31" s="291"/>
      <c r="ECX31" s="291"/>
      <c r="ECY31" s="291"/>
      <c r="ECZ31" s="291"/>
      <c r="EDA31" s="291"/>
      <c r="EDB31" s="291"/>
      <c r="EDC31" s="291"/>
      <c r="EDD31" s="291"/>
      <c r="EDE31" s="291"/>
      <c r="EDF31" s="291"/>
      <c r="EDG31" s="291"/>
      <c r="EDH31" s="291"/>
      <c r="EDI31" s="291"/>
      <c r="EDJ31" s="291"/>
      <c r="EDK31" s="291"/>
      <c r="EDL31" s="291"/>
      <c r="EDM31" s="291"/>
      <c r="EDN31" s="291"/>
      <c r="EDO31" s="291"/>
      <c r="EDP31" s="291"/>
      <c r="EDQ31" s="291"/>
      <c r="EDR31" s="291"/>
      <c r="EDS31" s="291"/>
      <c r="EDT31" s="291"/>
      <c r="EDU31" s="291"/>
      <c r="EDV31" s="291"/>
      <c r="EDW31" s="291"/>
      <c r="EDX31" s="291"/>
      <c r="EDY31" s="291"/>
      <c r="EDZ31" s="291"/>
      <c r="EEA31" s="291"/>
      <c r="EEB31" s="291"/>
      <c r="EEC31" s="291"/>
      <c r="EED31" s="291"/>
      <c r="EEE31" s="291"/>
      <c r="EEF31" s="291"/>
      <c r="EEG31" s="291"/>
      <c r="EEH31" s="291"/>
      <c r="EEI31" s="291"/>
      <c r="EEJ31" s="291"/>
      <c r="EEK31" s="291"/>
      <c r="EEL31" s="291"/>
      <c r="EEM31" s="291"/>
      <c r="EEN31" s="291"/>
      <c r="EEO31" s="291"/>
      <c r="EEP31" s="291"/>
      <c r="EEQ31" s="291"/>
      <c r="EER31" s="291"/>
      <c r="EES31" s="291"/>
      <c r="EET31" s="291"/>
      <c r="EEU31" s="291"/>
      <c r="EEV31" s="291"/>
      <c r="EEW31" s="291"/>
      <c r="EEX31" s="291"/>
      <c r="EEY31" s="291"/>
      <c r="EEZ31" s="291"/>
      <c r="EFA31" s="291"/>
      <c r="EFB31" s="291"/>
      <c r="EFC31" s="291"/>
      <c r="EFD31" s="291"/>
      <c r="EFE31" s="291"/>
      <c r="EFF31" s="291"/>
      <c r="EFG31" s="291"/>
      <c r="EFH31" s="291"/>
      <c r="EFI31" s="291"/>
      <c r="EFJ31" s="291"/>
      <c r="EFK31" s="291"/>
      <c r="EFL31" s="291"/>
      <c r="EFM31" s="291"/>
      <c r="EFN31" s="291"/>
      <c r="EFO31" s="291"/>
      <c r="EFP31" s="291"/>
      <c r="EFQ31" s="291"/>
      <c r="EFR31" s="291"/>
      <c r="EFS31" s="291"/>
      <c r="EFT31" s="291"/>
      <c r="EFU31" s="291"/>
      <c r="EFV31" s="291"/>
      <c r="EFW31" s="291"/>
      <c r="EFX31" s="291"/>
      <c r="EFY31" s="291"/>
      <c r="EFZ31" s="291"/>
      <c r="EGA31" s="291"/>
      <c r="EGB31" s="291"/>
      <c r="EGC31" s="291"/>
      <c r="EGD31" s="291"/>
      <c r="EGE31" s="291"/>
      <c r="EGF31" s="291"/>
      <c r="EGG31" s="291"/>
      <c r="EGH31" s="291"/>
      <c r="EGI31" s="291"/>
      <c r="EGJ31" s="291"/>
      <c r="EGK31" s="291"/>
      <c r="EGL31" s="291"/>
      <c r="EGM31" s="291"/>
      <c r="EGN31" s="291"/>
      <c r="EGO31" s="291"/>
      <c r="EGP31" s="291"/>
      <c r="EGQ31" s="291"/>
      <c r="EGR31" s="291"/>
      <c r="EGS31" s="291"/>
      <c r="EGT31" s="291"/>
      <c r="EGU31" s="291"/>
      <c r="EGV31" s="291"/>
      <c r="EGW31" s="291"/>
      <c r="EGX31" s="291"/>
      <c r="EGY31" s="291"/>
      <c r="EGZ31" s="291"/>
      <c r="EHA31" s="291"/>
      <c r="EHB31" s="291"/>
      <c r="EHC31" s="291"/>
      <c r="EHD31" s="291"/>
      <c r="EHE31" s="291"/>
      <c r="EHF31" s="291"/>
      <c r="EHG31" s="291"/>
      <c r="EHH31" s="291"/>
      <c r="EHI31" s="291"/>
      <c r="EHJ31" s="291"/>
      <c r="EHK31" s="291"/>
      <c r="EHL31" s="291"/>
      <c r="EHM31" s="291"/>
      <c r="EHN31" s="291"/>
      <c r="EHO31" s="291"/>
      <c r="EHP31" s="291"/>
      <c r="EHQ31" s="291"/>
      <c r="EHR31" s="291"/>
      <c r="EHS31" s="291"/>
      <c r="EHT31" s="291"/>
      <c r="EHU31" s="291"/>
      <c r="EHV31" s="291"/>
      <c r="EHW31" s="291"/>
      <c r="EHX31" s="291"/>
      <c r="EHY31" s="291"/>
      <c r="EHZ31" s="291"/>
      <c r="EIA31" s="291"/>
      <c r="EIB31" s="291"/>
      <c r="EIC31" s="291"/>
      <c r="EID31" s="291"/>
      <c r="EIE31" s="291"/>
      <c r="EIF31" s="291"/>
      <c r="EIG31" s="291"/>
      <c r="EIH31" s="291"/>
      <c r="EII31" s="291"/>
      <c r="EIJ31" s="291"/>
      <c r="EIK31" s="291"/>
      <c r="EIL31" s="291"/>
      <c r="EIM31" s="291"/>
      <c r="EIN31" s="291"/>
      <c r="EIO31" s="291"/>
      <c r="EIP31" s="291"/>
      <c r="EIQ31" s="291"/>
      <c r="EIR31" s="291"/>
      <c r="EIS31" s="291"/>
      <c r="EIT31" s="291"/>
      <c r="EIU31" s="291"/>
      <c r="EIV31" s="291"/>
      <c r="EIW31" s="291"/>
      <c r="EIX31" s="291"/>
      <c r="EIY31" s="291"/>
      <c r="EIZ31" s="291"/>
      <c r="EJA31" s="291"/>
      <c r="EJB31" s="291"/>
      <c r="EJC31" s="291"/>
      <c r="EJD31" s="291"/>
      <c r="EJE31" s="291"/>
      <c r="EJF31" s="291"/>
      <c r="EJG31" s="291"/>
      <c r="EJH31" s="291"/>
      <c r="EJI31" s="291"/>
      <c r="EJJ31" s="291"/>
      <c r="EJK31" s="291"/>
      <c r="EJL31" s="291"/>
      <c r="EJM31" s="291"/>
      <c r="EJN31" s="291"/>
      <c r="EJO31" s="291"/>
      <c r="EJP31" s="291"/>
      <c r="EJQ31" s="291"/>
      <c r="EJR31" s="291"/>
      <c r="EJS31" s="291"/>
      <c r="EJT31" s="291"/>
      <c r="EJU31" s="291"/>
      <c r="EJV31" s="291"/>
      <c r="EJW31" s="291"/>
      <c r="EJX31" s="291"/>
      <c r="EJY31" s="291"/>
      <c r="EJZ31" s="291"/>
      <c r="EKA31" s="291"/>
      <c r="EKB31" s="291"/>
      <c r="EKC31" s="291"/>
      <c r="EKD31" s="291"/>
      <c r="EKE31" s="291"/>
      <c r="EKF31" s="291"/>
      <c r="EKG31" s="291"/>
      <c r="EKH31" s="291"/>
      <c r="EKI31" s="291"/>
      <c r="EKJ31" s="291"/>
      <c r="EKK31" s="291"/>
      <c r="EKL31" s="291"/>
      <c r="EKM31" s="291"/>
      <c r="EKN31" s="291"/>
      <c r="EKO31" s="291"/>
      <c r="EKP31" s="291"/>
      <c r="EKQ31" s="291"/>
      <c r="EKR31" s="291"/>
      <c r="EKS31" s="291"/>
      <c r="EKT31" s="291"/>
      <c r="EKU31" s="291"/>
      <c r="EKV31" s="291"/>
      <c r="EKW31" s="291"/>
      <c r="EKX31" s="291"/>
      <c r="EKY31" s="291"/>
      <c r="EKZ31" s="291"/>
      <c r="ELA31" s="291"/>
      <c r="ELB31" s="291"/>
      <c r="ELC31" s="291"/>
      <c r="ELD31" s="291"/>
      <c r="ELE31" s="291"/>
      <c r="ELF31" s="291"/>
      <c r="ELG31" s="291"/>
      <c r="ELH31" s="291"/>
      <c r="ELI31" s="291"/>
      <c r="ELJ31" s="291"/>
      <c r="ELK31" s="291"/>
      <c r="ELL31" s="291"/>
      <c r="ELM31" s="291"/>
      <c r="ELN31" s="291"/>
      <c r="ELO31" s="291"/>
      <c r="ELP31" s="291"/>
      <c r="ELQ31" s="291"/>
      <c r="ELR31" s="291"/>
      <c r="ELS31" s="291"/>
      <c r="ELT31" s="291"/>
      <c r="ELU31" s="291"/>
      <c r="ELV31" s="291"/>
      <c r="ELW31" s="291"/>
      <c r="ELX31" s="291"/>
      <c r="ELY31" s="291"/>
      <c r="ELZ31" s="291"/>
      <c r="EMA31" s="291"/>
      <c r="EMB31" s="291"/>
      <c r="EMC31" s="291"/>
      <c r="EMD31" s="291"/>
      <c r="EME31" s="291"/>
      <c r="EMF31" s="291"/>
      <c r="EMG31" s="291"/>
      <c r="EMH31" s="291"/>
      <c r="EMI31" s="291"/>
      <c r="EMJ31" s="291"/>
      <c r="EMK31" s="291"/>
      <c r="EML31" s="291"/>
      <c r="EMM31" s="291"/>
      <c r="EMN31" s="291"/>
      <c r="EMO31" s="291"/>
      <c r="EMP31" s="291"/>
      <c r="EMQ31" s="291"/>
      <c r="EMR31" s="291"/>
      <c r="EMS31" s="291"/>
      <c r="EMT31" s="291"/>
      <c r="EMU31" s="291"/>
      <c r="EMV31" s="291"/>
      <c r="EMW31" s="291"/>
      <c r="EMX31" s="291"/>
      <c r="EMY31" s="291"/>
      <c r="EMZ31" s="291"/>
      <c r="ENA31" s="291"/>
      <c r="ENB31" s="291"/>
      <c r="ENC31" s="291"/>
      <c r="END31" s="291"/>
      <c r="ENE31" s="291"/>
      <c r="ENF31" s="291"/>
      <c r="ENG31" s="291"/>
      <c r="ENH31" s="291"/>
      <c r="ENI31" s="291"/>
      <c r="ENJ31" s="291"/>
      <c r="ENK31" s="291"/>
      <c r="ENL31" s="291"/>
      <c r="ENM31" s="291"/>
      <c r="ENN31" s="291"/>
      <c r="ENO31" s="291"/>
      <c r="ENP31" s="291"/>
      <c r="ENQ31" s="291"/>
      <c r="ENR31" s="291"/>
      <c r="ENS31" s="291"/>
      <c r="ENT31" s="291"/>
      <c r="ENU31" s="291"/>
      <c r="ENV31" s="291"/>
      <c r="ENW31" s="291"/>
      <c r="ENX31" s="291"/>
      <c r="ENY31" s="291"/>
      <c r="ENZ31" s="291"/>
      <c r="EOA31" s="291"/>
      <c r="EOB31" s="291"/>
      <c r="EOC31" s="291"/>
      <c r="EOD31" s="291"/>
      <c r="EOE31" s="291"/>
      <c r="EOF31" s="291"/>
      <c r="EOG31" s="291"/>
      <c r="EOH31" s="291"/>
      <c r="EOI31" s="291"/>
      <c r="EOJ31" s="291"/>
      <c r="EOK31" s="291"/>
      <c r="EOL31" s="291"/>
      <c r="EOM31" s="291"/>
      <c r="EON31" s="291"/>
      <c r="EOO31" s="291"/>
      <c r="EOP31" s="291"/>
      <c r="EOQ31" s="291"/>
      <c r="EOR31" s="291"/>
      <c r="EOS31" s="291"/>
      <c r="EOT31" s="291"/>
      <c r="EOU31" s="291"/>
      <c r="EOV31" s="291"/>
      <c r="EOW31" s="291"/>
      <c r="EOX31" s="291"/>
      <c r="EOY31" s="291"/>
      <c r="EOZ31" s="291"/>
      <c r="EPA31" s="291"/>
      <c r="EPB31" s="291"/>
      <c r="EPC31" s="291"/>
      <c r="EPD31" s="291"/>
      <c r="EPE31" s="291"/>
      <c r="EPF31" s="291"/>
      <c r="EPG31" s="291"/>
      <c r="EPH31" s="291"/>
      <c r="EPI31" s="291"/>
      <c r="EPJ31" s="291"/>
      <c r="EPK31" s="291"/>
      <c r="EPL31" s="291"/>
      <c r="EPM31" s="291"/>
      <c r="EPN31" s="291"/>
      <c r="EPO31" s="291"/>
      <c r="EPP31" s="291"/>
      <c r="EPQ31" s="291"/>
      <c r="EPR31" s="291"/>
      <c r="EPS31" s="291"/>
      <c r="EPT31" s="291"/>
      <c r="EPU31" s="291"/>
      <c r="EPV31" s="291"/>
      <c r="EPW31" s="291"/>
      <c r="EPX31" s="291"/>
      <c r="EPY31" s="291"/>
      <c r="EPZ31" s="291"/>
      <c r="EQA31" s="291"/>
      <c r="EQB31" s="291"/>
      <c r="EQC31" s="291"/>
      <c r="EQD31" s="291"/>
      <c r="EQE31" s="291"/>
      <c r="EQF31" s="291"/>
      <c r="EQG31" s="291"/>
      <c r="EQH31" s="291"/>
      <c r="EQI31" s="291"/>
      <c r="EQJ31" s="291"/>
      <c r="EQK31" s="291"/>
      <c r="EQL31" s="291"/>
      <c r="EQM31" s="291"/>
      <c r="EQN31" s="291"/>
      <c r="EQO31" s="291"/>
      <c r="EQP31" s="291"/>
      <c r="EQQ31" s="291"/>
      <c r="EQR31" s="291"/>
      <c r="EQS31" s="291"/>
      <c r="EQT31" s="291"/>
      <c r="EQU31" s="291"/>
      <c r="EQV31" s="291"/>
      <c r="EQW31" s="291"/>
      <c r="EQX31" s="291"/>
      <c r="EQY31" s="291"/>
      <c r="EQZ31" s="291"/>
      <c r="ERA31" s="291"/>
      <c r="ERB31" s="291"/>
      <c r="ERC31" s="291"/>
      <c r="ERD31" s="291"/>
      <c r="ERE31" s="291"/>
      <c r="ERF31" s="291"/>
      <c r="ERG31" s="291"/>
      <c r="ERH31" s="291"/>
      <c r="ERI31" s="291"/>
      <c r="ERJ31" s="291"/>
      <c r="ERK31" s="291"/>
      <c r="ERL31" s="291"/>
      <c r="ERM31" s="291"/>
      <c r="ERN31" s="291"/>
      <c r="ERO31" s="291"/>
      <c r="ERP31" s="291"/>
      <c r="ERQ31" s="291"/>
      <c r="ERR31" s="291"/>
      <c r="ERS31" s="291"/>
      <c r="ERT31" s="291"/>
      <c r="ERU31" s="291"/>
      <c r="ERV31" s="291"/>
      <c r="ERW31" s="291"/>
      <c r="ERX31" s="291"/>
      <c r="ERY31" s="291"/>
      <c r="ERZ31" s="291"/>
      <c r="ESA31" s="291"/>
      <c r="ESB31" s="291"/>
      <c r="ESC31" s="291"/>
      <c r="ESD31" s="291"/>
      <c r="ESE31" s="291"/>
      <c r="ESF31" s="291"/>
      <c r="ESG31" s="291"/>
      <c r="ESH31" s="291"/>
      <c r="ESI31" s="291"/>
      <c r="ESJ31" s="291"/>
      <c r="ESK31" s="291"/>
      <c r="ESL31" s="291"/>
      <c r="ESM31" s="291"/>
      <c r="ESN31" s="291"/>
      <c r="ESO31" s="291"/>
      <c r="ESP31" s="291"/>
      <c r="ESQ31" s="291"/>
      <c r="ESR31" s="291"/>
      <c r="ESS31" s="291"/>
      <c r="EST31" s="291"/>
      <c r="ESU31" s="291"/>
      <c r="ESV31" s="291"/>
      <c r="ESW31" s="291"/>
      <c r="ESX31" s="291"/>
      <c r="ESY31" s="291"/>
      <c r="ESZ31" s="291"/>
      <c r="ETA31" s="291"/>
      <c r="ETB31" s="291"/>
      <c r="ETC31" s="291"/>
      <c r="ETD31" s="291"/>
      <c r="ETE31" s="291"/>
      <c r="ETF31" s="291"/>
      <c r="ETG31" s="291"/>
      <c r="ETH31" s="291"/>
      <c r="ETI31" s="291"/>
      <c r="ETJ31" s="291"/>
      <c r="ETK31" s="291"/>
      <c r="ETL31" s="291"/>
      <c r="ETM31" s="291"/>
      <c r="ETN31" s="291"/>
      <c r="ETO31" s="291"/>
      <c r="ETP31" s="291"/>
      <c r="ETQ31" s="291"/>
      <c r="ETR31" s="291"/>
      <c r="ETS31" s="291"/>
      <c r="ETT31" s="291"/>
      <c r="ETU31" s="291"/>
      <c r="ETV31" s="291"/>
      <c r="ETW31" s="291"/>
      <c r="ETX31" s="291"/>
      <c r="ETY31" s="291"/>
      <c r="ETZ31" s="291"/>
      <c r="EUA31" s="291"/>
      <c r="EUB31" s="291"/>
      <c r="EUC31" s="291"/>
      <c r="EUD31" s="291"/>
      <c r="EUE31" s="291"/>
      <c r="EUF31" s="291"/>
      <c r="EUG31" s="291"/>
      <c r="EUH31" s="291"/>
      <c r="EUI31" s="291"/>
      <c r="EUJ31" s="291"/>
      <c r="EUK31" s="291"/>
      <c r="EUL31" s="291"/>
      <c r="EUM31" s="291"/>
      <c r="EUN31" s="291"/>
      <c r="EUO31" s="291"/>
      <c r="EUP31" s="291"/>
      <c r="EUQ31" s="291"/>
      <c r="EUR31" s="291"/>
      <c r="EUS31" s="291"/>
      <c r="EUT31" s="291"/>
      <c r="EUU31" s="291"/>
      <c r="EUV31" s="291"/>
      <c r="EUW31" s="291"/>
      <c r="EUX31" s="291"/>
      <c r="EUY31" s="291"/>
      <c r="EUZ31" s="291"/>
      <c r="EVA31" s="291"/>
      <c r="EVB31" s="291"/>
      <c r="EVC31" s="291"/>
      <c r="EVD31" s="291"/>
      <c r="EVE31" s="291"/>
      <c r="EVF31" s="291"/>
      <c r="EVG31" s="291"/>
      <c r="EVH31" s="291"/>
      <c r="EVI31" s="291"/>
      <c r="EVJ31" s="291"/>
      <c r="EVK31" s="291"/>
      <c r="EVL31" s="291"/>
      <c r="EVM31" s="291"/>
      <c r="EVN31" s="291"/>
      <c r="EVO31" s="291"/>
      <c r="EVP31" s="291"/>
      <c r="EVQ31" s="291"/>
      <c r="EVR31" s="291"/>
      <c r="EVS31" s="291"/>
      <c r="EVT31" s="291"/>
      <c r="EVU31" s="291"/>
      <c r="EVV31" s="291"/>
      <c r="EVW31" s="291"/>
      <c r="EVX31" s="291"/>
      <c r="EVY31" s="291"/>
      <c r="EVZ31" s="291"/>
      <c r="EWA31" s="291"/>
      <c r="EWB31" s="291"/>
      <c r="EWC31" s="291"/>
      <c r="EWD31" s="291"/>
      <c r="EWE31" s="291"/>
      <c r="EWF31" s="291"/>
      <c r="EWG31" s="291"/>
      <c r="EWH31" s="291"/>
      <c r="EWI31" s="291"/>
      <c r="EWJ31" s="291"/>
      <c r="EWK31" s="291"/>
      <c r="EWL31" s="291"/>
      <c r="EWM31" s="291"/>
      <c r="EWN31" s="291"/>
      <c r="EWO31" s="291"/>
      <c r="EWP31" s="291"/>
      <c r="EWQ31" s="291"/>
      <c r="EWR31" s="291"/>
      <c r="EWS31" s="291"/>
      <c r="EWT31" s="291"/>
      <c r="EWU31" s="291"/>
      <c r="EWV31" s="291"/>
      <c r="EWW31" s="291"/>
      <c r="EWX31" s="291"/>
      <c r="EWY31" s="291"/>
      <c r="EWZ31" s="291"/>
      <c r="EXA31" s="291"/>
      <c r="EXB31" s="291"/>
      <c r="EXC31" s="291"/>
      <c r="EXD31" s="291"/>
      <c r="EXE31" s="291"/>
      <c r="EXF31" s="291"/>
      <c r="EXG31" s="291"/>
      <c r="EXH31" s="291"/>
      <c r="EXI31" s="291"/>
      <c r="EXJ31" s="291"/>
      <c r="EXK31" s="291"/>
      <c r="EXL31" s="291"/>
      <c r="EXM31" s="291"/>
      <c r="EXN31" s="291"/>
      <c r="EXO31" s="291"/>
      <c r="EXP31" s="291"/>
      <c r="EXQ31" s="291"/>
      <c r="EXR31" s="291"/>
      <c r="EXS31" s="291"/>
      <c r="EXT31" s="291"/>
      <c r="EXU31" s="291"/>
      <c r="EXV31" s="291"/>
      <c r="EXW31" s="291"/>
      <c r="EXX31" s="291"/>
      <c r="EXY31" s="291"/>
      <c r="EXZ31" s="291"/>
      <c r="EYA31" s="291"/>
      <c r="EYB31" s="291"/>
      <c r="EYC31" s="291"/>
      <c r="EYD31" s="291"/>
      <c r="EYE31" s="291"/>
      <c r="EYF31" s="291"/>
      <c r="EYG31" s="291"/>
      <c r="EYH31" s="291"/>
      <c r="EYI31" s="291"/>
      <c r="EYJ31" s="291"/>
      <c r="EYK31" s="291"/>
      <c r="EYL31" s="291"/>
      <c r="EYM31" s="291"/>
      <c r="EYN31" s="291"/>
      <c r="EYO31" s="291"/>
      <c r="EYP31" s="291"/>
      <c r="EYQ31" s="291"/>
      <c r="EYR31" s="291"/>
      <c r="EYS31" s="291"/>
      <c r="EYT31" s="291"/>
      <c r="EYU31" s="291"/>
      <c r="EYV31" s="291"/>
      <c r="EYW31" s="291"/>
      <c r="EYX31" s="291"/>
      <c r="EYY31" s="291"/>
      <c r="EYZ31" s="291"/>
      <c r="EZA31" s="291"/>
      <c r="EZB31" s="291"/>
      <c r="EZC31" s="291"/>
      <c r="EZD31" s="291"/>
      <c r="EZE31" s="291"/>
      <c r="EZF31" s="291"/>
      <c r="EZG31" s="291"/>
      <c r="EZH31" s="291"/>
      <c r="EZI31" s="291"/>
      <c r="EZJ31" s="291"/>
      <c r="EZK31" s="291"/>
      <c r="EZL31" s="291"/>
      <c r="EZM31" s="291"/>
      <c r="EZN31" s="291"/>
      <c r="EZO31" s="291"/>
      <c r="EZP31" s="291"/>
      <c r="EZQ31" s="291"/>
      <c r="EZR31" s="291"/>
      <c r="EZS31" s="291"/>
      <c r="EZT31" s="291"/>
      <c r="EZU31" s="291"/>
      <c r="EZV31" s="291"/>
      <c r="EZW31" s="291"/>
      <c r="EZX31" s="291"/>
      <c r="EZY31" s="291"/>
      <c r="EZZ31" s="291"/>
      <c r="FAA31" s="291"/>
      <c r="FAB31" s="291"/>
      <c r="FAC31" s="291"/>
      <c r="FAD31" s="291"/>
      <c r="FAE31" s="291"/>
      <c r="FAF31" s="291"/>
      <c r="FAG31" s="291"/>
      <c r="FAH31" s="291"/>
      <c r="FAI31" s="291"/>
      <c r="FAJ31" s="291"/>
      <c r="FAK31" s="291"/>
      <c r="FAL31" s="291"/>
      <c r="FAM31" s="291"/>
      <c r="FAN31" s="291"/>
      <c r="FAO31" s="291"/>
      <c r="FAP31" s="291"/>
      <c r="FAQ31" s="291"/>
      <c r="FAR31" s="291"/>
      <c r="FAS31" s="291"/>
      <c r="FAT31" s="291"/>
      <c r="FAU31" s="291"/>
      <c r="FAV31" s="291"/>
      <c r="FAW31" s="291"/>
      <c r="FAX31" s="291"/>
      <c r="FAY31" s="291"/>
      <c r="FAZ31" s="291"/>
      <c r="FBA31" s="291"/>
      <c r="FBB31" s="291"/>
      <c r="FBC31" s="291"/>
      <c r="FBD31" s="291"/>
      <c r="FBE31" s="291"/>
      <c r="FBF31" s="291"/>
      <c r="FBG31" s="291"/>
      <c r="FBH31" s="291"/>
      <c r="FBI31" s="291"/>
      <c r="FBJ31" s="291"/>
      <c r="FBK31" s="291"/>
      <c r="FBL31" s="291"/>
      <c r="FBM31" s="291"/>
      <c r="FBN31" s="291"/>
      <c r="FBO31" s="291"/>
      <c r="FBP31" s="291"/>
      <c r="FBQ31" s="291"/>
      <c r="FBR31" s="291"/>
      <c r="FBS31" s="291"/>
      <c r="FBT31" s="291"/>
      <c r="FBU31" s="291"/>
      <c r="FBV31" s="291"/>
      <c r="FBW31" s="291"/>
      <c r="FBX31" s="291"/>
      <c r="FBY31" s="291"/>
      <c r="FBZ31" s="291"/>
      <c r="FCA31" s="291"/>
      <c r="FCB31" s="291"/>
      <c r="FCC31" s="291"/>
      <c r="FCD31" s="291"/>
      <c r="FCE31" s="291"/>
      <c r="FCF31" s="291"/>
      <c r="FCG31" s="291"/>
      <c r="FCH31" s="291"/>
      <c r="FCI31" s="291"/>
      <c r="FCJ31" s="291"/>
      <c r="FCK31" s="291"/>
      <c r="FCL31" s="291"/>
      <c r="FCM31" s="291"/>
      <c r="FCN31" s="291"/>
      <c r="FCO31" s="291"/>
      <c r="FCP31" s="291"/>
      <c r="FCQ31" s="291"/>
      <c r="FCR31" s="291"/>
      <c r="FCS31" s="291"/>
      <c r="FCT31" s="291"/>
      <c r="FCU31" s="291"/>
      <c r="FCV31" s="291"/>
      <c r="FCW31" s="291"/>
      <c r="FCX31" s="291"/>
      <c r="FCY31" s="291"/>
      <c r="FCZ31" s="291"/>
      <c r="FDA31" s="291"/>
      <c r="FDB31" s="291"/>
      <c r="FDC31" s="291"/>
      <c r="FDD31" s="291"/>
      <c r="FDE31" s="291"/>
      <c r="FDF31" s="291"/>
      <c r="FDG31" s="291"/>
      <c r="FDH31" s="291"/>
      <c r="FDI31" s="291"/>
      <c r="FDJ31" s="291"/>
      <c r="FDK31" s="291"/>
      <c r="FDL31" s="291"/>
      <c r="FDM31" s="291"/>
      <c r="FDN31" s="291"/>
      <c r="FDO31" s="291"/>
      <c r="FDP31" s="291"/>
      <c r="FDQ31" s="291"/>
      <c r="FDR31" s="291"/>
      <c r="FDS31" s="291"/>
      <c r="FDT31" s="291"/>
      <c r="FDU31" s="291"/>
      <c r="FDV31" s="291"/>
      <c r="FDW31" s="291"/>
      <c r="FDX31" s="291"/>
      <c r="FDY31" s="291"/>
      <c r="FDZ31" s="291"/>
      <c r="FEA31" s="291"/>
      <c r="FEB31" s="291"/>
      <c r="FEC31" s="291"/>
      <c r="FED31" s="291"/>
      <c r="FEE31" s="291"/>
      <c r="FEF31" s="291"/>
      <c r="FEG31" s="291"/>
      <c r="FEH31" s="291"/>
      <c r="FEI31" s="291"/>
      <c r="FEJ31" s="291"/>
      <c r="FEK31" s="291"/>
      <c r="FEL31" s="291"/>
      <c r="FEM31" s="291"/>
      <c r="FEN31" s="291"/>
      <c r="FEO31" s="291"/>
      <c r="FEP31" s="291"/>
      <c r="FEQ31" s="291"/>
      <c r="FER31" s="291"/>
      <c r="FES31" s="291"/>
      <c r="FET31" s="291"/>
      <c r="FEU31" s="291"/>
      <c r="FEV31" s="291"/>
      <c r="FEW31" s="291"/>
      <c r="FEX31" s="291"/>
      <c r="FEY31" s="291"/>
      <c r="FEZ31" s="291"/>
      <c r="FFA31" s="291"/>
      <c r="FFB31" s="291"/>
      <c r="FFC31" s="291"/>
      <c r="FFD31" s="291"/>
      <c r="FFE31" s="291"/>
      <c r="FFF31" s="291"/>
      <c r="FFG31" s="291"/>
      <c r="FFH31" s="291"/>
      <c r="FFI31" s="291"/>
      <c r="FFJ31" s="291"/>
      <c r="FFK31" s="291"/>
      <c r="FFL31" s="291"/>
      <c r="FFM31" s="291"/>
      <c r="FFN31" s="291"/>
      <c r="FFO31" s="291"/>
      <c r="FFP31" s="291"/>
      <c r="FFQ31" s="291"/>
      <c r="FFR31" s="291"/>
      <c r="FFS31" s="291"/>
      <c r="FFT31" s="291"/>
      <c r="FFU31" s="291"/>
      <c r="FFV31" s="291"/>
      <c r="FFW31" s="291"/>
      <c r="FFX31" s="291"/>
      <c r="FFY31" s="291"/>
      <c r="FFZ31" s="291"/>
      <c r="FGA31" s="291"/>
      <c r="FGB31" s="291"/>
      <c r="FGC31" s="291"/>
      <c r="FGD31" s="291"/>
      <c r="FGE31" s="291"/>
      <c r="FGF31" s="291"/>
      <c r="FGG31" s="291"/>
      <c r="FGH31" s="291"/>
      <c r="FGI31" s="291"/>
      <c r="FGJ31" s="291"/>
      <c r="FGK31" s="291"/>
      <c r="FGL31" s="291"/>
      <c r="FGM31" s="291"/>
      <c r="FGN31" s="291"/>
      <c r="FGO31" s="291"/>
      <c r="FGP31" s="291"/>
      <c r="FGQ31" s="291"/>
      <c r="FGR31" s="291"/>
      <c r="FGS31" s="291"/>
      <c r="FGT31" s="291"/>
      <c r="FGU31" s="291"/>
      <c r="FGV31" s="291"/>
      <c r="FGW31" s="291"/>
      <c r="FGX31" s="291"/>
      <c r="FGY31" s="291"/>
      <c r="FGZ31" s="291"/>
      <c r="FHA31" s="291"/>
      <c r="FHB31" s="291"/>
      <c r="FHC31" s="291"/>
      <c r="FHD31" s="291"/>
      <c r="FHE31" s="291"/>
      <c r="FHF31" s="291"/>
      <c r="FHG31" s="291"/>
      <c r="FHH31" s="291"/>
      <c r="FHI31" s="291"/>
      <c r="FHJ31" s="291"/>
      <c r="FHK31" s="291"/>
      <c r="FHL31" s="291"/>
      <c r="FHM31" s="291"/>
      <c r="FHN31" s="291"/>
      <c r="FHO31" s="291"/>
      <c r="FHP31" s="291"/>
      <c r="FHQ31" s="291"/>
      <c r="FHR31" s="291"/>
      <c r="FHS31" s="291"/>
      <c r="FHT31" s="291"/>
      <c r="FHU31" s="291"/>
      <c r="FHV31" s="291"/>
      <c r="FHW31" s="291"/>
      <c r="FHX31" s="291"/>
      <c r="FHY31" s="291"/>
      <c r="FHZ31" s="291"/>
      <c r="FIA31" s="291"/>
      <c r="FIB31" s="291"/>
      <c r="FIC31" s="291"/>
      <c r="FID31" s="291"/>
      <c r="FIE31" s="291"/>
      <c r="FIF31" s="291"/>
      <c r="FIG31" s="291"/>
      <c r="FIH31" s="291"/>
      <c r="FII31" s="291"/>
      <c r="FIJ31" s="291"/>
      <c r="FIK31" s="291"/>
      <c r="FIL31" s="291"/>
      <c r="FIM31" s="291"/>
      <c r="FIN31" s="291"/>
      <c r="FIO31" s="291"/>
      <c r="FIP31" s="291"/>
      <c r="FIQ31" s="291"/>
      <c r="FIR31" s="291"/>
      <c r="FIS31" s="291"/>
      <c r="FIT31" s="291"/>
      <c r="FIU31" s="291"/>
      <c r="FIV31" s="291"/>
      <c r="FIW31" s="291"/>
      <c r="FIX31" s="291"/>
      <c r="FIY31" s="291"/>
      <c r="FIZ31" s="291"/>
      <c r="FJA31" s="291"/>
      <c r="FJB31" s="291"/>
      <c r="FJC31" s="291"/>
      <c r="FJD31" s="291"/>
      <c r="FJE31" s="291"/>
      <c r="FJF31" s="291"/>
      <c r="FJG31" s="291"/>
      <c r="FJH31" s="291"/>
      <c r="FJI31" s="291"/>
      <c r="FJJ31" s="291"/>
      <c r="FJK31" s="291"/>
      <c r="FJL31" s="291"/>
      <c r="FJM31" s="291"/>
      <c r="FJN31" s="291"/>
      <c r="FJO31" s="291"/>
      <c r="FJP31" s="291"/>
      <c r="FJQ31" s="291"/>
      <c r="FJR31" s="291"/>
      <c r="FJS31" s="291"/>
      <c r="FJT31" s="291"/>
      <c r="FJU31" s="291"/>
      <c r="FJV31" s="291"/>
      <c r="FJW31" s="291"/>
      <c r="FJX31" s="291"/>
      <c r="FJY31" s="291"/>
      <c r="FJZ31" s="291"/>
      <c r="FKA31" s="291"/>
      <c r="FKB31" s="291"/>
      <c r="FKC31" s="291"/>
      <c r="FKD31" s="291"/>
      <c r="FKE31" s="291"/>
      <c r="FKF31" s="291"/>
      <c r="FKG31" s="291"/>
      <c r="FKH31" s="291"/>
      <c r="FKI31" s="291"/>
      <c r="FKJ31" s="291"/>
      <c r="FKK31" s="291"/>
      <c r="FKL31" s="291"/>
      <c r="FKM31" s="291"/>
      <c r="FKN31" s="291"/>
      <c r="FKO31" s="291"/>
      <c r="FKP31" s="291"/>
      <c r="FKQ31" s="291"/>
      <c r="FKR31" s="291"/>
      <c r="FKS31" s="291"/>
      <c r="FKT31" s="291"/>
      <c r="FKU31" s="291"/>
      <c r="FKV31" s="291"/>
      <c r="FKW31" s="291"/>
      <c r="FKX31" s="291"/>
      <c r="FKY31" s="291"/>
      <c r="FKZ31" s="291"/>
      <c r="FLA31" s="291"/>
      <c r="FLB31" s="291"/>
      <c r="FLC31" s="291"/>
      <c r="FLD31" s="291"/>
      <c r="FLE31" s="291"/>
      <c r="FLF31" s="291"/>
      <c r="FLG31" s="291"/>
      <c r="FLH31" s="291"/>
      <c r="FLI31" s="291"/>
      <c r="FLJ31" s="291"/>
      <c r="FLK31" s="291"/>
      <c r="FLL31" s="291"/>
      <c r="FLM31" s="291"/>
      <c r="FLN31" s="291"/>
      <c r="FLO31" s="291"/>
      <c r="FLP31" s="291"/>
      <c r="FLQ31" s="291"/>
      <c r="FLR31" s="291"/>
      <c r="FLS31" s="291"/>
      <c r="FLT31" s="291"/>
      <c r="FLU31" s="291"/>
      <c r="FLV31" s="291"/>
      <c r="FLW31" s="291"/>
      <c r="FLX31" s="291"/>
      <c r="FLY31" s="291"/>
      <c r="FLZ31" s="291"/>
      <c r="FMA31" s="291"/>
      <c r="FMB31" s="291"/>
      <c r="FMC31" s="291"/>
      <c r="FMD31" s="291"/>
      <c r="FME31" s="291"/>
      <c r="FMF31" s="291"/>
      <c r="FMG31" s="291"/>
      <c r="FMH31" s="291"/>
      <c r="FMI31" s="291"/>
      <c r="FMJ31" s="291"/>
      <c r="FMK31" s="291"/>
      <c r="FML31" s="291"/>
      <c r="FMM31" s="291"/>
      <c r="FMN31" s="291"/>
      <c r="FMO31" s="291"/>
      <c r="FMP31" s="291"/>
      <c r="FMQ31" s="291"/>
      <c r="FMR31" s="291"/>
      <c r="FMS31" s="291"/>
      <c r="FMT31" s="291"/>
      <c r="FMU31" s="291"/>
      <c r="FMV31" s="291"/>
      <c r="FMW31" s="291"/>
      <c r="FMX31" s="291"/>
      <c r="FMY31" s="291"/>
      <c r="FMZ31" s="291"/>
      <c r="FNA31" s="291"/>
      <c r="FNB31" s="291"/>
      <c r="FNC31" s="291"/>
      <c r="FND31" s="291"/>
      <c r="FNE31" s="291"/>
      <c r="FNF31" s="291"/>
      <c r="FNG31" s="291"/>
      <c r="FNH31" s="291"/>
      <c r="FNI31" s="291"/>
      <c r="FNJ31" s="291"/>
      <c r="FNK31" s="291"/>
      <c r="FNL31" s="291"/>
      <c r="FNM31" s="291"/>
      <c r="FNN31" s="291"/>
      <c r="FNO31" s="291"/>
      <c r="FNP31" s="291"/>
      <c r="FNQ31" s="291"/>
      <c r="FNR31" s="291"/>
      <c r="FNS31" s="291"/>
      <c r="FNT31" s="291"/>
      <c r="FNU31" s="291"/>
      <c r="FNV31" s="291"/>
      <c r="FNW31" s="291"/>
      <c r="FNX31" s="291"/>
      <c r="FNY31" s="291"/>
      <c r="FNZ31" s="291"/>
      <c r="FOA31" s="291"/>
      <c r="FOB31" s="291"/>
      <c r="FOC31" s="291"/>
      <c r="FOD31" s="291"/>
      <c r="FOE31" s="291"/>
      <c r="FOF31" s="291"/>
      <c r="FOG31" s="291"/>
      <c r="FOH31" s="291"/>
      <c r="FOI31" s="291"/>
      <c r="FOJ31" s="291"/>
      <c r="FOK31" s="291"/>
      <c r="FOL31" s="291"/>
      <c r="FOM31" s="291"/>
      <c r="FON31" s="291"/>
      <c r="FOO31" s="291"/>
      <c r="FOP31" s="291"/>
      <c r="FOQ31" s="291"/>
      <c r="FOR31" s="291"/>
      <c r="FOS31" s="291"/>
      <c r="FOT31" s="291"/>
      <c r="FOU31" s="291"/>
      <c r="FOV31" s="291"/>
      <c r="FOW31" s="291"/>
      <c r="FOX31" s="291"/>
      <c r="FOY31" s="291"/>
      <c r="FOZ31" s="291"/>
      <c r="FPA31" s="291"/>
      <c r="FPB31" s="291"/>
      <c r="FPC31" s="291"/>
      <c r="FPD31" s="291"/>
      <c r="FPE31" s="291"/>
      <c r="FPF31" s="291"/>
      <c r="FPG31" s="291"/>
      <c r="FPH31" s="291"/>
      <c r="FPI31" s="291"/>
      <c r="FPJ31" s="291"/>
      <c r="FPK31" s="291"/>
      <c r="FPL31" s="291"/>
      <c r="FPM31" s="291"/>
      <c r="FPN31" s="291"/>
      <c r="FPO31" s="291"/>
      <c r="FPP31" s="291"/>
      <c r="FPQ31" s="291"/>
      <c r="FPR31" s="291"/>
      <c r="FPS31" s="291"/>
      <c r="FPT31" s="291"/>
      <c r="FPU31" s="291"/>
      <c r="FPV31" s="291"/>
      <c r="FPW31" s="291"/>
      <c r="FPX31" s="291"/>
      <c r="FPY31" s="291"/>
      <c r="FPZ31" s="291"/>
      <c r="FQA31" s="291"/>
      <c r="FQB31" s="291"/>
      <c r="FQC31" s="291"/>
      <c r="FQD31" s="291"/>
      <c r="FQE31" s="291"/>
      <c r="FQF31" s="291"/>
      <c r="FQG31" s="291"/>
      <c r="FQH31" s="291"/>
      <c r="FQI31" s="291"/>
      <c r="FQJ31" s="291"/>
      <c r="FQK31" s="291"/>
      <c r="FQL31" s="291"/>
      <c r="FQM31" s="291"/>
      <c r="FQN31" s="291"/>
      <c r="FQO31" s="291"/>
      <c r="FQP31" s="291"/>
      <c r="FQQ31" s="291"/>
      <c r="FQR31" s="291"/>
      <c r="FQS31" s="291"/>
      <c r="FQT31" s="291"/>
      <c r="FQU31" s="291"/>
      <c r="FQV31" s="291"/>
      <c r="FQW31" s="291"/>
      <c r="FQX31" s="291"/>
      <c r="FQY31" s="291"/>
      <c r="FQZ31" s="291"/>
      <c r="FRA31" s="291"/>
      <c r="FRB31" s="291"/>
      <c r="FRC31" s="291"/>
      <c r="FRD31" s="291"/>
      <c r="FRE31" s="291"/>
      <c r="FRF31" s="291"/>
      <c r="FRG31" s="291"/>
      <c r="FRH31" s="291"/>
      <c r="FRI31" s="291"/>
      <c r="FRJ31" s="291"/>
      <c r="FRK31" s="291"/>
      <c r="FRL31" s="291"/>
      <c r="FRM31" s="291"/>
      <c r="FRN31" s="291"/>
      <c r="FRO31" s="291"/>
      <c r="FRP31" s="291"/>
      <c r="FRQ31" s="291"/>
      <c r="FRR31" s="291"/>
      <c r="FRS31" s="291"/>
      <c r="FRT31" s="291"/>
      <c r="FRU31" s="291"/>
      <c r="FRV31" s="291"/>
      <c r="FRW31" s="291"/>
      <c r="FRX31" s="291"/>
      <c r="FRY31" s="291"/>
      <c r="FRZ31" s="291"/>
      <c r="FSA31" s="291"/>
      <c r="FSB31" s="291"/>
      <c r="FSC31" s="291"/>
      <c r="FSD31" s="291"/>
      <c r="FSE31" s="291"/>
      <c r="FSF31" s="291"/>
      <c r="FSG31" s="291"/>
      <c r="FSH31" s="291"/>
      <c r="FSI31" s="291"/>
      <c r="FSJ31" s="291"/>
      <c r="FSK31" s="291"/>
      <c r="FSL31" s="291"/>
      <c r="FSM31" s="291"/>
      <c r="FSN31" s="291"/>
      <c r="FSO31" s="291"/>
      <c r="FSP31" s="291"/>
      <c r="FSQ31" s="291"/>
      <c r="FSR31" s="291"/>
      <c r="FSS31" s="291"/>
      <c r="FST31" s="291"/>
      <c r="FSU31" s="291"/>
      <c r="FSV31" s="291"/>
      <c r="FSW31" s="291"/>
      <c r="FSX31" s="291"/>
      <c r="FSY31" s="291"/>
      <c r="FSZ31" s="291"/>
      <c r="FTA31" s="291"/>
      <c r="FTB31" s="291"/>
      <c r="FTC31" s="291"/>
      <c r="FTD31" s="291"/>
      <c r="FTE31" s="291"/>
      <c r="FTF31" s="291"/>
      <c r="FTG31" s="291"/>
      <c r="FTH31" s="291"/>
      <c r="FTI31" s="291"/>
      <c r="FTJ31" s="291"/>
      <c r="FTK31" s="291"/>
      <c r="FTL31" s="291"/>
      <c r="FTM31" s="291"/>
      <c r="FTN31" s="291"/>
      <c r="FTO31" s="291"/>
      <c r="FTP31" s="291"/>
      <c r="FTQ31" s="291"/>
      <c r="FTR31" s="291"/>
      <c r="FTS31" s="291"/>
      <c r="FTT31" s="291"/>
      <c r="FTU31" s="291"/>
      <c r="FTV31" s="291"/>
      <c r="FTW31" s="291"/>
      <c r="FTX31" s="291"/>
      <c r="FTY31" s="291"/>
      <c r="FTZ31" s="291"/>
      <c r="FUA31" s="291"/>
      <c r="FUB31" s="291"/>
      <c r="FUC31" s="291"/>
      <c r="FUD31" s="291"/>
      <c r="FUE31" s="291"/>
      <c r="FUF31" s="291"/>
      <c r="FUG31" s="291"/>
      <c r="FUH31" s="291"/>
      <c r="FUI31" s="291"/>
      <c r="FUJ31" s="291"/>
      <c r="FUK31" s="291"/>
      <c r="FUL31" s="291"/>
      <c r="FUM31" s="291"/>
      <c r="FUN31" s="291"/>
      <c r="FUO31" s="291"/>
      <c r="FUP31" s="291"/>
      <c r="FUQ31" s="291"/>
      <c r="FUR31" s="291"/>
      <c r="FUS31" s="291"/>
      <c r="FUT31" s="291"/>
      <c r="FUU31" s="291"/>
      <c r="FUV31" s="291"/>
      <c r="FUW31" s="291"/>
      <c r="FUX31" s="291"/>
      <c r="FUY31" s="291"/>
      <c r="FUZ31" s="291"/>
      <c r="FVA31" s="291"/>
      <c r="FVB31" s="291"/>
      <c r="FVC31" s="291"/>
      <c r="FVD31" s="291"/>
      <c r="FVE31" s="291"/>
      <c r="FVF31" s="291"/>
      <c r="FVG31" s="291"/>
      <c r="FVH31" s="291"/>
      <c r="FVI31" s="291"/>
      <c r="FVJ31" s="291"/>
      <c r="FVK31" s="291"/>
      <c r="FVL31" s="291"/>
      <c r="FVM31" s="291"/>
      <c r="FVN31" s="291"/>
      <c r="FVO31" s="291"/>
      <c r="FVP31" s="291"/>
      <c r="FVQ31" s="291"/>
      <c r="FVR31" s="291"/>
      <c r="FVS31" s="291"/>
      <c r="FVT31" s="291"/>
      <c r="FVU31" s="291"/>
      <c r="FVV31" s="291"/>
      <c r="FVW31" s="291"/>
      <c r="FVX31" s="291"/>
      <c r="FVY31" s="291"/>
      <c r="FVZ31" s="291"/>
      <c r="FWA31" s="291"/>
      <c r="FWB31" s="291"/>
      <c r="FWC31" s="291"/>
      <c r="FWD31" s="291"/>
      <c r="FWE31" s="291"/>
      <c r="FWF31" s="291"/>
      <c r="FWG31" s="291"/>
      <c r="FWH31" s="291"/>
      <c r="FWI31" s="291"/>
      <c r="FWJ31" s="291"/>
      <c r="FWK31" s="291"/>
      <c r="FWL31" s="291"/>
      <c r="FWM31" s="291"/>
      <c r="FWN31" s="291"/>
      <c r="FWO31" s="291"/>
      <c r="FWP31" s="291"/>
      <c r="FWQ31" s="291"/>
      <c r="FWR31" s="291"/>
      <c r="FWS31" s="291"/>
      <c r="FWT31" s="291"/>
      <c r="FWU31" s="291"/>
      <c r="FWV31" s="291"/>
      <c r="FWW31" s="291"/>
      <c r="FWX31" s="291"/>
      <c r="FWY31" s="291"/>
      <c r="FWZ31" s="291"/>
      <c r="FXA31" s="291"/>
      <c r="FXB31" s="291"/>
      <c r="FXC31" s="291"/>
      <c r="FXD31" s="291"/>
      <c r="FXE31" s="291"/>
      <c r="FXF31" s="291"/>
      <c r="FXG31" s="291"/>
      <c r="FXH31" s="291"/>
      <c r="FXI31" s="291"/>
      <c r="FXJ31" s="291"/>
      <c r="FXK31" s="291"/>
      <c r="FXL31" s="291"/>
      <c r="FXM31" s="291"/>
      <c r="FXN31" s="291"/>
      <c r="FXO31" s="291"/>
      <c r="FXP31" s="291"/>
      <c r="FXQ31" s="291"/>
      <c r="FXR31" s="291"/>
      <c r="FXS31" s="291"/>
      <c r="FXT31" s="291"/>
      <c r="FXU31" s="291"/>
      <c r="FXV31" s="291"/>
      <c r="FXW31" s="291"/>
      <c r="FXX31" s="291"/>
      <c r="FXY31" s="291"/>
      <c r="FXZ31" s="291"/>
      <c r="FYA31" s="291"/>
      <c r="FYB31" s="291"/>
      <c r="FYC31" s="291"/>
      <c r="FYD31" s="291"/>
      <c r="FYE31" s="291"/>
      <c r="FYF31" s="291"/>
      <c r="FYG31" s="291"/>
      <c r="FYH31" s="291"/>
      <c r="FYI31" s="291"/>
      <c r="FYJ31" s="291"/>
      <c r="FYK31" s="291"/>
      <c r="FYL31" s="291"/>
      <c r="FYM31" s="291"/>
      <c r="FYN31" s="291"/>
      <c r="FYO31" s="291"/>
      <c r="FYP31" s="291"/>
      <c r="FYQ31" s="291"/>
      <c r="FYR31" s="291"/>
      <c r="FYS31" s="291"/>
      <c r="FYT31" s="291"/>
      <c r="FYU31" s="291"/>
      <c r="FYV31" s="291"/>
      <c r="FYW31" s="291"/>
      <c r="FYX31" s="291"/>
      <c r="FYY31" s="291"/>
      <c r="FYZ31" s="291"/>
      <c r="FZA31" s="291"/>
      <c r="FZB31" s="291"/>
      <c r="FZC31" s="291"/>
      <c r="FZD31" s="291"/>
      <c r="FZE31" s="291"/>
      <c r="FZF31" s="291"/>
      <c r="FZG31" s="291"/>
      <c r="FZH31" s="291"/>
      <c r="FZI31" s="291"/>
      <c r="FZJ31" s="291"/>
      <c r="FZK31" s="291"/>
      <c r="FZL31" s="291"/>
      <c r="FZM31" s="291"/>
      <c r="FZN31" s="291"/>
      <c r="FZO31" s="291"/>
      <c r="FZP31" s="291"/>
      <c r="FZQ31" s="291"/>
      <c r="FZR31" s="291"/>
      <c r="FZS31" s="291"/>
      <c r="FZT31" s="291"/>
      <c r="FZU31" s="291"/>
      <c r="FZV31" s="291"/>
      <c r="FZW31" s="291"/>
      <c r="FZX31" s="291"/>
      <c r="FZY31" s="291"/>
      <c r="FZZ31" s="291"/>
      <c r="GAA31" s="291"/>
      <c r="GAB31" s="291"/>
      <c r="GAC31" s="291"/>
      <c r="GAD31" s="291"/>
      <c r="GAE31" s="291"/>
      <c r="GAF31" s="291"/>
      <c r="GAG31" s="291"/>
      <c r="GAH31" s="291"/>
      <c r="GAI31" s="291"/>
      <c r="GAJ31" s="291"/>
      <c r="GAK31" s="291"/>
      <c r="GAL31" s="291"/>
      <c r="GAM31" s="291"/>
      <c r="GAN31" s="291"/>
      <c r="GAO31" s="291"/>
      <c r="GAP31" s="291"/>
      <c r="GAQ31" s="291"/>
      <c r="GAR31" s="291"/>
      <c r="GAS31" s="291"/>
      <c r="GAT31" s="291"/>
      <c r="GAU31" s="291"/>
      <c r="GAV31" s="291"/>
      <c r="GAW31" s="291"/>
      <c r="GAX31" s="291"/>
      <c r="GAY31" s="291"/>
      <c r="GAZ31" s="291"/>
      <c r="GBA31" s="291"/>
      <c r="GBB31" s="291"/>
      <c r="GBC31" s="291"/>
      <c r="GBD31" s="291"/>
      <c r="GBE31" s="291"/>
      <c r="GBF31" s="291"/>
      <c r="GBG31" s="291"/>
      <c r="GBH31" s="291"/>
      <c r="GBI31" s="291"/>
      <c r="GBJ31" s="291"/>
      <c r="GBK31" s="291"/>
      <c r="GBL31" s="291"/>
      <c r="GBM31" s="291"/>
      <c r="GBN31" s="291"/>
      <c r="GBO31" s="291"/>
      <c r="GBP31" s="291"/>
      <c r="GBQ31" s="291"/>
      <c r="GBR31" s="291"/>
      <c r="GBS31" s="291"/>
      <c r="GBT31" s="291"/>
      <c r="GBU31" s="291"/>
      <c r="GBV31" s="291"/>
      <c r="GBW31" s="291"/>
      <c r="GBX31" s="291"/>
      <c r="GBY31" s="291"/>
      <c r="GBZ31" s="291"/>
      <c r="GCA31" s="291"/>
      <c r="GCB31" s="291"/>
      <c r="GCC31" s="291"/>
      <c r="GCD31" s="291"/>
      <c r="GCE31" s="291"/>
      <c r="GCF31" s="291"/>
      <c r="GCG31" s="291"/>
      <c r="GCH31" s="291"/>
      <c r="GCI31" s="291"/>
      <c r="GCJ31" s="291"/>
      <c r="GCK31" s="291"/>
      <c r="GCL31" s="291"/>
      <c r="GCM31" s="291"/>
      <c r="GCN31" s="291"/>
      <c r="GCO31" s="291"/>
      <c r="GCP31" s="291"/>
      <c r="GCQ31" s="291"/>
      <c r="GCR31" s="291"/>
      <c r="GCS31" s="291"/>
      <c r="GCT31" s="291"/>
      <c r="GCU31" s="291"/>
      <c r="GCV31" s="291"/>
      <c r="GCW31" s="291"/>
      <c r="GCX31" s="291"/>
      <c r="GCY31" s="291"/>
      <c r="GCZ31" s="291"/>
      <c r="GDA31" s="291"/>
      <c r="GDB31" s="291"/>
      <c r="GDC31" s="291"/>
      <c r="GDD31" s="291"/>
      <c r="GDE31" s="291"/>
      <c r="GDF31" s="291"/>
      <c r="GDG31" s="291"/>
      <c r="GDH31" s="291"/>
      <c r="GDI31" s="291"/>
      <c r="GDJ31" s="291"/>
      <c r="GDK31" s="291"/>
      <c r="GDL31" s="291"/>
      <c r="GDM31" s="291"/>
      <c r="GDN31" s="291"/>
      <c r="GDO31" s="291"/>
      <c r="GDP31" s="291"/>
      <c r="GDQ31" s="291"/>
      <c r="GDR31" s="291"/>
      <c r="GDS31" s="291"/>
      <c r="GDT31" s="291"/>
      <c r="GDU31" s="291"/>
      <c r="GDV31" s="291"/>
      <c r="GDW31" s="291"/>
      <c r="GDX31" s="291"/>
      <c r="GDY31" s="291"/>
      <c r="GDZ31" s="291"/>
      <c r="GEA31" s="291"/>
      <c r="GEB31" s="291"/>
      <c r="GEC31" s="291"/>
      <c r="GED31" s="291"/>
      <c r="GEE31" s="291"/>
      <c r="GEF31" s="291"/>
      <c r="GEG31" s="291"/>
      <c r="GEH31" s="291"/>
      <c r="GEI31" s="291"/>
      <c r="GEJ31" s="291"/>
      <c r="GEK31" s="291"/>
      <c r="GEL31" s="291"/>
      <c r="GEM31" s="291"/>
      <c r="GEN31" s="291"/>
      <c r="GEO31" s="291"/>
      <c r="GEP31" s="291"/>
      <c r="GEQ31" s="291"/>
      <c r="GER31" s="291"/>
      <c r="GES31" s="291"/>
      <c r="GET31" s="291"/>
      <c r="GEU31" s="291"/>
      <c r="GEV31" s="291"/>
      <c r="GEW31" s="291"/>
      <c r="GEX31" s="291"/>
      <c r="GEY31" s="291"/>
      <c r="GEZ31" s="291"/>
      <c r="GFA31" s="291"/>
      <c r="GFB31" s="291"/>
      <c r="GFC31" s="291"/>
      <c r="GFD31" s="291"/>
      <c r="GFE31" s="291"/>
      <c r="GFF31" s="291"/>
      <c r="GFG31" s="291"/>
      <c r="GFH31" s="291"/>
      <c r="GFI31" s="291"/>
      <c r="GFJ31" s="291"/>
      <c r="GFK31" s="291"/>
      <c r="GFL31" s="291"/>
      <c r="GFM31" s="291"/>
      <c r="GFN31" s="291"/>
      <c r="GFO31" s="291"/>
      <c r="GFP31" s="291"/>
      <c r="GFQ31" s="291"/>
      <c r="GFR31" s="291"/>
      <c r="GFS31" s="291"/>
      <c r="GFT31" s="291"/>
      <c r="GFU31" s="291"/>
      <c r="GFV31" s="291"/>
      <c r="GFW31" s="291"/>
      <c r="GFX31" s="291"/>
      <c r="GFY31" s="291"/>
      <c r="GFZ31" s="291"/>
      <c r="GGA31" s="291"/>
      <c r="GGB31" s="291"/>
      <c r="GGC31" s="291"/>
      <c r="GGD31" s="291"/>
      <c r="GGE31" s="291"/>
      <c r="GGF31" s="291"/>
      <c r="GGG31" s="291"/>
      <c r="GGH31" s="291"/>
      <c r="GGI31" s="291"/>
      <c r="GGJ31" s="291"/>
      <c r="GGK31" s="291"/>
      <c r="GGL31" s="291"/>
      <c r="GGM31" s="291"/>
      <c r="GGN31" s="291"/>
      <c r="GGO31" s="291"/>
      <c r="GGP31" s="291"/>
      <c r="GGQ31" s="291"/>
      <c r="GGR31" s="291"/>
      <c r="GGS31" s="291"/>
      <c r="GGT31" s="291"/>
      <c r="GGU31" s="291"/>
      <c r="GGV31" s="291"/>
      <c r="GGW31" s="291"/>
      <c r="GGX31" s="291"/>
      <c r="GGY31" s="291"/>
      <c r="GGZ31" s="291"/>
      <c r="GHA31" s="291"/>
      <c r="GHB31" s="291"/>
      <c r="GHC31" s="291"/>
      <c r="GHD31" s="291"/>
      <c r="GHE31" s="291"/>
      <c r="GHF31" s="291"/>
      <c r="GHG31" s="291"/>
      <c r="GHH31" s="291"/>
      <c r="GHI31" s="291"/>
      <c r="GHJ31" s="291"/>
      <c r="GHK31" s="291"/>
      <c r="GHL31" s="291"/>
      <c r="GHM31" s="291"/>
      <c r="GHN31" s="291"/>
      <c r="GHO31" s="291"/>
      <c r="GHP31" s="291"/>
      <c r="GHQ31" s="291"/>
      <c r="GHR31" s="291"/>
      <c r="GHS31" s="291"/>
      <c r="GHT31" s="291"/>
      <c r="GHU31" s="291"/>
      <c r="GHV31" s="291"/>
      <c r="GHW31" s="291"/>
      <c r="GHX31" s="291"/>
      <c r="GHY31" s="291"/>
      <c r="GHZ31" s="291"/>
      <c r="GIA31" s="291"/>
      <c r="GIB31" s="291"/>
      <c r="GIC31" s="291"/>
      <c r="GID31" s="291"/>
      <c r="GIE31" s="291"/>
      <c r="GIF31" s="291"/>
      <c r="GIG31" s="291"/>
      <c r="GIH31" s="291"/>
      <c r="GII31" s="291"/>
      <c r="GIJ31" s="291"/>
      <c r="GIK31" s="291"/>
      <c r="GIL31" s="291"/>
      <c r="GIM31" s="291"/>
      <c r="GIN31" s="291"/>
      <c r="GIO31" s="291"/>
      <c r="GIP31" s="291"/>
      <c r="GIQ31" s="291"/>
      <c r="GIR31" s="291"/>
      <c r="GIS31" s="291"/>
      <c r="GIT31" s="291"/>
      <c r="GIU31" s="291"/>
      <c r="GIV31" s="291"/>
      <c r="GIW31" s="291"/>
      <c r="GIX31" s="291"/>
      <c r="GIY31" s="291"/>
      <c r="GIZ31" s="291"/>
      <c r="GJA31" s="291"/>
      <c r="GJB31" s="291"/>
      <c r="GJC31" s="291"/>
      <c r="GJD31" s="291"/>
      <c r="GJE31" s="291"/>
      <c r="GJF31" s="291"/>
      <c r="GJG31" s="291"/>
      <c r="GJH31" s="291"/>
      <c r="GJI31" s="291"/>
      <c r="GJJ31" s="291"/>
      <c r="GJK31" s="291"/>
      <c r="GJL31" s="291"/>
      <c r="GJM31" s="291"/>
      <c r="GJN31" s="291"/>
      <c r="GJO31" s="291"/>
      <c r="GJP31" s="291"/>
      <c r="GJQ31" s="291"/>
      <c r="GJR31" s="291"/>
      <c r="GJS31" s="291"/>
      <c r="GJT31" s="291"/>
      <c r="GJU31" s="291"/>
      <c r="GJV31" s="291"/>
      <c r="GJW31" s="291"/>
      <c r="GJX31" s="291"/>
      <c r="GJY31" s="291"/>
      <c r="GJZ31" s="291"/>
      <c r="GKA31" s="291"/>
      <c r="GKB31" s="291"/>
      <c r="GKC31" s="291"/>
      <c r="GKD31" s="291"/>
      <c r="GKE31" s="291"/>
      <c r="GKF31" s="291"/>
      <c r="GKG31" s="291"/>
      <c r="GKH31" s="291"/>
      <c r="GKI31" s="291"/>
      <c r="GKJ31" s="291"/>
      <c r="GKK31" s="291"/>
      <c r="GKL31" s="291"/>
      <c r="GKM31" s="291"/>
      <c r="GKN31" s="291"/>
      <c r="GKO31" s="291"/>
      <c r="GKP31" s="291"/>
      <c r="GKQ31" s="291"/>
      <c r="GKR31" s="291"/>
      <c r="GKS31" s="291"/>
      <c r="GKT31" s="291"/>
      <c r="GKU31" s="291"/>
      <c r="GKV31" s="291"/>
      <c r="GKW31" s="291"/>
      <c r="GKX31" s="291"/>
      <c r="GKY31" s="291"/>
      <c r="GKZ31" s="291"/>
      <c r="GLA31" s="291"/>
      <c r="GLB31" s="291"/>
      <c r="GLC31" s="291"/>
      <c r="GLD31" s="291"/>
      <c r="GLE31" s="291"/>
      <c r="GLF31" s="291"/>
      <c r="GLG31" s="291"/>
      <c r="GLH31" s="291"/>
      <c r="GLI31" s="291"/>
      <c r="GLJ31" s="291"/>
      <c r="GLK31" s="291"/>
      <c r="GLL31" s="291"/>
      <c r="GLM31" s="291"/>
      <c r="GLN31" s="291"/>
      <c r="GLO31" s="291"/>
      <c r="GLP31" s="291"/>
      <c r="GLQ31" s="291"/>
      <c r="GLR31" s="291"/>
      <c r="GLS31" s="291"/>
      <c r="GLT31" s="291"/>
      <c r="GLU31" s="291"/>
      <c r="GLV31" s="291"/>
      <c r="GLW31" s="291"/>
      <c r="GLX31" s="291"/>
      <c r="GLY31" s="291"/>
      <c r="GLZ31" s="291"/>
      <c r="GMA31" s="291"/>
      <c r="GMB31" s="291"/>
      <c r="GMC31" s="291"/>
      <c r="GMD31" s="291"/>
      <c r="GME31" s="291"/>
      <c r="GMF31" s="291"/>
      <c r="GMG31" s="291"/>
      <c r="GMH31" s="291"/>
      <c r="GMI31" s="291"/>
      <c r="GMJ31" s="291"/>
      <c r="GMK31" s="291"/>
      <c r="GML31" s="291"/>
      <c r="GMM31" s="291"/>
      <c r="GMN31" s="291"/>
      <c r="GMO31" s="291"/>
      <c r="GMP31" s="291"/>
      <c r="GMQ31" s="291"/>
      <c r="GMR31" s="291"/>
      <c r="GMS31" s="291"/>
      <c r="GMT31" s="291"/>
      <c r="GMU31" s="291"/>
      <c r="GMV31" s="291"/>
      <c r="GMW31" s="291"/>
      <c r="GMX31" s="291"/>
      <c r="GMY31" s="291"/>
      <c r="GMZ31" s="291"/>
      <c r="GNA31" s="291"/>
      <c r="GNB31" s="291"/>
      <c r="GNC31" s="291"/>
      <c r="GND31" s="291"/>
      <c r="GNE31" s="291"/>
      <c r="GNF31" s="291"/>
      <c r="GNG31" s="291"/>
      <c r="GNH31" s="291"/>
      <c r="GNI31" s="291"/>
      <c r="GNJ31" s="291"/>
      <c r="GNK31" s="291"/>
      <c r="GNL31" s="291"/>
      <c r="GNM31" s="291"/>
      <c r="GNN31" s="291"/>
      <c r="GNO31" s="291"/>
      <c r="GNP31" s="291"/>
      <c r="GNQ31" s="291"/>
      <c r="GNR31" s="291"/>
      <c r="GNS31" s="291"/>
      <c r="GNT31" s="291"/>
      <c r="GNU31" s="291"/>
      <c r="GNV31" s="291"/>
      <c r="GNW31" s="291"/>
      <c r="GNX31" s="291"/>
      <c r="GNY31" s="291"/>
      <c r="GNZ31" s="291"/>
      <c r="GOA31" s="291"/>
      <c r="GOB31" s="291"/>
      <c r="GOC31" s="291"/>
      <c r="GOD31" s="291"/>
      <c r="GOE31" s="291"/>
      <c r="GOF31" s="291"/>
      <c r="GOG31" s="291"/>
      <c r="GOH31" s="291"/>
      <c r="GOI31" s="291"/>
      <c r="GOJ31" s="291"/>
      <c r="GOK31" s="291"/>
      <c r="GOL31" s="291"/>
      <c r="GOM31" s="291"/>
      <c r="GON31" s="291"/>
      <c r="GOO31" s="291"/>
      <c r="GOP31" s="291"/>
      <c r="GOQ31" s="291"/>
      <c r="GOR31" s="291"/>
      <c r="GOS31" s="291"/>
      <c r="GOT31" s="291"/>
      <c r="GOU31" s="291"/>
      <c r="GOV31" s="291"/>
      <c r="GOW31" s="291"/>
      <c r="GOX31" s="291"/>
      <c r="GOY31" s="291"/>
      <c r="GOZ31" s="291"/>
      <c r="GPA31" s="291"/>
      <c r="GPB31" s="291"/>
      <c r="GPC31" s="291"/>
      <c r="GPD31" s="291"/>
      <c r="GPE31" s="291"/>
      <c r="GPF31" s="291"/>
      <c r="GPG31" s="291"/>
      <c r="GPH31" s="291"/>
      <c r="GPI31" s="291"/>
      <c r="GPJ31" s="291"/>
      <c r="GPK31" s="291"/>
      <c r="GPL31" s="291"/>
      <c r="GPM31" s="291"/>
      <c r="GPN31" s="291"/>
      <c r="GPO31" s="291"/>
      <c r="GPP31" s="291"/>
      <c r="GPQ31" s="291"/>
      <c r="GPR31" s="291"/>
      <c r="GPS31" s="291"/>
      <c r="GPT31" s="291"/>
      <c r="GPU31" s="291"/>
      <c r="GPV31" s="291"/>
      <c r="GPW31" s="291"/>
      <c r="GPX31" s="291"/>
      <c r="GPY31" s="291"/>
      <c r="GPZ31" s="291"/>
      <c r="GQA31" s="291"/>
      <c r="GQB31" s="291"/>
      <c r="GQC31" s="291"/>
      <c r="GQD31" s="291"/>
      <c r="GQE31" s="291"/>
      <c r="GQF31" s="291"/>
      <c r="GQG31" s="291"/>
      <c r="GQH31" s="291"/>
      <c r="GQI31" s="291"/>
      <c r="GQJ31" s="291"/>
      <c r="GQK31" s="291"/>
      <c r="GQL31" s="291"/>
      <c r="GQM31" s="291"/>
      <c r="GQN31" s="291"/>
      <c r="GQO31" s="291"/>
      <c r="GQP31" s="291"/>
      <c r="GQQ31" s="291"/>
      <c r="GQR31" s="291"/>
      <c r="GQS31" s="291"/>
      <c r="GQT31" s="291"/>
      <c r="GQU31" s="291"/>
      <c r="GQV31" s="291"/>
      <c r="GQW31" s="291"/>
      <c r="GQX31" s="291"/>
      <c r="GQY31" s="291"/>
      <c r="GQZ31" s="291"/>
      <c r="GRA31" s="291"/>
      <c r="GRB31" s="291"/>
      <c r="GRC31" s="291"/>
      <c r="GRD31" s="291"/>
      <c r="GRE31" s="291"/>
      <c r="GRF31" s="291"/>
      <c r="GRG31" s="291"/>
      <c r="GRH31" s="291"/>
      <c r="GRI31" s="291"/>
      <c r="GRJ31" s="291"/>
      <c r="GRK31" s="291"/>
      <c r="GRL31" s="291"/>
      <c r="GRM31" s="291"/>
      <c r="GRN31" s="291"/>
      <c r="GRO31" s="291"/>
      <c r="GRP31" s="291"/>
      <c r="GRQ31" s="291"/>
      <c r="GRR31" s="291"/>
      <c r="GRS31" s="291"/>
      <c r="GRT31" s="291"/>
      <c r="GRU31" s="291"/>
      <c r="GRV31" s="291"/>
      <c r="GRW31" s="291"/>
      <c r="GRX31" s="291"/>
      <c r="GRY31" s="291"/>
      <c r="GRZ31" s="291"/>
      <c r="GSA31" s="291"/>
      <c r="GSB31" s="291"/>
      <c r="GSC31" s="291"/>
      <c r="GSD31" s="291"/>
      <c r="GSE31" s="291"/>
      <c r="GSF31" s="291"/>
      <c r="GSG31" s="291"/>
      <c r="GSH31" s="291"/>
      <c r="GSI31" s="291"/>
      <c r="GSJ31" s="291"/>
      <c r="GSK31" s="291"/>
      <c r="GSL31" s="291"/>
      <c r="GSM31" s="291"/>
      <c r="GSN31" s="291"/>
      <c r="GSO31" s="291"/>
      <c r="GSP31" s="291"/>
      <c r="GSQ31" s="291"/>
      <c r="GSR31" s="291"/>
      <c r="GSS31" s="291"/>
      <c r="GST31" s="291"/>
      <c r="GSU31" s="291"/>
      <c r="GSV31" s="291"/>
      <c r="GSW31" s="291"/>
      <c r="GSX31" s="291"/>
      <c r="GSY31" s="291"/>
      <c r="GSZ31" s="291"/>
      <c r="GTA31" s="291"/>
      <c r="GTB31" s="291"/>
      <c r="GTC31" s="291"/>
      <c r="GTD31" s="291"/>
      <c r="GTE31" s="291"/>
      <c r="GTF31" s="291"/>
      <c r="GTG31" s="291"/>
      <c r="GTH31" s="291"/>
      <c r="GTI31" s="291"/>
      <c r="GTJ31" s="291"/>
      <c r="GTK31" s="291"/>
      <c r="GTL31" s="291"/>
      <c r="GTM31" s="291"/>
      <c r="GTN31" s="291"/>
      <c r="GTO31" s="291"/>
      <c r="GTP31" s="291"/>
      <c r="GTQ31" s="291"/>
      <c r="GTR31" s="291"/>
      <c r="GTS31" s="291"/>
      <c r="GTT31" s="291"/>
      <c r="GTU31" s="291"/>
      <c r="GTV31" s="291"/>
      <c r="GTW31" s="291"/>
      <c r="GTX31" s="291"/>
      <c r="GTY31" s="291"/>
      <c r="GTZ31" s="291"/>
      <c r="GUA31" s="291"/>
      <c r="GUB31" s="291"/>
      <c r="GUC31" s="291"/>
      <c r="GUD31" s="291"/>
      <c r="GUE31" s="291"/>
      <c r="GUF31" s="291"/>
      <c r="GUG31" s="291"/>
      <c r="GUH31" s="291"/>
      <c r="GUI31" s="291"/>
      <c r="GUJ31" s="291"/>
      <c r="GUK31" s="291"/>
      <c r="GUL31" s="291"/>
      <c r="GUM31" s="291"/>
      <c r="GUN31" s="291"/>
      <c r="GUO31" s="291"/>
      <c r="GUP31" s="291"/>
      <c r="GUQ31" s="291"/>
      <c r="GUR31" s="291"/>
      <c r="GUS31" s="291"/>
      <c r="GUT31" s="291"/>
      <c r="GUU31" s="291"/>
      <c r="GUV31" s="291"/>
      <c r="GUW31" s="291"/>
      <c r="GUX31" s="291"/>
      <c r="GUY31" s="291"/>
      <c r="GUZ31" s="291"/>
      <c r="GVA31" s="291"/>
      <c r="GVB31" s="291"/>
      <c r="GVC31" s="291"/>
      <c r="GVD31" s="291"/>
      <c r="GVE31" s="291"/>
      <c r="GVF31" s="291"/>
      <c r="GVG31" s="291"/>
      <c r="GVH31" s="291"/>
      <c r="GVI31" s="291"/>
      <c r="GVJ31" s="291"/>
      <c r="GVK31" s="291"/>
      <c r="GVL31" s="291"/>
      <c r="GVM31" s="291"/>
      <c r="GVN31" s="291"/>
      <c r="GVO31" s="291"/>
      <c r="GVP31" s="291"/>
      <c r="GVQ31" s="291"/>
      <c r="GVR31" s="291"/>
      <c r="GVS31" s="291"/>
      <c r="GVT31" s="291"/>
      <c r="GVU31" s="291"/>
      <c r="GVV31" s="291"/>
      <c r="GVW31" s="291"/>
      <c r="GVX31" s="291"/>
      <c r="GVY31" s="291"/>
      <c r="GVZ31" s="291"/>
      <c r="GWA31" s="291"/>
      <c r="GWB31" s="291"/>
      <c r="GWC31" s="291"/>
      <c r="GWD31" s="291"/>
      <c r="GWE31" s="291"/>
      <c r="GWF31" s="291"/>
      <c r="GWG31" s="291"/>
      <c r="GWH31" s="291"/>
      <c r="GWI31" s="291"/>
      <c r="GWJ31" s="291"/>
      <c r="GWK31" s="291"/>
      <c r="GWL31" s="291"/>
      <c r="GWM31" s="291"/>
      <c r="GWN31" s="291"/>
      <c r="GWO31" s="291"/>
      <c r="GWP31" s="291"/>
      <c r="GWQ31" s="291"/>
      <c r="GWR31" s="291"/>
      <c r="GWS31" s="291"/>
      <c r="GWT31" s="291"/>
      <c r="GWU31" s="291"/>
      <c r="GWV31" s="291"/>
      <c r="GWW31" s="291"/>
      <c r="GWX31" s="291"/>
      <c r="GWY31" s="291"/>
      <c r="GWZ31" s="291"/>
      <c r="GXA31" s="291"/>
      <c r="GXB31" s="291"/>
      <c r="GXC31" s="291"/>
      <c r="GXD31" s="291"/>
      <c r="GXE31" s="291"/>
      <c r="GXF31" s="291"/>
      <c r="GXG31" s="291"/>
      <c r="GXH31" s="291"/>
      <c r="GXI31" s="291"/>
      <c r="GXJ31" s="291"/>
      <c r="GXK31" s="291"/>
      <c r="GXL31" s="291"/>
      <c r="GXM31" s="291"/>
      <c r="GXN31" s="291"/>
      <c r="GXO31" s="291"/>
      <c r="GXP31" s="291"/>
      <c r="GXQ31" s="291"/>
      <c r="GXR31" s="291"/>
      <c r="GXS31" s="291"/>
      <c r="GXT31" s="291"/>
      <c r="GXU31" s="291"/>
      <c r="GXV31" s="291"/>
      <c r="GXW31" s="291"/>
      <c r="GXX31" s="291"/>
      <c r="GXY31" s="291"/>
      <c r="GXZ31" s="291"/>
      <c r="GYA31" s="291"/>
      <c r="GYB31" s="291"/>
      <c r="GYC31" s="291"/>
      <c r="GYD31" s="291"/>
      <c r="GYE31" s="291"/>
      <c r="GYF31" s="291"/>
      <c r="GYG31" s="291"/>
      <c r="GYH31" s="291"/>
      <c r="GYI31" s="291"/>
      <c r="GYJ31" s="291"/>
      <c r="GYK31" s="291"/>
      <c r="GYL31" s="291"/>
      <c r="GYM31" s="291"/>
      <c r="GYN31" s="291"/>
      <c r="GYO31" s="291"/>
      <c r="GYP31" s="291"/>
      <c r="GYQ31" s="291"/>
      <c r="GYR31" s="291"/>
      <c r="GYS31" s="291"/>
      <c r="GYT31" s="291"/>
      <c r="GYU31" s="291"/>
      <c r="GYV31" s="291"/>
      <c r="GYW31" s="291"/>
      <c r="GYX31" s="291"/>
      <c r="GYY31" s="291"/>
      <c r="GYZ31" s="291"/>
      <c r="GZA31" s="291"/>
      <c r="GZB31" s="291"/>
      <c r="GZC31" s="291"/>
      <c r="GZD31" s="291"/>
      <c r="GZE31" s="291"/>
      <c r="GZF31" s="291"/>
      <c r="GZG31" s="291"/>
      <c r="GZH31" s="291"/>
      <c r="GZI31" s="291"/>
      <c r="GZJ31" s="291"/>
      <c r="GZK31" s="291"/>
      <c r="GZL31" s="291"/>
      <c r="GZM31" s="291"/>
      <c r="GZN31" s="291"/>
      <c r="GZO31" s="291"/>
      <c r="GZP31" s="291"/>
      <c r="GZQ31" s="291"/>
      <c r="GZR31" s="291"/>
      <c r="GZS31" s="291"/>
      <c r="GZT31" s="291"/>
      <c r="GZU31" s="291"/>
      <c r="GZV31" s="291"/>
      <c r="GZW31" s="291"/>
      <c r="GZX31" s="291"/>
      <c r="GZY31" s="291"/>
      <c r="GZZ31" s="291"/>
      <c r="HAA31" s="291"/>
      <c r="HAB31" s="291"/>
      <c r="HAC31" s="291"/>
      <c r="HAD31" s="291"/>
      <c r="HAE31" s="291"/>
      <c r="HAF31" s="291"/>
      <c r="HAG31" s="291"/>
      <c r="HAH31" s="291"/>
      <c r="HAI31" s="291"/>
      <c r="HAJ31" s="291"/>
      <c r="HAK31" s="291"/>
      <c r="HAL31" s="291"/>
      <c r="HAM31" s="291"/>
      <c r="HAN31" s="291"/>
      <c r="HAO31" s="291"/>
      <c r="HAP31" s="291"/>
      <c r="HAQ31" s="291"/>
      <c r="HAR31" s="291"/>
      <c r="HAS31" s="291"/>
      <c r="HAT31" s="291"/>
      <c r="HAU31" s="291"/>
      <c r="HAV31" s="291"/>
      <c r="HAW31" s="291"/>
      <c r="HAX31" s="291"/>
      <c r="HAY31" s="291"/>
      <c r="HAZ31" s="291"/>
      <c r="HBA31" s="291"/>
      <c r="HBB31" s="291"/>
      <c r="HBC31" s="291"/>
      <c r="HBD31" s="291"/>
      <c r="HBE31" s="291"/>
      <c r="HBF31" s="291"/>
      <c r="HBG31" s="291"/>
      <c r="HBH31" s="291"/>
      <c r="HBI31" s="291"/>
      <c r="HBJ31" s="291"/>
      <c r="HBK31" s="291"/>
      <c r="HBL31" s="291"/>
      <c r="HBM31" s="291"/>
      <c r="HBN31" s="291"/>
      <c r="HBO31" s="291"/>
      <c r="HBP31" s="291"/>
      <c r="HBQ31" s="291"/>
      <c r="HBR31" s="291"/>
      <c r="HBS31" s="291"/>
      <c r="HBT31" s="291"/>
      <c r="HBU31" s="291"/>
      <c r="HBV31" s="291"/>
      <c r="HBW31" s="291"/>
      <c r="HBX31" s="291"/>
      <c r="HBY31" s="291"/>
      <c r="HBZ31" s="291"/>
      <c r="HCA31" s="291"/>
      <c r="HCB31" s="291"/>
      <c r="HCC31" s="291"/>
      <c r="HCD31" s="291"/>
      <c r="HCE31" s="291"/>
      <c r="HCF31" s="291"/>
      <c r="HCG31" s="291"/>
      <c r="HCH31" s="291"/>
      <c r="HCI31" s="291"/>
      <c r="HCJ31" s="291"/>
      <c r="HCK31" s="291"/>
      <c r="HCL31" s="291"/>
      <c r="HCM31" s="291"/>
      <c r="HCN31" s="291"/>
      <c r="HCO31" s="291"/>
      <c r="HCP31" s="291"/>
      <c r="HCQ31" s="291"/>
      <c r="HCR31" s="291"/>
      <c r="HCS31" s="291"/>
      <c r="HCT31" s="291"/>
      <c r="HCU31" s="291"/>
      <c r="HCV31" s="291"/>
      <c r="HCW31" s="291"/>
      <c r="HCX31" s="291"/>
      <c r="HCY31" s="291"/>
      <c r="HCZ31" s="291"/>
      <c r="HDA31" s="291"/>
      <c r="HDB31" s="291"/>
      <c r="HDC31" s="291"/>
      <c r="HDD31" s="291"/>
      <c r="HDE31" s="291"/>
      <c r="HDF31" s="291"/>
      <c r="HDG31" s="291"/>
      <c r="HDH31" s="291"/>
      <c r="HDI31" s="291"/>
      <c r="HDJ31" s="291"/>
      <c r="HDK31" s="291"/>
      <c r="HDL31" s="291"/>
      <c r="HDM31" s="291"/>
      <c r="HDN31" s="291"/>
      <c r="HDO31" s="291"/>
      <c r="HDP31" s="291"/>
      <c r="HDQ31" s="291"/>
      <c r="HDR31" s="291"/>
      <c r="HDS31" s="291"/>
      <c r="HDT31" s="291"/>
      <c r="HDU31" s="291"/>
      <c r="HDV31" s="291"/>
      <c r="HDW31" s="291"/>
      <c r="HDX31" s="291"/>
      <c r="HDY31" s="291"/>
      <c r="HDZ31" s="291"/>
      <c r="HEA31" s="291"/>
      <c r="HEB31" s="291"/>
      <c r="HEC31" s="291"/>
      <c r="HED31" s="291"/>
      <c r="HEE31" s="291"/>
      <c r="HEF31" s="291"/>
      <c r="HEG31" s="291"/>
      <c r="HEH31" s="291"/>
      <c r="HEI31" s="291"/>
      <c r="HEJ31" s="291"/>
      <c r="HEK31" s="291"/>
      <c r="HEL31" s="291"/>
      <c r="HEM31" s="291"/>
      <c r="HEN31" s="291"/>
      <c r="HEO31" s="291"/>
      <c r="HEP31" s="291"/>
      <c r="HEQ31" s="291"/>
      <c r="HER31" s="291"/>
      <c r="HES31" s="291"/>
      <c r="HET31" s="291"/>
      <c r="HEU31" s="291"/>
      <c r="HEV31" s="291"/>
      <c r="HEW31" s="291"/>
      <c r="HEX31" s="291"/>
      <c r="HEY31" s="291"/>
      <c r="HEZ31" s="291"/>
      <c r="HFA31" s="291"/>
      <c r="HFB31" s="291"/>
      <c r="HFC31" s="291"/>
      <c r="HFD31" s="291"/>
      <c r="HFE31" s="291"/>
      <c r="HFF31" s="291"/>
      <c r="HFG31" s="291"/>
      <c r="HFH31" s="291"/>
      <c r="HFI31" s="291"/>
      <c r="HFJ31" s="291"/>
      <c r="HFK31" s="291"/>
      <c r="HFL31" s="291"/>
      <c r="HFM31" s="291"/>
      <c r="HFN31" s="291"/>
      <c r="HFO31" s="291"/>
      <c r="HFP31" s="291"/>
      <c r="HFQ31" s="291"/>
      <c r="HFR31" s="291"/>
      <c r="HFS31" s="291"/>
      <c r="HFT31" s="291"/>
      <c r="HFU31" s="291"/>
      <c r="HFV31" s="291"/>
      <c r="HFW31" s="291"/>
      <c r="HFX31" s="291"/>
      <c r="HFY31" s="291"/>
      <c r="HFZ31" s="291"/>
      <c r="HGA31" s="291"/>
      <c r="HGB31" s="291"/>
      <c r="HGC31" s="291"/>
      <c r="HGD31" s="291"/>
      <c r="HGE31" s="291"/>
      <c r="HGF31" s="291"/>
      <c r="HGG31" s="291"/>
      <c r="HGH31" s="291"/>
      <c r="HGI31" s="291"/>
      <c r="HGJ31" s="291"/>
      <c r="HGK31" s="291"/>
      <c r="HGL31" s="291"/>
      <c r="HGM31" s="291"/>
      <c r="HGN31" s="291"/>
      <c r="HGO31" s="291"/>
      <c r="HGP31" s="291"/>
      <c r="HGQ31" s="291"/>
      <c r="HGR31" s="291"/>
      <c r="HGS31" s="291"/>
      <c r="HGT31" s="291"/>
      <c r="HGU31" s="291"/>
      <c r="HGV31" s="291"/>
      <c r="HGW31" s="291"/>
      <c r="HGX31" s="291"/>
      <c r="HGY31" s="291"/>
      <c r="HGZ31" s="291"/>
      <c r="HHA31" s="291"/>
      <c r="HHB31" s="291"/>
      <c r="HHC31" s="291"/>
      <c r="HHD31" s="291"/>
      <c r="HHE31" s="291"/>
      <c r="HHF31" s="291"/>
      <c r="HHG31" s="291"/>
      <c r="HHH31" s="291"/>
      <c r="HHI31" s="291"/>
      <c r="HHJ31" s="291"/>
      <c r="HHK31" s="291"/>
      <c r="HHL31" s="291"/>
      <c r="HHM31" s="291"/>
      <c r="HHN31" s="291"/>
      <c r="HHO31" s="291"/>
      <c r="HHP31" s="291"/>
      <c r="HHQ31" s="291"/>
      <c r="HHR31" s="291"/>
      <c r="HHS31" s="291"/>
      <c r="HHT31" s="291"/>
      <c r="HHU31" s="291"/>
      <c r="HHV31" s="291"/>
      <c r="HHW31" s="291"/>
      <c r="HHX31" s="291"/>
      <c r="HHY31" s="291"/>
      <c r="HHZ31" s="291"/>
      <c r="HIA31" s="291"/>
      <c r="HIB31" s="291"/>
      <c r="HIC31" s="291"/>
      <c r="HID31" s="291"/>
      <c r="HIE31" s="291"/>
      <c r="HIF31" s="291"/>
      <c r="HIG31" s="291"/>
      <c r="HIH31" s="291"/>
      <c r="HII31" s="291"/>
      <c r="HIJ31" s="291"/>
      <c r="HIK31" s="291"/>
      <c r="HIL31" s="291"/>
      <c r="HIM31" s="291"/>
      <c r="HIN31" s="291"/>
      <c r="HIO31" s="291"/>
      <c r="HIP31" s="291"/>
      <c r="HIQ31" s="291"/>
      <c r="HIR31" s="291"/>
      <c r="HIS31" s="291"/>
      <c r="HIT31" s="291"/>
      <c r="HIU31" s="291"/>
      <c r="HIV31" s="291"/>
      <c r="HIW31" s="291"/>
      <c r="HIX31" s="291"/>
      <c r="HIY31" s="291"/>
      <c r="HIZ31" s="291"/>
      <c r="HJA31" s="291"/>
      <c r="HJB31" s="291"/>
      <c r="HJC31" s="291"/>
      <c r="HJD31" s="291"/>
      <c r="HJE31" s="291"/>
      <c r="HJF31" s="291"/>
      <c r="HJG31" s="291"/>
      <c r="HJH31" s="291"/>
      <c r="HJI31" s="291"/>
      <c r="HJJ31" s="291"/>
      <c r="HJK31" s="291"/>
      <c r="HJL31" s="291"/>
      <c r="HJM31" s="291"/>
      <c r="HJN31" s="291"/>
      <c r="HJO31" s="291"/>
      <c r="HJP31" s="291"/>
      <c r="HJQ31" s="291"/>
      <c r="HJR31" s="291"/>
      <c r="HJS31" s="291"/>
      <c r="HJT31" s="291"/>
      <c r="HJU31" s="291"/>
      <c r="HJV31" s="291"/>
      <c r="HJW31" s="291"/>
      <c r="HJX31" s="291"/>
      <c r="HJY31" s="291"/>
      <c r="HJZ31" s="291"/>
      <c r="HKA31" s="291"/>
      <c r="HKB31" s="291"/>
      <c r="HKC31" s="291"/>
      <c r="HKD31" s="291"/>
      <c r="HKE31" s="291"/>
      <c r="HKF31" s="291"/>
      <c r="HKG31" s="291"/>
      <c r="HKH31" s="291"/>
      <c r="HKI31" s="291"/>
      <c r="HKJ31" s="291"/>
      <c r="HKK31" s="291"/>
      <c r="HKL31" s="291"/>
      <c r="HKM31" s="291"/>
      <c r="HKN31" s="291"/>
      <c r="HKO31" s="291"/>
      <c r="HKP31" s="291"/>
      <c r="HKQ31" s="291"/>
      <c r="HKR31" s="291"/>
      <c r="HKS31" s="291"/>
      <c r="HKT31" s="291"/>
      <c r="HKU31" s="291"/>
      <c r="HKV31" s="291"/>
      <c r="HKW31" s="291"/>
      <c r="HKX31" s="291"/>
      <c r="HKY31" s="291"/>
      <c r="HKZ31" s="291"/>
      <c r="HLA31" s="291"/>
      <c r="HLB31" s="291"/>
      <c r="HLC31" s="291"/>
      <c r="HLD31" s="291"/>
      <c r="HLE31" s="291"/>
      <c r="HLF31" s="291"/>
      <c r="HLG31" s="291"/>
      <c r="HLH31" s="291"/>
      <c r="HLI31" s="291"/>
      <c r="HLJ31" s="291"/>
      <c r="HLK31" s="291"/>
      <c r="HLL31" s="291"/>
      <c r="HLM31" s="291"/>
      <c r="HLN31" s="291"/>
      <c r="HLO31" s="291"/>
      <c r="HLP31" s="291"/>
      <c r="HLQ31" s="291"/>
      <c r="HLR31" s="291"/>
      <c r="HLS31" s="291"/>
      <c r="HLT31" s="291"/>
      <c r="HLU31" s="291"/>
      <c r="HLV31" s="291"/>
      <c r="HLW31" s="291"/>
      <c r="HLX31" s="291"/>
      <c r="HLY31" s="291"/>
      <c r="HLZ31" s="291"/>
      <c r="HMA31" s="291"/>
      <c r="HMB31" s="291"/>
      <c r="HMC31" s="291"/>
      <c r="HMD31" s="291"/>
      <c r="HME31" s="291"/>
      <c r="HMF31" s="291"/>
      <c r="HMG31" s="291"/>
      <c r="HMH31" s="291"/>
      <c r="HMI31" s="291"/>
      <c r="HMJ31" s="291"/>
      <c r="HMK31" s="291"/>
      <c r="HML31" s="291"/>
      <c r="HMM31" s="291"/>
      <c r="HMN31" s="291"/>
      <c r="HMO31" s="291"/>
      <c r="HMP31" s="291"/>
      <c r="HMQ31" s="291"/>
      <c r="HMR31" s="291"/>
      <c r="HMS31" s="291"/>
      <c r="HMT31" s="291"/>
      <c r="HMU31" s="291"/>
      <c r="HMV31" s="291"/>
      <c r="HMW31" s="291"/>
      <c r="HMX31" s="291"/>
      <c r="HMY31" s="291"/>
      <c r="HMZ31" s="291"/>
      <c r="HNA31" s="291"/>
      <c r="HNB31" s="291"/>
      <c r="HNC31" s="291"/>
      <c r="HND31" s="291"/>
      <c r="HNE31" s="291"/>
      <c r="HNF31" s="291"/>
      <c r="HNG31" s="291"/>
      <c r="HNH31" s="291"/>
      <c r="HNI31" s="291"/>
      <c r="HNJ31" s="291"/>
      <c r="HNK31" s="291"/>
      <c r="HNL31" s="291"/>
      <c r="HNM31" s="291"/>
      <c r="HNN31" s="291"/>
      <c r="HNO31" s="291"/>
      <c r="HNP31" s="291"/>
      <c r="HNQ31" s="291"/>
      <c r="HNR31" s="291"/>
      <c r="HNS31" s="291"/>
      <c r="HNT31" s="291"/>
      <c r="HNU31" s="291"/>
      <c r="HNV31" s="291"/>
      <c r="HNW31" s="291"/>
      <c r="HNX31" s="291"/>
      <c r="HNY31" s="291"/>
      <c r="HNZ31" s="291"/>
      <c r="HOA31" s="291"/>
      <c r="HOB31" s="291"/>
      <c r="HOC31" s="291"/>
      <c r="HOD31" s="291"/>
      <c r="HOE31" s="291"/>
      <c r="HOF31" s="291"/>
      <c r="HOG31" s="291"/>
      <c r="HOH31" s="291"/>
      <c r="HOI31" s="291"/>
      <c r="HOJ31" s="291"/>
      <c r="HOK31" s="291"/>
      <c r="HOL31" s="291"/>
      <c r="HOM31" s="291"/>
      <c r="HON31" s="291"/>
      <c r="HOO31" s="291"/>
      <c r="HOP31" s="291"/>
      <c r="HOQ31" s="291"/>
      <c r="HOR31" s="291"/>
      <c r="HOS31" s="291"/>
      <c r="HOT31" s="291"/>
      <c r="HOU31" s="291"/>
      <c r="HOV31" s="291"/>
      <c r="HOW31" s="291"/>
      <c r="HOX31" s="291"/>
      <c r="HOY31" s="291"/>
      <c r="HOZ31" s="291"/>
      <c r="HPA31" s="291"/>
      <c r="HPB31" s="291"/>
      <c r="HPC31" s="291"/>
      <c r="HPD31" s="291"/>
      <c r="HPE31" s="291"/>
      <c r="HPF31" s="291"/>
      <c r="HPG31" s="291"/>
      <c r="HPH31" s="291"/>
      <c r="HPI31" s="291"/>
      <c r="HPJ31" s="291"/>
      <c r="HPK31" s="291"/>
      <c r="HPL31" s="291"/>
      <c r="HPM31" s="291"/>
      <c r="HPN31" s="291"/>
      <c r="HPO31" s="291"/>
      <c r="HPP31" s="291"/>
      <c r="HPQ31" s="291"/>
      <c r="HPR31" s="291"/>
      <c r="HPS31" s="291"/>
      <c r="HPT31" s="291"/>
      <c r="HPU31" s="291"/>
      <c r="HPV31" s="291"/>
      <c r="HPW31" s="291"/>
      <c r="HPX31" s="291"/>
      <c r="HPY31" s="291"/>
      <c r="HPZ31" s="291"/>
      <c r="HQA31" s="291"/>
      <c r="HQB31" s="291"/>
      <c r="HQC31" s="291"/>
      <c r="HQD31" s="291"/>
      <c r="HQE31" s="291"/>
      <c r="HQF31" s="291"/>
      <c r="HQG31" s="291"/>
      <c r="HQH31" s="291"/>
      <c r="HQI31" s="291"/>
      <c r="HQJ31" s="291"/>
      <c r="HQK31" s="291"/>
      <c r="HQL31" s="291"/>
      <c r="HQM31" s="291"/>
      <c r="HQN31" s="291"/>
      <c r="HQO31" s="291"/>
      <c r="HQP31" s="291"/>
      <c r="HQQ31" s="291"/>
      <c r="HQR31" s="291"/>
      <c r="HQS31" s="291"/>
      <c r="HQT31" s="291"/>
      <c r="HQU31" s="291"/>
      <c r="HQV31" s="291"/>
      <c r="HQW31" s="291"/>
      <c r="HQX31" s="291"/>
      <c r="HQY31" s="291"/>
      <c r="HQZ31" s="291"/>
      <c r="HRA31" s="291"/>
      <c r="HRB31" s="291"/>
      <c r="HRC31" s="291"/>
      <c r="HRD31" s="291"/>
      <c r="HRE31" s="291"/>
      <c r="HRF31" s="291"/>
      <c r="HRG31" s="291"/>
      <c r="HRH31" s="291"/>
      <c r="HRI31" s="291"/>
      <c r="HRJ31" s="291"/>
      <c r="HRK31" s="291"/>
      <c r="HRL31" s="291"/>
      <c r="HRM31" s="291"/>
      <c r="HRN31" s="291"/>
      <c r="HRO31" s="291"/>
      <c r="HRP31" s="291"/>
      <c r="HRQ31" s="291"/>
      <c r="HRR31" s="291"/>
      <c r="HRS31" s="291"/>
      <c r="HRT31" s="291"/>
      <c r="HRU31" s="291"/>
      <c r="HRV31" s="291"/>
      <c r="HRW31" s="291"/>
      <c r="HRX31" s="291"/>
      <c r="HRY31" s="291"/>
      <c r="HRZ31" s="291"/>
      <c r="HSA31" s="291"/>
      <c r="HSB31" s="291"/>
      <c r="HSC31" s="291"/>
      <c r="HSD31" s="291"/>
      <c r="HSE31" s="291"/>
      <c r="HSF31" s="291"/>
      <c r="HSG31" s="291"/>
      <c r="HSH31" s="291"/>
      <c r="HSI31" s="291"/>
      <c r="HSJ31" s="291"/>
      <c r="HSK31" s="291"/>
      <c r="HSL31" s="291"/>
      <c r="HSM31" s="291"/>
      <c r="HSN31" s="291"/>
      <c r="HSO31" s="291"/>
      <c r="HSP31" s="291"/>
      <c r="HSQ31" s="291"/>
      <c r="HSR31" s="291"/>
      <c r="HSS31" s="291"/>
      <c r="HST31" s="291"/>
      <c r="HSU31" s="291"/>
      <c r="HSV31" s="291"/>
      <c r="HSW31" s="291"/>
      <c r="HSX31" s="291"/>
      <c r="HSY31" s="291"/>
      <c r="HSZ31" s="291"/>
      <c r="HTA31" s="291"/>
      <c r="HTB31" s="291"/>
      <c r="HTC31" s="291"/>
      <c r="HTD31" s="291"/>
      <c r="HTE31" s="291"/>
      <c r="HTF31" s="291"/>
      <c r="HTG31" s="291"/>
      <c r="HTH31" s="291"/>
      <c r="HTI31" s="291"/>
      <c r="HTJ31" s="291"/>
      <c r="HTK31" s="291"/>
      <c r="HTL31" s="291"/>
      <c r="HTM31" s="291"/>
      <c r="HTN31" s="291"/>
      <c r="HTO31" s="291"/>
      <c r="HTP31" s="291"/>
      <c r="HTQ31" s="291"/>
      <c r="HTR31" s="291"/>
      <c r="HTS31" s="291"/>
      <c r="HTT31" s="291"/>
      <c r="HTU31" s="291"/>
      <c r="HTV31" s="291"/>
      <c r="HTW31" s="291"/>
      <c r="HTX31" s="291"/>
      <c r="HTY31" s="291"/>
      <c r="HTZ31" s="291"/>
      <c r="HUA31" s="291"/>
      <c r="HUB31" s="291"/>
      <c r="HUC31" s="291"/>
      <c r="HUD31" s="291"/>
      <c r="HUE31" s="291"/>
      <c r="HUF31" s="291"/>
      <c r="HUG31" s="291"/>
      <c r="HUH31" s="291"/>
      <c r="HUI31" s="291"/>
      <c r="HUJ31" s="291"/>
      <c r="HUK31" s="291"/>
      <c r="HUL31" s="291"/>
      <c r="HUM31" s="291"/>
      <c r="HUN31" s="291"/>
      <c r="HUO31" s="291"/>
      <c r="HUP31" s="291"/>
      <c r="HUQ31" s="291"/>
      <c r="HUR31" s="291"/>
      <c r="HUS31" s="291"/>
      <c r="HUT31" s="291"/>
      <c r="HUU31" s="291"/>
      <c r="HUV31" s="291"/>
      <c r="HUW31" s="291"/>
      <c r="HUX31" s="291"/>
      <c r="HUY31" s="291"/>
      <c r="HUZ31" s="291"/>
      <c r="HVA31" s="291"/>
      <c r="HVB31" s="291"/>
      <c r="HVC31" s="291"/>
      <c r="HVD31" s="291"/>
      <c r="HVE31" s="291"/>
      <c r="HVF31" s="291"/>
      <c r="HVG31" s="291"/>
      <c r="HVH31" s="291"/>
      <c r="HVI31" s="291"/>
      <c r="HVJ31" s="291"/>
      <c r="HVK31" s="291"/>
      <c r="HVL31" s="291"/>
      <c r="HVM31" s="291"/>
      <c r="HVN31" s="291"/>
      <c r="HVO31" s="291"/>
      <c r="HVP31" s="291"/>
      <c r="HVQ31" s="291"/>
      <c r="HVR31" s="291"/>
      <c r="HVS31" s="291"/>
      <c r="HVT31" s="291"/>
      <c r="HVU31" s="291"/>
      <c r="HVV31" s="291"/>
      <c r="HVW31" s="291"/>
      <c r="HVX31" s="291"/>
      <c r="HVY31" s="291"/>
      <c r="HVZ31" s="291"/>
      <c r="HWA31" s="291"/>
      <c r="HWB31" s="291"/>
      <c r="HWC31" s="291"/>
      <c r="HWD31" s="291"/>
      <c r="HWE31" s="291"/>
      <c r="HWF31" s="291"/>
      <c r="HWG31" s="291"/>
      <c r="HWH31" s="291"/>
      <c r="HWI31" s="291"/>
      <c r="HWJ31" s="291"/>
      <c r="HWK31" s="291"/>
      <c r="HWL31" s="291"/>
      <c r="HWM31" s="291"/>
      <c r="HWN31" s="291"/>
      <c r="HWO31" s="291"/>
      <c r="HWP31" s="291"/>
      <c r="HWQ31" s="291"/>
      <c r="HWR31" s="291"/>
      <c r="HWS31" s="291"/>
      <c r="HWT31" s="291"/>
      <c r="HWU31" s="291"/>
      <c r="HWV31" s="291"/>
      <c r="HWW31" s="291"/>
      <c r="HWX31" s="291"/>
      <c r="HWY31" s="291"/>
      <c r="HWZ31" s="291"/>
      <c r="HXA31" s="291"/>
      <c r="HXB31" s="291"/>
      <c r="HXC31" s="291"/>
      <c r="HXD31" s="291"/>
      <c r="HXE31" s="291"/>
      <c r="HXF31" s="291"/>
      <c r="HXG31" s="291"/>
      <c r="HXH31" s="291"/>
      <c r="HXI31" s="291"/>
      <c r="HXJ31" s="291"/>
      <c r="HXK31" s="291"/>
      <c r="HXL31" s="291"/>
      <c r="HXM31" s="291"/>
      <c r="HXN31" s="291"/>
      <c r="HXO31" s="291"/>
      <c r="HXP31" s="291"/>
      <c r="HXQ31" s="291"/>
      <c r="HXR31" s="291"/>
      <c r="HXS31" s="291"/>
      <c r="HXT31" s="291"/>
      <c r="HXU31" s="291"/>
      <c r="HXV31" s="291"/>
      <c r="HXW31" s="291"/>
      <c r="HXX31" s="291"/>
      <c r="HXY31" s="291"/>
      <c r="HXZ31" s="291"/>
      <c r="HYA31" s="291"/>
      <c r="HYB31" s="291"/>
      <c r="HYC31" s="291"/>
      <c r="HYD31" s="291"/>
      <c r="HYE31" s="291"/>
      <c r="HYF31" s="291"/>
      <c r="HYG31" s="291"/>
      <c r="HYH31" s="291"/>
      <c r="HYI31" s="291"/>
      <c r="HYJ31" s="291"/>
      <c r="HYK31" s="291"/>
      <c r="HYL31" s="291"/>
      <c r="HYM31" s="291"/>
      <c r="HYN31" s="291"/>
      <c r="HYO31" s="291"/>
      <c r="HYP31" s="291"/>
      <c r="HYQ31" s="291"/>
      <c r="HYR31" s="291"/>
      <c r="HYS31" s="291"/>
      <c r="HYT31" s="291"/>
      <c r="HYU31" s="291"/>
      <c r="HYV31" s="291"/>
      <c r="HYW31" s="291"/>
      <c r="HYX31" s="291"/>
      <c r="HYY31" s="291"/>
      <c r="HYZ31" s="291"/>
      <c r="HZA31" s="291"/>
      <c r="HZB31" s="291"/>
      <c r="HZC31" s="291"/>
      <c r="HZD31" s="291"/>
      <c r="HZE31" s="291"/>
      <c r="HZF31" s="291"/>
      <c r="HZG31" s="291"/>
      <c r="HZH31" s="291"/>
      <c r="HZI31" s="291"/>
      <c r="HZJ31" s="291"/>
      <c r="HZK31" s="291"/>
      <c r="HZL31" s="291"/>
      <c r="HZM31" s="291"/>
      <c r="HZN31" s="291"/>
      <c r="HZO31" s="291"/>
      <c r="HZP31" s="291"/>
      <c r="HZQ31" s="291"/>
      <c r="HZR31" s="291"/>
      <c r="HZS31" s="291"/>
      <c r="HZT31" s="291"/>
      <c r="HZU31" s="291"/>
      <c r="HZV31" s="291"/>
      <c r="HZW31" s="291"/>
      <c r="HZX31" s="291"/>
      <c r="HZY31" s="291"/>
      <c r="HZZ31" s="291"/>
      <c r="IAA31" s="291"/>
      <c r="IAB31" s="291"/>
      <c r="IAC31" s="291"/>
      <c r="IAD31" s="291"/>
      <c r="IAE31" s="291"/>
      <c r="IAF31" s="291"/>
      <c r="IAG31" s="291"/>
      <c r="IAH31" s="291"/>
      <c r="IAI31" s="291"/>
      <c r="IAJ31" s="291"/>
      <c r="IAK31" s="291"/>
      <c r="IAL31" s="291"/>
      <c r="IAM31" s="291"/>
      <c r="IAN31" s="291"/>
      <c r="IAO31" s="291"/>
      <c r="IAP31" s="291"/>
      <c r="IAQ31" s="291"/>
      <c r="IAR31" s="291"/>
      <c r="IAS31" s="291"/>
      <c r="IAT31" s="291"/>
      <c r="IAU31" s="291"/>
      <c r="IAV31" s="291"/>
      <c r="IAW31" s="291"/>
      <c r="IAX31" s="291"/>
      <c r="IAY31" s="291"/>
      <c r="IAZ31" s="291"/>
      <c r="IBA31" s="291"/>
      <c r="IBB31" s="291"/>
      <c r="IBC31" s="291"/>
      <c r="IBD31" s="291"/>
      <c r="IBE31" s="291"/>
      <c r="IBF31" s="291"/>
      <c r="IBG31" s="291"/>
      <c r="IBH31" s="291"/>
      <c r="IBI31" s="291"/>
      <c r="IBJ31" s="291"/>
      <c r="IBK31" s="291"/>
      <c r="IBL31" s="291"/>
      <c r="IBM31" s="291"/>
      <c r="IBN31" s="291"/>
      <c r="IBO31" s="291"/>
      <c r="IBP31" s="291"/>
      <c r="IBQ31" s="291"/>
      <c r="IBR31" s="291"/>
      <c r="IBS31" s="291"/>
      <c r="IBT31" s="291"/>
      <c r="IBU31" s="291"/>
      <c r="IBV31" s="291"/>
      <c r="IBW31" s="291"/>
      <c r="IBX31" s="291"/>
      <c r="IBY31" s="291"/>
      <c r="IBZ31" s="291"/>
      <c r="ICA31" s="291"/>
      <c r="ICB31" s="291"/>
      <c r="ICC31" s="291"/>
      <c r="ICD31" s="291"/>
      <c r="ICE31" s="291"/>
      <c r="ICF31" s="291"/>
      <c r="ICG31" s="291"/>
      <c r="ICH31" s="291"/>
      <c r="ICI31" s="291"/>
      <c r="ICJ31" s="291"/>
      <c r="ICK31" s="291"/>
      <c r="ICL31" s="291"/>
      <c r="ICM31" s="291"/>
      <c r="ICN31" s="291"/>
      <c r="ICO31" s="291"/>
      <c r="ICP31" s="291"/>
      <c r="ICQ31" s="291"/>
      <c r="ICR31" s="291"/>
      <c r="ICS31" s="291"/>
      <c r="ICT31" s="291"/>
      <c r="ICU31" s="291"/>
      <c r="ICV31" s="291"/>
      <c r="ICW31" s="291"/>
      <c r="ICX31" s="291"/>
      <c r="ICY31" s="291"/>
      <c r="ICZ31" s="291"/>
      <c r="IDA31" s="291"/>
      <c r="IDB31" s="291"/>
      <c r="IDC31" s="291"/>
      <c r="IDD31" s="291"/>
      <c r="IDE31" s="291"/>
      <c r="IDF31" s="291"/>
      <c r="IDG31" s="291"/>
      <c r="IDH31" s="291"/>
      <c r="IDI31" s="291"/>
      <c r="IDJ31" s="291"/>
      <c r="IDK31" s="291"/>
      <c r="IDL31" s="291"/>
      <c r="IDM31" s="291"/>
      <c r="IDN31" s="291"/>
      <c r="IDO31" s="291"/>
      <c r="IDP31" s="291"/>
      <c r="IDQ31" s="291"/>
      <c r="IDR31" s="291"/>
      <c r="IDS31" s="291"/>
      <c r="IDT31" s="291"/>
      <c r="IDU31" s="291"/>
      <c r="IDV31" s="291"/>
      <c r="IDW31" s="291"/>
      <c r="IDX31" s="291"/>
      <c r="IDY31" s="291"/>
      <c r="IDZ31" s="291"/>
      <c r="IEA31" s="291"/>
      <c r="IEB31" s="291"/>
      <c r="IEC31" s="291"/>
      <c r="IED31" s="291"/>
      <c r="IEE31" s="291"/>
      <c r="IEF31" s="291"/>
      <c r="IEG31" s="291"/>
      <c r="IEH31" s="291"/>
      <c r="IEI31" s="291"/>
      <c r="IEJ31" s="291"/>
      <c r="IEK31" s="291"/>
      <c r="IEL31" s="291"/>
      <c r="IEM31" s="291"/>
      <c r="IEN31" s="291"/>
      <c r="IEO31" s="291"/>
      <c r="IEP31" s="291"/>
      <c r="IEQ31" s="291"/>
      <c r="IER31" s="291"/>
      <c r="IES31" s="291"/>
      <c r="IET31" s="291"/>
      <c r="IEU31" s="291"/>
      <c r="IEV31" s="291"/>
      <c r="IEW31" s="291"/>
      <c r="IEX31" s="291"/>
      <c r="IEY31" s="291"/>
      <c r="IEZ31" s="291"/>
      <c r="IFA31" s="291"/>
      <c r="IFB31" s="291"/>
      <c r="IFC31" s="291"/>
      <c r="IFD31" s="291"/>
      <c r="IFE31" s="291"/>
      <c r="IFF31" s="291"/>
      <c r="IFG31" s="291"/>
      <c r="IFH31" s="291"/>
      <c r="IFI31" s="291"/>
      <c r="IFJ31" s="291"/>
      <c r="IFK31" s="291"/>
      <c r="IFL31" s="291"/>
      <c r="IFM31" s="291"/>
      <c r="IFN31" s="291"/>
      <c r="IFO31" s="291"/>
      <c r="IFP31" s="291"/>
      <c r="IFQ31" s="291"/>
      <c r="IFR31" s="291"/>
      <c r="IFS31" s="291"/>
      <c r="IFT31" s="291"/>
      <c r="IFU31" s="291"/>
      <c r="IFV31" s="291"/>
      <c r="IFW31" s="291"/>
      <c r="IFX31" s="291"/>
      <c r="IFY31" s="291"/>
      <c r="IFZ31" s="291"/>
      <c r="IGA31" s="291"/>
      <c r="IGB31" s="291"/>
      <c r="IGC31" s="291"/>
      <c r="IGD31" s="291"/>
      <c r="IGE31" s="291"/>
      <c r="IGF31" s="291"/>
      <c r="IGG31" s="291"/>
      <c r="IGH31" s="291"/>
      <c r="IGI31" s="291"/>
      <c r="IGJ31" s="291"/>
      <c r="IGK31" s="291"/>
      <c r="IGL31" s="291"/>
      <c r="IGM31" s="291"/>
      <c r="IGN31" s="291"/>
      <c r="IGO31" s="291"/>
      <c r="IGP31" s="291"/>
      <c r="IGQ31" s="291"/>
      <c r="IGR31" s="291"/>
      <c r="IGS31" s="291"/>
      <c r="IGT31" s="291"/>
      <c r="IGU31" s="291"/>
      <c r="IGV31" s="291"/>
      <c r="IGW31" s="291"/>
      <c r="IGX31" s="291"/>
      <c r="IGY31" s="291"/>
      <c r="IGZ31" s="291"/>
      <c r="IHA31" s="291"/>
      <c r="IHB31" s="291"/>
      <c r="IHC31" s="291"/>
      <c r="IHD31" s="291"/>
      <c r="IHE31" s="291"/>
      <c r="IHF31" s="291"/>
      <c r="IHG31" s="291"/>
      <c r="IHH31" s="291"/>
      <c r="IHI31" s="291"/>
      <c r="IHJ31" s="291"/>
      <c r="IHK31" s="291"/>
      <c r="IHL31" s="291"/>
      <c r="IHM31" s="291"/>
      <c r="IHN31" s="291"/>
      <c r="IHO31" s="291"/>
      <c r="IHP31" s="291"/>
      <c r="IHQ31" s="291"/>
      <c r="IHR31" s="291"/>
      <c r="IHS31" s="291"/>
      <c r="IHT31" s="291"/>
      <c r="IHU31" s="291"/>
      <c r="IHV31" s="291"/>
      <c r="IHW31" s="291"/>
      <c r="IHX31" s="291"/>
      <c r="IHY31" s="291"/>
      <c r="IHZ31" s="291"/>
      <c r="IIA31" s="291"/>
      <c r="IIB31" s="291"/>
      <c r="IIC31" s="291"/>
      <c r="IID31" s="291"/>
      <c r="IIE31" s="291"/>
      <c r="IIF31" s="291"/>
      <c r="IIG31" s="291"/>
      <c r="IIH31" s="291"/>
      <c r="III31" s="291"/>
      <c r="IIJ31" s="291"/>
      <c r="IIK31" s="291"/>
      <c r="IIL31" s="291"/>
      <c r="IIM31" s="291"/>
      <c r="IIN31" s="291"/>
      <c r="IIO31" s="291"/>
      <c r="IIP31" s="291"/>
      <c r="IIQ31" s="291"/>
      <c r="IIR31" s="291"/>
      <c r="IIS31" s="291"/>
      <c r="IIT31" s="291"/>
      <c r="IIU31" s="291"/>
      <c r="IIV31" s="291"/>
      <c r="IIW31" s="291"/>
      <c r="IIX31" s="291"/>
      <c r="IIY31" s="291"/>
      <c r="IIZ31" s="291"/>
      <c r="IJA31" s="291"/>
      <c r="IJB31" s="291"/>
      <c r="IJC31" s="291"/>
      <c r="IJD31" s="291"/>
      <c r="IJE31" s="291"/>
      <c r="IJF31" s="291"/>
      <c r="IJG31" s="291"/>
      <c r="IJH31" s="291"/>
      <c r="IJI31" s="291"/>
      <c r="IJJ31" s="291"/>
      <c r="IJK31" s="291"/>
      <c r="IJL31" s="291"/>
      <c r="IJM31" s="291"/>
      <c r="IJN31" s="291"/>
      <c r="IJO31" s="291"/>
      <c r="IJP31" s="291"/>
      <c r="IJQ31" s="291"/>
      <c r="IJR31" s="291"/>
      <c r="IJS31" s="291"/>
      <c r="IJT31" s="291"/>
      <c r="IJU31" s="291"/>
      <c r="IJV31" s="291"/>
      <c r="IJW31" s="291"/>
      <c r="IJX31" s="291"/>
      <c r="IJY31" s="291"/>
      <c r="IJZ31" s="291"/>
      <c r="IKA31" s="291"/>
      <c r="IKB31" s="291"/>
      <c r="IKC31" s="291"/>
      <c r="IKD31" s="291"/>
      <c r="IKE31" s="291"/>
      <c r="IKF31" s="291"/>
      <c r="IKG31" s="291"/>
      <c r="IKH31" s="291"/>
      <c r="IKI31" s="291"/>
      <c r="IKJ31" s="291"/>
      <c r="IKK31" s="291"/>
      <c r="IKL31" s="291"/>
      <c r="IKM31" s="291"/>
      <c r="IKN31" s="291"/>
      <c r="IKO31" s="291"/>
      <c r="IKP31" s="291"/>
      <c r="IKQ31" s="291"/>
      <c r="IKR31" s="291"/>
      <c r="IKS31" s="291"/>
      <c r="IKT31" s="291"/>
      <c r="IKU31" s="291"/>
      <c r="IKV31" s="291"/>
      <c r="IKW31" s="291"/>
      <c r="IKX31" s="291"/>
      <c r="IKY31" s="291"/>
      <c r="IKZ31" s="291"/>
      <c r="ILA31" s="291"/>
      <c r="ILB31" s="291"/>
      <c r="ILC31" s="291"/>
      <c r="ILD31" s="291"/>
      <c r="ILE31" s="291"/>
      <c r="ILF31" s="291"/>
      <c r="ILG31" s="291"/>
      <c r="ILH31" s="291"/>
      <c r="ILI31" s="291"/>
      <c r="ILJ31" s="291"/>
      <c r="ILK31" s="291"/>
      <c r="ILL31" s="291"/>
      <c r="ILM31" s="291"/>
      <c r="ILN31" s="291"/>
      <c r="ILO31" s="291"/>
      <c r="ILP31" s="291"/>
      <c r="ILQ31" s="291"/>
      <c r="ILR31" s="291"/>
      <c r="ILS31" s="291"/>
      <c r="ILT31" s="291"/>
      <c r="ILU31" s="291"/>
      <c r="ILV31" s="291"/>
      <c r="ILW31" s="291"/>
      <c r="ILX31" s="291"/>
      <c r="ILY31" s="291"/>
      <c r="ILZ31" s="291"/>
      <c r="IMA31" s="291"/>
      <c r="IMB31" s="291"/>
      <c r="IMC31" s="291"/>
      <c r="IMD31" s="291"/>
      <c r="IME31" s="291"/>
      <c r="IMF31" s="291"/>
      <c r="IMG31" s="291"/>
      <c r="IMH31" s="291"/>
      <c r="IMI31" s="291"/>
      <c r="IMJ31" s="291"/>
      <c r="IMK31" s="291"/>
      <c r="IML31" s="291"/>
      <c r="IMM31" s="291"/>
      <c r="IMN31" s="291"/>
      <c r="IMO31" s="291"/>
      <c r="IMP31" s="291"/>
      <c r="IMQ31" s="291"/>
      <c r="IMR31" s="291"/>
      <c r="IMS31" s="291"/>
      <c r="IMT31" s="291"/>
      <c r="IMU31" s="291"/>
      <c r="IMV31" s="291"/>
      <c r="IMW31" s="291"/>
      <c r="IMX31" s="291"/>
      <c r="IMY31" s="291"/>
      <c r="IMZ31" s="291"/>
      <c r="INA31" s="291"/>
      <c r="INB31" s="291"/>
      <c r="INC31" s="291"/>
      <c r="IND31" s="291"/>
      <c r="INE31" s="291"/>
      <c r="INF31" s="291"/>
      <c r="ING31" s="291"/>
      <c r="INH31" s="291"/>
      <c r="INI31" s="291"/>
      <c r="INJ31" s="291"/>
      <c r="INK31" s="291"/>
      <c r="INL31" s="291"/>
      <c r="INM31" s="291"/>
      <c r="INN31" s="291"/>
      <c r="INO31" s="291"/>
      <c r="INP31" s="291"/>
      <c r="INQ31" s="291"/>
      <c r="INR31" s="291"/>
      <c r="INS31" s="291"/>
      <c r="INT31" s="291"/>
      <c r="INU31" s="291"/>
      <c r="INV31" s="291"/>
      <c r="INW31" s="291"/>
      <c r="INX31" s="291"/>
      <c r="INY31" s="291"/>
      <c r="INZ31" s="291"/>
      <c r="IOA31" s="291"/>
      <c r="IOB31" s="291"/>
      <c r="IOC31" s="291"/>
      <c r="IOD31" s="291"/>
      <c r="IOE31" s="291"/>
      <c r="IOF31" s="291"/>
      <c r="IOG31" s="291"/>
      <c r="IOH31" s="291"/>
      <c r="IOI31" s="291"/>
      <c r="IOJ31" s="291"/>
      <c r="IOK31" s="291"/>
      <c r="IOL31" s="291"/>
      <c r="IOM31" s="291"/>
      <c r="ION31" s="291"/>
      <c r="IOO31" s="291"/>
      <c r="IOP31" s="291"/>
      <c r="IOQ31" s="291"/>
      <c r="IOR31" s="291"/>
      <c r="IOS31" s="291"/>
      <c r="IOT31" s="291"/>
      <c r="IOU31" s="291"/>
      <c r="IOV31" s="291"/>
      <c r="IOW31" s="291"/>
      <c r="IOX31" s="291"/>
      <c r="IOY31" s="291"/>
      <c r="IOZ31" s="291"/>
      <c r="IPA31" s="291"/>
      <c r="IPB31" s="291"/>
      <c r="IPC31" s="291"/>
      <c r="IPD31" s="291"/>
      <c r="IPE31" s="291"/>
      <c r="IPF31" s="291"/>
      <c r="IPG31" s="291"/>
      <c r="IPH31" s="291"/>
      <c r="IPI31" s="291"/>
      <c r="IPJ31" s="291"/>
      <c r="IPK31" s="291"/>
      <c r="IPL31" s="291"/>
      <c r="IPM31" s="291"/>
      <c r="IPN31" s="291"/>
      <c r="IPO31" s="291"/>
      <c r="IPP31" s="291"/>
      <c r="IPQ31" s="291"/>
      <c r="IPR31" s="291"/>
      <c r="IPS31" s="291"/>
      <c r="IPT31" s="291"/>
      <c r="IPU31" s="291"/>
      <c r="IPV31" s="291"/>
      <c r="IPW31" s="291"/>
      <c r="IPX31" s="291"/>
      <c r="IPY31" s="291"/>
      <c r="IPZ31" s="291"/>
      <c r="IQA31" s="291"/>
      <c r="IQB31" s="291"/>
      <c r="IQC31" s="291"/>
      <c r="IQD31" s="291"/>
      <c r="IQE31" s="291"/>
      <c r="IQF31" s="291"/>
      <c r="IQG31" s="291"/>
      <c r="IQH31" s="291"/>
      <c r="IQI31" s="291"/>
      <c r="IQJ31" s="291"/>
      <c r="IQK31" s="291"/>
      <c r="IQL31" s="291"/>
      <c r="IQM31" s="291"/>
      <c r="IQN31" s="291"/>
      <c r="IQO31" s="291"/>
      <c r="IQP31" s="291"/>
      <c r="IQQ31" s="291"/>
      <c r="IQR31" s="291"/>
      <c r="IQS31" s="291"/>
      <c r="IQT31" s="291"/>
      <c r="IQU31" s="291"/>
      <c r="IQV31" s="291"/>
      <c r="IQW31" s="291"/>
      <c r="IQX31" s="291"/>
      <c r="IQY31" s="291"/>
      <c r="IQZ31" s="291"/>
      <c r="IRA31" s="291"/>
      <c r="IRB31" s="291"/>
      <c r="IRC31" s="291"/>
      <c r="IRD31" s="291"/>
      <c r="IRE31" s="291"/>
      <c r="IRF31" s="291"/>
      <c r="IRG31" s="291"/>
      <c r="IRH31" s="291"/>
      <c r="IRI31" s="291"/>
      <c r="IRJ31" s="291"/>
      <c r="IRK31" s="291"/>
      <c r="IRL31" s="291"/>
      <c r="IRM31" s="291"/>
      <c r="IRN31" s="291"/>
      <c r="IRO31" s="291"/>
      <c r="IRP31" s="291"/>
      <c r="IRQ31" s="291"/>
      <c r="IRR31" s="291"/>
      <c r="IRS31" s="291"/>
      <c r="IRT31" s="291"/>
      <c r="IRU31" s="291"/>
      <c r="IRV31" s="291"/>
      <c r="IRW31" s="291"/>
      <c r="IRX31" s="291"/>
      <c r="IRY31" s="291"/>
      <c r="IRZ31" s="291"/>
      <c r="ISA31" s="291"/>
      <c r="ISB31" s="291"/>
      <c r="ISC31" s="291"/>
      <c r="ISD31" s="291"/>
      <c r="ISE31" s="291"/>
      <c r="ISF31" s="291"/>
      <c r="ISG31" s="291"/>
      <c r="ISH31" s="291"/>
      <c r="ISI31" s="291"/>
      <c r="ISJ31" s="291"/>
      <c r="ISK31" s="291"/>
      <c r="ISL31" s="291"/>
      <c r="ISM31" s="291"/>
      <c r="ISN31" s="291"/>
      <c r="ISO31" s="291"/>
      <c r="ISP31" s="291"/>
      <c r="ISQ31" s="291"/>
      <c r="ISR31" s="291"/>
      <c r="ISS31" s="291"/>
      <c r="IST31" s="291"/>
      <c r="ISU31" s="291"/>
      <c r="ISV31" s="291"/>
      <c r="ISW31" s="291"/>
      <c r="ISX31" s="291"/>
      <c r="ISY31" s="291"/>
      <c r="ISZ31" s="291"/>
      <c r="ITA31" s="291"/>
      <c r="ITB31" s="291"/>
      <c r="ITC31" s="291"/>
      <c r="ITD31" s="291"/>
      <c r="ITE31" s="291"/>
      <c r="ITF31" s="291"/>
      <c r="ITG31" s="291"/>
      <c r="ITH31" s="291"/>
      <c r="ITI31" s="291"/>
      <c r="ITJ31" s="291"/>
      <c r="ITK31" s="291"/>
      <c r="ITL31" s="291"/>
      <c r="ITM31" s="291"/>
      <c r="ITN31" s="291"/>
      <c r="ITO31" s="291"/>
      <c r="ITP31" s="291"/>
      <c r="ITQ31" s="291"/>
      <c r="ITR31" s="291"/>
      <c r="ITS31" s="291"/>
      <c r="ITT31" s="291"/>
      <c r="ITU31" s="291"/>
      <c r="ITV31" s="291"/>
      <c r="ITW31" s="291"/>
      <c r="ITX31" s="291"/>
      <c r="ITY31" s="291"/>
      <c r="ITZ31" s="291"/>
      <c r="IUA31" s="291"/>
      <c r="IUB31" s="291"/>
      <c r="IUC31" s="291"/>
      <c r="IUD31" s="291"/>
      <c r="IUE31" s="291"/>
      <c r="IUF31" s="291"/>
      <c r="IUG31" s="291"/>
      <c r="IUH31" s="291"/>
      <c r="IUI31" s="291"/>
      <c r="IUJ31" s="291"/>
      <c r="IUK31" s="291"/>
      <c r="IUL31" s="291"/>
      <c r="IUM31" s="291"/>
      <c r="IUN31" s="291"/>
      <c r="IUO31" s="291"/>
      <c r="IUP31" s="291"/>
      <c r="IUQ31" s="291"/>
      <c r="IUR31" s="291"/>
      <c r="IUS31" s="291"/>
      <c r="IUT31" s="291"/>
      <c r="IUU31" s="291"/>
      <c r="IUV31" s="291"/>
      <c r="IUW31" s="291"/>
      <c r="IUX31" s="291"/>
      <c r="IUY31" s="291"/>
      <c r="IUZ31" s="291"/>
      <c r="IVA31" s="291"/>
      <c r="IVB31" s="291"/>
      <c r="IVC31" s="291"/>
      <c r="IVD31" s="291"/>
      <c r="IVE31" s="291"/>
      <c r="IVF31" s="291"/>
      <c r="IVG31" s="291"/>
      <c r="IVH31" s="291"/>
      <c r="IVI31" s="291"/>
      <c r="IVJ31" s="291"/>
      <c r="IVK31" s="291"/>
      <c r="IVL31" s="291"/>
      <c r="IVM31" s="291"/>
      <c r="IVN31" s="291"/>
      <c r="IVO31" s="291"/>
      <c r="IVP31" s="291"/>
      <c r="IVQ31" s="291"/>
      <c r="IVR31" s="291"/>
      <c r="IVS31" s="291"/>
      <c r="IVT31" s="291"/>
      <c r="IVU31" s="291"/>
      <c r="IVV31" s="291"/>
      <c r="IVW31" s="291"/>
      <c r="IVX31" s="291"/>
      <c r="IVY31" s="291"/>
      <c r="IVZ31" s="291"/>
      <c r="IWA31" s="291"/>
      <c r="IWB31" s="291"/>
      <c r="IWC31" s="291"/>
      <c r="IWD31" s="291"/>
      <c r="IWE31" s="291"/>
      <c r="IWF31" s="291"/>
      <c r="IWG31" s="291"/>
      <c r="IWH31" s="291"/>
      <c r="IWI31" s="291"/>
      <c r="IWJ31" s="291"/>
      <c r="IWK31" s="291"/>
      <c r="IWL31" s="291"/>
      <c r="IWM31" s="291"/>
      <c r="IWN31" s="291"/>
      <c r="IWO31" s="291"/>
      <c r="IWP31" s="291"/>
      <c r="IWQ31" s="291"/>
      <c r="IWR31" s="291"/>
      <c r="IWS31" s="291"/>
      <c r="IWT31" s="291"/>
      <c r="IWU31" s="291"/>
      <c r="IWV31" s="291"/>
      <c r="IWW31" s="291"/>
      <c r="IWX31" s="291"/>
      <c r="IWY31" s="291"/>
      <c r="IWZ31" s="291"/>
      <c r="IXA31" s="291"/>
      <c r="IXB31" s="291"/>
      <c r="IXC31" s="291"/>
      <c r="IXD31" s="291"/>
      <c r="IXE31" s="291"/>
      <c r="IXF31" s="291"/>
      <c r="IXG31" s="291"/>
      <c r="IXH31" s="291"/>
      <c r="IXI31" s="291"/>
      <c r="IXJ31" s="291"/>
      <c r="IXK31" s="291"/>
      <c r="IXL31" s="291"/>
      <c r="IXM31" s="291"/>
      <c r="IXN31" s="291"/>
      <c r="IXO31" s="291"/>
      <c r="IXP31" s="291"/>
      <c r="IXQ31" s="291"/>
      <c r="IXR31" s="291"/>
      <c r="IXS31" s="291"/>
      <c r="IXT31" s="291"/>
      <c r="IXU31" s="291"/>
      <c r="IXV31" s="291"/>
      <c r="IXW31" s="291"/>
      <c r="IXX31" s="291"/>
      <c r="IXY31" s="291"/>
      <c r="IXZ31" s="291"/>
      <c r="IYA31" s="291"/>
      <c r="IYB31" s="291"/>
      <c r="IYC31" s="291"/>
      <c r="IYD31" s="291"/>
      <c r="IYE31" s="291"/>
      <c r="IYF31" s="291"/>
      <c r="IYG31" s="291"/>
      <c r="IYH31" s="291"/>
      <c r="IYI31" s="291"/>
      <c r="IYJ31" s="291"/>
      <c r="IYK31" s="291"/>
      <c r="IYL31" s="291"/>
      <c r="IYM31" s="291"/>
      <c r="IYN31" s="291"/>
      <c r="IYO31" s="291"/>
      <c r="IYP31" s="291"/>
      <c r="IYQ31" s="291"/>
      <c r="IYR31" s="291"/>
      <c r="IYS31" s="291"/>
      <c r="IYT31" s="291"/>
      <c r="IYU31" s="291"/>
      <c r="IYV31" s="291"/>
      <c r="IYW31" s="291"/>
      <c r="IYX31" s="291"/>
      <c r="IYY31" s="291"/>
      <c r="IYZ31" s="291"/>
      <c r="IZA31" s="291"/>
      <c r="IZB31" s="291"/>
      <c r="IZC31" s="291"/>
      <c r="IZD31" s="291"/>
      <c r="IZE31" s="291"/>
      <c r="IZF31" s="291"/>
      <c r="IZG31" s="291"/>
      <c r="IZH31" s="291"/>
      <c r="IZI31" s="291"/>
      <c r="IZJ31" s="291"/>
      <c r="IZK31" s="291"/>
      <c r="IZL31" s="291"/>
      <c r="IZM31" s="291"/>
      <c r="IZN31" s="291"/>
      <c r="IZO31" s="291"/>
      <c r="IZP31" s="291"/>
      <c r="IZQ31" s="291"/>
      <c r="IZR31" s="291"/>
      <c r="IZS31" s="291"/>
      <c r="IZT31" s="291"/>
      <c r="IZU31" s="291"/>
      <c r="IZV31" s="291"/>
      <c r="IZW31" s="291"/>
      <c r="IZX31" s="291"/>
      <c r="IZY31" s="291"/>
      <c r="IZZ31" s="291"/>
      <c r="JAA31" s="291"/>
      <c r="JAB31" s="291"/>
      <c r="JAC31" s="291"/>
      <c r="JAD31" s="291"/>
      <c r="JAE31" s="291"/>
      <c r="JAF31" s="291"/>
      <c r="JAG31" s="291"/>
      <c r="JAH31" s="291"/>
      <c r="JAI31" s="291"/>
      <c r="JAJ31" s="291"/>
      <c r="JAK31" s="291"/>
      <c r="JAL31" s="291"/>
      <c r="JAM31" s="291"/>
      <c r="JAN31" s="291"/>
      <c r="JAO31" s="291"/>
      <c r="JAP31" s="291"/>
      <c r="JAQ31" s="291"/>
      <c r="JAR31" s="291"/>
      <c r="JAS31" s="291"/>
      <c r="JAT31" s="291"/>
      <c r="JAU31" s="291"/>
      <c r="JAV31" s="291"/>
      <c r="JAW31" s="291"/>
      <c r="JAX31" s="291"/>
      <c r="JAY31" s="291"/>
      <c r="JAZ31" s="291"/>
      <c r="JBA31" s="291"/>
      <c r="JBB31" s="291"/>
      <c r="JBC31" s="291"/>
      <c r="JBD31" s="291"/>
      <c r="JBE31" s="291"/>
      <c r="JBF31" s="291"/>
      <c r="JBG31" s="291"/>
      <c r="JBH31" s="291"/>
      <c r="JBI31" s="291"/>
      <c r="JBJ31" s="291"/>
      <c r="JBK31" s="291"/>
      <c r="JBL31" s="291"/>
      <c r="JBM31" s="291"/>
      <c r="JBN31" s="291"/>
      <c r="JBO31" s="291"/>
      <c r="JBP31" s="291"/>
      <c r="JBQ31" s="291"/>
      <c r="JBR31" s="291"/>
      <c r="JBS31" s="291"/>
      <c r="JBT31" s="291"/>
      <c r="JBU31" s="291"/>
      <c r="JBV31" s="291"/>
      <c r="JBW31" s="291"/>
      <c r="JBX31" s="291"/>
      <c r="JBY31" s="291"/>
      <c r="JBZ31" s="291"/>
      <c r="JCA31" s="291"/>
      <c r="JCB31" s="291"/>
      <c r="JCC31" s="291"/>
      <c r="JCD31" s="291"/>
      <c r="JCE31" s="291"/>
      <c r="JCF31" s="291"/>
      <c r="JCG31" s="291"/>
      <c r="JCH31" s="291"/>
      <c r="JCI31" s="291"/>
      <c r="JCJ31" s="291"/>
      <c r="JCK31" s="291"/>
      <c r="JCL31" s="291"/>
      <c r="JCM31" s="291"/>
      <c r="JCN31" s="291"/>
      <c r="JCO31" s="291"/>
      <c r="JCP31" s="291"/>
      <c r="JCQ31" s="291"/>
      <c r="JCR31" s="291"/>
      <c r="JCS31" s="291"/>
      <c r="JCT31" s="291"/>
      <c r="JCU31" s="291"/>
      <c r="JCV31" s="291"/>
      <c r="JCW31" s="291"/>
      <c r="JCX31" s="291"/>
      <c r="JCY31" s="291"/>
      <c r="JCZ31" s="291"/>
      <c r="JDA31" s="291"/>
      <c r="JDB31" s="291"/>
      <c r="JDC31" s="291"/>
      <c r="JDD31" s="291"/>
      <c r="JDE31" s="291"/>
      <c r="JDF31" s="291"/>
      <c r="JDG31" s="291"/>
      <c r="JDH31" s="291"/>
      <c r="JDI31" s="291"/>
      <c r="JDJ31" s="291"/>
      <c r="JDK31" s="291"/>
      <c r="JDL31" s="291"/>
      <c r="JDM31" s="291"/>
      <c r="JDN31" s="291"/>
      <c r="JDO31" s="291"/>
      <c r="JDP31" s="291"/>
      <c r="JDQ31" s="291"/>
      <c r="JDR31" s="291"/>
      <c r="JDS31" s="291"/>
      <c r="JDT31" s="291"/>
      <c r="JDU31" s="291"/>
      <c r="JDV31" s="291"/>
      <c r="JDW31" s="291"/>
      <c r="JDX31" s="291"/>
      <c r="JDY31" s="291"/>
      <c r="JDZ31" s="291"/>
      <c r="JEA31" s="291"/>
      <c r="JEB31" s="291"/>
      <c r="JEC31" s="291"/>
      <c r="JED31" s="291"/>
      <c r="JEE31" s="291"/>
      <c r="JEF31" s="291"/>
      <c r="JEG31" s="291"/>
      <c r="JEH31" s="291"/>
      <c r="JEI31" s="291"/>
      <c r="JEJ31" s="291"/>
      <c r="JEK31" s="291"/>
      <c r="JEL31" s="291"/>
      <c r="JEM31" s="291"/>
      <c r="JEN31" s="291"/>
      <c r="JEO31" s="291"/>
      <c r="JEP31" s="291"/>
      <c r="JEQ31" s="291"/>
      <c r="JER31" s="291"/>
      <c r="JES31" s="291"/>
      <c r="JET31" s="291"/>
      <c r="JEU31" s="291"/>
      <c r="JEV31" s="291"/>
      <c r="JEW31" s="291"/>
      <c r="JEX31" s="291"/>
      <c r="JEY31" s="291"/>
      <c r="JEZ31" s="291"/>
      <c r="JFA31" s="291"/>
      <c r="JFB31" s="291"/>
      <c r="JFC31" s="291"/>
      <c r="JFD31" s="291"/>
      <c r="JFE31" s="291"/>
      <c r="JFF31" s="291"/>
      <c r="JFG31" s="291"/>
      <c r="JFH31" s="291"/>
      <c r="JFI31" s="291"/>
      <c r="JFJ31" s="291"/>
      <c r="JFK31" s="291"/>
      <c r="JFL31" s="291"/>
      <c r="JFM31" s="291"/>
      <c r="JFN31" s="291"/>
      <c r="JFO31" s="291"/>
      <c r="JFP31" s="291"/>
      <c r="JFQ31" s="291"/>
      <c r="JFR31" s="291"/>
      <c r="JFS31" s="291"/>
      <c r="JFT31" s="291"/>
      <c r="JFU31" s="291"/>
      <c r="JFV31" s="291"/>
      <c r="JFW31" s="291"/>
      <c r="JFX31" s="291"/>
      <c r="JFY31" s="291"/>
      <c r="JFZ31" s="291"/>
      <c r="JGA31" s="291"/>
      <c r="JGB31" s="291"/>
      <c r="JGC31" s="291"/>
      <c r="JGD31" s="291"/>
      <c r="JGE31" s="291"/>
      <c r="JGF31" s="291"/>
      <c r="JGG31" s="291"/>
      <c r="JGH31" s="291"/>
      <c r="JGI31" s="291"/>
      <c r="JGJ31" s="291"/>
      <c r="JGK31" s="291"/>
      <c r="JGL31" s="291"/>
      <c r="JGM31" s="291"/>
      <c r="JGN31" s="291"/>
      <c r="JGO31" s="291"/>
      <c r="JGP31" s="291"/>
      <c r="JGQ31" s="291"/>
      <c r="JGR31" s="291"/>
      <c r="JGS31" s="291"/>
      <c r="JGT31" s="291"/>
      <c r="JGU31" s="291"/>
      <c r="JGV31" s="291"/>
      <c r="JGW31" s="291"/>
      <c r="JGX31" s="291"/>
      <c r="JGY31" s="291"/>
      <c r="JGZ31" s="291"/>
      <c r="JHA31" s="291"/>
      <c r="JHB31" s="291"/>
      <c r="JHC31" s="291"/>
      <c r="JHD31" s="291"/>
      <c r="JHE31" s="291"/>
      <c r="JHF31" s="291"/>
      <c r="JHG31" s="291"/>
      <c r="JHH31" s="291"/>
      <c r="JHI31" s="291"/>
      <c r="JHJ31" s="291"/>
      <c r="JHK31" s="291"/>
      <c r="JHL31" s="291"/>
      <c r="JHM31" s="291"/>
      <c r="JHN31" s="291"/>
      <c r="JHO31" s="291"/>
      <c r="JHP31" s="291"/>
      <c r="JHQ31" s="291"/>
      <c r="JHR31" s="291"/>
      <c r="JHS31" s="291"/>
      <c r="JHT31" s="291"/>
      <c r="JHU31" s="291"/>
      <c r="JHV31" s="291"/>
      <c r="JHW31" s="291"/>
      <c r="JHX31" s="291"/>
      <c r="JHY31" s="291"/>
      <c r="JHZ31" s="291"/>
      <c r="JIA31" s="291"/>
      <c r="JIB31" s="291"/>
      <c r="JIC31" s="291"/>
      <c r="JID31" s="291"/>
      <c r="JIE31" s="291"/>
      <c r="JIF31" s="291"/>
      <c r="JIG31" s="291"/>
      <c r="JIH31" s="291"/>
      <c r="JII31" s="291"/>
      <c r="JIJ31" s="291"/>
      <c r="JIK31" s="291"/>
      <c r="JIL31" s="291"/>
      <c r="JIM31" s="291"/>
      <c r="JIN31" s="291"/>
      <c r="JIO31" s="291"/>
      <c r="JIP31" s="291"/>
      <c r="JIQ31" s="291"/>
      <c r="JIR31" s="291"/>
      <c r="JIS31" s="291"/>
      <c r="JIT31" s="291"/>
      <c r="JIU31" s="291"/>
      <c r="JIV31" s="291"/>
      <c r="JIW31" s="291"/>
      <c r="JIX31" s="291"/>
      <c r="JIY31" s="291"/>
      <c r="JIZ31" s="291"/>
      <c r="JJA31" s="291"/>
      <c r="JJB31" s="291"/>
      <c r="JJC31" s="291"/>
      <c r="JJD31" s="291"/>
      <c r="JJE31" s="291"/>
      <c r="JJF31" s="291"/>
      <c r="JJG31" s="291"/>
      <c r="JJH31" s="291"/>
      <c r="JJI31" s="291"/>
      <c r="JJJ31" s="291"/>
      <c r="JJK31" s="291"/>
      <c r="JJL31" s="291"/>
      <c r="JJM31" s="291"/>
      <c r="JJN31" s="291"/>
      <c r="JJO31" s="291"/>
      <c r="JJP31" s="291"/>
      <c r="JJQ31" s="291"/>
      <c r="JJR31" s="291"/>
      <c r="JJS31" s="291"/>
      <c r="JJT31" s="291"/>
      <c r="JJU31" s="291"/>
      <c r="JJV31" s="291"/>
      <c r="JJW31" s="291"/>
      <c r="JJX31" s="291"/>
      <c r="JJY31" s="291"/>
      <c r="JJZ31" s="291"/>
      <c r="JKA31" s="291"/>
      <c r="JKB31" s="291"/>
      <c r="JKC31" s="291"/>
      <c r="JKD31" s="291"/>
      <c r="JKE31" s="291"/>
      <c r="JKF31" s="291"/>
      <c r="JKG31" s="291"/>
      <c r="JKH31" s="291"/>
      <c r="JKI31" s="291"/>
      <c r="JKJ31" s="291"/>
      <c r="JKK31" s="291"/>
      <c r="JKL31" s="291"/>
      <c r="JKM31" s="291"/>
      <c r="JKN31" s="291"/>
      <c r="JKO31" s="291"/>
      <c r="JKP31" s="291"/>
      <c r="JKQ31" s="291"/>
      <c r="JKR31" s="291"/>
      <c r="JKS31" s="291"/>
      <c r="JKT31" s="291"/>
      <c r="JKU31" s="291"/>
      <c r="JKV31" s="291"/>
      <c r="JKW31" s="291"/>
      <c r="JKX31" s="291"/>
      <c r="JKY31" s="291"/>
      <c r="JKZ31" s="291"/>
      <c r="JLA31" s="291"/>
      <c r="JLB31" s="291"/>
      <c r="JLC31" s="291"/>
      <c r="JLD31" s="291"/>
      <c r="JLE31" s="291"/>
      <c r="JLF31" s="291"/>
      <c r="JLG31" s="291"/>
      <c r="JLH31" s="291"/>
      <c r="JLI31" s="291"/>
      <c r="JLJ31" s="291"/>
      <c r="JLK31" s="291"/>
      <c r="JLL31" s="291"/>
      <c r="JLM31" s="291"/>
      <c r="JLN31" s="291"/>
      <c r="JLO31" s="291"/>
      <c r="JLP31" s="291"/>
      <c r="JLQ31" s="291"/>
      <c r="JLR31" s="291"/>
      <c r="JLS31" s="291"/>
      <c r="JLT31" s="291"/>
      <c r="JLU31" s="291"/>
      <c r="JLV31" s="291"/>
      <c r="JLW31" s="291"/>
      <c r="JLX31" s="291"/>
      <c r="JLY31" s="291"/>
      <c r="JLZ31" s="291"/>
      <c r="JMA31" s="291"/>
      <c r="JMB31" s="291"/>
      <c r="JMC31" s="291"/>
      <c r="JMD31" s="291"/>
      <c r="JME31" s="291"/>
      <c r="JMF31" s="291"/>
      <c r="JMG31" s="291"/>
      <c r="JMH31" s="291"/>
      <c r="JMI31" s="291"/>
      <c r="JMJ31" s="291"/>
      <c r="JMK31" s="291"/>
      <c r="JML31" s="291"/>
      <c r="JMM31" s="291"/>
      <c r="JMN31" s="291"/>
      <c r="JMO31" s="291"/>
      <c r="JMP31" s="291"/>
      <c r="JMQ31" s="291"/>
      <c r="JMR31" s="291"/>
      <c r="JMS31" s="291"/>
      <c r="JMT31" s="291"/>
      <c r="JMU31" s="291"/>
      <c r="JMV31" s="291"/>
      <c r="JMW31" s="291"/>
      <c r="JMX31" s="291"/>
      <c r="JMY31" s="291"/>
      <c r="JMZ31" s="291"/>
      <c r="JNA31" s="291"/>
      <c r="JNB31" s="291"/>
      <c r="JNC31" s="291"/>
      <c r="JND31" s="291"/>
      <c r="JNE31" s="291"/>
      <c r="JNF31" s="291"/>
      <c r="JNG31" s="291"/>
      <c r="JNH31" s="291"/>
      <c r="JNI31" s="291"/>
      <c r="JNJ31" s="291"/>
      <c r="JNK31" s="291"/>
      <c r="JNL31" s="291"/>
      <c r="JNM31" s="291"/>
      <c r="JNN31" s="291"/>
      <c r="JNO31" s="291"/>
      <c r="JNP31" s="291"/>
      <c r="JNQ31" s="291"/>
      <c r="JNR31" s="291"/>
      <c r="JNS31" s="291"/>
      <c r="JNT31" s="291"/>
      <c r="JNU31" s="291"/>
      <c r="JNV31" s="291"/>
      <c r="JNW31" s="291"/>
      <c r="JNX31" s="291"/>
      <c r="JNY31" s="291"/>
      <c r="JNZ31" s="291"/>
      <c r="JOA31" s="291"/>
      <c r="JOB31" s="291"/>
      <c r="JOC31" s="291"/>
      <c r="JOD31" s="291"/>
      <c r="JOE31" s="291"/>
      <c r="JOF31" s="291"/>
      <c r="JOG31" s="291"/>
      <c r="JOH31" s="291"/>
      <c r="JOI31" s="291"/>
      <c r="JOJ31" s="291"/>
      <c r="JOK31" s="291"/>
      <c r="JOL31" s="291"/>
      <c r="JOM31" s="291"/>
      <c r="JON31" s="291"/>
      <c r="JOO31" s="291"/>
      <c r="JOP31" s="291"/>
      <c r="JOQ31" s="291"/>
      <c r="JOR31" s="291"/>
      <c r="JOS31" s="291"/>
      <c r="JOT31" s="291"/>
      <c r="JOU31" s="291"/>
      <c r="JOV31" s="291"/>
      <c r="JOW31" s="291"/>
      <c r="JOX31" s="291"/>
      <c r="JOY31" s="291"/>
      <c r="JOZ31" s="291"/>
      <c r="JPA31" s="291"/>
      <c r="JPB31" s="291"/>
      <c r="JPC31" s="291"/>
      <c r="JPD31" s="291"/>
      <c r="JPE31" s="291"/>
      <c r="JPF31" s="291"/>
      <c r="JPG31" s="291"/>
      <c r="JPH31" s="291"/>
      <c r="JPI31" s="291"/>
      <c r="JPJ31" s="291"/>
      <c r="JPK31" s="291"/>
      <c r="JPL31" s="291"/>
      <c r="JPM31" s="291"/>
      <c r="JPN31" s="291"/>
      <c r="JPO31" s="291"/>
      <c r="JPP31" s="291"/>
      <c r="JPQ31" s="291"/>
      <c r="JPR31" s="291"/>
      <c r="JPS31" s="291"/>
      <c r="JPT31" s="291"/>
      <c r="JPU31" s="291"/>
      <c r="JPV31" s="291"/>
      <c r="JPW31" s="291"/>
      <c r="JPX31" s="291"/>
      <c r="JPY31" s="291"/>
      <c r="JPZ31" s="291"/>
      <c r="JQA31" s="291"/>
      <c r="JQB31" s="291"/>
      <c r="JQC31" s="291"/>
      <c r="JQD31" s="291"/>
      <c r="JQE31" s="291"/>
      <c r="JQF31" s="291"/>
      <c r="JQG31" s="291"/>
      <c r="JQH31" s="291"/>
      <c r="JQI31" s="291"/>
      <c r="JQJ31" s="291"/>
      <c r="JQK31" s="291"/>
      <c r="JQL31" s="291"/>
      <c r="JQM31" s="291"/>
      <c r="JQN31" s="291"/>
      <c r="JQO31" s="291"/>
      <c r="JQP31" s="291"/>
      <c r="JQQ31" s="291"/>
      <c r="JQR31" s="291"/>
      <c r="JQS31" s="291"/>
      <c r="JQT31" s="291"/>
      <c r="JQU31" s="291"/>
      <c r="JQV31" s="291"/>
      <c r="JQW31" s="291"/>
      <c r="JQX31" s="291"/>
      <c r="JQY31" s="291"/>
      <c r="JQZ31" s="291"/>
      <c r="JRA31" s="291"/>
      <c r="JRB31" s="291"/>
      <c r="JRC31" s="291"/>
      <c r="JRD31" s="291"/>
      <c r="JRE31" s="291"/>
      <c r="JRF31" s="291"/>
      <c r="JRG31" s="291"/>
      <c r="JRH31" s="291"/>
      <c r="JRI31" s="291"/>
      <c r="JRJ31" s="291"/>
      <c r="JRK31" s="291"/>
      <c r="JRL31" s="291"/>
      <c r="JRM31" s="291"/>
      <c r="JRN31" s="291"/>
      <c r="JRO31" s="291"/>
      <c r="JRP31" s="291"/>
      <c r="JRQ31" s="291"/>
      <c r="JRR31" s="291"/>
      <c r="JRS31" s="291"/>
      <c r="JRT31" s="291"/>
      <c r="JRU31" s="291"/>
      <c r="JRV31" s="291"/>
      <c r="JRW31" s="291"/>
      <c r="JRX31" s="291"/>
      <c r="JRY31" s="291"/>
      <c r="JRZ31" s="291"/>
      <c r="JSA31" s="291"/>
      <c r="JSB31" s="291"/>
      <c r="JSC31" s="291"/>
      <c r="JSD31" s="291"/>
      <c r="JSE31" s="291"/>
      <c r="JSF31" s="291"/>
      <c r="JSG31" s="291"/>
      <c r="JSH31" s="291"/>
      <c r="JSI31" s="291"/>
      <c r="JSJ31" s="291"/>
      <c r="JSK31" s="291"/>
      <c r="JSL31" s="291"/>
      <c r="JSM31" s="291"/>
      <c r="JSN31" s="291"/>
      <c r="JSO31" s="291"/>
      <c r="JSP31" s="291"/>
      <c r="JSQ31" s="291"/>
      <c r="JSR31" s="291"/>
      <c r="JSS31" s="291"/>
      <c r="JST31" s="291"/>
      <c r="JSU31" s="291"/>
      <c r="JSV31" s="291"/>
      <c r="JSW31" s="291"/>
      <c r="JSX31" s="291"/>
      <c r="JSY31" s="291"/>
      <c r="JSZ31" s="291"/>
      <c r="JTA31" s="291"/>
      <c r="JTB31" s="291"/>
      <c r="JTC31" s="291"/>
      <c r="JTD31" s="291"/>
      <c r="JTE31" s="291"/>
      <c r="JTF31" s="291"/>
      <c r="JTG31" s="291"/>
      <c r="JTH31" s="291"/>
      <c r="JTI31" s="291"/>
      <c r="JTJ31" s="291"/>
      <c r="JTK31" s="291"/>
      <c r="JTL31" s="291"/>
      <c r="JTM31" s="291"/>
      <c r="JTN31" s="291"/>
      <c r="JTO31" s="291"/>
      <c r="JTP31" s="291"/>
      <c r="JTQ31" s="291"/>
      <c r="JTR31" s="291"/>
      <c r="JTS31" s="291"/>
      <c r="JTT31" s="291"/>
      <c r="JTU31" s="291"/>
      <c r="JTV31" s="291"/>
      <c r="JTW31" s="291"/>
      <c r="JTX31" s="291"/>
      <c r="JTY31" s="291"/>
      <c r="JTZ31" s="291"/>
      <c r="JUA31" s="291"/>
      <c r="JUB31" s="291"/>
      <c r="JUC31" s="291"/>
      <c r="JUD31" s="291"/>
      <c r="JUE31" s="291"/>
      <c r="JUF31" s="291"/>
      <c r="JUG31" s="291"/>
      <c r="JUH31" s="291"/>
      <c r="JUI31" s="291"/>
      <c r="JUJ31" s="291"/>
      <c r="JUK31" s="291"/>
      <c r="JUL31" s="291"/>
      <c r="JUM31" s="291"/>
      <c r="JUN31" s="291"/>
      <c r="JUO31" s="291"/>
      <c r="JUP31" s="291"/>
      <c r="JUQ31" s="291"/>
      <c r="JUR31" s="291"/>
      <c r="JUS31" s="291"/>
      <c r="JUT31" s="291"/>
      <c r="JUU31" s="291"/>
      <c r="JUV31" s="291"/>
      <c r="JUW31" s="291"/>
      <c r="JUX31" s="291"/>
      <c r="JUY31" s="291"/>
      <c r="JUZ31" s="291"/>
      <c r="JVA31" s="291"/>
      <c r="JVB31" s="291"/>
      <c r="JVC31" s="291"/>
      <c r="JVD31" s="291"/>
      <c r="JVE31" s="291"/>
      <c r="JVF31" s="291"/>
      <c r="JVG31" s="291"/>
      <c r="JVH31" s="291"/>
      <c r="JVI31" s="291"/>
      <c r="JVJ31" s="291"/>
      <c r="JVK31" s="291"/>
      <c r="JVL31" s="291"/>
      <c r="JVM31" s="291"/>
      <c r="JVN31" s="291"/>
      <c r="JVO31" s="291"/>
      <c r="JVP31" s="291"/>
      <c r="JVQ31" s="291"/>
      <c r="JVR31" s="291"/>
      <c r="JVS31" s="291"/>
      <c r="JVT31" s="291"/>
      <c r="JVU31" s="291"/>
      <c r="JVV31" s="291"/>
      <c r="JVW31" s="291"/>
      <c r="JVX31" s="291"/>
      <c r="JVY31" s="291"/>
      <c r="JVZ31" s="291"/>
      <c r="JWA31" s="291"/>
      <c r="JWB31" s="291"/>
      <c r="JWC31" s="291"/>
      <c r="JWD31" s="291"/>
      <c r="JWE31" s="291"/>
      <c r="JWF31" s="291"/>
      <c r="JWG31" s="291"/>
      <c r="JWH31" s="291"/>
      <c r="JWI31" s="291"/>
      <c r="JWJ31" s="291"/>
      <c r="JWK31" s="291"/>
      <c r="JWL31" s="291"/>
      <c r="JWM31" s="291"/>
      <c r="JWN31" s="291"/>
      <c r="JWO31" s="291"/>
      <c r="JWP31" s="291"/>
      <c r="JWQ31" s="291"/>
      <c r="JWR31" s="291"/>
      <c r="JWS31" s="291"/>
      <c r="JWT31" s="291"/>
      <c r="JWU31" s="291"/>
      <c r="JWV31" s="291"/>
      <c r="JWW31" s="291"/>
      <c r="JWX31" s="291"/>
      <c r="JWY31" s="291"/>
      <c r="JWZ31" s="291"/>
      <c r="JXA31" s="291"/>
      <c r="JXB31" s="291"/>
      <c r="JXC31" s="291"/>
      <c r="JXD31" s="291"/>
      <c r="JXE31" s="291"/>
      <c r="JXF31" s="291"/>
      <c r="JXG31" s="291"/>
      <c r="JXH31" s="291"/>
      <c r="JXI31" s="291"/>
      <c r="JXJ31" s="291"/>
      <c r="JXK31" s="291"/>
      <c r="JXL31" s="291"/>
      <c r="JXM31" s="291"/>
      <c r="JXN31" s="291"/>
      <c r="JXO31" s="291"/>
      <c r="JXP31" s="291"/>
      <c r="JXQ31" s="291"/>
      <c r="JXR31" s="291"/>
      <c r="JXS31" s="291"/>
      <c r="JXT31" s="291"/>
      <c r="JXU31" s="291"/>
      <c r="JXV31" s="291"/>
      <c r="JXW31" s="291"/>
      <c r="JXX31" s="291"/>
      <c r="JXY31" s="291"/>
      <c r="JXZ31" s="291"/>
      <c r="JYA31" s="291"/>
      <c r="JYB31" s="291"/>
      <c r="JYC31" s="291"/>
      <c r="JYD31" s="291"/>
      <c r="JYE31" s="291"/>
      <c r="JYF31" s="291"/>
      <c r="JYG31" s="291"/>
      <c r="JYH31" s="291"/>
      <c r="JYI31" s="291"/>
      <c r="JYJ31" s="291"/>
      <c r="JYK31" s="291"/>
      <c r="JYL31" s="291"/>
      <c r="JYM31" s="291"/>
      <c r="JYN31" s="291"/>
      <c r="JYO31" s="291"/>
      <c r="JYP31" s="291"/>
      <c r="JYQ31" s="291"/>
      <c r="JYR31" s="291"/>
      <c r="JYS31" s="291"/>
      <c r="JYT31" s="291"/>
      <c r="JYU31" s="291"/>
      <c r="JYV31" s="291"/>
      <c r="JYW31" s="291"/>
      <c r="JYX31" s="291"/>
      <c r="JYY31" s="291"/>
      <c r="JYZ31" s="291"/>
      <c r="JZA31" s="291"/>
      <c r="JZB31" s="291"/>
      <c r="JZC31" s="291"/>
      <c r="JZD31" s="291"/>
      <c r="JZE31" s="291"/>
      <c r="JZF31" s="291"/>
      <c r="JZG31" s="291"/>
      <c r="JZH31" s="291"/>
      <c r="JZI31" s="291"/>
      <c r="JZJ31" s="291"/>
      <c r="JZK31" s="291"/>
      <c r="JZL31" s="291"/>
      <c r="JZM31" s="291"/>
      <c r="JZN31" s="291"/>
      <c r="JZO31" s="291"/>
      <c r="JZP31" s="291"/>
      <c r="JZQ31" s="291"/>
      <c r="JZR31" s="291"/>
      <c r="JZS31" s="291"/>
      <c r="JZT31" s="291"/>
      <c r="JZU31" s="291"/>
      <c r="JZV31" s="291"/>
      <c r="JZW31" s="291"/>
      <c r="JZX31" s="291"/>
      <c r="JZY31" s="291"/>
      <c r="JZZ31" s="291"/>
      <c r="KAA31" s="291"/>
      <c r="KAB31" s="291"/>
      <c r="KAC31" s="291"/>
      <c r="KAD31" s="291"/>
      <c r="KAE31" s="291"/>
      <c r="KAF31" s="291"/>
      <c r="KAG31" s="291"/>
      <c r="KAH31" s="291"/>
      <c r="KAI31" s="291"/>
      <c r="KAJ31" s="291"/>
      <c r="KAK31" s="291"/>
      <c r="KAL31" s="291"/>
      <c r="KAM31" s="291"/>
      <c r="KAN31" s="291"/>
      <c r="KAO31" s="291"/>
      <c r="KAP31" s="291"/>
      <c r="KAQ31" s="291"/>
      <c r="KAR31" s="291"/>
      <c r="KAS31" s="291"/>
      <c r="KAT31" s="291"/>
      <c r="KAU31" s="291"/>
      <c r="KAV31" s="291"/>
      <c r="KAW31" s="291"/>
      <c r="KAX31" s="291"/>
      <c r="KAY31" s="291"/>
      <c r="KAZ31" s="291"/>
      <c r="KBA31" s="291"/>
      <c r="KBB31" s="291"/>
      <c r="KBC31" s="291"/>
      <c r="KBD31" s="291"/>
      <c r="KBE31" s="291"/>
      <c r="KBF31" s="291"/>
      <c r="KBG31" s="291"/>
      <c r="KBH31" s="291"/>
      <c r="KBI31" s="291"/>
      <c r="KBJ31" s="291"/>
      <c r="KBK31" s="291"/>
      <c r="KBL31" s="291"/>
      <c r="KBM31" s="291"/>
      <c r="KBN31" s="291"/>
      <c r="KBO31" s="291"/>
      <c r="KBP31" s="291"/>
      <c r="KBQ31" s="291"/>
      <c r="KBR31" s="291"/>
      <c r="KBS31" s="291"/>
      <c r="KBT31" s="291"/>
      <c r="KBU31" s="291"/>
      <c r="KBV31" s="291"/>
      <c r="KBW31" s="291"/>
      <c r="KBX31" s="291"/>
      <c r="KBY31" s="291"/>
      <c r="KBZ31" s="291"/>
      <c r="KCA31" s="291"/>
      <c r="KCB31" s="291"/>
      <c r="KCC31" s="291"/>
      <c r="KCD31" s="291"/>
      <c r="KCE31" s="291"/>
      <c r="KCF31" s="291"/>
      <c r="KCG31" s="291"/>
      <c r="KCH31" s="291"/>
      <c r="KCI31" s="291"/>
      <c r="KCJ31" s="291"/>
      <c r="KCK31" s="291"/>
      <c r="KCL31" s="291"/>
      <c r="KCM31" s="291"/>
      <c r="KCN31" s="291"/>
      <c r="KCO31" s="291"/>
      <c r="KCP31" s="291"/>
      <c r="KCQ31" s="291"/>
      <c r="KCR31" s="291"/>
      <c r="KCS31" s="291"/>
      <c r="KCT31" s="291"/>
      <c r="KCU31" s="291"/>
      <c r="KCV31" s="291"/>
      <c r="KCW31" s="291"/>
      <c r="KCX31" s="291"/>
      <c r="KCY31" s="291"/>
      <c r="KCZ31" s="291"/>
      <c r="KDA31" s="291"/>
      <c r="KDB31" s="291"/>
      <c r="KDC31" s="291"/>
      <c r="KDD31" s="291"/>
      <c r="KDE31" s="291"/>
      <c r="KDF31" s="291"/>
      <c r="KDG31" s="291"/>
      <c r="KDH31" s="291"/>
      <c r="KDI31" s="291"/>
      <c r="KDJ31" s="291"/>
      <c r="KDK31" s="291"/>
      <c r="KDL31" s="291"/>
      <c r="KDM31" s="291"/>
      <c r="KDN31" s="291"/>
      <c r="KDO31" s="291"/>
      <c r="KDP31" s="291"/>
      <c r="KDQ31" s="291"/>
      <c r="KDR31" s="291"/>
      <c r="KDS31" s="291"/>
      <c r="KDT31" s="291"/>
      <c r="KDU31" s="291"/>
      <c r="KDV31" s="291"/>
      <c r="KDW31" s="291"/>
      <c r="KDX31" s="291"/>
      <c r="KDY31" s="291"/>
      <c r="KDZ31" s="291"/>
      <c r="KEA31" s="291"/>
      <c r="KEB31" s="291"/>
      <c r="KEC31" s="291"/>
      <c r="KED31" s="291"/>
      <c r="KEE31" s="291"/>
      <c r="KEF31" s="291"/>
      <c r="KEG31" s="291"/>
      <c r="KEH31" s="291"/>
      <c r="KEI31" s="291"/>
      <c r="KEJ31" s="291"/>
      <c r="KEK31" s="291"/>
      <c r="KEL31" s="291"/>
      <c r="KEM31" s="291"/>
      <c r="KEN31" s="291"/>
      <c r="KEO31" s="291"/>
      <c r="KEP31" s="291"/>
      <c r="KEQ31" s="291"/>
      <c r="KER31" s="291"/>
      <c r="KES31" s="291"/>
      <c r="KET31" s="291"/>
      <c r="KEU31" s="291"/>
      <c r="KEV31" s="291"/>
      <c r="KEW31" s="291"/>
      <c r="KEX31" s="291"/>
      <c r="KEY31" s="291"/>
      <c r="KEZ31" s="291"/>
      <c r="KFA31" s="291"/>
      <c r="KFB31" s="291"/>
      <c r="KFC31" s="291"/>
      <c r="KFD31" s="291"/>
      <c r="KFE31" s="291"/>
      <c r="KFF31" s="291"/>
      <c r="KFG31" s="291"/>
      <c r="KFH31" s="291"/>
      <c r="KFI31" s="291"/>
      <c r="KFJ31" s="291"/>
      <c r="KFK31" s="291"/>
      <c r="KFL31" s="291"/>
      <c r="KFM31" s="291"/>
      <c r="KFN31" s="291"/>
      <c r="KFO31" s="291"/>
      <c r="KFP31" s="291"/>
      <c r="KFQ31" s="291"/>
      <c r="KFR31" s="291"/>
      <c r="KFS31" s="291"/>
      <c r="KFT31" s="291"/>
      <c r="KFU31" s="291"/>
      <c r="KFV31" s="291"/>
      <c r="KFW31" s="291"/>
      <c r="KFX31" s="291"/>
      <c r="KFY31" s="291"/>
      <c r="KFZ31" s="291"/>
      <c r="KGA31" s="291"/>
      <c r="KGB31" s="291"/>
      <c r="KGC31" s="291"/>
      <c r="KGD31" s="291"/>
      <c r="KGE31" s="291"/>
      <c r="KGF31" s="291"/>
      <c r="KGG31" s="291"/>
      <c r="KGH31" s="291"/>
      <c r="KGI31" s="291"/>
      <c r="KGJ31" s="291"/>
      <c r="KGK31" s="291"/>
      <c r="KGL31" s="291"/>
      <c r="KGM31" s="291"/>
      <c r="KGN31" s="291"/>
      <c r="KGO31" s="291"/>
      <c r="KGP31" s="291"/>
      <c r="KGQ31" s="291"/>
      <c r="KGR31" s="291"/>
      <c r="KGS31" s="291"/>
      <c r="KGT31" s="291"/>
      <c r="KGU31" s="291"/>
      <c r="KGV31" s="291"/>
      <c r="KGW31" s="291"/>
      <c r="KGX31" s="291"/>
      <c r="KGY31" s="291"/>
      <c r="KGZ31" s="291"/>
      <c r="KHA31" s="291"/>
      <c r="KHB31" s="291"/>
      <c r="KHC31" s="291"/>
      <c r="KHD31" s="291"/>
      <c r="KHE31" s="291"/>
      <c r="KHF31" s="291"/>
      <c r="KHG31" s="291"/>
      <c r="KHH31" s="291"/>
      <c r="KHI31" s="291"/>
      <c r="KHJ31" s="291"/>
      <c r="KHK31" s="291"/>
      <c r="KHL31" s="291"/>
      <c r="KHM31" s="291"/>
      <c r="KHN31" s="291"/>
      <c r="KHO31" s="291"/>
      <c r="KHP31" s="291"/>
      <c r="KHQ31" s="291"/>
      <c r="KHR31" s="291"/>
      <c r="KHS31" s="291"/>
      <c r="KHT31" s="291"/>
      <c r="KHU31" s="291"/>
      <c r="KHV31" s="291"/>
      <c r="KHW31" s="291"/>
      <c r="KHX31" s="291"/>
      <c r="KHY31" s="291"/>
      <c r="KHZ31" s="291"/>
      <c r="KIA31" s="291"/>
      <c r="KIB31" s="291"/>
      <c r="KIC31" s="291"/>
      <c r="KID31" s="291"/>
      <c r="KIE31" s="291"/>
      <c r="KIF31" s="291"/>
      <c r="KIG31" s="291"/>
      <c r="KIH31" s="291"/>
      <c r="KII31" s="291"/>
      <c r="KIJ31" s="291"/>
      <c r="KIK31" s="291"/>
      <c r="KIL31" s="291"/>
      <c r="KIM31" s="291"/>
      <c r="KIN31" s="291"/>
      <c r="KIO31" s="291"/>
      <c r="KIP31" s="291"/>
      <c r="KIQ31" s="291"/>
      <c r="KIR31" s="291"/>
      <c r="KIS31" s="291"/>
      <c r="KIT31" s="291"/>
      <c r="KIU31" s="291"/>
      <c r="KIV31" s="291"/>
      <c r="KIW31" s="291"/>
      <c r="KIX31" s="291"/>
      <c r="KIY31" s="291"/>
      <c r="KIZ31" s="291"/>
      <c r="KJA31" s="291"/>
      <c r="KJB31" s="291"/>
      <c r="KJC31" s="291"/>
      <c r="KJD31" s="291"/>
      <c r="KJE31" s="291"/>
      <c r="KJF31" s="291"/>
      <c r="KJG31" s="291"/>
      <c r="KJH31" s="291"/>
      <c r="KJI31" s="291"/>
      <c r="KJJ31" s="291"/>
      <c r="KJK31" s="291"/>
      <c r="KJL31" s="291"/>
      <c r="KJM31" s="291"/>
      <c r="KJN31" s="291"/>
      <c r="KJO31" s="291"/>
      <c r="KJP31" s="291"/>
      <c r="KJQ31" s="291"/>
      <c r="KJR31" s="291"/>
      <c r="KJS31" s="291"/>
      <c r="KJT31" s="291"/>
      <c r="KJU31" s="291"/>
      <c r="KJV31" s="291"/>
      <c r="KJW31" s="291"/>
      <c r="KJX31" s="291"/>
      <c r="KJY31" s="291"/>
      <c r="KJZ31" s="291"/>
      <c r="KKA31" s="291"/>
      <c r="KKB31" s="291"/>
      <c r="KKC31" s="291"/>
      <c r="KKD31" s="291"/>
      <c r="KKE31" s="291"/>
      <c r="KKF31" s="291"/>
      <c r="KKG31" s="291"/>
      <c r="KKH31" s="291"/>
      <c r="KKI31" s="291"/>
      <c r="KKJ31" s="291"/>
      <c r="KKK31" s="291"/>
      <c r="KKL31" s="291"/>
      <c r="KKM31" s="291"/>
      <c r="KKN31" s="291"/>
      <c r="KKO31" s="291"/>
      <c r="KKP31" s="291"/>
      <c r="KKQ31" s="291"/>
      <c r="KKR31" s="291"/>
      <c r="KKS31" s="291"/>
      <c r="KKT31" s="291"/>
      <c r="KKU31" s="291"/>
      <c r="KKV31" s="291"/>
      <c r="KKW31" s="291"/>
      <c r="KKX31" s="291"/>
      <c r="KKY31" s="291"/>
      <c r="KKZ31" s="291"/>
      <c r="KLA31" s="291"/>
      <c r="KLB31" s="291"/>
      <c r="KLC31" s="291"/>
      <c r="KLD31" s="291"/>
      <c r="KLE31" s="291"/>
      <c r="KLF31" s="291"/>
      <c r="KLG31" s="291"/>
      <c r="KLH31" s="291"/>
      <c r="KLI31" s="291"/>
      <c r="KLJ31" s="291"/>
      <c r="KLK31" s="291"/>
      <c r="KLL31" s="291"/>
      <c r="KLM31" s="291"/>
      <c r="KLN31" s="291"/>
      <c r="KLO31" s="291"/>
      <c r="KLP31" s="291"/>
      <c r="KLQ31" s="291"/>
      <c r="KLR31" s="291"/>
      <c r="KLS31" s="291"/>
      <c r="KLT31" s="291"/>
      <c r="KLU31" s="291"/>
      <c r="KLV31" s="291"/>
      <c r="KLW31" s="291"/>
      <c r="KLX31" s="291"/>
      <c r="KLY31" s="291"/>
      <c r="KLZ31" s="291"/>
      <c r="KMA31" s="291"/>
      <c r="KMB31" s="291"/>
      <c r="KMC31" s="291"/>
      <c r="KMD31" s="291"/>
      <c r="KME31" s="291"/>
      <c r="KMF31" s="291"/>
      <c r="KMG31" s="291"/>
      <c r="KMH31" s="291"/>
      <c r="KMI31" s="291"/>
      <c r="KMJ31" s="291"/>
      <c r="KMK31" s="291"/>
      <c r="KML31" s="291"/>
      <c r="KMM31" s="291"/>
      <c r="KMN31" s="291"/>
      <c r="KMO31" s="291"/>
      <c r="KMP31" s="291"/>
      <c r="KMQ31" s="291"/>
      <c r="KMR31" s="291"/>
      <c r="KMS31" s="291"/>
      <c r="KMT31" s="291"/>
      <c r="KMU31" s="291"/>
      <c r="KMV31" s="291"/>
      <c r="KMW31" s="291"/>
      <c r="KMX31" s="291"/>
      <c r="KMY31" s="291"/>
      <c r="KMZ31" s="291"/>
      <c r="KNA31" s="291"/>
      <c r="KNB31" s="291"/>
      <c r="KNC31" s="291"/>
      <c r="KND31" s="291"/>
      <c r="KNE31" s="291"/>
      <c r="KNF31" s="291"/>
      <c r="KNG31" s="291"/>
      <c r="KNH31" s="291"/>
      <c r="KNI31" s="291"/>
      <c r="KNJ31" s="291"/>
      <c r="KNK31" s="291"/>
      <c r="KNL31" s="291"/>
      <c r="KNM31" s="291"/>
      <c r="KNN31" s="291"/>
      <c r="KNO31" s="291"/>
      <c r="KNP31" s="291"/>
      <c r="KNQ31" s="291"/>
      <c r="KNR31" s="291"/>
      <c r="KNS31" s="291"/>
      <c r="KNT31" s="291"/>
      <c r="KNU31" s="291"/>
      <c r="KNV31" s="291"/>
      <c r="KNW31" s="291"/>
      <c r="KNX31" s="291"/>
      <c r="KNY31" s="291"/>
      <c r="KNZ31" s="291"/>
      <c r="KOA31" s="291"/>
      <c r="KOB31" s="291"/>
      <c r="KOC31" s="291"/>
      <c r="KOD31" s="291"/>
      <c r="KOE31" s="291"/>
      <c r="KOF31" s="291"/>
      <c r="KOG31" s="291"/>
      <c r="KOH31" s="291"/>
      <c r="KOI31" s="291"/>
      <c r="KOJ31" s="291"/>
      <c r="KOK31" s="291"/>
      <c r="KOL31" s="291"/>
      <c r="KOM31" s="291"/>
      <c r="KON31" s="291"/>
      <c r="KOO31" s="291"/>
      <c r="KOP31" s="291"/>
      <c r="KOQ31" s="291"/>
      <c r="KOR31" s="291"/>
      <c r="KOS31" s="291"/>
      <c r="KOT31" s="291"/>
      <c r="KOU31" s="291"/>
      <c r="KOV31" s="291"/>
      <c r="KOW31" s="291"/>
      <c r="KOX31" s="291"/>
      <c r="KOY31" s="291"/>
      <c r="KOZ31" s="291"/>
      <c r="KPA31" s="291"/>
      <c r="KPB31" s="291"/>
      <c r="KPC31" s="291"/>
      <c r="KPD31" s="291"/>
      <c r="KPE31" s="291"/>
      <c r="KPF31" s="291"/>
      <c r="KPG31" s="291"/>
      <c r="KPH31" s="291"/>
      <c r="KPI31" s="291"/>
      <c r="KPJ31" s="291"/>
      <c r="KPK31" s="291"/>
      <c r="KPL31" s="291"/>
      <c r="KPM31" s="291"/>
      <c r="KPN31" s="291"/>
      <c r="KPO31" s="291"/>
      <c r="KPP31" s="291"/>
      <c r="KPQ31" s="291"/>
      <c r="KPR31" s="291"/>
      <c r="KPS31" s="291"/>
      <c r="KPT31" s="291"/>
      <c r="KPU31" s="291"/>
      <c r="KPV31" s="291"/>
      <c r="KPW31" s="291"/>
      <c r="KPX31" s="291"/>
      <c r="KPY31" s="291"/>
      <c r="KPZ31" s="291"/>
      <c r="KQA31" s="291"/>
      <c r="KQB31" s="291"/>
      <c r="KQC31" s="291"/>
      <c r="KQD31" s="291"/>
      <c r="KQE31" s="291"/>
      <c r="KQF31" s="291"/>
      <c r="KQG31" s="291"/>
      <c r="KQH31" s="291"/>
      <c r="KQI31" s="291"/>
      <c r="KQJ31" s="291"/>
      <c r="KQK31" s="291"/>
      <c r="KQL31" s="291"/>
      <c r="KQM31" s="291"/>
      <c r="KQN31" s="291"/>
      <c r="KQO31" s="291"/>
      <c r="KQP31" s="291"/>
      <c r="KQQ31" s="291"/>
      <c r="KQR31" s="291"/>
      <c r="KQS31" s="291"/>
      <c r="KQT31" s="291"/>
      <c r="KQU31" s="291"/>
      <c r="KQV31" s="291"/>
      <c r="KQW31" s="291"/>
      <c r="KQX31" s="291"/>
      <c r="KQY31" s="291"/>
      <c r="KQZ31" s="291"/>
      <c r="KRA31" s="291"/>
      <c r="KRB31" s="291"/>
      <c r="KRC31" s="291"/>
      <c r="KRD31" s="291"/>
      <c r="KRE31" s="291"/>
      <c r="KRF31" s="291"/>
      <c r="KRG31" s="291"/>
      <c r="KRH31" s="291"/>
      <c r="KRI31" s="291"/>
      <c r="KRJ31" s="291"/>
      <c r="KRK31" s="291"/>
      <c r="KRL31" s="291"/>
      <c r="KRM31" s="291"/>
      <c r="KRN31" s="291"/>
      <c r="KRO31" s="291"/>
      <c r="KRP31" s="291"/>
      <c r="KRQ31" s="291"/>
      <c r="KRR31" s="291"/>
      <c r="KRS31" s="291"/>
      <c r="KRT31" s="291"/>
      <c r="KRU31" s="291"/>
      <c r="KRV31" s="291"/>
      <c r="KRW31" s="291"/>
      <c r="KRX31" s="291"/>
      <c r="KRY31" s="291"/>
      <c r="KRZ31" s="291"/>
      <c r="KSA31" s="291"/>
      <c r="KSB31" s="291"/>
      <c r="KSC31" s="291"/>
      <c r="KSD31" s="291"/>
      <c r="KSE31" s="291"/>
      <c r="KSF31" s="291"/>
      <c r="KSG31" s="291"/>
      <c r="KSH31" s="291"/>
      <c r="KSI31" s="291"/>
      <c r="KSJ31" s="291"/>
      <c r="KSK31" s="291"/>
      <c r="KSL31" s="291"/>
      <c r="KSM31" s="291"/>
      <c r="KSN31" s="291"/>
      <c r="KSO31" s="291"/>
      <c r="KSP31" s="291"/>
      <c r="KSQ31" s="291"/>
      <c r="KSR31" s="291"/>
      <c r="KSS31" s="291"/>
      <c r="KST31" s="291"/>
      <c r="KSU31" s="291"/>
      <c r="KSV31" s="291"/>
      <c r="KSW31" s="291"/>
      <c r="KSX31" s="291"/>
      <c r="KSY31" s="291"/>
      <c r="KSZ31" s="291"/>
      <c r="KTA31" s="291"/>
      <c r="KTB31" s="291"/>
      <c r="KTC31" s="291"/>
      <c r="KTD31" s="291"/>
      <c r="KTE31" s="291"/>
      <c r="KTF31" s="291"/>
      <c r="KTG31" s="291"/>
      <c r="KTH31" s="291"/>
      <c r="KTI31" s="291"/>
      <c r="KTJ31" s="291"/>
      <c r="KTK31" s="291"/>
      <c r="KTL31" s="291"/>
      <c r="KTM31" s="291"/>
      <c r="KTN31" s="291"/>
      <c r="KTO31" s="291"/>
      <c r="KTP31" s="291"/>
      <c r="KTQ31" s="291"/>
      <c r="KTR31" s="291"/>
      <c r="KTS31" s="291"/>
      <c r="KTT31" s="291"/>
      <c r="KTU31" s="291"/>
      <c r="KTV31" s="291"/>
      <c r="KTW31" s="291"/>
      <c r="KTX31" s="291"/>
      <c r="KTY31" s="291"/>
      <c r="KTZ31" s="291"/>
      <c r="KUA31" s="291"/>
      <c r="KUB31" s="291"/>
      <c r="KUC31" s="291"/>
      <c r="KUD31" s="291"/>
      <c r="KUE31" s="291"/>
      <c r="KUF31" s="291"/>
      <c r="KUG31" s="291"/>
      <c r="KUH31" s="291"/>
      <c r="KUI31" s="291"/>
      <c r="KUJ31" s="291"/>
      <c r="KUK31" s="291"/>
      <c r="KUL31" s="291"/>
      <c r="KUM31" s="291"/>
      <c r="KUN31" s="291"/>
      <c r="KUO31" s="291"/>
      <c r="KUP31" s="291"/>
      <c r="KUQ31" s="291"/>
      <c r="KUR31" s="291"/>
      <c r="KUS31" s="291"/>
      <c r="KUT31" s="291"/>
      <c r="KUU31" s="291"/>
      <c r="KUV31" s="291"/>
      <c r="KUW31" s="291"/>
      <c r="KUX31" s="291"/>
      <c r="KUY31" s="291"/>
      <c r="KUZ31" s="291"/>
      <c r="KVA31" s="291"/>
      <c r="KVB31" s="291"/>
      <c r="KVC31" s="291"/>
      <c r="KVD31" s="291"/>
      <c r="KVE31" s="291"/>
      <c r="KVF31" s="291"/>
      <c r="KVG31" s="291"/>
      <c r="KVH31" s="291"/>
      <c r="KVI31" s="291"/>
      <c r="KVJ31" s="291"/>
      <c r="KVK31" s="291"/>
      <c r="KVL31" s="291"/>
      <c r="KVM31" s="291"/>
      <c r="KVN31" s="291"/>
      <c r="KVO31" s="291"/>
      <c r="KVP31" s="291"/>
      <c r="KVQ31" s="291"/>
      <c r="KVR31" s="291"/>
      <c r="KVS31" s="291"/>
      <c r="KVT31" s="291"/>
      <c r="KVU31" s="291"/>
      <c r="KVV31" s="291"/>
      <c r="KVW31" s="291"/>
      <c r="KVX31" s="291"/>
      <c r="KVY31" s="291"/>
      <c r="KVZ31" s="291"/>
      <c r="KWA31" s="291"/>
      <c r="KWB31" s="291"/>
      <c r="KWC31" s="291"/>
      <c r="KWD31" s="291"/>
      <c r="KWE31" s="291"/>
      <c r="KWF31" s="291"/>
      <c r="KWG31" s="291"/>
      <c r="KWH31" s="291"/>
      <c r="KWI31" s="291"/>
      <c r="KWJ31" s="291"/>
      <c r="KWK31" s="291"/>
      <c r="KWL31" s="291"/>
      <c r="KWM31" s="291"/>
      <c r="KWN31" s="291"/>
      <c r="KWO31" s="291"/>
      <c r="KWP31" s="291"/>
      <c r="KWQ31" s="291"/>
      <c r="KWR31" s="291"/>
      <c r="KWS31" s="291"/>
      <c r="KWT31" s="291"/>
      <c r="KWU31" s="291"/>
      <c r="KWV31" s="291"/>
      <c r="KWW31" s="291"/>
      <c r="KWX31" s="291"/>
      <c r="KWY31" s="291"/>
      <c r="KWZ31" s="291"/>
      <c r="KXA31" s="291"/>
      <c r="KXB31" s="291"/>
      <c r="KXC31" s="291"/>
      <c r="KXD31" s="291"/>
      <c r="KXE31" s="291"/>
      <c r="KXF31" s="291"/>
      <c r="KXG31" s="291"/>
      <c r="KXH31" s="291"/>
      <c r="KXI31" s="291"/>
      <c r="KXJ31" s="291"/>
      <c r="KXK31" s="291"/>
      <c r="KXL31" s="291"/>
      <c r="KXM31" s="291"/>
      <c r="KXN31" s="291"/>
      <c r="KXO31" s="291"/>
      <c r="KXP31" s="291"/>
      <c r="KXQ31" s="291"/>
      <c r="KXR31" s="291"/>
      <c r="KXS31" s="291"/>
      <c r="KXT31" s="291"/>
      <c r="KXU31" s="291"/>
      <c r="KXV31" s="291"/>
      <c r="KXW31" s="291"/>
      <c r="KXX31" s="291"/>
      <c r="KXY31" s="291"/>
      <c r="KXZ31" s="291"/>
      <c r="KYA31" s="291"/>
      <c r="KYB31" s="291"/>
      <c r="KYC31" s="291"/>
      <c r="KYD31" s="291"/>
      <c r="KYE31" s="291"/>
      <c r="KYF31" s="291"/>
      <c r="KYG31" s="291"/>
      <c r="KYH31" s="291"/>
      <c r="KYI31" s="291"/>
      <c r="KYJ31" s="291"/>
      <c r="KYK31" s="291"/>
      <c r="KYL31" s="291"/>
      <c r="KYM31" s="291"/>
      <c r="KYN31" s="291"/>
      <c r="KYO31" s="291"/>
      <c r="KYP31" s="291"/>
      <c r="KYQ31" s="291"/>
      <c r="KYR31" s="291"/>
      <c r="KYS31" s="291"/>
      <c r="KYT31" s="291"/>
      <c r="KYU31" s="291"/>
      <c r="KYV31" s="291"/>
      <c r="KYW31" s="291"/>
      <c r="KYX31" s="291"/>
      <c r="KYY31" s="291"/>
      <c r="KYZ31" s="291"/>
      <c r="KZA31" s="291"/>
      <c r="KZB31" s="291"/>
      <c r="KZC31" s="291"/>
      <c r="KZD31" s="291"/>
      <c r="KZE31" s="291"/>
      <c r="KZF31" s="291"/>
      <c r="KZG31" s="291"/>
      <c r="KZH31" s="291"/>
      <c r="KZI31" s="291"/>
      <c r="KZJ31" s="291"/>
      <c r="KZK31" s="291"/>
      <c r="KZL31" s="291"/>
      <c r="KZM31" s="291"/>
      <c r="KZN31" s="291"/>
      <c r="KZO31" s="291"/>
      <c r="KZP31" s="291"/>
      <c r="KZQ31" s="291"/>
      <c r="KZR31" s="291"/>
      <c r="KZS31" s="291"/>
      <c r="KZT31" s="291"/>
      <c r="KZU31" s="291"/>
      <c r="KZV31" s="291"/>
      <c r="KZW31" s="291"/>
      <c r="KZX31" s="291"/>
      <c r="KZY31" s="291"/>
      <c r="KZZ31" s="291"/>
      <c r="LAA31" s="291"/>
      <c r="LAB31" s="291"/>
      <c r="LAC31" s="291"/>
      <c r="LAD31" s="291"/>
      <c r="LAE31" s="291"/>
      <c r="LAF31" s="291"/>
      <c r="LAG31" s="291"/>
      <c r="LAH31" s="291"/>
      <c r="LAI31" s="291"/>
      <c r="LAJ31" s="291"/>
      <c r="LAK31" s="291"/>
      <c r="LAL31" s="291"/>
      <c r="LAM31" s="291"/>
      <c r="LAN31" s="291"/>
      <c r="LAO31" s="291"/>
      <c r="LAP31" s="291"/>
      <c r="LAQ31" s="291"/>
      <c r="LAR31" s="291"/>
      <c r="LAS31" s="291"/>
      <c r="LAT31" s="291"/>
      <c r="LAU31" s="291"/>
      <c r="LAV31" s="291"/>
      <c r="LAW31" s="291"/>
      <c r="LAX31" s="291"/>
      <c r="LAY31" s="291"/>
      <c r="LAZ31" s="291"/>
      <c r="LBA31" s="291"/>
      <c r="LBB31" s="291"/>
      <c r="LBC31" s="291"/>
      <c r="LBD31" s="291"/>
      <c r="LBE31" s="291"/>
      <c r="LBF31" s="291"/>
      <c r="LBG31" s="291"/>
      <c r="LBH31" s="291"/>
      <c r="LBI31" s="291"/>
      <c r="LBJ31" s="291"/>
      <c r="LBK31" s="291"/>
      <c r="LBL31" s="291"/>
      <c r="LBM31" s="291"/>
      <c r="LBN31" s="291"/>
      <c r="LBO31" s="291"/>
      <c r="LBP31" s="291"/>
      <c r="LBQ31" s="291"/>
      <c r="LBR31" s="291"/>
      <c r="LBS31" s="291"/>
      <c r="LBT31" s="291"/>
      <c r="LBU31" s="291"/>
      <c r="LBV31" s="291"/>
      <c r="LBW31" s="291"/>
      <c r="LBX31" s="291"/>
      <c r="LBY31" s="291"/>
      <c r="LBZ31" s="291"/>
      <c r="LCA31" s="291"/>
      <c r="LCB31" s="291"/>
      <c r="LCC31" s="291"/>
      <c r="LCD31" s="291"/>
      <c r="LCE31" s="291"/>
      <c r="LCF31" s="291"/>
      <c r="LCG31" s="291"/>
      <c r="LCH31" s="291"/>
      <c r="LCI31" s="291"/>
      <c r="LCJ31" s="291"/>
      <c r="LCK31" s="291"/>
      <c r="LCL31" s="291"/>
      <c r="LCM31" s="291"/>
      <c r="LCN31" s="291"/>
      <c r="LCO31" s="291"/>
      <c r="LCP31" s="291"/>
      <c r="LCQ31" s="291"/>
      <c r="LCR31" s="291"/>
      <c r="LCS31" s="291"/>
      <c r="LCT31" s="291"/>
      <c r="LCU31" s="291"/>
      <c r="LCV31" s="291"/>
      <c r="LCW31" s="291"/>
      <c r="LCX31" s="291"/>
      <c r="LCY31" s="291"/>
      <c r="LCZ31" s="291"/>
      <c r="LDA31" s="291"/>
      <c r="LDB31" s="291"/>
      <c r="LDC31" s="291"/>
      <c r="LDD31" s="291"/>
      <c r="LDE31" s="291"/>
      <c r="LDF31" s="291"/>
      <c r="LDG31" s="291"/>
      <c r="LDH31" s="291"/>
      <c r="LDI31" s="291"/>
      <c r="LDJ31" s="291"/>
      <c r="LDK31" s="291"/>
      <c r="LDL31" s="291"/>
      <c r="LDM31" s="291"/>
      <c r="LDN31" s="291"/>
      <c r="LDO31" s="291"/>
      <c r="LDP31" s="291"/>
      <c r="LDQ31" s="291"/>
      <c r="LDR31" s="291"/>
      <c r="LDS31" s="291"/>
      <c r="LDT31" s="291"/>
      <c r="LDU31" s="291"/>
      <c r="LDV31" s="291"/>
      <c r="LDW31" s="291"/>
      <c r="LDX31" s="291"/>
      <c r="LDY31" s="291"/>
      <c r="LDZ31" s="291"/>
      <c r="LEA31" s="291"/>
      <c r="LEB31" s="291"/>
      <c r="LEC31" s="291"/>
      <c r="LED31" s="291"/>
      <c r="LEE31" s="291"/>
      <c r="LEF31" s="291"/>
      <c r="LEG31" s="291"/>
      <c r="LEH31" s="291"/>
      <c r="LEI31" s="291"/>
      <c r="LEJ31" s="291"/>
      <c r="LEK31" s="291"/>
      <c r="LEL31" s="291"/>
      <c r="LEM31" s="291"/>
      <c r="LEN31" s="291"/>
      <c r="LEO31" s="291"/>
      <c r="LEP31" s="291"/>
      <c r="LEQ31" s="291"/>
      <c r="LER31" s="291"/>
      <c r="LES31" s="291"/>
      <c r="LET31" s="291"/>
      <c r="LEU31" s="291"/>
      <c r="LEV31" s="291"/>
      <c r="LEW31" s="291"/>
      <c r="LEX31" s="291"/>
      <c r="LEY31" s="291"/>
      <c r="LEZ31" s="291"/>
      <c r="LFA31" s="291"/>
      <c r="LFB31" s="291"/>
      <c r="LFC31" s="291"/>
      <c r="LFD31" s="291"/>
      <c r="LFE31" s="291"/>
      <c r="LFF31" s="291"/>
      <c r="LFG31" s="291"/>
      <c r="LFH31" s="291"/>
      <c r="LFI31" s="291"/>
      <c r="LFJ31" s="291"/>
      <c r="LFK31" s="291"/>
      <c r="LFL31" s="291"/>
      <c r="LFM31" s="291"/>
      <c r="LFN31" s="291"/>
      <c r="LFO31" s="291"/>
      <c r="LFP31" s="291"/>
      <c r="LFQ31" s="291"/>
      <c r="LFR31" s="291"/>
      <c r="LFS31" s="291"/>
      <c r="LFT31" s="291"/>
      <c r="LFU31" s="291"/>
      <c r="LFV31" s="291"/>
      <c r="LFW31" s="291"/>
      <c r="LFX31" s="291"/>
      <c r="LFY31" s="291"/>
      <c r="LFZ31" s="291"/>
      <c r="LGA31" s="291"/>
      <c r="LGB31" s="291"/>
      <c r="LGC31" s="291"/>
      <c r="LGD31" s="291"/>
      <c r="LGE31" s="291"/>
      <c r="LGF31" s="291"/>
      <c r="LGG31" s="291"/>
      <c r="LGH31" s="291"/>
      <c r="LGI31" s="291"/>
      <c r="LGJ31" s="291"/>
      <c r="LGK31" s="291"/>
      <c r="LGL31" s="291"/>
      <c r="LGM31" s="291"/>
      <c r="LGN31" s="291"/>
      <c r="LGO31" s="291"/>
      <c r="LGP31" s="291"/>
      <c r="LGQ31" s="291"/>
      <c r="LGR31" s="291"/>
      <c r="LGS31" s="291"/>
      <c r="LGT31" s="291"/>
      <c r="LGU31" s="291"/>
      <c r="LGV31" s="291"/>
      <c r="LGW31" s="291"/>
      <c r="LGX31" s="291"/>
      <c r="LGY31" s="291"/>
      <c r="LGZ31" s="291"/>
      <c r="LHA31" s="291"/>
      <c r="LHB31" s="291"/>
      <c r="LHC31" s="291"/>
      <c r="LHD31" s="291"/>
      <c r="LHE31" s="291"/>
      <c r="LHF31" s="291"/>
      <c r="LHG31" s="291"/>
      <c r="LHH31" s="291"/>
      <c r="LHI31" s="291"/>
      <c r="LHJ31" s="291"/>
      <c r="LHK31" s="291"/>
      <c r="LHL31" s="291"/>
      <c r="LHM31" s="291"/>
      <c r="LHN31" s="291"/>
      <c r="LHO31" s="291"/>
      <c r="LHP31" s="291"/>
      <c r="LHQ31" s="291"/>
      <c r="LHR31" s="291"/>
      <c r="LHS31" s="291"/>
      <c r="LHT31" s="291"/>
      <c r="LHU31" s="291"/>
      <c r="LHV31" s="291"/>
      <c r="LHW31" s="291"/>
      <c r="LHX31" s="291"/>
      <c r="LHY31" s="291"/>
      <c r="LHZ31" s="291"/>
      <c r="LIA31" s="291"/>
      <c r="LIB31" s="291"/>
      <c r="LIC31" s="291"/>
      <c r="LID31" s="291"/>
      <c r="LIE31" s="291"/>
      <c r="LIF31" s="291"/>
      <c r="LIG31" s="291"/>
      <c r="LIH31" s="291"/>
      <c r="LII31" s="291"/>
      <c r="LIJ31" s="291"/>
      <c r="LIK31" s="291"/>
      <c r="LIL31" s="291"/>
      <c r="LIM31" s="291"/>
      <c r="LIN31" s="291"/>
      <c r="LIO31" s="291"/>
      <c r="LIP31" s="291"/>
      <c r="LIQ31" s="291"/>
      <c r="LIR31" s="291"/>
      <c r="LIS31" s="291"/>
      <c r="LIT31" s="291"/>
      <c r="LIU31" s="291"/>
      <c r="LIV31" s="291"/>
      <c r="LIW31" s="291"/>
      <c r="LIX31" s="291"/>
      <c r="LIY31" s="291"/>
      <c r="LIZ31" s="291"/>
      <c r="LJA31" s="291"/>
      <c r="LJB31" s="291"/>
      <c r="LJC31" s="291"/>
      <c r="LJD31" s="291"/>
      <c r="LJE31" s="291"/>
      <c r="LJF31" s="291"/>
      <c r="LJG31" s="291"/>
      <c r="LJH31" s="291"/>
      <c r="LJI31" s="291"/>
      <c r="LJJ31" s="291"/>
      <c r="LJK31" s="291"/>
      <c r="LJL31" s="291"/>
      <c r="LJM31" s="291"/>
      <c r="LJN31" s="291"/>
      <c r="LJO31" s="291"/>
      <c r="LJP31" s="291"/>
      <c r="LJQ31" s="291"/>
      <c r="LJR31" s="291"/>
      <c r="LJS31" s="291"/>
      <c r="LJT31" s="291"/>
      <c r="LJU31" s="291"/>
      <c r="LJV31" s="291"/>
      <c r="LJW31" s="291"/>
      <c r="LJX31" s="291"/>
      <c r="LJY31" s="291"/>
      <c r="LJZ31" s="291"/>
      <c r="LKA31" s="291"/>
      <c r="LKB31" s="291"/>
      <c r="LKC31" s="291"/>
      <c r="LKD31" s="291"/>
      <c r="LKE31" s="291"/>
      <c r="LKF31" s="291"/>
      <c r="LKG31" s="291"/>
      <c r="LKH31" s="291"/>
      <c r="LKI31" s="291"/>
      <c r="LKJ31" s="291"/>
      <c r="LKK31" s="291"/>
      <c r="LKL31" s="291"/>
      <c r="LKM31" s="291"/>
      <c r="LKN31" s="291"/>
      <c r="LKO31" s="291"/>
      <c r="LKP31" s="291"/>
      <c r="LKQ31" s="291"/>
      <c r="LKR31" s="291"/>
      <c r="LKS31" s="291"/>
      <c r="LKT31" s="291"/>
      <c r="LKU31" s="291"/>
      <c r="LKV31" s="291"/>
      <c r="LKW31" s="291"/>
      <c r="LKX31" s="291"/>
      <c r="LKY31" s="291"/>
      <c r="LKZ31" s="291"/>
      <c r="LLA31" s="291"/>
      <c r="LLB31" s="291"/>
      <c r="LLC31" s="291"/>
      <c r="LLD31" s="291"/>
      <c r="LLE31" s="291"/>
      <c r="LLF31" s="291"/>
      <c r="LLG31" s="291"/>
      <c r="LLH31" s="291"/>
      <c r="LLI31" s="291"/>
      <c r="LLJ31" s="291"/>
      <c r="LLK31" s="291"/>
      <c r="LLL31" s="291"/>
      <c r="LLM31" s="291"/>
      <c r="LLN31" s="291"/>
      <c r="LLO31" s="291"/>
      <c r="LLP31" s="291"/>
      <c r="LLQ31" s="291"/>
      <c r="LLR31" s="291"/>
      <c r="LLS31" s="291"/>
      <c r="LLT31" s="291"/>
      <c r="LLU31" s="291"/>
      <c r="LLV31" s="291"/>
      <c r="LLW31" s="291"/>
      <c r="LLX31" s="291"/>
      <c r="LLY31" s="291"/>
      <c r="LLZ31" s="291"/>
      <c r="LMA31" s="291"/>
      <c r="LMB31" s="291"/>
      <c r="LMC31" s="291"/>
      <c r="LMD31" s="291"/>
      <c r="LME31" s="291"/>
      <c r="LMF31" s="291"/>
      <c r="LMG31" s="291"/>
      <c r="LMH31" s="291"/>
      <c r="LMI31" s="291"/>
      <c r="LMJ31" s="291"/>
      <c r="LMK31" s="291"/>
      <c r="LML31" s="291"/>
      <c r="LMM31" s="291"/>
      <c r="LMN31" s="291"/>
      <c r="LMO31" s="291"/>
      <c r="LMP31" s="291"/>
      <c r="LMQ31" s="291"/>
      <c r="LMR31" s="291"/>
      <c r="LMS31" s="291"/>
      <c r="LMT31" s="291"/>
      <c r="LMU31" s="291"/>
      <c r="LMV31" s="291"/>
      <c r="LMW31" s="291"/>
      <c r="LMX31" s="291"/>
      <c r="LMY31" s="291"/>
      <c r="LMZ31" s="291"/>
      <c r="LNA31" s="291"/>
      <c r="LNB31" s="291"/>
      <c r="LNC31" s="291"/>
      <c r="LND31" s="291"/>
      <c r="LNE31" s="291"/>
      <c r="LNF31" s="291"/>
      <c r="LNG31" s="291"/>
      <c r="LNH31" s="291"/>
      <c r="LNI31" s="291"/>
      <c r="LNJ31" s="291"/>
      <c r="LNK31" s="291"/>
      <c r="LNL31" s="291"/>
      <c r="LNM31" s="291"/>
      <c r="LNN31" s="291"/>
      <c r="LNO31" s="291"/>
      <c r="LNP31" s="291"/>
      <c r="LNQ31" s="291"/>
      <c r="LNR31" s="291"/>
      <c r="LNS31" s="291"/>
      <c r="LNT31" s="291"/>
      <c r="LNU31" s="291"/>
      <c r="LNV31" s="291"/>
      <c r="LNW31" s="291"/>
      <c r="LNX31" s="291"/>
      <c r="LNY31" s="291"/>
      <c r="LNZ31" s="291"/>
      <c r="LOA31" s="291"/>
      <c r="LOB31" s="291"/>
      <c r="LOC31" s="291"/>
      <c r="LOD31" s="291"/>
      <c r="LOE31" s="291"/>
      <c r="LOF31" s="291"/>
      <c r="LOG31" s="291"/>
      <c r="LOH31" s="291"/>
      <c r="LOI31" s="291"/>
      <c r="LOJ31" s="291"/>
      <c r="LOK31" s="291"/>
      <c r="LOL31" s="291"/>
      <c r="LOM31" s="291"/>
      <c r="LON31" s="291"/>
      <c r="LOO31" s="291"/>
      <c r="LOP31" s="291"/>
      <c r="LOQ31" s="291"/>
      <c r="LOR31" s="291"/>
      <c r="LOS31" s="291"/>
      <c r="LOT31" s="291"/>
      <c r="LOU31" s="291"/>
      <c r="LOV31" s="291"/>
      <c r="LOW31" s="291"/>
      <c r="LOX31" s="291"/>
      <c r="LOY31" s="291"/>
      <c r="LOZ31" s="291"/>
      <c r="LPA31" s="291"/>
      <c r="LPB31" s="291"/>
      <c r="LPC31" s="291"/>
      <c r="LPD31" s="291"/>
      <c r="LPE31" s="291"/>
      <c r="LPF31" s="291"/>
      <c r="LPG31" s="291"/>
      <c r="LPH31" s="291"/>
      <c r="LPI31" s="291"/>
      <c r="LPJ31" s="291"/>
      <c r="LPK31" s="291"/>
      <c r="LPL31" s="291"/>
      <c r="LPM31" s="291"/>
      <c r="LPN31" s="291"/>
      <c r="LPO31" s="291"/>
      <c r="LPP31" s="291"/>
      <c r="LPQ31" s="291"/>
      <c r="LPR31" s="291"/>
      <c r="LPS31" s="291"/>
      <c r="LPT31" s="291"/>
      <c r="LPU31" s="291"/>
      <c r="LPV31" s="291"/>
      <c r="LPW31" s="291"/>
      <c r="LPX31" s="291"/>
      <c r="LPY31" s="291"/>
      <c r="LPZ31" s="291"/>
      <c r="LQA31" s="291"/>
      <c r="LQB31" s="291"/>
      <c r="LQC31" s="291"/>
      <c r="LQD31" s="291"/>
      <c r="LQE31" s="291"/>
      <c r="LQF31" s="291"/>
      <c r="LQG31" s="291"/>
      <c r="LQH31" s="291"/>
      <c r="LQI31" s="291"/>
      <c r="LQJ31" s="291"/>
      <c r="LQK31" s="291"/>
      <c r="LQL31" s="291"/>
      <c r="LQM31" s="291"/>
      <c r="LQN31" s="291"/>
      <c r="LQO31" s="291"/>
      <c r="LQP31" s="291"/>
      <c r="LQQ31" s="291"/>
      <c r="LQR31" s="291"/>
      <c r="LQS31" s="291"/>
      <c r="LQT31" s="291"/>
      <c r="LQU31" s="291"/>
      <c r="LQV31" s="291"/>
      <c r="LQW31" s="291"/>
      <c r="LQX31" s="291"/>
      <c r="LQY31" s="291"/>
      <c r="LQZ31" s="291"/>
      <c r="LRA31" s="291"/>
      <c r="LRB31" s="291"/>
      <c r="LRC31" s="291"/>
      <c r="LRD31" s="291"/>
      <c r="LRE31" s="291"/>
      <c r="LRF31" s="291"/>
      <c r="LRG31" s="291"/>
      <c r="LRH31" s="291"/>
      <c r="LRI31" s="291"/>
      <c r="LRJ31" s="291"/>
      <c r="LRK31" s="291"/>
      <c r="LRL31" s="291"/>
      <c r="LRM31" s="291"/>
      <c r="LRN31" s="291"/>
      <c r="LRO31" s="291"/>
      <c r="LRP31" s="291"/>
      <c r="LRQ31" s="291"/>
      <c r="LRR31" s="291"/>
      <c r="LRS31" s="291"/>
      <c r="LRT31" s="291"/>
      <c r="LRU31" s="291"/>
      <c r="LRV31" s="291"/>
      <c r="LRW31" s="291"/>
      <c r="LRX31" s="291"/>
      <c r="LRY31" s="291"/>
      <c r="LRZ31" s="291"/>
      <c r="LSA31" s="291"/>
      <c r="LSB31" s="291"/>
      <c r="LSC31" s="291"/>
      <c r="LSD31" s="291"/>
      <c r="LSE31" s="291"/>
      <c r="LSF31" s="291"/>
      <c r="LSG31" s="291"/>
      <c r="LSH31" s="291"/>
      <c r="LSI31" s="291"/>
      <c r="LSJ31" s="291"/>
      <c r="LSK31" s="291"/>
      <c r="LSL31" s="291"/>
      <c r="LSM31" s="291"/>
      <c r="LSN31" s="291"/>
      <c r="LSO31" s="291"/>
      <c r="LSP31" s="291"/>
      <c r="LSQ31" s="291"/>
      <c r="LSR31" s="291"/>
      <c r="LSS31" s="291"/>
      <c r="LST31" s="291"/>
      <c r="LSU31" s="291"/>
      <c r="LSV31" s="291"/>
      <c r="LSW31" s="291"/>
      <c r="LSX31" s="291"/>
      <c r="LSY31" s="291"/>
      <c r="LSZ31" s="291"/>
      <c r="LTA31" s="291"/>
      <c r="LTB31" s="291"/>
      <c r="LTC31" s="291"/>
      <c r="LTD31" s="291"/>
      <c r="LTE31" s="291"/>
      <c r="LTF31" s="291"/>
      <c r="LTG31" s="291"/>
      <c r="LTH31" s="291"/>
      <c r="LTI31" s="291"/>
      <c r="LTJ31" s="291"/>
      <c r="LTK31" s="291"/>
      <c r="LTL31" s="291"/>
      <c r="LTM31" s="291"/>
      <c r="LTN31" s="291"/>
      <c r="LTO31" s="291"/>
      <c r="LTP31" s="291"/>
      <c r="LTQ31" s="291"/>
      <c r="LTR31" s="291"/>
      <c r="LTS31" s="291"/>
      <c r="LTT31" s="291"/>
      <c r="LTU31" s="291"/>
      <c r="LTV31" s="291"/>
      <c r="LTW31" s="291"/>
      <c r="LTX31" s="291"/>
      <c r="LTY31" s="291"/>
      <c r="LTZ31" s="291"/>
      <c r="LUA31" s="291"/>
      <c r="LUB31" s="291"/>
      <c r="LUC31" s="291"/>
      <c r="LUD31" s="291"/>
      <c r="LUE31" s="291"/>
      <c r="LUF31" s="291"/>
      <c r="LUG31" s="291"/>
      <c r="LUH31" s="291"/>
      <c r="LUI31" s="291"/>
      <c r="LUJ31" s="291"/>
      <c r="LUK31" s="291"/>
      <c r="LUL31" s="291"/>
      <c r="LUM31" s="291"/>
      <c r="LUN31" s="291"/>
      <c r="LUO31" s="291"/>
      <c r="LUP31" s="291"/>
      <c r="LUQ31" s="291"/>
      <c r="LUR31" s="291"/>
      <c r="LUS31" s="291"/>
      <c r="LUT31" s="291"/>
      <c r="LUU31" s="291"/>
      <c r="LUV31" s="291"/>
      <c r="LUW31" s="291"/>
      <c r="LUX31" s="291"/>
      <c r="LUY31" s="291"/>
      <c r="LUZ31" s="291"/>
      <c r="LVA31" s="291"/>
      <c r="LVB31" s="291"/>
      <c r="LVC31" s="291"/>
      <c r="LVD31" s="291"/>
      <c r="LVE31" s="291"/>
      <c r="LVF31" s="291"/>
      <c r="LVG31" s="291"/>
      <c r="LVH31" s="291"/>
      <c r="LVI31" s="291"/>
      <c r="LVJ31" s="291"/>
      <c r="LVK31" s="291"/>
      <c r="LVL31" s="291"/>
      <c r="LVM31" s="291"/>
      <c r="LVN31" s="291"/>
      <c r="LVO31" s="291"/>
      <c r="LVP31" s="291"/>
      <c r="LVQ31" s="291"/>
      <c r="LVR31" s="291"/>
      <c r="LVS31" s="291"/>
      <c r="LVT31" s="291"/>
      <c r="LVU31" s="291"/>
      <c r="LVV31" s="291"/>
      <c r="LVW31" s="291"/>
      <c r="LVX31" s="291"/>
      <c r="LVY31" s="291"/>
      <c r="LVZ31" s="291"/>
      <c r="LWA31" s="291"/>
      <c r="LWB31" s="291"/>
      <c r="LWC31" s="291"/>
      <c r="LWD31" s="291"/>
      <c r="LWE31" s="291"/>
      <c r="LWF31" s="291"/>
      <c r="LWG31" s="291"/>
      <c r="LWH31" s="291"/>
      <c r="LWI31" s="291"/>
      <c r="LWJ31" s="291"/>
      <c r="LWK31" s="291"/>
      <c r="LWL31" s="291"/>
      <c r="LWM31" s="291"/>
      <c r="LWN31" s="291"/>
      <c r="LWO31" s="291"/>
      <c r="LWP31" s="291"/>
      <c r="LWQ31" s="291"/>
      <c r="LWR31" s="291"/>
      <c r="LWS31" s="291"/>
      <c r="LWT31" s="291"/>
      <c r="LWU31" s="291"/>
      <c r="LWV31" s="291"/>
      <c r="LWW31" s="291"/>
      <c r="LWX31" s="291"/>
      <c r="LWY31" s="291"/>
      <c r="LWZ31" s="291"/>
      <c r="LXA31" s="291"/>
      <c r="LXB31" s="291"/>
      <c r="LXC31" s="291"/>
      <c r="LXD31" s="291"/>
      <c r="LXE31" s="291"/>
      <c r="LXF31" s="291"/>
      <c r="LXG31" s="291"/>
      <c r="LXH31" s="291"/>
      <c r="LXI31" s="291"/>
      <c r="LXJ31" s="291"/>
      <c r="LXK31" s="291"/>
      <c r="LXL31" s="291"/>
      <c r="LXM31" s="291"/>
      <c r="LXN31" s="291"/>
      <c r="LXO31" s="291"/>
      <c r="LXP31" s="291"/>
      <c r="LXQ31" s="291"/>
      <c r="LXR31" s="291"/>
      <c r="LXS31" s="291"/>
      <c r="LXT31" s="291"/>
      <c r="LXU31" s="291"/>
      <c r="LXV31" s="291"/>
      <c r="LXW31" s="291"/>
      <c r="LXX31" s="291"/>
      <c r="LXY31" s="291"/>
      <c r="LXZ31" s="291"/>
      <c r="LYA31" s="291"/>
      <c r="LYB31" s="291"/>
      <c r="LYC31" s="291"/>
      <c r="LYD31" s="291"/>
      <c r="LYE31" s="291"/>
      <c r="LYF31" s="291"/>
      <c r="LYG31" s="291"/>
      <c r="LYH31" s="291"/>
      <c r="LYI31" s="291"/>
      <c r="LYJ31" s="291"/>
      <c r="LYK31" s="291"/>
      <c r="LYL31" s="291"/>
      <c r="LYM31" s="291"/>
      <c r="LYN31" s="291"/>
      <c r="LYO31" s="291"/>
      <c r="LYP31" s="291"/>
      <c r="LYQ31" s="291"/>
      <c r="LYR31" s="291"/>
      <c r="LYS31" s="291"/>
      <c r="LYT31" s="291"/>
      <c r="LYU31" s="291"/>
      <c r="LYV31" s="291"/>
      <c r="LYW31" s="291"/>
      <c r="LYX31" s="291"/>
      <c r="LYY31" s="291"/>
      <c r="LYZ31" s="291"/>
      <c r="LZA31" s="291"/>
      <c r="LZB31" s="291"/>
      <c r="LZC31" s="291"/>
      <c r="LZD31" s="291"/>
      <c r="LZE31" s="291"/>
      <c r="LZF31" s="291"/>
      <c r="LZG31" s="291"/>
      <c r="LZH31" s="291"/>
      <c r="LZI31" s="291"/>
      <c r="LZJ31" s="291"/>
      <c r="LZK31" s="291"/>
      <c r="LZL31" s="291"/>
      <c r="LZM31" s="291"/>
      <c r="LZN31" s="291"/>
      <c r="LZO31" s="291"/>
      <c r="LZP31" s="291"/>
      <c r="LZQ31" s="291"/>
      <c r="LZR31" s="291"/>
      <c r="LZS31" s="291"/>
      <c r="LZT31" s="291"/>
      <c r="LZU31" s="291"/>
      <c r="LZV31" s="291"/>
      <c r="LZW31" s="291"/>
      <c r="LZX31" s="291"/>
      <c r="LZY31" s="291"/>
      <c r="LZZ31" s="291"/>
      <c r="MAA31" s="291"/>
      <c r="MAB31" s="291"/>
      <c r="MAC31" s="291"/>
      <c r="MAD31" s="291"/>
      <c r="MAE31" s="291"/>
      <c r="MAF31" s="291"/>
      <c r="MAG31" s="291"/>
      <c r="MAH31" s="291"/>
      <c r="MAI31" s="291"/>
      <c r="MAJ31" s="291"/>
      <c r="MAK31" s="291"/>
      <c r="MAL31" s="291"/>
      <c r="MAM31" s="291"/>
      <c r="MAN31" s="291"/>
      <c r="MAO31" s="291"/>
      <c r="MAP31" s="291"/>
      <c r="MAQ31" s="291"/>
      <c r="MAR31" s="291"/>
      <c r="MAS31" s="291"/>
      <c r="MAT31" s="291"/>
      <c r="MAU31" s="291"/>
      <c r="MAV31" s="291"/>
      <c r="MAW31" s="291"/>
      <c r="MAX31" s="291"/>
      <c r="MAY31" s="291"/>
      <c r="MAZ31" s="291"/>
      <c r="MBA31" s="291"/>
      <c r="MBB31" s="291"/>
      <c r="MBC31" s="291"/>
      <c r="MBD31" s="291"/>
      <c r="MBE31" s="291"/>
      <c r="MBF31" s="291"/>
      <c r="MBG31" s="291"/>
      <c r="MBH31" s="291"/>
      <c r="MBI31" s="291"/>
      <c r="MBJ31" s="291"/>
      <c r="MBK31" s="291"/>
      <c r="MBL31" s="291"/>
      <c r="MBM31" s="291"/>
      <c r="MBN31" s="291"/>
      <c r="MBO31" s="291"/>
      <c r="MBP31" s="291"/>
      <c r="MBQ31" s="291"/>
      <c r="MBR31" s="291"/>
      <c r="MBS31" s="291"/>
      <c r="MBT31" s="291"/>
      <c r="MBU31" s="291"/>
      <c r="MBV31" s="291"/>
      <c r="MBW31" s="291"/>
      <c r="MBX31" s="291"/>
      <c r="MBY31" s="291"/>
      <c r="MBZ31" s="291"/>
      <c r="MCA31" s="291"/>
      <c r="MCB31" s="291"/>
      <c r="MCC31" s="291"/>
      <c r="MCD31" s="291"/>
      <c r="MCE31" s="291"/>
      <c r="MCF31" s="291"/>
      <c r="MCG31" s="291"/>
      <c r="MCH31" s="291"/>
      <c r="MCI31" s="291"/>
      <c r="MCJ31" s="291"/>
      <c r="MCK31" s="291"/>
      <c r="MCL31" s="291"/>
      <c r="MCM31" s="291"/>
      <c r="MCN31" s="291"/>
      <c r="MCO31" s="291"/>
      <c r="MCP31" s="291"/>
      <c r="MCQ31" s="291"/>
      <c r="MCR31" s="291"/>
      <c r="MCS31" s="291"/>
      <c r="MCT31" s="291"/>
      <c r="MCU31" s="291"/>
      <c r="MCV31" s="291"/>
      <c r="MCW31" s="291"/>
      <c r="MCX31" s="291"/>
      <c r="MCY31" s="291"/>
      <c r="MCZ31" s="291"/>
      <c r="MDA31" s="291"/>
      <c r="MDB31" s="291"/>
      <c r="MDC31" s="291"/>
      <c r="MDD31" s="291"/>
      <c r="MDE31" s="291"/>
      <c r="MDF31" s="291"/>
      <c r="MDG31" s="291"/>
      <c r="MDH31" s="291"/>
      <c r="MDI31" s="291"/>
      <c r="MDJ31" s="291"/>
      <c r="MDK31" s="291"/>
      <c r="MDL31" s="291"/>
      <c r="MDM31" s="291"/>
      <c r="MDN31" s="291"/>
      <c r="MDO31" s="291"/>
      <c r="MDP31" s="291"/>
      <c r="MDQ31" s="291"/>
      <c r="MDR31" s="291"/>
      <c r="MDS31" s="291"/>
      <c r="MDT31" s="291"/>
      <c r="MDU31" s="291"/>
      <c r="MDV31" s="291"/>
      <c r="MDW31" s="291"/>
      <c r="MDX31" s="291"/>
      <c r="MDY31" s="291"/>
      <c r="MDZ31" s="291"/>
      <c r="MEA31" s="291"/>
      <c r="MEB31" s="291"/>
      <c r="MEC31" s="291"/>
      <c r="MED31" s="291"/>
      <c r="MEE31" s="291"/>
      <c r="MEF31" s="291"/>
      <c r="MEG31" s="291"/>
      <c r="MEH31" s="291"/>
      <c r="MEI31" s="291"/>
      <c r="MEJ31" s="291"/>
      <c r="MEK31" s="291"/>
      <c r="MEL31" s="291"/>
      <c r="MEM31" s="291"/>
      <c r="MEN31" s="291"/>
      <c r="MEO31" s="291"/>
      <c r="MEP31" s="291"/>
      <c r="MEQ31" s="291"/>
      <c r="MER31" s="291"/>
      <c r="MES31" s="291"/>
      <c r="MET31" s="291"/>
      <c r="MEU31" s="291"/>
      <c r="MEV31" s="291"/>
      <c r="MEW31" s="291"/>
      <c r="MEX31" s="291"/>
      <c r="MEY31" s="291"/>
      <c r="MEZ31" s="291"/>
      <c r="MFA31" s="291"/>
      <c r="MFB31" s="291"/>
      <c r="MFC31" s="291"/>
      <c r="MFD31" s="291"/>
      <c r="MFE31" s="291"/>
      <c r="MFF31" s="291"/>
      <c r="MFG31" s="291"/>
      <c r="MFH31" s="291"/>
      <c r="MFI31" s="291"/>
      <c r="MFJ31" s="291"/>
      <c r="MFK31" s="291"/>
      <c r="MFL31" s="291"/>
      <c r="MFM31" s="291"/>
      <c r="MFN31" s="291"/>
      <c r="MFO31" s="291"/>
      <c r="MFP31" s="291"/>
      <c r="MFQ31" s="291"/>
      <c r="MFR31" s="291"/>
      <c r="MFS31" s="291"/>
      <c r="MFT31" s="291"/>
      <c r="MFU31" s="291"/>
      <c r="MFV31" s="291"/>
      <c r="MFW31" s="291"/>
      <c r="MFX31" s="291"/>
      <c r="MFY31" s="291"/>
      <c r="MFZ31" s="291"/>
      <c r="MGA31" s="291"/>
      <c r="MGB31" s="291"/>
      <c r="MGC31" s="291"/>
      <c r="MGD31" s="291"/>
      <c r="MGE31" s="291"/>
      <c r="MGF31" s="291"/>
      <c r="MGG31" s="291"/>
      <c r="MGH31" s="291"/>
      <c r="MGI31" s="291"/>
      <c r="MGJ31" s="291"/>
      <c r="MGK31" s="291"/>
      <c r="MGL31" s="291"/>
      <c r="MGM31" s="291"/>
      <c r="MGN31" s="291"/>
      <c r="MGO31" s="291"/>
      <c r="MGP31" s="291"/>
      <c r="MGQ31" s="291"/>
      <c r="MGR31" s="291"/>
      <c r="MGS31" s="291"/>
      <c r="MGT31" s="291"/>
      <c r="MGU31" s="291"/>
      <c r="MGV31" s="291"/>
      <c r="MGW31" s="291"/>
      <c r="MGX31" s="291"/>
      <c r="MGY31" s="291"/>
      <c r="MGZ31" s="291"/>
      <c r="MHA31" s="291"/>
      <c r="MHB31" s="291"/>
      <c r="MHC31" s="291"/>
      <c r="MHD31" s="291"/>
      <c r="MHE31" s="291"/>
      <c r="MHF31" s="291"/>
      <c r="MHG31" s="291"/>
      <c r="MHH31" s="291"/>
      <c r="MHI31" s="291"/>
      <c r="MHJ31" s="291"/>
      <c r="MHK31" s="291"/>
      <c r="MHL31" s="291"/>
      <c r="MHM31" s="291"/>
      <c r="MHN31" s="291"/>
      <c r="MHO31" s="291"/>
      <c r="MHP31" s="291"/>
      <c r="MHQ31" s="291"/>
      <c r="MHR31" s="291"/>
      <c r="MHS31" s="291"/>
      <c r="MHT31" s="291"/>
      <c r="MHU31" s="291"/>
      <c r="MHV31" s="291"/>
      <c r="MHW31" s="291"/>
      <c r="MHX31" s="291"/>
      <c r="MHY31" s="291"/>
      <c r="MHZ31" s="291"/>
      <c r="MIA31" s="291"/>
      <c r="MIB31" s="291"/>
      <c r="MIC31" s="291"/>
      <c r="MID31" s="291"/>
      <c r="MIE31" s="291"/>
      <c r="MIF31" s="291"/>
      <c r="MIG31" s="291"/>
      <c r="MIH31" s="291"/>
      <c r="MII31" s="291"/>
      <c r="MIJ31" s="291"/>
      <c r="MIK31" s="291"/>
      <c r="MIL31" s="291"/>
      <c r="MIM31" s="291"/>
      <c r="MIN31" s="291"/>
      <c r="MIO31" s="291"/>
      <c r="MIP31" s="291"/>
      <c r="MIQ31" s="291"/>
      <c r="MIR31" s="291"/>
      <c r="MIS31" s="291"/>
      <c r="MIT31" s="291"/>
      <c r="MIU31" s="291"/>
      <c r="MIV31" s="291"/>
      <c r="MIW31" s="291"/>
      <c r="MIX31" s="291"/>
      <c r="MIY31" s="291"/>
      <c r="MIZ31" s="291"/>
      <c r="MJA31" s="291"/>
      <c r="MJB31" s="291"/>
      <c r="MJC31" s="291"/>
      <c r="MJD31" s="291"/>
      <c r="MJE31" s="291"/>
      <c r="MJF31" s="291"/>
      <c r="MJG31" s="291"/>
      <c r="MJH31" s="291"/>
      <c r="MJI31" s="291"/>
      <c r="MJJ31" s="291"/>
      <c r="MJK31" s="291"/>
      <c r="MJL31" s="291"/>
      <c r="MJM31" s="291"/>
      <c r="MJN31" s="291"/>
      <c r="MJO31" s="291"/>
      <c r="MJP31" s="291"/>
      <c r="MJQ31" s="291"/>
      <c r="MJR31" s="291"/>
      <c r="MJS31" s="291"/>
      <c r="MJT31" s="291"/>
      <c r="MJU31" s="291"/>
      <c r="MJV31" s="291"/>
      <c r="MJW31" s="291"/>
      <c r="MJX31" s="291"/>
      <c r="MJY31" s="291"/>
      <c r="MJZ31" s="291"/>
      <c r="MKA31" s="291"/>
      <c r="MKB31" s="291"/>
      <c r="MKC31" s="291"/>
      <c r="MKD31" s="291"/>
      <c r="MKE31" s="291"/>
      <c r="MKF31" s="291"/>
      <c r="MKG31" s="291"/>
      <c r="MKH31" s="291"/>
      <c r="MKI31" s="291"/>
      <c r="MKJ31" s="291"/>
      <c r="MKK31" s="291"/>
      <c r="MKL31" s="291"/>
      <c r="MKM31" s="291"/>
      <c r="MKN31" s="291"/>
      <c r="MKO31" s="291"/>
      <c r="MKP31" s="291"/>
      <c r="MKQ31" s="291"/>
      <c r="MKR31" s="291"/>
      <c r="MKS31" s="291"/>
      <c r="MKT31" s="291"/>
      <c r="MKU31" s="291"/>
      <c r="MKV31" s="291"/>
      <c r="MKW31" s="291"/>
      <c r="MKX31" s="291"/>
      <c r="MKY31" s="291"/>
      <c r="MKZ31" s="291"/>
      <c r="MLA31" s="291"/>
      <c r="MLB31" s="291"/>
      <c r="MLC31" s="291"/>
      <c r="MLD31" s="291"/>
      <c r="MLE31" s="291"/>
      <c r="MLF31" s="291"/>
      <c r="MLG31" s="291"/>
      <c r="MLH31" s="291"/>
      <c r="MLI31" s="291"/>
      <c r="MLJ31" s="291"/>
      <c r="MLK31" s="291"/>
      <c r="MLL31" s="291"/>
      <c r="MLM31" s="291"/>
      <c r="MLN31" s="291"/>
      <c r="MLO31" s="291"/>
      <c r="MLP31" s="291"/>
      <c r="MLQ31" s="291"/>
      <c r="MLR31" s="291"/>
      <c r="MLS31" s="291"/>
      <c r="MLT31" s="291"/>
      <c r="MLU31" s="291"/>
      <c r="MLV31" s="291"/>
      <c r="MLW31" s="291"/>
      <c r="MLX31" s="291"/>
      <c r="MLY31" s="291"/>
      <c r="MLZ31" s="291"/>
      <c r="MMA31" s="291"/>
      <c r="MMB31" s="291"/>
      <c r="MMC31" s="291"/>
      <c r="MMD31" s="291"/>
      <c r="MME31" s="291"/>
      <c r="MMF31" s="291"/>
      <c r="MMG31" s="291"/>
      <c r="MMH31" s="291"/>
      <c r="MMI31" s="291"/>
      <c r="MMJ31" s="291"/>
      <c r="MMK31" s="291"/>
      <c r="MML31" s="291"/>
      <c r="MMM31" s="291"/>
      <c r="MMN31" s="291"/>
      <c r="MMO31" s="291"/>
      <c r="MMP31" s="291"/>
      <c r="MMQ31" s="291"/>
      <c r="MMR31" s="291"/>
      <c r="MMS31" s="291"/>
      <c r="MMT31" s="291"/>
      <c r="MMU31" s="291"/>
      <c r="MMV31" s="291"/>
      <c r="MMW31" s="291"/>
      <c r="MMX31" s="291"/>
      <c r="MMY31" s="291"/>
      <c r="MMZ31" s="291"/>
      <c r="MNA31" s="291"/>
      <c r="MNB31" s="291"/>
      <c r="MNC31" s="291"/>
      <c r="MND31" s="291"/>
      <c r="MNE31" s="291"/>
      <c r="MNF31" s="291"/>
      <c r="MNG31" s="291"/>
      <c r="MNH31" s="291"/>
      <c r="MNI31" s="291"/>
      <c r="MNJ31" s="291"/>
      <c r="MNK31" s="291"/>
      <c r="MNL31" s="291"/>
      <c r="MNM31" s="291"/>
      <c r="MNN31" s="291"/>
      <c r="MNO31" s="291"/>
      <c r="MNP31" s="291"/>
      <c r="MNQ31" s="291"/>
      <c r="MNR31" s="291"/>
      <c r="MNS31" s="291"/>
      <c r="MNT31" s="291"/>
      <c r="MNU31" s="291"/>
      <c r="MNV31" s="291"/>
      <c r="MNW31" s="291"/>
      <c r="MNX31" s="291"/>
      <c r="MNY31" s="291"/>
      <c r="MNZ31" s="291"/>
      <c r="MOA31" s="291"/>
      <c r="MOB31" s="291"/>
      <c r="MOC31" s="291"/>
      <c r="MOD31" s="291"/>
      <c r="MOE31" s="291"/>
      <c r="MOF31" s="291"/>
      <c r="MOG31" s="291"/>
      <c r="MOH31" s="291"/>
      <c r="MOI31" s="291"/>
      <c r="MOJ31" s="291"/>
      <c r="MOK31" s="291"/>
      <c r="MOL31" s="291"/>
      <c r="MOM31" s="291"/>
      <c r="MON31" s="291"/>
      <c r="MOO31" s="291"/>
      <c r="MOP31" s="291"/>
      <c r="MOQ31" s="291"/>
      <c r="MOR31" s="291"/>
      <c r="MOS31" s="291"/>
      <c r="MOT31" s="291"/>
      <c r="MOU31" s="291"/>
      <c r="MOV31" s="291"/>
      <c r="MOW31" s="291"/>
      <c r="MOX31" s="291"/>
      <c r="MOY31" s="291"/>
      <c r="MOZ31" s="291"/>
      <c r="MPA31" s="291"/>
      <c r="MPB31" s="291"/>
      <c r="MPC31" s="291"/>
      <c r="MPD31" s="291"/>
      <c r="MPE31" s="291"/>
      <c r="MPF31" s="291"/>
      <c r="MPG31" s="291"/>
      <c r="MPH31" s="291"/>
      <c r="MPI31" s="291"/>
      <c r="MPJ31" s="291"/>
      <c r="MPK31" s="291"/>
      <c r="MPL31" s="291"/>
      <c r="MPM31" s="291"/>
      <c r="MPN31" s="291"/>
      <c r="MPO31" s="291"/>
      <c r="MPP31" s="291"/>
      <c r="MPQ31" s="291"/>
      <c r="MPR31" s="291"/>
      <c r="MPS31" s="291"/>
      <c r="MPT31" s="291"/>
      <c r="MPU31" s="291"/>
      <c r="MPV31" s="291"/>
      <c r="MPW31" s="291"/>
      <c r="MPX31" s="291"/>
      <c r="MPY31" s="291"/>
      <c r="MPZ31" s="291"/>
      <c r="MQA31" s="291"/>
      <c r="MQB31" s="291"/>
      <c r="MQC31" s="291"/>
      <c r="MQD31" s="291"/>
      <c r="MQE31" s="291"/>
      <c r="MQF31" s="291"/>
      <c r="MQG31" s="291"/>
      <c r="MQH31" s="291"/>
      <c r="MQI31" s="291"/>
      <c r="MQJ31" s="291"/>
      <c r="MQK31" s="291"/>
      <c r="MQL31" s="291"/>
      <c r="MQM31" s="291"/>
      <c r="MQN31" s="291"/>
      <c r="MQO31" s="291"/>
      <c r="MQP31" s="291"/>
      <c r="MQQ31" s="291"/>
      <c r="MQR31" s="291"/>
      <c r="MQS31" s="291"/>
      <c r="MQT31" s="291"/>
      <c r="MQU31" s="291"/>
      <c r="MQV31" s="291"/>
      <c r="MQW31" s="291"/>
      <c r="MQX31" s="291"/>
      <c r="MQY31" s="291"/>
      <c r="MQZ31" s="291"/>
      <c r="MRA31" s="291"/>
      <c r="MRB31" s="291"/>
      <c r="MRC31" s="291"/>
      <c r="MRD31" s="291"/>
      <c r="MRE31" s="291"/>
      <c r="MRF31" s="291"/>
      <c r="MRG31" s="291"/>
      <c r="MRH31" s="291"/>
      <c r="MRI31" s="291"/>
      <c r="MRJ31" s="291"/>
      <c r="MRK31" s="291"/>
      <c r="MRL31" s="291"/>
      <c r="MRM31" s="291"/>
      <c r="MRN31" s="291"/>
      <c r="MRO31" s="291"/>
      <c r="MRP31" s="291"/>
      <c r="MRQ31" s="291"/>
      <c r="MRR31" s="291"/>
      <c r="MRS31" s="291"/>
      <c r="MRT31" s="291"/>
      <c r="MRU31" s="291"/>
      <c r="MRV31" s="291"/>
      <c r="MRW31" s="291"/>
      <c r="MRX31" s="291"/>
      <c r="MRY31" s="291"/>
      <c r="MRZ31" s="291"/>
      <c r="MSA31" s="291"/>
      <c r="MSB31" s="291"/>
      <c r="MSC31" s="291"/>
      <c r="MSD31" s="291"/>
      <c r="MSE31" s="291"/>
      <c r="MSF31" s="291"/>
      <c r="MSG31" s="291"/>
      <c r="MSH31" s="291"/>
      <c r="MSI31" s="291"/>
      <c r="MSJ31" s="291"/>
      <c r="MSK31" s="291"/>
      <c r="MSL31" s="291"/>
      <c r="MSM31" s="291"/>
      <c r="MSN31" s="291"/>
      <c r="MSO31" s="291"/>
      <c r="MSP31" s="291"/>
      <c r="MSQ31" s="291"/>
      <c r="MSR31" s="291"/>
      <c r="MSS31" s="291"/>
      <c r="MST31" s="291"/>
      <c r="MSU31" s="291"/>
      <c r="MSV31" s="291"/>
      <c r="MSW31" s="291"/>
      <c r="MSX31" s="291"/>
      <c r="MSY31" s="291"/>
      <c r="MSZ31" s="291"/>
      <c r="MTA31" s="291"/>
      <c r="MTB31" s="291"/>
      <c r="MTC31" s="291"/>
      <c r="MTD31" s="291"/>
      <c r="MTE31" s="291"/>
      <c r="MTF31" s="291"/>
      <c r="MTG31" s="291"/>
      <c r="MTH31" s="291"/>
      <c r="MTI31" s="291"/>
      <c r="MTJ31" s="291"/>
      <c r="MTK31" s="291"/>
      <c r="MTL31" s="291"/>
      <c r="MTM31" s="291"/>
      <c r="MTN31" s="291"/>
      <c r="MTO31" s="291"/>
      <c r="MTP31" s="291"/>
      <c r="MTQ31" s="291"/>
      <c r="MTR31" s="291"/>
      <c r="MTS31" s="291"/>
      <c r="MTT31" s="291"/>
      <c r="MTU31" s="291"/>
      <c r="MTV31" s="291"/>
      <c r="MTW31" s="291"/>
      <c r="MTX31" s="291"/>
      <c r="MTY31" s="291"/>
      <c r="MTZ31" s="291"/>
      <c r="MUA31" s="291"/>
      <c r="MUB31" s="291"/>
      <c r="MUC31" s="291"/>
      <c r="MUD31" s="291"/>
      <c r="MUE31" s="291"/>
      <c r="MUF31" s="291"/>
      <c r="MUG31" s="291"/>
      <c r="MUH31" s="291"/>
      <c r="MUI31" s="291"/>
      <c r="MUJ31" s="291"/>
      <c r="MUK31" s="291"/>
      <c r="MUL31" s="291"/>
      <c r="MUM31" s="291"/>
      <c r="MUN31" s="291"/>
      <c r="MUO31" s="291"/>
      <c r="MUP31" s="291"/>
      <c r="MUQ31" s="291"/>
      <c r="MUR31" s="291"/>
      <c r="MUS31" s="291"/>
      <c r="MUT31" s="291"/>
      <c r="MUU31" s="291"/>
      <c r="MUV31" s="291"/>
      <c r="MUW31" s="291"/>
      <c r="MUX31" s="291"/>
      <c r="MUY31" s="291"/>
      <c r="MUZ31" s="291"/>
      <c r="MVA31" s="291"/>
      <c r="MVB31" s="291"/>
      <c r="MVC31" s="291"/>
      <c r="MVD31" s="291"/>
      <c r="MVE31" s="291"/>
      <c r="MVF31" s="291"/>
      <c r="MVG31" s="291"/>
      <c r="MVH31" s="291"/>
      <c r="MVI31" s="291"/>
      <c r="MVJ31" s="291"/>
      <c r="MVK31" s="291"/>
      <c r="MVL31" s="291"/>
      <c r="MVM31" s="291"/>
      <c r="MVN31" s="291"/>
      <c r="MVO31" s="291"/>
      <c r="MVP31" s="291"/>
      <c r="MVQ31" s="291"/>
      <c r="MVR31" s="291"/>
      <c r="MVS31" s="291"/>
      <c r="MVT31" s="291"/>
      <c r="MVU31" s="291"/>
      <c r="MVV31" s="291"/>
      <c r="MVW31" s="291"/>
      <c r="MVX31" s="291"/>
      <c r="MVY31" s="291"/>
      <c r="MVZ31" s="291"/>
      <c r="MWA31" s="291"/>
      <c r="MWB31" s="291"/>
      <c r="MWC31" s="291"/>
      <c r="MWD31" s="291"/>
      <c r="MWE31" s="291"/>
      <c r="MWF31" s="291"/>
      <c r="MWG31" s="291"/>
      <c r="MWH31" s="291"/>
      <c r="MWI31" s="291"/>
      <c r="MWJ31" s="291"/>
      <c r="MWK31" s="291"/>
      <c r="MWL31" s="291"/>
      <c r="MWM31" s="291"/>
      <c r="MWN31" s="291"/>
      <c r="MWO31" s="291"/>
      <c r="MWP31" s="291"/>
      <c r="MWQ31" s="291"/>
      <c r="MWR31" s="291"/>
      <c r="MWS31" s="291"/>
      <c r="MWT31" s="291"/>
      <c r="MWU31" s="291"/>
      <c r="MWV31" s="291"/>
      <c r="MWW31" s="291"/>
      <c r="MWX31" s="291"/>
      <c r="MWY31" s="291"/>
      <c r="MWZ31" s="291"/>
      <c r="MXA31" s="291"/>
      <c r="MXB31" s="291"/>
      <c r="MXC31" s="291"/>
      <c r="MXD31" s="291"/>
      <c r="MXE31" s="291"/>
      <c r="MXF31" s="291"/>
      <c r="MXG31" s="291"/>
      <c r="MXH31" s="291"/>
      <c r="MXI31" s="291"/>
      <c r="MXJ31" s="291"/>
      <c r="MXK31" s="291"/>
      <c r="MXL31" s="291"/>
      <c r="MXM31" s="291"/>
      <c r="MXN31" s="291"/>
      <c r="MXO31" s="291"/>
      <c r="MXP31" s="291"/>
      <c r="MXQ31" s="291"/>
      <c r="MXR31" s="291"/>
      <c r="MXS31" s="291"/>
      <c r="MXT31" s="291"/>
      <c r="MXU31" s="291"/>
      <c r="MXV31" s="291"/>
      <c r="MXW31" s="291"/>
      <c r="MXX31" s="291"/>
      <c r="MXY31" s="291"/>
      <c r="MXZ31" s="291"/>
      <c r="MYA31" s="291"/>
      <c r="MYB31" s="291"/>
      <c r="MYC31" s="291"/>
      <c r="MYD31" s="291"/>
      <c r="MYE31" s="291"/>
      <c r="MYF31" s="291"/>
      <c r="MYG31" s="291"/>
      <c r="MYH31" s="291"/>
      <c r="MYI31" s="291"/>
      <c r="MYJ31" s="291"/>
      <c r="MYK31" s="291"/>
      <c r="MYL31" s="291"/>
      <c r="MYM31" s="291"/>
      <c r="MYN31" s="291"/>
      <c r="MYO31" s="291"/>
      <c r="MYP31" s="291"/>
      <c r="MYQ31" s="291"/>
      <c r="MYR31" s="291"/>
      <c r="MYS31" s="291"/>
      <c r="MYT31" s="291"/>
      <c r="MYU31" s="291"/>
      <c r="MYV31" s="291"/>
      <c r="MYW31" s="291"/>
      <c r="MYX31" s="291"/>
      <c r="MYY31" s="291"/>
      <c r="MYZ31" s="291"/>
      <c r="MZA31" s="291"/>
      <c r="MZB31" s="291"/>
      <c r="MZC31" s="291"/>
      <c r="MZD31" s="291"/>
      <c r="MZE31" s="291"/>
      <c r="MZF31" s="291"/>
      <c r="MZG31" s="291"/>
      <c r="MZH31" s="291"/>
      <c r="MZI31" s="291"/>
      <c r="MZJ31" s="291"/>
      <c r="MZK31" s="291"/>
      <c r="MZL31" s="291"/>
      <c r="MZM31" s="291"/>
      <c r="MZN31" s="291"/>
      <c r="MZO31" s="291"/>
      <c r="MZP31" s="291"/>
      <c r="MZQ31" s="291"/>
      <c r="MZR31" s="291"/>
      <c r="MZS31" s="291"/>
      <c r="MZT31" s="291"/>
      <c r="MZU31" s="291"/>
      <c r="MZV31" s="291"/>
      <c r="MZW31" s="291"/>
      <c r="MZX31" s="291"/>
      <c r="MZY31" s="291"/>
      <c r="MZZ31" s="291"/>
      <c r="NAA31" s="291"/>
      <c r="NAB31" s="291"/>
      <c r="NAC31" s="291"/>
      <c r="NAD31" s="291"/>
      <c r="NAE31" s="291"/>
      <c r="NAF31" s="291"/>
      <c r="NAG31" s="291"/>
      <c r="NAH31" s="291"/>
      <c r="NAI31" s="291"/>
      <c r="NAJ31" s="291"/>
      <c r="NAK31" s="291"/>
      <c r="NAL31" s="291"/>
      <c r="NAM31" s="291"/>
      <c r="NAN31" s="291"/>
      <c r="NAO31" s="291"/>
      <c r="NAP31" s="291"/>
      <c r="NAQ31" s="291"/>
      <c r="NAR31" s="291"/>
      <c r="NAS31" s="291"/>
      <c r="NAT31" s="291"/>
      <c r="NAU31" s="291"/>
      <c r="NAV31" s="291"/>
      <c r="NAW31" s="291"/>
      <c r="NAX31" s="291"/>
      <c r="NAY31" s="291"/>
      <c r="NAZ31" s="291"/>
      <c r="NBA31" s="291"/>
      <c r="NBB31" s="291"/>
      <c r="NBC31" s="291"/>
      <c r="NBD31" s="291"/>
      <c r="NBE31" s="291"/>
      <c r="NBF31" s="291"/>
      <c r="NBG31" s="291"/>
      <c r="NBH31" s="291"/>
      <c r="NBI31" s="291"/>
      <c r="NBJ31" s="291"/>
      <c r="NBK31" s="291"/>
      <c r="NBL31" s="291"/>
      <c r="NBM31" s="291"/>
      <c r="NBN31" s="291"/>
      <c r="NBO31" s="291"/>
      <c r="NBP31" s="291"/>
      <c r="NBQ31" s="291"/>
      <c r="NBR31" s="291"/>
      <c r="NBS31" s="291"/>
      <c r="NBT31" s="291"/>
      <c r="NBU31" s="291"/>
      <c r="NBV31" s="291"/>
      <c r="NBW31" s="291"/>
      <c r="NBX31" s="291"/>
      <c r="NBY31" s="291"/>
      <c r="NBZ31" s="291"/>
      <c r="NCA31" s="291"/>
      <c r="NCB31" s="291"/>
      <c r="NCC31" s="291"/>
      <c r="NCD31" s="291"/>
      <c r="NCE31" s="291"/>
      <c r="NCF31" s="291"/>
      <c r="NCG31" s="291"/>
      <c r="NCH31" s="291"/>
      <c r="NCI31" s="291"/>
      <c r="NCJ31" s="291"/>
      <c r="NCK31" s="291"/>
      <c r="NCL31" s="291"/>
      <c r="NCM31" s="291"/>
      <c r="NCN31" s="291"/>
      <c r="NCO31" s="291"/>
      <c r="NCP31" s="291"/>
      <c r="NCQ31" s="291"/>
      <c r="NCR31" s="291"/>
      <c r="NCS31" s="291"/>
      <c r="NCT31" s="291"/>
      <c r="NCU31" s="291"/>
      <c r="NCV31" s="291"/>
      <c r="NCW31" s="291"/>
      <c r="NCX31" s="291"/>
      <c r="NCY31" s="291"/>
      <c r="NCZ31" s="291"/>
      <c r="NDA31" s="291"/>
      <c r="NDB31" s="291"/>
      <c r="NDC31" s="291"/>
      <c r="NDD31" s="291"/>
      <c r="NDE31" s="291"/>
      <c r="NDF31" s="291"/>
      <c r="NDG31" s="291"/>
      <c r="NDH31" s="291"/>
      <c r="NDI31" s="291"/>
      <c r="NDJ31" s="291"/>
      <c r="NDK31" s="291"/>
      <c r="NDL31" s="291"/>
      <c r="NDM31" s="291"/>
      <c r="NDN31" s="291"/>
      <c r="NDO31" s="291"/>
      <c r="NDP31" s="291"/>
      <c r="NDQ31" s="291"/>
      <c r="NDR31" s="291"/>
      <c r="NDS31" s="291"/>
      <c r="NDT31" s="291"/>
      <c r="NDU31" s="291"/>
      <c r="NDV31" s="291"/>
      <c r="NDW31" s="291"/>
      <c r="NDX31" s="291"/>
      <c r="NDY31" s="291"/>
      <c r="NDZ31" s="291"/>
      <c r="NEA31" s="291"/>
      <c r="NEB31" s="291"/>
      <c r="NEC31" s="291"/>
      <c r="NED31" s="291"/>
      <c r="NEE31" s="291"/>
      <c r="NEF31" s="291"/>
      <c r="NEG31" s="291"/>
      <c r="NEH31" s="291"/>
      <c r="NEI31" s="291"/>
      <c r="NEJ31" s="291"/>
      <c r="NEK31" s="291"/>
      <c r="NEL31" s="291"/>
      <c r="NEM31" s="291"/>
      <c r="NEN31" s="291"/>
      <c r="NEO31" s="291"/>
      <c r="NEP31" s="291"/>
      <c r="NEQ31" s="291"/>
      <c r="NER31" s="291"/>
      <c r="NES31" s="291"/>
      <c r="NET31" s="291"/>
      <c r="NEU31" s="291"/>
      <c r="NEV31" s="291"/>
      <c r="NEW31" s="291"/>
      <c r="NEX31" s="291"/>
      <c r="NEY31" s="291"/>
      <c r="NEZ31" s="291"/>
      <c r="NFA31" s="291"/>
      <c r="NFB31" s="291"/>
      <c r="NFC31" s="291"/>
      <c r="NFD31" s="291"/>
      <c r="NFE31" s="291"/>
      <c r="NFF31" s="291"/>
      <c r="NFG31" s="291"/>
      <c r="NFH31" s="291"/>
      <c r="NFI31" s="291"/>
      <c r="NFJ31" s="291"/>
      <c r="NFK31" s="291"/>
      <c r="NFL31" s="291"/>
      <c r="NFM31" s="291"/>
      <c r="NFN31" s="291"/>
      <c r="NFO31" s="291"/>
      <c r="NFP31" s="291"/>
      <c r="NFQ31" s="291"/>
      <c r="NFR31" s="291"/>
      <c r="NFS31" s="291"/>
      <c r="NFT31" s="291"/>
      <c r="NFU31" s="291"/>
      <c r="NFV31" s="291"/>
      <c r="NFW31" s="291"/>
      <c r="NFX31" s="291"/>
      <c r="NFY31" s="291"/>
      <c r="NFZ31" s="291"/>
      <c r="NGA31" s="291"/>
      <c r="NGB31" s="291"/>
      <c r="NGC31" s="291"/>
      <c r="NGD31" s="291"/>
      <c r="NGE31" s="291"/>
      <c r="NGF31" s="291"/>
      <c r="NGG31" s="291"/>
      <c r="NGH31" s="291"/>
      <c r="NGI31" s="291"/>
      <c r="NGJ31" s="291"/>
      <c r="NGK31" s="291"/>
      <c r="NGL31" s="291"/>
      <c r="NGM31" s="291"/>
      <c r="NGN31" s="291"/>
      <c r="NGO31" s="291"/>
      <c r="NGP31" s="291"/>
      <c r="NGQ31" s="291"/>
      <c r="NGR31" s="291"/>
      <c r="NGS31" s="291"/>
      <c r="NGT31" s="291"/>
      <c r="NGU31" s="291"/>
      <c r="NGV31" s="291"/>
      <c r="NGW31" s="291"/>
      <c r="NGX31" s="291"/>
      <c r="NGY31" s="291"/>
      <c r="NGZ31" s="291"/>
      <c r="NHA31" s="291"/>
      <c r="NHB31" s="291"/>
      <c r="NHC31" s="291"/>
      <c r="NHD31" s="291"/>
      <c r="NHE31" s="291"/>
      <c r="NHF31" s="291"/>
      <c r="NHG31" s="291"/>
      <c r="NHH31" s="291"/>
      <c r="NHI31" s="291"/>
      <c r="NHJ31" s="291"/>
      <c r="NHK31" s="291"/>
      <c r="NHL31" s="291"/>
      <c r="NHM31" s="291"/>
      <c r="NHN31" s="291"/>
      <c r="NHO31" s="291"/>
      <c r="NHP31" s="291"/>
      <c r="NHQ31" s="291"/>
      <c r="NHR31" s="291"/>
      <c r="NHS31" s="291"/>
      <c r="NHT31" s="291"/>
      <c r="NHU31" s="291"/>
      <c r="NHV31" s="291"/>
      <c r="NHW31" s="291"/>
      <c r="NHX31" s="291"/>
      <c r="NHY31" s="291"/>
      <c r="NHZ31" s="291"/>
      <c r="NIA31" s="291"/>
      <c r="NIB31" s="291"/>
      <c r="NIC31" s="291"/>
      <c r="NID31" s="291"/>
      <c r="NIE31" s="291"/>
      <c r="NIF31" s="291"/>
      <c r="NIG31" s="291"/>
      <c r="NIH31" s="291"/>
      <c r="NII31" s="291"/>
      <c r="NIJ31" s="291"/>
      <c r="NIK31" s="291"/>
      <c r="NIL31" s="291"/>
      <c r="NIM31" s="291"/>
      <c r="NIN31" s="291"/>
      <c r="NIO31" s="291"/>
      <c r="NIP31" s="291"/>
      <c r="NIQ31" s="291"/>
      <c r="NIR31" s="291"/>
      <c r="NIS31" s="291"/>
      <c r="NIT31" s="291"/>
      <c r="NIU31" s="291"/>
      <c r="NIV31" s="291"/>
      <c r="NIW31" s="291"/>
      <c r="NIX31" s="291"/>
      <c r="NIY31" s="291"/>
      <c r="NIZ31" s="291"/>
      <c r="NJA31" s="291"/>
      <c r="NJB31" s="291"/>
      <c r="NJC31" s="291"/>
      <c r="NJD31" s="291"/>
      <c r="NJE31" s="291"/>
      <c r="NJF31" s="291"/>
      <c r="NJG31" s="291"/>
      <c r="NJH31" s="291"/>
      <c r="NJI31" s="291"/>
      <c r="NJJ31" s="291"/>
      <c r="NJK31" s="291"/>
      <c r="NJL31" s="291"/>
      <c r="NJM31" s="291"/>
      <c r="NJN31" s="291"/>
      <c r="NJO31" s="291"/>
      <c r="NJP31" s="291"/>
      <c r="NJQ31" s="291"/>
      <c r="NJR31" s="291"/>
      <c r="NJS31" s="291"/>
      <c r="NJT31" s="291"/>
      <c r="NJU31" s="291"/>
      <c r="NJV31" s="291"/>
      <c r="NJW31" s="291"/>
      <c r="NJX31" s="291"/>
      <c r="NJY31" s="291"/>
      <c r="NJZ31" s="291"/>
      <c r="NKA31" s="291"/>
      <c r="NKB31" s="291"/>
      <c r="NKC31" s="291"/>
      <c r="NKD31" s="291"/>
      <c r="NKE31" s="291"/>
      <c r="NKF31" s="291"/>
      <c r="NKG31" s="291"/>
      <c r="NKH31" s="291"/>
      <c r="NKI31" s="291"/>
      <c r="NKJ31" s="291"/>
      <c r="NKK31" s="291"/>
      <c r="NKL31" s="291"/>
      <c r="NKM31" s="291"/>
      <c r="NKN31" s="291"/>
      <c r="NKO31" s="291"/>
      <c r="NKP31" s="291"/>
      <c r="NKQ31" s="291"/>
      <c r="NKR31" s="291"/>
      <c r="NKS31" s="291"/>
      <c r="NKT31" s="291"/>
      <c r="NKU31" s="291"/>
      <c r="NKV31" s="291"/>
      <c r="NKW31" s="291"/>
      <c r="NKX31" s="291"/>
      <c r="NKY31" s="291"/>
      <c r="NKZ31" s="291"/>
      <c r="NLA31" s="291"/>
      <c r="NLB31" s="291"/>
      <c r="NLC31" s="291"/>
      <c r="NLD31" s="291"/>
      <c r="NLE31" s="291"/>
      <c r="NLF31" s="291"/>
      <c r="NLG31" s="291"/>
      <c r="NLH31" s="291"/>
      <c r="NLI31" s="291"/>
      <c r="NLJ31" s="291"/>
      <c r="NLK31" s="291"/>
      <c r="NLL31" s="291"/>
      <c r="NLM31" s="291"/>
      <c r="NLN31" s="291"/>
      <c r="NLO31" s="291"/>
      <c r="NLP31" s="291"/>
      <c r="NLQ31" s="291"/>
      <c r="NLR31" s="291"/>
      <c r="NLS31" s="291"/>
      <c r="NLT31" s="291"/>
      <c r="NLU31" s="291"/>
      <c r="NLV31" s="291"/>
      <c r="NLW31" s="291"/>
      <c r="NLX31" s="291"/>
      <c r="NLY31" s="291"/>
      <c r="NLZ31" s="291"/>
      <c r="NMA31" s="291"/>
      <c r="NMB31" s="291"/>
      <c r="NMC31" s="291"/>
      <c r="NMD31" s="291"/>
      <c r="NME31" s="291"/>
      <c r="NMF31" s="291"/>
      <c r="NMG31" s="291"/>
      <c r="NMH31" s="291"/>
      <c r="NMI31" s="291"/>
      <c r="NMJ31" s="291"/>
      <c r="NMK31" s="291"/>
      <c r="NML31" s="291"/>
      <c r="NMM31" s="291"/>
      <c r="NMN31" s="291"/>
      <c r="NMO31" s="291"/>
      <c r="NMP31" s="291"/>
      <c r="NMQ31" s="291"/>
      <c r="NMR31" s="291"/>
      <c r="NMS31" s="291"/>
      <c r="NMT31" s="291"/>
      <c r="NMU31" s="291"/>
      <c r="NMV31" s="291"/>
      <c r="NMW31" s="291"/>
      <c r="NMX31" s="291"/>
      <c r="NMY31" s="291"/>
      <c r="NMZ31" s="291"/>
      <c r="NNA31" s="291"/>
      <c r="NNB31" s="291"/>
      <c r="NNC31" s="291"/>
      <c r="NND31" s="291"/>
      <c r="NNE31" s="291"/>
      <c r="NNF31" s="291"/>
      <c r="NNG31" s="291"/>
      <c r="NNH31" s="291"/>
      <c r="NNI31" s="291"/>
      <c r="NNJ31" s="291"/>
      <c r="NNK31" s="291"/>
      <c r="NNL31" s="291"/>
      <c r="NNM31" s="291"/>
      <c r="NNN31" s="291"/>
      <c r="NNO31" s="291"/>
      <c r="NNP31" s="291"/>
      <c r="NNQ31" s="291"/>
      <c r="NNR31" s="291"/>
      <c r="NNS31" s="291"/>
      <c r="NNT31" s="291"/>
      <c r="NNU31" s="291"/>
      <c r="NNV31" s="291"/>
      <c r="NNW31" s="291"/>
      <c r="NNX31" s="291"/>
      <c r="NNY31" s="291"/>
      <c r="NNZ31" s="291"/>
      <c r="NOA31" s="291"/>
      <c r="NOB31" s="291"/>
      <c r="NOC31" s="291"/>
      <c r="NOD31" s="291"/>
      <c r="NOE31" s="291"/>
      <c r="NOF31" s="291"/>
      <c r="NOG31" s="291"/>
      <c r="NOH31" s="291"/>
      <c r="NOI31" s="291"/>
      <c r="NOJ31" s="291"/>
      <c r="NOK31" s="291"/>
      <c r="NOL31" s="291"/>
      <c r="NOM31" s="291"/>
      <c r="NON31" s="291"/>
      <c r="NOO31" s="291"/>
      <c r="NOP31" s="291"/>
      <c r="NOQ31" s="291"/>
      <c r="NOR31" s="291"/>
      <c r="NOS31" s="291"/>
      <c r="NOT31" s="291"/>
      <c r="NOU31" s="291"/>
      <c r="NOV31" s="291"/>
      <c r="NOW31" s="291"/>
      <c r="NOX31" s="291"/>
      <c r="NOY31" s="291"/>
      <c r="NOZ31" s="291"/>
      <c r="NPA31" s="291"/>
      <c r="NPB31" s="291"/>
      <c r="NPC31" s="291"/>
      <c r="NPD31" s="291"/>
      <c r="NPE31" s="291"/>
      <c r="NPF31" s="291"/>
      <c r="NPG31" s="291"/>
      <c r="NPH31" s="291"/>
      <c r="NPI31" s="291"/>
      <c r="NPJ31" s="291"/>
      <c r="NPK31" s="291"/>
      <c r="NPL31" s="291"/>
      <c r="NPM31" s="291"/>
      <c r="NPN31" s="291"/>
      <c r="NPO31" s="291"/>
      <c r="NPP31" s="291"/>
      <c r="NPQ31" s="291"/>
      <c r="NPR31" s="291"/>
      <c r="NPS31" s="291"/>
      <c r="NPT31" s="291"/>
      <c r="NPU31" s="291"/>
      <c r="NPV31" s="291"/>
      <c r="NPW31" s="291"/>
      <c r="NPX31" s="291"/>
      <c r="NPY31" s="291"/>
      <c r="NPZ31" s="291"/>
      <c r="NQA31" s="291"/>
      <c r="NQB31" s="291"/>
      <c r="NQC31" s="291"/>
      <c r="NQD31" s="291"/>
      <c r="NQE31" s="291"/>
      <c r="NQF31" s="291"/>
      <c r="NQG31" s="291"/>
      <c r="NQH31" s="291"/>
      <c r="NQI31" s="291"/>
      <c r="NQJ31" s="291"/>
      <c r="NQK31" s="291"/>
      <c r="NQL31" s="291"/>
      <c r="NQM31" s="291"/>
      <c r="NQN31" s="291"/>
      <c r="NQO31" s="291"/>
      <c r="NQP31" s="291"/>
      <c r="NQQ31" s="291"/>
      <c r="NQR31" s="291"/>
      <c r="NQS31" s="291"/>
      <c r="NQT31" s="291"/>
      <c r="NQU31" s="291"/>
      <c r="NQV31" s="291"/>
      <c r="NQW31" s="291"/>
      <c r="NQX31" s="291"/>
      <c r="NQY31" s="291"/>
      <c r="NQZ31" s="291"/>
      <c r="NRA31" s="291"/>
      <c r="NRB31" s="291"/>
      <c r="NRC31" s="291"/>
      <c r="NRD31" s="291"/>
      <c r="NRE31" s="291"/>
      <c r="NRF31" s="291"/>
      <c r="NRG31" s="291"/>
      <c r="NRH31" s="291"/>
      <c r="NRI31" s="291"/>
      <c r="NRJ31" s="291"/>
      <c r="NRK31" s="291"/>
      <c r="NRL31" s="291"/>
      <c r="NRM31" s="291"/>
      <c r="NRN31" s="291"/>
      <c r="NRO31" s="291"/>
      <c r="NRP31" s="291"/>
      <c r="NRQ31" s="291"/>
      <c r="NRR31" s="291"/>
      <c r="NRS31" s="291"/>
      <c r="NRT31" s="291"/>
      <c r="NRU31" s="291"/>
      <c r="NRV31" s="291"/>
      <c r="NRW31" s="291"/>
      <c r="NRX31" s="291"/>
      <c r="NRY31" s="291"/>
      <c r="NRZ31" s="291"/>
      <c r="NSA31" s="291"/>
      <c r="NSB31" s="291"/>
      <c r="NSC31" s="291"/>
      <c r="NSD31" s="291"/>
      <c r="NSE31" s="291"/>
      <c r="NSF31" s="291"/>
      <c r="NSG31" s="291"/>
      <c r="NSH31" s="291"/>
      <c r="NSI31" s="291"/>
      <c r="NSJ31" s="291"/>
      <c r="NSK31" s="291"/>
      <c r="NSL31" s="291"/>
      <c r="NSM31" s="291"/>
      <c r="NSN31" s="291"/>
      <c r="NSO31" s="291"/>
      <c r="NSP31" s="291"/>
      <c r="NSQ31" s="291"/>
      <c r="NSR31" s="291"/>
      <c r="NSS31" s="291"/>
      <c r="NST31" s="291"/>
      <c r="NSU31" s="291"/>
      <c r="NSV31" s="291"/>
      <c r="NSW31" s="291"/>
      <c r="NSX31" s="291"/>
      <c r="NSY31" s="291"/>
      <c r="NSZ31" s="291"/>
      <c r="NTA31" s="291"/>
      <c r="NTB31" s="291"/>
      <c r="NTC31" s="291"/>
      <c r="NTD31" s="291"/>
      <c r="NTE31" s="291"/>
      <c r="NTF31" s="291"/>
      <c r="NTG31" s="291"/>
      <c r="NTH31" s="291"/>
      <c r="NTI31" s="291"/>
      <c r="NTJ31" s="291"/>
      <c r="NTK31" s="291"/>
      <c r="NTL31" s="291"/>
      <c r="NTM31" s="291"/>
      <c r="NTN31" s="291"/>
      <c r="NTO31" s="291"/>
      <c r="NTP31" s="291"/>
      <c r="NTQ31" s="291"/>
      <c r="NTR31" s="291"/>
      <c r="NTS31" s="291"/>
      <c r="NTT31" s="291"/>
      <c r="NTU31" s="291"/>
      <c r="NTV31" s="291"/>
      <c r="NTW31" s="291"/>
      <c r="NTX31" s="291"/>
      <c r="NTY31" s="291"/>
      <c r="NTZ31" s="291"/>
      <c r="NUA31" s="291"/>
      <c r="NUB31" s="291"/>
      <c r="NUC31" s="291"/>
      <c r="NUD31" s="291"/>
      <c r="NUE31" s="291"/>
      <c r="NUF31" s="291"/>
      <c r="NUG31" s="291"/>
      <c r="NUH31" s="291"/>
      <c r="NUI31" s="291"/>
      <c r="NUJ31" s="291"/>
      <c r="NUK31" s="291"/>
      <c r="NUL31" s="291"/>
      <c r="NUM31" s="291"/>
      <c r="NUN31" s="291"/>
      <c r="NUO31" s="291"/>
      <c r="NUP31" s="291"/>
      <c r="NUQ31" s="291"/>
      <c r="NUR31" s="291"/>
      <c r="NUS31" s="291"/>
      <c r="NUT31" s="291"/>
      <c r="NUU31" s="291"/>
      <c r="NUV31" s="291"/>
      <c r="NUW31" s="291"/>
      <c r="NUX31" s="291"/>
      <c r="NUY31" s="291"/>
      <c r="NUZ31" s="291"/>
      <c r="NVA31" s="291"/>
      <c r="NVB31" s="291"/>
      <c r="NVC31" s="291"/>
      <c r="NVD31" s="291"/>
      <c r="NVE31" s="291"/>
      <c r="NVF31" s="291"/>
      <c r="NVG31" s="291"/>
      <c r="NVH31" s="291"/>
      <c r="NVI31" s="291"/>
      <c r="NVJ31" s="291"/>
      <c r="NVK31" s="291"/>
      <c r="NVL31" s="291"/>
      <c r="NVM31" s="291"/>
      <c r="NVN31" s="291"/>
      <c r="NVO31" s="291"/>
      <c r="NVP31" s="291"/>
      <c r="NVQ31" s="291"/>
      <c r="NVR31" s="291"/>
      <c r="NVS31" s="291"/>
      <c r="NVT31" s="291"/>
      <c r="NVU31" s="291"/>
      <c r="NVV31" s="291"/>
      <c r="NVW31" s="291"/>
      <c r="NVX31" s="291"/>
      <c r="NVY31" s="291"/>
      <c r="NVZ31" s="291"/>
      <c r="NWA31" s="291"/>
      <c r="NWB31" s="291"/>
      <c r="NWC31" s="291"/>
      <c r="NWD31" s="291"/>
      <c r="NWE31" s="291"/>
      <c r="NWF31" s="291"/>
      <c r="NWG31" s="291"/>
      <c r="NWH31" s="291"/>
      <c r="NWI31" s="291"/>
      <c r="NWJ31" s="291"/>
      <c r="NWK31" s="291"/>
      <c r="NWL31" s="291"/>
      <c r="NWM31" s="291"/>
      <c r="NWN31" s="291"/>
      <c r="NWO31" s="291"/>
      <c r="NWP31" s="291"/>
      <c r="NWQ31" s="291"/>
      <c r="NWR31" s="291"/>
      <c r="NWS31" s="291"/>
      <c r="NWT31" s="291"/>
      <c r="NWU31" s="291"/>
      <c r="NWV31" s="291"/>
      <c r="NWW31" s="291"/>
      <c r="NWX31" s="291"/>
      <c r="NWY31" s="291"/>
      <c r="NWZ31" s="291"/>
      <c r="NXA31" s="291"/>
      <c r="NXB31" s="291"/>
      <c r="NXC31" s="291"/>
      <c r="NXD31" s="291"/>
      <c r="NXE31" s="291"/>
      <c r="NXF31" s="291"/>
      <c r="NXG31" s="291"/>
      <c r="NXH31" s="291"/>
      <c r="NXI31" s="291"/>
      <c r="NXJ31" s="291"/>
      <c r="NXK31" s="291"/>
      <c r="NXL31" s="291"/>
      <c r="NXM31" s="291"/>
      <c r="NXN31" s="291"/>
      <c r="NXO31" s="291"/>
      <c r="NXP31" s="291"/>
      <c r="NXQ31" s="291"/>
      <c r="NXR31" s="291"/>
      <c r="NXS31" s="291"/>
      <c r="NXT31" s="291"/>
      <c r="NXU31" s="291"/>
      <c r="NXV31" s="291"/>
      <c r="NXW31" s="291"/>
      <c r="NXX31" s="291"/>
      <c r="NXY31" s="291"/>
      <c r="NXZ31" s="291"/>
      <c r="NYA31" s="291"/>
      <c r="NYB31" s="291"/>
      <c r="NYC31" s="291"/>
      <c r="NYD31" s="291"/>
      <c r="NYE31" s="291"/>
      <c r="NYF31" s="291"/>
      <c r="NYG31" s="291"/>
      <c r="NYH31" s="291"/>
      <c r="NYI31" s="291"/>
      <c r="NYJ31" s="291"/>
      <c r="NYK31" s="291"/>
      <c r="NYL31" s="291"/>
      <c r="NYM31" s="291"/>
      <c r="NYN31" s="291"/>
      <c r="NYO31" s="291"/>
      <c r="NYP31" s="291"/>
      <c r="NYQ31" s="291"/>
      <c r="NYR31" s="291"/>
      <c r="NYS31" s="291"/>
      <c r="NYT31" s="291"/>
      <c r="NYU31" s="291"/>
      <c r="NYV31" s="291"/>
      <c r="NYW31" s="291"/>
      <c r="NYX31" s="291"/>
      <c r="NYY31" s="291"/>
      <c r="NYZ31" s="291"/>
      <c r="NZA31" s="291"/>
      <c r="NZB31" s="291"/>
      <c r="NZC31" s="291"/>
      <c r="NZD31" s="291"/>
      <c r="NZE31" s="291"/>
      <c r="NZF31" s="291"/>
      <c r="NZG31" s="291"/>
      <c r="NZH31" s="291"/>
      <c r="NZI31" s="291"/>
      <c r="NZJ31" s="291"/>
      <c r="NZK31" s="291"/>
      <c r="NZL31" s="291"/>
      <c r="NZM31" s="291"/>
      <c r="NZN31" s="291"/>
      <c r="NZO31" s="291"/>
      <c r="NZP31" s="291"/>
      <c r="NZQ31" s="291"/>
      <c r="NZR31" s="291"/>
      <c r="NZS31" s="291"/>
      <c r="NZT31" s="291"/>
      <c r="NZU31" s="291"/>
      <c r="NZV31" s="291"/>
      <c r="NZW31" s="291"/>
      <c r="NZX31" s="291"/>
      <c r="NZY31" s="291"/>
      <c r="NZZ31" s="291"/>
      <c r="OAA31" s="291"/>
      <c r="OAB31" s="291"/>
      <c r="OAC31" s="291"/>
      <c r="OAD31" s="291"/>
      <c r="OAE31" s="291"/>
      <c r="OAF31" s="291"/>
      <c r="OAG31" s="291"/>
      <c r="OAH31" s="291"/>
      <c r="OAI31" s="291"/>
      <c r="OAJ31" s="291"/>
      <c r="OAK31" s="291"/>
      <c r="OAL31" s="291"/>
      <c r="OAM31" s="291"/>
      <c r="OAN31" s="291"/>
      <c r="OAO31" s="291"/>
      <c r="OAP31" s="291"/>
      <c r="OAQ31" s="291"/>
      <c r="OAR31" s="291"/>
      <c r="OAS31" s="291"/>
      <c r="OAT31" s="291"/>
      <c r="OAU31" s="291"/>
      <c r="OAV31" s="291"/>
      <c r="OAW31" s="291"/>
      <c r="OAX31" s="291"/>
      <c r="OAY31" s="291"/>
      <c r="OAZ31" s="291"/>
      <c r="OBA31" s="291"/>
      <c r="OBB31" s="291"/>
      <c r="OBC31" s="291"/>
      <c r="OBD31" s="291"/>
      <c r="OBE31" s="291"/>
      <c r="OBF31" s="291"/>
      <c r="OBG31" s="291"/>
      <c r="OBH31" s="291"/>
      <c r="OBI31" s="291"/>
      <c r="OBJ31" s="291"/>
      <c r="OBK31" s="291"/>
      <c r="OBL31" s="291"/>
      <c r="OBM31" s="291"/>
      <c r="OBN31" s="291"/>
      <c r="OBO31" s="291"/>
      <c r="OBP31" s="291"/>
      <c r="OBQ31" s="291"/>
      <c r="OBR31" s="291"/>
      <c r="OBS31" s="291"/>
      <c r="OBT31" s="291"/>
      <c r="OBU31" s="291"/>
      <c r="OBV31" s="291"/>
      <c r="OBW31" s="291"/>
      <c r="OBX31" s="291"/>
      <c r="OBY31" s="291"/>
      <c r="OBZ31" s="291"/>
      <c r="OCA31" s="291"/>
      <c r="OCB31" s="291"/>
      <c r="OCC31" s="291"/>
      <c r="OCD31" s="291"/>
      <c r="OCE31" s="291"/>
      <c r="OCF31" s="291"/>
      <c r="OCG31" s="291"/>
      <c r="OCH31" s="291"/>
      <c r="OCI31" s="291"/>
      <c r="OCJ31" s="291"/>
      <c r="OCK31" s="291"/>
      <c r="OCL31" s="291"/>
      <c r="OCM31" s="291"/>
      <c r="OCN31" s="291"/>
      <c r="OCO31" s="291"/>
      <c r="OCP31" s="291"/>
      <c r="OCQ31" s="291"/>
      <c r="OCR31" s="291"/>
      <c r="OCS31" s="291"/>
      <c r="OCT31" s="291"/>
      <c r="OCU31" s="291"/>
      <c r="OCV31" s="291"/>
      <c r="OCW31" s="291"/>
      <c r="OCX31" s="291"/>
      <c r="OCY31" s="291"/>
      <c r="OCZ31" s="291"/>
      <c r="ODA31" s="291"/>
      <c r="ODB31" s="291"/>
      <c r="ODC31" s="291"/>
      <c r="ODD31" s="291"/>
      <c r="ODE31" s="291"/>
      <c r="ODF31" s="291"/>
      <c r="ODG31" s="291"/>
      <c r="ODH31" s="291"/>
      <c r="ODI31" s="291"/>
      <c r="ODJ31" s="291"/>
      <c r="ODK31" s="291"/>
      <c r="ODL31" s="291"/>
      <c r="ODM31" s="291"/>
      <c r="ODN31" s="291"/>
      <c r="ODO31" s="291"/>
      <c r="ODP31" s="291"/>
      <c r="ODQ31" s="291"/>
      <c r="ODR31" s="291"/>
      <c r="ODS31" s="291"/>
      <c r="ODT31" s="291"/>
      <c r="ODU31" s="291"/>
      <c r="ODV31" s="291"/>
      <c r="ODW31" s="291"/>
      <c r="ODX31" s="291"/>
      <c r="ODY31" s="291"/>
      <c r="ODZ31" s="291"/>
      <c r="OEA31" s="291"/>
      <c r="OEB31" s="291"/>
      <c r="OEC31" s="291"/>
      <c r="OED31" s="291"/>
      <c r="OEE31" s="291"/>
      <c r="OEF31" s="291"/>
      <c r="OEG31" s="291"/>
      <c r="OEH31" s="291"/>
      <c r="OEI31" s="291"/>
      <c r="OEJ31" s="291"/>
      <c r="OEK31" s="291"/>
      <c r="OEL31" s="291"/>
      <c r="OEM31" s="291"/>
      <c r="OEN31" s="291"/>
      <c r="OEO31" s="291"/>
      <c r="OEP31" s="291"/>
      <c r="OEQ31" s="291"/>
      <c r="OER31" s="291"/>
      <c r="OES31" s="291"/>
      <c r="OET31" s="291"/>
      <c r="OEU31" s="291"/>
      <c r="OEV31" s="291"/>
      <c r="OEW31" s="291"/>
      <c r="OEX31" s="291"/>
      <c r="OEY31" s="291"/>
      <c r="OEZ31" s="291"/>
      <c r="OFA31" s="291"/>
      <c r="OFB31" s="291"/>
      <c r="OFC31" s="291"/>
      <c r="OFD31" s="291"/>
      <c r="OFE31" s="291"/>
      <c r="OFF31" s="291"/>
      <c r="OFG31" s="291"/>
      <c r="OFH31" s="291"/>
      <c r="OFI31" s="291"/>
      <c r="OFJ31" s="291"/>
      <c r="OFK31" s="291"/>
      <c r="OFL31" s="291"/>
      <c r="OFM31" s="291"/>
      <c r="OFN31" s="291"/>
      <c r="OFO31" s="291"/>
      <c r="OFP31" s="291"/>
      <c r="OFQ31" s="291"/>
      <c r="OFR31" s="291"/>
      <c r="OFS31" s="291"/>
      <c r="OFT31" s="291"/>
      <c r="OFU31" s="291"/>
      <c r="OFV31" s="291"/>
      <c r="OFW31" s="291"/>
      <c r="OFX31" s="291"/>
      <c r="OFY31" s="291"/>
      <c r="OFZ31" s="291"/>
      <c r="OGA31" s="291"/>
      <c r="OGB31" s="291"/>
      <c r="OGC31" s="291"/>
      <c r="OGD31" s="291"/>
      <c r="OGE31" s="291"/>
      <c r="OGF31" s="291"/>
      <c r="OGG31" s="291"/>
      <c r="OGH31" s="291"/>
      <c r="OGI31" s="291"/>
      <c r="OGJ31" s="291"/>
      <c r="OGK31" s="291"/>
      <c r="OGL31" s="291"/>
      <c r="OGM31" s="291"/>
      <c r="OGN31" s="291"/>
      <c r="OGO31" s="291"/>
      <c r="OGP31" s="291"/>
      <c r="OGQ31" s="291"/>
      <c r="OGR31" s="291"/>
      <c r="OGS31" s="291"/>
      <c r="OGT31" s="291"/>
      <c r="OGU31" s="291"/>
      <c r="OGV31" s="291"/>
      <c r="OGW31" s="291"/>
      <c r="OGX31" s="291"/>
      <c r="OGY31" s="291"/>
      <c r="OGZ31" s="291"/>
      <c r="OHA31" s="291"/>
      <c r="OHB31" s="291"/>
      <c r="OHC31" s="291"/>
      <c r="OHD31" s="291"/>
      <c r="OHE31" s="291"/>
      <c r="OHF31" s="291"/>
      <c r="OHG31" s="291"/>
      <c r="OHH31" s="291"/>
      <c r="OHI31" s="291"/>
      <c r="OHJ31" s="291"/>
      <c r="OHK31" s="291"/>
      <c r="OHL31" s="291"/>
      <c r="OHM31" s="291"/>
      <c r="OHN31" s="291"/>
      <c r="OHO31" s="291"/>
      <c r="OHP31" s="291"/>
      <c r="OHQ31" s="291"/>
      <c r="OHR31" s="291"/>
      <c r="OHS31" s="291"/>
      <c r="OHT31" s="291"/>
      <c r="OHU31" s="291"/>
      <c r="OHV31" s="291"/>
      <c r="OHW31" s="291"/>
      <c r="OHX31" s="291"/>
      <c r="OHY31" s="291"/>
      <c r="OHZ31" s="291"/>
      <c r="OIA31" s="291"/>
      <c r="OIB31" s="291"/>
      <c r="OIC31" s="291"/>
      <c r="OID31" s="291"/>
      <c r="OIE31" s="291"/>
      <c r="OIF31" s="291"/>
      <c r="OIG31" s="291"/>
      <c r="OIH31" s="291"/>
      <c r="OII31" s="291"/>
      <c r="OIJ31" s="291"/>
      <c r="OIK31" s="291"/>
      <c r="OIL31" s="291"/>
      <c r="OIM31" s="291"/>
      <c r="OIN31" s="291"/>
      <c r="OIO31" s="291"/>
      <c r="OIP31" s="291"/>
      <c r="OIQ31" s="291"/>
      <c r="OIR31" s="291"/>
      <c r="OIS31" s="291"/>
      <c r="OIT31" s="291"/>
      <c r="OIU31" s="291"/>
      <c r="OIV31" s="291"/>
      <c r="OIW31" s="291"/>
      <c r="OIX31" s="291"/>
      <c r="OIY31" s="291"/>
      <c r="OIZ31" s="291"/>
      <c r="OJA31" s="291"/>
      <c r="OJB31" s="291"/>
      <c r="OJC31" s="291"/>
      <c r="OJD31" s="291"/>
      <c r="OJE31" s="291"/>
      <c r="OJF31" s="291"/>
      <c r="OJG31" s="291"/>
      <c r="OJH31" s="291"/>
      <c r="OJI31" s="291"/>
      <c r="OJJ31" s="291"/>
      <c r="OJK31" s="291"/>
      <c r="OJL31" s="291"/>
      <c r="OJM31" s="291"/>
      <c r="OJN31" s="291"/>
      <c r="OJO31" s="291"/>
      <c r="OJP31" s="291"/>
      <c r="OJQ31" s="291"/>
      <c r="OJR31" s="291"/>
      <c r="OJS31" s="291"/>
      <c r="OJT31" s="291"/>
      <c r="OJU31" s="291"/>
      <c r="OJV31" s="291"/>
      <c r="OJW31" s="291"/>
      <c r="OJX31" s="291"/>
      <c r="OJY31" s="291"/>
      <c r="OJZ31" s="291"/>
      <c r="OKA31" s="291"/>
      <c r="OKB31" s="291"/>
      <c r="OKC31" s="291"/>
      <c r="OKD31" s="291"/>
      <c r="OKE31" s="291"/>
      <c r="OKF31" s="291"/>
      <c r="OKG31" s="291"/>
      <c r="OKH31" s="291"/>
      <c r="OKI31" s="291"/>
      <c r="OKJ31" s="291"/>
      <c r="OKK31" s="291"/>
      <c r="OKL31" s="291"/>
      <c r="OKM31" s="291"/>
      <c r="OKN31" s="291"/>
      <c r="OKO31" s="291"/>
      <c r="OKP31" s="291"/>
      <c r="OKQ31" s="291"/>
      <c r="OKR31" s="291"/>
      <c r="OKS31" s="291"/>
      <c r="OKT31" s="291"/>
      <c r="OKU31" s="291"/>
      <c r="OKV31" s="291"/>
      <c r="OKW31" s="291"/>
      <c r="OKX31" s="291"/>
      <c r="OKY31" s="291"/>
      <c r="OKZ31" s="291"/>
      <c r="OLA31" s="291"/>
      <c r="OLB31" s="291"/>
      <c r="OLC31" s="291"/>
      <c r="OLD31" s="291"/>
      <c r="OLE31" s="291"/>
      <c r="OLF31" s="291"/>
      <c r="OLG31" s="291"/>
      <c r="OLH31" s="291"/>
      <c r="OLI31" s="291"/>
      <c r="OLJ31" s="291"/>
      <c r="OLK31" s="291"/>
      <c r="OLL31" s="291"/>
      <c r="OLM31" s="291"/>
      <c r="OLN31" s="291"/>
      <c r="OLO31" s="291"/>
      <c r="OLP31" s="291"/>
      <c r="OLQ31" s="291"/>
      <c r="OLR31" s="291"/>
      <c r="OLS31" s="291"/>
      <c r="OLT31" s="291"/>
      <c r="OLU31" s="291"/>
      <c r="OLV31" s="291"/>
      <c r="OLW31" s="291"/>
      <c r="OLX31" s="291"/>
      <c r="OLY31" s="291"/>
      <c r="OLZ31" s="291"/>
      <c r="OMA31" s="291"/>
      <c r="OMB31" s="291"/>
      <c r="OMC31" s="291"/>
      <c r="OMD31" s="291"/>
      <c r="OME31" s="291"/>
      <c r="OMF31" s="291"/>
      <c r="OMG31" s="291"/>
      <c r="OMH31" s="291"/>
      <c r="OMI31" s="291"/>
      <c r="OMJ31" s="291"/>
      <c r="OMK31" s="291"/>
      <c r="OML31" s="291"/>
      <c r="OMM31" s="291"/>
      <c r="OMN31" s="291"/>
      <c r="OMO31" s="291"/>
      <c r="OMP31" s="291"/>
      <c r="OMQ31" s="291"/>
      <c r="OMR31" s="291"/>
      <c r="OMS31" s="291"/>
      <c r="OMT31" s="291"/>
      <c r="OMU31" s="291"/>
      <c r="OMV31" s="291"/>
      <c r="OMW31" s="291"/>
      <c r="OMX31" s="291"/>
      <c r="OMY31" s="291"/>
      <c r="OMZ31" s="291"/>
      <c r="ONA31" s="291"/>
      <c r="ONB31" s="291"/>
      <c r="ONC31" s="291"/>
      <c r="OND31" s="291"/>
      <c r="ONE31" s="291"/>
      <c r="ONF31" s="291"/>
      <c r="ONG31" s="291"/>
      <c r="ONH31" s="291"/>
      <c r="ONI31" s="291"/>
      <c r="ONJ31" s="291"/>
      <c r="ONK31" s="291"/>
      <c r="ONL31" s="291"/>
      <c r="ONM31" s="291"/>
      <c r="ONN31" s="291"/>
      <c r="ONO31" s="291"/>
      <c r="ONP31" s="291"/>
      <c r="ONQ31" s="291"/>
      <c r="ONR31" s="291"/>
      <c r="ONS31" s="291"/>
      <c r="ONT31" s="291"/>
      <c r="ONU31" s="291"/>
      <c r="ONV31" s="291"/>
      <c r="ONW31" s="291"/>
      <c r="ONX31" s="291"/>
      <c r="ONY31" s="291"/>
      <c r="ONZ31" s="291"/>
      <c r="OOA31" s="291"/>
      <c r="OOB31" s="291"/>
      <c r="OOC31" s="291"/>
      <c r="OOD31" s="291"/>
      <c r="OOE31" s="291"/>
      <c r="OOF31" s="291"/>
      <c r="OOG31" s="291"/>
      <c r="OOH31" s="291"/>
      <c r="OOI31" s="291"/>
      <c r="OOJ31" s="291"/>
      <c r="OOK31" s="291"/>
      <c r="OOL31" s="291"/>
      <c r="OOM31" s="291"/>
      <c r="OON31" s="291"/>
      <c r="OOO31" s="291"/>
      <c r="OOP31" s="291"/>
      <c r="OOQ31" s="291"/>
      <c r="OOR31" s="291"/>
      <c r="OOS31" s="291"/>
      <c r="OOT31" s="291"/>
      <c r="OOU31" s="291"/>
      <c r="OOV31" s="291"/>
      <c r="OOW31" s="291"/>
      <c r="OOX31" s="291"/>
      <c r="OOY31" s="291"/>
      <c r="OOZ31" s="291"/>
      <c r="OPA31" s="291"/>
      <c r="OPB31" s="291"/>
      <c r="OPC31" s="291"/>
      <c r="OPD31" s="291"/>
      <c r="OPE31" s="291"/>
      <c r="OPF31" s="291"/>
      <c r="OPG31" s="291"/>
      <c r="OPH31" s="291"/>
      <c r="OPI31" s="291"/>
      <c r="OPJ31" s="291"/>
      <c r="OPK31" s="291"/>
      <c r="OPL31" s="291"/>
      <c r="OPM31" s="291"/>
      <c r="OPN31" s="291"/>
      <c r="OPO31" s="291"/>
      <c r="OPP31" s="291"/>
      <c r="OPQ31" s="291"/>
      <c r="OPR31" s="291"/>
      <c r="OPS31" s="291"/>
      <c r="OPT31" s="291"/>
      <c r="OPU31" s="291"/>
      <c r="OPV31" s="291"/>
      <c r="OPW31" s="291"/>
      <c r="OPX31" s="291"/>
      <c r="OPY31" s="291"/>
      <c r="OPZ31" s="291"/>
      <c r="OQA31" s="291"/>
      <c r="OQB31" s="291"/>
      <c r="OQC31" s="291"/>
      <c r="OQD31" s="291"/>
      <c r="OQE31" s="291"/>
      <c r="OQF31" s="291"/>
      <c r="OQG31" s="291"/>
      <c r="OQH31" s="291"/>
      <c r="OQI31" s="291"/>
      <c r="OQJ31" s="291"/>
      <c r="OQK31" s="291"/>
      <c r="OQL31" s="291"/>
      <c r="OQM31" s="291"/>
      <c r="OQN31" s="291"/>
      <c r="OQO31" s="291"/>
      <c r="OQP31" s="291"/>
      <c r="OQQ31" s="291"/>
      <c r="OQR31" s="291"/>
      <c r="OQS31" s="291"/>
      <c r="OQT31" s="291"/>
      <c r="OQU31" s="291"/>
      <c r="OQV31" s="291"/>
      <c r="OQW31" s="291"/>
      <c r="OQX31" s="291"/>
      <c r="OQY31" s="291"/>
      <c r="OQZ31" s="291"/>
      <c r="ORA31" s="291"/>
      <c r="ORB31" s="291"/>
      <c r="ORC31" s="291"/>
      <c r="ORD31" s="291"/>
      <c r="ORE31" s="291"/>
      <c r="ORF31" s="291"/>
      <c r="ORG31" s="291"/>
      <c r="ORH31" s="291"/>
      <c r="ORI31" s="291"/>
      <c r="ORJ31" s="291"/>
      <c r="ORK31" s="291"/>
      <c r="ORL31" s="291"/>
      <c r="ORM31" s="291"/>
      <c r="ORN31" s="291"/>
      <c r="ORO31" s="291"/>
      <c r="ORP31" s="291"/>
      <c r="ORQ31" s="291"/>
      <c r="ORR31" s="291"/>
      <c r="ORS31" s="291"/>
      <c r="ORT31" s="291"/>
      <c r="ORU31" s="291"/>
      <c r="ORV31" s="291"/>
      <c r="ORW31" s="291"/>
      <c r="ORX31" s="291"/>
      <c r="ORY31" s="291"/>
      <c r="ORZ31" s="291"/>
      <c r="OSA31" s="291"/>
      <c r="OSB31" s="291"/>
      <c r="OSC31" s="291"/>
      <c r="OSD31" s="291"/>
      <c r="OSE31" s="291"/>
      <c r="OSF31" s="291"/>
      <c r="OSG31" s="291"/>
      <c r="OSH31" s="291"/>
      <c r="OSI31" s="291"/>
      <c r="OSJ31" s="291"/>
      <c r="OSK31" s="291"/>
      <c r="OSL31" s="291"/>
      <c r="OSM31" s="291"/>
      <c r="OSN31" s="291"/>
      <c r="OSO31" s="291"/>
      <c r="OSP31" s="291"/>
      <c r="OSQ31" s="291"/>
      <c r="OSR31" s="291"/>
      <c r="OSS31" s="291"/>
      <c r="OST31" s="291"/>
      <c r="OSU31" s="291"/>
      <c r="OSV31" s="291"/>
      <c r="OSW31" s="291"/>
      <c r="OSX31" s="291"/>
      <c r="OSY31" s="291"/>
      <c r="OSZ31" s="291"/>
      <c r="OTA31" s="291"/>
      <c r="OTB31" s="291"/>
      <c r="OTC31" s="291"/>
      <c r="OTD31" s="291"/>
      <c r="OTE31" s="291"/>
      <c r="OTF31" s="291"/>
      <c r="OTG31" s="291"/>
      <c r="OTH31" s="291"/>
      <c r="OTI31" s="291"/>
      <c r="OTJ31" s="291"/>
      <c r="OTK31" s="291"/>
      <c r="OTL31" s="291"/>
      <c r="OTM31" s="291"/>
      <c r="OTN31" s="291"/>
      <c r="OTO31" s="291"/>
      <c r="OTP31" s="291"/>
      <c r="OTQ31" s="291"/>
      <c r="OTR31" s="291"/>
      <c r="OTS31" s="291"/>
      <c r="OTT31" s="291"/>
      <c r="OTU31" s="291"/>
      <c r="OTV31" s="291"/>
      <c r="OTW31" s="291"/>
      <c r="OTX31" s="291"/>
      <c r="OTY31" s="291"/>
      <c r="OTZ31" s="291"/>
      <c r="OUA31" s="291"/>
      <c r="OUB31" s="291"/>
      <c r="OUC31" s="291"/>
      <c r="OUD31" s="291"/>
      <c r="OUE31" s="291"/>
      <c r="OUF31" s="291"/>
      <c r="OUG31" s="291"/>
      <c r="OUH31" s="291"/>
      <c r="OUI31" s="291"/>
      <c r="OUJ31" s="291"/>
      <c r="OUK31" s="291"/>
      <c r="OUL31" s="291"/>
      <c r="OUM31" s="291"/>
      <c r="OUN31" s="291"/>
      <c r="OUO31" s="291"/>
      <c r="OUP31" s="291"/>
      <c r="OUQ31" s="291"/>
      <c r="OUR31" s="291"/>
      <c r="OUS31" s="291"/>
      <c r="OUT31" s="291"/>
      <c r="OUU31" s="291"/>
      <c r="OUV31" s="291"/>
      <c r="OUW31" s="291"/>
      <c r="OUX31" s="291"/>
      <c r="OUY31" s="291"/>
      <c r="OUZ31" s="291"/>
      <c r="OVA31" s="291"/>
      <c r="OVB31" s="291"/>
      <c r="OVC31" s="291"/>
      <c r="OVD31" s="291"/>
      <c r="OVE31" s="291"/>
      <c r="OVF31" s="291"/>
      <c r="OVG31" s="291"/>
      <c r="OVH31" s="291"/>
      <c r="OVI31" s="291"/>
      <c r="OVJ31" s="291"/>
      <c r="OVK31" s="291"/>
      <c r="OVL31" s="291"/>
      <c r="OVM31" s="291"/>
      <c r="OVN31" s="291"/>
      <c r="OVO31" s="291"/>
      <c r="OVP31" s="291"/>
      <c r="OVQ31" s="291"/>
      <c r="OVR31" s="291"/>
      <c r="OVS31" s="291"/>
      <c r="OVT31" s="291"/>
      <c r="OVU31" s="291"/>
      <c r="OVV31" s="291"/>
      <c r="OVW31" s="291"/>
      <c r="OVX31" s="291"/>
      <c r="OVY31" s="291"/>
      <c r="OVZ31" s="291"/>
      <c r="OWA31" s="291"/>
      <c r="OWB31" s="291"/>
      <c r="OWC31" s="291"/>
      <c r="OWD31" s="291"/>
      <c r="OWE31" s="291"/>
      <c r="OWF31" s="291"/>
      <c r="OWG31" s="291"/>
      <c r="OWH31" s="291"/>
      <c r="OWI31" s="291"/>
      <c r="OWJ31" s="291"/>
      <c r="OWK31" s="291"/>
      <c r="OWL31" s="291"/>
      <c r="OWM31" s="291"/>
      <c r="OWN31" s="291"/>
      <c r="OWO31" s="291"/>
      <c r="OWP31" s="291"/>
      <c r="OWQ31" s="291"/>
      <c r="OWR31" s="291"/>
      <c r="OWS31" s="291"/>
      <c r="OWT31" s="291"/>
      <c r="OWU31" s="291"/>
      <c r="OWV31" s="291"/>
      <c r="OWW31" s="291"/>
      <c r="OWX31" s="291"/>
      <c r="OWY31" s="291"/>
      <c r="OWZ31" s="291"/>
      <c r="OXA31" s="291"/>
      <c r="OXB31" s="291"/>
      <c r="OXC31" s="291"/>
      <c r="OXD31" s="291"/>
      <c r="OXE31" s="291"/>
      <c r="OXF31" s="291"/>
      <c r="OXG31" s="291"/>
      <c r="OXH31" s="291"/>
      <c r="OXI31" s="291"/>
      <c r="OXJ31" s="291"/>
      <c r="OXK31" s="291"/>
      <c r="OXL31" s="291"/>
      <c r="OXM31" s="291"/>
      <c r="OXN31" s="291"/>
      <c r="OXO31" s="291"/>
      <c r="OXP31" s="291"/>
      <c r="OXQ31" s="291"/>
      <c r="OXR31" s="291"/>
      <c r="OXS31" s="291"/>
      <c r="OXT31" s="291"/>
      <c r="OXU31" s="291"/>
      <c r="OXV31" s="291"/>
      <c r="OXW31" s="291"/>
      <c r="OXX31" s="291"/>
      <c r="OXY31" s="291"/>
      <c r="OXZ31" s="291"/>
      <c r="OYA31" s="291"/>
      <c r="OYB31" s="291"/>
      <c r="OYC31" s="291"/>
      <c r="OYD31" s="291"/>
      <c r="OYE31" s="291"/>
      <c r="OYF31" s="291"/>
      <c r="OYG31" s="291"/>
      <c r="OYH31" s="291"/>
      <c r="OYI31" s="291"/>
      <c r="OYJ31" s="291"/>
      <c r="OYK31" s="291"/>
      <c r="OYL31" s="291"/>
      <c r="OYM31" s="291"/>
      <c r="OYN31" s="291"/>
      <c r="OYO31" s="291"/>
      <c r="OYP31" s="291"/>
      <c r="OYQ31" s="291"/>
      <c r="OYR31" s="291"/>
      <c r="OYS31" s="291"/>
      <c r="OYT31" s="291"/>
      <c r="OYU31" s="291"/>
      <c r="OYV31" s="291"/>
      <c r="OYW31" s="291"/>
      <c r="OYX31" s="291"/>
      <c r="OYY31" s="291"/>
      <c r="OYZ31" s="291"/>
      <c r="OZA31" s="291"/>
      <c r="OZB31" s="291"/>
      <c r="OZC31" s="291"/>
      <c r="OZD31" s="291"/>
      <c r="OZE31" s="291"/>
      <c r="OZF31" s="291"/>
      <c r="OZG31" s="291"/>
      <c r="OZH31" s="291"/>
      <c r="OZI31" s="291"/>
      <c r="OZJ31" s="291"/>
      <c r="OZK31" s="291"/>
      <c r="OZL31" s="291"/>
      <c r="OZM31" s="291"/>
      <c r="OZN31" s="291"/>
      <c r="OZO31" s="291"/>
      <c r="OZP31" s="291"/>
      <c r="OZQ31" s="291"/>
      <c r="OZR31" s="291"/>
      <c r="OZS31" s="291"/>
      <c r="OZT31" s="291"/>
      <c r="OZU31" s="291"/>
      <c r="OZV31" s="291"/>
      <c r="OZW31" s="291"/>
      <c r="OZX31" s="291"/>
      <c r="OZY31" s="291"/>
      <c r="OZZ31" s="291"/>
      <c r="PAA31" s="291"/>
      <c r="PAB31" s="291"/>
      <c r="PAC31" s="291"/>
      <c r="PAD31" s="291"/>
      <c r="PAE31" s="291"/>
      <c r="PAF31" s="291"/>
      <c r="PAG31" s="291"/>
      <c r="PAH31" s="291"/>
      <c r="PAI31" s="291"/>
      <c r="PAJ31" s="291"/>
      <c r="PAK31" s="291"/>
      <c r="PAL31" s="291"/>
      <c r="PAM31" s="291"/>
      <c r="PAN31" s="291"/>
      <c r="PAO31" s="291"/>
      <c r="PAP31" s="291"/>
      <c r="PAQ31" s="291"/>
      <c r="PAR31" s="291"/>
      <c r="PAS31" s="291"/>
      <c r="PAT31" s="291"/>
      <c r="PAU31" s="291"/>
      <c r="PAV31" s="291"/>
      <c r="PAW31" s="291"/>
      <c r="PAX31" s="291"/>
      <c r="PAY31" s="291"/>
      <c r="PAZ31" s="291"/>
      <c r="PBA31" s="291"/>
      <c r="PBB31" s="291"/>
      <c r="PBC31" s="291"/>
      <c r="PBD31" s="291"/>
      <c r="PBE31" s="291"/>
      <c r="PBF31" s="291"/>
      <c r="PBG31" s="291"/>
      <c r="PBH31" s="291"/>
      <c r="PBI31" s="291"/>
      <c r="PBJ31" s="291"/>
      <c r="PBK31" s="291"/>
      <c r="PBL31" s="291"/>
      <c r="PBM31" s="291"/>
      <c r="PBN31" s="291"/>
      <c r="PBO31" s="291"/>
      <c r="PBP31" s="291"/>
      <c r="PBQ31" s="291"/>
      <c r="PBR31" s="291"/>
      <c r="PBS31" s="291"/>
      <c r="PBT31" s="291"/>
      <c r="PBU31" s="291"/>
      <c r="PBV31" s="291"/>
      <c r="PBW31" s="291"/>
      <c r="PBX31" s="291"/>
      <c r="PBY31" s="291"/>
      <c r="PBZ31" s="291"/>
      <c r="PCA31" s="291"/>
      <c r="PCB31" s="291"/>
      <c r="PCC31" s="291"/>
      <c r="PCD31" s="291"/>
      <c r="PCE31" s="291"/>
      <c r="PCF31" s="291"/>
      <c r="PCG31" s="291"/>
      <c r="PCH31" s="291"/>
      <c r="PCI31" s="291"/>
      <c r="PCJ31" s="291"/>
      <c r="PCK31" s="291"/>
      <c r="PCL31" s="291"/>
      <c r="PCM31" s="291"/>
      <c r="PCN31" s="291"/>
      <c r="PCO31" s="291"/>
      <c r="PCP31" s="291"/>
      <c r="PCQ31" s="291"/>
      <c r="PCR31" s="291"/>
      <c r="PCS31" s="291"/>
      <c r="PCT31" s="291"/>
      <c r="PCU31" s="291"/>
      <c r="PCV31" s="291"/>
      <c r="PCW31" s="291"/>
      <c r="PCX31" s="291"/>
      <c r="PCY31" s="291"/>
      <c r="PCZ31" s="291"/>
      <c r="PDA31" s="291"/>
      <c r="PDB31" s="291"/>
      <c r="PDC31" s="291"/>
      <c r="PDD31" s="291"/>
      <c r="PDE31" s="291"/>
      <c r="PDF31" s="291"/>
      <c r="PDG31" s="291"/>
      <c r="PDH31" s="291"/>
      <c r="PDI31" s="291"/>
      <c r="PDJ31" s="291"/>
      <c r="PDK31" s="291"/>
      <c r="PDL31" s="291"/>
      <c r="PDM31" s="291"/>
      <c r="PDN31" s="291"/>
      <c r="PDO31" s="291"/>
      <c r="PDP31" s="291"/>
      <c r="PDQ31" s="291"/>
      <c r="PDR31" s="291"/>
      <c r="PDS31" s="291"/>
      <c r="PDT31" s="291"/>
      <c r="PDU31" s="291"/>
      <c r="PDV31" s="291"/>
      <c r="PDW31" s="291"/>
      <c r="PDX31" s="291"/>
      <c r="PDY31" s="291"/>
      <c r="PDZ31" s="291"/>
      <c r="PEA31" s="291"/>
      <c r="PEB31" s="291"/>
      <c r="PEC31" s="291"/>
      <c r="PED31" s="291"/>
      <c r="PEE31" s="291"/>
      <c r="PEF31" s="291"/>
      <c r="PEG31" s="291"/>
      <c r="PEH31" s="291"/>
      <c r="PEI31" s="291"/>
      <c r="PEJ31" s="291"/>
      <c r="PEK31" s="291"/>
      <c r="PEL31" s="291"/>
      <c r="PEM31" s="291"/>
      <c r="PEN31" s="291"/>
      <c r="PEO31" s="291"/>
      <c r="PEP31" s="291"/>
      <c r="PEQ31" s="291"/>
      <c r="PER31" s="291"/>
      <c r="PES31" s="291"/>
      <c r="PET31" s="291"/>
      <c r="PEU31" s="291"/>
      <c r="PEV31" s="291"/>
      <c r="PEW31" s="291"/>
      <c r="PEX31" s="291"/>
      <c r="PEY31" s="291"/>
      <c r="PEZ31" s="291"/>
      <c r="PFA31" s="291"/>
      <c r="PFB31" s="291"/>
      <c r="PFC31" s="291"/>
      <c r="PFD31" s="291"/>
      <c r="PFE31" s="291"/>
      <c r="PFF31" s="291"/>
      <c r="PFG31" s="291"/>
      <c r="PFH31" s="291"/>
      <c r="PFI31" s="291"/>
      <c r="PFJ31" s="291"/>
      <c r="PFK31" s="291"/>
      <c r="PFL31" s="291"/>
      <c r="PFM31" s="291"/>
      <c r="PFN31" s="291"/>
      <c r="PFO31" s="291"/>
      <c r="PFP31" s="291"/>
      <c r="PFQ31" s="291"/>
      <c r="PFR31" s="291"/>
      <c r="PFS31" s="291"/>
      <c r="PFT31" s="291"/>
      <c r="PFU31" s="291"/>
      <c r="PFV31" s="291"/>
      <c r="PFW31" s="291"/>
      <c r="PFX31" s="291"/>
      <c r="PFY31" s="291"/>
      <c r="PFZ31" s="291"/>
      <c r="PGA31" s="291"/>
      <c r="PGB31" s="291"/>
      <c r="PGC31" s="291"/>
      <c r="PGD31" s="291"/>
      <c r="PGE31" s="291"/>
      <c r="PGF31" s="291"/>
      <c r="PGG31" s="291"/>
      <c r="PGH31" s="291"/>
      <c r="PGI31" s="291"/>
      <c r="PGJ31" s="291"/>
      <c r="PGK31" s="291"/>
      <c r="PGL31" s="291"/>
      <c r="PGM31" s="291"/>
      <c r="PGN31" s="291"/>
      <c r="PGO31" s="291"/>
      <c r="PGP31" s="291"/>
      <c r="PGQ31" s="291"/>
      <c r="PGR31" s="291"/>
      <c r="PGS31" s="291"/>
      <c r="PGT31" s="291"/>
      <c r="PGU31" s="291"/>
      <c r="PGV31" s="291"/>
      <c r="PGW31" s="291"/>
      <c r="PGX31" s="291"/>
      <c r="PGY31" s="291"/>
      <c r="PGZ31" s="291"/>
      <c r="PHA31" s="291"/>
      <c r="PHB31" s="291"/>
      <c r="PHC31" s="291"/>
      <c r="PHD31" s="291"/>
      <c r="PHE31" s="291"/>
      <c r="PHF31" s="291"/>
      <c r="PHG31" s="291"/>
      <c r="PHH31" s="291"/>
      <c r="PHI31" s="291"/>
      <c r="PHJ31" s="291"/>
      <c r="PHK31" s="291"/>
      <c r="PHL31" s="291"/>
      <c r="PHM31" s="291"/>
      <c r="PHN31" s="291"/>
      <c r="PHO31" s="291"/>
      <c r="PHP31" s="291"/>
      <c r="PHQ31" s="291"/>
      <c r="PHR31" s="291"/>
      <c r="PHS31" s="291"/>
      <c r="PHT31" s="291"/>
      <c r="PHU31" s="291"/>
      <c r="PHV31" s="291"/>
      <c r="PHW31" s="291"/>
      <c r="PHX31" s="291"/>
      <c r="PHY31" s="291"/>
      <c r="PHZ31" s="291"/>
      <c r="PIA31" s="291"/>
      <c r="PIB31" s="291"/>
      <c r="PIC31" s="291"/>
      <c r="PID31" s="291"/>
      <c r="PIE31" s="291"/>
      <c r="PIF31" s="291"/>
      <c r="PIG31" s="291"/>
      <c r="PIH31" s="291"/>
      <c r="PII31" s="291"/>
      <c r="PIJ31" s="291"/>
      <c r="PIK31" s="291"/>
      <c r="PIL31" s="291"/>
      <c r="PIM31" s="291"/>
      <c r="PIN31" s="291"/>
      <c r="PIO31" s="291"/>
      <c r="PIP31" s="291"/>
      <c r="PIQ31" s="291"/>
      <c r="PIR31" s="291"/>
      <c r="PIS31" s="291"/>
      <c r="PIT31" s="291"/>
      <c r="PIU31" s="291"/>
      <c r="PIV31" s="291"/>
      <c r="PIW31" s="291"/>
      <c r="PIX31" s="291"/>
      <c r="PIY31" s="291"/>
      <c r="PIZ31" s="291"/>
      <c r="PJA31" s="291"/>
      <c r="PJB31" s="291"/>
      <c r="PJC31" s="291"/>
      <c r="PJD31" s="291"/>
      <c r="PJE31" s="291"/>
      <c r="PJF31" s="291"/>
      <c r="PJG31" s="291"/>
      <c r="PJH31" s="291"/>
      <c r="PJI31" s="291"/>
      <c r="PJJ31" s="291"/>
      <c r="PJK31" s="291"/>
      <c r="PJL31" s="291"/>
      <c r="PJM31" s="291"/>
      <c r="PJN31" s="291"/>
      <c r="PJO31" s="291"/>
      <c r="PJP31" s="291"/>
      <c r="PJQ31" s="291"/>
      <c r="PJR31" s="291"/>
      <c r="PJS31" s="291"/>
      <c r="PJT31" s="291"/>
      <c r="PJU31" s="291"/>
      <c r="PJV31" s="291"/>
      <c r="PJW31" s="291"/>
      <c r="PJX31" s="291"/>
      <c r="PJY31" s="291"/>
      <c r="PJZ31" s="291"/>
      <c r="PKA31" s="291"/>
      <c r="PKB31" s="291"/>
      <c r="PKC31" s="291"/>
      <c r="PKD31" s="291"/>
      <c r="PKE31" s="291"/>
      <c r="PKF31" s="291"/>
      <c r="PKG31" s="291"/>
      <c r="PKH31" s="291"/>
      <c r="PKI31" s="291"/>
      <c r="PKJ31" s="291"/>
      <c r="PKK31" s="291"/>
      <c r="PKL31" s="291"/>
      <c r="PKM31" s="291"/>
      <c r="PKN31" s="291"/>
      <c r="PKO31" s="291"/>
      <c r="PKP31" s="291"/>
      <c r="PKQ31" s="291"/>
      <c r="PKR31" s="291"/>
      <c r="PKS31" s="291"/>
      <c r="PKT31" s="291"/>
      <c r="PKU31" s="291"/>
      <c r="PKV31" s="291"/>
      <c r="PKW31" s="291"/>
      <c r="PKX31" s="291"/>
      <c r="PKY31" s="291"/>
      <c r="PKZ31" s="291"/>
      <c r="PLA31" s="291"/>
      <c r="PLB31" s="291"/>
      <c r="PLC31" s="291"/>
      <c r="PLD31" s="291"/>
      <c r="PLE31" s="291"/>
      <c r="PLF31" s="291"/>
      <c r="PLG31" s="291"/>
      <c r="PLH31" s="291"/>
      <c r="PLI31" s="291"/>
      <c r="PLJ31" s="291"/>
      <c r="PLK31" s="291"/>
      <c r="PLL31" s="291"/>
      <c r="PLM31" s="291"/>
      <c r="PLN31" s="291"/>
      <c r="PLO31" s="291"/>
      <c r="PLP31" s="291"/>
      <c r="PLQ31" s="291"/>
      <c r="PLR31" s="291"/>
      <c r="PLS31" s="291"/>
      <c r="PLT31" s="291"/>
      <c r="PLU31" s="291"/>
      <c r="PLV31" s="291"/>
      <c r="PLW31" s="291"/>
      <c r="PLX31" s="291"/>
      <c r="PLY31" s="291"/>
      <c r="PLZ31" s="291"/>
      <c r="PMA31" s="291"/>
      <c r="PMB31" s="291"/>
      <c r="PMC31" s="291"/>
      <c r="PMD31" s="291"/>
      <c r="PME31" s="291"/>
      <c r="PMF31" s="291"/>
      <c r="PMG31" s="291"/>
      <c r="PMH31" s="291"/>
      <c r="PMI31" s="291"/>
      <c r="PMJ31" s="291"/>
      <c r="PMK31" s="291"/>
      <c r="PML31" s="291"/>
      <c r="PMM31" s="291"/>
      <c r="PMN31" s="291"/>
      <c r="PMO31" s="291"/>
      <c r="PMP31" s="291"/>
      <c r="PMQ31" s="291"/>
      <c r="PMR31" s="291"/>
      <c r="PMS31" s="291"/>
      <c r="PMT31" s="291"/>
      <c r="PMU31" s="291"/>
      <c r="PMV31" s="291"/>
      <c r="PMW31" s="291"/>
      <c r="PMX31" s="291"/>
      <c r="PMY31" s="291"/>
      <c r="PMZ31" s="291"/>
      <c r="PNA31" s="291"/>
      <c r="PNB31" s="291"/>
      <c r="PNC31" s="291"/>
      <c r="PND31" s="291"/>
      <c r="PNE31" s="291"/>
      <c r="PNF31" s="291"/>
      <c r="PNG31" s="291"/>
      <c r="PNH31" s="291"/>
      <c r="PNI31" s="291"/>
      <c r="PNJ31" s="291"/>
      <c r="PNK31" s="291"/>
      <c r="PNL31" s="291"/>
      <c r="PNM31" s="291"/>
      <c r="PNN31" s="291"/>
      <c r="PNO31" s="291"/>
      <c r="PNP31" s="291"/>
      <c r="PNQ31" s="291"/>
      <c r="PNR31" s="291"/>
      <c r="PNS31" s="291"/>
      <c r="PNT31" s="291"/>
      <c r="PNU31" s="291"/>
      <c r="PNV31" s="291"/>
      <c r="PNW31" s="291"/>
      <c r="PNX31" s="291"/>
      <c r="PNY31" s="291"/>
      <c r="PNZ31" s="291"/>
      <c r="POA31" s="291"/>
      <c r="POB31" s="291"/>
      <c r="POC31" s="291"/>
      <c r="POD31" s="291"/>
      <c r="POE31" s="291"/>
      <c r="POF31" s="291"/>
      <c r="POG31" s="291"/>
      <c r="POH31" s="291"/>
      <c r="POI31" s="291"/>
      <c r="POJ31" s="291"/>
      <c r="POK31" s="291"/>
      <c r="POL31" s="291"/>
      <c r="POM31" s="291"/>
      <c r="PON31" s="291"/>
      <c r="POO31" s="291"/>
      <c r="POP31" s="291"/>
      <c r="POQ31" s="291"/>
      <c r="POR31" s="291"/>
      <c r="POS31" s="291"/>
      <c r="POT31" s="291"/>
      <c r="POU31" s="291"/>
      <c r="POV31" s="291"/>
      <c r="POW31" s="291"/>
      <c r="POX31" s="291"/>
      <c r="POY31" s="291"/>
      <c r="POZ31" s="291"/>
      <c r="PPA31" s="291"/>
      <c r="PPB31" s="291"/>
      <c r="PPC31" s="291"/>
      <c r="PPD31" s="291"/>
      <c r="PPE31" s="291"/>
      <c r="PPF31" s="291"/>
      <c r="PPG31" s="291"/>
      <c r="PPH31" s="291"/>
      <c r="PPI31" s="291"/>
      <c r="PPJ31" s="291"/>
      <c r="PPK31" s="291"/>
      <c r="PPL31" s="291"/>
      <c r="PPM31" s="291"/>
      <c r="PPN31" s="291"/>
      <c r="PPO31" s="291"/>
      <c r="PPP31" s="291"/>
      <c r="PPQ31" s="291"/>
      <c r="PPR31" s="291"/>
      <c r="PPS31" s="291"/>
      <c r="PPT31" s="291"/>
      <c r="PPU31" s="291"/>
      <c r="PPV31" s="291"/>
      <c r="PPW31" s="291"/>
      <c r="PPX31" s="291"/>
      <c r="PPY31" s="291"/>
      <c r="PPZ31" s="291"/>
      <c r="PQA31" s="291"/>
      <c r="PQB31" s="291"/>
      <c r="PQC31" s="291"/>
      <c r="PQD31" s="291"/>
      <c r="PQE31" s="291"/>
      <c r="PQF31" s="291"/>
      <c r="PQG31" s="291"/>
      <c r="PQH31" s="291"/>
      <c r="PQI31" s="291"/>
      <c r="PQJ31" s="291"/>
      <c r="PQK31" s="291"/>
      <c r="PQL31" s="291"/>
      <c r="PQM31" s="291"/>
      <c r="PQN31" s="291"/>
      <c r="PQO31" s="291"/>
      <c r="PQP31" s="291"/>
      <c r="PQQ31" s="291"/>
      <c r="PQR31" s="291"/>
      <c r="PQS31" s="291"/>
      <c r="PQT31" s="291"/>
      <c r="PQU31" s="291"/>
      <c r="PQV31" s="291"/>
      <c r="PQW31" s="291"/>
      <c r="PQX31" s="291"/>
      <c r="PQY31" s="291"/>
      <c r="PQZ31" s="291"/>
      <c r="PRA31" s="291"/>
      <c r="PRB31" s="291"/>
      <c r="PRC31" s="291"/>
      <c r="PRD31" s="291"/>
      <c r="PRE31" s="291"/>
      <c r="PRF31" s="291"/>
      <c r="PRG31" s="291"/>
      <c r="PRH31" s="291"/>
      <c r="PRI31" s="291"/>
      <c r="PRJ31" s="291"/>
      <c r="PRK31" s="291"/>
      <c r="PRL31" s="291"/>
      <c r="PRM31" s="291"/>
      <c r="PRN31" s="291"/>
      <c r="PRO31" s="291"/>
      <c r="PRP31" s="291"/>
      <c r="PRQ31" s="291"/>
      <c r="PRR31" s="291"/>
      <c r="PRS31" s="291"/>
      <c r="PRT31" s="291"/>
      <c r="PRU31" s="291"/>
      <c r="PRV31" s="291"/>
      <c r="PRW31" s="291"/>
      <c r="PRX31" s="291"/>
      <c r="PRY31" s="291"/>
      <c r="PRZ31" s="291"/>
      <c r="PSA31" s="291"/>
      <c r="PSB31" s="291"/>
      <c r="PSC31" s="291"/>
      <c r="PSD31" s="291"/>
      <c r="PSE31" s="291"/>
      <c r="PSF31" s="291"/>
      <c r="PSG31" s="291"/>
      <c r="PSH31" s="291"/>
      <c r="PSI31" s="291"/>
      <c r="PSJ31" s="291"/>
      <c r="PSK31" s="291"/>
      <c r="PSL31" s="291"/>
      <c r="PSM31" s="291"/>
      <c r="PSN31" s="291"/>
      <c r="PSO31" s="291"/>
      <c r="PSP31" s="291"/>
      <c r="PSQ31" s="291"/>
      <c r="PSR31" s="291"/>
      <c r="PSS31" s="291"/>
      <c r="PST31" s="291"/>
      <c r="PSU31" s="291"/>
      <c r="PSV31" s="291"/>
      <c r="PSW31" s="291"/>
      <c r="PSX31" s="291"/>
      <c r="PSY31" s="291"/>
      <c r="PSZ31" s="291"/>
      <c r="PTA31" s="291"/>
      <c r="PTB31" s="291"/>
      <c r="PTC31" s="291"/>
      <c r="PTD31" s="291"/>
      <c r="PTE31" s="291"/>
      <c r="PTF31" s="291"/>
      <c r="PTG31" s="291"/>
      <c r="PTH31" s="291"/>
      <c r="PTI31" s="291"/>
      <c r="PTJ31" s="291"/>
      <c r="PTK31" s="291"/>
      <c r="PTL31" s="291"/>
      <c r="PTM31" s="291"/>
      <c r="PTN31" s="291"/>
      <c r="PTO31" s="291"/>
      <c r="PTP31" s="291"/>
      <c r="PTQ31" s="291"/>
      <c r="PTR31" s="291"/>
      <c r="PTS31" s="291"/>
      <c r="PTT31" s="291"/>
      <c r="PTU31" s="291"/>
      <c r="PTV31" s="291"/>
      <c r="PTW31" s="291"/>
      <c r="PTX31" s="291"/>
      <c r="PTY31" s="291"/>
      <c r="PTZ31" s="291"/>
      <c r="PUA31" s="291"/>
      <c r="PUB31" s="291"/>
      <c r="PUC31" s="291"/>
      <c r="PUD31" s="291"/>
      <c r="PUE31" s="291"/>
      <c r="PUF31" s="291"/>
      <c r="PUG31" s="291"/>
      <c r="PUH31" s="291"/>
      <c r="PUI31" s="291"/>
      <c r="PUJ31" s="291"/>
      <c r="PUK31" s="291"/>
      <c r="PUL31" s="291"/>
      <c r="PUM31" s="291"/>
      <c r="PUN31" s="291"/>
      <c r="PUO31" s="291"/>
      <c r="PUP31" s="291"/>
      <c r="PUQ31" s="291"/>
      <c r="PUR31" s="291"/>
      <c r="PUS31" s="291"/>
      <c r="PUT31" s="291"/>
      <c r="PUU31" s="291"/>
      <c r="PUV31" s="291"/>
      <c r="PUW31" s="291"/>
      <c r="PUX31" s="291"/>
      <c r="PUY31" s="291"/>
      <c r="PUZ31" s="291"/>
      <c r="PVA31" s="291"/>
      <c r="PVB31" s="291"/>
      <c r="PVC31" s="291"/>
      <c r="PVD31" s="291"/>
      <c r="PVE31" s="291"/>
      <c r="PVF31" s="291"/>
      <c r="PVG31" s="291"/>
      <c r="PVH31" s="291"/>
      <c r="PVI31" s="291"/>
      <c r="PVJ31" s="291"/>
      <c r="PVK31" s="291"/>
      <c r="PVL31" s="291"/>
      <c r="PVM31" s="291"/>
      <c r="PVN31" s="291"/>
      <c r="PVO31" s="291"/>
      <c r="PVP31" s="291"/>
      <c r="PVQ31" s="291"/>
      <c r="PVR31" s="291"/>
      <c r="PVS31" s="291"/>
      <c r="PVT31" s="291"/>
      <c r="PVU31" s="291"/>
      <c r="PVV31" s="291"/>
      <c r="PVW31" s="291"/>
      <c r="PVX31" s="291"/>
      <c r="PVY31" s="291"/>
      <c r="PVZ31" s="291"/>
      <c r="PWA31" s="291"/>
      <c r="PWB31" s="291"/>
      <c r="PWC31" s="291"/>
      <c r="PWD31" s="291"/>
      <c r="PWE31" s="291"/>
      <c r="PWF31" s="291"/>
      <c r="PWG31" s="291"/>
      <c r="PWH31" s="291"/>
      <c r="PWI31" s="291"/>
      <c r="PWJ31" s="291"/>
      <c r="PWK31" s="291"/>
      <c r="PWL31" s="291"/>
      <c r="PWM31" s="291"/>
      <c r="PWN31" s="291"/>
      <c r="PWO31" s="291"/>
      <c r="PWP31" s="291"/>
      <c r="PWQ31" s="291"/>
      <c r="PWR31" s="291"/>
      <c r="PWS31" s="291"/>
      <c r="PWT31" s="291"/>
      <c r="PWU31" s="291"/>
      <c r="PWV31" s="291"/>
      <c r="PWW31" s="291"/>
      <c r="PWX31" s="291"/>
      <c r="PWY31" s="291"/>
      <c r="PWZ31" s="291"/>
      <c r="PXA31" s="291"/>
      <c r="PXB31" s="291"/>
      <c r="PXC31" s="291"/>
      <c r="PXD31" s="291"/>
      <c r="PXE31" s="291"/>
      <c r="PXF31" s="291"/>
      <c r="PXG31" s="291"/>
      <c r="PXH31" s="291"/>
      <c r="PXI31" s="291"/>
      <c r="PXJ31" s="291"/>
      <c r="PXK31" s="291"/>
      <c r="PXL31" s="291"/>
      <c r="PXM31" s="291"/>
      <c r="PXN31" s="291"/>
      <c r="PXO31" s="291"/>
      <c r="PXP31" s="291"/>
      <c r="PXQ31" s="291"/>
      <c r="PXR31" s="291"/>
      <c r="PXS31" s="291"/>
      <c r="PXT31" s="291"/>
      <c r="PXU31" s="291"/>
      <c r="PXV31" s="291"/>
      <c r="PXW31" s="291"/>
      <c r="PXX31" s="291"/>
      <c r="PXY31" s="291"/>
      <c r="PXZ31" s="291"/>
      <c r="PYA31" s="291"/>
      <c r="PYB31" s="291"/>
      <c r="PYC31" s="291"/>
      <c r="PYD31" s="291"/>
      <c r="PYE31" s="291"/>
      <c r="PYF31" s="291"/>
      <c r="PYG31" s="291"/>
      <c r="PYH31" s="291"/>
      <c r="PYI31" s="291"/>
      <c r="PYJ31" s="291"/>
      <c r="PYK31" s="291"/>
      <c r="PYL31" s="291"/>
      <c r="PYM31" s="291"/>
      <c r="PYN31" s="291"/>
      <c r="PYO31" s="291"/>
      <c r="PYP31" s="291"/>
      <c r="PYQ31" s="291"/>
      <c r="PYR31" s="291"/>
      <c r="PYS31" s="291"/>
      <c r="PYT31" s="291"/>
      <c r="PYU31" s="291"/>
      <c r="PYV31" s="291"/>
      <c r="PYW31" s="291"/>
      <c r="PYX31" s="291"/>
      <c r="PYY31" s="291"/>
      <c r="PYZ31" s="291"/>
      <c r="PZA31" s="291"/>
      <c r="PZB31" s="291"/>
      <c r="PZC31" s="291"/>
      <c r="PZD31" s="291"/>
      <c r="PZE31" s="291"/>
      <c r="PZF31" s="291"/>
      <c r="PZG31" s="291"/>
      <c r="PZH31" s="291"/>
      <c r="PZI31" s="291"/>
      <c r="PZJ31" s="291"/>
      <c r="PZK31" s="291"/>
      <c r="PZL31" s="291"/>
      <c r="PZM31" s="291"/>
      <c r="PZN31" s="291"/>
      <c r="PZO31" s="291"/>
      <c r="PZP31" s="291"/>
      <c r="PZQ31" s="291"/>
      <c r="PZR31" s="291"/>
      <c r="PZS31" s="291"/>
      <c r="PZT31" s="291"/>
      <c r="PZU31" s="291"/>
      <c r="PZV31" s="291"/>
      <c r="PZW31" s="291"/>
      <c r="PZX31" s="291"/>
      <c r="PZY31" s="291"/>
      <c r="PZZ31" s="291"/>
      <c r="QAA31" s="291"/>
      <c r="QAB31" s="291"/>
      <c r="QAC31" s="291"/>
      <c r="QAD31" s="291"/>
      <c r="QAE31" s="291"/>
      <c r="QAF31" s="291"/>
      <c r="QAG31" s="291"/>
      <c r="QAH31" s="291"/>
      <c r="QAI31" s="291"/>
      <c r="QAJ31" s="291"/>
      <c r="QAK31" s="291"/>
      <c r="QAL31" s="291"/>
      <c r="QAM31" s="291"/>
      <c r="QAN31" s="291"/>
      <c r="QAO31" s="291"/>
      <c r="QAP31" s="291"/>
      <c r="QAQ31" s="291"/>
      <c r="QAR31" s="291"/>
      <c r="QAS31" s="291"/>
      <c r="QAT31" s="291"/>
      <c r="QAU31" s="291"/>
      <c r="QAV31" s="291"/>
      <c r="QAW31" s="291"/>
      <c r="QAX31" s="291"/>
      <c r="QAY31" s="291"/>
      <c r="QAZ31" s="291"/>
      <c r="QBA31" s="291"/>
      <c r="QBB31" s="291"/>
      <c r="QBC31" s="291"/>
      <c r="QBD31" s="291"/>
      <c r="QBE31" s="291"/>
      <c r="QBF31" s="291"/>
      <c r="QBG31" s="291"/>
      <c r="QBH31" s="291"/>
      <c r="QBI31" s="291"/>
      <c r="QBJ31" s="291"/>
      <c r="QBK31" s="291"/>
      <c r="QBL31" s="291"/>
      <c r="QBM31" s="291"/>
      <c r="QBN31" s="291"/>
      <c r="QBO31" s="291"/>
      <c r="QBP31" s="291"/>
      <c r="QBQ31" s="291"/>
      <c r="QBR31" s="291"/>
      <c r="QBS31" s="291"/>
      <c r="QBT31" s="291"/>
      <c r="QBU31" s="291"/>
      <c r="QBV31" s="291"/>
      <c r="QBW31" s="291"/>
      <c r="QBX31" s="291"/>
      <c r="QBY31" s="291"/>
      <c r="QBZ31" s="291"/>
      <c r="QCA31" s="291"/>
      <c r="QCB31" s="291"/>
      <c r="QCC31" s="291"/>
      <c r="QCD31" s="291"/>
      <c r="QCE31" s="291"/>
      <c r="QCF31" s="291"/>
      <c r="QCG31" s="291"/>
      <c r="QCH31" s="291"/>
      <c r="QCI31" s="291"/>
      <c r="QCJ31" s="291"/>
      <c r="QCK31" s="291"/>
      <c r="QCL31" s="291"/>
      <c r="QCM31" s="291"/>
      <c r="QCN31" s="291"/>
      <c r="QCO31" s="291"/>
      <c r="QCP31" s="291"/>
      <c r="QCQ31" s="291"/>
      <c r="QCR31" s="291"/>
      <c r="QCS31" s="291"/>
      <c r="QCT31" s="291"/>
      <c r="QCU31" s="291"/>
      <c r="QCV31" s="291"/>
      <c r="QCW31" s="291"/>
      <c r="QCX31" s="291"/>
      <c r="QCY31" s="291"/>
      <c r="QCZ31" s="291"/>
      <c r="QDA31" s="291"/>
      <c r="QDB31" s="291"/>
      <c r="QDC31" s="291"/>
      <c r="QDD31" s="291"/>
      <c r="QDE31" s="291"/>
      <c r="QDF31" s="291"/>
      <c r="QDG31" s="291"/>
      <c r="QDH31" s="291"/>
      <c r="QDI31" s="291"/>
      <c r="QDJ31" s="291"/>
      <c r="QDK31" s="291"/>
      <c r="QDL31" s="291"/>
      <c r="QDM31" s="291"/>
      <c r="QDN31" s="291"/>
      <c r="QDO31" s="291"/>
      <c r="QDP31" s="291"/>
      <c r="QDQ31" s="291"/>
      <c r="QDR31" s="291"/>
      <c r="QDS31" s="291"/>
      <c r="QDT31" s="291"/>
      <c r="QDU31" s="291"/>
      <c r="QDV31" s="291"/>
      <c r="QDW31" s="291"/>
      <c r="QDX31" s="291"/>
      <c r="QDY31" s="291"/>
      <c r="QDZ31" s="291"/>
      <c r="QEA31" s="291"/>
      <c r="QEB31" s="291"/>
      <c r="QEC31" s="291"/>
      <c r="QED31" s="291"/>
      <c r="QEE31" s="291"/>
      <c r="QEF31" s="291"/>
      <c r="QEG31" s="291"/>
      <c r="QEH31" s="291"/>
      <c r="QEI31" s="291"/>
      <c r="QEJ31" s="291"/>
      <c r="QEK31" s="291"/>
      <c r="QEL31" s="291"/>
      <c r="QEM31" s="291"/>
      <c r="QEN31" s="291"/>
      <c r="QEO31" s="291"/>
      <c r="QEP31" s="291"/>
      <c r="QEQ31" s="291"/>
      <c r="QER31" s="291"/>
      <c r="QES31" s="291"/>
      <c r="QET31" s="291"/>
      <c r="QEU31" s="291"/>
      <c r="QEV31" s="291"/>
      <c r="QEW31" s="291"/>
      <c r="QEX31" s="291"/>
      <c r="QEY31" s="291"/>
      <c r="QEZ31" s="291"/>
      <c r="QFA31" s="291"/>
      <c r="QFB31" s="291"/>
      <c r="QFC31" s="291"/>
      <c r="QFD31" s="291"/>
      <c r="QFE31" s="291"/>
      <c r="QFF31" s="291"/>
      <c r="QFG31" s="291"/>
      <c r="QFH31" s="291"/>
      <c r="QFI31" s="291"/>
      <c r="QFJ31" s="291"/>
      <c r="QFK31" s="291"/>
      <c r="QFL31" s="291"/>
      <c r="QFM31" s="291"/>
      <c r="QFN31" s="291"/>
      <c r="QFO31" s="291"/>
      <c r="QFP31" s="291"/>
      <c r="QFQ31" s="291"/>
      <c r="QFR31" s="291"/>
      <c r="QFS31" s="291"/>
      <c r="QFT31" s="291"/>
      <c r="QFU31" s="291"/>
      <c r="QFV31" s="291"/>
      <c r="QFW31" s="291"/>
      <c r="QFX31" s="291"/>
      <c r="QFY31" s="291"/>
      <c r="QFZ31" s="291"/>
      <c r="QGA31" s="291"/>
      <c r="QGB31" s="291"/>
      <c r="QGC31" s="291"/>
      <c r="QGD31" s="291"/>
      <c r="QGE31" s="291"/>
      <c r="QGF31" s="291"/>
      <c r="QGG31" s="291"/>
      <c r="QGH31" s="291"/>
      <c r="QGI31" s="291"/>
      <c r="QGJ31" s="291"/>
      <c r="QGK31" s="291"/>
      <c r="QGL31" s="291"/>
      <c r="QGM31" s="291"/>
      <c r="QGN31" s="291"/>
      <c r="QGO31" s="291"/>
      <c r="QGP31" s="291"/>
      <c r="QGQ31" s="291"/>
      <c r="QGR31" s="291"/>
      <c r="QGS31" s="291"/>
      <c r="QGT31" s="291"/>
      <c r="QGU31" s="291"/>
      <c r="QGV31" s="291"/>
      <c r="QGW31" s="291"/>
      <c r="QGX31" s="291"/>
      <c r="QGY31" s="291"/>
      <c r="QGZ31" s="291"/>
      <c r="QHA31" s="291"/>
      <c r="QHB31" s="291"/>
      <c r="QHC31" s="291"/>
      <c r="QHD31" s="291"/>
      <c r="QHE31" s="291"/>
      <c r="QHF31" s="291"/>
      <c r="QHG31" s="291"/>
      <c r="QHH31" s="291"/>
      <c r="QHI31" s="291"/>
      <c r="QHJ31" s="291"/>
      <c r="QHK31" s="291"/>
      <c r="QHL31" s="291"/>
      <c r="QHM31" s="291"/>
      <c r="QHN31" s="291"/>
      <c r="QHO31" s="291"/>
      <c r="QHP31" s="291"/>
      <c r="QHQ31" s="291"/>
      <c r="QHR31" s="291"/>
      <c r="QHS31" s="291"/>
      <c r="QHT31" s="291"/>
      <c r="QHU31" s="291"/>
      <c r="QHV31" s="291"/>
      <c r="QHW31" s="291"/>
      <c r="QHX31" s="291"/>
      <c r="QHY31" s="291"/>
      <c r="QHZ31" s="291"/>
      <c r="QIA31" s="291"/>
      <c r="QIB31" s="291"/>
      <c r="QIC31" s="291"/>
      <c r="QID31" s="291"/>
      <c r="QIE31" s="291"/>
      <c r="QIF31" s="291"/>
      <c r="QIG31" s="291"/>
      <c r="QIH31" s="291"/>
      <c r="QII31" s="291"/>
      <c r="QIJ31" s="291"/>
      <c r="QIK31" s="291"/>
      <c r="QIL31" s="291"/>
      <c r="QIM31" s="291"/>
      <c r="QIN31" s="291"/>
      <c r="QIO31" s="291"/>
      <c r="QIP31" s="291"/>
      <c r="QIQ31" s="291"/>
      <c r="QIR31" s="291"/>
      <c r="QIS31" s="291"/>
      <c r="QIT31" s="291"/>
      <c r="QIU31" s="291"/>
      <c r="QIV31" s="291"/>
      <c r="QIW31" s="291"/>
      <c r="QIX31" s="291"/>
      <c r="QIY31" s="291"/>
      <c r="QIZ31" s="291"/>
      <c r="QJA31" s="291"/>
      <c r="QJB31" s="291"/>
      <c r="QJC31" s="291"/>
      <c r="QJD31" s="291"/>
      <c r="QJE31" s="291"/>
      <c r="QJF31" s="291"/>
      <c r="QJG31" s="291"/>
      <c r="QJH31" s="291"/>
      <c r="QJI31" s="291"/>
      <c r="QJJ31" s="291"/>
      <c r="QJK31" s="291"/>
      <c r="QJL31" s="291"/>
      <c r="QJM31" s="291"/>
      <c r="QJN31" s="291"/>
      <c r="QJO31" s="291"/>
      <c r="QJP31" s="291"/>
      <c r="QJQ31" s="291"/>
      <c r="QJR31" s="291"/>
      <c r="QJS31" s="291"/>
      <c r="QJT31" s="291"/>
      <c r="QJU31" s="291"/>
      <c r="QJV31" s="291"/>
      <c r="QJW31" s="291"/>
      <c r="QJX31" s="291"/>
      <c r="QJY31" s="291"/>
      <c r="QJZ31" s="291"/>
      <c r="QKA31" s="291"/>
      <c r="QKB31" s="291"/>
      <c r="QKC31" s="291"/>
      <c r="QKD31" s="291"/>
      <c r="QKE31" s="291"/>
      <c r="QKF31" s="291"/>
      <c r="QKG31" s="291"/>
      <c r="QKH31" s="291"/>
      <c r="QKI31" s="291"/>
      <c r="QKJ31" s="291"/>
      <c r="QKK31" s="291"/>
      <c r="QKL31" s="291"/>
      <c r="QKM31" s="291"/>
      <c r="QKN31" s="291"/>
      <c r="QKO31" s="291"/>
      <c r="QKP31" s="291"/>
      <c r="QKQ31" s="291"/>
      <c r="QKR31" s="291"/>
      <c r="QKS31" s="291"/>
      <c r="QKT31" s="291"/>
      <c r="QKU31" s="291"/>
      <c r="QKV31" s="291"/>
      <c r="QKW31" s="291"/>
      <c r="QKX31" s="291"/>
      <c r="QKY31" s="291"/>
      <c r="QKZ31" s="291"/>
      <c r="QLA31" s="291"/>
      <c r="QLB31" s="291"/>
      <c r="QLC31" s="291"/>
      <c r="QLD31" s="291"/>
      <c r="QLE31" s="291"/>
      <c r="QLF31" s="291"/>
      <c r="QLG31" s="291"/>
      <c r="QLH31" s="291"/>
      <c r="QLI31" s="291"/>
      <c r="QLJ31" s="291"/>
      <c r="QLK31" s="291"/>
      <c r="QLL31" s="291"/>
      <c r="QLM31" s="291"/>
      <c r="QLN31" s="291"/>
      <c r="QLO31" s="291"/>
      <c r="QLP31" s="291"/>
      <c r="QLQ31" s="291"/>
      <c r="QLR31" s="291"/>
      <c r="QLS31" s="291"/>
      <c r="QLT31" s="291"/>
      <c r="QLU31" s="291"/>
      <c r="QLV31" s="291"/>
      <c r="QLW31" s="291"/>
      <c r="QLX31" s="291"/>
      <c r="QLY31" s="291"/>
      <c r="QLZ31" s="291"/>
      <c r="QMA31" s="291"/>
      <c r="QMB31" s="291"/>
      <c r="QMC31" s="291"/>
      <c r="QMD31" s="291"/>
      <c r="QME31" s="291"/>
      <c r="QMF31" s="291"/>
      <c r="QMG31" s="291"/>
      <c r="QMH31" s="291"/>
      <c r="QMI31" s="291"/>
      <c r="QMJ31" s="291"/>
      <c r="QMK31" s="291"/>
      <c r="QML31" s="291"/>
      <c r="QMM31" s="291"/>
      <c r="QMN31" s="291"/>
      <c r="QMO31" s="291"/>
      <c r="QMP31" s="291"/>
      <c r="QMQ31" s="291"/>
      <c r="QMR31" s="291"/>
      <c r="QMS31" s="291"/>
      <c r="QMT31" s="291"/>
      <c r="QMU31" s="291"/>
      <c r="QMV31" s="291"/>
      <c r="QMW31" s="291"/>
      <c r="QMX31" s="291"/>
      <c r="QMY31" s="291"/>
      <c r="QMZ31" s="291"/>
      <c r="QNA31" s="291"/>
      <c r="QNB31" s="291"/>
      <c r="QNC31" s="291"/>
      <c r="QND31" s="291"/>
      <c r="QNE31" s="291"/>
      <c r="QNF31" s="291"/>
      <c r="QNG31" s="291"/>
      <c r="QNH31" s="291"/>
      <c r="QNI31" s="291"/>
      <c r="QNJ31" s="291"/>
      <c r="QNK31" s="291"/>
      <c r="QNL31" s="291"/>
      <c r="QNM31" s="291"/>
      <c r="QNN31" s="291"/>
      <c r="QNO31" s="291"/>
      <c r="QNP31" s="291"/>
      <c r="QNQ31" s="291"/>
      <c r="QNR31" s="291"/>
      <c r="QNS31" s="291"/>
      <c r="QNT31" s="291"/>
      <c r="QNU31" s="291"/>
      <c r="QNV31" s="291"/>
      <c r="QNW31" s="291"/>
      <c r="QNX31" s="291"/>
      <c r="QNY31" s="291"/>
      <c r="QNZ31" s="291"/>
      <c r="QOA31" s="291"/>
      <c r="QOB31" s="291"/>
      <c r="QOC31" s="291"/>
      <c r="QOD31" s="291"/>
      <c r="QOE31" s="291"/>
      <c r="QOF31" s="291"/>
      <c r="QOG31" s="291"/>
      <c r="QOH31" s="291"/>
      <c r="QOI31" s="291"/>
      <c r="QOJ31" s="291"/>
      <c r="QOK31" s="291"/>
      <c r="QOL31" s="291"/>
      <c r="QOM31" s="291"/>
      <c r="QON31" s="291"/>
      <c r="QOO31" s="291"/>
      <c r="QOP31" s="291"/>
      <c r="QOQ31" s="291"/>
      <c r="QOR31" s="291"/>
      <c r="QOS31" s="291"/>
      <c r="QOT31" s="291"/>
      <c r="QOU31" s="291"/>
      <c r="QOV31" s="291"/>
      <c r="QOW31" s="291"/>
      <c r="QOX31" s="291"/>
      <c r="QOY31" s="291"/>
      <c r="QOZ31" s="291"/>
      <c r="QPA31" s="291"/>
      <c r="QPB31" s="291"/>
      <c r="QPC31" s="291"/>
      <c r="QPD31" s="291"/>
      <c r="QPE31" s="291"/>
      <c r="QPF31" s="291"/>
      <c r="QPG31" s="291"/>
      <c r="QPH31" s="291"/>
      <c r="QPI31" s="291"/>
      <c r="QPJ31" s="291"/>
      <c r="QPK31" s="291"/>
      <c r="QPL31" s="291"/>
      <c r="QPM31" s="291"/>
      <c r="QPN31" s="291"/>
      <c r="QPO31" s="291"/>
      <c r="QPP31" s="291"/>
      <c r="QPQ31" s="291"/>
      <c r="QPR31" s="291"/>
      <c r="QPS31" s="291"/>
      <c r="QPT31" s="291"/>
      <c r="QPU31" s="291"/>
      <c r="QPV31" s="291"/>
      <c r="QPW31" s="291"/>
      <c r="QPX31" s="291"/>
      <c r="QPY31" s="291"/>
      <c r="QPZ31" s="291"/>
      <c r="QQA31" s="291"/>
      <c r="QQB31" s="291"/>
      <c r="QQC31" s="291"/>
      <c r="QQD31" s="291"/>
      <c r="QQE31" s="291"/>
      <c r="QQF31" s="291"/>
      <c r="QQG31" s="291"/>
      <c r="QQH31" s="291"/>
      <c r="QQI31" s="291"/>
      <c r="QQJ31" s="291"/>
      <c r="QQK31" s="291"/>
      <c r="QQL31" s="291"/>
      <c r="QQM31" s="291"/>
      <c r="QQN31" s="291"/>
      <c r="QQO31" s="291"/>
      <c r="QQP31" s="291"/>
      <c r="QQQ31" s="291"/>
      <c r="QQR31" s="291"/>
      <c r="QQS31" s="291"/>
      <c r="QQT31" s="291"/>
      <c r="QQU31" s="291"/>
      <c r="QQV31" s="291"/>
      <c r="QQW31" s="291"/>
      <c r="QQX31" s="291"/>
      <c r="QQY31" s="291"/>
      <c r="QQZ31" s="291"/>
      <c r="QRA31" s="291"/>
      <c r="QRB31" s="291"/>
      <c r="QRC31" s="291"/>
      <c r="QRD31" s="291"/>
      <c r="QRE31" s="291"/>
      <c r="QRF31" s="291"/>
      <c r="QRG31" s="291"/>
      <c r="QRH31" s="291"/>
      <c r="QRI31" s="291"/>
      <c r="QRJ31" s="291"/>
      <c r="QRK31" s="291"/>
      <c r="QRL31" s="291"/>
      <c r="QRM31" s="291"/>
      <c r="QRN31" s="291"/>
      <c r="QRO31" s="291"/>
      <c r="QRP31" s="291"/>
      <c r="QRQ31" s="291"/>
      <c r="QRR31" s="291"/>
      <c r="QRS31" s="291"/>
      <c r="QRT31" s="291"/>
      <c r="QRU31" s="291"/>
      <c r="QRV31" s="291"/>
      <c r="QRW31" s="291"/>
      <c r="QRX31" s="291"/>
      <c r="QRY31" s="291"/>
      <c r="QRZ31" s="291"/>
      <c r="QSA31" s="291"/>
      <c r="QSB31" s="291"/>
      <c r="QSC31" s="291"/>
      <c r="QSD31" s="291"/>
      <c r="QSE31" s="291"/>
      <c r="QSF31" s="291"/>
      <c r="QSG31" s="291"/>
      <c r="QSH31" s="291"/>
      <c r="QSI31" s="291"/>
      <c r="QSJ31" s="291"/>
      <c r="QSK31" s="291"/>
      <c r="QSL31" s="291"/>
      <c r="QSM31" s="291"/>
      <c r="QSN31" s="291"/>
      <c r="QSO31" s="291"/>
      <c r="QSP31" s="291"/>
      <c r="QSQ31" s="291"/>
      <c r="QSR31" s="291"/>
      <c r="QSS31" s="291"/>
      <c r="QST31" s="291"/>
      <c r="QSU31" s="291"/>
      <c r="QSV31" s="291"/>
      <c r="QSW31" s="291"/>
      <c r="QSX31" s="291"/>
      <c r="QSY31" s="291"/>
      <c r="QSZ31" s="291"/>
      <c r="QTA31" s="291"/>
      <c r="QTB31" s="291"/>
      <c r="QTC31" s="291"/>
      <c r="QTD31" s="291"/>
      <c r="QTE31" s="291"/>
      <c r="QTF31" s="291"/>
      <c r="QTG31" s="291"/>
      <c r="QTH31" s="291"/>
      <c r="QTI31" s="291"/>
      <c r="QTJ31" s="291"/>
      <c r="QTK31" s="291"/>
      <c r="QTL31" s="291"/>
      <c r="QTM31" s="291"/>
      <c r="QTN31" s="291"/>
      <c r="QTO31" s="291"/>
      <c r="QTP31" s="291"/>
      <c r="QTQ31" s="291"/>
      <c r="QTR31" s="291"/>
      <c r="QTS31" s="291"/>
      <c r="QTT31" s="291"/>
      <c r="QTU31" s="291"/>
      <c r="QTV31" s="291"/>
      <c r="QTW31" s="291"/>
      <c r="QTX31" s="291"/>
      <c r="QTY31" s="291"/>
      <c r="QTZ31" s="291"/>
      <c r="QUA31" s="291"/>
      <c r="QUB31" s="291"/>
      <c r="QUC31" s="291"/>
      <c r="QUD31" s="291"/>
      <c r="QUE31" s="291"/>
      <c r="QUF31" s="291"/>
      <c r="QUG31" s="291"/>
      <c r="QUH31" s="291"/>
      <c r="QUI31" s="291"/>
      <c r="QUJ31" s="291"/>
      <c r="QUK31" s="291"/>
      <c r="QUL31" s="291"/>
      <c r="QUM31" s="291"/>
      <c r="QUN31" s="291"/>
      <c r="QUO31" s="291"/>
      <c r="QUP31" s="291"/>
      <c r="QUQ31" s="291"/>
      <c r="QUR31" s="291"/>
      <c r="QUS31" s="291"/>
      <c r="QUT31" s="291"/>
      <c r="QUU31" s="291"/>
      <c r="QUV31" s="291"/>
      <c r="QUW31" s="291"/>
      <c r="QUX31" s="291"/>
      <c r="QUY31" s="291"/>
      <c r="QUZ31" s="291"/>
      <c r="QVA31" s="291"/>
      <c r="QVB31" s="291"/>
      <c r="QVC31" s="291"/>
      <c r="QVD31" s="291"/>
      <c r="QVE31" s="291"/>
      <c r="QVF31" s="291"/>
      <c r="QVG31" s="291"/>
      <c r="QVH31" s="291"/>
      <c r="QVI31" s="291"/>
      <c r="QVJ31" s="291"/>
      <c r="QVK31" s="291"/>
      <c r="QVL31" s="291"/>
      <c r="QVM31" s="291"/>
      <c r="QVN31" s="291"/>
      <c r="QVO31" s="291"/>
      <c r="QVP31" s="291"/>
      <c r="QVQ31" s="291"/>
      <c r="QVR31" s="291"/>
      <c r="QVS31" s="291"/>
      <c r="QVT31" s="291"/>
      <c r="QVU31" s="291"/>
      <c r="QVV31" s="291"/>
      <c r="QVW31" s="291"/>
      <c r="QVX31" s="291"/>
      <c r="QVY31" s="291"/>
      <c r="QVZ31" s="291"/>
      <c r="QWA31" s="291"/>
      <c r="QWB31" s="291"/>
      <c r="QWC31" s="291"/>
      <c r="QWD31" s="291"/>
      <c r="QWE31" s="291"/>
      <c r="QWF31" s="291"/>
      <c r="QWG31" s="291"/>
      <c r="QWH31" s="291"/>
      <c r="QWI31" s="291"/>
      <c r="QWJ31" s="291"/>
      <c r="QWK31" s="291"/>
      <c r="QWL31" s="291"/>
      <c r="QWM31" s="291"/>
      <c r="QWN31" s="291"/>
      <c r="QWO31" s="291"/>
      <c r="QWP31" s="291"/>
      <c r="QWQ31" s="291"/>
      <c r="QWR31" s="291"/>
      <c r="QWS31" s="291"/>
      <c r="QWT31" s="291"/>
      <c r="QWU31" s="291"/>
      <c r="QWV31" s="291"/>
      <c r="QWW31" s="291"/>
      <c r="QWX31" s="291"/>
      <c r="QWY31" s="291"/>
      <c r="QWZ31" s="291"/>
      <c r="QXA31" s="291"/>
      <c r="QXB31" s="291"/>
      <c r="QXC31" s="291"/>
      <c r="QXD31" s="291"/>
      <c r="QXE31" s="291"/>
      <c r="QXF31" s="291"/>
      <c r="QXG31" s="291"/>
      <c r="QXH31" s="291"/>
      <c r="QXI31" s="291"/>
      <c r="QXJ31" s="291"/>
      <c r="QXK31" s="291"/>
      <c r="QXL31" s="291"/>
      <c r="QXM31" s="291"/>
      <c r="QXN31" s="291"/>
      <c r="QXO31" s="291"/>
      <c r="QXP31" s="291"/>
      <c r="QXQ31" s="291"/>
      <c r="QXR31" s="291"/>
      <c r="QXS31" s="291"/>
      <c r="QXT31" s="291"/>
      <c r="QXU31" s="291"/>
      <c r="QXV31" s="291"/>
      <c r="QXW31" s="291"/>
      <c r="QXX31" s="291"/>
      <c r="QXY31" s="291"/>
      <c r="QXZ31" s="291"/>
      <c r="QYA31" s="291"/>
      <c r="QYB31" s="291"/>
      <c r="QYC31" s="291"/>
      <c r="QYD31" s="291"/>
      <c r="QYE31" s="291"/>
      <c r="QYF31" s="291"/>
      <c r="QYG31" s="291"/>
      <c r="QYH31" s="291"/>
      <c r="QYI31" s="291"/>
      <c r="QYJ31" s="291"/>
      <c r="QYK31" s="291"/>
      <c r="QYL31" s="291"/>
      <c r="QYM31" s="291"/>
      <c r="QYN31" s="291"/>
      <c r="QYO31" s="291"/>
      <c r="QYP31" s="291"/>
      <c r="QYQ31" s="291"/>
      <c r="QYR31" s="291"/>
      <c r="QYS31" s="291"/>
      <c r="QYT31" s="291"/>
      <c r="QYU31" s="291"/>
      <c r="QYV31" s="291"/>
      <c r="QYW31" s="291"/>
      <c r="QYX31" s="291"/>
      <c r="QYY31" s="291"/>
      <c r="QYZ31" s="291"/>
      <c r="QZA31" s="291"/>
      <c r="QZB31" s="291"/>
      <c r="QZC31" s="291"/>
      <c r="QZD31" s="291"/>
      <c r="QZE31" s="291"/>
      <c r="QZF31" s="291"/>
      <c r="QZG31" s="291"/>
      <c r="QZH31" s="291"/>
      <c r="QZI31" s="291"/>
      <c r="QZJ31" s="291"/>
      <c r="QZK31" s="291"/>
      <c r="QZL31" s="291"/>
      <c r="QZM31" s="291"/>
      <c r="QZN31" s="291"/>
      <c r="QZO31" s="291"/>
      <c r="QZP31" s="291"/>
      <c r="QZQ31" s="291"/>
      <c r="QZR31" s="291"/>
      <c r="QZS31" s="291"/>
      <c r="QZT31" s="291"/>
      <c r="QZU31" s="291"/>
      <c r="QZV31" s="291"/>
      <c r="QZW31" s="291"/>
      <c r="QZX31" s="291"/>
      <c r="QZY31" s="291"/>
      <c r="QZZ31" s="291"/>
      <c r="RAA31" s="291"/>
      <c r="RAB31" s="291"/>
      <c r="RAC31" s="291"/>
      <c r="RAD31" s="291"/>
      <c r="RAE31" s="291"/>
      <c r="RAF31" s="291"/>
      <c r="RAG31" s="291"/>
      <c r="RAH31" s="291"/>
      <c r="RAI31" s="291"/>
      <c r="RAJ31" s="291"/>
      <c r="RAK31" s="291"/>
      <c r="RAL31" s="291"/>
      <c r="RAM31" s="291"/>
      <c r="RAN31" s="291"/>
      <c r="RAO31" s="291"/>
      <c r="RAP31" s="291"/>
      <c r="RAQ31" s="291"/>
      <c r="RAR31" s="291"/>
      <c r="RAS31" s="291"/>
      <c r="RAT31" s="291"/>
      <c r="RAU31" s="291"/>
      <c r="RAV31" s="291"/>
      <c r="RAW31" s="291"/>
      <c r="RAX31" s="291"/>
      <c r="RAY31" s="291"/>
      <c r="RAZ31" s="291"/>
      <c r="RBA31" s="291"/>
      <c r="RBB31" s="291"/>
      <c r="RBC31" s="291"/>
      <c r="RBD31" s="291"/>
      <c r="RBE31" s="291"/>
      <c r="RBF31" s="291"/>
      <c r="RBG31" s="291"/>
      <c r="RBH31" s="291"/>
      <c r="RBI31" s="291"/>
      <c r="RBJ31" s="291"/>
      <c r="RBK31" s="291"/>
      <c r="RBL31" s="291"/>
      <c r="RBM31" s="291"/>
      <c r="RBN31" s="291"/>
      <c r="RBO31" s="291"/>
      <c r="RBP31" s="291"/>
      <c r="RBQ31" s="291"/>
      <c r="RBR31" s="291"/>
      <c r="RBS31" s="291"/>
      <c r="RBT31" s="291"/>
      <c r="RBU31" s="291"/>
      <c r="RBV31" s="291"/>
      <c r="RBW31" s="291"/>
      <c r="RBX31" s="291"/>
      <c r="RBY31" s="291"/>
      <c r="RBZ31" s="291"/>
      <c r="RCA31" s="291"/>
      <c r="RCB31" s="291"/>
      <c r="RCC31" s="291"/>
      <c r="RCD31" s="291"/>
      <c r="RCE31" s="291"/>
      <c r="RCF31" s="291"/>
      <c r="RCG31" s="291"/>
      <c r="RCH31" s="291"/>
      <c r="RCI31" s="291"/>
      <c r="RCJ31" s="291"/>
      <c r="RCK31" s="291"/>
      <c r="RCL31" s="291"/>
      <c r="RCM31" s="291"/>
      <c r="RCN31" s="291"/>
      <c r="RCO31" s="291"/>
      <c r="RCP31" s="291"/>
      <c r="RCQ31" s="291"/>
      <c r="RCR31" s="291"/>
      <c r="RCS31" s="291"/>
      <c r="RCT31" s="291"/>
      <c r="RCU31" s="291"/>
      <c r="RCV31" s="291"/>
      <c r="RCW31" s="291"/>
      <c r="RCX31" s="291"/>
      <c r="RCY31" s="291"/>
      <c r="RCZ31" s="291"/>
      <c r="RDA31" s="291"/>
      <c r="RDB31" s="291"/>
      <c r="RDC31" s="291"/>
      <c r="RDD31" s="291"/>
      <c r="RDE31" s="291"/>
      <c r="RDF31" s="291"/>
      <c r="RDG31" s="291"/>
      <c r="RDH31" s="291"/>
      <c r="RDI31" s="291"/>
      <c r="RDJ31" s="291"/>
      <c r="RDK31" s="291"/>
      <c r="RDL31" s="291"/>
      <c r="RDM31" s="291"/>
      <c r="RDN31" s="291"/>
      <c r="RDO31" s="291"/>
      <c r="RDP31" s="291"/>
      <c r="RDQ31" s="291"/>
      <c r="RDR31" s="291"/>
      <c r="RDS31" s="291"/>
      <c r="RDT31" s="291"/>
      <c r="RDU31" s="291"/>
      <c r="RDV31" s="291"/>
      <c r="RDW31" s="291"/>
      <c r="RDX31" s="291"/>
      <c r="RDY31" s="291"/>
      <c r="RDZ31" s="291"/>
      <c r="REA31" s="291"/>
      <c r="REB31" s="291"/>
      <c r="REC31" s="291"/>
      <c r="RED31" s="291"/>
      <c r="REE31" s="291"/>
      <c r="REF31" s="291"/>
      <c r="REG31" s="291"/>
      <c r="REH31" s="291"/>
      <c r="REI31" s="291"/>
      <c r="REJ31" s="291"/>
      <c r="REK31" s="291"/>
      <c r="REL31" s="291"/>
      <c r="REM31" s="291"/>
      <c r="REN31" s="291"/>
      <c r="REO31" s="291"/>
      <c r="REP31" s="291"/>
      <c r="REQ31" s="291"/>
      <c r="RER31" s="291"/>
      <c r="RES31" s="291"/>
      <c r="RET31" s="291"/>
      <c r="REU31" s="291"/>
      <c r="REV31" s="291"/>
      <c r="REW31" s="291"/>
      <c r="REX31" s="291"/>
      <c r="REY31" s="291"/>
      <c r="REZ31" s="291"/>
      <c r="RFA31" s="291"/>
      <c r="RFB31" s="291"/>
      <c r="RFC31" s="291"/>
      <c r="RFD31" s="291"/>
      <c r="RFE31" s="291"/>
      <c r="RFF31" s="291"/>
      <c r="RFG31" s="291"/>
      <c r="RFH31" s="291"/>
      <c r="RFI31" s="291"/>
      <c r="RFJ31" s="291"/>
      <c r="RFK31" s="291"/>
      <c r="RFL31" s="291"/>
      <c r="RFM31" s="291"/>
      <c r="RFN31" s="291"/>
      <c r="RFO31" s="291"/>
      <c r="RFP31" s="291"/>
      <c r="RFQ31" s="291"/>
      <c r="RFR31" s="291"/>
      <c r="RFS31" s="291"/>
      <c r="RFT31" s="291"/>
      <c r="RFU31" s="291"/>
      <c r="RFV31" s="291"/>
      <c r="RFW31" s="291"/>
      <c r="RFX31" s="291"/>
      <c r="RFY31" s="291"/>
      <c r="RFZ31" s="291"/>
      <c r="RGA31" s="291"/>
      <c r="RGB31" s="291"/>
      <c r="RGC31" s="291"/>
      <c r="RGD31" s="291"/>
      <c r="RGE31" s="291"/>
      <c r="RGF31" s="291"/>
      <c r="RGG31" s="291"/>
      <c r="RGH31" s="291"/>
      <c r="RGI31" s="291"/>
      <c r="RGJ31" s="291"/>
      <c r="RGK31" s="291"/>
      <c r="RGL31" s="291"/>
      <c r="RGM31" s="291"/>
      <c r="RGN31" s="291"/>
      <c r="RGO31" s="291"/>
      <c r="RGP31" s="291"/>
      <c r="RGQ31" s="291"/>
      <c r="RGR31" s="291"/>
      <c r="RGS31" s="291"/>
      <c r="RGT31" s="291"/>
      <c r="RGU31" s="291"/>
      <c r="RGV31" s="291"/>
      <c r="RGW31" s="291"/>
      <c r="RGX31" s="291"/>
      <c r="RGY31" s="291"/>
      <c r="RGZ31" s="291"/>
      <c r="RHA31" s="291"/>
      <c r="RHB31" s="291"/>
      <c r="RHC31" s="291"/>
      <c r="RHD31" s="291"/>
      <c r="RHE31" s="291"/>
      <c r="RHF31" s="291"/>
      <c r="RHG31" s="291"/>
      <c r="RHH31" s="291"/>
      <c r="RHI31" s="291"/>
      <c r="RHJ31" s="291"/>
      <c r="RHK31" s="291"/>
      <c r="RHL31" s="291"/>
      <c r="RHM31" s="291"/>
      <c r="RHN31" s="291"/>
      <c r="RHO31" s="291"/>
      <c r="RHP31" s="291"/>
      <c r="RHQ31" s="291"/>
      <c r="RHR31" s="291"/>
      <c r="RHS31" s="291"/>
      <c r="RHT31" s="291"/>
      <c r="RHU31" s="291"/>
      <c r="RHV31" s="291"/>
      <c r="RHW31" s="291"/>
      <c r="RHX31" s="291"/>
      <c r="RHY31" s="291"/>
      <c r="RHZ31" s="291"/>
      <c r="RIA31" s="291"/>
      <c r="RIB31" s="291"/>
      <c r="RIC31" s="291"/>
      <c r="RID31" s="291"/>
      <c r="RIE31" s="291"/>
      <c r="RIF31" s="291"/>
      <c r="RIG31" s="291"/>
      <c r="RIH31" s="291"/>
      <c r="RII31" s="291"/>
      <c r="RIJ31" s="291"/>
      <c r="RIK31" s="291"/>
      <c r="RIL31" s="291"/>
      <c r="RIM31" s="291"/>
      <c r="RIN31" s="291"/>
      <c r="RIO31" s="291"/>
      <c r="RIP31" s="291"/>
      <c r="RIQ31" s="291"/>
      <c r="RIR31" s="291"/>
      <c r="RIS31" s="291"/>
      <c r="RIT31" s="291"/>
      <c r="RIU31" s="291"/>
      <c r="RIV31" s="291"/>
      <c r="RIW31" s="291"/>
      <c r="RIX31" s="291"/>
      <c r="RIY31" s="291"/>
      <c r="RIZ31" s="291"/>
      <c r="RJA31" s="291"/>
      <c r="RJB31" s="291"/>
      <c r="RJC31" s="291"/>
      <c r="RJD31" s="291"/>
      <c r="RJE31" s="291"/>
      <c r="RJF31" s="291"/>
      <c r="RJG31" s="291"/>
      <c r="RJH31" s="291"/>
      <c r="RJI31" s="291"/>
      <c r="RJJ31" s="291"/>
      <c r="RJK31" s="291"/>
      <c r="RJL31" s="291"/>
      <c r="RJM31" s="291"/>
      <c r="RJN31" s="291"/>
      <c r="RJO31" s="291"/>
      <c r="RJP31" s="291"/>
      <c r="RJQ31" s="291"/>
      <c r="RJR31" s="291"/>
      <c r="RJS31" s="291"/>
      <c r="RJT31" s="291"/>
      <c r="RJU31" s="291"/>
      <c r="RJV31" s="291"/>
      <c r="RJW31" s="291"/>
      <c r="RJX31" s="291"/>
      <c r="RJY31" s="291"/>
      <c r="RJZ31" s="291"/>
      <c r="RKA31" s="291"/>
      <c r="RKB31" s="291"/>
      <c r="RKC31" s="291"/>
      <c r="RKD31" s="291"/>
      <c r="RKE31" s="291"/>
      <c r="RKF31" s="291"/>
      <c r="RKG31" s="291"/>
      <c r="RKH31" s="291"/>
      <c r="RKI31" s="291"/>
      <c r="RKJ31" s="291"/>
      <c r="RKK31" s="291"/>
      <c r="RKL31" s="291"/>
      <c r="RKM31" s="291"/>
      <c r="RKN31" s="291"/>
      <c r="RKO31" s="291"/>
      <c r="RKP31" s="291"/>
      <c r="RKQ31" s="291"/>
      <c r="RKR31" s="291"/>
      <c r="RKS31" s="291"/>
      <c r="RKT31" s="291"/>
      <c r="RKU31" s="291"/>
      <c r="RKV31" s="291"/>
      <c r="RKW31" s="291"/>
      <c r="RKX31" s="291"/>
      <c r="RKY31" s="291"/>
      <c r="RKZ31" s="291"/>
      <c r="RLA31" s="291"/>
      <c r="RLB31" s="291"/>
      <c r="RLC31" s="291"/>
      <c r="RLD31" s="291"/>
      <c r="RLE31" s="291"/>
      <c r="RLF31" s="291"/>
      <c r="RLG31" s="291"/>
      <c r="RLH31" s="291"/>
      <c r="RLI31" s="291"/>
      <c r="RLJ31" s="291"/>
      <c r="RLK31" s="291"/>
      <c r="RLL31" s="291"/>
      <c r="RLM31" s="291"/>
      <c r="RLN31" s="291"/>
      <c r="RLO31" s="291"/>
      <c r="RLP31" s="291"/>
      <c r="RLQ31" s="291"/>
      <c r="RLR31" s="291"/>
      <c r="RLS31" s="291"/>
      <c r="RLT31" s="291"/>
      <c r="RLU31" s="291"/>
      <c r="RLV31" s="291"/>
      <c r="RLW31" s="291"/>
      <c r="RLX31" s="291"/>
      <c r="RLY31" s="291"/>
      <c r="RLZ31" s="291"/>
      <c r="RMA31" s="291"/>
      <c r="RMB31" s="291"/>
      <c r="RMC31" s="291"/>
      <c r="RMD31" s="291"/>
      <c r="RME31" s="291"/>
      <c r="RMF31" s="291"/>
      <c r="RMG31" s="291"/>
      <c r="RMH31" s="291"/>
      <c r="RMI31" s="291"/>
      <c r="RMJ31" s="291"/>
      <c r="RMK31" s="291"/>
      <c r="RML31" s="291"/>
      <c r="RMM31" s="291"/>
      <c r="RMN31" s="291"/>
      <c r="RMO31" s="291"/>
      <c r="RMP31" s="291"/>
      <c r="RMQ31" s="291"/>
      <c r="RMR31" s="291"/>
      <c r="RMS31" s="291"/>
      <c r="RMT31" s="291"/>
      <c r="RMU31" s="291"/>
      <c r="RMV31" s="291"/>
      <c r="RMW31" s="291"/>
      <c r="RMX31" s="291"/>
      <c r="RMY31" s="291"/>
      <c r="RMZ31" s="291"/>
      <c r="RNA31" s="291"/>
      <c r="RNB31" s="291"/>
      <c r="RNC31" s="291"/>
      <c r="RND31" s="291"/>
      <c r="RNE31" s="291"/>
      <c r="RNF31" s="291"/>
      <c r="RNG31" s="291"/>
      <c r="RNH31" s="291"/>
      <c r="RNI31" s="291"/>
      <c r="RNJ31" s="291"/>
      <c r="RNK31" s="291"/>
      <c r="RNL31" s="291"/>
      <c r="RNM31" s="291"/>
      <c r="RNN31" s="291"/>
      <c r="RNO31" s="291"/>
      <c r="RNP31" s="291"/>
      <c r="RNQ31" s="291"/>
      <c r="RNR31" s="291"/>
      <c r="RNS31" s="291"/>
      <c r="RNT31" s="291"/>
      <c r="RNU31" s="291"/>
      <c r="RNV31" s="291"/>
      <c r="RNW31" s="291"/>
      <c r="RNX31" s="291"/>
      <c r="RNY31" s="291"/>
      <c r="RNZ31" s="291"/>
      <c r="ROA31" s="291"/>
      <c r="ROB31" s="291"/>
      <c r="ROC31" s="291"/>
      <c r="ROD31" s="291"/>
      <c r="ROE31" s="291"/>
      <c r="ROF31" s="291"/>
      <c r="ROG31" s="291"/>
      <c r="ROH31" s="291"/>
      <c r="ROI31" s="291"/>
      <c r="ROJ31" s="291"/>
      <c r="ROK31" s="291"/>
      <c r="ROL31" s="291"/>
      <c r="ROM31" s="291"/>
      <c r="RON31" s="291"/>
      <c r="ROO31" s="291"/>
      <c r="ROP31" s="291"/>
      <c r="ROQ31" s="291"/>
      <c r="ROR31" s="291"/>
      <c r="ROS31" s="291"/>
      <c r="ROT31" s="291"/>
      <c r="ROU31" s="291"/>
      <c r="ROV31" s="291"/>
      <c r="ROW31" s="291"/>
      <c r="ROX31" s="291"/>
      <c r="ROY31" s="291"/>
      <c r="ROZ31" s="291"/>
      <c r="RPA31" s="291"/>
      <c r="RPB31" s="291"/>
      <c r="RPC31" s="291"/>
      <c r="RPD31" s="291"/>
      <c r="RPE31" s="291"/>
      <c r="RPF31" s="291"/>
      <c r="RPG31" s="291"/>
      <c r="RPH31" s="291"/>
      <c r="RPI31" s="291"/>
      <c r="RPJ31" s="291"/>
      <c r="RPK31" s="291"/>
      <c r="RPL31" s="291"/>
      <c r="RPM31" s="291"/>
      <c r="RPN31" s="291"/>
      <c r="RPO31" s="291"/>
      <c r="RPP31" s="291"/>
      <c r="RPQ31" s="291"/>
      <c r="RPR31" s="291"/>
      <c r="RPS31" s="291"/>
      <c r="RPT31" s="291"/>
      <c r="RPU31" s="291"/>
      <c r="RPV31" s="291"/>
      <c r="RPW31" s="291"/>
      <c r="RPX31" s="291"/>
      <c r="RPY31" s="291"/>
      <c r="RPZ31" s="291"/>
      <c r="RQA31" s="291"/>
      <c r="RQB31" s="291"/>
      <c r="RQC31" s="291"/>
      <c r="RQD31" s="291"/>
      <c r="RQE31" s="291"/>
      <c r="RQF31" s="291"/>
      <c r="RQG31" s="291"/>
      <c r="RQH31" s="291"/>
      <c r="RQI31" s="291"/>
      <c r="RQJ31" s="291"/>
      <c r="RQK31" s="291"/>
      <c r="RQL31" s="291"/>
      <c r="RQM31" s="291"/>
      <c r="RQN31" s="291"/>
      <c r="RQO31" s="291"/>
      <c r="RQP31" s="291"/>
      <c r="RQQ31" s="291"/>
      <c r="RQR31" s="291"/>
      <c r="RQS31" s="291"/>
      <c r="RQT31" s="291"/>
      <c r="RQU31" s="291"/>
      <c r="RQV31" s="291"/>
      <c r="RQW31" s="291"/>
      <c r="RQX31" s="291"/>
      <c r="RQY31" s="291"/>
      <c r="RQZ31" s="291"/>
      <c r="RRA31" s="291"/>
      <c r="RRB31" s="291"/>
      <c r="RRC31" s="291"/>
      <c r="RRD31" s="291"/>
      <c r="RRE31" s="291"/>
      <c r="RRF31" s="291"/>
      <c r="RRG31" s="291"/>
      <c r="RRH31" s="291"/>
      <c r="RRI31" s="291"/>
      <c r="RRJ31" s="291"/>
      <c r="RRK31" s="291"/>
      <c r="RRL31" s="291"/>
      <c r="RRM31" s="291"/>
      <c r="RRN31" s="291"/>
      <c r="RRO31" s="291"/>
      <c r="RRP31" s="291"/>
      <c r="RRQ31" s="291"/>
      <c r="RRR31" s="291"/>
      <c r="RRS31" s="291"/>
      <c r="RRT31" s="291"/>
      <c r="RRU31" s="291"/>
      <c r="RRV31" s="291"/>
      <c r="RRW31" s="291"/>
      <c r="RRX31" s="291"/>
      <c r="RRY31" s="291"/>
      <c r="RRZ31" s="291"/>
      <c r="RSA31" s="291"/>
      <c r="RSB31" s="291"/>
      <c r="RSC31" s="291"/>
      <c r="RSD31" s="291"/>
      <c r="RSE31" s="291"/>
      <c r="RSF31" s="291"/>
      <c r="RSG31" s="291"/>
      <c r="RSH31" s="291"/>
      <c r="RSI31" s="291"/>
      <c r="RSJ31" s="291"/>
      <c r="RSK31" s="291"/>
      <c r="RSL31" s="291"/>
      <c r="RSM31" s="291"/>
      <c r="RSN31" s="291"/>
      <c r="RSO31" s="291"/>
      <c r="RSP31" s="291"/>
      <c r="RSQ31" s="291"/>
      <c r="RSR31" s="291"/>
      <c r="RSS31" s="291"/>
      <c r="RST31" s="291"/>
      <c r="RSU31" s="291"/>
      <c r="RSV31" s="291"/>
      <c r="RSW31" s="291"/>
      <c r="RSX31" s="291"/>
      <c r="RSY31" s="291"/>
      <c r="RSZ31" s="291"/>
      <c r="RTA31" s="291"/>
      <c r="RTB31" s="291"/>
      <c r="RTC31" s="291"/>
      <c r="RTD31" s="291"/>
      <c r="RTE31" s="291"/>
      <c r="RTF31" s="291"/>
      <c r="RTG31" s="291"/>
      <c r="RTH31" s="291"/>
      <c r="RTI31" s="291"/>
      <c r="RTJ31" s="291"/>
      <c r="RTK31" s="291"/>
      <c r="RTL31" s="291"/>
      <c r="RTM31" s="291"/>
      <c r="RTN31" s="291"/>
      <c r="RTO31" s="291"/>
      <c r="RTP31" s="291"/>
      <c r="RTQ31" s="291"/>
      <c r="RTR31" s="291"/>
      <c r="RTS31" s="291"/>
      <c r="RTT31" s="291"/>
      <c r="RTU31" s="291"/>
      <c r="RTV31" s="291"/>
      <c r="RTW31" s="291"/>
      <c r="RTX31" s="291"/>
      <c r="RTY31" s="291"/>
      <c r="RTZ31" s="291"/>
      <c r="RUA31" s="291"/>
      <c r="RUB31" s="291"/>
      <c r="RUC31" s="291"/>
      <c r="RUD31" s="291"/>
      <c r="RUE31" s="291"/>
      <c r="RUF31" s="291"/>
      <c r="RUG31" s="291"/>
      <c r="RUH31" s="291"/>
      <c r="RUI31" s="291"/>
      <c r="RUJ31" s="291"/>
      <c r="RUK31" s="291"/>
      <c r="RUL31" s="291"/>
      <c r="RUM31" s="291"/>
      <c r="RUN31" s="291"/>
      <c r="RUO31" s="291"/>
      <c r="RUP31" s="291"/>
      <c r="RUQ31" s="291"/>
      <c r="RUR31" s="291"/>
      <c r="RUS31" s="291"/>
      <c r="RUT31" s="291"/>
      <c r="RUU31" s="291"/>
      <c r="RUV31" s="291"/>
      <c r="RUW31" s="291"/>
      <c r="RUX31" s="291"/>
      <c r="RUY31" s="291"/>
      <c r="RUZ31" s="291"/>
      <c r="RVA31" s="291"/>
      <c r="RVB31" s="291"/>
      <c r="RVC31" s="291"/>
      <c r="RVD31" s="291"/>
      <c r="RVE31" s="291"/>
      <c r="RVF31" s="291"/>
      <c r="RVG31" s="291"/>
      <c r="RVH31" s="291"/>
      <c r="RVI31" s="291"/>
      <c r="RVJ31" s="291"/>
      <c r="RVK31" s="291"/>
      <c r="RVL31" s="291"/>
      <c r="RVM31" s="291"/>
      <c r="RVN31" s="291"/>
      <c r="RVO31" s="291"/>
      <c r="RVP31" s="291"/>
      <c r="RVQ31" s="291"/>
      <c r="RVR31" s="291"/>
      <c r="RVS31" s="291"/>
      <c r="RVT31" s="291"/>
      <c r="RVU31" s="291"/>
      <c r="RVV31" s="291"/>
      <c r="RVW31" s="291"/>
      <c r="RVX31" s="291"/>
      <c r="RVY31" s="291"/>
      <c r="RVZ31" s="291"/>
      <c r="RWA31" s="291"/>
      <c r="RWB31" s="291"/>
      <c r="RWC31" s="291"/>
      <c r="RWD31" s="291"/>
      <c r="RWE31" s="291"/>
      <c r="RWF31" s="291"/>
      <c r="RWG31" s="291"/>
      <c r="RWH31" s="291"/>
      <c r="RWI31" s="291"/>
      <c r="RWJ31" s="291"/>
      <c r="RWK31" s="291"/>
      <c r="RWL31" s="291"/>
      <c r="RWM31" s="291"/>
      <c r="RWN31" s="291"/>
      <c r="RWO31" s="291"/>
      <c r="RWP31" s="291"/>
      <c r="RWQ31" s="291"/>
      <c r="RWR31" s="291"/>
      <c r="RWS31" s="291"/>
      <c r="RWT31" s="291"/>
      <c r="RWU31" s="291"/>
      <c r="RWV31" s="291"/>
      <c r="RWW31" s="291"/>
      <c r="RWX31" s="291"/>
      <c r="RWY31" s="291"/>
      <c r="RWZ31" s="291"/>
      <c r="RXA31" s="291"/>
      <c r="RXB31" s="291"/>
      <c r="RXC31" s="291"/>
      <c r="RXD31" s="291"/>
      <c r="RXE31" s="291"/>
      <c r="RXF31" s="291"/>
      <c r="RXG31" s="291"/>
      <c r="RXH31" s="291"/>
      <c r="RXI31" s="291"/>
      <c r="RXJ31" s="291"/>
      <c r="RXK31" s="291"/>
      <c r="RXL31" s="291"/>
      <c r="RXM31" s="291"/>
      <c r="RXN31" s="291"/>
      <c r="RXO31" s="291"/>
      <c r="RXP31" s="291"/>
      <c r="RXQ31" s="291"/>
      <c r="RXR31" s="291"/>
      <c r="RXS31" s="291"/>
      <c r="RXT31" s="291"/>
      <c r="RXU31" s="291"/>
      <c r="RXV31" s="291"/>
      <c r="RXW31" s="291"/>
      <c r="RXX31" s="291"/>
      <c r="RXY31" s="291"/>
      <c r="RXZ31" s="291"/>
      <c r="RYA31" s="291"/>
      <c r="RYB31" s="291"/>
      <c r="RYC31" s="291"/>
      <c r="RYD31" s="291"/>
      <c r="RYE31" s="291"/>
      <c r="RYF31" s="291"/>
      <c r="RYG31" s="291"/>
      <c r="RYH31" s="291"/>
      <c r="RYI31" s="291"/>
      <c r="RYJ31" s="291"/>
      <c r="RYK31" s="291"/>
      <c r="RYL31" s="291"/>
      <c r="RYM31" s="291"/>
      <c r="RYN31" s="291"/>
      <c r="RYO31" s="291"/>
      <c r="RYP31" s="291"/>
      <c r="RYQ31" s="291"/>
      <c r="RYR31" s="291"/>
      <c r="RYS31" s="291"/>
      <c r="RYT31" s="291"/>
      <c r="RYU31" s="291"/>
      <c r="RYV31" s="291"/>
      <c r="RYW31" s="291"/>
      <c r="RYX31" s="291"/>
      <c r="RYY31" s="291"/>
      <c r="RYZ31" s="291"/>
      <c r="RZA31" s="291"/>
      <c r="RZB31" s="291"/>
      <c r="RZC31" s="291"/>
      <c r="RZD31" s="291"/>
      <c r="RZE31" s="291"/>
      <c r="RZF31" s="291"/>
      <c r="RZG31" s="291"/>
      <c r="RZH31" s="291"/>
      <c r="RZI31" s="291"/>
      <c r="RZJ31" s="291"/>
      <c r="RZK31" s="291"/>
      <c r="RZL31" s="291"/>
      <c r="RZM31" s="291"/>
      <c r="RZN31" s="291"/>
      <c r="RZO31" s="291"/>
      <c r="RZP31" s="291"/>
      <c r="RZQ31" s="291"/>
      <c r="RZR31" s="291"/>
      <c r="RZS31" s="291"/>
      <c r="RZT31" s="291"/>
      <c r="RZU31" s="291"/>
      <c r="RZV31" s="291"/>
      <c r="RZW31" s="291"/>
      <c r="RZX31" s="291"/>
      <c r="RZY31" s="291"/>
      <c r="RZZ31" s="291"/>
      <c r="SAA31" s="291"/>
      <c r="SAB31" s="291"/>
      <c r="SAC31" s="291"/>
      <c r="SAD31" s="291"/>
      <c r="SAE31" s="291"/>
      <c r="SAF31" s="291"/>
      <c r="SAG31" s="291"/>
      <c r="SAH31" s="291"/>
      <c r="SAI31" s="291"/>
      <c r="SAJ31" s="291"/>
      <c r="SAK31" s="291"/>
      <c r="SAL31" s="291"/>
      <c r="SAM31" s="291"/>
      <c r="SAN31" s="291"/>
      <c r="SAO31" s="291"/>
      <c r="SAP31" s="291"/>
      <c r="SAQ31" s="291"/>
      <c r="SAR31" s="291"/>
      <c r="SAS31" s="291"/>
      <c r="SAT31" s="291"/>
      <c r="SAU31" s="291"/>
      <c r="SAV31" s="291"/>
      <c r="SAW31" s="291"/>
      <c r="SAX31" s="291"/>
      <c r="SAY31" s="291"/>
      <c r="SAZ31" s="291"/>
      <c r="SBA31" s="291"/>
      <c r="SBB31" s="291"/>
      <c r="SBC31" s="291"/>
      <c r="SBD31" s="291"/>
      <c r="SBE31" s="291"/>
      <c r="SBF31" s="291"/>
      <c r="SBG31" s="291"/>
      <c r="SBH31" s="291"/>
      <c r="SBI31" s="291"/>
      <c r="SBJ31" s="291"/>
      <c r="SBK31" s="291"/>
      <c r="SBL31" s="291"/>
      <c r="SBM31" s="291"/>
      <c r="SBN31" s="291"/>
      <c r="SBO31" s="291"/>
      <c r="SBP31" s="291"/>
      <c r="SBQ31" s="291"/>
      <c r="SBR31" s="291"/>
      <c r="SBS31" s="291"/>
      <c r="SBT31" s="291"/>
      <c r="SBU31" s="291"/>
      <c r="SBV31" s="291"/>
      <c r="SBW31" s="291"/>
      <c r="SBX31" s="291"/>
      <c r="SBY31" s="291"/>
      <c r="SBZ31" s="291"/>
      <c r="SCA31" s="291"/>
      <c r="SCB31" s="291"/>
      <c r="SCC31" s="291"/>
      <c r="SCD31" s="291"/>
      <c r="SCE31" s="291"/>
      <c r="SCF31" s="291"/>
      <c r="SCG31" s="291"/>
      <c r="SCH31" s="291"/>
      <c r="SCI31" s="291"/>
      <c r="SCJ31" s="291"/>
      <c r="SCK31" s="291"/>
      <c r="SCL31" s="291"/>
      <c r="SCM31" s="291"/>
      <c r="SCN31" s="291"/>
      <c r="SCO31" s="291"/>
      <c r="SCP31" s="291"/>
      <c r="SCQ31" s="291"/>
      <c r="SCR31" s="291"/>
      <c r="SCS31" s="291"/>
      <c r="SCT31" s="291"/>
      <c r="SCU31" s="291"/>
      <c r="SCV31" s="291"/>
      <c r="SCW31" s="291"/>
      <c r="SCX31" s="291"/>
      <c r="SCY31" s="291"/>
      <c r="SCZ31" s="291"/>
      <c r="SDA31" s="291"/>
      <c r="SDB31" s="291"/>
      <c r="SDC31" s="291"/>
      <c r="SDD31" s="291"/>
      <c r="SDE31" s="291"/>
      <c r="SDF31" s="291"/>
      <c r="SDG31" s="291"/>
      <c r="SDH31" s="291"/>
      <c r="SDI31" s="291"/>
      <c r="SDJ31" s="291"/>
      <c r="SDK31" s="291"/>
      <c r="SDL31" s="291"/>
      <c r="SDM31" s="291"/>
      <c r="SDN31" s="291"/>
      <c r="SDO31" s="291"/>
      <c r="SDP31" s="291"/>
      <c r="SDQ31" s="291"/>
      <c r="SDR31" s="291"/>
      <c r="SDS31" s="291"/>
      <c r="SDT31" s="291"/>
      <c r="SDU31" s="291"/>
      <c r="SDV31" s="291"/>
      <c r="SDW31" s="291"/>
      <c r="SDX31" s="291"/>
      <c r="SDY31" s="291"/>
      <c r="SDZ31" s="291"/>
      <c r="SEA31" s="291"/>
      <c r="SEB31" s="291"/>
      <c r="SEC31" s="291"/>
      <c r="SED31" s="291"/>
      <c r="SEE31" s="291"/>
      <c r="SEF31" s="291"/>
      <c r="SEG31" s="291"/>
      <c r="SEH31" s="291"/>
      <c r="SEI31" s="291"/>
      <c r="SEJ31" s="291"/>
      <c r="SEK31" s="291"/>
      <c r="SEL31" s="291"/>
      <c r="SEM31" s="291"/>
      <c r="SEN31" s="291"/>
      <c r="SEO31" s="291"/>
      <c r="SEP31" s="291"/>
      <c r="SEQ31" s="291"/>
      <c r="SER31" s="291"/>
      <c r="SES31" s="291"/>
      <c r="SET31" s="291"/>
      <c r="SEU31" s="291"/>
      <c r="SEV31" s="291"/>
      <c r="SEW31" s="291"/>
      <c r="SEX31" s="291"/>
      <c r="SEY31" s="291"/>
      <c r="SEZ31" s="291"/>
      <c r="SFA31" s="291"/>
      <c r="SFB31" s="291"/>
      <c r="SFC31" s="291"/>
      <c r="SFD31" s="291"/>
      <c r="SFE31" s="291"/>
      <c r="SFF31" s="291"/>
      <c r="SFG31" s="291"/>
      <c r="SFH31" s="291"/>
      <c r="SFI31" s="291"/>
      <c r="SFJ31" s="291"/>
      <c r="SFK31" s="291"/>
      <c r="SFL31" s="291"/>
      <c r="SFM31" s="291"/>
      <c r="SFN31" s="291"/>
      <c r="SFO31" s="291"/>
      <c r="SFP31" s="291"/>
      <c r="SFQ31" s="291"/>
      <c r="SFR31" s="291"/>
      <c r="SFS31" s="291"/>
      <c r="SFT31" s="291"/>
      <c r="SFU31" s="291"/>
      <c r="SFV31" s="291"/>
      <c r="SFW31" s="291"/>
      <c r="SFX31" s="291"/>
      <c r="SFY31" s="291"/>
      <c r="SFZ31" s="291"/>
      <c r="SGA31" s="291"/>
      <c r="SGB31" s="291"/>
      <c r="SGC31" s="291"/>
      <c r="SGD31" s="291"/>
      <c r="SGE31" s="291"/>
      <c r="SGF31" s="291"/>
      <c r="SGG31" s="291"/>
      <c r="SGH31" s="291"/>
      <c r="SGI31" s="291"/>
      <c r="SGJ31" s="291"/>
      <c r="SGK31" s="291"/>
      <c r="SGL31" s="291"/>
      <c r="SGM31" s="291"/>
      <c r="SGN31" s="291"/>
      <c r="SGO31" s="291"/>
      <c r="SGP31" s="291"/>
      <c r="SGQ31" s="291"/>
      <c r="SGR31" s="291"/>
      <c r="SGS31" s="291"/>
      <c r="SGT31" s="291"/>
      <c r="SGU31" s="291"/>
      <c r="SGV31" s="291"/>
      <c r="SGW31" s="291"/>
      <c r="SGX31" s="291"/>
      <c r="SGY31" s="291"/>
      <c r="SGZ31" s="291"/>
      <c r="SHA31" s="291"/>
      <c r="SHB31" s="291"/>
      <c r="SHC31" s="291"/>
      <c r="SHD31" s="291"/>
      <c r="SHE31" s="291"/>
      <c r="SHF31" s="291"/>
      <c r="SHG31" s="291"/>
      <c r="SHH31" s="291"/>
      <c r="SHI31" s="291"/>
      <c r="SHJ31" s="291"/>
      <c r="SHK31" s="291"/>
      <c r="SHL31" s="291"/>
      <c r="SHM31" s="291"/>
      <c r="SHN31" s="291"/>
      <c r="SHO31" s="291"/>
      <c r="SHP31" s="291"/>
      <c r="SHQ31" s="291"/>
      <c r="SHR31" s="291"/>
      <c r="SHS31" s="291"/>
      <c r="SHT31" s="291"/>
      <c r="SHU31" s="291"/>
      <c r="SHV31" s="291"/>
      <c r="SHW31" s="291"/>
      <c r="SHX31" s="291"/>
      <c r="SHY31" s="291"/>
      <c r="SHZ31" s="291"/>
      <c r="SIA31" s="291"/>
      <c r="SIB31" s="291"/>
      <c r="SIC31" s="291"/>
      <c r="SID31" s="291"/>
      <c r="SIE31" s="291"/>
      <c r="SIF31" s="291"/>
      <c r="SIG31" s="291"/>
      <c r="SIH31" s="291"/>
      <c r="SII31" s="291"/>
      <c r="SIJ31" s="291"/>
      <c r="SIK31" s="291"/>
      <c r="SIL31" s="291"/>
      <c r="SIM31" s="291"/>
      <c r="SIN31" s="291"/>
      <c r="SIO31" s="291"/>
      <c r="SIP31" s="291"/>
      <c r="SIQ31" s="291"/>
      <c r="SIR31" s="291"/>
      <c r="SIS31" s="291"/>
      <c r="SIT31" s="291"/>
      <c r="SIU31" s="291"/>
      <c r="SIV31" s="291"/>
      <c r="SIW31" s="291"/>
      <c r="SIX31" s="291"/>
      <c r="SIY31" s="291"/>
      <c r="SIZ31" s="291"/>
      <c r="SJA31" s="291"/>
      <c r="SJB31" s="291"/>
      <c r="SJC31" s="291"/>
      <c r="SJD31" s="291"/>
      <c r="SJE31" s="291"/>
      <c r="SJF31" s="291"/>
      <c r="SJG31" s="291"/>
      <c r="SJH31" s="291"/>
      <c r="SJI31" s="291"/>
      <c r="SJJ31" s="291"/>
      <c r="SJK31" s="291"/>
      <c r="SJL31" s="291"/>
      <c r="SJM31" s="291"/>
      <c r="SJN31" s="291"/>
      <c r="SJO31" s="291"/>
      <c r="SJP31" s="291"/>
      <c r="SJQ31" s="291"/>
      <c r="SJR31" s="291"/>
      <c r="SJS31" s="291"/>
      <c r="SJT31" s="291"/>
      <c r="SJU31" s="291"/>
      <c r="SJV31" s="291"/>
      <c r="SJW31" s="291"/>
      <c r="SJX31" s="291"/>
      <c r="SJY31" s="291"/>
      <c r="SJZ31" s="291"/>
      <c r="SKA31" s="291"/>
      <c r="SKB31" s="291"/>
      <c r="SKC31" s="291"/>
      <c r="SKD31" s="291"/>
      <c r="SKE31" s="291"/>
      <c r="SKF31" s="291"/>
      <c r="SKG31" s="291"/>
      <c r="SKH31" s="291"/>
      <c r="SKI31" s="291"/>
      <c r="SKJ31" s="291"/>
      <c r="SKK31" s="291"/>
      <c r="SKL31" s="291"/>
      <c r="SKM31" s="291"/>
      <c r="SKN31" s="291"/>
      <c r="SKO31" s="291"/>
      <c r="SKP31" s="291"/>
      <c r="SKQ31" s="291"/>
      <c r="SKR31" s="291"/>
      <c r="SKS31" s="291"/>
      <c r="SKT31" s="291"/>
      <c r="SKU31" s="291"/>
      <c r="SKV31" s="291"/>
      <c r="SKW31" s="291"/>
      <c r="SKX31" s="291"/>
      <c r="SKY31" s="291"/>
      <c r="SKZ31" s="291"/>
      <c r="SLA31" s="291"/>
      <c r="SLB31" s="291"/>
      <c r="SLC31" s="291"/>
      <c r="SLD31" s="291"/>
      <c r="SLE31" s="291"/>
      <c r="SLF31" s="291"/>
      <c r="SLG31" s="291"/>
      <c r="SLH31" s="291"/>
      <c r="SLI31" s="291"/>
      <c r="SLJ31" s="291"/>
      <c r="SLK31" s="291"/>
      <c r="SLL31" s="291"/>
      <c r="SLM31" s="291"/>
      <c r="SLN31" s="291"/>
      <c r="SLO31" s="291"/>
      <c r="SLP31" s="291"/>
      <c r="SLQ31" s="291"/>
      <c r="SLR31" s="291"/>
      <c r="SLS31" s="291"/>
      <c r="SLT31" s="291"/>
      <c r="SLU31" s="291"/>
      <c r="SLV31" s="291"/>
      <c r="SLW31" s="291"/>
      <c r="SLX31" s="291"/>
      <c r="SLY31" s="291"/>
      <c r="SLZ31" s="291"/>
      <c r="SMA31" s="291"/>
      <c r="SMB31" s="291"/>
      <c r="SMC31" s="291"/>
      <c r="SMD31" s="291"/>
      <c r="SME31" s="291"/>
      <c r="SMF31" s="291"/>
      <c r="SMG31" s="291"/>
      <c r="SMH31" s="291"/>
      <c r="SMI31" s="291"/>
      <c r="SMJ31" s="291"/>
      <c r="SMK31" s="291"/>
      <c r="SML31" s="291"/>
      <c r="SMM31" s="291"/>
      <c r="SMN31" s="291"/>
      <c r="SMO31" s="291"/>
      <c r="SMP31" s="291"/>
      <c r="SMQ31" s="291"/>
      <c r="SMR31" s="291"/>
      <c r="SMS31" s="291"/>
      <c r="SMT31" s="291"/>
      <c r="SMU31" s="291"/>
      <c r="SMV31" s="291"/>
      <c r="SMW31" s="291"/>
      <c r="SMX31" s="291"/>
      <c r="SMY31" s="291"/>
      <c r="SMZ31" s="291"/>
      <c r="SNA31" s="291"/>
      <c r="SNB31" s="291"/>
      <c r="SNC31" s="291"/>
      <c r="SND31" s="291"/>
      <c r="SNE31" s="291"/>
      <c r="SNF31" s="291"/>
      <c r="SNG31" s="291"/>
      <c r="SNH31" s="291"/>
      <c r="SNI31" s="291"/>
      <c r="SNJ31" s="291"/>
      <c r="SNK31" s="291"/>
      <c r="SNL31" s="291"/>
      <c r="SNM31" s="291"/>
      <c r="SNN31" s="291"/>
      <c r="SNO31" s="291"/>
      <c r="SNP31" s="291"/>
      <c r="SNQ31" s="291"/>
      <c r="SNR31" s="291"/>
      <c r="SNS31" s="291"/>
      <c r="SNT31" s="291"/>
      <c r="SNU31" s="291"/>
      <c r="SNV31" s="291"/>
      <c r="SNW31" s="291"/>
      <c r="SNX31" s="291"/>
      <c r="SNY31" s="291"/>
      <c r="SNZ31" s="291"/>
      <c r="SOA31" s="291"/>
      <c r="SOB31" s="291"/>
      <c r="SOC31" s="291"/>
      <c r="SOD31" s="291"/>
      <c r="SOE31" s="291"/>
      <c r="SOF31" s="291"/>
      <c r="SOG31" s="291"/>
      <c r="SOH31" s="291"/>
      <c r="SOI31" s="291"/>
      <c r="SOJ31" s="291"/>
      <c r="SOK31" s="291"/>
      <c r="SOL31" s="291"/>
      <c r="SOM31" s="291"/>
      <c r="SON31" s="291"/>
      <c r="SOO31" s="291"/>
      <c r="SOP31" s="291"/>
      <c r="SOQ31" s="291"/>
      <c r="SOR31" s="291"/>
      <c r="SOS31" s="291"/>
      <c r="SOT31" s="291"/>
      <c r="SOU31" s="291"/>
      <c r="SOV31" s="291"/>
      <c r="SOW31" s="291"/>
      <c r="SOX31" s="291"/>
      <c r="SOY31" s="291"/>
      <c r="SOZ31" s="291"/>
      <c r="SPA31" s="291"/>
      <c r="SPB31" s="291"/>
      <c r="SPC31" s="291"/>
      <c r="SPD31" s="291"/>
      <c r="SPE31" s="291"/>
      <c r="SPF31" s="291"/>
      <c r="SPG31" s="291"/>
      <c r="SPH31" s="291"/>
      <c r="SPI31" s="291"/>
      <c r="SPJ31" s="291"/>
      <c r="SPK31" s="291"/>
      <c r="SPL31" s="291"/>
      <c r="SPM31" s="291"/>
      <c r="SPN31" s="291"/>
      <c r="SPO31" s="291"/>
      <c r="SPP31" s="291"/>
      <c r="SPQ31" s="291"/>
      <c r="SPR31" s="291"/>
      <c r="SPS31" s="291"/>
      <c r="SPT31" s="291"/>
      <c r="SPU31" s="291"/>
      <c r="SPV31" s="291"/>
      <c r="SPW31" s="291"/>
      <c r="SPX31" s="291"/>
      <c r="SPY31" s="291"/>
      <c r="SPZ31" s="291"/>
      <c r="SQA31" s="291"/>
      <c r="SQB31" s="291"/>
      <c r="SQC31" s="291"/>
      <c r="SQD31" s="291"/>
      <c r="SQE31" s="291"/>
      <c r="SQF31" s="291"/>
      <c r="SQG31" s="291"/>
      <c r="SQH31" s="291"/>
      <c r="SQI31" s="291"/>
      <c r="SQJ31" s="291"/>
      <c r="SQK31" s="291"/>
      <c r="SQL31" s="291"/>
      <c r="SQM31" s="291"/>
      <c r="SQN31" s="291"/>
      <c r="SQO31" s="291"/>
      <c r="SQP31" s="291"/>
      <c r="SQQ31" s="291"/>
      <c r="SQR31" s="291"/>
      <c r="SQS31" s="291"/>
      <c r="SQT31" s="291"/>
      <c r="SQU31" s="291"/>
      <c r="SQV31" s="291"/>
      <c r="SQW31" s="291"/>
      <c r="SQX31" s="291"/>
      <c r="SQY31" s="291"/>
      <c r="SQZ31" s="291"/>
      <c r="SRA31" s="291"/>
      <c r="SRB31" s="291"/>
      <c r="SRC31" s="291"/>
      <c r="SRD31" s="291"/>
      <c r="SRE31" s="291"/>
      <c r="SRF31" s="291"/>
      <c r="SRG31" s="291"/>
      <c r="SRH31" s="291"/>
      <c r="SRI31" s="291"/>
      <c r="SRJ31" s="291"/>
      <c r="SRK31" s="291"/>
      <c r="SRL31" s="291"/>
      <c r="SRM31" s="291"/>
      <c r="SRN31" s="291"/>
      <c r="SRO31" s="291"/>
      <c r="SRP31" s="291"/>
      <c r="SRQ31" s="291"/>
      <c r="SRR31" s="291"/>
      <c r="SRS31" s="291"/>
      <c r="SRT31" s="291"/>
      <c r="SRU31" s="291"/>
      <c r="SRV31" s="291"/>
      <c r="SRW31" s="291"/>
      <c r="SRX31" s="291"/>
      <c r="SRY31" s="291"/>
      <c r="SRZ31" s="291"/>
      <c r="SSA31" s="291"/>
      <c r="SSB31" s="291"/>
      <c r="SSC31" s="291"/>
      <c r="SSD31" s="291"/>
      <c r="SSE31" s="291"/>
      <c r="SSF31" s="291"/>
      <c r="SSG31" s="291"/>
      <c r="SSH31" s="291"/>
      <c r="SSI31" s="291"/>
      <c r="SSJ31" s="291"/>
      <c r="SSK31" s="291"/>
      <c r="SSL31" s="291"/>
      <c r="SSM31" s="291"/>
      <c r="SSN31" s="291"/>
      <c r="SSO31" s="291"/>
      <c r="SSP31" s="291"/>
      <c r="SSQ31" s="291"/>
      <c r="SSR31" s="291"/>
      <c r="SSS31" s="291"/>
      <c r="SST31" s="291"/>
      <c r="SSU31" s="291"/>
      <c r="SSV31" s="291"/>
      <c r="SSW31" s="291"/>
      <c r="SSX31" s="291"/>
      <c r="SSY31" s="291"/>
      <c r="SSZ31" s="291"/>
      <c r="STA31" s="291"/>
      <c r="STB31" s="291"/>
      <c r="STC31" s="291"/>
      <c r="STD31" s="291"/>
      <c r="STE31" s="291"/>
      <c r="STF31" s="291"/>
      <c r="STG31" s="291"/>
      <c r="STH31" s="291"/>
      <c r="STI31" s="291"/>
      <c r="STJ31" s="291"/>
      <c r="STK31" s="291"/>
      <c r="STL31" s="291"/>
      <c r="STM31" s="291"/>
      <c r="STN31" s="291"/>
      <c r="STO31" s="291"/>
      <c r="STP31" s="291"/>
      <c r="STQ31" s="291"/>
      <c r="STR31" s="291"/>
      <c r="STS31" s="291"/>
      <c r="STT31" s="291"/>
      <c r="STU31" s="291"/>
      <c r="STV31" s="291"/>
      <c r="STW31" s="291"/>
      <c r="STX31" s="291"/>
      <c r="STY31" s="291"/>
      <c r="STZ31" s="291"/>
      <c r="SUA31" s="291"/>
      <c r="SUB31" s="291"/>
      <c r="SUC31" s="291"/>
      <c r="SUD31" s="291"/>
      <c r="SUE31" s="291"/>
      <c r="SUF31" s="291"/>
      <c r="SUG31" s="291"/>
      <c r="SUH31" s="291"/>
      <c r="SUI31" s="291"/>
      <c r="SUJ31" s="291"/>
      <c r="SUK31" s="291"/>
      <c r="SUL31" s="291"/>
      <c r="SUM31" s="291"/>
      <c r="SUN31" s="291"/>
      <c r="SUO31" s="291"/>
      <c r="SUP31" s="291"/>
      <c r="SUQ31" s="291"/>
      <c r="SUR31" s="291"/>
      <c r="SUS31" s="291"/>
      <c r="SUT31" s="291"/>
      <c r="SUU31" s="291"/>
      <c r="SUV31" s="291"/>
      <c r="SUW31" s="291"/>
      <c r="SUX31" s="291"/>
      <c r="SUY31" s="291"/>
      <c r="SUZ31" s="291"/>
      <c r="SVA31" s="291"/>
      <c r="SVB31" s="291"/>
      <c r="SVC31" s="291"/>
      <c r="SVD31" s="291"/>
      <c r="SVE31" s="291"/>
      <c r="SVF31" s="291"/>
      <c r="SVG31" s="291"/>
      <c r="SVH31" s="291"/>
      <c r="SVI31" s="291"/>
      <c r="SVJ31" s="291"/>
      <c r="SVK31" s="291"/>
      <c r="SVL31" s="291"/>
      <c r="SVM31" s="291"/>
      <c r="SVN31" s="291"/>
      <c r="SVO31" s="291"/>
      <c r="SVP31" s="291"/>
      <c r="SVQ31" s="291"/>
      <c r="SVR31" s="291"/>
      <c r="SVS31" s="291"/>
      <c r="SVT31" s="291"/>
      <c r="SVU31" s="291"/>
      <c r="SVV31" s="291"/>
      <c r="SVW31" s="291"/>
      <c r="SVX31" s="291"/>
      <c r="SVY31" s="291"/>
      <c r="SVZ31" s="291"/>
      <c r="SWA31" s="291"/>
      <c r="SWB31" s="291"/>
      <c r="SWC31" s="291"/>
      <c r="SWD31" s="291"/>
      <c r="SWE31" s="291"/>
      <c r="SWF31" s="291"/>
      <c r="SWG31" s="291"/>
      <c r="SWH31" s="291"/>
      <c r="SWI31" s="291"/>
      <c r="SWJ31" s="291"/>
      <c r="SWK31" s="291"/>
      <c r="SWL31" s="291"/>
      <c r="SWM31" s="291"/>
      <c r="SWN31" s="291"/>
      <c r="SWO31" s="291"/>
      <c r="SWP31" s="291"/>
      <c r="SWQ31" s="291"/>
      <c r="SWR31" s="291"/>
      <c r="SWS31" s="291"/>
      <c r="SWT31" s="291"/>
      <c r="SWU31" s="291"/>
      <c r="SWV31" s="291"/>
      <c r="SWW31" s="291"/>
      <c r="SWX31" s="291"/>
      <c r="SWY31" s="291"/>
      <c r="SWZ31" s="291"/>
      <c r="SXA31" s="291"/>
      <c r="SXB31" s="291"/>
      <c r="SXC31" s="291"/>
      <c r="SXD31" s="291"/>
      <c r="SXE31" s="291"/>
      <c r="SXF31" s="291"/>
      <c r="SXG31" s="291"/>
      <c r="SXH31" s="291"/>
      <c r="SXI31" s="291"/>
      <c r="SXJ31" s="291"/>
      <c r="SXK31" s="291"/>
      <c r="SXL31" s="291"/>
      <c r="SXM31" s="291"/>
      <c r="SXN31" s="291"/>
      <c r="SXO31" s="291"/>
      <c r="SXP31" s="291"/>
      <c r="SXQ31" s="291"/>
      <c r="SXR31" s="291"/>
      <c r="SXS31" s="291"/>
      <c r="SXT31" s="291"/>
      <c r="SXU31" s="291"/>
      <c r="SXV31" s="291"/>
      <c r="SXW31" s="291"/>
      <c r="SXX31" s="291"/>
      <c r="SXY31" s="291"/>
      <c r="SXZ31" s="291"/>
      <c r="SYA31" s="291"/>
      <c r="SYB31" s="291"/>
      <c r="SYC31" s="291"/>
      <c r="SYD31" s="291"/>
      <c r="SYE31" s="291"/>
      <c r="SYF31" s="291"/>
      <c r="SYG31" s="291"/>
      <c r="SYH31" s="291"/>
      <c r="SYI31" s="291"/>
      <c r="SYJ31" s="291"/>
      <c r="SYK31" s="291"/>
      <c r="SYL31" s="291"/>
      <c r="SYM31" s="291"/>
      <c r="SYN31" s="291"/>
      <c r="SYO31" s="291"/>
      <c r="SYP31" s="291"/>
      <c r="SYQ31" s="291"/>
      <c r="SYR31" s="291"/>
      <c r="SYS31" s="291"/>
      <c r="SYT31" s="291"/>
      <c r="SYU31" s="291"/>
      <c r="SYV31" s="291"/>
      <c r="SYW31" s="291"/>
      <c r="SYX31" s="291"/>
      <c r="SYY31" s="291"/>
      <c r="SYZ31" s="291"/>
      <c r="SZA31" s="291"/>
      <c r="SZB31" s="291"/>
      <c r="SZC31" s="291"/>
      <c r="SZD31" s="291"/>
      <c r="SZE31" s="291"/>
      <c r="SZF31" s="291"/>
      <c r="SZG31" s="291"/>
      <c r="SZH31" s="291"/>
      <c r="SZI31" s="291"/>
      <c r="SZJ31" s="291"/>
      <c r="SZK31" s="291"/>
      <c r="SZL31" s="291"/>
      <c r="SZM31" s="291"/>
      <c r="SZN31" s="291"/>
      <c r="SZO31" s="291"/>
      <c r="SZP31" s="291"/>
      <c r="SZQ31" s="291"/>
      <c r="SZR31" s="291"/>
      <c r="SZS31" s="291"/>
      <c r="SZT31" s="291"/>
      <c r="SZU31" s="291"/>
      <c r="SZV31" s="291"/>
      <c r="SZW31" s="291"/>
      <c r="SZX31" s="291"/>
      <c r="SZY31" s="291"/>
      <c r="SZZ31" s="291"/>
      <c r="TAA31" s="291"/>
      <c r="TAB31" s="291"/>
      <c r="TAC31" s="291"/>
      <c r="TAD31" s="291"/>
      <c r="TAE31" s="291"/>
      <c r="TAF31" s="291"/>
      <c r="TAG31" s="291"/>
      <c r="TAH31" s="291"/>
      <c r="TAI31" s="291"/>
      <c r="TAJ31" s="291"/>
      <c r="TAK31" s="291"/>
      <c r="TAL31" s="291"/>
      <c r="TAM31" s="291"/>
      <c r="TAN31" s="291"/>
      <c r="TAO31" s="291"/>
      <c r="TAP31" s="291"/>
      <c r="TAQ31" s="291"/>
      <c r="TAR31" s="291"/>
      <c r="TAS31" s="291"/>
      <c r="TAT31" s="291"/>
      <c r="TAU31" s="291"/>
      <c r="TAV31" s="291"/>
      <c r="TAW31" s="291"/>
      <c r="TAX31" s="291"/>
      <c r="TAY31" s="291"/>
      <c r="TAZ31" s="291"/>
      <c r="TBA31" s="291"/>
      <c r="TBB31" s="291"/>
      <c r="TBC31" s="291"/>
      <c r="TBD31" s="291"/>
      <c r="TBE31" s="291"/>
      <c r="TBF31" s="291"/>
      <c r="TBG31" s="291"/>
      <c r="TBH31" s="291"/>
      <c r="TBI31" s="291"/>
      <c r="TBJ31" s="291"/>
      <c r="TBK31" s="291"/>
      <c r="TBL31" s="291"/>
      <c r="TBM31" s="291"/>
      <c r="TBN31" s="291"/>
      <c r="TBO31" s="291"/>
      <c r="TBP31" s="291"/>
      <c r="TBQ31" s="291"/>
      <c r="TBR31" s="291"/>
      <c r="TBS31" s="291"/>
      <c r="TBT31" s="291"/>
      <c r="TBU31" s="291"/>
      <c r="TBV31" s="291"/>
      <c r="TBW31" s="291"/>
      <c r="TBX31" s="291"/>
      <c r="TBY31" s="291"/>
      <c r="TBZ31" s="291"/>
      <c r="TCA31" s="291"/>
      <c r="TCB31" s="291"/>
      <c r="TCC31" s="291"/>
      <c r="TCD31" s="291"/>
      <c r="TCE31" s="291"/>
      <c r="TCF31" s="291"/>
      <c r="TCG31" s="291"/>
      <c r="TCH31" s="291"/>
      <c r="TCI31" s="291"/>
      <c r="TCJ31" s="291"/>
      <c r="TCK31" s="291"/>
      <c r="TCL31" s="291"/>
      <c r="TCM31" s="291"/>
      <c r="TCN31" s="291"/>
      <c r="TCO31" s="291"/>
      <c r="TCP31" s="291"/>
      <c r="TCQ31" s="291"/>
      <c r="TCR31" s="291"/>
      <c r="TCS31" s="291"/>
      <c r="TCT31" s="291"/>
      <c r="TCU31" s="291"/>
      <c r="TCV31" s="291"/>
      <c r="TCW31" s="291"/>
      <c r="TCX31" s="291"/>
      <c r="TCY31" s="291"/>
      <c r="TCZ31" s="291"/>
      <c r="TDA31" s="291"/>
      <c r="TDB31" s="291"/>
      <c r="TDC31" s="291"/>
      <c r="TDD31" s="291"/>
      <c r="TDE31" s="291"/>
      <c r="TDF31" s="291"/>
      <c r="TDG31" s="291"/>
      <c r="TDH31" s="291"/>
      <c r="TDI31" s="291"/>
      <c r="TDJ31" s="291"/>
      <c r="TDK31" s="291"/>
      <c r="TDL31" s="291"/>
      <c r="TDM31" s="291"/>
      <c r="TDN31" s="291"/>
      <c r="TDO31" s="291"/>
      <c r="TDP31" s="291"/>
      <c r="TDQ31" s="291"/>
      <c r="TDR31" s="291"/>
      <c r="TDS31" s="291"/>
      <c r="TDT31" s="291"/>
      <c r="TDU31" s="291"/>
      <c r="TDV31" s="291"/>
      <c r="TDW31" s="291"/>
      <c r="TDX31" s="291"/>
      <c r="TDY31" s="291"/>
      <c r="TDZ31" s="291"/>
      <c r="TEA31" s="291"/>
      <c r="TEB31" s="291"/>
      <c r="TEC31" s="291"/>
      <c r="TED31" s="291"/>
      <c r="TEE31" s="291"/>
      <c r="TEF31" s="291"/>
      <c r="TEG31" s="291"/>
      <c r="TEH31" s="291"/>
      <c r="TEI31" s="291"/>
      <c r="TEJ31" s="291"/>
      <c r="TEK31" s="291"/>
      <c r="TEL31" s="291"/>
      <c r="TEM31" s="291"/>
      <c r="TEN31" s="291"/>
      <c r="TEO31" s="291"/>
      <c r="TEP31" s="291"/>
      <c r="TEQ31" s="291"/>
      <c r="TER31" s="291"/>
      <c r="TES31" s="291"/>
      <c r="TET31" s="291"/>
      <c r="TEU31" s="291"/>
      <c r="TEV31" s="291"/>
      <c r="TEW31" s="291"/>
      <c r="TEX31" s="291"/>
      <c r="TEY31" s="291"/>
      <c r="TEZ31" s="291"/>
      <c r="TFA31" s="291"/>
      <c r="TFB31" s="291"/>
      <c r="TFC31" s="291"/>
      <c r="TFD31" s="291"/>
      <c r="TFE31" s="291"/>
      <c r="TFF31" s="291"/>
      <c r="TFG31" s="291"/>
      <c r="TFH31" s="291"/>
      <c r="TFI31" s="291"/>
      <c r="TFJ31" s="291"/>
      <c r="TFK31" s="291"/>
      <c r="TFL31" s="291"/>
      <c r="TFM31" s="291"/>
      <c r="TFN31" s="291"/>
      <c r="TFO31" s="291"/>
      <c r="TFP31" s="291"/>
      <c r="TFQ31" s="291"/>
      <c r="TFR31" s="291"/>
      <c r="TFS31" s="291"/>
      <c r="TFT31" s="291"/>
      <c r="TFU31" s="291"/>
      <c r="TFV31" s="291"/>
      <c r="TFW31" s="291"/>
      <c r="TFX31" s="291"/>
      <c r="TFY31" s="291"/>
      <c r="TFZ31" s="291"/>
      <c r="TGA31" s="291"/>
      <c r="TGB31" s="291"/>
      <c r="TGC31" s="291"/>
      <c r="TGD31" s="291"/>
      <c r="TGE31" s="291"/>
      <c r="TGF31" s="291"/>
      <c r="TGG31" s="291"/>
      <c r="TGH31" s="291"/>
      <c r="TGI31" s="291"/>
      <c r="TGJ31" s="291"/>
      <c r="TGK31" s="291"/>
      <c r="TGL31" s="291"/>
      <c r="TGM31" s="291"/>
      <c r="TGN31" s="291"/>
      <c r="TGO31" s="291"/>
      <c r="TGP31" s="291"/>
      <c r="TGQ31" s="291"/>
      <c r="TGR31" s="291"/>
      <c r="TGS31" s="291"/>
      <c r="TGT31" s="291"/>
      <c r="TGU31" s="291"/>
      <c r="TGV31" s="291"/>
      <c r="TGW31" s="291"/>
      <c r="TGX31" s="291"/>
      <c r="TGY31" s="291"/>
      <c r="TGZ31" s="291"/>
      <c r="THA31" s="291"/>
      <c r="THB31" s="291"/>
      <c r="THC31" s="291"/>
      <c r="THD31" s="291"/>
      <c r="THE31" s="291"/>
      <c r="THF31" s="291"/>
      <c r="THG31" s="291"/>
      <c r="THH31" s="291"/>
      <c r="THI31" s="291"/>
      <c r="THJ31" s="291"/>
      <c r="THK31" s="291"/>
      <c r="THL31" s="291"/>
      <c r="THM31" s="291"/>
      <c r="THN31" s="291"/>
      <c r="THO31" s="291"/>
      <c r="THP31" s="291"/>
      <c r="THQ31" s="291"/>
      <c r="THR31" s="291"/>
      <c r="THS31" s="291"/>
      <c r="THT31" s="291"/>
      <c r="THU31" s="291"/>
      <c r="THV31" s="291"/>
      <c r="THW31" s="291"/>
      <c r="THX31" s="291"/>
      <c r="THY31" s="291"/>
      <c r="THZ31" s="291"/>
      <c r="TIA31" s="291"/>
      <c r="TIB31" s="291"/>
      <c r="TIC31" s="291"/>
      <c r="TID31" s="291"/>
      <c r="TIE31" s="291"/>
      <c r="TIF31" s="291"/>
      <c r="TIG31" s="291"/>
      <c r="TIH31" s="291"/>
      <c r="TII31" s="291"/>
      <c r="TIJ31" s="291"/>
      <c r="TIK31" s="291"/>
      <c r="TIL31" s="291"/>
      <c r="TIM31" s="291"/>
      <c r="TIN31" s="291"/>
      <c r="TIO31" s="291"/>
      <c r="TIP31" s="291"/>
      <c r="TIQ31" s="291"/>
      <c r="TIR31" s="291"/>
      <c r="TIS31" s="291"/>
      <c r="TIT31" s="291"/>
      <c r="TIU31" s="291"/>
      <c r="TIV31" s="291"/>
      <c r="TIW31" s="291"/>
      <c r="TIX31" s="291"/>
      <c r="TIY31" s="291"/>
      <c r="TIZ31" s="291"/>
      <c r="TJA31" s="291"/>
      <c r="TJB31" s="291"/>
      <c r="TJC31" s="291"/>
      <c r="TJD31" s="291"/>
      <c r="TJE31" s="291"/>
      <c r="TJF31" s="291"/>
      <c r="TJG31" s="291"/>
      <c r="TJH31" s="291"/>
      <c r="TJI31" s="291"/>
      <c r="TJJ31" s="291"/>
      <c r="TJK31" s="291"/>
      <c r="TJL31" s="291"/>
      <c r="TJM31" s="291"/>
      <c r="TJN31" s="291"/>
      <c r="TJO31" s="291"/>
      <c r="TJP31" s="291"/>
      <c r="TJQ31" s="291"/>
      <c r="TJR31" s="291"/>
      <c r="TJS31" s="291"/>
      <c r="TJT31" s="291"/>
      <c r="TJU31" s="291"/>
      <c r="TJV31" s="291"/>
      <c r="TJW31" s="291"/>
      <c r="TJX31" s="291"/>
      <c r="TJY31" s="291"/>
      <c r="TJZ31" s="291"/>
      <c r="TKA31" s="291"/>
      <c r="TKB31" s="291"/>
      <c r="TKC31" s="291"/>
      <c r="TKD31" s="291"/>
      <c r="TKE31" s="291"/>
      <c r="TKF31" s="291"/>
      <c r="TKG31" s="291"/>
      <c r="TKH31" s="291"/>
      <c r="TKI31" s="291"/>
      <c r="TKJ31" s="291"/>
      <c r="TKK31" s="291"/>
      <c r="TKL31" s="291"/>
      <c r="TKM31" s="291"/>
      <c r="TKN31" s="291"/>
      <c r="TKO31" s="291"/>
      <c r="TKP31" s="291"/>
      <c r="TKQ31" s="291"/>
      <c r="TKR31" s="291"/>
      <c r="TKS31" s="291"/>
      <c r="TKT31" s="291"/>
      <c r="TKU31" s="291"/>
      <c r="TKV31" s="291"/>
      <c r="TKW31" s="291"/>
      <c r="TKX31" s="291"/>
      <c r="TKY31" s="291"/>
      <c r="TKZ31" s="291"/>
      <c r="TLA31" s="291"/>
      <c r="TLB31" s="291"/>
      <c r="TLC31" s="291"/>
      <c r="TLD31" s="291"/>
      <c r="TLE31" s="291"/>
      <c r="TLF31" s="291"/>
      <c r="TLG31" s="291"/>
      <c r="TLH31" s="291"/>
      <c r="TLI31" s="291"/>
      <c r="TLJ31" s="291"/>
      <c r="TLK31" s="291"/>
      <c r="TLL31" s="291"/>
      <c r="TLM31" s="291"/>
      <c r="TLN31" s="291"/>
      <c r="TLO31" s="291"/>
      <c r="TLP31" s="291"/>
      <c r="TLQ31" s="291"/>
      <c r="TLR31" s="291"/>
      <c r="TLS31" s="291"/>
      <c r="TLT31" s="291"/>
      <c r="TLU31" s="291"/>
      <c r="TLV31" s="291"/>
      <c r="TLW31" s="291"/>
      <c r="TLX31" s="291"/>
      <c r="TLY31" s="291"/>
      <c r="TLZ31" s="291"/>
      <c r="TMA31" s="291"/>
      <c r="TMB31" s="291"/>
      <c r="TMC31" s="291"/>
      <c r="TMD31" s="291"/>
      <c r="TME31" s="291"/>
      <c r="TMF31" s="291"/>
      <c r="TMG31" s="291"/>
      <c r="TMH31" s="291"/>
      <c r="TMI31" s="291"/>
      <c r="TMJ31" s="291"/>
      <c r="TMK31" s="291"/>
      <c r="TML31" s="291"/>
      <c r="TMM31" s="291"/>
      <c r="TMN31" s="291"/>
      <c r="TMO31" s="291"/>
      <c r="TMP31" s="291"/>
      <c r="TMQ31" s="291"/>
      <c r="TMR31" s="291"/>
      <c r="TMS31" s="291"/>
      <c r="TMT31" s="291"/>
      <c r="TMU31" s="291"/>
      <c r="TMV31" s="291"/>
      <c r="TMW31" s="291"/>
      <c r="TMX31" s="291"/>
      <c r="TMY31" s="291"/>
      <c r="TMZ31" s="291"/>
      <c r="TNA31" s="291"/>
      <c r="TNB31" s="291"/>
      <c r="TNC31" s="291"/>
      <c r="TND31" s="291"/>
      <c r="TNE31" s="291"/>
      <c r="TNF31" s="291"/>
      <c r="TNG31" s="291"/>
      <c r="TNH31" s="291"/>
      <c r="TNI31" s="291"/>
      <c r="TNJ31" s="291"/>
      <c r="TNK31" s="291"/>
      <c r="TNL31" s="291"/>
      <c r="TNM31" s="291"/>
      <c r="TNN31" s="291"/>
      <c r="TNO31" s="291"/>
      <c r="TNP31" s="291"/>
      <c r="TNQ31" s="291"/>
      <c r="TNR31" s="291"/>
      <c r="TNS31" s="291"/>
      <c r="TNT31" s="291"/>
      <c r="TNU31" s="291"/>
      <c r="TNV31" s="291"/>
      <c r="TNW31" s="291"/>
      <c r="TNX31" s="291"/>
      <c r="TNY31" s="291"/>
      <c r="TNZ31" s="291"/>
      <c r="TOA31" s="291"/>
      <c r="TOB31" s="291"/>
      <c r="TOC31" s="291"/>
      <c r="TOD31" s="291"/>
      <c r="TOE31" s="291"/>
      <c r="TOF31" s="291"/>
      <c r="TOG31" s="291"/>
      <c r="TOH31" s="291"/>
      <c r="TOI31" s="291"/>
      <c r="TOJ31" s="291"/>
      <c r="TOK31" s="291"/>
      <c r="TOL31" s="291"/>
      <c r="TOM31" s="291"/>
      <c r="TON31" s="291"/>
      <c r="TOO31" s="291"/>
      <c r="TOP31" s="291"/>
      <c r="TOQ31" s="291"/>
      <c r="TOR31" s="291"/>
      <c r="TOS31" s="291"/>
      <c r="TOT31" s="291"/>
      <c r="TOU31" s="291"/>
      <c r="TOV31" s="291"/>
      <c r="TOW31" s="291"/>
      <c r="TOX31" s="291"/>
      <c r="TOY31" s="291"/>
      <c r="TOZ31" s="291"/>
      <c r="TPA31" s="291"/>
      <c r="TPB31" s="291"/>
      <c r="TPC31" s="291"/>
      <c r="TPD31" s="291"/>
      <c r="TPE31" s="291"/>
      <c r="TPF31" s="291"/>
      <c r="TPG31" s="291"/>
      <c r="TPH31" s="291"/>
      <c r="TPI31" s="291"/>
      <c r="TPJ31" s="291"/>
      <c r="TPK31" s="291"/>
      <c r="TPL31" s="291"/>
      <c r="TPM31" s="291"/>
      <c r="TPN31" s="291"/>
      <c r="TPO31" s="291"/>
      <c r="TPP31" s="291"/>
      <c r="TPQ31" s="291"/>
      <c r="TPR31" s="291"/>
      <c r="TPS31" s="291"/>
      <c r="TPT31" s="291"/>
      <c r="TPU31" s="291"/>
      <c r="TPV31" s="291"/>
      <c r="TPW31" s="291"/>
      <c r="TPX31" s="291"/>
      <c r="TPY31" s="291"/>
      <c r="TPZ31" s="291"/>
      <c r="TQA31" s="291"/>
      <c r="TQB31" s="291"/>
      <c r="TQC31" s="291"/>
      <c r="TQD31" s="291"/>
      <c r="TQE31" s="291"/>
      <c r="TQF31" s="291"/>
      <c r="TQG31" s="291"/>
      <c r="TQH31" s="291"/>
      <c r="TQI31" s="291"/>
      <c r="TQJ31" s="291"/>
      <c r="TQK31" s="291"/>
      <c r="TQL31" s="291"/>
      <c r="TQM31" s="291"/>
      <c r="TQN31" s="291"/>
      <c r="TQO31" s="291"/>
      <c r="TQP31" s="291"/>
      <c r="TQQ31" s="291"/>
      <c r="TQR31" s="291"/>
      <c r="TQS31" s="291"/>
      <c r="TQT31" s="291"/>
      <c r="TQU31" s="291"/>
      <c r="TQV31" s="291"/>
      <c r="TQW31" s="291"/>
      <c r="TQX31" s="291"/>
      <c r="TQY31" s="291"/>
      <c r="TQZ31" s="291"/>
      <c r="TRA31" s="291"/>
      <c r="TRB31" s="291"/>
      <c r="TRC31" s="291"/>
      <c r="TRD31" s="291"/>
      <c r="TRE31" s="291"/>
      <c r="TRF31" s="291"/>
      <c r="TRG31" s="291"/>
      <c r="TRH31" s="291"/>
      <c r="TRI31" s="291"/>
      <c r="TRJ31" s="291"/>
      <c r="TRK31" s="291"/>
      <c r="TRL31" s="291"/>
      <c r="TRM31" s="291"/>
      <c r="TRN31" s="291"/>
      <c r="TRO31" s="291"/>
      <c r="TRP31" s="291"/>
      <c r="TRQ31" s="291"/>
      <c r="TRR31" s="291"/>
      <c r="TRS31" s="291"/>
      <c r="TRT31" s="291"/>
      <c r="TRU31" s="291"/>
      <c r="TRV31" s="291"/>
      <c r="TRW31" s="291"/>
      <c r="TRX31" s="291"/>
      <c r="TRY31" s="291"/>
      <c r="TRZ31" s="291"/>
      <c r="TSA31" s="291"/>
      <c r="TSB31" s="291"/>
      <c r="TSC31" s="291"/>
      <c r="TSD31" s="291"/>
      <c r="TSE31" s="291"/>
      <c r="TSF31" s="291"/>
      <c r="TSG31" s="291"/>
      <c r="TSH31" s="291"/>
      <c r="TSI31" s="291"/>
      <c r="TSJ31" s="291"/>
      <c r="TSK31" s="291"/>
      <c r="TSL31" s="291"/>
      <c r="TSM31" s="291"/>
      <c r="TSN31" s="291"/>
      <c r="TSO31" s="291"/>
      <c r="TSP31" s="291"/>
      <c r="TSQ31" s="291"/>
      <c r="TSR31" s="291"/>
      <c r="TSS31" s="291"/>
      <c r="TST31" s="291"/>
      <c r="TSU31" s="291"/>
      <c r="TSV31" s="291"/>
      <c r="TSW31" s="291"/>
      <c r="TSX31" s="291"/>
      <c r="TSY31" s="291"/>
      <c r="TSZ31" s="291"/>
      <c r="TTA31" s="291"/>
      <c r="TTB31" s="291"/>
      <c r="TTC31" s="291"/>
      <c r="TTD31" s="291"/>
      <c r="TTE31" s="291"/>
      <c r="TTF31" s="291"/>
      <c r="TTG31" s="291"/>
      <c r="TTH31" s="291"/>
      <c r="TTI31" s="291"/>
      <c r="TTJ31" s="291"/>
      <c r="TTK31" s="291"/>
      <c r="TTL31" s="291"/>
      <c r="TTM31" s="291"/>
      <c r="TTN31" s="291"/>
      <c r="TTO31" s="291"/>
      <c r="TTP31" s="291"/>
      <c r="TTQ31" s="291"/>
      <c r="TTR31" s="291"/>
      <c r="TTS31" s="291"/>
      <c r="TTT31" s="291"/>
      <c r="TTU31" s="291"/>
      <c r="TTV31" s="291"/>
      <c r="TTW31" s="291"/>
      <c r="TTX31" s="291"/>
      <c r="TTY31" s="291"/>
      <c r="TTZ31" s="291"/>
      <c r="TUA31" s="291"/>
      <c r="TUB31" s="291"/>
      <c r="TUC31" s="291"/>
      <c r="TUD31" s="291"/>
      <c r="TUE31" s="291"/>
      <c r="TUF31" s="291"/>
      <c r="TUG31" s="291"/>
      <c r="TUH31" s="291"/>
      <c r="TUI31" s="291"/>
      <c r="TUJ31" s="291"/>
      <c r="TUK31" s="291"/>
      <c r="TUL31" s="291"/>
      <c r="TUM31" s="291"/>
      <c r="TUN31" s="291"/>
      <c r="TUO31" s="291"/>
      <c r="TUP31" s="291"/>
      <c r="TUQ31" s="291"/>
      <c r="TUR31" s="291"/>
      <c r="TUS31" s="291"/>
      <c r="TUT31" s="291"/>
      <c r="TUU31" s="291"/>
      <c r="TUV31" s="291"/>
      <c r="TUW31" s="291"/>
      <c r="TUX31" s="291"/>
      <c r="TUY31" s="291"/>
      <c r="TUZ31" s="291"/>
      <c r="TVA31" s="291"/>
      <c r="TVB31" s="291"/>
      <c r="TVC31" s="291"/>
      <c r="TVD31" s="291"/>
      <c r="TVE31" s="291"/>
      <c r="TVF31" s="291"/>
      <c r="TVG31" s="291"/>
      <c r="TVH31" s="291"/>
      <c r="TVI31" s="291"/>
      <c r="TVJ31" s="291"/>
      <c r="TVK31" s="291"/>
      <c r="TVL31" s="291"/>
      <c r="TVM31" s="291"/>
      <c r="TVN31" s="291"/>
      <c r="TVO31" s="291"/>
      <c r="TVP31" s="291"/>
      <c r="TVQ31" s="291"/>
      <c r="TVR31" s="291"/>
      <c r="TVS31" s="291"/>
      <c r="TVT31" s="291"/>
      <c r="TVU31" s="291"/>
      <c r="TVV31" s="291"/>
      <c r="TVW31" s="291"/>
      <c r="TVX31" s="291"/>
      <c r="TVY31" s="291"/>
      <c r="TVZ31" s="291"/>
      <c r="TWA31" s="291"/>
      <c r="TWB31" s="291"/>
      <c r="TWC31" s="291"/>
      <c r="TWD31" s="291"/>
      <c r="TWE31" s="291"/>
      <c r="TWF31" s="291"/>
      <c r="TWG31" s="291"/>
      <c r="TWH31" s="291"/>
      <c r="TWI31" s="291"/>
      <c r="TWJ31" s="291"/>
      <c r="TWK31" s="291"/>
      <c r="TWL31" s="291"/>
      <c r="TWM31" s="291"/>
      <c r="TWN31" s="291"/>
      <c r="TWO31" s="291"/>
      <c r="TWP31" s="291"/>
      <c r="TWQ31" s="291"/>
      <c r="TWR31" s="291"/>
      <c r="TWS31" s="291"/>
      <c r="TWT31" s="291"/>
      <c r="TWU31" s="291"/>
      <c r="TWV31" s="291"/>
      <c r="TWW31" s="291"/>
      <c r="TWX31" s="291"/>
      <c r="TWY31" s="291"/>
      <c r="TWZ31" s="291"/>
      <c r="TXA31" s="291"/>
      <c r="TXB31" s="291"/>
      <c r="TXC31" s="291"/>
      <c r="TXD31" s="291"/>
      <c r="TXE31" s="291"/>
      <c r="TXF31" s="291"/>
      <c r="TXG31" s="291"/>
      <c r="TXH31" s="291"/>
      <c r="TXI31" s="291"/>
      <c r="TXJ31" s="291"/>
      <c r="TXK31" s="291"/>
      <c r="TXL31" s="291"/>
      <c r="TXM31" s="291"/>
      <c r="TXN31" s="291"/>
      <c r="TXO31" s="291"/>
      <c r="TXP31" s="291"/>
      <c r="TXQ31" s="291"/>
      <c r="TXR31" s="291"/>
      <c r="TXS31" s="291"/>
      <c r="TXT31" s="291"/>
      <c r="TXU31" s="291"/>
      <c r="TXV31" s="291"/>
      <c r="TXW31" s="291"/>
      <c r="TXX31" s="291"/>
      <c r="TXY31" s="291"/>
      <c r="TXZ31" s="291"/>
      <c r="TYA31" s="291"/>
      <c r="TYB31" s="291"/>
      <c r="TYC31" s="291"/>
      <c r="TYD31" s="291"/>
      <c r="TYE31" s="291"/>
      <c r="TYF31" s="291"/>
      <c r="TYG31" s="291"/>
      <c r="TYH31" s="291"/>
      <c r="TYI31" s="291"/>
      <c r="TYJ31" s="291"/>
      <c r="TYK31" s="291"/>
      <c r="TYL31" s="291"/>
      <c r="TYM31" s="291"/>
      <c r="TYN31" s="291"/>
      <c r="TYO31" s="291"/>
      <c r="TYP31" s="291"/>
      <c r="TYQ31" s="291"/>
      <c r="TYR31" s="291"/>
      <c r="TYS31" s="291"/>
      <c r="TYT31" s="291"/>
      <c r="TYU31" s="291"/>
      <c r="TYV31" s="291"/>
      <c r="TYW31" s="291"/>
      <c r="TYX31" s="291"/>
      <c r="TYY31" s="291"/>
      <c r="TYZ31" s="291"/>
      <c r="TZA31" s="291"/>
      <c r="TZB31" s="291"/>
      <c r="TZC31" s="291"/>
      <c r="TZD31" s="291"/>
      <c r="TZE31" s="291"/>
      <c r="TZF31" s="291"/>
      <c r="TZG31" s="291"/>
      <c r="TZH31" s="291"/>
      <c r="TZI31" s="291"/>
      <c r="TZJ31" s="291"/>
      <c r="TZK31" s="291"/>
      <c r="TZL31" s="291"/>
      <c r="TZM31" s="291"/>
      <c r="TZN31" s="291"/>
      <c r="TZO31" s="291"/>
      <c r="TZP31" s="291"/>
      <c r="TZQ31" s="291"/>
      <c r="TZR31" s="291"/>
      <c r="TZS31" s="291"/>
      <c r="TZT31" s="291"/>
      <c r="TZU31" s="291"/>
      <c r="TZV31" s="291"/>
      <c r="TZW31" s="291"/>
      <c r="TZX31" s="291"/>
      <c r="TZY31" s="291"/>
      <c r="TZZ31" s="291"/>
      <c r="UAA31" s="291"/>
      <c r="UAB31" s="291"/>
      <c r="UAC31" s="291"/>
      <c r="UAD31" s="291"/>
      <c r="UAE31" s="291"/>
      <c r="UAF31" s="291"/>
      <c r="UAG31" s="291"/>
      <c r="UAH31" s="291"/>
      <c r="UAI31" s="291"/>
      <c r="UAJ31" s="291"/>
      <c r="UAK31" s="291"/>
      <c r="UAL31" s="291"/>
      <c r="UAM31" s="291"/>
      <c r="UAN31" s="291"/>
      <c r="UAO31" s="291"/>
      <c r="UAP31" s="291"/>
      <c r="UAQ31" s="291"/>
      <c r="UAR31" s="291"/>
      <c r="UAS31" s="291"/>
      <c r="UAT31" s="291"/>
      <c r="UAU31" s="291"/>
      <c r="UAV31" s="291"/>
      <c r="UAW31" s="291"/>
      <c r="UAX31" s="291"/>
      <c r="UAY31" s="291"/>
      <c r="UAZ31" s="291"/>
      <c r="UBA31" s="291"/>
      <c r="UBB31" s="291"/>
      <c r="UBC31" s="291"/>
      <c r="UBD31" s="291"/>
      <c r="UBE31" s="291"/>
      <c r="UBF31" s="291"/>
      <c r="UBG31" s="291"/>
      <c r="UBH31" s="291"/>
      <c r="UBI31" s="291"/>
      <c r="UBJ31" s="291"/>
      <c r="UBK31" s="291"/>
      <c r="UBL31" s="291"/>
      <c r="UBM31" s="291"/>
      <c r="UBN31" s="291"/>
      <c r="UBO31" s="291"/>
      <c r="UBP31" s="291"/>
      <c r="UBQ31" s="291"/>
      <c r="UBR31" s="291"/>
      <c r="UBS31" s="291"/>
      <c r="UBT31" s="291"/>
      <c r="UBU31" s="291"/>
      <c r="UBV31" s="291"/>
      <c r="UBW31" s="291"/>
      <c r="UBX31" s="291"/>
      <c r="UBY31" s="291"/>
      <c r="UBZ31" s="291"/>
      <c r="UCA31" s="291"/>
      <c r="UCB31" s="291"/>
      <c r="UCC31" s="291"/>
      <c r="UCD31" s="291"/>
      <c r="UCE31" s="291"/>
      <c r="UCF31" s="291"/>
      <c r="UCG31" s="291"/>
      <c r="UCH31" s="291"/>
      <c r="UCI31" s="291"/>
      <c r="UCJ31" s="291"/>
      <c r="UCK31" s="291"/>
      <c r="UCL31" s="291"/>
      <c r="UCM31" s="291"/>
      <c r="UCN31" s="291"/>
      <c r="UCO31" s="291"/>
      <c r="UCP31" s="291"/>
      <c r="UCQ31" s="291"/>
      <c r="UCR31" s="291"/>
      <c r="UCS31" s="291"/>
      <c r="UCT31" s="291"/>
      <c r="UCU31" s="291"/>
      <c r="UCV31" s="291"/>
      <c r="UCW31" s="291"/>
      <c r="UCX31" s="291"/>
      <c r="UCY31" s="291"/>
      <c r="UCZ31" s="291"/>
      <c r="UDA31" s="291"/>
      <c r="UDB31" s="291"/>
      <c r="UDC31" s="291"/>
      <c r="UDD31" s="291"/>
      <c r="UDE31" s="291"/>
      <c r="UDF31" s="291"/>
      <c r="UDG31" s="291"/>
      <c r="UDH31" s="291"/>
      <c r="UDI31" s="291"/>
      <c r="UDJ31" s="291"/>
      <c r="UDK31" s="291"/>
      <c r="UDL31" s="291"/>
      <c r="UDM31" s="291"/>
      <c r="UDN31" s="291"/>
      <c r="UDO31" s="291"/>
      <c r="UDP31" s="291"/>
      <c r="UDQ31" s="291"/>
      <c r="UDR31" s="291"/>
      <c r="UDS31" s="291"/>
      <c r="UDT31" s="291"/>
      <c r="UDU31" s="291"/>
      <c r="UDV31" s="291"/>
      <c r="UDW31" s="291"/>
      <c r="UDX31" s="291"/>
      <c r="UDY31" s="291"/>
      <c r="UDZ31" s="291"/>
      <c r="UEA31" s="291"/>
      <c r="UEB31" s="291"/>
      <c r="UEC31" s="291"/>
      <c r="UED31" s="291"/>
      <c r="UEE31" s="291"/>
      <c r="UEF31" s="291"/>
      <c r="UEG31" s="291"/>
      <c r="UEH31" s="291"/>
      <c r="UEI31" s="291"/>
      <c r="UEJ31" s="291"/>
      <c r="UEK31" s="291"/>
      <c r="UEL31" s="291"/>
      <c r="UEM31" s="291"/>
      <c r="UEN31" s="291"/>
      <c r="UEO31" s="291"/>
      <c r="UEP31" s="291"/>
      <c r="UEQ31" s="291"/>
      <c r="UER31" s="291"/>
      <c r="UES31" s="291"/>
      <c r="UET31" s="291"/>
      <c r="UEU31" s="291"/>
      <c r="UEV31" s="291"/>
      <c r="UEW31" s="291"/>
      <c r="UEX31" s="291"/>
      <c r="UEY31" s="291"/>
      <c r="UEZ31" s="291"/>
      <c r="UFA31" s="291"/>
      <c r="UFB31" s="291"/>
      <c r="UFC31" s="291"/>
      <c r="UFD31" s="291"/>
      <c r="UFE31" s="291"/>
      <c r="UFF31" s="291"/>
      <c r="UFG31" s="291"/>
      <c r="UFH31" s="291"/>
      <c r="UFI31" s="291"/>
      <c r="UFJ31" s="291"/>
      <c r="UFK31" s="291"/>
      <c r="UFL31" s="291"/>
      <c r="UFM31" s="291"/>
      <c r="UFN31" s="291"/>
      <c r="UFO31" s="291"/>
      <c r="UFP31" s="291"/>
      <c r="UFQ31" s="291"/>
      <c r="UFR31" s="291"/>
      <c r="UFS31" s="291"/>
      <c r="UFT31" s="291"/>
      <c r="UFU31" s="291"/>
      <c r="UFV31" s="291"/>
      <c r="UFW31" s="291"/>
      <c r="UFX31" s="291"/>
      <c r="UFY31" s="291"/>
      <c r="UFZ31" s="291"/>
      <c r="UGA31" s="291"/>
      <c r="UGB31" s="291"/>
      <c r="UGC31" s="291"/>
      <c r="UGD31" s="291"/>
      <c r="UGE31" s="291"/>
      <c r="UGF31" s="291"/>
      <c r="UGG31" s="291"/>
      <c r="UGH31" s="291"/>
      <c r="UGI31" s="291"/>
      <c r="UGJ31" s="291"/>
      <c r="UGK31" s="291"/>
      <c r="UGL31" s="291"/>
      <c r="UGM31" s="291"/>
      <c r="UGN31" s="291"/>
      <c r="UGO31" s="291"/>
      <c r="UGP31" s="291"/>
      <c r="UGQ31" s="291"/>
      <c r="UGR31" s="291"/>
      <c r="UGS31" s="291"/>
      <c r="UGT31" s="291"/>
      <c r="UGU31" s="291"/>
      <c r="UGV31" s="291"/>
      <c r="UGW31" s="291"/>
      <c r="UGX31" s="291"/>
      <c r="UGY31" s="291"/>
      <c r="UGZ31" s="291"/>
      <c r="UHA31" s="291"/>
      <c r="UHB31" s="291"/>
      <c r="UHC31" s="291"/>
      <c r="UHD31" s="291"/>
      <c r="UHE31" s="291"/>
      <c r="UHF31" s="291"/>
      <c r="UHG31" s="291"/>
      <c r="UHH31" s="291"/>
      <c r="UHI31" s="291"/>
      <c r="UHJ31" s="291"/>
      <c r="UHK31" s="291"/>
      <c r="UHL31" s="291"/>
      <c r="UHM31" s="291"/>
      <c r="UHN31" s="291"/>
      <c r="UHO31" s="291"/>
      <c r="UHP31" s="291"/>
      <c r="UHQ31" s="291"/>
      <c r="UHR31" s="291"/>
      <c r="UHS31" s="291"/>
      <c r="UHT31" s="291"/>
      <c r="UHU31" s="291"/>
      <c r="UHV31" s="291"/>
      <c r="UHW31" s="291"/>
      <c r="UHX31" s="291"/>
      <c r="UHY31" s="291"/>
      <c r="UHZ31" s="291"/>
      <c r="UIA31" s="291"/>
      <c r="UIB31" s="291"/>
      <c r="UIC31" s="291"/>
      <c r="UID31" s="291"/>
      <c r="UIE31" s="291"/>
      <c r="UIF31" s="291"/>
      <c r="UIG31" s="291"/>
      <c r="UIH31" s="291"/>
      <c r="UII31" s="291"/>
      <c r="UIJ31" s="291"/>
      <c r="UIK31" s="291"/>
      <c r="UIL31" s="291"/>
      <c r="UIM31" s="291"/>
      <c r="UIN31" s="291"/>
      <c r="UIO31" s="291"/>
      <c r="UIP31" s="291"/>
      <c r="UIQ31" s="291"/>
      <c r="UIR31" s="291"/>
      <c r="UIS31" s="291"/>
      <c r="UIT31" s="291"/>
      <c r="UIU31" s="291"/>
      <c r="UIV31" s="291"/>
      <c r="UIW31" s="291"/>
      <c r="UIX31" s="291"/>
      <c r="UIY31" s="291"/>
      <c r="UIZ31" s="291"/>
      <c r="UJA31" s="291"/>
      <c r="UJB31" s="291"/>
      <c r="UJC31" s="291"/>
      <c r="UJD31" s="291"/>
      <c r="UJE31" s="291"/>
      <c r="UJF31" s="291"/>
      <c r="UJG31" s="291"/>
      <c r="UJH31" s="291"/>
      <c r="UJI31" s="291"/>
      <c r="UJJ31" s="291"/>
      <c r="UJK31" s="291"/>
      <c r="UJL31" s="291"/>
      <c r="UJM31" s="291"/>
      <c r="UJN31" s="291"/>
      <c r="UJO31" s="291"/>
      <c r="UJP31" s="291"/>
      <c r="UJQ31" s="291"/>
      <c r="UJR31" s="291"/>
      <c r="UJS31" s="291"/>
      <c r="UJT31" s="291"/>
      <c r="UJU31" s="291"/>
      <c r="UJV31" s="291"/>
      <c r="UJW31" s="291"/>
      <c r="UJX31" s="291"/>
      <c r="UJY31" s="291"/>
      <c r="UJZ31" s="291"/>
      <c r="UKA31" s="291"/>
      <c r="UKB31" s="291"/>
      <c r="UKC31" s="291"/>
      <c r="UKD31" s="291"/>
      <c r="UKE31" s="291"/>
      <c r="UKF31" s="291"/>
      <c r="UKG31" s="291"/>
      <c r="UKH31" s="291"/>
      <c r="UKI31" s="291"/>
      <c r="UKJ31" s="291"/>
      <c r="UKK31" s="291"/>
      <c r="UKL31" s="291"/>
      <c r="UKM31" s="291"/>
      <c r="UKN31" s="291"/>
      <c r="UKO31" s="291"/>
      <c r="UKP31" s="291"/>
      <c r="UKQ31" s="291"/>
      <c r="UKR31" s="291"/>
      <c r="UKS31" s="291"/>
      <c r="UKT31" s="291"/>
      <c r="UKU31" s="291"/>
      <c r="UKV31" s="291"/>
      <c r="UKW31" s="291"/>
      <c r="UKX31" s="291"/>
      <c r="UKY31" s="291"/>
      <c r="UKZ31" s="291"/>
      <c r="ULA31" s="291"/>
      <c r="ULB31" s="291"/>
      <c r="ULC31" s="291"/>
      <c r="ULD31" s="291"/>
      <c r="ULE31" s="291"/>
      <c r="ULF31" s="291"/>
      <c r="ULG31" s="291"/>
      <c r="ULH31" s="291"/>
      <c r="ULI31" s="291"/>
      <c r="ULJ31" s="291"/>
      <c r="ULK31" s="291"/>
      <c r="ULL31" s="291"/>
      <c r="ULM31" s="291"/>
      <c r="ULN31" s="291"/>
      <c r="ULO31" s="291"/>
      <c r="ULP31" s="291"/>
      <c r="ULQ31" s="291"/>
      <c r="ULR31" s="291"/>
      <c r="ULS31" s="291"/>
      <c r="ULT31" s="291"/>
      <c r="ULU31" s="291"/>
      <c r="ULV31" s="291"/>
      <c r="ULW31" s="291"/>
      <c r="ULX31" s="291"/>
      <c r="ULY31" s="291"/>
      <c r="ULZ31" s="291"/>
      <c r="UMA31" s="291"/>
      <c r="UMB31" s="291"/>
      <c r="UMC31" s="291"/>
      <c r="UMD31" s="291"/>
      <c r="UME31" s="291"/>
      <c r="UMF31" s="291"/>
      <c r="UMG31" s="291"/>
      <c r="UMH31" s="291"/>
      <c r="UMI31" s="291"/>
      <c r="UMJ31" s="291"/>
      <c r="UMK31" s="291"/>
      <c r="UML31" s="291"/>
      <c r="UMM31" s="291"/>
      <c r="UMN31" s="291"/>
      <c r="UMO31" s="291"/>
      <c r="UMP31" s="291"/>
      <c r="UMQ31" s="291"/>
      <c r="UMR31" s="291"/>
      <c r="UMS31" s="291"/>
      <c r="UMT31" s="291"/>
      <c r="UMU31" s="291"/>
      <c r="UMV31" s="291"/>
      <c r="UMW31" s="291"/>
      <c r="UMX31" s="291"/>
      <c r="UMY31" s="291"/>
      <c r="UMZ31" s="291"/>
      <c r="UNA31" s="291"/>
      <c r="UNB31" s="291"/>
      <c r="UNC31" s="291"/>
      <c r="UND31" s="291"/>
      <c r="UNE31" s="291"/>
      <c r="UNF31" s="291"/>
      <c r="UNG31" s="291"/>
      <c r="UNH31" s="291"/>
      <c r="UNI31" s="291"/>
      <c r="UNJ31" s="291"/>
      <c r="UNK31" s="291"/>
      <c r="UNL31" s="291"/>
      <c r="UNM31" s="291"/>
      <c r="UNN31" s="291"/>
      <c r="UNO31" s="291"/>
      <c r="UNP31" s="291"/>
      <c r="UNQ31" s="291"/>
      <c r="UNR31" s="291"/>
      <c r="UNS31" s="291"/>
      <c r="UNT31" s="291"/>
      <c r="UNU31" s="291"/>
      <c r="UNV31" s="291"/>
      <c r="UNW31" s="291"/>
      <c r="UNX31" s="291"/>
      <c r="UNY31" s="291"/>
      <c r="UNZ31" s="291"/>
      <c r="UOA31" s="291"/>
      <c r="UOB31" s="291"/>
      <c r="UOC31" s="291"/>
      <c r="UOD31" s="291"/>
      <c r="UOE31" s="291"/>
      <c r="UOF31" s="291"/>
      <c r="UOG31" s="291"/>
      <c r="UOH31" s="291"/>
      <c r="UOI31" s="291"/>
      <c r="UOJ31" s="291"/>
      <c r="UOK31" s="291"/>
      <c r="UOL31" s="291"/>
      <c r="UOM31" s="291"/>
      <c r="UON31" s="291"/>
      <c r="UOO31" s="291"/>
      <c r="UOP31" s="291"/>
      <c r="UOQ31" s="291"/>
      <c r="UOR31" s="291"/>
      <c r="UOS31" s="291"/>
      <c r="UOT31" s="291"/>
      <c r="UOU31" s="291"/>
      <c r="UOV31" s="291"/>
      <c r="UOW31" s="291"/>
      <c r="UOX31" s="291"/>
      <c r="UOY31" s="291"/>
      <c r="UOZ31" s="291"/>
      <c r="UPA31" s="291"/>
      <c r="UPB31" s="291"/>
      <c r="UPC31" s="291"/>
      <c r="UPD31" s="291"/>
      <c r="UPE31" s="291"/>
      <c r="UPF31" s="291"/>
      <c r="UPG31" s="291"/>
      <c r="UPH31" s="291"/>
      <c r="UPI31" s="291"/>
      <c r="UPJ31" s="291"/>
      <c r="UPK31" s="291"/>
      <c r="UPL31" s="291"/>
      <c r="UPM31" s="291"/>
      <c r="UPN31" s="291"/>
      <c r="UPO31" s="291"/>
      <c r="UPP31" s="291"/>
      <c r="UPQ31" s="291"/>
      <c r="UPR31" s="291"/>
      <c r="UPS31" s="291"/>
      <c r="UPT31" s="291"/>
      <c r="UPU31" s="291"/>
      <c r="UPV31" s="291"/>
      <c r="UPW31" s="291"/>
      <c r="UPX31" s="291"/>
      <c r="UPY31" s="291"/>
      <c r="UPZ31" s="291"/>
      <c r="UQA31" s="291"/>
      <c r="UQB31" s="291"/>
      <c r="UQC31" s="291"/>
      <c r="UQD31" s="291"/>
      <c r="UQE31" s="291"/>
      <c r="UQF31" s="291"/>
      <c r="UQG31" s="291"/>
      <c r="UQH31" s="291"/>
      <c r="UQI31" s="291"/>
      <c r="UQJ31" s="291"/>
      <c r="UQK31" s="291"/>
      <c r="UQL31" s="291"/>
      <c r="UQM31" s="291"/>
      <c r="UQN31" s="291"/>
      <c r="UQO31" s="291"/>
      <c r="UQP31" s="291"/>
      <c r="UQQ31" s="291"/>
      <c r="UQR31" s="291"/>
      <c r="UQS31" s="291"/>
      <c r="UQT31" s="291"/>
      <c r="UQU31" s="291"/>
      <c r="UQV31" s="291"/>
      <c r="UQW31" s="291"/>
      <c r="UQX31" s="291"/>
      <c r="UQY31" s="291"/>
      <c r="UQZ31" s="291"/>
      <c r="URA31" s="291"/>
      <c r="URB31" s="291"/>
      <c r="URC31" s="291"/>
      <c r="URD31" s="291"/>
      <c r="URE31" s="291"/>
      <c r="URF31" s="291"/>
      <c r="URG31" s="291"/>
      <c r="URH31" s="291"/>
      <c r="URI31" s="291"/>
      <c r="URJ31" s="291"/>
      <c r="URK31" s="291"/>
      <c r="URL31" s="291"/>
      <c r="URM31" s="291"/>
      <c r="URN31" s="291"/>
      <c r="URO31" s="291"/>
      <c r="URP31" s="291"/>
      <c r="URQ31" s="291"/>
      <c r="URR31" s="291"/>
      <c r="URS31" s="291"/>
      <c r="URT31" s="291"/>
      <c r="URU31" s="291"/>
      <c r="URV31" s="291"/>
      <c r="URW31" s="291"/>
      <c r="URX31" s="291"/>
      <c r="URY31" s="291"/>
      <c r="URZ31" s="291"/>
      <c r="USA31" s="291"/>
      <c r="USB31" s="291"/>
      <c r="USC31" s="291"/>
      <c r="USD31" s="291"/>
      <c r="USE31" s="291"/>
      <c r="USF31" s="291"/>
      <c r="USG31" s="291"/>
      <c r="USH31" s="291"/>
      <c r="USI31" s="291"/>
      <c r="USJ31" s="291"/>
      <c r="USK31" s="291"/>
      <c r="USL31" s="291"/>
      <c r="USM31" s="291"/>
      <c r="USN31" s="291"/>
      <c r="USO31" s="291"/>
      <c r="USP31" s="291"/>
      <c r="USQ31" s="291"/>
      <c r="USR31" s="291"/>
      <c r="USS31" s="291"/>
      <c r="UST31" s="291"/>
      <c r="USU31" s="291"/>
      <c r="USV31" s="291"/>
      <c r="USW31" s="291"/>
      <c r="USX31" s="291"/>
      <c r="USY31" s="291"/>
      <c r="USZ31" s="291"/>
      <c r="UTA31" s="291"/>
      <c r="UTB31" s="291"/>
      <c r="UTC31" s="291"/>
      <c r="UTD31" s="291"/>
      <c r="UTE31" s="291"/>
      <c r="UTF31" s="291"/>
      <c r="UTG31" s="291"/>
      <c r="UTH31" s="291"/>
      <c r="UTI31" s="291"/>
      <c r="UTJ31" s="291"/>
      <c r="UTK31" s="291"/>
      <c r="UTL31" s="291"/>
      <c r="UTM31" s="291"/>
      <c r="UTN31" s="291"/>
      <c r="UTO31" s="291"/>
      <c r="UTP31" s="291"/>
      <c r="UTQ31" s="291"/>
      <c r="UTR31" s="291"/>
      <c r="UTS31" s="291"/>
      <c r="UTT31" s="291"/>
      <c r="UTU31" s="291"/>
      <c r="UTV31" s="291"/>
      <c r="UTW31" s="291"/>
      <c r="UTX31" s="291"/>
      <c r="UTY31" s="291"/>
      <c r="UTZ31" s="291"/>
      <c r="UUA31" s="291"/>
      <c r="UUB31" s="291"/>
      <c r="UUC31" s="291"/>
      <c r="UUD31" s="291"/>
      <c r="UUE31" s="291"/>
      <c r="UUF31" s="291"/>
      <c r="UUG31" s="291"/>
      <c r="UUH31" s="291"/>
      <c r="UUI31" s="291"/>
      <c r="UUJ31" s="291"/>
      <c r="UUK31" s="291"/>
      <c r="UUL31" s="291"/>
      <c r="UUM31" s="291"/>
      <c r="UUN31" s="291"/>
      <c r="UUO31" s="291"/>
      <c r="UUP31" s="291"/>
      <c r="UUQ31" s="291"/>
      <c r="UUR31" s="291"/>
      <c r="UUS31" s="291"/>
      <c r="UUT31" s="291"/>
      <c r="UUU31" s="291"/>
      <c r="UUV31" s="291"/>
      <c r="UUW31" s="291"/>
      <c r="UUX31" s="291"/>
      <c r="UUY31" s="291"/>
      <c r="UUZ31" s="291"/>
      <c r="UVA31" s="291"/>
      <c r="UVB31" s="291"/>
      <c r="UVC31" s="291"/>
      <c r="UVD31" s="291"/>
      <c r="UVE31" s="291"/>
      <c r="UVF31" s="291"/>
      <c r="UVG31" s="291"/>
      <c r="UVH31" s="291"/>
      <c r="UVI31" s="291"/>
      <c r="UVJ31" s="291"/>
      <c r="UVK31" s="291"/>
      <c r="UVL31" s="291"/>
      <c r="UVM31" s="291"/>
      <c r="UVN31" s="291"/>
      <c r="UVO31" s="291"/>
      <c r="UVP31" s="291"/>
      <c r="UVQ31" s="291"/>
      <c r="UVR31" s="291"/>
      <c r="UVS31" s="291"/>
      <c r="UVT31" s="291"/>
      <c r="UVU31" s="291"/>
      <c r="UVV31" s="291"/>
      <c r="UVW31" s="291"/>
      <c r="UVX31" s="291"/>
      <c r="UVY31" s="291"/>
      <c r="UVZ31" s="291"/>
      <c r="UWA31" s="291"/>
      <c r="UWB31" s="291"/>
      <c r="UWC31" s="291"/>
      <c r="UWD31" s="291"/>
      <c r="UWE31" s="291"/>
      <c r="UWF31" s="291"/>
      <c r="UWG31" s="291"/>
      <c r="UWH31" s="291"/>
      <c r="UWI31" s="291"/>
      <c r="UWJ31" s="291"/>
      <c r="UWK31" s="291"/>
      <c r="UWL31" s="291"/>
      <c r="UWM31" s="291"/>
      <c r="UWN31" s="291"/>
      <c r="UWO31" s="291"/>
      <c r="UWP31" s="291"/>
      <c r="UWQ31" s="291"/>
      <c r="UWR31" s="291"/>
      <c r="UWS31" s="291"/>
      <c r="UWT31" s="291"/>
      <c r="UWU31" s="291"/>
      <c r="UWV31" s="291"/>
      <c r="UWW31" s="291"/>
      <c r="UWX31" s="291"/>
      <c r="UWY31" s="291"/>
      <c r="UWZ31" s="291"/>
      <c r="UXA31" s="291"/>
      <c r="UXB31" s="291"/>
      <c r="UXC31" s="291"/>
      <c r="UXD31" s="291"/>
      <c r="UXE31" s="291"/>
      <c r="UXF31" s="291"/>
      <c r="UXG31" s="291"/>
      <c r="UXH31" s="291"/>
      <c r="UXI31" s="291"/>
      <c r="UXJ31" s="291"/>
      <c r="UXK31" s="291"/>
      <c r="UXL31" s="291"/>
      <c r="UXM31" s="291"/>
      <c r="UXN31" s="291"/>
      <c r="UXO31" s="291"/>
      <c r="UXP31" s="291"/>
      <c r="UXQ31" s="291"/>
      <c r="UXR31" s="291"/>
      <c r="UXS31" s="291"/>
      <c r="UXT31" s="291"/>
      <c r="UXU31" s="291"/>
      <c r="UXV31" s="291"/>
      <c r="UXW31" s="291"/>
      <c r="UXX31" s="291"/>
      <c r="UXY31" s="291"/>
      <c r="UXZ31" s="291"/>
      <c r="UYA31" s="291"/>
      <c r="UYB31" s="291"/>
      <c r="UYC31" s="291"/>
      <c r="UYD31" s="291"/>
      <c r="UYE31" s="291"/>
      <c r="UYF31" s="291"/>
      <c r="UYG31" s="291"/>
      <c r="UYH31" s="291"/>
      <c r="UYI31" s="291"/>
      <c r="UYJ31" s="291"/>
      <c r="UYK31" s="291"/>
      <c r="UYL31" s="291"/>
      <c r="UYM31" s="291"/>
      <c r="UYN31" s="291"/>
      <c r="UYO31" s="291"/>
      <c r="UYP31" s="291"/>
      <c r="UYQ31" s="291"/>
      <c r="UYR31" s="291"/>
      <c r="UYS31" s="291"/>
      <c r="UYT31" s="291"/>
      <c r="UYU31" s="291"/>
      <c r="UYV31" s="291"/>
      <c r="UYW31" s="291"/>
      <c r="UYX31" s="291"/>
      <c r="UYY31" s="291"/>
      <c r="UYZ31" s="291"/>
      <c r="UZA31" s="291"/>
      <c r="UZB31" s="291"/>
      <c r="UZC31" s="291"/>
      <c r="UZD31" s="291"/>
      <c r="UZE31" s="291"/>
      <c r="UZF31" s="291"/>
      <c r="UZG31" s="291"/>
      <c r="UZH31" s="291"/>
      <c r="UZI31" s="291"/>
      <c r="UZJ31" s="291"/>
      <c r="UZK31" s="291"/>
      <c r="UZL31" s="291"/>
      <c r="UZM31" s="291"/>
      <c r="UZN31" s="291"/>
      <c r="UZO31" s="291"/>
      <c r="UZP31" s="291"/>
      <c r="UZQ31" s="291"/>
      <c r="UZR31" s="291"/>
      <c r="UZS31" s="291"/>
      <c r="UZT31" s="291"/>
      <c r="UZU31" s="291"/>
      <c r="UZV31" s="291"/>
      <c r="UZW31" s="291"/>
      <c r="UZX31" s="291"/>
      <c r="UZY31" s="291"/>
      <c r="UZZ31" s="291"/>
      <c r="VAA31" s="291"/>
      <c r="VAB31" s="291"/>
      <c r="VAC31" s="291"/>
      <c r="VAD31" s="291"/>
      <c r="VAE31" s="291"/>
      <c r="VAF31" s="291"/>
      <c r="VAG31" s="291"/>
      <c r="VAH31" s="291"/>
      <c r="VAI31" s="291"/>
      <c r="VAJ31" s="291"/>
      <c r="VAK31" s="291"/>
      <c r="VAL31" s="291"/>
      <c r="VAM31" s="291"/>
      <c r="VAN31" s="291"/>
      <c r="VAO31" s="291"/>
      <c r="VAP31" s="291"/>
      <c r="VAQ31" s="291"/>
      <c r="VAR31" s="291"/>
      <c r="VAS31" s="291"/>
      <c r="VAT31" s="291"/>
      <c r="VAU31" s="291"/>
      <c r="VAV31" s="291"/>
      <c r="VAW31" s="291"/>
      <c r="VAX31" s="291"/>
      <c r="VAY31" s="291"/>
      <c r="VAZ31" s="291"/>
      <c r="VBA31" s="291"/>
      <c r="VBB31" s="291"/>
      <c r="VBC31" s="291"/>
      <c r="VBD31" s="291"/>
      <c r="VBE31" s="291"/>
      <c r="VBF31" s="291"/>
      <c r="VBG31" s="291"/>
      <c r="VBH31" s="291"/>
      <c r="VBI31" s="291"/>
      <c r="VBJ31" s="291"/>
      <c r="VBK31" s="291"/>
      <c r="VBL31" s="291"/>
      <c r="VBM31" s="291"/>
      <c r="VBN31" s="291"/>
      <c r="VBO31" s="291"/>
      <c r="VBP31" s="291"/>
      <c r="VBQ31" s="291"/>
      <c r="VBR31" s="291"/>
      <c r="VBS31" s="291"/>
      <c r="VBT31" s="291"/>
      <c r="VBU31" s="291"/>
      <c r="VBV31" s="291"/>
      <c r="VBW31" s="291"/>
      <c r="VBX31" s="291"/>
      <c r="VBY31" s="291"/>
      <c r="VBZ31" s="291"/>
      <c r="VCA31" s="291"/>
      <c r="VCB31" s="291"/>
      <c r="VCC31" s="291"/>
      <c r="VCD31" s="291"/>
      <c r="VCE31" s="291"/>
      <c r="VCF31" s="291"/>
      <c r="VCG31" s="291"/>
      <c r="VCH31" s="291"/>
      <c r="VCI31" s="291"/>
      <c r="VCJ31" s="291"/>
      <c r="VCK31" s="291"/>
      <c r="VCL31" s="291"/>
      <c r="VCM31" s="291"/>
      <c r="VCN31" s="291"/>
      <c r="VCO31" s="291"/>
      <c r="VCP31" s="291"/>
      <c r="VCQ31" s="291"/>
      <c r="VCR31" s="291"/>
      <c r="VCS31" s="291"/>
      <c r="VCT31" s="291"/>
      <c r="VCU31" s="291"/>
      <c r="VCV31" s="291"/>
      <c r="VCW31" s="291"/>
      <c r="VCX31" s="291"/>
      <c r="VCY31" s="291"/>
      <c r="VCZ31" s="291"/>
      <c r="VDA31" s="291"/>
      <c r="VDB31" s="291"/>
      <c r="VDC31" s="291"/>
      <c r="VDD31" s="291"/>
      <c r="VDE31" s="291"/>
      <c r="VDF31" s="291"/>
      <c r="VDG31" s="291"/>
      <c r="VDH31" s="291"/>
      <c r="VDI31" s="291"/>
      <c r="VDJ31" s="291"/>
      <c r="VDK31" s="291"/>
      <c r="VDL31" s="291"/>
      <c r="VDM31" s="291"/>
      <c r="VDN31" s="291"/>
      <c r="VDO31" s="291"/>
      <c r="VDP31" s="291"/>
      <c r="VDQ31" s="291"/>
      <c r="VDR31" s="291"/>
      <c r="VDS31" s="291"/>
      <c r="VDT31" s="291"/>
      <c r="VDU31" s="291"/>
      <c r="VDV31" s="291"/>
      <c r="VDW31" s="291"/>
      <c r="VDX31" s="291"/>
      <c r="VDY31" s="291"/>
      <c r="VDZ31" s="291"/>
      <c r="VEA31" s="291"/>
      <c r="VEB31" s="291"/>
      <c r="VEC31" s="291"/>
      <c r="VED31" s="291"/>
      <c r="VEE31" s="291"/>
      <c r="VEF31" s="291"/>
      <c r="VEG31" s="291"/>
      <c r="VEH31" s="291"/>
      <c r="VEI31" s="291"/>
      <c r="VEJ31" s="291"/>
      <c r="VEK31" s="291"/>
      <c r="VEL31" s="291"/>
      <c r="VEM31" s="291"/>
      <c r="VEN31" s="291"/>
      <c r="VEO31" s="291"/>
      <c r="VEP31" s="291"/>
      <c r="VEQ31" s="291"/>
      <c r="VER31" s="291"/>
      <c r="VES31" s="291"/>
      <c r="VET31" s="291"/>
      <c r="VEU31" s="291"/>
      <c r="VEV31" s="291"/>
      <c r="VEW31" s="291"/>
      <c r="VEX31" s="291"/>
      <c r="VEY31" s="291"/>
      <c r="VEZ31" s="291"/>
      <c r="VFA31" s="291"/>
      <c r="VFB31" s="291"/>
      <c r="VFC31" s="291"/>
      <c r="VFD31" s="291"/>
      <c r="VFE31" s="291"/>
      <c r="VFF31" s="291"/>
      <c r="VFG31" s="291"/>
      <c r="VFH31" s="291"/>
      <c r="VFI31" s="291"/>
      <c r="VFJ31" s="291"/>
      <c r="VFK31" s="291"/>
      <c r="VFL31" s="291"/>
      <c r="VFM31" s="291"/>
      <c r="VFN31" s="291"/>
      <c r="VFO31" s="291"/>
      <c r="VFP31" s="291"/>
      <c r="VFQ31" s="291"/>
      <c r="VFR31" s="291"/>
      <c r="VFS31" s="291"/>
      <c r="VFT31" s="291"/>
      <c r="VFU31" s="291"/>
      <c r="VFV31" s="291"/>
      <c r="VFW31" s="291"/>
      <c r="VFX31" s="291"/>
      <c r="VFY31" s="291"/>
      <c r="VFZ31" s="291"/>
      <c r="VGA31" s="291"/>
      <c r="VGB31" s="291"/>
      <c r="VGC31" s="291"/>
      <c r="VGD31" s="291"/>
      <c r="VGE31" s="291"/>
      <c r="VGF31" s="291"/>
      <c r="VGG31" s="291"/>
      <c r="VGH31" s="291"/>
      <c r="VGI31" s="291"/>
      <c r="VGJ31" s="291"/>
      <c r="VGK31" s="291"/>
      <c r="VGL31" s="291"/>
      <c r="VGM31" s="291"/>
      <c r="VGN31" s="291"/>
      <c r="VGO31" s="291"/>
      <c r="VGP31" s="291"/>
      <c r="VGQ31" s="291"/>
      <c r="VGR31" s="291"/>
      <c r="VGS31" s="291"/>
      <c r="VGT31" s="291"/>
      <c r="VGU31" s="291"/>
      <c r="VGV31" s="291"/>
      <c r="VGW31" s="291"/>
      <c r="VGX31" s="291"/>
      <c r="VGY31" s="291"/>
      <c r="VGZ31" s="291"/>
      <c r="VHA31" s="291"/>
      <c r="VHB31" s="291"/>
      <c r="VHC31" s="291"/>
      <c r="VHD31" s="291"/>
      <c r="VHE31" s="291"/>
      <c r="VHF31" s="291"/>
      <c r="VHG31" s="291"/>
      <c r="VHH31" s="291"/>
      <c r="VHI31" s="291"/>
      <c r="VHJ31" s="291"/>
      <c r="VHK31" s="291"/>
      <c r="VHL31" s="291"/>
      <c r="VHM31" s="291"/>
      <c r="VHN31" s="291"/>
      <c r="VHO31" s="291"/>
      <c r="VHP31" s="291"/>
      <c r="VHQ31" s="291"/>
      <c r="VHR31" s="291"/>
      <c r="VHS31" s="291"/>
      <c r="VHT31" s="291"/>
      <c r="VHU31" s="291"/>
      <c r="VHV31" s="291"/>
      <c r="VHW31" s="291"/>
      <c r="VHX31" s="291"/>
      <c r="VHY31" s="291"/>
      <c r="VHZ31" s="291"/>
      <c r="VIA31" s="291"/>
      <c r="VIB31" s="291"/>
      <c r="VIC31" s="291"/>
      <c r="VID31" s="291"/>
      <c r="VIE31" s="291"/>
      <c r="VIF31" s="291"/>
      <c r="VIG31" s="291"/>
      <c r="VIH31" s="291"/>
      <c r="VII31" s="291"/>
      <c r="VIJ31" s="291"/>
      <c r="VIK31" s="291"/>
      <c r="VIL31" s="291"/>
      <c r="VIM31" s="291"/>
      <c r="VIN31" s="291"/>
      <c r="VIO31" s="291"/>
      <c r="VIP31" s="291"/>
      <c r="VIQ31" s="291"/>
      <c r="VIR31" s="291"/>
      <c r="VIS31" s="291"/>
      <c r="VIT31" s="291"/>
      <c r="VIU31" s="291"/>
      <c r="VIV31" s="291"/>
      <c r="VIW31" s="291"/>
      <c r="VIX31" s="291"/>
      <c r="VIY31" s="291"/>
      <c r="VIZ31" s="291"/>
      <c r="VJA31" s="291"/>
      <c r="VJB31" s="291"/>
      <c r="VJC31" s="291"/>
      <c r="VJD31" s="291"/>
      <c r="VJE31" s="291"/>
      <c r="VJF31" s="291"/>
      <c r="VJG31" s="291"/>
      <c r="VJH31" s="291"/>
      <c r="VJI31" s="291"/>
      <c r="VJJ31" s="291"/>
      <c r="VJK31" s="291"/>
      <c r="VJL31" s="291"/>
      <c r="VJM31" s="291"/>
      <c r="VJN31" s="291"/>
      <c r="VJO31" s="291"/>
      <c r="VJP31" s="291"/>
      <c r="VJQ31" s="291"/>
      <c r="VJR31" s="291"/>
      <c r="VJS31" s="291"/>
      <c r="VJT31" s="291"/>
      <c r="VJU31" s="291"/>
      <c r="VJV31" s="291"/>
      <c r="VJW31" s="291"/>
      <c r="VJX31" s="291"/>
      <c r="VJY31" s="291"/>
      <c r="VJZ31" s="291"/>
      <c r="VKA31" s="291"/>
      <c r="VKB31" s="291"/>
      <c r="VKC31" s="291"/>
      <c r="VKD31" s="291"/>
      <c r="VKE31" s="291"/>
      <c r="VKF31" s="291"/>
      <c r="VKG31" s="291"/>
      <c r="VKH31" s="291"/>
      <c r="VKI31" s="291"/>
      <c r="VKJ31" s="291"/>
      <c r="VKK31" s="291"/>
      <c r="VKL31" s="291"/>
      <c r="VKM31" s="291"/>
      <c r="VKN31" s="291"/>
      <c r="VKO31" s="291"/>
      <c r="VKP31" s="291"/>
      <c r="VKQ31" s="291"/>
      <c r="VKR31" s="291"/>
      <c r="VKS31" s="291"/>
      <c r="VKT31" s="291"/>
      <c r="VKU31" s="291"/>
      <c r="VKV31" s="291"/>
      <c r="VKW31" s="291"/>
      <c r="VKX31" s="291"/>
      <c r="VKY31" s="291"/>
      <c r="VKZ31" s="291"/>
      <c r="VLA31" s="291"/>
      <c r="VLB31" s="291"/>
      <c r="VLC31" s="291"/>
      <c r="VLD31" s="291"/>
      <c r="VLE31" s="291"/>
      <c r="VLF31" s="291"/>
      <c r="VLG31" s="291"/>
      <c r="VLH31" s="291"/>
      <c r="VLI31" s="291"/>
      <c r="VLJ31" s="291"/>
      <c r="VLK31" s="291"/>
      <c r="VLL31" s="291"/>
      <c r="VLM31" s="291"/>
      <c r="VLN31" s="291"/>
      <c r="VLO31" s="291"/>
      <c r="VLP31" s="291"/>
      <c r="VLQ31" s="291"/>
      <c r="VLR31" s="291"/>
      <c r="VLS31" s="291"/>
      <c r="VLT31" s="291"/>
      <c r="VLU31" s="291"/>
      <c r="VLV31" s="291"/>
      <c r="VLW31" s="291"/>
      <c r="VLX31" s="291"/>
      <c r="VLY31" s="291"/>
      <c r="VLZ31" s="291"/>
      <c r="VMA31" s="291"/>
      <c r="VMB31" s="291"/>
      <c r="VMC31" s="291"/>
      <c r="VMD31" s="291"/>
      <c r="VME31" s="291"/>
      <c r="VMF31" s="291"/>
      <c r="VMG31" s="291"/>
      <c r="VMH31" s="291"/>
      <c r="VMI31" s="291"/>
      <c r="VMJ31" s="291"/>
      <c r="VMK31" s="291"/>
      <c r="VML31" s="291"/>
      <c r="VMM31" s="291"/>
      <c r="VMN31" s="291"/>
      <c r="VMO31" s="291"/>
      <c r="VMP31" s="291"/>
      <c r="VMQ31" s="291"/>
      <c r="VMR31" s="291"/>
      <c r="VMS31" s="291"/>
      <c r="VMT31" s="291"/>
      <c r="VMU31" s="291"/>
      <c r="VMV31" s="291"/>
      <c r="VMW31" s="291"/>
      <c r="VMX31" s="291"/>
      <c r="VMY31" s="291"/>
      <c r="VMZ31" s="291"/>
      <c r="VNA31" s="291"/>
      <c r="VNB31" s="291"/>
      <c r="VNC31" s="291"/>
      <c r="VND31" s="291"/>
      <c r="VNE31" s="291"/>
      <c r="VNF31" s="291"/>
      <c r="VNG31" s="291"/>
      <c r="VNH31" s="291"/>
      <c r="VNI31" s="291"/>
      <c r="VNJ31" s="291"/>
      <c r="VNK31" s="291"/>
      <c r="VNL31" s="291"/>
      <c r="VNM31" s="291"/>
      <c r="VNN31" s="291"/>
      <c r="VNO31" s="291"/>
      <c r="VNP31" s="291"/>
      <c r="VNQ31" s="291"/>
      <c r="VNR31" s="291"/>
      <c r="VNS31" s="291"/>
      <c r="VNT31" s="291"/>
      <c r="VNU31" s="291"/>
      <c r="VNV31" s="291"/>
      <c r="VNW31" s="291"/>
      <c r="VNX31" s="291"/>
      <c r="VNY31" s="291"/>
      <c r="VNZ31" s="291"/>
      <c r="VOA31" s="291"/>
      <c r="VOB31" s="291"/>
      <c r="VOC31" s="291"/>
      <c r="VOD31" s="291"/>
      <c r="VOE31" s="291"/>
      <c r="VOF31" s="291"/>
      <c r="VOG31" s="291"/>
      <c r="VOH31" s="291"/>
      <c r="VOI31" s="291"/>
      <c r="VOJ31" s="291"/>
      <c r="VOK31" s="291"/>
      <c r="VOL31" s="291"/>
      <c r="VOM31" s="291"/>
      <c r="VON31" s="291"/>
      <c r="VOO31" s="291"/>
      <c r="VOP31" s="291"/>
      <c r="VOQ31" s="291"/>
      <c r="VOR31" s="291"/>
      <c r="VOS31" s="291"/>
      <c r="VOT31" s="291"/>
      <c r="VOU31" s="291"/>
      <c r="VOV31" s="291"/>
      <c r="VOW31" s="291"/>
      <c r="VOX31" s="291"/>
      <c r="VOY31" s="291"/>
      <c r="VOZ31" s="291"/>
      <c r="VPA31" s="291"/>
      <c r="VPB31" s="291"/>
      <c r="VPC31" s="291"/>
      <c r="VPD31" s="291"/>
      <c r="VPE31" s="291"/>
      <c r="VPF31" s="291"/>
      <c r="VPG31" s="291"/>
      <c r="VPH31" s="291"/>
      <c r="VPI31" s="291"/>
      <c r="VPJ31" s="291"/>
      <c r="VPK31" s="291"/>
      <c r="VPL31" s="291"/>
      <c r="VPM31" s="291"/>
      <c r="VPN31" s="291"/>
      <c r="VPO31" s="291"/>
      <c r="VPP31" s="291"/>
      <c r="VPQ31" s="291"/>
      <c r="VPR31" s="291"/>
      <c r="VPS31" s="291"/>
      <c r="VPT31" s="291"/>
      <c r="VPU31" s="291"/>
      <c r="VPV31" s="291"/>
      <c r="VPW31" s="291"/>
      <c r="VPX31" s="291"/>
      <c r="VPY31" s="291"/>
      <c r="VPZ31" s="291"/>
      <c r="VQA31" s="291"/>
      <c r="VQB31" s="291"/>
      <c r="VQC31" s="291"/>
      <c r="VQD31" s="291"/>
      <c r="VQE31" s="291"/>
      <c r="VQF31" s="291"/>
      <c r="VQG31" s="291"/>
      <c r="VQH31" s="291"/>
      <c r="VQI31" s="291"/>
      <c r="VQJ31" s="291"/>
      <c r="VQK31" s="291"/>
      <c r="VQL31" s="291"/>
      <c r="VQM31" s="291"/>
      <c r="VQN31" s="291"/>
      <c r="VQO31" s="291"/>
      <c r="VQP31" s="291"/>
      <c r="VQQ31" s="291"/>
      <c r="VQR31" s="291"/>
      <c r="VQS31" s="291"/>
      <c r="VQT31" s="291"/>
      <c r="VQU31" s="291"/>
      <c r="VQV31" s="291"/>
      <c r="VQW31" s="291"/>
      <c r="VQX31" s="291"/>
      <c r="VQY31" s="291"/>
      <c r="VQZ31" s="291"/>
      <c r="VRA31" s="291"/>
      <c r="VRB31" s="291"/>
      <c r="VRC31" s="291"/>
      <c r="VRD31" s="291"/>
      <c r="VRE31" s="291"/>
      <c r="VRF31" s="291"/>
      <c r="VRG31" s="291"/>
      <c r="VRH31" s="291"/>
      <c r="VRI31" s="291"/>
      <c r="VRJ31" s="291"/>
      <c r="VRK31" s="291"/>
      <c r="VRL31" s="291"/>
      <c r="VRM31" s="291"/>
      <c r="VRN31" s="291"/>
      <c r="VRO31" s="291"/>
      <c r="VRP31" s="291"/>
      <c r="VRQ31" s="291"/>
      <c r="VRR31" s="291"/>
      <c r="VRS31" s="291"/>
      <c r="VRT31" s="291"/>
      <c r="VRU31" s="291"/>
      <c r="VRV31" s="291"/>
      <c r="VRW31" s="291"/>
      <c r="VRX31" s="291"/>
      <c r="VRY31" s="291"/>
      <c r="VRZ31" s="291"/>
      <c r="VSA31" s="291"/>
      <c r="VSB31" s="291"/>
      <c r="VSC31" s="291"/>
      <c r="VSD31" s="291"/>
      <c r="VSE31" s="291"/>
      <c r="VSF31" s="291"/>
      <c r="VSG31" s="291"/>
      <c r="VSH31" s="291"/>
      <c r="VSI31" s="291"/>
      <c r="VSJ31" s="291"/>
      <c r="VSK31" s="291"/>
      <c r="VSL31" s="291"/>
      <c r="VSM31" s="291"/>
      <c r="VSN31" s="291"/>
      <c r="VSO31" s="291"/>
      <c r="VSP31" s="291"/>
      <c r="VSQ31" s="291"/>
      <c r="VSR31" s="291"/>
      <c r="VSS31" s="291"/>
      <c r="VST31" s="291"/>
      <c r="VSU31" s="291"/>
      <c r="VSV31" s="291"/>
      <c r="VSW31" s="291"/>
      <c r="VSX31" s="291"/>
      <c r="VSY31" s="291"/>
      <c r="VSZ31" s="291"/>
      <c r="VTA31" s="291"/>
      <c r="VTB31" s="291"/>
      <c r="VTC31" s="291"/>
      <c r="VTD31" s="291"/>
      <c r="VTE31" s="291"/>
      <c r="VTF31" s="291"/>
      <c r="VTG31" s="291"/>
      <c r="VTH31" s="291"/>
      <c r="VTI31" s="291"/>
      <c r="VTJ31" s="291"/>
      <c r="VTK31" s="291"/>
      <c r="VTL31" s="291"/>
      <c r="VTM31" s="291"/>
      <c r="VTN31" s="291"/>
      <c r="VTO31" s="291"/>
      <c r="VTP31" s="291"/>
      <c r="VTQ31" s="291"/>
      <c r="VTR31" s="291"/>
      <c r="VTS31" s="291"/>
      <c r="VTT31" s="291"/>
      <c r="VTU31" s="291"/>
      <c r="VTV31" s="291"/>
      <c r="VTW31" s="291"/>
      <c r="VTX31" s="291"/>
      <c r="VTY31" s="291"/>
      <c r="VTZ31" s="291"/>
      <c r="VUA31" s="291"/>
      <c r="VUB31" s="291"/>
      <c r="VUC31" s="291"/>
      <c r="VUD31" s="291"/>
      <c r="VUE31" s="291"/>
      <c r="VUF31" s="291"/>
      <c r="VUG31" s="291"/>
      <c r="VUH31" s="291"/>
      <c r="VUI31" s="291"/>
      <c r="VUJ31" s="291"/>
      <c r="VUK31" s="291"/>
      <c r="VUL31" s="291"/>
      <c r="VUM31" s="291"/>
      <c r="VUN31" s="291"/>
      <c r="VUO31" s="291"/>
      <c r="VUP31" s="291"/>
      <c r="VUQ31" s="291"/>
      <c r="VUR31" s="291"/>
      <c r="VUS31" s="291"/>
      <c r="VUT31" s="291"/>
      <c r="VUU31" s="291"/>
      <c r="VUV31" s="291"/>
      <c r="VUW31" s="291"/>
      <c r="VUX31" s="291"/>
      <c r="VUY31" s="291"/>
      <c r="VUZ31" s="291"/>
      <c r="VVA31" s="291"/>
      <c r="VVB31" s="291"/>
      <c r="VVC31" s="291"/>
      <c r="VVD31" s="291"/>
      <c r="VVE31" s="291"/>
      <c r="VVF31" s="291"/>
      <c r="VVG31" s="291"/>
      <c r="VVH31" s="291"/>
      <c r="VVI31" s="291"/>
      <c r="VVJ31" s="291"/>
      <c r="VVK31" s="291"/>
      <c r="VVL31" s="291"/>
      <c r="VVM31" s="291"/>
      <c r="VVN31" s="291"/>
      <c r="VVO31" s="291"/>
      <c r="VVP31" s="291"/>
      <c r="VVQ31" s="291"/>
      <c r="VVR31" s="291"/>
      <c r="VVS31" s="291"/>
      <c r="VVT31" s="291"/>
      <c r="VVU31" s="291"/>
      <c r="VVV31" s="291"/>
      <c r="VVW31" s="291"/>
      <c r="VVX31" s="291"/>
      <c r="VVY31" s="291"/>
      <c r="VVZ31" s="291"/>
      <c r="VWA31" s="291"/>
      <c r="VWB31" s="291"/>
      <c r="VWC31" s="291"/>
      <c r="VWD31" s="291"/>
      <c r="VWE31" s="291"/>
      <c r="VWF31" s="291"/>
      <c r="VWG31" s="291"/>
      <c r="VWH31" s="291"/>
      <c r="VWI31" s="291"/>
      <c r="VWJ31" s="291"/>
      <c r="VWK31" s="291"/>
      <c r="VWL31" s="291"/>
      <c r="VWM31" s="291"/>
      <c r="VWN31" s="291"/>
      <c r="VWO31" s="291"/>
      <c r="VWP31" s="291"/>
      <c r="VWQ31" s="291"/>
      <c r="VWR31" s="291"/>
      <c r="VWS31" s="291"/>
      <c r="VWT31" s="291"/>
      <c r="VWU31" s="291"/>
      <c r="VWV31" s="291"/>
      <c r="VWW31" s="291"/>
      <c r="VWX31" s="291"/>
      <c r="VWY31" s="291"/>
      <c r="VWZ31" s="291"/>
      <c r="VXA31" s="291"/>
      <c r="VXB31" s="291"/>
      <c r="VXC31" s="291"/>
      <c r="VXD31" s="291"/>
      <c r="VXE31" s="291"/>
      <c r="VXF31" s="291"/>
      <c r="VXG31" s="291"/>
      <c r="VXH31" s="291"/>
      <c r="VXI31" s="291"/>
      <c r="VXJ31" s="291"/>
      <c r="VXK31" s="291"/>
      <c r="VXL31" s="291"/>
      <c r="VXM31" s="291"/>
      <c r="VXN31" s="291"/>
      <c r="VXO31" s="291"/>
      <c r="VXP31" s="291"/>
      <c r="VXQ31" s="291"/>
      <c r="VXR31" s="291"/>
      <c r="VXS31" s="291"/>
      <c r="VXT31" s="291"/>
      <c r="VXU31" s="291"/>
      <c r="VXV31" s="291"/>
      <c r="VXW31" s="291"/>
      <c r="VXX31" s="291"/>
      <c r="VXY31" s="291"/>
      <c r="VXZ31" s="291"/>
      <c r="VYA31" s="291"/>
      <c r="VYB31" s="291"/>
      <c r="VYC31" s="291"/>
      <c r="VYD31" s="291"/>
      <c r="VYE31" s="291"/>
      <c r="VYF31" s="291"/>
      <c r="VYG31" s="291"/>
      <c r="VYH31" s="291"/>
      <c r="VYI31" s="291"/>
      <c r="VYJ31" s="291"/>
      <c r="VYK31" s="291"/>
      <c r="VYL31" s="291"/>
      <c r="VYM31" s="291"/>
      <c r="VYN31" s="291"/>
      <c r="VYO31" s="291"/>
      <c r="VYP31" s="291"/>
      <c r="VYQ31" s="291"/>
      <c r="VYR31" s="291"/>
      <c r="VYS31" s="291"/>
      <c r="VYT31" s="291"/>
      <c r="VYU31" s="291"/>
      <c r="VYV31" s="291"/>
      <c r="VYW31" s="291"/>
      <c r="VYX31" s="291"/>
      <c r="VYY31" s="291"/>
      <c r="VYZ31" s="291"/>
      <c r="VZA31" s="291"/>
      <c r="VZB31" s="291"/>
      <c r="VZC31" s="291"/>
      <c r="VZD31" s="291"/>
      <c r="VZE31" s="291"/>
      <c r="VZF31" s="291"/>
      <c r="VZG31" s="291"/>
      <c r="VZH31" s="291"/>
      <c r="VZI31" s="291"/>
      <c r="VZJ31" s="291"/>
      <c r="VZK31" s="291"/>
      <c r="VZL31" s="291"/>
      <c r="VZM31" s="291"/>
      <c r="VZN31" s="291"/>
      <c r="VZO31" s="291"/>
      <c r="VZP31" s="291"/>
      <c r="VZQ31" s="291"/>
      <c r="VZR31" s="291"/>
      <c r="VZS31" s="291"/>
      <c r="VZT31" s="291"/>
      <c r="VZU31" s="291"/>
      <c r="VZV31" s="291"/>
      <c r="VZW31" s="291"/>
      <c r="VZX31" s="291"/>
      <c r="VZY31" s="291"/>
      <c r="VZZ31" s="291"/>
      <c r="WAA31" s="291"/>
      <c r="WAB31" s="291"/>
      <c r="WAC31" s="291"/>
      <c r="WAD31" s="291"/>
      <c r="WAE31" s="291"/>
      <c r="WAF31" s="291"/>
      <c r="WAG31" s="291"/>
      <c r="WAH31" s="291"/>
      <c r="WAI31" s="291"/>
      <c r="WAJ31" s="291"/>
      <c r="WAK31" s="291"/>
      <c r="WAL31" s="291"/>
      <c r="WAM31" s="291"/>
      <c r="WAN31" s="291"/>
      <c r="WAO31" s="291"/>
      <c r="WAP31" s="291"/>
      <c r="WAQ31" s="291"/>
      <c r="WAR31" s="291"/>
      <c r="WAS31" s="291"/>
      <c r="WAT31" s="291"/>
      <c r="WAU31" s="291"/>
      <c r="WAV31" s="291"/>
      <c r="WAW31" s="291"/>
      <c r="WAX31" s="291"/>
      <c r="WAY31" s="291"/>
      <c r="WAZ31" s="291"/>
      <c r="WBA31" s="291"/>
      <c r="WBB31" s="291"/>
      <c r="WBC31" s="291"/>
      <c r="WBD31" s="291"/>
      <c r="WBE31" s="291"/>
      <c r="WBF31" s="291"/>
      <c r="WBG31" s="291"/>
      <c r="WBH31" s="291"/>
      <c r="WBI31" s="291"/>
      <c r="WBJ31" s="291"/>
      <c r="WBK31" s="291"/>
      <c r="WBL31" s="291"/>
      <c r="WBM31" s="291"/>
      <c r="WBN31" s="291"/>
      <c r="WBO31" s="291"/>
      <c r="WBP31" s="291"/>
      <c r="WBQ31" s="291"/>
      <c r="WBR31" s="291"/>
      <c r="WBS31" s="291"/>
      <c r="WBT31" s="291"/>
      <c r="WBU31" s="291"/>
      <c r="WBV31" s="291"/>
      <c r="WBW31" s="291"/>
      <c r="WBX31" s="291"/>
      <c r="WBY31" s="291"/>
      <c r="WBZ31" s="291"/>
      <c r="WCA31" s="291"/>
      <c r="WCB31" s="291"/>
      <c r="WCC31" s="291"/>
      <c r="WCD31" s="291"/>
      <c r="WCE31" s="291"/>
      <c r="WCF31" s="291"/>
      <c r="WCG31" s="291"/>
      <c r="WCH31" s="291"/>
      <c r="WCI31" s="291"/>
      <c r="WCJ31" s="291"/>
      <c r="WCK31" s="291"/>
      <c r="WCL31" s="291"/>
      <c r="WCM31" s="291"/>
      <c r="WCN31" s="291"/>
      <c r="WCO31" s="291"/>
      <c r="WCP31" s="291"/>
      <c r="WCQ31" s="291"/>
      <c r="WCR31" s="291"/>
      <c r="WCS31" s="291"/>
      <c r="WCT31" s="291"/>
      <c r="WCU31" s="291"/>
      <c r="WCV31" s="291"/>
      <c r="WCW31" s="291"/>
      <c r="WCX31" s="291"/>
      <c r="WCY31" s="291"/>
      <c r="WCZ31" s="291"/>
      <c r="WDA31" s="291"/>
      <c r="WDB31" s="291"/>
      <c r="WDC31" s="291"/>
      <c r="WDD31" s="291"/>
      <c r="WDE31" s="291"/>
      <c r="WDF31" s="291"/>
      <c r="WDG31" s="291"/>
      <c r="WDH31" s="291"/>
      <c r="WDI31" s="291"/>
      <c r="WDJ31" s="291"/>
      <c r="WDK31" s="291"/>
      <c r="WDL31" s="291"/>
      <c r="WDM31" s="291"/>
      <c r="WDN31" s="291"/>
      <c r="WDO31" s="291"/>
      <c r="WDP31" s="291"/>
      <c r="WDQ31" s="291"/>
      <c r="WDR31" s="291"/>
      <c r="WDS31" s="291"/>
      <c r="WDT31" s="291"/>
      <c r="WDU31" s="291"/>
      <c r="WDV31" s="291"/>
      <c r="WDW31" s="291"/>
      <c r="WDX31" s="291"/>
      <c r="WDY31" s="291"/>
      <c r="WDZ31" s="291"/>
      <c r="WEA31" s="291"/>
      <c r="WEB31" s="291"/>
      <c r="WEC31" s="291"/>
      <c r="WED31" s="291"/>
      <c r="WEE31" s="291"/>
      <c r="WEF31" s="291"/>
      <c r="WEG31" s="291"/>
      <c r="WEH31" s="291"/>
      <c r="WEI31" s="291"/>
      <c r="WEJ31" s="291"/>
      <c r="WEK31" s="291"/>
      <c r="WEL31" s="291"/>
      <c r="WEM31" s="291"/>
      <c r="WEN31" s="291"/>
      <c r="WEO31" s="291"/>
      <c r="WEP31" s="291"/>
      <c r="WEQ31" s="291"/>
      <c r="WER31" s="291"/>
      <c r="WES31" s="291"/>
      <c r="WET31" s="291"/>
      <c r="WEU31" s="291"/>
      <c r="WEV31" s="291"/>
      <c r="WEW31" s="291"/>
      <c r="WEX31" s="291"/>
      <c r="WEY31" s="291"/>
      <c r="WEZ31" s="291"/>
      <c r="WFA31" s="291"/>
      <c r="WFB31" s="291"/>
      <c r="WFC31" s="291"/>
      <c r="WFD31" s="291"/>
      <c r="WFE31" s="291"/>
      <c r="WFF31" s="291"/>
      <c r="WFG31" s="291"/>
      <c r="WFH31" s="291"/>
      <c r="WFI31" s="291"/>
      <c r="WFJ31" s="291"/>
      <c r="WFK31" s="291"/>
      <c r="WFL31" s="291"/>
      <c r="WFM31" s="291"/>
      <c r="WFN31" s="291"/>
      <c r="WFO31" s="291"/>
      <c r="WFP31" s="291"/>
      <c r="WFQ31" s="291"/>
      <c r="WFR31" s="291"/>
      <c r="WFS31" s="291"/>
      <c r="WFT31" s="291"/>
      <c r="WFU31" s="291"/>
      <c r="WFV31" s="291"/>
      <c r="WFW31" s="291"/>
      <c r="WFX31" s="291"/>
      <c r="WFY31" s="291"/>
      <c r="WFZ31" s="291"/>
      <c r="WGA31" s="291"/>
      <c r="WGB31" s="291"/>
      <c r="WGC31" s="291"/>
      <c r="WGD31" s="291"/>
      <c r="WGE31" s="291"/>
      <c r="WGF31" s="291"/>
      <c r="WGG31" s="291"/>
      <c r="WGH31" s="291"/>
      <c r="WGI31" s="291"/>
      <c r="WGJ31" s="291"/>
      <c r="WGK31" s="291"/>
      <c r="WGL31" s="291"/>
      <c r="WGM31" s="291"/>
      <c r="WGN31" s="291"/>
      <c r="WGO31" s="291"/>
      <c r="WGP31" s="291"/>
      <c r="WGQ31" s="291"/>
      <c r="WGR31" s="291"/>
      <c r="WGS31" s="291"/>
      <c r="WGT31" s="291"/>
      <c r="WGU31" s="291"/>
      <c r="WGV31" s="291"/>
      <c r="WGW31" s="291"/>
      <c r="WGX31" s="291"/>
      <c r="WGY31" s="291"/>
      <c r="WGZ31" s="291"/>
      <c r="WHA31" s="291"/>
      <c r="WHB31" s="291"/>
      <c r="WHC31" s="291"/>
      <c r="WHD31" s="291"/>
      <c r="WHE31" s="291"/>
      <c r="WHF31" s="291"/>
      <c r="WHG31" s="291"/>
      <c r="WHH31" s="291"/>
      <c r="WHI31" s="291"/>
      <c r="WHJ31" s="291"/>
      <c r="WHK31" s="291"/>
      <c r="WHL31" s="291"/>
      <c r="WHM31" s="291"/>
      <c r="WHN31" s="291"/>
      <c r="WHO31" s="291"/>
      <c r="WHP31" s="291"/>
      <c r="WHQ31" s="291"/>
      <c r="WHR31" s="291"/>
      <c r="WHS31" s="291"/>
      <c r="WHT31" s="291"/>
      <c r="WHU31" s="291"/>
      <c r="WHV31" s="291"/>
      <c r="WHW31" s="291"/>
      <c r="WHX31" s="291"/>
      <c r="WHY31" s="291"/>
      <c r="WHZ31" s="291"/>
      <c r="WIA31" s="291"/>
      <c r="WIB31" s="291"/>
      <c r="WIC31" s="291"/>
      <c r="WID31" s="291"/>
      <c r="WIE31" s="291"/>
      <c r="WIF31" s="291"/>
      <c r="WIG31" s="291"/>
      <c r="WIH31" s="291"/>
      <c r="WII31" s="291"/>
      <c r="WIJ31" s="291"/>
      <c r="WIK31" s="291"/>
      <c r="WIL31" s="291"/>
      <c r="WIM31" s="291"/>
      <c r="WIN31" s="291"/>
      <c r="WIO31" s="291"/>
      <c r="WIP31" s="291"/>
      <c r="WIQ31" s="291"/>
      <c r="WIR31" s="291"/>
      <c r="WIS31" s="291"/>
      <c r="WIT31" s="291"/>
      <c r="WIU31" s="291"/>
      <c r="WIV31" s="291"/>
      <c r="WIW31" s="291"/>
      <c r="WIX31" s="291"/>
      <c r="WIY31" s="291"/>
      <c r="WIZ31" s="291"/>
      <c r="WJA31" s="291"/>
      <c r="WJB31" s="291"/>
      <c r="WJC31" s="291"/>
      <c r="WJD31" s="291"/>
      <c r="WJE31" s="291"/>
      <c r="WJF31" s="291"/>
      <c r="WJG31" s="291"/>
      <c r="WJH31" s="291"/>
      <c r="WJI31" s="291"/>
      <c r="WJJ31" s="291"/>
      <c r="WJK31" s="291"/>
      <c r="WJL31" s="291"/>
      <c r="WJM31" s="291"/>
      <c r="WJN31" s="291"/>
      <c r="WJO31" s="291"/>
      <c r="WJP31" s="291"/>
      <c r="WJQ31" s="291"/>
      <c r="WJR31" s="291"/>
      <c r="WJS31" s="291"/>
      <c r="WJT31" s="291"/>
      <c r="WJU31" s="291"/>
      <c r="WJV31" s="291"/>
      <c r="WJW31" s="291"/>
      <c r="WJX31" s="291"/>
      <c r="WJY31" s="291"/>
      <c r="WJZ31" s="291"/>
      <c r="WKA31" s="291"/>
      <c r="WKB31" s="291"/>
      <c r="WKC31" s="291"/>
      <c r="WKD31" s="291"/>
      <c r="WKE31" s="291"/>
      <c r="WKF31" s="291"/>
      <c r="WKG31" s="291"/>
      <c r="WKH31" s="291"/>
      <c r="WKI31" s="291"/>
      <c r="WKJ31" s="291"/>
      <c r="WKK31" s="291"/>
      <c r="WKL31" s="291"/>
      <c r="WKM31" s="291"/>
      <c r="WKN31" s="291"/>
      <c r="WKO31" s="291"/>
      <c r="WKP31" s="291"/>
      <c r="WKQ31" s="291"/>
      <c r="WKR31" s="291"/>
      <c r="WKS31" s="291"/>
      <c r="WKT31" s="291"/>
      <c r="WKU31" s="291"/>
      <c r="WKV31" s="291"/>
      <c r="WKW31" s="291"/>
      <c r="WKX31" s="291"/>
      <c r="WKY31" s="291"/>
      <c r="WKZ31" s="291"/>
      <c r="WLA31" s="291"/>
      <c r="WLB31" s="291"/>
      <c r="WLC31" s="291"/>
      <c r="WLD31" s="291"/>
      <c r="WLE31" s="291"/>
      <c r="WLF31" s="291"/>
      <c r="WLG31" s="291"/>
      <c r="WLH31" s="291"/>
      <c r="WLI31" s="291"/>
      <c r="WLJ31" s="291"/>
      <c r="WLK31" s="291"/>
      <c r="WLL31" s="291"/>
      <c r="WLM31" s="291"/>
      <c r="WLN31" s="291"/>
      <c r="WLO31" s="291"/>
      <c r="WLP31" s="291"/>
      <c r="WLQ31" s="291"/>
      <c r="WLR31" s="291"/>
      <c r="WLS31" s="291"/>
      <c r="WLT31" s="291"/>
      <c r="WLU31" s="291"/>
      <c r="WLV31" s="291"/>
      <c r="WLW31" s="291"/>
      <c r="WLX31" s="291"/>
      <c r="WLY31" s="291"/>
      <c r="WLZ31" s="291"/>
      <c r="WMA31" s="291"/>
      <c r="WMB31" s="291"/>
      <c r="WMC31" s="291"/>
      <c r="WMD31" s="291"/>
      <c r="WME31" s="291"/>
      <c r="WMF31" s="291"/>
      <c r="WMG31" s="291"/>
      <c r="WMH31" s="291"/>
      <c r="WMI31" s="291"/>
      <c r="WMJ31" s="291"/>
      <c r="WMK31" s="291"/>
      <c r="WML31" s="291"/>
      <c r="WMM31" s="291"/>
      <c r="WMN31" s="291"/>
      <c r="WMO31" s="291"/>
      <c r="WMP31" s="291"/>
      <c r="WMQ31" s="291"/>
      <c r="WMR31" s="291"/>
      <c r="WMS31" s="291"/>
      <c r="WMT31" s="291"/>
      <c r="WMU31" s="291"/>
      <c r="WMV31" s="291"/>
      <c r="WMW31" s="291"/>
      <c r="WMX31" s="291"/>
      <c r="WMY31" s="291"/>
      <c r="WMZ31" s="291"/>
      <c r="WNA31" s="291"/>
      <c r="WNB31" s="291"/>
      <c r="WNC31" s="291"/>
      <c r="WND31" s="291"/>
      <c r="WNE31" s="291"/>
      <c r="WNF31" s="291"/>
      <c r="WNG31" s="291"/>
      <c r="WNH31" s="291"/>
      <c r="WNI31" s="291"/>
      <c r="WNJ31" s="291"/>
      <c r="WNK31" s="291"/>
      <c r="WNL31" s="291"/>
      <c r="WNM31" s="291"/>
      <c r="WNN31" s="291"/>
      <c r="WNO31" s="291"/>
      <c r="WNP31" s="291"/>
      <c r="WNQ31" s="291"/>
      <c r="WNR31" s="291"/>
      <c r="WNS31" s="291"/>
      <c r="WNT31" s="291"/>
      <c r="WNU31" s="291"/>
      <c r="WNV31" s="291"/>
      <c r="WNW31" s="291"/>
      <c r="WNX31" s="291"/>
      <c r="WNY31" s="291"/>
      <c r="WNZ31" s="291"/>
      <c r="WOA31" s="291"/>
      <c r="WOB31" s="291"/>
      <c r="WOC31" s="291"/>
      <c r="WOD31" s="291"/>
      <c r="WOE31" s="291"/>
      <c r="WOF31" s="291"/>
      <c r="WOG31" s="291"/>
      <c r="WOH31" s="291"/>
      <c r="WOI31" s="291"/>
      <c r="WOJ31" s="291"/>
      <c r="WOK31" s="291"/>
      <c r="WOL31" s="291"/>
      <c r="WOM31" s="291"/>
      <c r="WON31" s="291"/>
      <c r="WOO31" s="291"/>
      <c r="WOP31" s="291"/>
      <c r="WOQ31" s="291"/>
      <c r="WOR31" s="291"/>
      <c r="WOS31" s="291"/>
      <c r="WOT31" s="291"/>
      <c r="WOU31" s="291"/>
      <c r="WOV31" s="291"/>
      <c r="WOW31" s="291"/>
      <c r="WOX31" s="291"/>
      <c r="WOY31" s="291"/>
      <c r="WOZ31" s="291"/>
      <c r="WPA31" s="291"/>
      <c r="WPB31" s="291"/>
      <c r="WPC31" s="291"/>
      <c r="WPD31" s="291"/>
      <c r="WPE31" s="291"/>
      <c r="WPF31" s="291"/>
      <c r="WPG31" s="291"/>
      <c r="WPH31" s="291"/>
      <c r="WPI31" s="291"/>
      <c r="WPJ31" s="291"/>
      <c r="WPK31" s="291"/>
      <c r="WPL31" s="291"/>
      <c r="WPM31" s="291"/>
      <c r="WPN31" s="291"/>
      <c r="WPO31" s="291"/>
      <c r="WPP31" s="291"/>
      <c r="WPQ31" s="291"/>
      <c r="WPR31" s="291"/>
      <c r="WPS31" s="291"/>
      <c r="WPT31" s="291"/>
      <c r="WPU31" s="291"/>
      <c r="WPV31" s="291"/>
      <c r="WPW31" s="291"/>
      <c r="WPX31" s="291"/>
      <c r="WPY31" s="291"/>
      <c r="WPZ31" s="291"/>
      <c r="WQA31" s="291"/>
      <c r="WQB31" s="291"/>
      <c r="WQC31" s="291"/>
      <c r="WQD31" s="291"/>
      <c r="WQE31" s="291"/>
      <c r="WQF31" s="291"/>
      <c r="WQG31" s="291"/>
      <c r="WQH31" s="291"/>
      <c r="WQI31" s="291"/>
      <c r="WQJ31" s="291"/>
      <c r="WQK31" s="291"/>
      <c r="WQL31" s="291"/>
      <c r="WQM31" s="291"/>
      <c r="WQN31" s="291"/>
      <c r="WQO31" s="291"/>
      <c r="WQP31" s="291"/>
      <c r="WQQ31" s="291"/>
      <c r="WQR31" s="291"/>
      <c r="WQS31" s="291"/>
      <c r="WQT31" s="291"/>
      <c r="WQU31" s="291"/>
      <c r="WQV31" s="291"/>
      <c r="WQW31" s="291"/>
      <c r="WQX31" s="291"/>
      <c r="WQY31" s="291"/>
      <c r="WQZ31" s="291"/>
      <c r="WRA31" s="291"/>
      <c r="WRB31" s="291"/>
      <c r="WRC31" s="291"/>
      <c r="WRD31" s="291"/>
      <c r="WRE31" s="291"/>
      <c r="WRF31" s="291"/>
      <c r="WRG31" s="291"/>
      <c r="WRH31" s="291"/>
      <c r="WRI31" s="291"/>
      <c r="WRJ31" s="291"/>
      <c r="WRK31" s="291"/>
      <c r="WRL31" s="291"/>
      <c r="WRM31" s="291"/>
      <c r="WRN31" s="291"/>
      <c r="WRO31" s="291"/>
      <c r="WRP31" s="291"/>
      <c r="WRQ31" s="291"/>
      <c r="WRR31" s="291"/>
      <c r="WRS31" s="291"/>
      <c r="WRT31" s="291"/>
      <c r="WRU31" s="291"/>
      <c r="WRV31" s="291"/>
      <c r="WRW31" s="291"/>
      <c r="WRX31" s="291"/>
      <c r="WRY31" s="291"/>
      <c r="WRZ31" s="291"/>
      <c r="WSA31" s="291"/>
      <c r="WSB31" s="291"/>
      <c r="WSC31" s="291"/>
      <c r="WSD31" s="291"/>
      <c r="WSE31" s="291"/>
      <c r="WSF31" s="291"/>
      <c r="WSG31" s="291"/>
      <c r="WSH31" s="291"/>
      <c r="WSI31" s="291"/>
      <c r="WSJ31" s="291"/>
      <c r="WSK31" s="291"/>
      <c r="WSL31" s="291"/>
      <c r="WSM31" s="291"/>
      <c r="WSN31" s="291"/>
      <c r="WSO31" s="291"/>
      <c r="WSP31" s="291"/>
      <c r="WSQ31" s="291"/>
      <c r="WSR31" s="291"/>
      <c r="WSS31" s="291"/>
      <c r="WST31" s="291"/>
      <c r="WSU31" s="291"/>
      <c r="WSV31" s="291"/>
      <c r="WSW31" s="291"/>
      <c r="WSX31" s="291"/>
      <c r="WSY31" s="291"/>
      <c r="WSZ31" s="291"/>
      <c r="WTA31" s="291"/>
      <c r="WTB31" s="291"/>
      <c r="WTC31" s="291"/>
      <c r="WTD31" s="291"/>
      <c r="WTE31" s="291"/>
      <c r="WTF31" s="291"/>
      <c r="WTG31" s="291"/>
      <c r="WTH31" s="291"/>
      <c r="WTI31" s="291"/>
      <c r="WTJ31" s="291"/>
      <c r="WTK31" s="291"/>
      <c r="WTL31" s="291"/>
      <c r="WTM31" s="291"/>
      <c r="WTN31" s="291"/>
      <c r="WTO31" s="291"/>
      <c r="WTP31" s="291"/>
      <c r="WTQ31" s="291"/>
      <c r="WTR31" s="291"/>
      <c r="WTS31" s="291"/>
      <c r="WTT31" s="291"/>
      <c r="WTU31" s="291"/>
      <c r="WTV31" s="291"/>
      <c r="WTW31" s="291"/>
      <c r="WTX31" s="291"/>
      <c r="WTY31" s="291"/>
      <c r="WTZ31" s="291"/>
      <c r="WUA31" s="291"/>
      <c r="WUB31" s="291"/>
      <c r="WUC31" s="291"/>
      <c r="WUD31" s="291"/>
      <c r="WUE31" s="291"/>
      <c r="WUF31" s="291"/>
      <c r="WUG31" s="291"/>
      <c r="WUH31" s="291"/>
      <c r="WUI31" s="291"/>
      <c r="WUJ31" s="291"/>
      <c r="WUK31" s="291"/>
      <c r="WUL31" s="291"/>
      <c r="WUM31" s="291"/>
      <c r="WUN31" s="291"/>
      <c r="WUO31" s="291"/>
      <c r="WUP31" s="291"/>
      <c r="WUQ31" s="291"/>
      <c r="WUR31" s="291"/>
      <c r="WUS31" s="291"/>
      <c r="WUT31" s="291"/>
      <c r="WUU31" s="291"/>
      <c r="WUV31" s="291"/>
      <c r="WUW31" s="291"/>
      <c r="WUX31" s="291"/>
      <c r="WUY31" s="291"/>
      <c r="WUZ31" s="291"/>
      <c r="WVA31" s="291"/>
      <c r="WVB31" s="291"/>
      <c r="WVC31" s="291"/>
      <c r="WVD31" s="291"/>
      <c r="WVE31" s="291"/>
      <c r="WVF31" s="291"/>
      <c r="WVG31" s="291"/>
      <c r="WVH31" s="291"/>
      <c r="WVI31" s="291"/>
      <c r="WVJ31" s="291"/>
      <c r="WVK31" s="291"/>
      <c r="WVL31" s="291"/>
      <c r="WVM31" s="291"/>
      <c r="WVN31" s="291"/>
      <c r="WVO31" s="291"/>
      <c r="WVP31" s="291"/>
      <c r="WVQ31" s="291"/>
      <c r="WVR31" s="291"/>
      <c r="WVS31" s="291"/>
      <c r="WVT31" s="291"/>
      <c r="WVU31" s="291"/>
      <c r="WVV31" s="291"/>
      <c r="WVW31" s="291"/>
      <c r="WVX31" s="291"/>
      <c r="WVY31" s="291"/>
      <c r="WVZ31" s="291"/>
      <c r="WWA31" s="291"/>
      <c r="WWB31" s="291"/>
      <c r="WWC31" s="291"/>
      <c r="WWD31" s="291"/>
      <c r="WWE31" s="291"/>
      <c r="WWF31" s="291"/>
      <c r="WWG31" s="291"/>
      <c r="WWH31" s="291"/>
      <c r="WWI31" s="291"/>
      <c r="WWJ31" s="291"/>
      <c r="WWK31" s="291"/>
      <c r="WWL31" s="291"/>
      <c r="WWM31" s="291"/>
      <c r="WWN31" s="291"/>
      <c r="WWO31" s="291"/>
      <c r="WWP31" s="291"/>
      <c r="WWQ31" s="291"/>
      <c r="WWR31" s="291"/>
      <c r="WWS31" s="291"/>
      <c r="WWT31" s="291"/>
      <c r="WWU31" s="291"/>
      <c r="WWV31" s="291"/>
      <c r="WWW31" s="291"/>
      <c r="WWX31" s="291"/>
      <c r="WWY31" s="291"/>
      <c r="WWZ31" s="291"/>
      <c r="WXA31" s="291"/>
      <c r="WXB31" s="291"/>
      <c r="WXC31" s="291"/>
      <c r="WXD31" s="291"/>
      <c r="WXE31" s="291"/>
      <c r="WXF31" s="291"/>
      <c r="WXG31" s="291"/>
      <c r="WXH31" s="291"/>
      <c r="WXI31" s="291"/>
      <c r="WXJ31" s="291"/>
      <c r="WXK31" s="291"/>
      <c r="WXL31" s="291"/>
      <c r="WXM31" s="291"/>
      <c r="WXN31" s="291"/>
      <c r="WXO31" s="291"/>
      <c r="WXP31" s="291"/>
      <c r="WXQ31" s="291"/>
      <c r="WXR31" s="291"/>
      <c r="WXS31" s="291"/>
      <c r="WXT31" s="291"/>
      <c r="WXU31" s="291"/>
      <c r="WXV31" s="291"/>
      <c r="WXW31" s="291"/>
      <c r="WXX31" s="291"/>
      <c r="WXY31" s="291"/>
      <c r="WXZ31" s="291"/>
      <c r="WYA31" s="291"/>
      <c r="WYB31" s="291"/>
      <c r="WYC31" s="291"/>
      <c r="WYD31" s="291"/>
      <c r="WYE31" s="291"/>
      <c r="WYF31" s="291"/>
      <c r="WYG31" s="291"/>
      <c r="WYH31" s="291"/>
      <c r="WYI31" s="291"/>
      <c r="WYJ31" s="291"/>
      <c r="WYK31" s="291"/>
      <c r="WYL31" s="291"/>
      <c r="WYM31" s="291"/>
      <c r="WYN31" s="291"/>
      <c r="WYO31" s="291"/>
      <c r="WYP31" s="291"/>
      <c r="WYQ31" s="291"/>
      <c r="WYR31" s="291"/>
      <c r="WYS31" s="291"/>
      <c r="WYT31" s="291"/>
      <c r="WYU31" s="291"/>
      <c r="WYV31" s="291"/>
      <c r="WYW31" s="291"/>
      <c r="WYX31" s="291"/>
      <c r="WYY31" s="291"/>
      <c r="WYZ31" s="291"/>
      <c r="WZA31" s="291"/>
      <c r="WZB31" s="291"/>
      <c r="WZC31" s="291"/>
      <c r="WZD31" s="291"/>
      <c r="WZE31" s="291"/>
      <c r="WZF31" s="291"/>
      <c r="WZG31" s="291"/>
      <c r="WZH31" s="291"/>
      <c r="WZI31" s="291"/>
      <c r="WZJ31" s="291"/>
      <c r="WZK31" s="291"/>
      <c r="WZL31" s="291"/>
      <c r="WZM31" s="291"/>
      <c r="WZN31" s="291"/>
      <c r="WZO31" s="291"/>
      <c r="WZP31" s="291"/>
      <c r="WZQ31" s="291"/>
      <c r="WZR31" s="291"/>
      <c r="WZS31" s="291"/>
      <c r="WZT31" s="291"/>
      <c r="WZU31" s="291"/>
      <c r="WZV31" s="291"/>
      <c r="WZW31" s="291"/>
      <c r="WZX31" s="291"/>
      <c r="WZY31" s="291"/>
      <c r="WZZ31" s="291"/>
      <c r="XAA31" s="291"/>
      <c r="XAB31" s="291"/>
      <c r="XAC31" s="291"/>
      <c r="XAD31" s="291"/>
      <c r="XAE31" s="291"/>
      <c r="XAF31" s="291"/>
      <c r="XAG31" s="291"/>
      <c r="XAH31" s="291"/>
      <c r="XAI31" s="291"/>
      <c r="XAJ31" s="291"/>
      <c r="XAK31" s="291"/>
      <c r="XAL31" s="291"/>
      <c r="XAM31" s="291"/>
      <c r="XAN31" s="291"/>
      <c r="XAO31" s="291"/>
      <c r="XAP31" s="291"/>
      <c r="XAQ31" s="291"/>
      <c r="XAR31" s="291"/>
      <c r="XAS31" s="291"/>
      <c r="XAT31" s="291"/>
      <c r="XAU31" s="291"/>
      <c r="XAV31" s="291"/>
      <c r="XAW31" s="291"/>
      <c r="XAX31" s="291"/>
      <c r="XAY31" s="291"/>
      <c r="XAZ31" s="291"/>
      <c r="XBA31" s="291"/>
      <c r="XBB31" s="291"/>
      <c r="XBC31" s="291"/>
      <c r="XBD31" s="291"/>
      <c r="XBE31" s="291"/>
      <c r="XBF31" s="291"/>
      <c r="XBG31" s="291"/>
      <c r="XBH31" s="291"/>
      <c r="XBI31" s="291"/>
      <c r="XBJ31" s="291"/>
      <c r="XBK31" s="291"/>
      <c r="XBL31" s="291"/>
      <c r="XBM31" s="291"/>
      <c r="XBN31" s="291"/>
      <c r="XBO31" s="291"/>
      <c r="XBP31" s="291"/>
      <c r="XBQ31" s="291"/>
      <c r="XBR31" s="291"/>
      <c r="XBS31" s="291"/>
      <c r="XBT31" s="291"/>
      <c r="XBU31" s="291"/>
      <c r="XBV31" s="291"/>
      <c r="XBW31" s="291"/>
      <c r="XBX31" s="291"/>
      <c r="XBY31" s="291"/>
      <c r="XBZ31" s="291"/>
      <c r="XCA31" s="291"/>
      <c r="XCB31" s="291"/>
      <c r="XCC31" s="291"/>
      <c r="XCD31" s="291"/>
      <c r="XCE31" s="291"/>
      <c r="XCF31" s="291"/>
      <c r="XCG31" s="291"/>
      <c r="XCH31" s="291"/>
      <c r="XCI31" s="291"/>
      <c r="XCJ31" s="291"/>
      <c r="XCK31" s="291"/>
      <c r="XCL31" s="291"/>
      <c r="XCM31" s="291"/>
      <c r="XCN31" s="291"/>
      <c r="XCO31" s="291"/>
      <c r="XCP31" s="291"/>
      <c r="XCQ31" s="291"/>
      <c r="XCR31" s="291"/>
      <c r="XCS31" s="291"/>
      <c r="XCT31" s="291"/>
      <c r="XCU31" s="291"/>
      <c r="XCV31" s="291"/>
      <c r="XCW31" s="291"/>
      <c r="XCX31" s="291"/>
      <c r="XCY31" s="291"/>
      <c r="XCZ31" s="291"/>
      <c r="XDA31" s="291"/>
      <c r="XDB31" s="291"/>
      <c r="XDC31" s="291"/>
      <c r="XDD31" s="291"/>
      <c r="XDE31" s="291"/>
      <c r="XDF31" s="291"/>
      <c r="XDG31" s="291"/>
      <c r="XDH31" s="291"/>
      <c r="XDI31" s="291"/>
      <c r="XDJ31" s="291"/>
      <c r="XDK31" s="291"/>
      <c r="XDL31" s="291"/>
      <c r="XDM31" s="291"/>
      <c r="XDN31" s="291"/>
      <c r="XDO31" s="291"/>
      <c r="XDP31" s="291"/>
      <c r="XDQ31" s="291"/>
      <c r="XDR31" s="291"/>
      <c r="XDS31" s="291"/>
      <c r="XDT31" s="291"/>
      <c r="XDU31" s="291"/>
      <c r="XDV31" s="291"/>
      <c r="XDW31" s="291"/>
      <c r="XDX31" s="291"/>
      <c r="XDY31" s="291"/>
      <c r="XDZ31" s="291"/>
      <c r="XEA31" s="291"/>
      <c r="XEB31" s="291"/>
      <c r="XEC31" s="291"/>
      <c r="XED31" s="291"/>
      <c r="XEE31" s="291"/>
      <c r="XEF31" s="291"/>
      <c r="XEG31" s="291"/>
      <c r="XEH31" s="291"/>
      <c r="XEI31" s="291"/>
      <c r="XEJ31" s="291"/>
      <c r="XEK31" s="291"/>
      <c r="XEL31" s="291"/>
      <c r="XEM31" s="291"/>
      <c r="XEN31" s="291"/>
      <c r="XEO31" s="291"/>
      <c r="XEP31" s="291"/>
      <c r="XEQ31" s="291"/>
      <c r="XER31" s="291"/>
      <c r="XES31" s="291"/>
      <c r="XET31" s="291"/>
      <c r="XEU31" s="291"/>
      <c r="XEV31" s="291"/>
      <c r="XEW31" s="291"/>
      <c r="XEX31" s="291"/>
      <c r="XEY31" s="291"/>
      <c r="XEZ31" s="291"/>
      <c r="XFA31" s="291"/>
      <c r="XFB31" s="291"/>
      <c r="XFC31" s="291"/>
      <c r="XFD31" s="291"/>
    </row>
    <row r="32" spans="1:16384" ht="27" customHeight="1" x14ac:dyDescent="0.35">
      <c r="A32" s="291"/>
      <c r="B32" s="291"/>
      <c r="C32" s="291"/>
      <c r="D32" s="291"/>
      <c r="E32" s="421" t="str">
        <f>+Translations!A232</f>
        <v>Loan 1</v>
      </c>
      <c r="F32" s="422">
        <f>+IF('Investment and financing'!N16=0,0,'Investment and financing'!D16)</f>
        <v>0</v>
      </c>
      <c r="G32" s="803">
        <f>+IF('Investment and financing'!N16=0,"",'Investment and financing'!J16)</f>
        <v>0.05</v>
      </c>
      <c r="H32" s="804"/>
      <c r="I32" s="826">
        <f>+IF('Investment and financing'!N16=0,"",'Investment and financing'!R16)</f>
        <v>2016</v>
      </c>
      <c r="J32" s="827"/>
      <c r="K32" s="814">
        <f>+IF('Investment and financing'!N16=0,"",'Investment and financing'!N16)</f>
        <v>60</v>
      </c>
      <c r="L32" s="815"/>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291"/>
      <c r="BV32" s="291"/>
      <c r="BW32" s="291"/>
      <c r="BX32" s="291"/>
      <c r="BY32" s="291"/>
      <c r="BZ32" s="291"/>
      <c r="CA32" s="291"/>
      <c r="CB32" s="291"/>
      <c r="CC32" s="291"/>
      <c r="CD32" s="291"/>
      <c r="CE32" s="291"/>
      <c r="CF32" s="291"/>
      <c r="CG32" s="291"/>
      <c r="CH32" s="291"/>
      <c r="CI32" s="291"/>
      <c r="CJ32" s="291"/>
      <c r="CK32" s="291"/>
      <c r="CL32" s="291"/>
      <c r="CM32" s="291"/>
      <c r="CN32" s="291"/>
      <c r="CO32" s="291"/>
      <c r="CP32" s="291"/>
      <c r="CQ32" s="291"/>
      <c r="CR32" s="291"/>
      <c r="CS32" s="291"/>
      <c r="CT32" s="291"/>
      <c r="CU32" s="291"/>
      <c r="CV32" s="291"/>
      <c r="CW32" s="291"/>
      <c r="CX32" s="291"/>
      <c r="CY32" s="291"/>
      <c r="CZ32" s="291"/>
      <c r="DA32" s="291"/>
      <c r="DB32" s="291"/>
      <c r="DC32" s="291"/>
      <c r="DD32" s="291"/>
      <c r="DE32" s="291"/>
      <c r="DF32" s="291"/>
      <c r="DG32" s="291"/>
      <c r="DH32" s="291"/>
      <c r="DI32" s="291"/>
      <c r="DJ32" s="291"/>
      <c r="DK32" s="291"/>
      <c r="DL32" s="291"/>
      <c r="DM32" s="291"/>
      <c r="DN32" s="291"/>
      <c r="DO32" s="291"/>
      <c r="DP32" s="291"/>
      <c r="DQ32" s="291"/>
      <c r="DR32" s="291"/>
      <c r="DS32" s="291"/>
      <c r="DT32" s="291"/>
      <c r="DU32" s="291"/>
      <c r="DV32" s="291"/>
      <c r="DW32" s="291"/>
      <c r="DX32" s="291"/>
      <c r="DY32" s="291"/>
      <c r="DZ32" s="291"/>
      <c r="EA32" s="291"/>
      <c r="EB32" s="291"/>
      <c r="EC32" s="291"/>
      <c r="ED32" s="291"/>
      <c r="EE32" s="291"/>
      <c r="EF32" s="291"/>
      <c r="EG32" s="291"/>
      <c r="EH32" s="291"/>
      <c r="EI32" s="291"/>
      <c r="EJ32" s="291"/>
      <c r="EK32" s="291"/>
      <c r="EL32" s="291"/>
      <c r="EM32" s="291"/>
      <c r="EN32" s="291"/>
      <c r="EO32" s="291"/>
      <c r="EP32" s="291"/>
      <c r="EQ32" s="291"/>
      <c r="ER32" s="291"/>
      <c r="ES32" s="291"/>
      <c r="ET32" s="291"/>
      <c r="EU32" s="291"/>
      <c r="EV32" s="291"/>
      <c r="EW32" s="291"/>
      <c r="EX32" s="291"/>
      <c r="EY32" s="291"/>
      <c r="EZ32" s="291"/>
      <c r="FA32" s="291"/>
      <c r="FB32" s="291"/>
      <c r="FC32" s="291"/>
      <c r="FD32" s="291"/>
      <c r="FE32" s="291"/>
      <c r="FF32" s="291"/>
      <c r="FG32" s="291"/>
      <c r="FH32" s="291"/>
      <c r="FI32" s="291"/>
      <c r="FJ32" s="291"/>
      <c r="FK32" s="291"/>
      <c r="FL32" s="291"/>
      <c r="FM32" s="291"/>
      <c r="FN32" s="291"/>
      <c r="FO32" s="291"/>
      <c r="FP32" s="291"/>
      <c r="FQ32" s="291"/>
      <c r="FR32" s="291"/>
      <c r="FS32" s="291"/>
      <c r="FT32" s="291"/>
      <c r="FU32" s="291"/>
      <c r="FV32" s="291"/>
      <c r="FW32" s="291"/>
      <c r="FX32" s="291"/>
      <c r="FY32" s="291"/>
      <c r="FZ32" s="291"/>
      <c r="GA32" s="291"/>
      <c r="GB32" s="291"/>
      <c r="GC32" s="291"/>
      <c r="GD32" s="291"/>
      <c r="GE32" s="291"/>
      <c r="GF32" s="291"/>
      <c r="GG32" s="291"/>
      <c r="GH32" s="291"/>
      <c r="GI32" s="291"/>
      <c r="GJ32" s="291"/>
      <c r="GK32" s="291"/>
      <c r="GL32" s="291"/>
      <c r="GM32" s="291"/>
      <c r="GN32" s="291"/>
      <c r="GO32" s="291"/>
      <c r="GP32" s="291"/>
      <c r="GQ32" s="291"/>
      <c r="GR32" s="291"/>
      <c r="GS32" s="291"/>
      <c r="GT32" s="291"/>
      <c r="GU32" s="291"/>
      <c r="GV32" s="291"/>
      <c r="GW32" s="291"/>
      <c r="GX32" s="291"/>
      <c r="GY32" s="291"/>
      <c r="GZ32" s="291"/>
      <c r="HA32" s="291"/>
      <c r="HB32" s="291"/>
      <c r="HC32" s="291"/>
      <c r="HD32" s="291"/>
      <c r="HE32" s="291"/>
      <c r="HF32" s="291"/>
      <c r="HG32" s="291"/>
      <c r="HH32" s="291"/>
      <c r="HI32" s="291"/>
      <c r="HJ32" s="291"/>
      <c r="HK32" s="291"/>
      <c r="HL32" s="291"/>
      <c r="HM32" s="291"/>
      <c r="HN32" s="291"/>
      <c r="HO32" s="291"/>
      <c r="HP32" s="291"/>
      <c r="HQ32" s="291"/>
      <c r="HR32" s="291"/>
      <c r="HS32" s="291"/>
      <c r="HT32" s="291"/>
      <c r="HU32" s="291"/>
      <c r="HV32" s="291"/>
      <c r="HW32" s="291"/>
      <c r="HX32" s="291"/>
      <c r="HY32" s="291"/>
      <c r="HZ32" s="291"/>
      <c r="IA32" s="291"/>
      <c r="IB32" s="291"/>
      <c r="IC32" s="291"/>
      <c r="ID32" s="291"/>
      <c r="IE32" s="291"/>
      <c r="IF32" s="291"/>
      <c r="IG32" s="291"/>
      <c r="IH32" s="291"/>
      <c r="II32" s="291"/>
      <c r="IJ32" s="291"/>
      <c r="IK32" s="291"/>
      <c r="IL32" s="291"/>
      <c r="IM32" s="291"/>
      <c r="IN32" s="291"/>
      <c r="IO32" s="291"/>
      <c r="IP32" s="291"/>
      <c r="IQ32" s="291"/>
      <c r="IR32" s="291"/>
      <c r="IS32" s="291"/>
      <c r="IT32" s="291"/>
      <c r="IU32" s="291"/>
      <c r="IV32" s="291"/>
      <c r="IW32" s="291"/>
      <c r="IX32" s="291"/>
      <c r="IY32" s="291"/>
      <c r="IZ32" s="291"/>
      <c r="JA32" s="291"/>
      <c r="JB32" s="291"/>
      <c r="JC32" s="291"/>
      <c r="JD32" s="291"/>
      <c r="JE32" s="291"/>
      <c r="JF32" s="291"/>
      <c r="JG32" s="291"/>
      <c r="JH32" s="291"/>
      <c r="JI32" s="291"/>
      <c r="JJ32" s="291"/>
      <c r="JK32" s="291"/>
      <c r="JL32" s="291"/>
      <c r="JM32" s="291"/>
      <c r="JN32" s="291"/>
      <c r="JO32" s="291"/>
      <c r="JP32" s="291"/>
      <c r="JQ32" s="291"/>
      <c r="JR32" s="291"/>
      <c r="JS32" s="291"/>
      <c r="JT32" s="291"/>
      <c r="JU32" s="291"/>
      <c r="JV32" s="291"/>
      <c r="JW32" s="291"/>
      <c r="JX32" s="291"/>
      <c r="JY32" s="291"/>
      <c r="JZ32" s="291"/>
      <c r="KA32" s="291"/>
      <c r="KB32" s="291"/>
      <c r="KC32" s="291"/>
      <c r="KD32" s="291"/>
      <c r="KE32" s="291"/>
      <c r="KF32" s="291"/>
      <c r="KG32" s="291"/>
      <c r="KH32" s="291"/>
      <c r="KI32" s="291"/>
      <c r="KJ32" s="291"/>
      <c r="KK32" s="291"/>
      <c r="KL32" s="291"/>
      <c r="KM32" s="291"/>
      <c r="KN32" s="291"/>
      <c r="KO32" s="291"/>
      <c r="KP32" s="291"/>
      <c r="KQ32" s="291"/>
      <c r="KR32" s="291"/>
      <c r="KS32" s="291"/>
      <c r="KT32" s="291"/>
      <c r="KU32" s="291"/>
      <c r="KV32" s="291"/>
      <c r="KW32" s="291"/>
      <c r="KX32" s="291"/>
      <c r="KY32" s="291"/>
      <c r="KZ32" s="291"/>
      <c r="LA32" s="291"/>
      <c r="LB32" s="291"/>
      <c r="LC32" s="291"/>
      <c r="LD32" s="291"/>
      <c r="LE32" s="291"/>
      <c r="LF32" s="291"/>
      <c r="LG32" s="291"/>
      <c r="LH32" s="291"/>
      <c r="LI32" s="291"/>
      <c r="LJ32" s="291"/>
      <c r="LK32" s="291"/>
      <c r="LL32" s="291"/>
      <c r="LM32" s="291"/>
      <c r="LN32" s="291"/>
      <c r="LO32" s="291"/>
      <c r="LP32" s="291"/>
      <c r="LQ32" s="291"/>
      <c r="LR32" s="291"/>
      <c r="LS32" s="291"/>
      <c r="LT32" s="291"/>
      <c r="LU32" s="291"/>
      <c r="LV32" s="291"/>
      <c r="LW32" s="291"/>
      <c r="LX32" s="291"/>
      <c r="LY32" s="291"/>
      <c r="LZ32" s="291"/>
      <c r="MA32" s="291"/>
      <c r="MB32" s="291"/>
      <c r="MC32" s="291"/>
      <c r="MD32" s="291"/>
      <c r="ME32" s="291"/>
      <c r="MF32" s="291"/>
      <c r="MG32" s="291"/>
      <c r="MH32" s="291"/>
      <c r="MI32" s="291"/>
      <c r="MJ32" s="291"/>
      <c r="MK32" s="291"/>
      <c r="ML32" s="291"/>
      <c r="MM32" s="291"/>
      <c r="MN32" s="291"/>
      <c r="MO32" s="291"/>
      <c r="MP32" s="291"/>
      <c r="MQ32" s="291"/>
      <c r="MR32" s="291"/>
      <c r="MS32" s="291"/>
      <c r="MT32" s="291"/>
      <c r="MU32" s="291"/>
      <c r="MV32" s="291"/>
      <c r="MW32" s="291"/>
      <c r="MX32" s="291"/>
      <c r="MY32" s="291"/>
      <c r="MZ32" s="291"/>
      <c r="NA32" s="291"/>
      <c r="NB32" s="291"/>
      <c r="NC32" s="291"/>
      <c r="ND32" s="291"/>
      <c r="NE32" s="291"/>
      <c r="NF32" s="291"/>
      <c r="NG32" s="291"/>
      <c r="NH32" s="291"/>
      <c r="NI32" s="291"/>
      <c r="NJ32" s="291"/>
      <c r="NK32" s="291"/>
      <c r="NL32" s="291"/>
      <c r="NM32" s="291"/>
      <c r="NN32" s="291"/>
      <c r="NO32" s="291"/>
      <c r="NP32" s="291"/>
      <c r="NQ32" s="291"/>
      <c r="NR32" s="291"/>
      <c r="NS32" s="291"/>
      <c r="NT32" s="291"/>
      <c r="NU32" s="291"/>
      <c r="NV32" s="291"/>
      <c r="NW32" s="291"/>
      <c r="NX32" s="291"/>
      <c r="NY32" s="291"/>
      <c r="NZ32" s="291"/>
      <c r="OA32" s="291"/>
      <c r="OB32" s="291"/>
      <c r="OC32" s="291"/>
      <c r="OD32" s="291"/>
      <c r="OE32" s="291"/>
      <c r="OF32" s="291"/>
      <c r="OG32" s="291"/>
      <c r="OH32" s="291"/>
      <c r="OI32" s="291"/>
      <c r="OJ32" s="291"/>
      <c r="OK32" s="291"/>
      <c r="OL32" s="291"/>
      <c r="OM32" s="291"/>
      <c r="ON32" s="291"/>
      <c r="OO32" s="291"/>
      <c r="OP32" s="291"/>
      <c r="OQ32" s="291"/>
      <c r="OR32" s="291"/>
      <c r="OS32" s="291"/>
      <c r="OT32" s="291"/>
      <c r="OU32" s="291"/>
      <c r="OV32" s="291"/>
      <c r="OW32" s="291"/>
      <c r="OX32" s="291"/>
      <c r="OY32" s="291"/>
      <c r="OZ32" s="291"/>
      <c r="PA32" s="291"/>
      <c r="PB32" s="291"/>
      <c r="PC32" s="291"/>
      <c r="PD32" s="291"/>
      <c r="PE32" s="291"/>
      <c r="PF32" s="291"/>
      <c r="PG32" s="291"/>
      <c r="PH32" s="291"/>
      <c r="PI32" s="291"/>
      <c r="PJ32" s="291"/>
      <c r="PK32" s="291"/>
      <c r="PL32" s="291"/>
      <c r="PM32" s="291"/>
      <c r="PN32" s="291"/>
      <c r="PO32" s="291"/>
      <c r="PP32" s="291"/>
      <c r="PQ32" s="291"/>
      <c r="PR32" s="291"/>
      <c r="PS32" s="291"/>
      <c r="PT32" s="291"/>
      <c r="PU32" s="291"/>
      <c r="PV32" s="291"/>
      <c r="PW32" s="291"/>
      <c r="PX32" s="291"/>
      <c r="PY32" s="291"/>
      <c r="PZ32" s="291"/>
      <c r="QA32" s="291"/>
      <c r="QB32" s="291"/>
      <c r="QC32" s="291"/>
      <c r="QD32" s="291"/>
      <c r="QE32" s="291"/>
      <c r="QF32" s="291"/>
      <c r="QG32" s="291"/>
      <c r="QH32" s="291"/>
      <c r="QI32" s="291"/>
      <c r="QJ32" s="291"/>
      <c r="QK32" s="291"/>
      <c r="QL32" s="291"/>
      <c r="QM32" s="291"/>
      <c r="QN32" s="291"/>
      <c r="QO32" s="291"/>
      <c r="QP32" s="291"/>
      <c r="QQ32" s="291"/>
      <c r="QR32" s="291"/>
      <c r="QS32" s="291"/>
      <c r="QT32" s="291"/>
      <c r="QU32" s="291"/>
      <c r="QV32" s="291"/>
      <c r="QW32" s="291"/>
      <c r="QX32" s="291"/>
      <c r="QY32" s="291"/>
      <c r="QZ32" s="291"/>
      <c r="RA32" s="291"/>
      <c r="RB32" s="291"/>
      <c r="RC32" s="291"/>
      <c r="RD32" s="291"/>
      <c r="RE32" s="291"/>
      <c r="RF32" s="291"/>
      <c r="RG32" s="291"/>
      <c r="RH32" s="291"/>
      <c r="RI32" s="291"/>
      <c r="RJ32" s="291"/>
      <c r="RK32" s="291"/>
      <c r="RL32" s="291"/>
      <c r="RM32" s="291"/>
      <c r="RN32" s="291"/>
      <c r="RO32" s="291"/>
      <c r="RP32" s="291"/>
      <c r="RQ32" s="291"/>
      <c r="RR32" s="291"/>
      <c r="RS32" s="291"/>
      <c r="RT32" s="291"/>
      <c r="RU32" s="291"/>
      <c r="RV32" s="291"/>
      <c r="RW32" s="291"/>
      <c r="RX32" s="291"/>
      <c r="RY32" s="291"/>
      <c r="RZ32" s="291"/>
      <c r="SA32" s="291"/>
      <c r="SB32" s="291"/>
      <c r="SC32" s="291"/>
      <c r="SD32" s="291"/>
      <c r="SE32" s="291"/>
      <c r="SF32" s="291"/>
      <c r="SG32" s="291"/>
      <c r="SH32" s="291"/>
      <c r="SI32" s="291"/>
      <c r="SJ32" s="291"/>
      <c r="SK32" s="291"/>
      <c r="SL32" s="291"/>
      <c r="SM32" s="291"/>
      <c r="SN32" s="291"/>
      <c r="SO32" s="291"/>
      <c r="SP32" s="291"/>
      <c r="SQ32" s="291"/>
      <c r="SR32" s="291"/>
      <c r="SS32" s="291"/>
      <c r="ST32" s="291"/>
      <c r="SU32" s="291"/>
      <c r="SV32" s="291"/>
      <c r="SW32" s="291"/>
      <c r="SX32" s="291"/>
      <c r="SY32" s="291"/>
      <c r="SZ32" s="291"/>
      <c r="TA32" s="291"/>
      <c r="TB32" s="291"/>
      <c r="TC32" s="291"/>
      <c r="TD32" s="291"/>
      <c r="TE32" s="291"/>
      <c r="TF32" s="291"/>
      <c r="TG32" s="291"/>
      <c r="TH32" s="291"/>
      <c r="TI32" s="291"/>
      <c r="TJ32" s="291"/>
      <c r="TK32" s="291"/>
      <c r="TL32" s="291"/>
      <c r="TM32" s="291"/>
      <c r="TN32" s="291"/>
      <c r="TO32" s="291"/>
      <c r="TP32" s="291"/>
      <c r="TQ32" s="291"/>
      <c r="TR32" s="291"/>
      <c r="TS32" s="291"/>
      <c r="TT32" s="291"/>
      <c r="TU32" s="291"/>
      <c r="TV32" s="291"/>
      <c r="TW32" s="291"/>
      <c r="TX32" s="291"/>
      <c r="TY32" s="291"/>
      <c r="TZ32" s="291"/>
      <c r="UA32" s="291"/>
      <c r="UB32" s="291"/>
      <c r="UC32" s="291"/>
      <c r="UD32" s="291"/>
      <c r="UE32" s="291"/>
      <c r="UF32" s="291"/>
      <c r="UG32" s="291"/>
      <c r="UH32" s="291"/>
      <c r="UI32" s="291"/>
      <c r="UJ32" s="291"/>
      <c r="UK32" s="291"/>
      <c r="UL32" s="291"/>
      <c r="UM32" s="291"/>
      <c r="UN32" s="291"/>
      <c r="UO32" s="291"/>
      <c r="UP32" s="291"/>
      <c r="UQ32" s="291"/>
      <c r="UR32" s="291"/>
      <c r="US32" s="291"/>
      <c r="UT32" s="291"/>
      <c r="UU32" s="291"/>
      <c r="UV32" s="291"/>
      <c r="UW32" s="291"/>
      <c r="UX32" s="291"/>
      <c r="UY32" s="291"/>
      <c r="UZ32" s="291"/>
      <c r="VA32" s="291"/>
      <c r="VB32" s="291"/>
      <c r="VC32" s="291"/>
      <c r="VD32" s="291"/>
      <c r="VE32" s="291"/>
      <c r="VF32" s="291"/>
      <c r="VG32" s="291"/>
      <c r="VH32" s="291"/>
      <c r="VI32" s="291"/>
      <c r="VJ32" s="291"/>
      <c r="VK32" s="291"/>
      <c r="VL32" s="291"/>
      <c r="VM32" s="291"/>
      <c r="VN32" s="291"/>
      <c r="VO32" s="291"/>
      <c r="VP32" s="291"/>
      <c r="VQ32" s="291"/>
      <c r="VR32" s="291"/>
      <c r="VS32" s="291"/>
      <c r="VT32" s="291"/>
      <c r="VU32" s="291"/>
      <c r="VV32" s="291"/>
      <c r="VW32" s="291"/>
      <c r="VX32" s="291"/>
      <c r="VY32" s="291"/>
      <c r="VZ32" s="291"/>
      <c r="WA32" s="291"/>
      <c r="WB32" s="291"/>
      <c r="WC32" s="291"/>
      <c r="WD32" s="291"/>
      <c r="WE32" s="291"/>
      <c r="WF32" s="291"/>
      <c r="WG32" s="291"/>
      <c r="WH32" s="291"/>
      <c r="WI32" s="291"/>
      <c r="WJ32" s="291"/>
      <c r="WK32" s="291"/>
      <c r="WL32" s="291"/>
      <c r="WM32" s="291"/>
      <c r="WN32" s="291"/>
      <c r="WO32" s="291"/>
      <c r="WP32" s="291"/>
      <c r="WQ32" s="291"/>
      <c r="WR32" s="291"/>
      <c r="WS32" s="291"/>
      <c r="WT32" s="291"/>
      <c r="WU32" s="291"/>
      <c r="WV32" s="291"/>
      <c r="WW32" s="291"/>
      <c r="WX32" s="291"/>
      <c r="WY32" s="291"/>
      <c r="WZ32" s="291"/>
      <c r="XA32" s="291"/>
      <c r="XB32" s="291"/>
      <c r="XC32" s="291"/>
      <c r="XD32" s="291"/>
      <c r="XE32" s="291"/>
      <c r="XF32" s="291"/>
      <c r="XG32" s="291"/>
      <c r="XH32" s="291"/>
      <c r="XI32" s="291"/>
      <c r="XJ32" s="291"/>
      <c r="XK32" s="291"/>
      <c r="XL32" s="291"/>
      <c r="XM32" s="291"/>
      <c r="XN32" s="291"/>
      <c r="XO32" s="291"/>
      <c r="XP32" s="291"/>
      <c r="XQ32" s="291"/>
      <c r="XR32" s="291"/>
      <c r="XS32" s="291"/>
      <c r="XT32" s="291"/>
      <c r="XU32" s="291"/>
      <c r="XV32" s="291"/>
      <c r="XW32" s="291"/>
      <c r="XX32" s="291"/>
      <c r="XY32" s="291"/>
      <c r="XZ32" s="291"/>
      <c r="YA32" s="291"/>
      <c r="YB32" s="291"/>
      <c r="YC32" s="291"/>
      <c r="YD32" s="291"/>
      <c r="YE32" s="291"/>
      <c r="YF32" s="291"/>
      <c r="YG32" s="291"/>
      <c r="YH32" s="291"/>
      <c r="YI32" s="291"/>
      <c r="YJ32" s="291"/>
      <c r="YK32" s="291"/>
      <c r="YL32" s="291"/>
      <c r="YM32" s="291"/>
      <c r="YN32" s="291"/>
      <c r="YO32" s="291"/>
      <c r="YP32" s="291"/>
      <c r="YQ32" s="291"/>
      <c r="YR32" s="291"/>
      <c r="YS32" s="291"/>
      <c r="YT32" s="291"/>
      <c r="YU32" s="291"/>
      <c r="YV32" s="291"/>
      <c r="YW32" s="291"/>
      <c r="YX32" s="291"/>
      <c r="YY32" s="291"/>
      <c r="YZ32" s="291"/>
      <c r="ZA32" s="291"/>
      <c r="ZB32" s="291"/>
      <c r="ZC32" s="291"/>
      <c r="ZD32" s="291"/>
      <c r="ZE32" s="291"/>
      <c r="ZF32" s="291"/>
      <c r="ZG32" s="291"/>
      <c r="ZH32" s="291"/>
      <c r="ZI32" s="291"/>
      <c r="ZJ32" s="291"/>
      <c r="ZK32" s="291"/>
      <c r="ZL32" s="291"/>
      <c r="ZM32" s="291"/>
      <c r="ZN32" s="291"/>
      <c r="ZO32" s="291"/>
      <c r="ZP32" s="291"/>
      <c r="ZQ32" s="291"/>
      <c r="ZR32" s="291"/>
      <c r="ZS32" s="291"/>
      <c r="ZT32" s="291"/>
      <c r="ZU32" s="291"/>
      <c r="ZV32" s="291"/>
      <c r="ZW32" s="291"/>
      <c r="ZX32" s="291"/>
      <c r="ZY32" s="291"/>
      <c r="ZZ32" s="291"/>
      <c r="AAA32" s="291"/>
      <c r="AAB32" s="291"/>
      <c r="AAC32" s="291"/>
      <c r="AAD32" s="291"/>
      <c r="AAE32" s="291"/>
      <c r="AAF32" s="291"/>
      <c r="AAG32" s="291"/>
      <c r="AAH32" s="291"/>
      <c r="AAI32" s="291"/>
      <c r="AAJ32" s="291"/>
      <c r="AAK32" s="291"/>
      <c r="AAL32" s="291"/>
      <c r="AAM32" s="291"/>
      <c r="AAN32" s="291"/>
      <c r="AAO32" s="291"/>
      <c r="AAP32" s="291"/>
      <c r="AAQ32" s="291"/>
      <c r="AAR32" s="291"/>
      <c r="AAS32" s="291"/>
      <c r="AAT32" s="291"/>
      <c r="AAU32" s="291"/>
      <c r="AAV32" s="291"/>
      <c r="AAW32" s="291"/>
      <c r="AAX32" s="291"/>
      <c r="AAY32" s="291"/>
      <c r="AAZ32" s="291"/>
      <c r="ABA32" s="291"/>
      <c r="ABB32" s="291"/>
      <c r="ABC32" s="291"/>
      <c r="ABD32" s="291"/>
      <c r="ABE32" s="291"/>
      <c r="ABF32" s="291"/>
      <c r="ABG32" s="291"/>
      <c r="ABH32" s="291"/>
      <c r="ABI32" s="291"/>
      <c r="ABJ32" s="291"/>
      <c r="ABK32" s="291"/>
      <c r="ABL32" s="291"/>
      <c r="ABM32" s="291"/>
      <c r="ABN32" s="291"/>
      <c r="ABO32" s="291"/>
      <c r="ABP32" s="291"/>
      <c r="ABQ32" s="291"/>
      <c r="ABR32" s="291"/>
      <c r="ABS32" s="291"/>
      <c r="ABT32" s="291"/>
      <c r="ABU32" s="291"/>
      <c r="ABV32" s="291"/>
      <c r="ABW32" s="291"/>
      <c r="ABX32" s="291"/>
      <c r="ABY32" s="291"/>
      <c r="ABZ32" s="291"/>
      <c r="ACA32" s="291"/>
      <c r="ACB32" s="291"/>
      <c r="ACC32" s="291"/>
      <c r="ACD32" s="291"/>
      <c r="ACE32" s="291"/>
      <c r="ACF32" s="291"/>
      <c r="ACG32" s="291"/>
      <c r="ACH32" s="291"/>
      <c r="ACI32" s="291"/>
      <c r="ACJ32" s="291"/>
      <c r="ACK32" s="291"/>
      <c r="ACL32" s="291"/>
      <c r="ACM32" s="291"/>
      <c r="ACN32" s="291"/>
      <c r="ACO32" s="291"/>
      <c r="ACP32" s="291"/>
      <c r="ACQ32" s="291"/>
      <c r="ACR32" s="291"/>
      <c r="ACS32" s="291"/>
      <c r="ACT32" s="291"/>
      <c r="ACU32" s="291"/>
      <c r="ACV32" s="291"/>
      <c r="ACW32" s="291"/>
      <c r="ACX32" s="291"/>
      <c r="ACY32" s="291"/>
      <c r="ACZ32" s="291"/>
      <c r="ADA32" s="291"/>
      <c r="ADB32" s="291"/>
      <c r="ADC32" s="291"/>
      <c r="ADD32" s="291"/>
      <c r="ADE32" s="291"/>
      <c r="ADF32" s="291"/>
      <c r="ADG32" s="291"/>
      <c r="ADH32" s="291"/>
      <c r="ADI32" s="291"/>
      <c r="ADJ32" s="291"/>
      <c r="ADK32" s="291"/>
      <c r="ADL32" s="291"/>
      <c r="ADM32" s="291"/>
      <c r="ADN32" s="291"/>
      <c r="ADO32" s="291"/>
      <c r="ADP32" s="291"/>
      <c r="ADQ32" s="291"/>
      <c r="ADR32" s="291"/>
      <c r="ADS32" s="291"/>
      <c r="ADT32" s="291"/>
      <c r="ADU32" s="291"/>
      <c r="ADV32" s="291"/>
      <c r="ADW32" s="291"/>
      <c r="ADX32" s="291"/>
      <c r="ADY32" s="291"/>
      <c r="ADZ32" s="291"/>
      <c r="AEA32" s="291"/>
      <c r="AEB32" s="291"/>
      <c r="AEC32" s="291"/>
      <c r="AED32" s="291"/>
      <c r="AEE32" s="291"/>
      <c r="AEF32" s="291"/>
      <c r="AEG32" s="291"/>
      <c r="AEH32" s="291"/>
      <c r="AEI32" s="291"/>
      <c r="AEJ32" s="291"/>
      <c r="AEK32" s="291"/>
      <c r="AEL32" s="291"/>
      <c r="AEM32" s="291"/>
      <c r="AEN32" s="291"/>
      <c r="AEO32" s="291"/>
      <c r="AEP32" s="291"/>
      <c r="AEQ32" s="291"/>
      <c r="AER32" s="291"/>
      <c r="AES32" s="291"/>
      <c r="AET32" s="291"/>
      <c r="AEU32" s="291"/>
      <c r="AEV32" s="291"/>
      <c r="AEW32" s="291"/>
      <c r="AEX32" s="291"/>
      <c r="AEY32" s="291"/>
      <c r="AEZ32" s="291"/>
      <c r="AFA32" s="291"/>
      <c r="AFB32" s="291"/>
      <c r="AFC32" s="291"/>
      <c r="AFD32" s="291"/>
      <c r="AFE32" s="291"/>
      <c r="AFF32" s="291"/>
      <c r="AFG32" s="291"/>
      <c r="AFH32" s="291"/>
      <c r="AFI32" s="291"/>
      <c r="AFJ32" s="291"/>
      <c r="AFK32" s="291"/>
      <c r="AFL32" s="291"/>
      <c r="AFM32" s="291"/>
      <c r="AFN32" s="291"/>
      <c r="AFO32" s="291"/>
      <c r="AFP32" s="291"/>
      <c r="AFQ32" s="291"/>
      <c r="AFR32" s="291"/>
      <c r="AFS32" s="291"/>
      <c r="AFT32" s="291"/>
      <c r="AFU32" s="291"/>
      <c r="AFV32" s="291"/>
      <c r="AFW32" s="291"/>
      <c r="AFX32" s="291"/>
      <c r="AFY32" s="291"/>
      <c r="AFZ32" s="291"/>
      <c r="AGA32" s="291"/>
      <c r="AGB32" s="291"/>
      <c r="AGC32" s="291"/>
      <c r="AGD32" s="291"/>
      <c r="AGE32" s="291"/>
      <c r="AGF32" s="291"/>
      <c r="AGG32" s="291"/>
      <c r="AGH32" s="291"/>
      <c r="AGI32" s="291"/>
      <c r="AGJ32" s="291"/>
      <c r="AGK32" s="291"/>
      <c r="AGL32" s="291"/>
      <c r="AGM32" s="291"/>
      <c r="AGN32" s="291"/>
      <c r="AGO32" s="291"/>
      <c r="AGP32" s="291"/>
      <c r="AGQ32" s="291"/>
      <c r="AGR32" s="291"/>
      <c r="AGS32" s="291"/>
      <c r="AGT32" s="291"/>
      <c r="AGU32" s="291"/>
      <c r="AGV32" s="291"/>
      <c r="AGW32" s="291"/>
      <c r="AGX32" s="291"/>
      <c r="AGY32" s="291"/>
      <c r="AGZ32" s="291"/>
      <c r="AHA32" s="291"/>
      <c r="AHB32" s="291"/>
      <c r="AHC32" s="291"/>
      <c r="AHD32" s="291"/>
      <c r="AHE32" s="291"/>
      <c r="AHF32" s="291"/>
      <c r="AHG32" s="291"/>
      <c r="AHH32" s="291"/>
      <c r="AHI32" s="291"/>
      <c r="AHJ32" s="291"/>
      <c r="AHK32" s="291"/>
      <c r="AHL32" s="291"/>
      <c r="AHM32" s="291"/>
      <c r="AHN32" s="291"/>
      <c r="AHO32" s="291"/>
      <c r="AHP32" s="291"/>
      <c r="AHQ32" s="291"/>
      <c r="AHR32" s="291"/>
      <c r="AHS32" s="291"/>
      <c r="AHT32" s="291"/>
      <c r="AHU32" s="291"/>
      <c r="AHV32" s="291"/>
      <c r="AHW32" s="291"/>
      <c r="AHX32" s="291"/>
      <c r="AHY32" s="291"/>
      <c r="AHZ32" s="291"/>
      <c r="AIA32" s="291"/>
      <c r="AIB32" s="291"/>
      <c r="AIC32" s="291"/>
      <c r="AID32" s="291"/>
      <c r="AIE32" s="291"/>
      <c r="AIF32" s="291"/>
      <c r="AIG32" s="291"/>
      <c r="AIH32" s="291"/>
      <c r="AII32" s="291"/>
      <c r="AIJ32" s="291"/>
      <c r="AIK32" s="291"/>
      <c r="AIL32" s="291"/>
      <c r="AIM32" s="291"/>
      <c r="AIN32" s="291"/>
      <c r="AIO32" s="291"/>
      <c r="AIP32" s="291"/>
      <c r="AIQ32" s="291"/>
      <c r="AIR32" s="291"/>
      <c r="AIS32" s="291"/>
      <c r="AIT32" s="291"/>
      <c r="AIU32" s="291"/>
      <c r="AIV32" s="291"/>
      <c r="AIW32" s="291"/>
      <c r="AIX32" s="291"/>
      <c r="AIY32" s="291"/>
      <c r="AIZ32" s="291"/>
      <c r="AJA32" s="291"/>
      <c r="AJB32" s="291"/>
      <c r="AJC32" s="291"/>
      <c r="AJD32" s="291"/>
      <c r="AJE32" s="291"/>
      <c r="AJF32" s="291"/>
      <c r="AJG32" s="291"/>
      <c r="AJH32" s="291"/>
      <c r="AJI32" s="291"/>
      <c r="AJJ32" s="291"/>
      <c r="AJK32" s="291"/>
      <c r="AJL32" s="291"/>
      <c r="AJM32" s="291"/>
      <c r="AJN32" s="291"/>
      <c r="AJO32" s="291"/>
      <c r="AJP32" s="291"/>
      <c r="AJQ32" s="291"/>
      <c r="AJR32" s="291"/>
      <c r="AJS32" s="291"/>
      <c r="AJT32" s="291"/>
      <c r="AJU32" s="291"/>
      <c r="AJV32" s="291"/>
      <c r="AJW32" s="291"/>
      <c r="AJX32" s="291"/>
      <c r="AJY32" s="291"/>
      <c r="AJZ32" s="291"/>
      <c r="AKA32" s="291"/>
      <c r="AKB32" s="291"/>
      <c r="AKC32" s="291"/>
      <c r="AKD32" s="291"/>
      <c r="AKE32" s="291"/>
      <c r="AKF32" s="291"/>
      <c r="AKG32" s="291"/>
      <c r="AKH32" s="291"/>
      <c r="AKI32" s="291"/>
      <c r="AKJ32" s="291"/>
      <c r="AKK32" s="291"/>
      <c r="AKL32" s="291"/>
      <c r="AKM32" s="291"/>
      <c r="AKN32" s="291"/>
      <c r="AKO32" s="291"/>
      <c r="AKP32" s="291"/>
      <c r="AKQ32" s="291"/>
      <c r="AKR32" s="291"/>
      <c r="AKS32" s="291"/>
      <c r="AKT32" s="291"/>
      <c r="AKU32" s="291"/>
      <c r="AKV32" s="291"/>
      <c r="AKW32" s="291"/>
      <c r="AKX32" s="291"/>
      <c r="AKY32" s="291"/>
      <c r="AKZ32" s="291"/>
      <c r="ALA32" s="291"/>
      <c r="ALB32" s="291"/>
      <c r="ALC32" s="291"/>
      <c r="ALD32" s="291"/>
      <c r="ALE32" s="291"/>
      <c r="ALF32" s="291"/>
      <c r="ALG32" s="291"/>
      <c r="ALH32" s="291"/>
      <c r="ALI32" s="291"/>
      <c r="ALJ32" s="291"/>
      <c r="ALK32" s="291"/>
      <c r="ALL32" s="291"/>
      <c r="ALM32" s="291"/>
      <c r="ALN32" s="291"/>
      <c r="ALO32" s="291"/>
      <c r="ALP32" s="291"/>
      <c r="ALQ32" s="291"/>
      <c r="ALR32" s="291"/>
      <c r="ALS32" s="291"/>
      <c r="ALT32" s="291"/>
      <c r="ALU32" s="291"/>
      <c r="ALV32" s="291"/>
      <c r="ALW32" s="291"/>
      <c r="ALX32" s="291"/>
      <c r="ALY32" s="291"/>
      <c r="ALZ32" s="291"/>
      <c r="AMA32" s="291"/>
      <c r="AMB32" s="291"/>
      <c r="AMC32" s="291"/>
      <c r="AMD32" s="291"/>
      <c r="AME32" s="291"/>
      <c r="AMF32" s="291"/>
      <c r="AMG32" s="291"/>
      <c r="AMH32" s="291"/>
      <c r="AMI32" s="291"/>
      <c r="AMJ32" s="291"/>
      <c r="AMK32" s="291"/>
      <c r="AML32" s="291"/>
      <c r="AMM32" s="291"/>
      <c r="AMN32" s="291"/>
      <c r="AMO32" s="291"/>
      <c r="AMP32" s="291"/>
      <c r="AMQ32" s="291"/>
      <c r="AMR32" s="291"/>
      <c r="AMS32" s="291"/>
      <c r="AMT32" s="291"/>
      <c r="AMU32" s="291"/>
      <c r="AMV32" s="291"/>
      <c r="AMW32" s="291"/>
      <c r="AMX32" s="291"/>
      <c r="AMY32" s="291"/>
      <c r="AMZ32" s="291"/>
      <c r="ANA32" s="291"/>
      <c r="ANB32" s="291"/>
      <c r="ANC32" s="291"/>
      <c r="AND32" s="291"/>
      <c r="ANE32" s="291"/>
      <c r="ANF32" s="291"/>
      <c r="ANG32" s="291"/>
      <c r="ANH32" s="291"/>
      <c r="ANI32" s="291"/>
      <c r="ANJ32" s="291"/>
      <c r="ANK32" s="291"/>
      <c r="ANL32" s="291"/>
      <c r="ANM32" s="291"/>
      <c r="ANN32" s="291"/>
      <c r="ANO32" s="291"/>
      <c r="ANP32" s="291"/>
      <c r="ANQ32" s="291"/>
      <c r="ANR32" s="291"/>
      <c r="ANS32" s="291"/>
      <c r="ANT32" s="291"/>
      <c r="ANU32" s="291"/>
      <c r="ANV32" s="291"/>
      <c r="ANW32" s="291"/>
      <c r="ANX32" s="291"/>
      <c r="ANY32" s="291"/>
      <c r="ANZ32" s="291"/>
      <c r="AOA32" s="291"/>
      <c r="AOB32" s="291"/>
      <c r="AOC32" s="291"/>
      <c r="AOD32" s="291"/>
      <c r="AOE32" s="291"/>
      <c r="AOF32" s="291"/>
      <c r="AOG32" s="291"/>
      <c r="AOH32" s="291"/>
      <c r="AOI32" s="291"/>
      <c r="AOJ32" s="291"/>
      <c r="AOK32" s="291"/>
      <c r="AOL32" s="291"/>
      <c r="AOM32" s="291"/>
      <c r="AON32" s="291"/>
      <c r="AOO32" s="291"/>
      <c r="AOP32" s="291"/>
      <c r="AOQ32" s="291"/>
      <c r="AOR32" s="291"/>
      <c r="AOS32" s="291"/>
      <c r="AOT32" s="291"/>
      <c r="AOU32" s="291"/>
      <c r="AOV32" s="291"/>
      <c r="AOW32" s="291"/>
      <c r="AOX32" s="291"/>
      <c r="AOY32" s="291"/>
      <c r="AOZ32" s="291"/>
      <c r="APA32" s="291"/>
      <c r="APB32" s="291"/>
      <c r="APC32" s="291"/>
      <c r="APD32" s="291"/>
      <c r="APE32" s="291"/>
      <c r="APF32" s="291"/>
      <c r="APG32" s="291"/>
      <c r="APH32" s="291"/>
      <c r="API32" s="291"/>
      <c r="APJ32" s="291"/>
      <c r="APK32" s="291"/>
      <c r="APL32" s="291"/>
      <c r="APM32" s="291"/>
      <c r="APN32" s="291"/>
      <c r="APO32" s="291"/>
      <c r="APP32" s="291"/>
      <c r="APQ32" s="291"/>
      <c r="APR32" s="291"/>
      <c r="APS32" s="291"/>
      <c r="APT32" s="291"/>
      <c r="APU32" s="291"/>
      <c r="APV32" s="291"/>
      <c r="APW32" s="291"/>
      <c r="APX32" s="291"/>
      <c r="APY32" s="291"/>
      <c r="APZ32" s="291"/>
      <c r="AQA32" s="291"/>
      <c r="AQB32" s="291"/>
      <c r="AQC32" s="291"/>
      <c r="AQD32" s="291"/>
      <c r="AQE32" s="291"/>
      <c r="AQF32" s="291"/>
      <c r="AQG32" s="291"/>
      <c r="AQH32" s="291"/>
      <c r="AQI32" s="291"/>
      <c r="AQJ32" s="291"/>
      <c r="AQK32" s="291"/>
      <c r="AQL32" s="291"/>
      <c r="AQM32" s="291"/>
      <c r="AQN32" s="291"/>
      <c r="AQO32" s="291"/>
      <c r="AQP32" s="291"/>
      <c r="AQQ32" s="291"/>
      <c r="AQR32" s="291"/>
      <c r="AQS32" s="291"/>
      <c r="AQT32" s="291"/>
      <c r="AQU32" s="291"/>
      <c r="AQV32" s="291"/>
      <c r="AQW32" s="291"/>
      <c r="AQX32" s="291"/>
      <c r="AQY32" s="291"/>
      <c r="AQZ32" s="291"/>
      <c r="ARA32" s="291"/>
      <c r="ARB32" s="291"/>
      <c r="ARC32" s="291"/>
      <c r="ARD32" s="291"/>
      <c r="ARE32" s="291"/>
      <c r="ARF32" s="291"/>
      <c r="ARG32" s="291"/>
      <c r="ARH32" s="291"/>
      <c r="ARI32" s="291"/>
      <c r="ARJ32" s="291"/>
      <c r="ARK32" s="291"/>
      <c r="ARL32" s="291"/>
      <c r="ARM32" s="291"/>
      <c r="ARN32" s="291"/>
      <c r="ARO32" s="291"/>
      <c r="ARP32" s="291"/>
      <c r="ARQ32" s="291"/>
      <c r="ARR32" s="291"/>
      <c r="ARS32" s="291"/>
      <c r="ART32" s="291"/>
      <c r="ARU32" s="291"/>
      <c r="ARV32" s="291"/>
      <c r="ARW32" s="291"/>
      <c r="ARX32" s="291"/>
      <c r="ARY32" s="291"/>
      <c r="ARZ32" s="291"/>
      <c r="ASA32" s="291"/>
      <c r="ASB32" s="291"/>
      <c r="ASC32" s="291"/>
      <c r="ASD32" s="291"/>
      <c r="ASE32" s="291"/>
      <c r="ASF32" s="291"/>
      <c r="ASG32" s="291"/>
      <c r="ASH32" s="291"/>
      <c r="ASI32" s="291"/>
      <c r="ASJ32" s="291"/>
      <c r="ASK32" s="291"/>
      <c r="ASL32" s="291"/>
      <c r="ASM32" s="291"/>
      <c r="ASN32" s="291"/>
      <c r="ASO32" s="291"/>
      <c r="ASP32" s="291"/>
      <c r="ASQ32" s="291"/>
      <c r="ASR32" s="291"/>
      <c r="ASS32" s="291"/>
      <c r="AST32" s="291"/>
      <c r="ASU32" s="291"/>
      <c r="ASV32" s="291"/>
      <c r="ASW32" s="291"/>
      <c r="ASX32" s="291"/>
      <c r="ASY32" s="291"/>
      <c r="ASZ32" s="291"/>
      <c r="ATA32" s="291"/>
      <c r="ATB32" s="291"/>
      <c r="ATC32" s="291"/>
      <c r="ATD32" s="291"/>
      <c r="ATE32" s="291"/>
      <c r="ATF32" s="291"/>
      <c r="ATG32" s="291"/>
      <c r="ATH32" s="291"/>
      <c r="ATI32" s="291"/>
      <c r="ATJ32" s="291"/>
      <c r="ATK32" s="291"/>
      <c r="ATL32" s="291"/>
      <c r="ATM32" s="291"/>
      <c r="ATN32" s="291"/>
      <c r="ATO32" s="291"/>
      <c r="ATP32" s="291"/>
      <c r="ATQ32" s="291"/>
      <c r="ATR32" s="291"/>
      <c r="ATS32" s="291"/>
      <c r="ATT32" s="291"/>
      <c r="ATU32" s="291"/>
      <c r="ATV32" s="291"/>
      <c r="ATW32" s="291"/>
      <c r="ATX32" s="291"/>
      <c r="ATY32" s="291"/>
      <c r="ATZ32" s="291"/>
      <c r="AUA32" s="291"/>
      <c r="AUB32" s="291"/>
      <c r="AUC32" s="291"/>
      <c r="AUD32" s="291"/>
      <c r="AUE32" s="291"/>
      <c r="AUF32" s="291"/>
      <c r="AUG32" s="291"/>
      <c r="AUH32" s="291"/>
      <c r="AUI32" s="291"/>
      <c r="AUJ32" s="291"/>
      <c r="AUK32" s="291"/>
      <c r="AUL32" s="291"/>
      <c r="AUM32" s="291"/>
      <c r="AUN32" s="291"/>
      <c r="AUO32" s="291"/>
      <c r="AUP32" s="291"/>
      <c r="AUQ32" s="291"/>
      <c r="AUR32" s="291"/>
      <c r="AUS32" s="291"/>
      <c r="AUT32" s="291"/>
      <c r="AUU32" s="291"/>
      <c r="AUV32" s="291"/>
      <c r="AUW32" s="291"/>
      <c r="AUX32" s="291"/>
      <c r="AUY32" s="291"/>
      <c r="AUZ32" s="291"/>
      <c r="AVA32" s="291"/>
      <c r="AVB32" s="291"/>
      <c r="AVC32" s="291"/>
      <c r="AVD32" s="291"/>
      <c r="AVE32" s="291"/>
      <c r="AVF32" s="291"/>
      <c r="AVG32" s="291"/>
      <c r="AVH32" s="291"/>
      <c r="AVI32" s="291"/>
      <c r="AVJ32" s="291"/>
      <c r="AVK32" s="291"/>
      <c r="AVL32" s="291"/>
      <c r="AVM32" s="291"/>
      <c r="AVN32" s="291"/>
      <c r="AVO32" s="291"/>
      <c r="AVP32" s="291"/>
      <c r="AVQ32" s="291"/>
      <c r="AVR32" s="291"/>
      <c r="AVS32" s="291"/>
      <c r="AVT32" s="291"/>
      <c r="AVU32" s="291"/>
      <c r="AVV32" s="291"/>
      <c r="AVW32" s="291"/>
      <c r="AVX32" s="291"/>
      <c r="AVY32" s="291"/>
      <c r="AVZ32" s="291"/>
      <c r="AWA32" s="291"/>
      <c r="AWB32" s="291"/>
      <c r="AWC32" s="291"/>
      <c r="AWD32" s="291"/>
      <c r="AWE32" s="291"/>
      <c r="AWF32" s="291"/>
      <c r="AWG32" s="291"/>
      <c r="AWH32" s="291"/>
      <c r="AWI32" s="291"/>
      <c r="AWJ32" s="291"/>
      <c r="AWK32" s="291"/>
      <c r="AWL32" s="291"/>
      <c r="AWM32" s="291"/>
      <c r="AWN32" s="291"/>
      <c r="AWO32" s="291"/>
      <c r="AWP32" s="291"/>
      <c r="AWQ32" s="291"/>
      <c r="AWR32" s="291"/>
      <c r="AWS32" s="291"/>
      <c r="AWT32" s="291"/>
      <c r="AWU32" s="291"/>
      <c r="AWV32" s="291"/>
      <c r="AWW32" s="291"/>
      <c r="AWX32" s="291"/>
      <c r="AWY32" s="291"/>
      <c r="AWZ32" s="291"/>
      <c r="AXA32" s="291"/>
      <c r="AXB32" s="291"/>
      <c r="AXC32" s="291"/>
      <c r="AXD32" s="291"/>
      <c r="AXE32" s="291"/>
      <c r="AXF32" s="291"/>
      <c r="AXG32" s="291"/>
      <c r="AXH32" s="291"/>
      <c r="AXI32" s="291"/>
      <c r="AXJ32" s="291"/>
      <c r="AXK32" s="291"/>
      <c r="AXL32" s="291"/>
      <c r="AXM32" s="291"/>
      <c r="AXN32" s="291"/>
      <c r="AXO32" s="291"/>
      <c r="AXP32" s="291"/>
      <c r="AXQ32" s="291"/>
      <c r="AXR32" s="291"/>
      <c r="AXS32" s="291"/>
      <c r="AXT32" s="291"/>
      <c r="AXU32" s="291"/>
      <c r="AXV32" s="291"/>
      <c r="AXW32" s="291"/>
      <c r="AXX32" s="291"/>
      <c r="AXY32" s="291"/>
      <c r="AXZ32" s="291"/>
      <c r="AYA32" s="291"/>
      <c r="AYB32" s="291"/>
      <c r="AYC32" s="291"/>
      <c r="AYD32" s="291"/>
      <c r="AYE32" s="291"/>
      <c r="AYF32" s="291"/>
      <c r="AYG32" s="291"/>
      <c r="AYH32" s="291"/>
      <c r="AYI32" s="291"/>
      <c r="AYJ32" s="291"/>
      <c r="AYK32" s="291"/>
      <c r="AYL32" s="291"/>
      <c r="AYM32" s="291"/>
      <c r="AYN32" s="291"/>
      <c r="AYO32" s="291"/>
      <c r="AYP32" s="291"/>
      <c r="AYQ32" s="291"/>
      <c r="AYR32" s="291"/>
      <c r="AYS32" s="291"/>
      <c r="AYT32" s="291"/>
      <c r="AYU32" s="291"/>
      <c r="AYV32" s="291"/>
      <c r="AYW32" s="291"/>
      <c r="AYX32" s="291"/>
      <c r="AYY32" s="291"/>
      <c r="AYZ32" s="291"/>
      <c r="AZA32" s="291"/>
      <c r="AZB32" s="291"/>
      <c r="AZC32" s="291"/>
      <c r="AZD32" s="291"/>
      <c r="AZE32" s="291"/>
      <c r="AZF32" s="291"/>
      <c r="AZG32" s="291"/>
      <c r="AZH32" s="291"/>
      <c r="AZI32" s="291"/>
      <c r="AZJ32" s="291"/>
      <c r="AZK32" s="291"/>
      <c r="AZL32" s="291"/>
      <c r="AZM32" s="291"/>
      <c r="AZN32" s="291"/>
      <c r="AZO32" s="291"/>
      <c r="AZP32" s="291"/>
      <c r="AZQ32" s="291"/>
      <c r="AZR32" s="291"/>
      <c r="AZS32" s="291"/>
      <c r="AZT32" s="291"/>
      <c r="AZU32" s="291"/>
      <c r="AZV32" s="291"/>
      <c r="AZW32" s="291"/>
      <c r="AZX32" s="291"/>
      <c r="AZY32" s="291"/>
      <c r="AZZ32" s="291"/>
      <c r="BAA32" s="291"/>
      <c r="BAB32" s="291"/>
      <c r="BAC32" s="291"/>
      <c r="BAD32" s="291"/>
      <c r="BAE32" s="291"/>
      <c r="BAF32" s="291"/>
      <c r="BAG32" s="291"/>
      <c r="BAH32" s="291"/>
      <c r="BAI32" s="291"/>
      <c r="BAJ32" s="291"/>
      <c r="BAK32" s="291"/>
      <c r="BAL32" s="291"/>
      <c r="BAM32" s="291"/>
      <c r="BAN32" s="291"/>
      <c r="BAO32" s="291"/>
      <c r="BAP32" s="291"/>
      <c r="BAQ32" s="291"/>
      <c r="BAR32" s="291"/>
      <c r="BAS32" s="291"/>
      <c r="BAT32" s="291"/>
      <c r="BAU32" s="291"/>
      <c r="BAV32" s="291"/>
      <c r="BAW32" s="291"/>
      <c r="BAX32" s="291"/>
      <c r="BAY32" s="291"/>
      <c r="BAZ32" s="291"/>
      <c r="BBA32" s="291"/>
      <c r="BBB32" s="291"/>
      <c r="BBC32" s="291"/>
      <c r="BBD32" s="291"/>
      <c r="BBE32" s="291"/>
      <c r="BBF32" s="291"/>
      <c r="BBG32" s="291"/>
      <c r="BBH32" s="291"/>
      <c r="BBI32" s="291"/>
      <c r="BBJ32" s="291"/>
      <c r="BBK32" s="291"/>
      <c r="BBL32" s="291"/>
      <c r="BBM32" s="291"/>
      <c r="BBN32" s="291"/>
      <c r="BBO32" s="291"/>
      <c r="BBP32" s="291"/>
      <c r="BBQ32" s="291"/>
      <c r="BBR32" s="291"/>
      <c r="BBS32" s="291"/>
      <c r="BBT32" s="291"/>
      <c r="BBU32" s="291"/>
      <c r="BBV32" s="291"/>
      <c r="BBW32" s="291"/>
      <c r="BBX32" s="291"/>
      <c r="BBY32" s="291"/>
      <c r="BBZ32" s="291"/>
      <c r="BCA32" s="291"/>
      <c r="BCB32" s="291"/>
      <c r="BCC32" s="291"/>
      <c r="BCD32" s="291"/>
      <c r="BCE32" s="291"/>
      <c r="BCF32" s="291"/>
      <c r="BCG32" s="291"/>
      <c r="BCH32" s="291"/>
      <c r="BCI32" s="291"/>
      <c r="BCJ32" s="291"/>
      <c r="BCK32" s="291"/>
      <c r="BCL32" s="291"/>
      <c r="BCM32" s="291"/>
      <c r="BCN32" s="291"/>
      <c r="BCO32" s="291"/>
      <c r="BCP32" s="291"/>
      <c r="BCQ32" s="291"/>
      <c r="BCR32" s="291"/>
      <c r="BCS32" s="291"/>
      <c r="BCT32" s="291"/>
      <c r="BCU32" s="291"/>
      <c r="BCV32" s="291"/>
      <c r="BCW32" s="291"/>
      <c r="BCX32" s="291"/>
      <c r="BCY32" s="291"/>
      <c r="BCZ32" s="291"/>
      <c r="BDA32" s="291"/>
      <c r="BDB32" s="291"/>
      <c r="BDC32" s="291"/>
      <c r="BDD32" s="291"/>
      <c r="BDE32" s="291"/>
      <c r="BDF32" s="291"/>
      <c r="BDG32" s="291"/>
      <c r="BDH32" s="291"/>
      <c r="BDI32" s="291"/>
      <c r="BDJ32" s="291"/>
      <c r="BDK32" s="291"/>
      <c r="BDL32" s="291"/>
      <c r="BDM32" s="291"/>
      <c r="BDN32" s="291"/>
      <c r="BDO32" s="291"/>
      <c r="BDP32" s="291"/>
      <c r="BDQ32" s="291"/>
      <c r="BDR32" s="291"/>
      <c r="BDS32" s="291"/>
      <c r="BDT32" s="291"/>
      <c r="BDU32" s="291"/>
      <c r="BDV32" s="291"/>
      <c r="BDW32" s="291"/>
      <c r="BDX32" s="291"/>
      <c r="BDY32" s="291"/>
      <c r="BDZ32" s="291"/>
      <c r="BEA32" s="291"/>
      <c r="BEB32" s="291"/>
      <c r="BEC32" s="291"/>
      <c r="BED32" s="291"/>
      <c r="BEE32" s="291"/>
      <c r="BEF32" s="291"/>
      <c r="BEG32" s="291"/>
      <c r="BEH32" s="291"/>
      <c r="BEI32" s="291"/>
      <c r="BEJ32" s="291"/>
      <c r="BEK32" s="291"/>
      <c r="BEL32" s="291"/>
      <c r="BEM32" s="291"/>
      <c r="BEN32" s="291"/>
      <c r="BEO32" s="291"/>
      <c r="BEP32" s="291"/>
      <c r="BEQ32" s="291"/>
      <c r="BER32" s="291"/>
      <c r="BES32" s="291"/>
      <c r="BET32" s="291"/>
      <c r="BEU32" s="291"/>
      <c r="BEV32" s="291"/>
      <c r="BEW32" s="291"/>
      <c r="BEX32" s="291"/>
      <c r="BEY32" s="291"/>
      <c r="BEZ32" s="291"/>
      <c r="BFA32" s="291"/>
      <c r="BFB32" s="291"/>
      <c r="BFC32" s="291"/>
      <c r="BFD32" s="291"/>
      <c r="BFE32" s="291"/>
      <c r="BFF32" s="291"/>
      <c r="BFG32" s="291"/>
      <c r="BFH32" s="291"/>
      <c r="BFI32" s="291"/>
      <c r="BFJ32" s="291"/>
      <c r="BFK32" s="291"/>
      <c r="BFL32" s="291"/>
      <c r="BFM32" s="291"/>
      <c r="BFN32" s="291"/>
      <c r="BFO32" s="291"/>
      <c r="BFP32" s="291"/>
      <c r="BFQ32" s="291"/>
      <c r="BFR32" s="291"/>
      <c r="BFS32" s="291"/>
      <c r="BFT32" s="291"/>
      <c r="BFU32" s="291"/>
      <c r="BFV32" s="291"/>
      <c r="BFW32" s="291"/>
      <c r="BFX32" s="291"/>
      <c r="BFY32" s="291"/>
      <c r="BFZ32" s="291"/>
      <c r="BGA32" s="291"/>
      <c r="BGB32" s="291"/>
      <c r="BGC32" s="291"/>
      <c r="BGD32" s="291"/>
      <c r="BGE32" s="291"/>
      <c r="BGF32" s="291"/>
      <c r="BGG32" s="291"/>
      <c r="BGH32" s="291"/>
      <c r="BGI32" s="291"/>
      <c r="BGJ32" s="291"/>
      <c r="BGK32" s="291"/>
      <c r="BGL32" s="291"/>
      <c r="BGM32" s="291"/>
      <c r="BGN32" s="291"/>
      <c r="BGO32" s="291"/>
      <c r="BGP32" s="291"/>
      <c r="BGQ32" s="291"/>
      <c r="BGR32" s="291"/>
      <c r="BGS32" s="291"/>
      <c r="BGT32" s="291"/>
      <c r="BGU32" s="291"/>
      <c r="BGV32" s="291"/>
      <c r="BGW32" s="291"/>
      <c r="BGX32" s="291"/>
      <c r="BGY32" s="291"/>
      <c r="BGZ32" s="291"/>
      <c r="BHA32" s="291"/>
      <c r="BHB32" s="291"/>
      <c r="BHC32" s="291"/>
      <c r="BHD32" s="291"/>
      <c r="BHE32" s="291"/>
      <c r="BHF32" s="291"/>
      <c r="BHG32" s="291"/>
      <c r="BHH32" s="291"/>
      <c r="BHI32" s="291"/>
      <c r="BHJ32" s="291"/>
      <c r="BHK32" s="291"/>
      <c r="BHL32" s="291"/>
      <c r="BHM32" s="291"/>
      <c r="BHN32" s="291"/>
      <c r="BHO32" s="291"/>
      <c r="BHP32" s="291"/>
      <c r="BHQ32" s="291"/>
      <c r="BHR32" s="291"/>
      <c r="BHS32" s="291"/>
      <c r="BHT32" s="291"/>
      <c r="BHU32" s="291"/>
      <c r="BHV32" s="291"/>
      <c r="BHW32" s="291"/>
      <c r="BHX32" s="291"/>
      <c r="BHY32" s="291"/>
      <c r="BHZ32" s="291"/>
      <c r="BIA32" s="291"/>
      <c r="BIB32" s="291"/>
      <c r="BIC32" s="291"/>
      <c r="BID32" s="291"/>
      <c r="BIE32" s="291"/>
      <c r="BIF32" s="291"/>
      <c r="BIG32" s="291"/>
      <c r="BIH32" s="291"/>
      <c r="BII32" s="291"/>
      <c r="BIJ32" s="291"/>
      <c r="BIK32" s="291"/>
      <c r="BIL32" s="291"/>
      <c r="BIM32" s="291"/>
      <c r="BIN32" s="291"/>
      <c r="BIO32" s="291"/>
      <c r="BIP32" s="291"/>
      <c r="BIQ32" s="291"/>
      <c r="BIR32" s="291"/>
      <c r="BIS32" s="291"/>
      <c r="BIT32" s="291"/>
      <c r="BIU32" s="291"/>
      <c r="BIV32" s="291"/>
      <c r="BIW32" s="291"/>
      <c r="BIX32" s="291"/>
      <c r="BIY32" s="291"/>
      <c r="BIZ32" s="291"/>
      <c r="BJA32" s="291"/>
      <c r="BJB32" s="291"/>
      <c r="BJC32" s="291"/>
      <c r="BJD32" s="291"/>
      <c r="BJE32" s="291"/>
      <c r="BJF32" s="291"/>
      <c r="BJG32" s="291"/>
      <c r="BJH32" s="291"/>
      <c r="BJI32" s="291"/>
      <c r="BJJ32" s="291"/>
      <c r="BJK32" s="291"/>
      <c r="BJL32" s="291"/>
      <c r="BJM32" s="291"/>
      <c r="BJN32" s="291"/>
      <c r="BJO32" s="291"/>
      <c r="BJP32" s="291"/>
      <c r="BJQ32" s="291"/>
      <c r="BJR32" s="291"/>
      <c r="BJS32" s="291"/>
      <c r="BJT32" s="291"/>
      <c r="BJU32" s="291"/>
      <c r="BJV32" s="291"/>
      <c r="BJW32" s="291"/>
      <c r="BJX32" s="291"/>
      <c r="BJY32" s="291"/>
      <c r="BJZ32" s="291"/>
      <c r="BKA32" s="291"/>
      <c r="BKB32" s="291"/>
      <c r="BKC32" s="291"/>
      <c r="BKD32" s="291"/>
      <c r="BKE32" s="291"/>
      <c r="BKF32" s="291"/>
      <c r="BKG32" s="291"/>
      <c r="BKH32" s="291"/>
      <c r="BKI32" s="291"/>
      <c r="BKJ32" s="291"/>
      <c r="BKK32" s="291"/>
      <c r="BKL32" s="291"/>
      <c r="BKM32" s="291"/>
      <c r="BKN32" s="291"/>
      <c r="BKO32" s="291"/>
      <c r="BKP32" s="291"/>
      <c r="BKQ32" s="291"/>
      <c r="BKR32" s="291"/>
      <c r="BKS32" s="291"/>
      <c r="BKT32" s="291"/>
      <c r="BKU32" s="291"/>
      <c r="BKV32" s="291"/>
      <c r="BKW32" s="291"/>
      <c r="BKX32" s="291"/>
      <c r="BKY32" s="291"/>
      <c r="BKZ32" s="291"/>
      <c r="BLA32" s="291"/>
      <c r="BLB32" s="291"/>
      <c r="BLC32" s="291"/>
      <c r="BLD32" s="291"/>
      <c r="BLE32" s="291"/>
      <c r="BLF32" s="291"/>
      <c r="BLG32" s="291"/>
      <c r="BLH32" s="291"/>
      <c r="BLI32" s="291"/>
      <c r="BLJ32" s="291"/>
      <c r="BLK32" s="291"/>
      <c r="BLL32" s="291"/>
      <c r="BLM32" s="291"/>
      <c r="BLN32" s="291"/>
      <c r="BLO32" s="291"/>
      <c r="BLP32" s="291"/>
      <c r="BLQ32" s="291"/>
      <c r="BLR32" s="291"/>
      <c r="BLS32" s="291"/>
      <c r="BLT32" s="291"/>
      <c r="BLU32" s="291"/>
      <c r="BLV32" s="291"/>
      <c r="BLW32" s="291"/>
      <c r="BLX32" s="291"/>
      <c r="BLY32" s="291"/>
      <c r="BLZ32" s="291"/>
      <c r="BMA32" s="291"/>
      <c r="BMB32" s="291"/>
      <c r="BMC32" s="291"/>
      <c r="BMD32" s="291"/>
      <c r="BME32" s="291"/>
      <c r="BMF32" s="291"/>
      <c r="BMG32" s="291"/>
      <c r="BMH32" s="291"/>
      <c r="BMI32" s="291"/>
      <c r="BMJ32" s="291"/>
      <c r="BMK32" s="291"/>
      <c r="BML32" s="291"/>
      <c r="BMM32" s="291"/>
      <c r="BMN32" s="291"/>
      <c r="BMO32" s="291"/>
      <c r="BMP32" s="291"/>
      <c r="BMQ32" s="291"/>
      <c r="BMR32" s="291"/>
      <c r="BMS32" s="291"/>
      <c r="BMT32" s="291"/>
      <c r="BMU32" s="291"/>
      <c r="BMV32" s="291"/>
      <c r="BMW32" s="291"/>
      <c r="BMX32" s="291"/>
      <c r="BMY32" s="291"/>
      <c r="BMZ32" s="291"/>
      <c r="BNA32" s="291"/>
      <c r="BNB32" s="291"/>
      <c r="BNC32" s="291"/>
      <c r="BND32" s="291"/>
      <c r="BNE32" s="291"/>
      <c r="BNF32" s="291"/>
      <c r="BNG32" s="291"/>
      <c r="BNH32" s="291"/>
      <c r="BNI32" s="291"/>
      <c r="BNJ32" s="291"/>
      <c r="BNK32" s="291"/>
      <c r="BNL32" s="291"/>
      <c r="BNM32" s="291"/>
      <c r="BNN32" s="291"/>
      <c r="BNO32" s="291"/>
      <c r="BNP32" s="291"/>
      <c r="BNQ32" s="291"/>
      <c r="BNR32" s="291"/>
      <c r="BNS32" s="291"/>
      <c r="BNT32" s="291"/>
      <c r="BNU32" s="291"/>
      <c r="BNV32" s="291"/>
      <c r="BNW32" s="291"/>
      <c r="BNX32" s="291"/>
      <c r="BNY32" s="291"/>
      <c r="BNZ32" s="291"/>
      <c r="BOA32" s="291"/>
      <c r="BOB32" s="291"/>
      <c r="BOC32" s="291"/>
      <c r="BOD32" s="291"/>
      <c r="BOE32" s="291"/>
      <c r="BOF32" s="291"/>
      <c r="BOG32" s="291"/>
      <c r="BOH32" s="291"/>
      <c r="BOI32" s="291"/>
      <c r="BOJ32" s="291"/>
      <c r="BOK32" s="291"/>
      <c r="BOL32" s="291"/>
      <c r="BOM32" s="291"/>
      <c r="BON32" s="291"/>
      <c r="BOO32" s="291"/>
      <c r="BOP32" s="291"/>
      <c r="BOQ32" s="291"/>
      <c r="BOR32" s="291"/>
      <c r="BOS32" s="291"/>
      <c r="BOT32" s="291"/>
      <c r="BOU32" s="291"/>
      <c r="BOV32" s="291"/>
      <c r="BOW32" s="291"/>
      <c r="BOX32" s="291"/>
      <c r="BOY32" s="291"/>
      <c r="BOZ32" s="291"/>
      <c r="BPA32" s="291"/>
      <c r="BPB32" s="291"/>
      <c r="BPC32" s="291"/>
      <c r="BPD32" s="291"/>
      <c r="BPE32" s="291"/>
      <c r="BPF32" s="291"/>
      <c r="BPG32" s="291"/>
      <c r="BPH32" s="291"/>
      <c r="BPI32" s="291"/>
      <c r="BPJ32" s="291"/>
      <c r="BPK32" s="291"/>
      <c r="BPL32" s="291"/>
      <c r="BPM32" s="291"/>
      <c r="BPN32" s="291"/>
      <c r="BPO32" s="291"/>
      <c r="BPP32" s="291"/>
      <c r="BPQ32" s="291"/>
      <c r="BPR32" s="291"/>
      <c r="BPS32" s="291"/>
      <c r="BPT32" s="291"/>
      <c r="BPU32" s="291"/>
      <c r="BPV32" s="291"/>
      <c r="BPW32" s="291"/>
      <c r="BPX32" s="291"/>
      <c r="BPY32" s="291"/>
      <c r="BPZ32" s="291"/>
      <c r="BQA32" s="291"/>
      <c r="BQB32" s="291"/>
      <c r="BQC32" s="291"/>
      <c r="BQD32" s="291"/>
      <c r="BQE32" s="291"/>
      <c r="BQF32" s="291"/>
      <c r="BQG32" s="291"/>
      <c r="BQH32" s="291"/>
      <c r="BQI32" s="291"/>
      <c r="BQJ32" s="291"/>
      <c r="BQK32" s="291"/>
      <c r="BQL32" s="291"/>
      <c r="BQM32" s="291"/>
      <c r="BQN32" s="291"/>
      <c r="BQO32" s="291"/>
      <c r="BQP32" s="291"/>
      <c r="BQQ32" s="291"/>
      <c r="BQR32" s="291"/>
      <c r="BQS32" s="291"/>
      <c r="BQT32" s="291"/>
      <c r="BQU32" s="291"/>
      <c r="BQV32" s="291"/>
      <c r="BQW32" s="291"/>
      <c r="BQX32" s="291"/>
      <c r="BQY32" s="291"/>
      <c r="BQZ32" s="291"/>
      <c r="BRA32" s="291"/>
      <c r="BRB32" s="291"/>
      <c r="BRC32" s="291"/>
      <c r="BRD32" s="291"/>
      <c r="BRE32" s="291"/>
      <c r="BRF32" s="291"/>
      <c r="BRG32" s="291"/>
      <c r="BRH32" s="291"/>
      <c r="BRI32" s="291"/>
      <c r="BRJ32" s="291"/>
      <c r="BRK32" s="291"/>
      <c r="BRL32" s="291"/>
      <c r="BRM32" s="291"/>
      <c r="BRN32" s="291"/>
      <c r="BRO32" s="291"/>
      <c r="BRP32" s="291"/>
      <c r="BRQ32" s="291"/>
      <c r="BRR32" s="291"/>
      <c r="BRS32" s="291"/>
      <c r="BRT32" s="291"/>
      <c r="BRU32" s="291"/>
      <c r="BRV32" s="291"/>
      <c r="BRW32" s="291"/>
      <c r="BRX32" s="291"/>
      <c r="BRY32" s="291"/>
      <c r="BRZ32" s="291"/>
      <c r="BSA32" s="291"/>
      <c r="BSB32" s="291"/>
      <c r="BSC32" s="291"/>
      <c r="BSD32" s="291"/>
      <c r="BSE32" s="291"/>
      <c r="BSF32" s="291"/>
      <c r="BSG32" s="291"/>
      <c r="BSH32" s="291"/>
      <c r="BSI32" s="291"/>
      <c r="BSJ32" s="291"/>
      <c r="BSK32" s="291"/>
      <c r="BSL32" s="291"/>
      <c r="BSM32" s="291"/>
      <c r="BSN32" s="291"/>
      <c r="BSO32" s="291"/>
      <c r="BSP32" s="291"/>
      <c r="BSQ32" s="291"/>
      <c r="BSR32" s="291"/>
      <c r="BSS32" s="291"/>
      <c r="BST32" s="291"/>
      <c r="BSU32" s="291"/>
      <c r="BSV32" s="291"/>
      <c r="BSW32" s="291"/>
      <c r="BSX32" s="291"/>
      <c r="BSY32" s="291"/>
      <c r="BSZ32" s="291"/>
      <c r="BTA32" s="291"/>
      <c r="BTB32" s="291"/>
      <c r="BTC32" s="291"/>
      <c r="BTD32" s="291"/>
      <c r="BTE32" s="291"/>
      <c r="BTF32" s="291"/>
      <c r="BTG32" s="291"/>
      <c r="BTH32" s="291"/>
      <c r="BTI32" s="291"/>
      <c r="BTJ32" s="291"/>
      <c r="BTK32" s="291"/>
      <c r="BTL32" s="291"/>
      <c r="BTM32" s="291"/>
      <c r="BTN32" s="291"/>
      <c r="BTO32" s="291"/>
      <c r="BTP32" s="291"/>
      <c r="BTQ32" s="291"/>
      <c r="BTR32" s="291"/>
      <c r="BTS32" s="291"/>
      <c r="BTT32" s="291"/>
      <c r="BTU32" s="291"/>
      <c r="BTV32" s="291"/>
      <c r="BTW32" s="291"/>
      <c r="BTX32" s="291"/>
      <c r="BTY32" s="291"/>
      <c r="BTZ32" s="291"/>
      <c r="BUA32" s="291"/>
      <c r="BUB32" s="291"/>
      <c r="BUC32" s="291"/>
      <c r="BUD32" s="291"/>
      <c r="BUE32" s="291"/>
      <c r="BUF32" s="291"/>
      <c r="BUG32" s="291"/>
      <c r="BUH32" s="291"/>
      <c r="BUI32" s="291"/>
      <c r="BUJ32" s="291"/>
      <c r="BUK32" s="291"/>
      <c r="BUL32" s="291"/>
      <c r="BUM32" s="291"/>
      <c r="BUN32" s="291"/>
      <c r="BUO32" s="291"/>
      <c r="BUP32" s="291"/>
      <c r="BUQ32" s="291"/>
      <c r="BUR32" s="291"/>
      <c r="BUS32" s="291"/>
      <c r="BUT32" s="291"/>
      <c r="BUU32" s="291"/>
      <c r="BUV32" s="291"/>
      <c r="BUW32" s="291"/>
      <c r="BUX32" s="291"/>
      <c r="BUY32" s="291"/>
      <c r="BUZ32" s="291"/>
      <c r="BVA32" s="291"/>
      <c r="BVB32" s="291"/>
      <c r="BVC32" s="291"/>
      <c r="BVD32" s="291"/>
      <c r="BVE32" s="291"/>
      <c r="BVF32" s="291"/>
      <c r="BVG32" s="291"/>
      <c r="BVH32" s="291"/>
      <c r="BVI32" s="291"/>
      <c r="BVJ32" s="291"/>
      <c r="BVK32" s="291"/>
      <c r="BVL32" s="291"/>
      <c r="BVM32" s="291"/>
      <c r="BVN32" s="291"/>
      <c r="BVO32" s="291"/>
      <c r="BVP32" s="291"/>
      <c r="BVQ32" s="291"/>
      <c r="BVR32" s="291"/>
      <c r="BVS32" s="291"/>
      <c r="BVT32" s="291"/>
      <c r="BVU32" s="291"/>
      <c r="BVV32" s="291"/>
      <c r="BVW32" s="291"/>
      <c r="BVX32" s="291"/>
      <c r="BVY32" s="291"/>
      <c r="BVZ32" s="291"/>
      <c r="BWA32" s="291"/>
      <c r="BWB32" s="291"/>
      <c r="BWC32" s="291"/>
      <c r="BWD32" s="291"/>
      <c r="BWE32" s="291"/>
      <c r="BWF32" s="291"/>
      <c r="BWG32" s="291"/>
      <c r="BWH32" s="291"/>
      <c r="BWI32" s="291"/>
      <c r="BWJ32" s="291"/>
      <c r="BWK32" s="291"/>
      <c r="BWL32" s="291"/>
      <c r="BWM32" s="291"/>
      <c r="BWN32" s="291"/>
      <c r="BWO32" s="291"/>
      <c r="BWP32" s="291"/>
      <c r="BWQ32" s="291"/>
      <c r="BWR32" s="291"/>
      <c r="BWS32" s="291"/>
      <c r="BWT32" s="291"/>
      <c r="BWU32" s="291"/>
      <c r="BWV32" s="291"/>
      <c r="BWW32" s="291"/>
      <c r="BWX32" s="291"/>
      <c r="BWY32" s="291"/>
      <c r="BWZ32" s="291"/>
      <c r="BXA32" s="291"/>
      <c r="BXB32" s="291"/>
      <c r="BXC32" s="291"/>
      <c r="BXD32" s="291"/>
      <c r="BXE32" s="291"/>
      <c r="BXF32" s="291"/>
      <c r="BXG32" s="291"/>
      <c r="BXH32" s="291"/>
      <c r="BXI32" s="291"/>
      <c r="BXJ32" s="291"/>
      <c r="BXK32" s="291"/>
      <c r="BXL32" s="291"/>
      <c r="BXM32" s="291"/>
      <c r="BXN32" s="291"/>
      <c r="BXO32" s="291"/>
      <c r="BXP32" s="291"/>
      <c r="BXQ32" s="291"/>
      <c r="BXR32" s="291"/>
      <c r="BXS32" s="291"/>
      <c r="BXT32" s="291"/>
      <c r="BXU32" s="291"/>
      <c r="BXV32" s="291"/>
      <c r="BXW32" s="291"/>
      <c r="BXX32" s="291"/>
      <c r="BXY32" s="291"/>
      <c r="BXZ32" s="291"/>
      <c r="BYA32" s="291"/>
      <c r="BYB32" s="291"/>
      <c r="BYC32" s="291"/>
      <c r="BYD32" s="291"/>
      <c r="BYE32" s="291"/>
      <c r="BYF32" s="291"/>
      <c r="BYG32" s="291"/>
      <c r="BYH32" s="291"/>
      <c r="BYI32" s="291"/>
      <c r="BYJ32" s="291"/>
      <c r="BYK32" s="291"/>
      <c r="BYL32" s="291"/>
      <c r="BYM32" s="291"/>
      <c r="BYN32" s="291"/>
      <c r="BYO32" s="291"/>
      <c r="BYP32" s="291"/>
      <c r="BYQ32" s="291"/>
      <c r="BYR32" s="291"/>
      <c r="BYS32" s="291"/>
      <c r="BYT32" s="291"/>
      <c r="BYU32" s="291"/>
      <c r="BYV32" s="291"/>
      <c r="BYW32" s="291"/>
      <c r="BYX32" s="291"/>
      <c r="BYY32" s="291"/>
      <c r="BYZ32" s="291"/>
      <c r="BZA32" s="291"/>
      <c r="BZB32" s="291"/>
      <c r="BZC32" s="291"/>
      <c r="BZD32" s="291"/>
      <c r="BZE32" s="291"/>
      <c r="BZF32" s="291"/>
      <c r="BZG32" s="291"/>
      <c r="BZH32" s="291"/>
      <c r="BZI32" s="291"/>
      <c r="BZJ32" s="291"/>
      <c r="BZK32" s="291"/>
      <c r="BZL32" s="291"/>
      <c r="BZM32" s="291"/>
      <c r="BZN32" s="291"/>
      <c r="BZO32" s="291"/>
      <c r="BZP32" s="291"/>
      <c r="BZQ32" s="291"/>
      <c r="BZR32" s="291"/>
      <c r="BZS32" s="291"/>
      <c r="BZT32" s="291"/>
      <c r="BZU32" s="291"/>
      <c r="BZV32" s="291"/>
      <c r="BZW32" s="291"/>
      <c r="BZX32" s="291"/>
      <c r="BZY32" s="291"/>
      <c r="BZZ32" s="291"/>
      <c r="CAA32" s="291"/>
      <c r="CAB32" s="291"/>
      <c r="CAC32" s="291"/>
      <c r="CAD32" s="291"/>
      <c r="CAE32" s="291"/>
      <c r="CAF32" s="291"/>
      <c r="CAG32" s="291"/>
      <c r="CAH32" s="291"/>
      <c r="CAI32" s="291"/>
      <c r="CAJ32" s="291"/>
      <c r="CAK32" s="291"/>
      <c r="CAL32" s="291"/>
      <c r="CAM32" s="291"/>
      <c r="CAN32" s="291"/>
      <c r="CAO32" s="291"/>
      <c r="CAP32" s="291"/>
      <c r="CAQ32" s="291"/>
      <c r="CAR32" s="291"/>
      <c r="CAS32" s="291"/>
      <c r="CAT32" s="291"/>
      <c r="CAU32" s="291"/>
      <c r="CAV32" s="291"/>
      <c r="CAW32" s="291"/>
      <c r="CAX32" s="291"/>
      <c r="CAY32" s="291"/>
      <c r="CAZ32" s="291"/>
      <c r="CBA32" s="291"/>
      <c r="CBB32" s="291"/>
      <c r="CBC32" s="291"/>
      <c r="CBD32" s="291"/>
      <c r="CBE32" s="291"/>
      <c r="CBF32" s="291"/>
      <c r="CBG32" s="291"/>
      <c r="CBH32" s="291"/>
      <c r="CBI32" s="291"/>
      <c r="CBJ32" s="291"/>
      <c r="CBK32" s="291"/>
      <c r="CBL32" s="291"/>
      <c r="CBM32" s="291"/>
      <c r="CBN32" s="291"/>
      <c r="CBO32" s="291"/>
      <c r="CBP32" s="291"/>
      <c r="CBQ32" s="291"/>
      <c r="CBR32" s="291"/>
      <c r="CBS32" s="291"/>
      <c r="CBT32" s="291"/>
      <c r="CBU32" s="291"/>
      <c r="CBV32" s="291"/>
      <c r="CBW32" s="291"/>
      <c r="CBX32" s="291"/>
      <c r="CBY32" s="291"/>
      <c r="CBZ32" s="291"/>
      <c r="CCA32" s="291"/>
      <c r="CCB32" s="291"/>
      <c r="CCC32" s="291"/>
      <c r="CCD32" s="291"/>
      <c r="CCE32" s="291"/>
      <c r="CCF32" s="291"/>
      <c r="CCG32" s="291"/>
      <c r="CCH32" s="291"/>
      <c r="CCI32" s="291"/>
      <c r="CCJ32" s="291"/>
      <c r="CCK32" s="291"/>
      <c r="CCL32" s="291"/>
      <c r="CCM32" s="291"/>
      <c r="CCN32" s="291"/>
      <c r="CCO32" s="291"/>
      <c r="CCP32" s="291"/>
      <c r="CCQ32" s="291"/>
      <c r="CCR32" s="291"/>
      <c r="CCS32" s="291"/>
      <c r="CCT32" s="291"/>
      <c r="CCU32" s="291"/>
      <c r="CCV32" s="291"/>
      <c r="CCW32" s="291"/>
      <c r="CCX32" s="291"/>
      <c r="CCY32" s="291"/>
      <c r="CCZ32" s="291"/>
      <c r="CDA32" s="291"/>
      <c r="CDB32" s="291"/>
      <c r="CDC32" s="291"/>
      <c r="CDD32" s="291"/>
      <c r="CDE32" s="291"/>
      <c r="CDF32" s="291"/>
      <c r="CDG32" s="291"/>
      <c r="CDH32" s="291"/>
      <c r="CDI32" s="291"/>
      <c r="CDJ32" s="291"/>
      <c r="CDK32" s="291"/>
      <c r="CDL32" s="291"/>
      <c r="CDM32" s="291"/>
      <c r="CDN32" s="291"/>
      <c r="CDO32" s="291"/>
      <c r="CDP32" s="291"/>
      <c r="CDQ32" s="291"/>
      <c r="CDR32" s="291"/>
      <c r="CDS32" s="291"/>
      <c r="CDT32" s="291"/>
      <c r="CDU32" s="291"/>
      <c r="CDV32" s="291"/>
      <c r="CDW32" s="291"/>
      <c r="CDX32" s="291"/>
      <c r="CDY32" s="291"/>
      <c r="CDZ32" s="291"/>
      <c r="CEA32" s="291"/>
      <c r="CEB32" s="291"/>
      <c r="CEC32" s="291"/>
      <c r="CED32" s="291"/>
      <c r="CEE32" s="291"/>
      <c r="CEF32" s="291"/>
      <c r="CEG32" s="291"/>
      <c r="CEH32" s="291"/>
      <c r="CEI32" s="291"/>
      <c r="CEJ32" s="291"/>
      <c r="CEK32" s="291"/>
      <c r="CEL32" s="291"/>
      <c r="CEM32" s="291"/>
      <c r="CEN32" s="291"/>
      <c r="CEO32" s="291"/>
      <c r="CEP32" s="291"/>
      <c r="CEQ32" s="291"/>
      <c r="CER32" s="291"/>
      <c r="CES32" s="291"/>
      <c r="CET32" s="291"/>
      <c r="CEU32" s="291"/>
      <c r="CEV32" s="291"/>
      <c r="CEW32" s="291"/>
      <c r="CEX32" s="291"/>
      <c r="CEY32" s="291"/>
      <c r="CEZ32" s="291"/>
      <c r="CFA32" s="291"/>
      <c r="CFB32" s="291"/>
      <c r="CFC32" s="291"/>
      <c r="CFD32" s="291"/>
      <c r="CFE32" s="291"/>
      <c r="CFF32" s="291"/>
      <c r="CFG32" s="291"/>
      <c r="CFH32" s="291"/>
      <c r="CFI32" s="291"/>
      <c r="CFJ32" s="291"/>
      <c r="CFK32" s="291"/>
      <c r="CFL32" s="291"/>
      <c r="CFM32" s="291"/>
      <c r="CFN32" s="291"/>
      <c r="CFO32" s="291"/>
      <c r="CFP32" s="291"/>
      <c r="CFQ32" s="291"/>
      <c r="CFR32" s="291"/>
      <c r="CFS32" s="291"/>
      <c r="CFT32" s="291"/>
      <c r="CFU32" s="291"/>
      <c r="CFV32" s="291"/>
      <c r="CFW32" s="291"/>
      <c r="CFX32" s="291"/>
      <c r="CFY32" s="291"/>
      <c r="CFZ32" s="291"/>
      <c r="CGA32" s="291"/>
      <c r="CGB32" s="291"/>
      <c r="CGC32" s="291"/>
      <c r="CGD32" s="291"/>
      <c r="CGE32" s="291"/>
      <c r="CGF32" s="291"/>
      <c r="CGG32" s="291"/>
      <c r="CGH32" s="291"/>
      <c r="CGI32" s="291"/>
      <c r="CGJ32" s="291"/>
      <c r="CGK32" s="291"/>
      <c r="CGL32" s="291"/>
      <c r="CGM32" s="291"/>
      <c r="CGN32" s="291"/>
      <c r="CGO32" s="291"/>
      <c r="CGP32" s="291"/>
      <c r="CGQ32" s="291"/>
      <c r="CGR32" s="291"/>
      <c r="CGS32" s="291"/>
      <c r="CGT32" s="291"/>
      <c r="CGU32" s="291"/>
      <c r="CGV32" s="291"/>
      <c r="CGW32" s="291"/>
      <c r="CGX32" s="291"/>
      <c r="CGY32" s="291"/>
      <c r="CGZ32" s="291"/>
      <c r="CHA32" s="291"/>
      <c r="CHB32" s="291"/>
      <c r="CHC32" s="291"/>
      <c r="CHD32" s="291"/>
      <c r="CHE32" s="291"/>
      <c r="CHF32" s="291"/>
      <c r="CHG32" s="291"/>
      <c r="CHH32" s="291"/>
      <c r="CHI32" s="291"/>
      <c r="CHJ32" s="291"/>
      <c r="CHK32" s="291"/>
      <c r="CHL32" s="291"/>
      <c r="CHM32" s="291"/>
      <c r="CHN32" s="291"/>
      <c r="CHO32" s="291"/>
      <c r="CHP32" s="291"/>
      <c r="CHQ32" s="291"/>
      <c r="CHR32" s="291"/>
      <c r="CHS32" s="291"/>
      <c r="CHT32" s="291"/>
      <c r="CHU32" s="291"/>
      <c r="CHV32" s="291"/>
      <c r="CHW32" s="291"/>
      <c r="CHX32" s="291"/>
      <c r="CHY32" s="291"/>
      <c r="CHZ32" s="291"/>
      <c r="CIA32" s="291"/>
      <c r="CIB32" s="291"/>
      <c r="CIC32" s="291"/>
      <c r="CID32" s="291"/>
      <c r="CIE32" s="291"/>
      <c r="CIF32" s="291"/>
      <c r="CIG32" s="291"/>
      <c r="CIH32" s="291"/>
      <c r="CII32" s="291"/>
      <c r="CIJ32" s="291"/>
      <c r="CIK32" s="291"/>
      <c r="CIL32" s="291"/>
      <c r="CIM32" s="291"/>
      <c r="CIN32" s="291"/>
      <c r="CIO32" s="291"/>
      <c r="CIP32" s="291"/>
      <c r="CIQ32" s="291"/>
      <c r="CIR32" s="291"/>
      <c r="CIS32" s="291"/>
      <c r="CIT32" s="291"/>
      <c r="CIU32" s="291"/>
      <c r="CIV32" s="291"/>
      <c r="CIW32" s="291"/>
      <c r="CIX32" s="291"/>
      <c r="CIY32" s="291"/>
      <c r="CIZ32" s="291"/>
      <c r="CJA32" s="291"/>
      <c r="CJB32" s="291"/>
      <c r="CJC32" s="291"/>
      <c r="CJD32" s="291"/>
      <c r="CJE32" s="291"/>
      <c r="CJF32" s="291"/>
      <c r="CJG32" s="291"/>
      <c r="CJH32" s="291"/>
      <c r="CJI32" s="291"/>
      <c r="CJJ32" s="291"/>
      <c r="CJK32" s="291"/>
      <c r="CJL32" s="291"/>
      <c r="CJM32" s="291"/>
      <c r="CJN32" s="291"/>
      <c r="CJO32" s="291"/>
      <c r="CJP32" s="291"/>
      <c r="CJQ32" s="291"/>
      <c r="CJR32" s="291"/>
      <c r="CJS32" s="291"/>
      <c r="CJT32" s="291"/>
      <c r="CJU32" s="291"/>
      <c r="CJV32" s="291"/>
      <c r="CJW32" s="291"/>
      <c r="CJX32" s="291"/>
      <c r="CJY32" s="291"/>
      <c r="CJZ32" s="291"/>
      <c r="CKA32" s="291"/>
      <c r="CKB32" s="291"/>
      <c r="CKC32" s="291"/>
      <c r="CKD32" s="291"/>
      <c r="CKE32" s="291"/>
      <c r="CKF32" s="291"/>
      <c r="CKG32" s="291"/>
      <c r="CKH32" s="291"/>
      <c r="CKI32" s="291"/>
      <c r="CKJ32" s="291"/>
      <c r="CKK32" s="291"/>
      <c r="CKL32" s="291"/>
      <c r="CKM32" s="291"/>
      <c r="CKN32" s="291"/>
      <c r="CKO32" s="291"/>
      <c r="CKP32" s="291"/>
      <c r="CKQ32" s="291"/>
      <c r="CKR32" s="291"/>
      <c r="CKS32" s="291"/>
      <c r="CKT32" s="291"/>
      <c r="CKU32" s="291"/>
      <c r="CKV32" s="291"/>
      <c r="CKW32" s="291"/>
      <c r="CKX32" s="291"/>
      <c r="CKY32" s="291"/>
      <c r="CKZ32" s="291"/>
      <c r="CLA32" s="291"/>
      <c r="CLB32" s="291"/>
      <c r="CLC32" s="291"/>
      <c r="CLD32" s="291"/>
      <c r="CLE32" s="291"/>
      <c r="CLF32" s="291"/>
      <c r="CLG32" s="291"/>
      <c r="CLH32" s="291"/>
      <c r="CLI32" s="291"/>
      <c r="CLJ32" s="291"/>
      <c r="CLK32" s="291"/>
      <c r="CLL32" s="291"/>
      <c r="CLM32" s="291"/>
      <c r="CLN32" s="291"/>
      <c r="CLO32" s="291"/>
      <c r="CLP32" s="291"/>
      <c r="CLQ32" s="291"/>
      <c r="CLR32" s="291"/>
      <c r="CLS32" s="291"/>
      <c r="CLT32" s="291"/>
      <c r="CLU32" s="291"/>
      <c r="CLV32" s="291"/>
      <c r="CLW32" s="291"/>
      <c r="CLX32" s="291"/>
      <c r="CLY32" s="291"/>
      <c r="CLZ32" s="291"/>
      <c r="CMA32" s="291"/>
      <c r="CMB32" s="291"/>
      <c r="CMC32" s="291"/>
      <c r="CMD32" s="291"/>
      <c r="CME32" s="291"/>
      <c r="CMF32" s="291"/>
      <c r="CMG32" s="291"/>
      <c r="CMH32" s="291"/>
      <c r="CMI32" s="291"/>
      <c r="CMJ32" s="291"/>
      <c r="CMK32" s="291"/>
      <c r="CML32" s="291"/>
      <c r="CMM32" s="291"/>
      <c r="CMN32" s="291"/>
      <c r="CMO32" s="291"/>
      <c r="CMP32" s="291"/>
      <c r="CMQ32" s="291"/>
      <c r="CMR32" s="291"/>
      <c r="CMS32" s="291"/>
      <c r="CMT32" s="291"/>
      <c r="CMU32" s="291"/>
      <c r="CMV32" s="291"/>
      <c r="CMW32" s="291"/>
      <c r="CMX32" s="291"/>
      <c r="CMY32" s="291"/>
      <c r="CMZ32" s="291"/>
      <c r="CNA32" s="291"/>
      <c r="CNB32" s="291"/>
      <c r="CNC32" s="291"/>
      <c r="CND32" s="291"/>
      <c r="CNE32" s="291"/>
      <c r="CNF32" s="291"/>
      <c r="CNG32" s="291"/>
      <c r="CNH32" s="291"/>
      <c r="CNI32" s="291"/>
      <c r="CNJ32" s="291"/>
      <c r="CNK32" s="291"/>
      <c r="CNL32" s="291"/>
      <c r="CNM32" s="291"/>
      <c r="CNN32" s="291"/>
      <c r="CNO32" s="291"/>
      <c r="CNP32" s="291"/>
      <c r="CNQ32" s="291"/>
      <c r="CNR32" s="291"/>
      <c r="CNS32" s="291"/>
      <c r="CNT32" s="291"/>
      <c r="CNU32" s="291"/>
      <c r="CNV32" s="291"/>
      <c r="CNW32" s="291"/>
      <c r="CNX32" s="291"/>
      <c r="CNY32" s="291"/>
      <c r="CNZ32" s="291"/>
      <c r="COA32" s="291"/>
      <c r="COB32" s="291"/>
      <c r="COC32" s="291"/>
      <c r="COD32" s="291"/>
      <c r="COE32" s="291"/>
      <c r="COF32" s="291"/>
      <c r="COG32" s="291"/>
      <c r="COH32" s="291"/>
      <c r="COI32" s="291"/>
      <c r="COJ32" s="291"/>
      <c r="COK32" s="291"/>
      <c r="COL32" s="291"/>
      <c r="COM32" s="291"/>
      <c r="CON32" s="291"/>
      <c r="COO32" s="291"/>
      <c r="COP32" s="291"/>
      <c r="COQ32" s="291"/>
      <c r="COR32" s="291"/>
      <c r="COS32" s="291"/>
      <c r="COT32" s="291"/>
      <c r="COU32" s="291"/>
      <c r="COV32" s="291"/>
      <c r="COW32" s="291"/>
      <c r="COX32" s="291"/>
      <c r="COY32" s="291"/>
      <c r="COZ32" s="291"/>
      <c r="CPA32" s="291"/>
      <c r="CPB32" s="291"/>
      <c r="CPC32" s="291"/>
      <c r="CPD32" s="291"/>
      <c r="CPE32" s="291"/>
      <c r="CPF32" s="291"/>
      <c r="CPG32" s="291"/>
      <c r="CPH32" s="291"/>
      <c r="CPI32" s="291"/>
      <c r="CPJ32" s="291"/>
      <c r="CPK32" s="291"/>
      <c r="CPL32" s="291"/>
      <c r="CPM32" s="291"/>
      <c r="CPN32" s="291"/>
      <c r="CPO32" s="291"/>
      <c r="CPP32" s="291"/>
      <c r="CPQ32" s="291"/>
      <c r="CPR32" s="291"/>
      <c r="CPS32" s="291"/>
      <c r="CPT32" s="291"/>
      <c r="CPU32" s="291"/>
      <c r="CPV32" s="291"/>
      <c r="CPW32" s="291"/>
      <c r="CPX32" s="291"/>
      <c r="CPY32" s="291"/>
      <c r="CPZ32" s="291"/>
      <c r="CQA32" s="291"/>
      <c r="CQB32" s="291"/>
      <c r="CQC32" s="291"/>
      <c r="CQD32" s="291"/>
      <c r="CQE32" s="291"/>
      <c r="CQF32" s="291"/>
      <c r="CQG32" s="291"/>
      <c r="CQH32" s="291"/>
      <c r="CQI32" s="291"/>
      <c r="CQJ32" s="291"/>
      <c r="CQK32" s="291"/>
      <c r="CQL32" s="291"/>
      <c r="CQM32" s="291"/>
      <c r="CQN32" s="291"/>
      <c r="CQO32" s="291"/>
      <c r="CQP32" s="291"/>
      <c r="CQQ32" s="291"/>
      <c r="CQR32" s="291"/>
      <c r="CQS32" s="291"/>
      <c r="CQT32" s="291"/>
      <c r="CQU32" s="291"/>
      <c r="CQV32" s="291"/>
      <c r="CQW32" s="291"/>
      <c r="CQX32" s="291"/>
      <c r="CQY32" s="291"/>
      <c r="CQZ32" s="291"/>
      <c r="CRA32" s="291"/>
      <c r="CRB32" s="291"/>
      <c r="CRC32" s="291"/>
      <c r="CRD32" s="291"/>
      <c r="CRE32" s="291"/>
      <c r="CRF32" s="291"/>
      <c r="CRG32" s="291"/>
      <c r="CRH32" s="291"/>
      <c r="CRI32" s="291"/>
      <c r="CRJ32" s="291"/>
      <c r="CRK32" s="291"/>
      <c r="CRL32" s="291"/>
      <c r="CRM32" s="291"/>
      <c r="CRN32" s="291"/>
      <c r="CRO32" s="291"/>
      <c r="CRP32" s="291"/>
      <c r="CRQ32" s="291"/>
      <c r="CRR32" s="291"/>
      <c r="CRS32" s="291"/>
      <c r="CRT32" s="291"/>
      <c r="CRU32" s="291"/>
      <c r="CRV32" s="291"/>
      <c r="CRW32" s="291"/>
      <c r="CRX32" s="291"/>
      <c r="CRY32" s="291"/>
      <c r="CRZ32" s="291"/>
      <c r="CSA32" s="291"/>
      <c r="CSB32" s="291"/>
      <c r="CSC32" s="291"/>
      <c r="CSD32" s="291"/>
      <c r="CSE32" s="291"/>
      <c r="CSF32" s="291"/>
      <c r="CSG32" s="291"/>
      <c r="CSH32" s="291"/>
      <c r="CSI32" s="291"/>
      <c r="CSJ32" s="291"/>
      <c r="CSK32" s="291"/>
      <c r="CSL32" s="291"/>
      <c r="CSM32" s="291"/>
      <c r="CSN32" s="291"/>
      <c r="CSO32" s="291"/>
      <c r="CSP32" s="291"/>
      <c r="CSQ32" s="291"/>
      <c r="CSR32" s="291"/>
      <c r="CSS32" s="291"/>
      <c r="CST32" s="291"/>
      <c r="CSU32" s="291"/>
      <c r="CSV32" s="291"/>
      <c r="CSW32" s="291"/>
      <c r="CSX32" s="291"/>
      <c r="CSY32" s="291"/>
      <c r="CSZ32" s="291"/>
      <c r="CTA32" s="291"/>
      <c r="CTB32" s="291"/>
      <c r="CTC32" s="291"/>
      <c r="CTD32" s="291"/>
      <c r="CTE32" s="291"/>
      <c r="CTF32" s="291"/>
      <c r="CTG32" s="291"/>
      <c r="CTH32" s="291"/>
      <c r="CTI32" s="291"/>
      <c r="CTJ32" s="291"/>
      <c r="CTK32" s="291"/>
      <c r="CTL32" s="291"/>
      <c r="CTM32" s="291"/>
      <c r="CTN32" s="291"/>
      <c r="CTO32" s="291"/>
      <c r="CTP32" s="291"/>
      <c r="CTQ32" s="291"/>
      <c r="CTR32" s="291"/>
      <c r="CTS32" s="291"/>
      <c r="CTT32" s="291"/>
      <c r="CTU32" s="291"/>
      <c r="CTV32" s="291"/>
      <c r="CTW32" s="291"/>
      <c r="CTX32" s="291"/>
      <c r="CTY32" s="291"/>
      <c r="CTZ32" s="291"/>
      <c r="CUA32" s="291"/>
      <c r="CUB32" s="291"/>
      <c r="CUC32" s="291"/>
      <c r="CUD32" s="291"/>
      <c r="CUE32" s="291"/>
      <c r="CUF32" s="291"/>
      <c r="CUG32" s="291"/>
      <c r="CUH32" s="291"/>
      <c r="CUI32" s="291"/>
      <c r="CUJ32" s="291"/>
      <c r="CUK32" s="291"/>
      <c r="CUL32" s="291"/>
      <c r="CUM32" s="291"/>
      <c r="CUN32" s="291"/>
      <c r="CUO32" s="291"/>
      <c r="CUP32" s="291"/>
      <c r="CUQ32" s="291"/>
      <c r="CUR32" s="291"/>
      <c r="CUS32" s="291"/>
      <c r="CUT32" s="291"/>
      <c r="CUU32" s="291"/>
      <c r="CUV32" s="291"/>
      <c r="CUW32" s="291"/>
      <c r="CUX32" s="291"/>
      <c r="CUY32" s="291"/>
      <c r="CUZ32" s="291"/>
      <c r="CVA32" s="291"/>
      <c r="CVB32" s="291"/>
      <c r="CVC32" s="291"/>
      <c r="CVD32" s="291"/>
      <c r="CVE32" s="291"/>
      <c r="CVF32" s="291"/>
      <c r="CVG32" s="291"/>
      <c r="CVH32" s="291"/>
      <c r="CVI32" s="291"/>
      <c r="CVJ32" s="291"/>
      <c r="CVK32" s="291"/>
      <c r="CVL32" s="291"/>
      <c r="CVM32" s="291"/>
      <c r="CVN32" s="291"/>
      <c r="CVO32" s="291"/>
      <c r="CVP32" s="291"/>
      <c r="CVQ32" s="291"/>
      <c r="CVR32" s="291"/>
      <c r="CVS32" s="291"/>
      <c r="CVT32" s="291"/>
      <c r="CVU32" s="291"/>
      <c r="CVV32" s="291"/>
      <c r="CVW32" s="291"/>
      <c r="CVX32" s="291"/>
      <c r="CVY32" s="291"/>
      <c r="CVZ32" s="291"/>
      <c r="CWA32" s="291"/>
      <c r="CWB32" s="291"/>
      <c r="CWC32" s="291"/>
      <c r="CWD32" s="291"/>
      <c r="CWE32" s="291"/>
      <c r="CWF32" s="291"/>
      <c r="CWG32" s="291"/>
      <c r="CWH32" s="291"/>
      <c r="CWI32" s="291"/>
      <c r="CWJ32" s="291"/>
      <c r="CWK32" s="291"/>
      <c r="CWL32" s="291"/>
      <c r="CWM32" s="291"/>
      <c r="CWN32" s="291"/>
      <c r="CWO32" s="291"/>
      <c r="CWP32" s="291"/>
      <c r="CWQ32" s="291"/>
      <c r="CWR32" s="291"/>
      <c r="CWS32" s="291"/>
      <c r="CWT32" s="291"/>
      <c r="CWU32" s="291"/>
      <c r="CWV32" s="291"/>
      <c r="CWW32" s="291"/>
      <c r="CWX32" s="291"/>
      <c r="CWY32" s="291"/>
      <c r="CWZ32" s="291"/>
      <c r="CXA32" s="291"/>
      <c r="CXB32" s="291"/>
      <c r="CXC32" s="291"/>
      <c r="CXD32" s="291"/>
      <c r="CXE32" s="291"/>
      <c r="CXF32" s="291"/>
      <c r="CXG32" s="291"/>
      <c r="CXH32" s="291"/>
      <c r="CXI32" s="291"/>
      <c r="CXJ32" s="291"/>
      <c r="CXK32" s="291"/>
      <c r="CXL32" s="291"/>
      <c r="CXM32" s="291"/>
      <c r="CXN32" s="291"/>
      <c r="CXO32" s="291"/>
      <c r="CXP32" s="291"/>
      <c r="CXQ32" s="291"/>
      <c r="CXR32" s="291"/>
      <c r="CXS32" s="291"/>
      <c r="CXT32" s="291"/>
      <c r="CXU32" s="291"/>
      <c r="CXV32" s="291"/>
      <c r="CXW32" s="291"/>
      <c r="CXX32" s="291"/>
      <c r="CXY32" s="291"/>
      <c r="CXZ32" s="291"/>
      <c r="CYA32" s="291"/>
      <c r="CYB32" s="291"/>
      <c r="CYC32" s="291"/>
      <c r="CYD32" s="291"/>
      <c r="CYE32" s="291"/>
      <c r="CYF32" s="291"/>
      <c r="CYG32" s="291"/>
      <c r="CYH32" s="291"/>
      <c r="CYI32" s="291"/>
      <c r="CYJ32" s="291"/>
      <c r="CYK32" s="291"/>
      <c r="CYL32" s="291"/>
      <c r="CYM32" s="291"/>
      <c r="CYN32" s="291"/>
      <c r="CYO32" s="291"/>
      <c r="CYP32" s="291"/>
      <c r="CYQ32" s="291"/>
      <c r="CYR32" s="291"/>
      <c r="CYS32" s="291"/>
      <c r="CYT32" s="291"/>
      <c r="CYU32" s="291"/>
      <c r="CYV32" s="291"/>
      <c r="CYW32" s="291"/>
      <c r="CYX32" s="291"/>
      <c r="CYY32" s="291"/>
      <c r="CYZ32" s="291"/>
      <c r="CZA32" s="291"/>
      <c r="CZB32" s="291"/>
      <c r="CZC32" s="291"/>
      <c r="CZD32" s="291"/>
      <c r="CZE32" s="291"/>
      <c r="CZF32" s="291"/>
      <c r="CZG32" s="291"/>
      <c r="CZH32" s="291"/>
      <c r="CZI32" s="291"/>
      <c r="CZJ32" s="291"/>
      <c r="CZK32" s="291"/>
      <c r="CZL32" s="291"/>
      <c r="CZM32" s="291"/>
      <c r="CZN32" s="291"/>
      <c r="CZO32" s="291"/>
      <c r="CZP32" s="291"/>
      <c r="CZQ32" s="291"/>
      <c r="CZR32" s="291"/>
      <c r="CZS32" s="291"/>
      <c r="CZT32" s="291"/>
      <c r="CZU32" s="291"/>
      <c r="CZV32" s="291"/>
      <c r="CZW32" s="291"/>
      <c r="CZX32" s="291"/>
      <c r="CZY32" s="291"/>
      <c r="CZZ32" s="291"/>
      <c r="DAA32" s="291"/>
      <c r="DAB32" s="291"/>
      <c r="DAC32" s="291"/>
      <c r="DAD32" s="291"/>
      <c r="DAE32" s="291"/>
      <c r="DAF32" s="291"/>
      <c r="DAG32" s="291"/>
      <c r="DAH32" s="291"/>
      <c r="DAI32" s="291"/>
      <c r="DAJ32" s="291"/>
      <c r="DAK32" s="291"/>
      <c r="DAL32" s="291"/>
      <c r="DAM32" s="291"/>
      <c r="DAN32" s="291"/>
      <c r="DAO32" s="291"/>
      <c r="DAP32" s="291"/>
      <c r="DAQ32" s="291"/>
      <c r="DAR32" s="291"/>
      <c r="DAS32" s="291"/>
      <c r="DAT32" s="291"/>
      <c r="DAU32" s="291"/>
      <c r="DAV32" s="291"/>
      <c r="DAW32" s="291"/>
      <c r="DAX32" s="291"/>
      <c r="DAY32" s="291"/>
      <c r="DAZ32" s="291"/>
      <c r="DBA32" s="291"/>
      <c r="DBB32" s="291"/>
      <c r="DBC32" s="291"/>
      <c r="DBD32" s="291"/>
      <c r="DBE32" s="291"/>
      <c r="DBF32" s="291"/>
      <c r="DBG32" s="291"/>
      <c r="DBH32" s="291"/>
      <c r="DBI32" s="291"/>
      <c r="DBJ32" s="291"/>
      <c r="DBK32" s="291"/>
      <c r="DBL32" s="291"/>
      <c r="DBM32" s="291"/>
      <c r="DBN32" s="291"/>
      <c r="DBO32" s="291"/>
      <c r="DBP32" s="291"/>
      <c r="DBQ32" s="291"/>
      <c r="DBR32" s="291"/>
      <c r="DBS32" s="291"/>
      <c r="DBT32" s="291"/>
      <c r="DBU32" s="291"/>
      <c r="DBV32" s="291"/>
      <c r="DBW32" s="291"/>
      <c r="DBX32" s="291"/>
      <c r="DBY32" s="291"/>
      <c r="DBZ32" s="291"/>
      <c r="DCA32" s="291"/>
      <c r="DCB32" s="291"/>
      <c r="DCC32" s="291"/>
      <c r="DCD32" s="291"/>
      <c r="DCE32" s="291"/>
      <c r="DCF32" s="291"/>
      <c r="DCG32" s="291"/>
      <c r="DCH32" s="291"/>
      <c r="DCI32" s="291"/>
      <c r="DCJ32" s="291"/>
      <c r="DCK32" s="291"/>
      <c r="DCL32" s="291"/>
      <c r="DCM32" s="291"/>
      <c r="DCN32" s="291"/>
      <c r="DCO32" s="291"/>
      <c r="DCP32" s="291"/>
      <c r="DCQ32" s="291"/>
      <c r="DCR32" s="291"/>
      <c r="DCS32" s="291"/>
      <c r="DCT32" s="291"/>
      <c r="DCU32" s="291"/>
      <c r="DCV32" s="291"/>
      <c r="DCW32" s="291"/>
      <c r="DCX32" s="291"/>
      <c r="DCY32" s="291"/>
      <c r="DCZ32" s="291"/>
      <c r="DDA32" s="291"/>
      <c r="DDB32" s="291"/>
      <c r="DDC32" s="291"/>
      <c r="DDD32" s="291"/>
      <c r="DDE32" s="291"/>
      <c r="DDF32" s="291"/>
      <c r="DDG32" s="291"/>
      <c r="DDH32" s="291"/>
      <c r="DDI32" s="291"/>
      <c r="DDJ32" s="291"/>
      <c r="DDK32" s="291"/>
      <c r="DDL32" s="291"/>
      <c r="DDM32" s="291"/>
      <c r="DDN32" s="291"/>
      <c r="DDO32" s="291"/>
      <c r="DDP32" s="291"/>
      <c r="DDQ32" s="291"/>
      <c r="DDR32" s="291"/>
      <c r="DDS32" s="291"/>
      <c r="DDT32" s="291"/>
      <c r="DDU32" s="291"/>
      <c r="DDV32" s="291"/>
      <c r="DDW32" s="291"/>
      <c r="DDX32" s="291"/>
      <c r="DDY32" s="291"/>
      <c r="DDZ32" s="291"/>
      <c r="DEA32" s="291"/>
      <c r="DEB32" s="291"/>
      <c r="DEC32" s="291"/>
      <c r="DED32" s="291"/>
      <c r="DEE32" s="291"/>
      <c r="DEF32" s="291"/>
      <c r="DEG32" s="291"/>
      <c r="DEH32" s="291"/>
      <c r="DEI32" s="291"/>
      <c r="DEJ32" s="291"/>
      <c r="DEK32" s="291"/>
      <c r="DEL32" s="291"/>
      <c r="DEM32" s="291"/>
      <c r="DEN32" s="291"/>
      <c r="DEO32" s="291"/>
      <c r="DEP32" s="291"/>
      <c r="DEQ32" s="291"/>
      <c r="DER32" s="291"/>
      <c r="DES32" s="291"/>
      <c r="DET32" s="291"/>
      <c r="DEU32" s="291"/>
      <c r="DEV32" s="291"/>
      <c r="DEW32" s="291"/>
      <c r="DEX32" s="291"/>
      <c r="DEY32" s="291"/>
      <c r="DEZ32" s="291"/>
      <c r="DFA32" s="291"/>
      <c r="DFB32" s="291"/>
      <c r="DFC32" s="291"/>
      <c r="DFD32" s="291"/>
      <c r="DFE32" s="291"/>
      <c r="DFF32" s="291"/>
      <c r="DFG32" s="291"/>
      <c r="DFH32" s="291"/>
      <c r="DFI32" s="291"/>
      <c r="DFJ32" s="291"/>
      <c r="DFK32" s="291"/>
      <c r="DFL32" s="291"/>
      <c r="DFM32" s="291"/>
      <c r="DFN32" s="291"/>
      <c r="DFO32" s="291"/>
      <c r="DFP32" s="291"/>
      <c r="DFQ32" s="291"/>
      <c r="DFR32" s="291"/>
      <c r="DFS32" s="291"/>
      <c r="DFT32" s="291"/>
      <c r="DFU32" s="291"/>
      <c r="DFV32" s="291"/>
      <c r="DFW32" s="291"/>
      <c r="DFX32" s="291"/>
      <c r="DFY32" s="291"/>
      <c r="DFZ32" s="291"/>
      <c r="DGA32" s="291"/>
      <c r="DGB32" s="291"/>
      <c r="DGC32" s="291"/>
      <c r="DGD32" s="291"/>
      <c r="DGE32" s="291"/>
      <c r="DGF32" s="291"/>
      <c r="DGG32" s="291"/>
      <c r="DGH32" s="291"/>
      <c r="DGI32" s="291"/>
      <c r="DGJ32" s="291"/>
      <c r="DGK32" s="291"/>
      <c r="DGL32" s="291"/>
      <c r="DGM32" s="291"/>
      <c r="DGN32" s="291"/>
      <c r="DGO32" s="291"/>
      <c r="DGP32" s="291"/>
      <c r="DGQ32" s="291"/>
      <c r="DGR32" s="291"/>
      <c r="DGS32" s="291"/>
      <c r="DGT32" s="291"/>
      <c r="DGU32" s="291"/>
      <c r="DGV32" s="291"/>
      <c r="DGW32" s="291"/>
      <c r="DGX32" s="291"/>
      <c r="DGY32" s="291"/>
      <c r="DGZ32" s="291"/>
      <c r="DHA32" s="291"/>
      <c r="DHB32" s="291"/>
      <c r="DHC32" s="291"/>
      <c r="DHD32" s="291"/>
      <c r="DHE32" s="291"/>
      <c r="DHF32" s="291"/>
      <c r="DHG32" s="291"/>
      <c r="DHH32" s="291"/>
      <c r="DHI32" s="291"/>
      <c r="DHJ32" s="291"/>
      <c r="DHK32" s="291"/>
      <c r="DHL32" s="291"/>
      <c r="DHM32" s="291"/>
      <c r="DHN32" s="291"/>
      <c r="DHO32" s="291"/>
      <c r="DHP32" s="291"/>
      <c r="DHQ32" s="291"/>
      <c r="DHR32" s="291"/>
      <c r="DHS32" s="291"/>
      <c r="DHT32" s="291"/>
      <c r="DHU32" s="291"/>
      <c r="DHV32" s="291"/>
      <c r="DHW32" s="291"/>
      <c r="DHX32" s="291"/>
      <c r="DHY32" s="291"/>
      <c r="DHZ32" s="291"/>
      <c r="DIA32" s="291"/>
      <c r="DIB32" s="291"/>
      <c r="DIC32" s="291"/>
      <c r="DID32" s="291"/>
      <c r="DIE32" s="291"/>
      <c r="DIF32" s="291"/>
      <c r="DIG32" s="291"/>
      <c r="DIH32" s="291"/>
      <c r="DII32" s="291"/>
      <c r="DIJ32" s="291"/>
      <c r="DIK32" s="291"/>
      <c r="DIL32" s="291"/>
      <c r="DIM32" s="291"/>
      <c r="DIN32" s="291"/>
      <c r="DIO32" s="291"/>
      <c r="DIP32" s="291"/>
      <c r="DIQ32" s="291"/>
      <c r="DIR32" s="291"/>
      <c r="DIS32" s="291"/>
      <c r="DIT32" s="291"/>
      <c r="DIU32" s="291"/>
      <c r="DIV32" s="291"/>
      <c r="DIW32" s="291"/>
      <c r="DIX32" s="291"/>
      <c r="DIY32" s="291"/>
      <c r="DIZ32" s="291"/>
      <c r="DJA32" s="291"/>
      <c r="DJB32" s="291"/>
      <c r="DJC32" s="291"/>
      <c r="DJD32" s="291"/>
      <c r="DJE32" s="291"/>
      <c r="DJF32" s="291"/>
      <c r="DJG32" s="291"/>
      <c r="DJH32" s="291"/>
      <c r="DJI32" s="291"/>
      <c r="DJJ32" s="291"/>
      <c r="DJK32" s="291"/>
      <c r="DJL32" s="291"/>
      <c r="DJM32" s="291"/>
      <c r="DJN32" s="291"/>
      <c r="DJO32" s="291"/>
      <c r="DJP32" s="291"/>
      <c r="DJQ32" s="291"/>
      <c r="DJR32" s="291"/>
      <c r="DJS32" s="291"/>
      <c r="DJT32" s="291"/>
      <c r="DJU32" s="291"/>
      <c r="DJV32" s="291"/>
      <c r="DJW32" s="291"/>
      <c r="DJX32" s="291"/>
      <c r="DJY32" s="291"/>
      <c r="DJZ32" s="291"/>
      <c r="DKA32" s="291"/>
      <c r="DKB32" s="291"/>
      <c r="DKC32" s="291"/>
      <c r="DKD32" s="291"/>
      <c r="DKE32" s="291"/>
      <c r="DKF32" s="291"/>
      <c r="DKG32" s="291"/>
      <c r="DKH32" s="291"/>
      <c r="DKI32" s="291"/>
      <c r="DKJ32" s="291"/>
      <c r="DKK32" s="291"/>
      <c r="DKL32" s="291"/>
      <c r="DKM32" s="291"/>
      <c r="DKN32" s="291"/>
      <c r="DKO32" s="291"/>
      <c r="DKP32" s="291"/>
      <c r="DKQ32" s="291"/>
      <c r="DKR32" s="291"/>
      <c r="DKS32" s="291"/>
      <c r="DKT32" s="291"/>
      <c r="DKU32" s="291"/>
      <c r="DKV32" s="291"/>
      <c r="DKW32" s="291"/>
      <c r="DKX32" s="291"/>
      <c r="DKY32" s="291"/>
      <c r="DKZ32" s="291"/>
      <c r="DLA32" s="291"/>
      <c r="DLB32" s="291"/>
      <c r="DLC32" s="291"/>
      <c r="DLD32" s="291"/>
      <c r="DLE32" s="291"/>
      <c r="DLF32" s="291"/>
      <c r="DLG32" s="291"/>
      <c r="DLH32" s="291"/>
      <c r="DLI32" s="291"/>
      <c r="DLJ32" s="291"/>
      <c r="DLK32" s="291"/>
      <c r="DLL32" s="291"/>
      <c r="DLM32" s="291"/>
      <c r="DLN32" s="291"/>
      <c r="DLO32" s="291"/>
      <c r="DLP32" s="291"/>
      <c r="DLQ32" s="291"/>
      <c r="DLR32" s="291"/>
      <c r="DLS32" s="291"/>
      <c r="DLT32" s="291"/>
      <c r="DLU32" s="291"/>
      <c r="DLV32" s="291"/>
      <c r="DLW32" s="291"/>
      <c r="DLX32" s="291"/>
      <c r="DLY32" s="291"/>
      <c r="DLZ32" s="291"/>
      <c r="DMA32" s="291"/>
      <c r="DMB32" s="291"/>
      <c r="DMC32" s="291"/>
      <c r="DMD32" s="291"/>
      <c r="DME32" s="291"/>
      <c r="DMF32" s="291"/>
      <c r="DMG32" s="291"/>
      <c r="DMH32" s="291"/>
      <c r="DMI32" s="291"/>
      <c r="DMJ32" s="291"/>
      <c r="DMK32" s="291"/>
      <c r="DML32" s="291"/>
      <c r="DMM32" s="291"/>
      <c r="DMN32" s="291"/>
      <c r="DMO32" s="291"/>
      <c r="DMP32" s="291"/>
      <c r="DMQ32" s="291"/>
      <c r="DMR32" s="291"/>
      <c r="DMS32" s="291"/>
      <c r="DMT32" s="291"/>
      <c r="DMU32" s="291"/>
      <c r="DMV32" s="291"/>
      <c r="DMW32" s="291"/>
      <c r="DMX32" s="291"/>
      <c r="DMY32" s="291"/>
      <c r="DMZ32" s="291"/>
      <c r="DNA32" s="291"/>
      <c r="DNB32" s="291"/>
      <c r="DNC32" s="291"/>
      <c r="DND32" s="291"/>
      <c r="DNE32" s="291"/>
      <c r="DNF32" s="291"/>
      <c r="DNG32" s="291"/>
      <c r="DNH32" s="291"/>
      <c r="DNI32" s="291"/>
      <c r="DNJ32" s="291"/>
      <c r="DNK32" s="291"/>
      <c r="DNL32" s="291"/>
      <c r="DNM32" s="291"/>
      <c r="DNN32" s="291"/>
      <c r="DNO32" s="291"/>
      <c r="DNP32" s="291"/>
      <c r="DNQ32" s="291"/>
      <c r="DNR32" s="291"/>
      <c r="DNS32" s="291"/>
      <c r="DNT32" s="291"/>
      <c r="DNU32" s="291"/>
      <c r="DNV32" s="291"/>
      <c r="DNW32" s="291"/>
      <c r="DNX32" s="291"/>
      <c r="DNY32" s="291"/>
      <c r="DNZ32" s="291"/>
      <c r="DOA32" s="291"/>
      <c r="DOB32" s="291"/>
      <c r="DOC32" s="291"/>
      <c r="DOD32" s="291"/>
      <c r="DOE32" s="291"/>
      <c r="DOF32" s="291"/>
      <c r="DOG32" s="291"/>
      <c r="DOH32" s="291"/>
      <c r="DOI32" s="291"/>
      <c r="DOJ32" s="291"/>
      <c r="DOK32" s="291"/>
      <c r="DOL32" s="291"/>
      <c r="DOM32" s="291"/>
      <c r="DON32" s="291"/>
      <c r="DOO32" s="291"/>
      <c r="DOP32" s="291"/>
      <c r="DOQ32" s="291"/>
      <c r="DOR32" s="291"/>
      <c r="DOS32" s="291"/>
      <c r="DOT32" s="291"/>
      <c r="DOU32" s="291"/>
      <c r="DOV32" s="291"/>
      <c r="DOW32" s="291"/>
      <c r="DOX32" s="291"/>
      <c r="DOY32" s="291"/>
      <c r="DOZ32" s="291"/>
      <c r="DPA32" s="291"/>
      <c r="DPB32" s="291"/>
      <c r="DPC32" s="291"/>
      <c r="DPD32" s="291"/>
      <c r="DPE32" s="291"/>
      <c r="DPF32" s="291"/>
      <c r="DPG32" s="291"/>
      <c r="DPH32" s="291"/>
      <c r="DPI32" s="291"/>
      <c r="DPJ32" s="291"/>
      <c r="DPK32" s="291"/>
      <c r="DPL32" s="291"/>
      <c r="DPM32" s="291"/>
      <c r="DPN32" s="291"/>
      <c r="DPO32" s="291"/>
      <c r="DPP32" s="291"/>
      <c r="DPQ32" s="291"/>
      <c r="DPR32" s="291"/>
      <c r="DPS32" s="291"/>
      <c r="DPT32" s="291"/>
      <c r="DPU32" s="291"/>
      <c r="DPV32" s="291"/>
      <c r="DPW32" s="291"/>
      <c r="DPX32" s="291"/>
      <c r="DPY32" s="291"/>
      <c r="DPZ32" s="291"/>
      <c r="DQA32" s="291"/>
      <c r="DQB32" s="291"/>
      <c r="DQC32" s="291"/>
      <c r="DQD32" s="291"/>
      <c r="DQE32" s="291"/>
      <c r="DQF32" s="291"/>
      <c r="DQG32" s="291"/>
      <c r="DQH32" s="291"/>
      <c r="DQI32" s="291"/>
      <c r="DQJ32" s="291"/>
      <c r="DQK32" s="291"/>
      <c r="DQL32" s="291"/>
      <c r="DQM32" s="291"/>
      <c r="DQN32" s="291"/>
      <c r="DQO32" s="291"/>
      <c r="DQP32" s="291"/>
      <c r="DQQ32" s="291"/>
      <c r="DQR32" s="291"/>
      <c r="DQS32" s="291"/>
      <c r="DQT32" s="291"/>
      <c r="DQU32" s="291"/>
      <c r="DQV32" s="291"/>
      <c r="DQW32" s="291"/>
      <c r="DQX32" s="291"/>
      <c r="DQY32" s="291"/>
      <c r="DQZ32" s="291"/>
      <c r="DRA32" s="291"/>
      <c r="DRB32" s="291"/>
      <c r="DRC32" s="291"/>
      <c r="DRD32" s="291"/>
      <c r="DRE32" s="291"/>
      <c r="DRF32" s="291"/>
      <c r="DRG32" s="291"/>
      <c r="DRH32" s="291"/>
      <c r="DRI32" s="291"/>
      <c r="DRJ32" s="291"/>
      <c r="DRK32" s="291"/>
      <c r="DRL32" s="291"/>
      <c r="DRM32" s="291"/>
      <c r="DRN32" s="291"/>
      <c r="DRO32" s="291"/>
      <c r="DRP32" s="291"/>
      <c r="DRQ32" s="291"/>
      <c r="DRR32" s="291"/>
      <c r="DRS32" s="291"/>
      <c r="DRT32" s="291"/>
      <c r="DRU32" s="291"/>
      <c r="DRV32" s="291"/>
      <c r="DRW32" s="291"/>
      <c r="DRX32" s="291"/>
      <c r="DRY32" s="291"/>
      <c r="DRZ32" s="291"/>
      <c r="DSA32" s="291"/>
      <c r="DSB32" s="291"/>
      <c r="DSC32" s="291"/>
      <c r="DSD32" s="291"/>
      <c r="DSE32" s="291"/>
      <c r="DSF32" s="291"/>
      <c r="DSG32" s="291"/>
      <c r="DSH32" s="291"/>
      <c r="DSI32" s="291"/>
      <c r="DSJ32" s="291"/>
      <c r="DSK32" s="291"/>
      <c r="DSL32" s="291"/>
      <c r="DSM32" s="291"/>
      <c r="DSN32" s="291"/>
      <c r="DSO32" s="291"/>
      <c r="DSP32" s="291"/>
      <c r="DSQ32" s="291"/>
      <c r="DSR32" s="291"/>
      <c r="DSS32" s="291"/>
      <c r="DST32" s="291"/>
      <c r="DSU32" s="291"/>
      <c r="DSV32" s="291"/>
      <c r="DSW32" s="291"/>
      <c r="DSX32" s="291"/>
      <c r="DSY32" s="291"/>
      <c r="DSZ32" s="291"/>
      <c r="DTA32" s="291"/>
      <c r="DTB32" s="291"/>
      <c r="DTC32" s="291"/>
      <c r="DTD32" s="291"/>
      <c r="DTE32" s="291"/>
      <c r="DTF32" s="291"/>
      <c r="DTG32" s="291"/>
      <c r="DTH32" s="291"/>
      <c r="DTI32" s="291"/>
      <c r="DTJ32" s="291"/>
      <c r="DTK32" s="291"/>
      <c r="DTL32" s="291"/>
      <c r="DTM32" s="291"/>
      <c r="DTN32" s="291"/>
      <c r="DTO32" s="291"/>
      <c r="DTP32" s="291"/>
      <c r="DTQ32" s="291"/>
      <c r="DTR32" s="291"/>
      <c r="DTS32" s="291"/>
      <c r="DTT32" s="291"/>
      <c r="DTU32" s="291"/>
      <c r="DTV32" s="291"/>
      <c r="DTW32" s="291"/>
      <c r="DTX32" s="291"/>
      <c r="DTY32" s="291"/>
      <c r="DTZ32" s="291"/>
      <c r="DUA32" s="291"/>
      <c r="DUB32" s="291"/>
      <c r="DUC32" s="291"/>
      <c r="DUD32" s="291"/>
      <c r="DUE32" s="291"/>
      <c r="DUF32" s="291"/>
      <c r="DUG32" s="291"/>
      <c r="DUH32" s="291"/>
      <c r="DUI32" s="291"/>
      <c r="DUJ32" s="291"/>
      <c r="DUK32" s="291"/>
      <c r="DUL32" s="291"/>
      <c r="DUM32" s="291"/>
      <c r="DUN32" s="291"/>
      <c r="DUO32" s="291"/>
      <c r="DUP32" s="291"/>
      <c r="DUQ32" s="291"/>
      <c r="DUR32" s="291"/>
      <c r="DUS32" s="291"/>
      <c r="DUT32" s="291"/>
      <c r="DUU32" s="291"/>
      <c r="DUV32" s="291"/>
      <c r="DUW32" s="291"/>
      <c r="DUX32" s="291"/>
      <c r="DUY32" s="291"/>
      <c r="DUZ32" s="291"/>
      <c r="DVA32" s="291"/>
      <c r="DVB32" s="291"/>
      <c r="DVC32" s="291"/>
      <c r="DVD32" s="291"/>
      <c r="DVE32" s="291"/>
      <c r="DVF32" s="291"/>
      <c r="DVG32" s="291"/>
      <c r="DVH32" s="291"/>
      <c r="DVI32" s="291"/>
      <c r="DVJ32" s="291"/>
      <c r="DVK32" s="291"/>
      <c r="DVL32" s="291"/>
      <c r="DVM32" s="291"/>
      <c r="DVN32" s="291"/>
      <c r="DVO32" s="291"/>
      <c r="DVP32" s="291"/>
      <c r="DVQ32" s="291"/>
      <c r="DVR32" s="291"/>
      <c r="DVS32" s="291"/>
      <c r="DVT32" s="291"/>
      <c r="DVU32" s="291"/>
      <c r="DVV32" s="291"/>
      <c r="DVW32" s="291"/>
      <c r="DVX32" s="291"/>
      <c r="DVY32" s="291"/>
      <c r="DVZ32" s="291"/>
      <c r="DWA32" s="291"/>
      <c r="DWB32" s="291"/>
      <c r="DWC32" s="291"/>
      <c r="DWD32" s="291"/>
      <c r="DWE32" s="291"/>
      <c r="DWF32" s="291"/>
      <c r="DWG32" s="291"/>
      <c r="DWH32" s="291"/>
      <c r="DWI32" s="291"/>
      <c r="DWJ32" s="291"/>
      <c r="DWK32" s="291"/>
      <c r="DWL32" s="291"/>
      <c r="DWM32" s="291"/>
      <c r="DWN32" s="291"/>
      <c r="DWO32" s="291"/>
      <c r="DWP32" s="291"/>
      <c r="DWQ32" s="291"/>
      <c r="DWR32" s="291"/>
      <c r="DWS32" s="291"/>
      <c r="DWT32" s="291"/>
      <c r="DWU32" s="291"/>
      <c r="DWV32" s="291"/>
      <c r="DWW32" s="291"/>
      <c r="DWX32" s="291"/>
      <c r="DWY32" s="291"/>
      <c r="DWZ32" s="291"/>
      <c r="DXA32" s="291"/>
      <c r="DXB32" s="291"/>
      <c r="DXC32" s="291"/>
      <c r="DXD32" s="291"/>
      <c r="DXE32" s="291"/>
      <c r="DXF32" s="291"/>
      <c r="DXG32" s="291"/>
      <c r="DXH32" s="291"/>
      <c r="DXI32" s="291"/>
      <c r="DXJ32" s="291"/>
      <c r="DXK32" s="291"/>
      <c r="DXL32" s="291"/>
      <c r="DXM32" s="291"/>
      <c r="DXN32" s="291"/>
      <c r="DXO32" s="291"/>
      <c r="DXP32" s="291"/>
      <c r="DXQ32" s="291"/>
      <c r="DXR32" s="291"/>
      <c r="DXS32" s="291"/>
      <c r="DXT32" s="291"/>
      <c r="DXU32" s="291"/>
      <c r="DXV32" s="291"/>
      <c r="DXW32" s="291"/>
      <c r="DXX32" s="291"/>
      <c r="DXY32" s="291"/>
      <c r="DXZ32" s="291"/>
      <c r="DYA32" s="291"/>
      <c r="DYB32" s="291"/>
      <c r="DYC32" s="291"/>
      <c r="DYD32" s="291"/>
      <c r="DYE32" s="291"/>
      <c r="DYF32" s="291"/>
      <c r="DYG32" s="291"/>
      <c r="DYH32" s="291"/>
      <c r="DYI32" s="291"/>
      <c r="DYJ32" s="291"/>
      <c r="DYK32" s="291"/>
      <c r="DYL32" s="291"/>
      <c r="DYM32" s="291"/>
      <c r="DYN32" s="291"/>
      <c r="DYO32" s="291"/>
      <c r="DYP32" s="291"/>
      <c r="DYQ32" s="291"/>
      <c r="DYR32" s="291"/>
      <c r="DYS32" s="291"/>
      <c r="DYT32" s="291"/>
      <c r="DYU32" s="291"/>
      <c r="DYV32" s="291"/>
      <c r="DYW32" s="291"/>
      <c r="DYX32" s="291"/>
      <c r="DYY32" s="291"/>
      <c r="DYZ32" s="291"/>
      <c r="DZA32" s="291"/>
      <c r="DZB32" s="291"/>
      <c r="DZC32" s="291"/>
      <c r="DZD32" s="291"/>
      <c r="DZE32" s="291"/>
      <c r="DZF32" s="291"/>
      <c r="DZG32" s="291"/>
      <c r="DZH32" s="291"/>
      <c r="DZI32" s="291"/>
      <c r="DZJ32" s="291"/>
      <c r="DZK32" s="291"/>
      <c r="DZL32" s="291"/>
      <c r="DZM32" s="291"/>
      <c r="DZN32" s="291"/>
      <c r="DZO32" s="291"/>
      <c r="DZP32" s="291"/>
      <c r="DZQ32" s="291"/>
      <c r="DZR32" s="291"/>
      <c r="DZS32" s="291"/>
      <c r="DZT32" s="291"/>
      <c r="DZU32" s="291"/>
      <c r="DZV32" s="291"/>
      <c r="DZW32" s="291"/>
      <c r="DZX32" s="291"/>
      <c r="DZY32" s="291"/>
      <c r="DZZ32" s="291"/>
      <c r="EAA32" s="291"/>
      <c r="EAB32" s="291"/>
      <c r="EAC32" s="291"/>
      <c r="EAD32" s="291"/>
      <c r="EAE32" s="291"/>
      <c r="EAF32" s="291"/>
      <c r="EAG32" s="291"/>
      <c r="EAH32" s="291"/>
      <c r="EAI32" s="291"/>
      <c r="EAJ32" s="291"/>
      <c r="EAK32" s="291"/>
      <c r="EAL32" s="291"/>
      <c r="EAM32" s="291"/>
      <c r="EAN32" s="291"/>
      <c r="EAO32" s="291"/>
      <c r="EAP32" s="291"/>
      <c r="EAQ32" s="291"/>
      <c r="EAR32" s="291"/>
      <c r="EAS32" s="291"/>
      <c r="EAT32" s="291"/>
      <c r="EAU32" s="291"/>
      <c r="EAV32" s="291"/>
      <c r="EAW32" s="291"/>
      <c r="EAX32" s="291"/>
      <c r="EAY32" s="291"/>
      <c r="EAZ32" s="291"/>
      <c r="EBA32" s="291"/>
      <c r="EBB32" s="291"/>
      <c r="EBC32" s="291"/>
      <c r="EBD32" s="291"/>
      <c r="EBE32" s="291"/>
      <c r="EBF32" s="291"/>
      <c r="EBG32" s="291"/>
      <c r="EBH32" s="291"/>
      <c r="EBI32" s="291"/>
      <c r="EBJ32" s="291"/>
      <c r="EBK32" s="291"/>
      <c r="EBL32" s="291"/>
      <c r="EBM32" s="291"/>
      <c r="EBN32" s="291"/>
      <c r="EBO32" s="291"/>
      <c r="EBP32" s="291"/>
      <c r="EBQ32" s="291"/>
      <c r="EBR32" s="291"/>
      <c r="EBS32" s="291"/>
      <c r="EBT32" s="291"/>
      <c r="EBU32" s="291"/>
      <c r="EBV32" s="291"/>
      <c r="EBW32" s="291"/>
      <c r="EBX32" s="291"/>
      <c r="EBY32" s="291"/>
      <c r="EBZ32" s="291"/>
      <c r="ECA32" s="291"/>
      <c r="ECB32" s="291"/>
      <c r="ECC32" s="291"/>
      <c r="ECD32" s="291"/>
      <c r="ECE32" s="291"/>
      <c r="ECF32" s="291"/>
      <c r="ECG32" s="291"/>
      <c r="ECH32" s="291"/>
      <c r="ECI32" s="291"/>
      <c r="ECJ32" s="291"/>
      <c r="ECK32" s="291"/>
      <c r="ECL32" s="291"/>
      <c r="ECM32" s="291"/>
      <c r="ECN32" s="291"/>
      <c r="ECO32" s="291"/>
      <c r="ECP32" s="291"/>
      <c r="ECQ32" s="291"/>
      <c r="ECR32" s="291"/>
      <c r="ECS32" s="291"/>
      <c r="ECT32" s="291"/>
      <c r="ECU32" s="291"/>
      <c r="ECV32" s="291"/>
      <c r="ECW32" s="291"/>
      <c r="ECX32" s="291"/>
      <c r="ECY32" s="291"/>
      <c r="ECZ32" s="291"/>
      <c r="EDA32" s="291"/>
      <c r="EDB32" s="291"/>
      <c r="EDC32" s="291"/>
      <c r="EDD32" s="291"/>
      <c r="EDE32" s="291"/>
      <c r="EDF32" s="291"/>
      <c r="EDG32" s="291"/>
      <c r="EDH32" s="291"/>
      <c r="EDI32" s="291"/>
      <c r="EDJ32" s="291"/>
      <c r="EDK32" s="291"/>
      <c r="EDL32" s="291"/>
      <c r="EDM32" s="291"/>
      <c r="EDN32" s="291"/>
      <c r="EDO32" s="291"/>
      <c r="EDP32" s="291"/>
      <c r="EDQ32" s="291"/>
      <c r="EDR32" s="291"/>
      <c r="EDS32" s="291"/>
      <c r="EDT32" s="291"/>
      <c r="EDU32" s="291"/>
      <c r="EDV32" s="291"/>
      <c r="EDW32" s="291"/>
      <c r="EDX32" s="291"/>
      <c r="EDY32" s="291"/>
      <c r="EDZ32" s="291"/>
      <c r="EEA32" s="291"/>
      <c r="EEB32" s="291"/>
      <c r="EEC32" s="291"/>
      <c r="EED32" s="291"/>
      <c r="EEE32" s="291"/>
      <c r="EEF32" s="291"/>
      <c r="EEG32" s="291"/>
      <c r="EEH32" s="291"/>
      <c r="EEI32" s="291"/>
      <c r="EEJ32" s="291"/>
      <c r="EEK32" s="291"/>
      <c r="EEL32" s="291"/>
      <c r="EEM32" s="291"/>
      <c r="EEN32" s="291"/>
      <c r="EEO32" s="291"/>
      <c r="EEP32" s="291"/>
      <c r="EEQ32" s="291"/>
      <c r="EER32" s="291"/>
      <c r="EES32" s="291"/>
      <c r="EET32" s="291"/>
      <c r="EEU32" s="291"/>
      <c r="EEV32" s="291"/>
      <c r="EEW32" s="291"/>
      <c r="EEX32" s="291"/>
      <c r="EEY32" s="291"/>
      <c r="EEZ32" s="291"/>
      <c r="EFA32" s="291"/>
      <c r="EFB32" s="291"/>
      <c r="EFC32" s="291"/>
      <c r="EFD32" s="291"/>
      <c r="EFE32" s="291"/>
      <c r="EFF32" s="291"/>
      <c r="EFG32" s="291"/>
      <c r="EFH32" s="291"/>
      <c r="EFI32" s="291"/>
      <c r="EFJ32" s="291"/>
      <c r="EFK32" s="291"/>
      <c r="EFL32" s="291"/>
      <c r="EFM32" s="291"/>
      <c r="EFN32" s="291"/>
      <c r="EFO32" s="291"/>
      <c r="EFP32" s="291"/>
      <c r="EFQ32" s="291"/>
      <c r="EFR32" s="291"/>
      <c r="EFS32" s="291"/>
      <c r="EFT32" s="291"/>
      <c r="EFU32" s="291"/>
      <c r="EFV32" s="291"/>
      <c r="EFW32" s="291"/>
      <c r="EFX32" s="291"/>
      <c r="EFY32" s="291"/>
      <c r="EFZ32" s="291"/>
      <c r="EGA32" s="291"/>
      <c r="EGB32" s="291"/>
      <c r="EGC32" s="291"/>
      <c r="EGD32" s="291"/>
      <c r="EGE32" s="291"/>
      <c r="EGF32" s="291"/>
      <c r="EGG32" s="291"/>
      <c r="EGH32" s="291"/>
      <c r="EGI32" s="291"/>
      <c r="EGJ32" s="291"/>
      <c r="EGK32" s="291"/>
      <c r="EGL32" s="291"/>
      <c r="EGM32" s="291"/>
      <c r="EGN32" s="291"/>
      <c r="EGO32" s="291"/>
      <c r="EGP32" s="291"/>
      <c r="EGQ32" s="291"/>
      <c r="EGR32" s="291"/>
      <c r="EGS32" s="291"/>
      <c r="EGT32" s="291"/>
      <c r="EGU32" s="291"/>
      <c r="EGV32" s="291"/>
      <c r="EGW32" s="291"/>
      <c r="EGX32" s="291"/>
      <c r="EGY32" s="291"/>
      <c r="EGZ32" s="291"/>
      <c r="EHA32" s="291"/>
      <c r="EHB32" s="291"/>
      <c r="EHC32" s="291"/>
      <c r="EHD32" s="291"/>
      <c r="EHE32" s="291"/>
      <c r="EHF32" s="291"/>
      <c r="EHG32" s="291"/>
      <c r="EHH32" s="291"/>
      <c r="EHI32" s="291"/>
      <c r="EHJ32" s="291"/>
      <c r="EHK32" s="291"/>
      <c r="EHL32" s="291"/>
      <c r="EHM32" s="291"/>
      <c r="EHN32" s="291"/>
      <c r="EHO32" s="291"/>
      <c r="EHP32" s="291"/>
      <c r="EHQ32" s="291"/>
      <c r="EHR32" s="291"/>
      <c r="EHS32" s="291"/>
      <c r="EHT32" s="291"/>
      <c r="EHU32" s="291"/>
      <c r="EHV32" s="291"/>
      <c r="EHW32" s="291"/>
      <c r="EHX32" s="291"/>
      <c r="EHY32" s="291"/>
      <c r="EHZ32" s="291"/>
      <c r="EIA32" s="291"/>
      <c r="EIB32" s="291"/>
      <c r="EIC32" s="291"/>
      <c r="EID32" s="291"/>
      <c r="EIE32" s="291"/>
      <c r="EIF32" s="291"/>
      <c r="EIG32" s="291"/>
      <c r="EIH32" s="291"/>
      <c r="EII32" s="291"/>
      <c r="EIJ32" s="291"/>
      <c r="EIK32" s="291"/>
      <c r="EIL32" s="291"/>
      <c r="EIM32" s="291"/>
      <c r="EIN32" s="291"/>
      <c r="EIO32" s="291"/>
      <c r="EIP32" s="291"/>
      <c r="EIQ32" s="291"/>
      <c r="EIR32" s="291"/>
      <c r="EIS32" s="291"/>
      <c r="EIT32" s="291"/>
      <c r="EIU32" s="291"/>
      <c r="EIV32" s="291"/>
      <c r="EIW32" s="291"/>
      <c r="EIX32" s="291"/>
      <c r="EIY32" s="291"/>
      <c r="EIZ32" s="291"/>
      <c r="EJA32" s="291"/>
      <c r="EJB32" s="291"/>
      <c r="EJC32" s="291"/>
      <c r="EJD32" s="291"/>
      <c r="EJE32" s="291"/>
      <c r="EJF32" s="291"/>
      <c r="EJG32" s="291"/>
      <c r="EJH32" s="291"/>
      <c r="EJI32" s="291"/>
      <c r="EJJ32" s="291"/>
      <c r="EJK32" s="291"/>
      <c r="EJL32" s="291"/>
      <c r="EJM32" s="291"/>
      <c r="EJN32" s="291"/>
      <c r="EJO32" s="291"/>
      <c r="EJP32" s="291"/>
      <c r="EJQ32" s="291"/>
      <c r="EJR32" s="291"/>
      <c r="EJS32" s="291"/>
      <c r="EJT32" s="291"/>
      <c r="EJU32" s="291"/>
      <c r="EJV32" s="291"/>
      <c r="EJW32" s="291"/>
      <c r="EJX32" s="291"/>
      <c r="EJY32" s="291"/>
      <c r="EJZ32" s="291"/>
      <c r="EKA32" s="291"/>
      <c r="EKB32" s="291"/>
      <c r="EKC32" s="291"/>
      <c r="EKD32" s="291"/>
      <c r="EKE32" s="291"/>
      <c r="EKF32" s="291"/>
      <c r="EKG32" s="291"/>
      <c r="EKH32" s="291"/>
      <c r="EKI32" s="291"/>
      <c r="EKJ32" s="291"/>
      <c r="EKK32" s="291"/>
      <c r="EKL32" s="291"/>
      <c r="EKM32" s="291"/>
      <c r="EKN32" s="291"/>
      <c r="EKO32" s="291"/>
      <c r="EKP32" s="291"/>
      <c r="EKQ32" s="291"/>
      <c r="EKR32" s="291"/>
      <c r="EKS32" s="291"/>
      <c r="EKT32" s="291"/>
      <c r="EKU32" s="291"/>
      <c r="EKV32" s="291"/>
      <c r="EKW32" s="291"/>
      <c r="EKX32" s="291"/>
      <c r="EKY32" s="291"/>
      <c r="EKZ32" s="291"/>
      <c r="ELA32" s="291"/>
      <c r="ELB32" s="291"/>
      <c r="ELC32" s="291"/>
      <c r="ELD32" s="291"/>
      <c r="ELE32" s="291"/>
      <c r="ELF32" s="291"/>
      <c r="ELG32" s="291"/>
      <c r="ELH32" s="291"/>
      <c r="ELI32" s="291"/>
      <c r="ELJ32" s="291"/>
      <c r="ELK32" s="291"/>
      <c r="ELL32" s="291"/>
      <c r="ELM32" s="291"/>
      <c r="ELN32" s="291"/>
      <c r="ELO32" s="291"/>
      <c r="ELP32" s="291"/>
      <c r="ELQ32" s="291"/>
      <c r="ELR32" s="291"/>
      <c r="ELS32" s="291"/>
      <c r="ELT32" s="291"/>
      <c r="ELU32" s="291"/>
      <c r="ELV32" s="291"/>
      <c r="ELW32" s="291"/>
      <c r="ELX32" s="291"/>
      <c r="ELY32" s="291"/>
      <c r="ELZ32" s="291"/>
      <c r="EMA32" s="291"/>
      <c r="EMB32" s="291"/>
      <c r="EMC32" s="291"/>
      <c r="EMD32" s="291"/>
      <c r="EME32" s="291"/>
      <c r="EMF32" s="291"/>
      <c r="EMG32" s="291"/>
      <c r="EMH32" s="291"/>
      <c r="EMI32" s="291"/>
      <c r="EMJ32" s="291"/>
      <c r="EMK32" s="291"/>
      <c r="EML32" s="291"/>
      <c r="EMM32" s="291"/>
      <c r="EMN32" s="291"/>
      <c r="EMO32" s="291"/>
      <c r="EMP32" s="291"/>
      <c r="EMQ32" s="291"/>
      <c r="EMR32" s="291"/>
      <c r="EMS32" s="291"/>
      <c r="EMT32" s="291"/>
      <c r="EMU32" s="291"/>
      <c r="EMV32" s="291"/>
      <c r="EMW32" s="291"/>
      <c r="EMX32" s="291"/>
      <c r="EMY32" s="291"/>
      <c r="EMZ32" s="291"/>
      <c r="ENA32" s="291"/>
      <c r="ENB32" s="291"/>
      <c r="ENC32" s="291"/>
      <c r="END32" s="291"/>
      <c r="ENE32" s="291"/>
      <c r="ENF32" s="291"/>
      <c r="ENG32" s="291"/>
      <c r="ENH32" s="291"/>
      <c r="ENI32" s="291"/>
      <c r="ENJ32" s="291"/>
      <c r="ENK32" s="291"/>
      <c r="ENL32" s="291"/>
      <c r="ENM32" s="291"/>
      <c r="ENN32" s="291"/>
      <c r="ENO32" s="291"/>
      <c r="ENP32" s="291"/>
      <c r="ENQ32" s="291"/>
      <c r="ENR32" s="291"/>
      <c r="ENS32" s="291"/>
      <c r="ENT32" s="291"/>
      <c r="ENU32" s="291"/>
      <c r="ENV32" s="291"/>
      <c r="ENW32" s="291"/>
      <c r="ENX32" s="291"/>
      <c r="ENY32" s="291"/>
      <c r="ENZ32" s="291"/>
      <c r="EOA32" s="291"/>
      <c r="EOB32" s="291"/>
      <c r="EOC32" s="291"/>
      <c r="EOD32" s="291"/>
      <c r="EOE32" s="291"/>
      <c r="EOF32" s="291"/>
      <c r="EOG32" s="291"/>
      <c r="EOH32" s="291"/>
      <c r="EOI32" s="291"/>
      <c r="EOJ32" s="291"/>
      <c r="EOK32" s="291"/>
      <c r="EOL32" s="291"/>
      <c r="EOM32" s="291"/>
      <c r="EON32" s="291"/>
      <c r="EOO32" s="291"/>
      <c r="EOP32" s="291"/>
      <c r="EOQ32" s="291"/>
      <c r="EOR32" s="291"/>
      <c r="EOS32" s="291"/>
      <c r="EOT32" s="291"/>
      <c r="EOU32" s="291"/>
      <c r="EOV32" s="291"/>
      <c r="EOW32" s="291"/>
      <c r="EOX32" s="291"/>
      <c r="EOY32" s="291"/>
      <c r="EOZ32" s="291"/>
      <c r="EPA32" s="291"/>
      <c r="EPB32" s="291"/>
      <c r="EPC32" s="291"/>
      <c r="EPD32" s="291"/>
      <c r="EPE32" s="291"/>
      <c r="EPF32" s="291"/>
      <c r="EPG32" s="291"/>
      <c r="EPH32" s="291"/>
      <c r="EPI32" s="291"/>
      <c r="EPJ32" s="291"/>
      <c r="EPK32" s="291"/>
      <c r="EPL32" s="291"/>
      <c r="EPM32" s="291"/>
      <c r="EPN32" s="291"/>
      <c r="EPO32" s="291"/>
      <c r="EPP32" s="291"/>
      <c r="EPQ32" s="291"/>
      <c r="EPR32" s="291"/>
      <c r="EPS32" s="291"/>
      <c r="EPT32" s="291"/>
      <c r="EPU32" s="291"/>
      <c r="EPV32" s="291"/>
      <c r="EPW32" s="291"/>
      <c r="EPX32" s="291"/>
      <c r="EPY32" s="291"/>
      <c r="EPZ32" s="291"/>
      <c r="EQA32" s="291"/>
      <c r="EQB32" s="291"/>
      <c r="EQC32" s="291"/>
      <c r="EQD32" s="291"/>
      <c r="EQE32" s="291"/>
      <c r="EQF32" s="291"/>
      <c r="EQG32" s="291"/>
      <c r="EQH32" s="291"/>
      <c r="EQI32" s="291"/>
      <c r="EQJ32" s="291"/>
      <c r="EQK32" s="291"/>
      <c r="EQL32" s="291"/>
      <c r="EQM32" s="291"/>
      <c r="EQN32" s="291"/>
      <c r="EQO32" s="291"/>
      <c r="EQP32" s="291"/>
      <c r="EQQ32" s="291"/>
      <c r="EQR32" s="291"/>
      <c r="EQS32" s="291"/>
      <c r="EQT32" s="291"/>
      <c r="EQU32" s="291"/>
      <c r="EQV32" s="291"/>
      <c r="EQW32" s="291"/>
      <c r="EQX32" s="291"/>
      <c r="EQY32" s="291"/>
      <c r="EQZ32" s="291"/>
      <c r="ERA32" s="291"/>
      <c r="ERB32" s="291"/>
      <c r="ERC32" s="291"/>
      <c r="ERD32" s="291"/>
      <c r="ERE32" s="291"/>
      <c r="ERF32" s="291"/>
      <c r="ERG32" s="291"/>
      <c r="ERH32" s="291"/>
      <c r="ERI32" s="291"/>
      <c r="ERJ32" s="291"/>
      <c r="ERK32" s="291"/>
      <c r="ERL32" s="291"/>
      <c r="ERM32" s="291"/>
      <c r="ERN32" s="291"/>
      <c r="ERO32" s="291"/>
      <c r="ERP32" s="291"/>
      <c r="ERQ32" s="291"/>
      <c r="ERR32" s="291"/>
      <c r="ERS32" s="291"/>
      <c r="ERT32" s="291"/>
      <c r="ERU32" s="291"/>
      <c r="ERV32" s="291"/>
      <c r="ERW32" s="291"/>
      <c r="ERX32" s="291"/>
      <c r="ERY32" s="291"/>
      <c r="ERZ32" s="291"/>
      <c r="ESA32" s="291"/>
      <c r="ESB32" s="291"/>
      <c r="ESC32" s="291"/>
      <c r="ESD32" s="291"/>
      <c r="ESE32" s="291"/>
      <c r="ESF32" s="291"/>
      <c r="ESG32" s="291"/>
      <c r="ESH32" s="291"/>
      <c r="ESI32" s="291"/>
      <c r="ESJ32" s="291"/>
      <c r="ESK32" s="291"/>
      <c r="ESL32" s="291"/>
      <c r="ESM32" s="291"/>
      <c r="ESN32" s="291"/>
      <c r="ESO32" s="291"/>
      <c r="ESP32" s="291"/>
      <c r="ESQ32" s="291"/>
      <c r="ESR32" s="291"/>
      <c r="ESS32" s="291"/>
      <c r="EST32" s="291"/>
      <c r="ESU32" s="291"/>
      <c r="ESV32" s="291"/>
      <c r="ESW32" s="291"/>
      <c r="ESX32" s="291"/>
      <c r="ESY32" s="291"/>
      <c r="ESZ32" s="291"/>
      <c r="ETA32" s="291"/>
      <c r="ETB32" s="291"/>
      <c r="ETC32" s="291"/>
      <c r="ETD32" s="291"/>
      <c r="ETE32" s="291"/>
      <c r="ETF32" s="291"/>
      <c r="ETG32" s="291"/>
      <c r="ETH32" s="291"/>
      <c r="ETI32" s="291"/>
      <c r="ETJ32" s="291"/>
      <c r="ETK32" s="291"/>
      <c r="ETL32" s="291"/>
      <c r="ETM32" s="291"/>
      <c r="ETN32" s="291"/>
      <c r="ETO32" s="291"/>
      <c r="ETP32" s="291"/>
      <c r="ETQ32" s="291"/>
      <c r="ETR32" s="291"/>
      <c r="ETS32" s="291"/>
      <c r="ETT32" s="291"/>
      <c r="ETU32" s="291"/>
      <c r="ETV32" s="291"/>
      <c r="ETW32" s="291"/>
      <c r="ETX32" s="291"/>
      <c r="ETY32" s="291"/>
      <c r="ETZ32" s="291"/>
      <c r="EUA32" s="291"/>
      <c r="EUB32" s="291"/>
      <c r="EUC32" s="291"/>
      <c r="EUD32" s="291"/>
      <c r="EUE32" s="291"/>
      <c r="EUF32" s="291"/>
      <c r="EUG32" s="291"/>
      <c r="EUH32" s="291"/>
      <c r="EUI32" s="291"/>
      <c r="EUJ32" s="291"/>
      <c r="EUK32" s="291"/>
      <c r="EUL32" s="291"/>
      <c r="EUM32" s="291"/>
      <c r="EUN32" s="291"/>
      <c r="EUO32" s="291"/>
      <c r="EUP32" s="291"/>
      <c r="EUQ32" s="291"/>
      <c r="EUR32" s="291"/>
      <c r="EUS32" s="291"/>
      <c r="EUT32" s="291"/>
      <c r="EUU32" s="291"/>
      <c r="EUV32" s="291"/>
      <c r="EUW32" s="291"/>
      <c r="EUX32" s="291"/>
      <c r="EUY32" s="291"/>
      <c r="EUZ32" s="291"/>
      <c r="EVA32" s="291"/>
      <c r="EVB32" s="291"/>
      <c r="EVC32" s="291"/>
      <c r="EVD32" s="291"/>
      <c r="EVE32" s="291"/>
      <c r="EVF32" s="291"/>
      <c r="EVG32" s="291"/>
      <c r="EVH32" s="291"/>
      <c r="EVI32" s="291"/>
      <c r="EVJ32" s="291"/>
      <c r="EVK32" s="291"/>
      <c r="EVL32" s="291"/>
      <c r="EVM32" s="291"/>
      <c r="EVN32" s="291"/>
      <c r="EVO32" s="291"/>
      <c r="EVP32" s="291"/>
      <c r="EVQ32" s="291"/>
      <c r="EVR32" s="291"/>
      <c r="EVS32" s="291"/>
      <c r="EVT32" s="291"/>
      <c r="EVU32" s="291"/>
      <c r="EVV32" s="291"/>
      <c r="EVW32" s="291"/>
      <c r="EVX32" s="291"/>
      <c r="EVY32" s="291"/>
      <c r="EVZ32" s="291"/>
      <c r="EWA32" s="291"/>
      <c r="EWB32" s="291"/>
      <c r="EWC32" s="291"/>
      <c r="EWD32" s="291"/>
      <c r="EWE32" s="291"/>
      <c r="EWF32" s="291"/>
      <c r="EWG32" s="291"/>
      <c r="EWH32" s="291"/>
      <c r="EWI32" s="291"/>
      <c r="EWJ32" s="291"/>
      <c r="EWK32" s="291"/>
      <c r="EWL32" s="291"/>
      <c r="EWM32" s="291"/>
      <c r="EWN32" s="291"/>
      <c r="EWO32" s="291"/>
      <c r="EWP32" s="291"/>
      <c r="EWQ32" s="291"/>
      <c r="EWR32" s="291"/>
      <c r="EWS32" s="291"/>
      <c r="EWT32" s="291"/>
      <c r="EWU32" s="291"/>
      <c r="EWV32" s="291"/>
      <c r="EWW32" s="291"/>
      <c r="EWX32" s="291"/>
      <c r="EWY32" s="291"/>
      <c r="EWZ32" s="291"/>
      <c r="EXA32" s="291"/>
      <c r="EXB32" s="291"/>
      <c r="EXC32" s="291"/>
      <c r="EXD32" s="291"/>
      <c r="EXE32" s="291"/>
      <c r="EXF32" s="291"/>
      <c r="EXG32" s="291"/>
      <c r="EXH32" s="291"/>
      <c r="EXI32" s="291"/>
      <c r="EXJ32" s="291"/>
      <c r="EXK32" s="291"/>
      <c r="EXL32" s="291"/>
      <c r="EXM32" s="291"/>
      <c r="EXN32" s="291"/>
      <c r="EXO32" s="291"/>
      <c r="EXP32" s="291"/>
      <c r="EXQ32" s="291"/>
      <c r="EXR32" s="291"/>
      <c r="EXS32" s="291"/>
      <c r="EXT32" s="291"/>
      <c r="EXU32" s="291"/>
      <c r="EXV32" s="291"/>
      <c r="EXW32" s="291"/>
      <c r="EXX32" s="291"/>
      <c r="EXY32" s="291"/>
      <c r="EXZ32" s="291"/>
      <c r="EYA32" s="291"/>
      <c r="EYB32" s="291"/>
      <c r="EYC32" s="291"/>
      <c r="EYD32" s="291"/>
      <c r="EYE32" s="291"/>
      <c r="EYF32" s="291"/>
      <c r="EYG32" s="291"/>
      <c r="EYH32" s="291"/>
      <c r="EYI32" s="291"/>
      <c r="EYJ32" s="291"/>
      <c r="EYK32" s="291"/>
      <c r="EYL32" s="291"/>
      <c r="EYM32" s="291"/>
      <c r="EYN32" s="291"/>
      <c r="EYO32" s="291"/>
      <c r="EYP32" s="291"/>
      <c r="EYQ32" s="291"/>
      <c r="EYR32" s="291"/>
      <c r="EYS32" s="291"/>
      <c r="EYT32" s="291"/>
      <c r="EYU32" s="291"/>
      <c r="EYV32" s="291"/>
      <c r="EYW32" s="291"/>
      <c r="EYX32" s="291"/>
      <c r="EYY32" s="291"/>
      <c r="EYZ32" s="291"/>
      <c r="EZA32" s="291"/>
      <c r="EZB32" s="291"/>
      <c r="EZC32" s="291"/>
      <c r="EZD32" s="291"/>
      <c r="EZE32" s="291"/>
      <c r="EZF32" s="291"/>
      <c r="EZG32" s="291"/>
      <c r="EZH32" s="291"/>
      <c r="EZI32" s="291"/>
      <c r="EZJ32" s="291"/>
      <c r="EZK32" s="291"/>
      <c r="EZL32" s="291"/>
      <c r="EZM32" s="291"/>
      <c r="EZN32" s="291"/>
      <c r="EZO32" s="291"/>
      <c r="EZP32" s="291"/>
      <c r="EZQ32" s="291"/>
      <c r="EZR32" s="291"/>
      <c r="EZS32" s="291"/>
      <c r="EZT32" s="291"/>
      <c r="EZU32" s="291"/>
      <c r="EZV32" s="291"/>
      <c r="EZW32" s="291"/>
      <c r="EZX32" s="291"/>
      <c r="EZY32" s="291"/>
      <c r="EZZ32" s="291"/>
      <c r="FAA32" s="291"/>
      <c r="FAB32" s="291"/>
      <c r="FAC32" s="291"/>
      <c r="FAD32" s="291"/>
      <c r="FAE32" s="291"/>
      <c r="FAF32" s="291"/>
      <c r="FAG32" s="291"/>
      <c r="FAH32" s="291"/>
      <c r="FAI32" s="291"/>
      <c r="FAJ32" s="291"/>
      <c r="FAK32" s="291"/>
      <c r="FAL32" s="291"/>
      <c r="FAM32" s="291"/>
      <c r="FAN32" s="291"/>
      <c r="FAO32" s="291"/>
      <c r="FAP32" s="291"/>
      <c r="FAQ32" s="291"/>
      <c r="FAR32" s="291"/>
      <c r="FAS32" s="291"/>
      <c r="FAT32" s="291"/>
      <c r="FAU32" s="291"/>
      <c r="FAV32" s="291"/>
      <c r="FAW32" s="291"/>
      <c r="FAX32" s="291"/>
      <c r="FAY32" s="291"/>
      <c r="FAZ32" s="291"/>
      <c r="FBA32" s="291"/>
      <c r="FBB32" s="291"/>
      <c r="FBC32" s="291"/>
      <c r="FBD32" s="291"/>
      <c r="FBE32" s="291"/>
      <c r="FBF32" s="291"/>
      <c r="FBG32" s="291"/>
      <c r="FBH32" s="291"/>
      <c r="FBI32" s="291"/>
      <c r="FBJ32" s="291"/>
      <c r="FBK32" s="291"/>
      <c r="FBL32" s="291"/>
      <c r="FBM32" s="291"/>
      <c r="FBN32" s="291"/>
      <c r="FBO32" s="291"/>
      <c r="FBP32" s="291"/>
      <c r="FBQ32" s="291"/>
      <c r="FBR32" s="291"/>
      <c r="FBS32" s="291"/>
      <c r="FBT32" s="291"/>
      <c r="FBU32" s="291"/>
      <c r="FBV32" s="291"/>
      <c r="FBW32" s="291"/>
      <c r="FBX32" s="291"/>
      <c r="FBY32" s="291"/>
      <c r="FBZ32" s="291"/>
      <c r="FCA32" s="291"/>
      <c r="FCB32" s="291"/>
      <c r="FCC32" s="291"/>
      <c r="FCD32" s="291"/>
      <c r="FCE32" s="291"/>
      <c r="FCF32" s="291"/>
      <c r="FCG32" s="291"/>
      <c r="FCH32" s="291"/>
      <c r="FCI32" s="291"/>
      <c r="FCJ32" s="291"/>
      <c r="FCK32" s="291"/>
      <c r="FCL32" s="291"/>
      <c r="FCM32" s="291"/>
      <c r="FCN32" s="291"/>
      <c r="FCO32" s="291"/>
      <c r="FCP32" s="291"/>
      <c r="FCQ32" s="291"/>
      <c r="FCR32" s="291"/>
      <c r="FCS32" s="291"/>
      <c r="FCT32" s="291"/>
      <c r="FCU32" s="291"/>
      <c r="FCV32" s="291"/>
      <c r="FCW32" s="291"/>
      <c r="FCX32" s="291"/>
      <c r="FCY32" s="291"/>
      <c r="FCZ32" s="291"/>
      <c r="FDA32" s="291"/>
      <c r="FDB32" s="291"/>
      <c r="FDC32" s="291"/>
      <c r="FDD32" s="291"/>
      <c r="FDE32" s="291"/>
      <c r="FDF32" s="291"/>
      <c r="FDG32" s="291"/>
      <c r="FDH32" s="291"/>
      <c r="FDI32" s="291"/>
      <c r="FDJ32" s="291"/>
      <c r="FDK32" s="291"/>
      <c r="FDL32" s="291"/>
      <c r="FDM32" s="291"/>
      <c r="FDN32" s="291"/>
      <c r="FDO32" s="291"/>
      <c r="FDP32" s="291"/>
      <c r="FDQ32" s="291"/>
      <c r="FDR32" s="291"/>
      <c r="FDS32" s="291"/>
      <c r="FDT32" s="291"/>
      <c r="FDU32" s="291"/>
      <c r="FDV32" s="291"/>
      <c r="FDW32" s="291"/>
      <c r="FDX32" s="291"/>
      <c r="FDY32" s="291"/>
      <c r="FDZ32" s="291"/>
      <c r="FEA32" s="291"/>
      <c r="FEB32" s="291"/>
      <c r="FEC32" s="291"/>
      <c r="FED32" s="291"/>
      <c r="FEE32" s="291"/>
      <c r="FEF32" s="291"/>
      <c r="FEG32" s="291"/>
      <c r="FEH32" s="291"/>
      <c r="FEI32" s="291"/>
      <c r="FEJ32" s="291"/>
      <c r="FEK32" s="291"/>
      <c r="FEL32" s="291"/>
      <c r="FEM32" s="291"/>
      <c r="FEN32" s="291"/>
      <c r="FEO32" s="291"/>
      <c r="FEP32" s="291"/>
      <c r="FEQ32" s="291"/>
      <c r="FER32" s="291"/>
      <c r="FES32" s="291"/>
      <c r="FET32" s="291"/>
      <c r="FEU32" s="291"/>
      <c r="FEV32" s="291"/>
      <c r="FEW32" s="291"/>
      <c r="FEX32" s="291"/>
      <c r="FEY32" s="291"/>
      <c r="FEZ32" s="291"/>
      <c r="FFA32" s="291"/>
      <c r="FFB32" s="291"/>
      <c r="FFC32" s="291"/>
      <c r="FFD32" s="291"/>
      <c r="FFE32" s="291"/>
      <c r="FFF32" s="291"/>
      <c r="FFG32" s="291"/>
      <c r="FFH32" s="291"/>
      <c r="FFI32" s="291"/>
      <c r="FFJ32" s="291"/>
      <c r="FFK32" s="291"/>
      <c r="FFL32" s="291"/>
      <c r="FFM32" s="291"/>
      <c r="FFN32" s="291"/>
      <c r="FFO32" s="291"/>
      <c r="FFP32" s="291"/>
      <c r="FFQ32" s="291"/>
      <c r="FFR32" s="291"/>
      <c r="FFS32" s="291"/>
      <c r="FFT32" s="291"/>
      <c r="FFU32" s="291"/>
      <c r="FFV32" s="291"/>
      <c r="FFW32" s="291"/>
      <c r="FFX32" s="291"/>
      <c r="FFY32" s="291"/>
      <c r="FFZ32" s="291"/>
      <c r="FGA32" s="291"/>
      <c r="FGB32" s="291"/>
      <c r="FGC32" s="291"/>
      <c r="FGD32" s="291"/>
      <c r="FGE32" s="291"/>
      <c r="FGF32" s="291"/>
      <c r="FGG32" s="291"/>
      <c r="FGH32" s="291"/>
      <c r="FGI32" s="291"/>
      <c r="FGJ32" s="291"/>
      <c r="FGK32" s="291"/>
      <c r="FGL32" s="291"/>
      <c r="FGM32" s="291"/>
      <c r="FGN32" s="291"/>
      <c r="FGO32" s="291"/>
      <c r="FGP32" s="291"/>
      <c r="FGQ32" s="291"/>
      <c r="FGR32" s="291"/>
      <c r="FGS32" s="291"/>
      <c r="FGT32" s="291"/>
      <c r="FGU32" s="291"/>
      <c r="FGV32" s="291"/>
      <c r="FGW32" s="291"/>
      <c r="FGX32" s="291"/>
      <c r="FGY32" s="291"/>
      <c r="FGZ32" s="291"/>
      <c r="FHA32" s="291"/>
      <c r="FHB32" s="291"/>
      <c r="FHC32" s="291"/>
      <c r="FHD32" s="291"/>
      <c r="FHE32" s="291"/>
      <c r="FHF32" s="291"/>
      <c r="FHG32" s="291"/>
      <c r="FHH32" s="291"/>
      <c r="FHI32" s="291"/>
      <c r="FHJ32" s="291"/>
      <c r="FHK32" s="291"/>
      <c r="FHL32" s="291"/>
      <c r="FHM32" s="291"/>
      <c r="FHN32" s="291"/>
      <c r="FHO32" s="291"/>
      <c r="FHP32" s="291"/>
      <c r="FHQ32" s="291"/>
      <c r="FHR32" s="291"/>
      <c r="FHS32" s="291"/>
      <c r="FHT32" s="291"/>
      <c r="FHU32" s="291"/>
      <c r="FHV32" s="291"/>
      <c r="FHW32" s="291"/>
      <c r="FHX32" s="291"/>
      <c r="FHY32" s="291"/>
      <c r="FHZ32" s="291"/>
      <c r="FIA32" s="291"/>
      <c r="FIB32" s="291"/>
      <c r="FIC32" s="291"/>
      <c r="FID32" s="291"/>
      <c r="FIE32" s="291"/>
      <c r="FIF32" s="291"/>
      <c r="FIG32" s="291"/>
      <c r="FIH32" s="291"/>
      <c r="FII32" s="291"/>
      <c r="FIJ32" s="291"/>
      <c r="FIK32" s="291"/>
      <c r="FIL32" s="291"/>
      <c r="FIM32" s="291"/>
      <c r="FIN32" s="291"/>
      <c r="FIO32" s="291"/>
      <c r="FIP32" s="291"/>
      <c r="FIQ32" s="291"/>
      <c r="FIR32" s="291"/>
      <c r="FIS32" s="291"/>
      <c r="FIT32" s="291"/>
      <c r="FIU32" s="291"/>
      <c r="FIV32" s="291"/>
      <c r="FIW32" s="291"/>
      <c r="FIX32" s="291"/>
      <c r="FIY32" s="291"/>
      <c r="FIZ32" s="291"/>
      <c r="FJA32" s="291"/>
      <c r="FJB32" s="291"/>
      <c r="FJC32" s="291"/>
      <c r="FJD32" s="291"/>
      <c r="FJE32" s="291"/>
      <c r="FJF32" s="291"/>
      <c r="FJG32" s="291"/>
      <c r="FJH32" s="291"/>
      <c r="FJI32" s="291"/>
      <c r="FJJ32" s="291"/>
      <c r="FJK32" s="291"/>
      <c r="FJL32" s="291"/>
      <c r="FJM32" s="291"/>
      <c r="FJN32" s="291"/>
      <c r="FJO32" s="291"/>
      <c r="FJP32" s="291"/>
      <c r="FJQ32" s="291"/>
      <c r="FJR32" s="291"/>
      <c r="FJS32" s="291"/>
      <c r="FJT32" s="291"/>
      <c r="FJU32" s="291"/>
      <c r="FJV32" s="291"/>
      <c r="FJW32" s="291"/>
      <c r="FJX32" s="291"/>
      <c r="FJY32" s="291"/>
      <c r="FJZ32" s="291"/>
      <c r="FKA32" s="291"/>
      <c r="FKB32" s="291"/>
      <c r="FKC32" s="291"/>
      <c r="FKD32" s="291"/>
      <c r="FKE32" s="291"/>
      <c r="FKF32" s="291"/>
      <c r="FKG32" s="291"/>
      <c r="FKH32" s="291"/>
      <c r="FKI32" s="291"/>
      <c r="FKJ32" s="291"/>
      <c r="FKK32" s="291"/>
      <c r="FKL32" s="291"/>
      <c r="FKM32" s="291"/>
      <c r="FKN32" s="291"/>
      <c r="FKO32" s="291"/>
      <c r="FKP32" s="291"/>
      <c r="FKQ32" s="291"/>
      <c r="FKR32" s="291"/>
      <c r="FKS32" s="291"/>
      <c r="FKT32" s="291"/>
      <c r="FKU32" s="291"/>
      <c r="FKV32" s="291"/>
      <c r="FKW32" s="291"/>
      <c r="FKX32" s="291"/>
      <c r="FKY32" s="291"/>
      <c r="FKZ32" s="291"/>
      <c r="FLA32" s="291"/>
      <c r="FLB32" s="291"/>
      <c r="FLC32" s="291"/>
      <c r="FLD32" s="291"/>
      <c r="FLE32" s="291"/>
      <c r="FLF32" s="291"/>
      <c r="FLG32" s="291"/>
      <c r="FLH32" s="291"/>
      <c r="FLI32" s="291"/>
      <c r="FLJ32" s="291"/>
      <c r="FLK32" s="291"/>
      <c r="FLL32" s="291"/>
      <c r="FLM32" s="291"/>
      <c r="FLN32" s="291"/>
      <c r="FLO32" s="291"/>
      <c r="FLP32" s="291"/>
      <c r="FLQ32" s="291"/>
      <c r="FLR32" s="291"/>
      <c r="FLS32" s="291"/>
      <c r="FLT32" s="291"/>
      <c r="FLU32" s="291"/>
      <c r="FLV32" s="291"/>
      <c r="FLW32" s="291"/>
      <c r="FLX32" s="291"/>
      <c r="FLY32" s="291"/>
      <c r="FLZ32" s="291"/>
      <c r="FMA32" s="291"/>
      <c r="FMB32" s="291"/>
      <c r="FMC32" s="291"/>
      <c r="FMD32" s="291"/>
      <c r="FME32" s="291"/>
      <c r="FMF32" s="291"/>
      <c r="FMG32" s="291"/>
      <c r="FMH32" s="291"/>
      <c r="FMI32" s="291"/>
      <c r="FMJ32" s="291"/>
      <c r="FMK32" s="291"/>
      <c r="FML32" s="291"/>
      <c r="FMM32" s="291"/>
      <c r="FMN32" s="291"/>
      <c r="FMO32" s="291"/>
      <c r="FMP32" s="291"/>
      <c r="FMQ32" s="291"/>
      <c r="FMR32" s="291"/>
      <c r="FMS32" s="291"/>
      <c r="FMT32" s="291"/>
      <c r="FMU32" s="291"/>
      <c r="FMV32" s="291"/>
      <c r="FMW32" s="291"/>
      <c r="FMX32" s="291"/>
      <c r="FMY32" s="291"/>
      <c r="FMZ32" s="291"/>
      <c r="FNA32" s="291"/>
      <c r="FNB32" s="291"/>
      <c r="FNC32" s="291"/>
      <c r="FND32" s="291"/>
      <c r="FNE32" s="291"/>
      <c r="FNF32" s="291"/>
      <c r="FNG32" s="291"/>
      <c r="FNH32" s="291"/>
      <c r="FNI32" s="291"/>
      <c r="FNJ32" s="291"/>
      <c r="FNK32" s="291"/>
      <c r="FNL32" s="291"/>
      <c r="FNM32" s="291"/>
      <c r="FNN32" s="291"/>
      <c r="FNO32" s="291"/>
      <c r="FNP32" s="291"/>
      <c r="FNQ32" s="291"/>
      <c r="FNR32" s="291"/>
      <c r="FNS32" s="291"/>
      <c r="FNT32" s="291"/>
      <c r="FNU32" s="291"/>
      <c r="FNV32" s="291"/>
      <c r="FNW32" s="291"/>
      <c r="FNX32" s="291"/>
      <c r="FNY32" s="291"/>
      <c r="FNZ32" s="291"/>
      <c r="FOA32" s="291"/>
      <c r="FOB32" s="291"/>
      <c r="FOC32" s="291"/>
      <c r="FOD32" s="291"/>
      <c r="FOE32" s="291"/>
      <c r="FOF32" s="291"/>
      <c r="FOG32" s="291"/>
      <c r="FOH32" s="291"/>
      <c r="FOI32" s="291"/>
      <c r="FOJ32" s="291"/>
      <c r="FOK32" s="291"/>
      <c r="FOL32" s="291"/>
      <c r="FOM32" s="291"/>
      <c r="FON32" s="291"/>
      <c r="FOO32" s="291"/>
      <c r="FOP32" s="291"/>
      <c r="FOQ32" s="291"/>
      <c r="FOR32" s="291"/>
      <c r="FOS32" s="291"/>
      <c r="FOT32" s="291"/>
      <c r="FOU32" s="291"/>
      <c r="FOV32" s="291"/>
      <c r="FOW32" s="291"/>
      <c r="FOX32" s="291"/>
      <c r="FOY32" s="291"/>
      <c r="FOZ32" s="291"/>
      <c r="FPA32" s="291"/>
      <c r="FPB32" s="291"/>
      <c r="FPC32" s="291"/>
      <c r="FPD32" s="291"/>
      <c r="FPE32" s="291"/>
      <c r="FPF32" s="291"/>
      <c r="FPG32" s="291"/>
      <c r="FPH32" s="291"/>
      <c r="FPI32" s="291"/>
      <c r="FPJ32" s="291"/>
      <c r="FPK32" s="291"/>
      <c r="FPL32" s="291"/>
      <c r="FPM32" s="291"/>
      <c r="FPN32" s="291"/>
      <c r="FPO32" s="291"/>
      <c r="FPP32" s="291"/>
      <c r="FPQ32" s="291"/>
      <c r="FPR32" s="291"/>
      <c r="FPS32" s="291"/>
      <c r="FPT32" s="291"/>
      <c r="FPU32" s="291"/>
      <c r="FPV32" s="291"/>
      <c r="FPW32" s="291"/>
      <c r="FPX32" s="291"/>
      <c r="FPY32" s="291"/>
      <c r="FPZ32" s="291"/>
      <c r="FQA32" s="291"/>
      <c r="FQB32" s="291"/>
      <c r="FQC32" s="291"/>
      <c r="FQD32" s="291"/>
      <c r="FQE32" s="291"/>
      <c r="FQF32" s="291"/>
      <c r="FQG32" s="291"/>
      <c r="FQH32" s="291"/>
      <c r="FQI32" s="291"/>
      <c r="FQJ32" s="291"/>
      <c r="FQK32" s="291"/>
      <c r="FQL32" s="291"/>
      <c r="FQM32" s="291"/>
      <c r="FQN32" s="291"/>
      <c r="FQO32" s="291"/>
      <c r="FQP32" s="291"/>
      <c r="FQQ32" s="291"/>
      <c r="FQR32" s="291"/>
      <c r="FQS32" s="291"/>
      <c r="FQT32" s="291"/>
      <c r="FQU32" s="291"/>
      <c r="FQV32" s="291"/>
      <c r="FQW32" s="291"/>
      <c r="FQX32" s="291"/>
      <c r="FQY32" s="291"/>
      <c r="FQZ32" s="291"/>
      <c r="FRA32" s="291"/>
      <c r="FRB32" s="291"/>
      <c r="FRC32" s="291"/>
      <c r="FRD32" s="291"/>
      <c r="FRE32" s="291"/>
      <c r="FRF32" s="291"/>
      <c r="FRG32" s="291"/>
      <c r="FRH32" s="291"/>
      <c r="FRI32" s="291"/>
      <c r="FRJ32" s="291"/>
      <c r="FRK32" s="291"/>
      <c r="FRL32" s="291"/>
      <c r="FRM32" s="291"/>
      <c r="FRN32" s="291"/>
      <c r="FRO32" s="291"/>
      <c r="FRP32" s="291"/>
      <c r="FRQ32" s="291"/>
      <c r="FRR32" s="291"/>
      <c r="FRS32" s="291"/>
      <c r="FRT32" s="291"/>
      <c r="FRU32" s="291"/>
      <c r="FRV32" s="291"/>
      <c r="FRW32" s="291"/>
      <c r="FRX32" s="291"/>
      <c r="FRY32" s="291"/>
      <c r="FRZ32" s="291"/>
      <c r="FSA32" s="291"/>
      <c r="FSB32" s="291"/>
      <c r="FSC32" s="291"/>
      <c r="FSD32" s="291"/>
      <c r="FSE32" s="291"/>
      <c r="FSF32" s="291"/>
      <c r="FSG32" s="291"/>
      <c r="FSH32" s="291"/>
      <c r="FSI32" s="291"/>
      <c r="FSJ32" s="291"/>
      <c r="FSK32" s="291"/>
      <c r="FSL32" s="291"/>
      <c r="FSM32" s="291"/>
      <c r="FSN32" s="291"/>
      <c r="FSO32" s="291"/>
      <c r="FSP32" s="291"/>
      <c r="FSQ32" s="291"/>
      <c r="FSR32" s="291"/>
      <c r="FSS32" s="291"/>
      <c r="FST32" s="291"/>
      <c r="FSU32" s="291"/>
      <c r="FSV32" s="291"/>
      <c r="FSW32" s="291"/>
      <c r="FSX32" s="291"/>
      <c r="FSY32" s="291"/>
      <c r="FSZ32" s="291"/>
      <c r="FTA32" s="291"/>
      <c r="FTB32" s="291"/>
      <c r="FTC32" s="291"/>
      <c r="FTD32" s="291"/>
      <c r="FTE32" s="291"/>
      <c r="FTF32" s="291"/>
      <c r="FTG32" s="291"/>
      <c r="FTH32" s="291"/>
      <c r="FTI32" s="291"/>
      <c r="FTJ32" s="291"/>
      <c r="FTK32" s="291"/>
      <c r="FTL32" s="291"/>
      <c r="FTM32" s="291"/>
      <c r="FTN32" s="291"/>
      <c r="FTO32" s="291"/>
      <c r="FTP32" s="291"/>
      <c r="FTQ32" s="291"/>
      <c r="FTR32" s="291"/>
      <c r="FTS32" s="291"/>
      <c r="FTT32" s="291"/>
      <c r="FTU32" s="291"/>
      <c r="FTV32" s="291"/>
      <c r="FTW32" s="291"/>
      <c r="FTX32" s="291"/>
      <c r="FTY32" s="291"/>
      <c r="FTZ32" s="291"/>
      <c r="FUA32" s="291"/>
      <c r="FUB32" s="291"/>
      <c r="FUC32" s="291"/>
      <c r="FUD32" s="291"/>
      <c r="FUE32" s="291"/>
      <c r="FUF32" s="291"/>
      <c r="FUG32" s="291"/>
      <c r="FUH32" s="291"/>
      <c r="FUI32" s="291"/>
      <c r="FUJ32" s="291"/>
      <c r="FUK32" s="291"/>
      <c r="FUL32" s="291"/>
      <c r="FUM32" s="291"/>
      <c r="FUN32" s="291"/>
      <c r="FUO32" s="291"/>
      <c r="FUP32" s="291"/>
      <c r="FUQ32" s="291"/>
      <c r="FUR32" s="291"/>
      <c r="FUS32" s="291"/>
      <c r="FUT32" s="291"/>
      <c r="FUU32" s="291"/>
      <c r="FUV32" s="291"/>
      <c r="FUW32" s="291"/>
      <c r="FUX32" s="291"/>
      <c r="FUY32" s="291"/>
      <c r="FUZ32" s="291"/>
      <c r="FVA32" s="291"/>
      <c r="FVB32" s="291"/>
      <c r="FVC32" s="291"/>
      <c r="FVD32" s="291"/>
      <c r="FVE32" s="291"/>
      <c r="FVF32" s="291"/>
      <c r="FVG32" s="291"/>
      <c r="FVH32" s="291"/>
      <c r="FVI32" s="291"/>
      <c r="FVJ32" s="291"/>
      <c r="FVK32" s="291"/>
      <c r="FVL32" s="291"/>
      <c r="FVM32" s="291"/>
      <c r="FVN32" s="291"/>
      <c r="FVO32" s="291"/>
      <c r="FVP32" s="291"/>
      <c r="FVQ32" s="291"/>
      <c r="FVR32" s="291"/>
      <c r="FVS32" s="291"/>
      <c r="FVT32" s="291"/>
      <c r="FVU32" s="291"/>
      <c r="FVV32" s="291"/>
      <c r="FVW32" s="291"/>
      <c r="FVX32" s="291"/>
      <c r="FVY32" s="291"/>
      <c r="FVZ32" s="291"/>
      <c r="FWA32" s="291"/>
      <c r="FWB32" s="291"/>
      <c r="FWC32" s="291"/>
      <c r="FWD32" s="291"/>
      <c r="FWE32" s="291"/>
      <c r="FWF32" s="291"/>
      <c r="FWG32" s="291"/>
      <c r="FWH32" s="291"/>
      <c r="FWI32" s="291"/>
      <c r="FWJ32" s="291"/>
      <c r="FWK32" s="291"/>
      <c r="FWL32" s="291"/>
      <c r="FWM32" s="291"/>
      <c r="FWN32" s="291"/>
      <c r="FWO32" s="291"/>
      <c r="FWP32" s="291"/>
      <c r="FWQ32" s="291"/>
      <c r="FWR32" s="291"/>
      <c r="FWS32" s="291"/>
      <c r="FWT32" s="291"/>
      <c r="FWU32" s="291"/>
      <c r="FWV32" s="291"/>
      <c r="FWW32" s="291"/>
      <c r="FWX32" s="291"/>
      <c r="FWY32" s="291"/>
      <c r="FWZ32" s="291"/>
      <c r="FXA32" s="291"/>
      <c r="FXB32" s="291"/>
      <c r="FXC32" s="291"/>
      <c r="FXD32" s="291"/>
      <c r="FXE32" s="291"/>
      <c r="FXF32" s="291"/>
      <c r="FXG32" s="291"/>
      <c r="FXH32" s="291"/>
      <c r="FXI32" s="291"/>
      <c r="FXJ32" s="291"/>
      <c r="FXK32" s="291"/>
      <c r="FXL32" s="291"/>
      <c r="FXM32" s="291"/>
      <c r="FXN32" s="291"/>
      <c r="FXO32" s="291"/>
      <c r="FXP32" s="291"/>
      <c r="FXQ32" s="291"/>
      <c r="FXR32" s="291"/>
      <c r="FXS32" s="291"/>
      <c r="FXT32" s="291"/>
      <c r="FXU32" s="291"/>
      <c r="FXV32" s="291"/>
      <c r="FXW32" s="291"/>
      <c r="FXX32" s="291"/>
      <c r="FXY32" s="291"/>
      <c r="FXZ32" s="291"/>
      <c r="FYA32" s="291"/>
      <c r="FYB32" s="291"/>
      <c r="FYC32" s="291"/>
      <c r="FYD32" s="291"/>
      <c r="FYE32" s="291"/>
      <c r="FYF32" s="291"/>
      <c r="FYG32" s="291"/>
      <c r="FYH32" s="291"/>
      <c r="FYI32" s="291"/>
      <c r="FYJ32" s="291"/>
      <c r="FYK32" s="291"/>
      <c r="FYL32" s="291"/>
      <c r="FYM32" s="291"/>
      <c r="FYN32" s="291"/>
      <c r="FYO32" s="291"/>
      <c r="FYP32" s="291"/>
      <c r="FYQ32" s="291"/>
      <c r="FYR32" s="291"/>
      <c r="FYS32" s="291"/>
      <c r="FYT32" s="291"/>
      <c r="FYU32" s="291"/>
      <c r="FYV32" s="291"/>
      <c r="FYW32" s="291"/>
      <c r="FYX32" s="291"/>
      <c r="FYY32" s="291"/>
      <c r="FYZ32" s="291"/>
      <c r="FZA32" s="291"/>
      <c r="FZB32" s="291"/>
      <c r="FZC32" s="291"/>
      <c r="FZD32" s="291"/>
      <c r="FZE32" s="291"/>
      <c r="FZF32" s="291"/>
      <c r="FZG32" s="291"/>
      <c r="FZH32" s="291"/>
      <c r="FZI32" s="291"/>
      <c r="FZJ32" s="291"/>
      <c r="FZK32" s="291"/>
      <c r="FZL32" s="291"/>
      <c r="FZM32" s="291"/>
      <c r="FZN32" s="291"/>
      <c r="FZO32" s="291"/>
      <c r="FZP32" s="291"/>
      <c r="FZQ32" s="291"/>
      <c r="FZR32" s="291"/>
      <c r="FZS32" s="291"/>
      <c r="FZT32" s="291"/>
      <c r="FZU32" s="291"/>
      <c r="FZV32" s="291"/>
      <c r="FZW32" s="291"/>
      <c r="FZX32" s="291"/>
      <c r="FZY32" s="291"/>
      <c r="FZZ32" s="291"/>
      <c r="GAA32" s="291"/>
      <c r="GAB32" s="291"/>
      <c r="GAC32" s="291"/>
      <c r="GAD32" s="291"/>
      <c r="GAE32" s="291"/>
      <c r="GAF32" s="291"/>
      <c r="GAG32" s="291"/>
      <c r="GAH32" s="291"/>
      <c r="GAI32" s="291"/>
      <c r="GAJ32" s="291"/>
      <c r="GAK32" s="291"/>
      <c r="GAL32" s="291"/>
      <c r="GAM32" s="291"/>
      <c r="GAN32" s="291"/>
      <c r="GAO32" s="291"/>
      <c r="GAP32" s="291"/>
      <c r="GAQ32" s="291"/>
      <c r="GAR32" s="291"/>
      <c r="GAS32" s="291"/>
      <c r="GAT32" s="291"/>
      <c r="GAU32" s="291"/>
      <c r="GAV32" s="291"/>
      <c r="GAW32" s="291"/>
      <c r="GAX32" s="291"/>
      <c r="GAY32" s="291"/>
      <c r="GAZ32" s="291"/>
      <c r="GBA32" s="291"/>
      <c r="GBB32" s="291"/>
      <c r="GBC32" s="291"/>
      <c r="GBD32" s="291"/>
      <c r="GBE32" s="291"/>
      <c r="GBF32" s="291"/>
      <c r="GBG32" s="291"/>
      <c r="GBH32" s="291"/>
      <c r="GBI32" s="291"/>
      <c r="GBJ32" s="291"/>
      <c r="GBK32" s="291"/>
      <c r="GBL32" s="291"/>
      <c r="GBM32" s="291"/>
      <c r="GBN32" s="291"/>
      <c r="GBO32" s="291"/>
      <c r="GBP32" s="291"/>
      <c r="GBQ32" s="291"/>
      <c r="GBR32" s="291"/>
      <c r="GBS32" s="291"/>
      <c r="GBT32" s="291"/>
      <c r="GBU32" s="291"/>
      <c r="GBV32" s="291"/>
      <c r="GBW32" s="291"/>
      <c r="GBX32" s="291"/>
      <c r="GBY32" s="291"/>
      <c r="GBZ32" s="291"/>
      <c r="GCA32" s="291"/>
      <c r="GCB32" s="291"/>
      <c r="GCC32" s="291"/>
      <c r="GCD32" s="291"/>
      <c r="GCE32" s="291"/>
      <c r="GCF32" s="291"/>
      <c r="GCG32" s="291"/>
      <c r="GCH32" s="291"/>
      <c r="GCI32" s="291"/>
      <c r="GCJ32" s="291"/>
      <c r="GCK32" s="291"/>
      <c r="GCL32" s="291"/>
      <c r="GCM32" s="291"/>
      <c r="GCN32" s="291"/>
      <c r="GCO32" s="291"/>
      <c r="GCP32" s="291"/>
      <c r="GCQ32" s="291"/>
      <c r="GCR32" s="291"/>
      <c r="GCS32" s="291"/>
      <c r="GCT32" s="291"/>
      <c r="GCU32" s="291"/>
      <c r="GCV32" s="291"/>
      <c r="GCW32" s="291"/>
      <c r="GCX32" s="291"/>
      <c r="GCY32" s="291"/>
      <c r="GCZ32" s="291"/>
      <c r="GDA32" s="291"/>
      <c r="GDB32" s="291"/>
      <c r="GDC32" s="291"/>
      <c r="GDD32" s="291"/>
      <c r="GDE32" s="291"/>
      <c r="GDF32" s="291"/>
      <c r="GDG32" s="291"/>
      <c r="GDH32" s="291"/>
      <c r="GDI32" s="291"/>
      <c r="GDJ32" s="291"/>
      <c r="GDK32" s="291"/>
      <c r="GDL32" s="291"/>
      <c r="GDM32" s="291"/>
      <c r="GDN32" s="291"/>
      <c r="GDO32" s="291"/>
      <c r="GDP32" s="291"/>
      <c r="GDQ32" s="291"/>
      <c r="GDR32" s="291"/>
      <c r="GDS32" s="291"/>
      <c r="GDT32" s="291"/>
      <c r="GDU32" s="291"/>
      <c r="GDV32" s="291"/>
      <c r="GDW32" s="291"/>
      <c r="GDX32" s="291"/>
      <c r="GDY32" s="291"/>
      <c r="GDZ32" s="291"/>
      <c r="GEA32" s="291"/>
      <c r="GEB32" s="291"/>
      <c r="GEC32" s="291"/>
      <c r="GED32" s="291"/>
      <c r="GEE32" s="291"/>
      <c r="GEF32" s="291"/>
      <c r="GEG32" s="291"/>
      <c r="GEH32" s="291"/>
      <c r="GEI32" s="291"/>
      <c r="GEJ32" s="291"/>
      <c r="GEK32" s="291"/>
      <c r="GEL32" s="291"/>
      <c r="GEM32" s="291"/>
      <c r="GEN32" s="291"/>
      <c r="GEO32" s="291"/>
      <c r="GEP32" s="291"/>
      <c r="GEQ32" s="291"/>
      <c r="GER32" s="291"/>
      <c r="GES32" s="291"/>
      <c r="GET32" s="291"/>
      <c r="GEU32" s="291"/>
      <c r="GEV32" s="291"/>
      <c r="GEW32" s="291"/>
      <c r="GEX32" s="291"/>
      <c r="GEY32" s="291"/>
      <c r="GEZ32" s="291"/>
      <c r="GFA32" s="291"/>
      <c r="GFB32" s="291"/>
      <c r="GFC32" s="291"/>
      <c r="GFD32" s="291"/>
      <c r="GFE32" s="291"/>
      <c r="GFF32" s="291"/>
      <c r="GFG32" s="291"/>
      <c r="GFH32" s="291"/>
      <c r="GFI32" s="291"/>
      <c r="GFJ32" s="291"/>
      <c r="GFK32" s="291"/>
      <c r="GFL32" s="291"/>
      <c r="GFM32" s="291"/>
      <c r="GFN32" s="291"/>
      <c r="GFO32" s="291"/>
      <c r="GFP32" s="291"/>
      <c r="GFQ32" s="291"/>
      <c r="GFR32" s="291"/>
      <c r="GFS32" s="291"/>
      <c r="GFT32" s="291"/>
      <c r="GFU32" s="291"/>
      <c r="GFV32" s="291"/>
      <c r="GFW32" s="291"/>
      <c r="GFX32" s="291"/>
      <c r="GFY32" s="291"/>
      <c r="GFZ32" s="291"/>
      <c r="GGA32" s="291"/>
      <c r="GGB32" s="291"/>
      <c r="GGC32" s="291"/>
      <c r="GGD32" s="291"/>
      <c r="GGE32" s="291"/>
      <c r="GGF32" s="291"/>
      <c r="GGG32" s="291"/>
      <c r="GGH32" s="291"/>
      <c r="GGI32" s="291"/>
      <c r="GGJ32" s="291"/>
      <c r="GGK32" s="291"/>
      <c r="GGL32" s="291"/>
      <c r="GGM32" s="291"/>
      <c r="GGN32" s="291"/>
      <c r="GGO32" s="291"/>
      <c r="GGP32" s="291"/>
      <c r="GGQ32" s="291"/>
      <c r="GGR32" s="291"/>
      <c r="GGS32" s="291"/>
      <c r="GGT32" s="291"/>
      <c r="GGU32" s="291"/>
      <c r="GGV32" s="291"/>
      <c r="GGW32" s="291"/>
      <c r="GGX32" s="291"/>
      <c r="GGY32" s="291"/>
      <c r="GGZ32" s="291"/>
      <c r="GHA32" s="291"/>
      <c r="GHB32" s="291"/>
      <c r="GHC32" s="291"/>
      <c r="GHD32" s="291"/>
      <c r="GHE32" s="291"/>
      <c r="GHF32" s="291"/>
      <c r="GHG32" s="291"/>
      <c r="GHH32" s="291"/>
      <c r="GHI32" s="291"/>
      <c r="GHJ32" s="291"/>
      <c r="GHK32" s="291"/>
      <c r="GHL32" s="291"/>
      <c r="GHM32" s="291"/>
      <c r="GHN32" s="291"/>
      <c r="GHO32" s="291"/>
      <c r="GHP32" s="291"/>
      <c r="GHQ32" s="291"/>
      <c r="GHR32" s="291"/>
      <c r="GHS32" s="291"/>
      <c r="GHT32" s="291"/>
      <c r="GHU32" s="291"/>
      <c r="GHV32" s="291"/>
      <c r="GHW32" s="291"/>
      <c r="GHX32" s="291"/>
      <c r="GHY32" s="291"/>
      <c r="GHZ32" s="291"/>
      <c r="GIA32" s="291"/>
      <c r="GIB32" s="291"/>
      <c r="GIC32" s="291"/>
      <c r="GID32" s="291"/>
      <c r="GIE32" s="291"/>
      <c r="GIF32" s="291"/>
      <c r="GIG32" s="291"/>
      <c r="GIH32" s="291"/>
      <c r="GII32" s="291"/>
      <c r="GIJ32" s="291"/>
      <c r="GIK32" s="291"/>
      <c r="GIL32" s="291"/>
      <c r="GIM32" s="291"/>
      <c r="GIN32" s="291"/>
      <c r="GIO32" s="291"/>
      <c r="GIP32" s="291"/>
      <c r="GIQ32" s="291"/>
      <c r="GIR32" s="291"/>
      <c r="GIS32" s="291"/>
      <c r="GIT32" s="291"/>
      <c r="GIU32" s="291"/>
      <c r="GIV32" s="291"/>
      <c r="GIW32" s="291"/>
      <c r="GIX32" s="291"/>
      <c r="GIY32" s="291"/>
      <c r="GIZ32" s="291"/>
      <c r="GJA32" s="291"/>
      <c r="GJB32" s="291"/>
      <c r="GJC32" s="291"/>
      <c r="GJD32" s="291"/>
      <c r="GJE32" s="291"/>
      <c r="GJF32" s="291"/>
      <c r="GJG32" s="291"/>
      <c r="GJH32" s="291"/>
      <c r="GJI32" s="291"/>
      <c r="GJJ32" s="291"/>
      <c r="GJK32" s="291"/>
      <c r="GJL32" s="291"/>
      <c r="GJM32" s="291"/>
      <c r="GJN32" s="291"/>
      <c r="GJO32" s="291"/>
      <c r="GJP32" s="291"/>
      <c r="GJQ32" s="291"/>
      <c r="GJR32" s="291"/>
      <c r="GJS32" s="291"/>
      <c r="GJT32" s="291"/>
      <c r="GJU32" s="291"/>
      <c r="GJV32" s="291"/>
      <c r="GJW32" s="291"/>
      <c r="GJX32" s="291"/>
      <c r="GJY32" s="291"/>
      <c r="GJZ32" s="291"/>
      <c r="GKA32" s="291"/>
      <c r="GKB32" s="291"/>
      <c r="GKC32" s="291"/>
      <c r="GKD32" s="291"/>
      <c r="GKE32" s="291"/>
      <c r="GKF32" s="291"/>
      <c r="GKG32" s="291"/>
      <c r="GKH32" s="291"/>
      <c r="GKI32" s="291"/>
      <c r="GKJ32" s="291"/>
      <c r="GKK32" s="291"/>
      <c r="GKL32" s="291"/>
      <c r="GKM32" s="291"/>
      <c r="GKN32" s="291"/>
      <c r="GKO32" s="291"/>
      <c r="GKP32" s="291"/>
      <c r="GKQ32" s="291"/>
      <c r="GKR32" s="291"/>
      <c r="GKS32" s="291"/>
      <c r="GKT32" s="291"/>
      <c r="GKU32" s="291"/>
      <c r="GKV32" s="291"/>
      <c r="GKW32" s="291"/>
      <c r="GKX32" s="291"/>
      <c r="GKY32" s="291"/>
      <c r="GKZ32" s="291"/>
      <c r="GLA32" s="291"/>
      <c r="GLB32" s="291"/>
      <c r="GLC32" s="291"/>
      <c r="GLD32" s="291"/>
      <c r="GLE32" s="291"/>
      <c r="GLF32" s="291"/>
      <c r="GLG32" s="291"/>
      <c r="GLH32" s="291"/>
      <c r="GLI32" s="291"/>
      <c r="GLJ32" s="291"/>
      <c r="GLK32" s="291"/>
      <c r="GLL32" s="291"/>
      <c r="GLM32" s="291"/>
      <c r="GLN32" s="291"/>
      <c r="GLO32" s="291"/>
      <c r="GLP32" s="291"/>
      <c r="GLQ32" s="291"/>
      <c r="GLR32" s="291"/>
      <c r="GLS32" s="291"/>
      <c r="GLT32" s="291"/>
      <c r="GLU32" s="291"/>
      <c r="GLV32" s="291"/>
      <c r="GLW32" s="291"/>
      <c r="GLX32" s="291"/>
      <c r="GLY32" s="291"/>
      <c r="GLZ32" s="291"/>
      <c r="GMA32" s="291"/>
      <c r="GMB32" s="291"/>
      <c r="GMC32" s="291"/>
      <c r="GMD32" s="291"/>
      <c r="GME32" s="291"/>
      <c r="GMF32" s="291"/>
      <c r="GMG32" s="291"/>
      <c r="GMH32" s="291"/>
      <c r="GMI32" s="291"/>
      <c r="GMJ32" s="291"/>
      <c r="GMK32" s="291"/>
      <c r="GML32" s="291"/>
      <c r="GMM32" s="291"/>
      <c r="GMN32" s="291"/>
      <c r="GMO32" s="291"/>
      <c r="GMP32" s="291"/>
      <c r="GMQ32" s="291"/>
      <c r="GMR32" s="291"/>
      <c r="GMS32" s="291"/>
      <c r="GMT32" s="291"/>
      <c r="GMU32" s="291"/>
      <c r="GMV32" s="291"/>
      <c r="GMW32" s="291"/>
      <c r="GMX32" s="291"/>
      <c r="GMY32" s="291"/>
      <c r="GMZ32" s="291"/>
      <c r="GNA32" s="291"/>
      <c r="GNB32" s="291"/>
      <c r="GNC32" s="291"/>
      <c r="GND32" s="291"/>
      <c r="GNE32" s="291"/>
      <c r="GNF32" s="291"/>
      <c r="GNG32" s="291"/>
      <c r="GNH32" s="291"/>
      <c r="GNI32" s="291"/>
      <c r="GNJ32" s="291"/>
      <c r="GNK32" s="291"/>
      <c r="GNL32" s="291"/>
      <c r="GNM32" s="291"/>
      <c r="GNN32" s="291"/>
      <c r="GNO32" s="291"/>
      <c r="GNP32" s="291"/>
      <c r="GNQ32" s="291"/>
      <c r="GNR32" s="291"/>
      <c r="GNS32" s="291"/>
      <c r="GNT32" s="291"/>
      <c r="GNU32" s="291"/>
      <c r="GNV32" s="291"/>
      <c r="GNW32" s="291"/>
      <c r="GNX32" s="291"/>
      <c r="GNY32" s="291"/>
      <c r="GNZ32" s="291"/>
      <c r="GOA32" s="291"/>
      <c r="GOB32" s="291"/>
      <c r="GOC32" s="291"/>
      <c r="GOD32" s="291"/>
      <c r="GOE32" s="291"/>
      <c r="GOF32" s="291"/>
      <c r="GOG32" s="291"/>
      <c r="GOH32" s="291"/>
      <c r="GOI32" s="291"/>
      <c r="GOJ32" s="291"/>
      <c r="GOK32" s="291"/>
      <c r="GOL32" s="291"/>
      <c r="GOM32" s="291"/>
      <c r="GON32" s="291"/>
      <c r="GOO32" s="291"/>
      <c r="GOP32" s="291"/>
      <c r="GOQ32" s="291"/>
      <c r="GOR32" s="291"/>
      <c r="GOS32" s="291"/>
      <c r="GOT32" s="291"/>
      <c r="GOU32" s="291"/>
      <c r="GOV32" s="291"/>
      <c r="GOW32" s="291"/>
      <c r="GOX32" s="291"/>
      <c r="GOY32" s="291"/>
      <c r="GOZ32" s="291"/>
      <c r="GPA32" s="291"/>
      <c r="GPB32" s="291"/>
      <c r="GPC32" s="291"/>
      <c r="GPD32" s="291"/>
      <c r="GPE32" s="291"/>
      <c r="GPF32" s="291"/>
      <c r="GPG32" s="291"/>
      <c r="GPH32" s="291"/>
      <c r="GPI32" s="291"/>
      <c r="GPJ32" s="291"/>
      <c r="GPK32" s="291"/>
      <c r="GPL32" s="291"/>
      <c r="GPM32" s="291"/>
      <c r="GPN32" s="291"/>
      <c r="GPO32" s="291"/>
      <c r="GPP32" s="291"/>
      <c r="GPQ32" s="291"/>
      <c r="GPR32" s="291"/>
      <c r="GPS32" s="291"/>
      <c r="GPT32" s="291"/>
      <c r="GPU32" s="291"/>
      <c r="GPV32" s="291"/>
      <c r="GPW32" s="291"/>
      <c r="GPX32" s="291"/>
      <c r="GPY32" s="291"/>
      <c r="GPZ32" s="291"/>
      <c r="GQA32" s="291"/>
      <c r="GQB32" s="291"/>
      <c r="GQC32" s="291"/>
      <c r="GQD32" s="291"/>
      <c r="GQE32" s="291"/>
      <c r="GQF32" s="291"/>
      <c r="GQG32" s="291"/>
      <c r="GQH32" s="291"/>
      <c r="GQI32" s="291"/>
      <c r="GQJ32" s="291"/>
      <c r="GQK32" s="291"/>
      <c r="GQL32" s="291"/>
      <c r="GQM32" s="291"/>
      <c r="GQN32" s="291"/>
      <c r="GQO32" s="291"/>
      <c r="GQP32" s="291"/>
      <c r="GQQ32" s="291"/>
      <c r="GQR32" s="291"/>
      <c r="GQS32" s="291"/>
      <c r="GQT32" s="291"/>
      <c r="GQU32" s="291"/>
      <c r="GQV32" s="291"/>
      <c r="GQW32" s="291"/>
      <c r="GQX32" s="291"/>
      <c r="GQY32" s="291"/>
      <c r="GQZ32" s="291"/>
      <c r="GRA32" s="291"/>
      <c r="GRB32" s="291"/>
      <c r="GRC32" s="291"/>
      <c r="GRD32" s="291"/>
      <c r="GRE32" s="291"/>
      <c r="GRF32" s="291"/>
      <c r="GRG32" s="291"/>
      <c r="GRH32" s="291"/>
      <c r="GRI32" s="291"/>
      <c r="GRJ32" s="291"/>
      <c r="GRK32" s="291"/>
      <c r="GRL32" s="291"/>
      <c r="GRM32" s="291"/>
      <c r="GRN32" s="291"/>
      <c r="GRO32" s="291"/>
      <c r="GRP32" s="291"/>
      <c r="GRQ32" s="291"/>
      <c r="GRR32" s="291"/>
      <c r="GRS32" s="291"/>
      <c r="GRT32" s="291"/>
      <c r="GRU32" s="291"/>
      <c r="GRV32" s="291"/>
      <c r="GRW32" s="291"/>
      <c r="GRX32" s="291"/>
      <c r="GRY32" s="291"/>
      <c r="GRZ32" s="291"/>
      <c r="GSA32" s="291"/>
      <c r="GSB32" s="291"/>
      <c r="GSC32" s="291"/>
      <c r="GSD32" s="291"/>
      <c r="GSE32" s="291"/>
      <c r="GSF32" s="291"/>
      <c r="GSG32" s="291"/>
      <c r="GSH32" s="291"/>
      <c r="GSI32" s="291"/>
      <c r="GSJ32" s="291"/>
      <c r="GSK32" s="291"/>
      <c r="GSL32" s="291"/>
      <c r="GSM32" s="291"/>
      <c r="GSN32" s="291"/>
      <c r="GSO32" s="291"/>
      <c r="GSP32" s="291"/>
      <c r="GSQ32" s="291"/>
      <c r="GSR32" s="291"/>
      <c r="GSS32" s="291"/>
      <c r="GST32" s="291"/>
      <c r="GSU32" s="291"/>
      <c r="GSV32" s="291"/>
      <c r="GSW32" s="291"/>
      <c r="GSX32" s="291"/>
      <c r="GSY32" s="291"/>
      <c r="GSZ32" s="291"/>
      <c r="GTA32" s="291"/>
      <c r="GTB32" s="291"/>
      <c r="GTC32" s="291"/>
      <c r="GTD32" s="291"/>
      <c r="GTE32" s="291"/>
      <c r="GTF32" s="291"/>
      <c r="GTG32" s="291"/>
      <c r="GTH32" s="291"/>
      <c r="GTI32" s="291"/>
      <c r="GTJ32" s="291"/>
      <c r="GTK32" s="291"/>
      <c r="GTL32" s="291"/>
      <c r="GTM32" s="291"/>
      <c r="GTN32" s="291"/>
      <c r="GTO32" s="291"/>
      <c r="GTP32" s="291"/>
      <c r="GTQ32" s="291"/>
      <c r="GTR32" s="291"/>
      <c r="GTS32" s="291"/>
      <c r="GTT32" s="291"/>
      <c r="GTU32" s="291"/>
      <c r="GTV32" s="291"/>
      <c r="GTW32" s="291"/>
      <c r="GTX32" s="291"/>
      <c r="GTY32" s="291"/>
      <c r="GTZ32" s="291"/>
      <c r="GUA32" s="291"/>
      <c r="GUB32" s="291"/>
      <c r="GUC32" s="291"/>
      <c r="GUD32" s="291"/>
      <c r="GUE32" s="291"/>
      <c r="GUF32" s="291"/>
      <c r="GUG32" s="291"/>
      <c r="GUH32" s="291"/>
      <c r="GUI32" s="291"/>
      <c r="GUJ32" s="291"/>
      <c r="GUK32" s="291"/>
      <c r="GUL32" s="291"/>
      <c r="GUM32" s="291"/>
      <c r="GUN32" s="291"/>
      <c r="GUO32" s="291"/>
      <c r="GUP32" s="291"/>
      <c r="GUQ32" s="291"/>
      <c r="GUR32" s="291"/>
      <c r="GUS32" s="291"/>
      <c r="GUT32" s="291"/>
      <c r="GUU32" s="291"/>
      <c r="GUV32" s="291"/>
      <c r="GUW32" s="291"/>
      <c r="GUX32" s="291"/>
      <c r="GUY32" s="291"/>
      <c r="GUZ32" s="291"/>
      <c r="GVA32" s="291"/>
      <c r="GVB32" s="291"/>
      <c r="GVC32" s="291"/>
      <c r="GVD32" s="291"/>
      <c r="GVE32" s="291"/>
      <c r="GVF32" s="291"/>
      <c r="GVG32" s="291"/>
      <c r="GVH32" s="291"/>
      <c r="GVI32" s="291"/>
      <c r="GVJ32" s="291"/>
      <c r="GVK32" s="291"/>
      <c r="GVL32" s="291"/>
      <c r="GVM32" s="291"/>
      <c r="GVN32" s="291"/>
      <c r="GVO32" s="291"/>
      <c r="GVP32" s="291"/>
      <c r="GVQ32" s="291"/>
      <c r="GVR32" s="291"/>
      <c r="GVS32" s="291"/>
      <c r="GVT32" s="291"/>
      <c r="GVU32" s="291"/>
      <c r="GVV32" s="291"/>
      <c r="GVW32" s="291"/>
      <c r="GVX32" s="291"/>
      <c r="GVY32" s="291"/>
      <c r="GVZ32" s="291"/>
      <c r="GWA32" s="291"/>
      <c r="GWB32" s="291"/>
      <c r="GWC32" s="291"/>
      <c r="GWD32" s="291"/>
      <c r="GWE32" s="291"/>
      <c r="GWF32" s="291"/>
      <c r="GWG32" s="291"/>
      <c r="GWH32" s="291"/>
      <c r="GWI32" s="291"/>
      <c r="GWJ32" s="291"/>
      <c r="GWK32" s="291"/>
      <c r="GWL32" s="291"/>
      <c r="GWM32" s="291"/>
      <c r="GWN32" s="291"/>
      <c r="GWO32" s="291"/>
      <c r="GWP32" s="291"/>
      <c r="GWQ32" s="291"/>
      <c r="GWR32" s="291"/>
      <c r="GWS32" s="291"/>
      <c r="GWT32" s="291"/>
      <c r="GWU32" s="291"/>
      <c r="GWV32" s="291"/>
      <c r="GWW32" s="291"/>
      <c r="GWX32" s="291"/>
      <c r="GWY32" s="291"/>
      <c r="GWZ32" s="291"/>
      <c r="GXA32" s="291"/>
      <c r="GXB32" s="291"/>
      <c r="GXC32" s="291"/>
      <c r="GXD32" s="291"/>
      <c r="GXE32" s="291"/>
      <c r="GXF32" s="291"/>
      <c r="GXG32" s="291"/>
      <c r="GXH32" s="291"/>
      <c r="GXI32" s="291"/>
      <c r="GXJ32" s="291"/>
      <c r="GXK32" s="291"/>
      <c r="GXL32" s="291"/>
      <c r="GXM32" s="291"/>
      <c r="GXN32" s="291"/>
      <c r="GXO32" s="291"/>
      <c r="GXP32" s="291"/>
      <c r="GXQ32" s="291"/>
      <c r="GXR32" s="291"/>
      <c r="GXS32" s="291"/>
      <c r="GXT32" s="291"/>
      <c r="GXU32" s="291"/>
      <c r="GXV32" s="291"/>
      <c r="GXW32" s="291"/>
      <c r="GXX32" s="291"/>
      <c r="GXY32" s="291"/>
      <c r="GXZ32" s="291"/>
      <c r="GYA32" s="291"/>
      <c r="GYB32" s="291"/>
      <c r="GYC32" s="291"/>
      <c r="GYD32" s="291"/>
      <c r="GYE32" s="291"/>
      <c r="GYF32" s="291"/>
      <c r="GYG32" s="291"/>
      <c r="GYH32" s="291"/>
      <c r="GYI32" s="291"/>
      <c r="GYJ32" s="291"/>
      <c r="GYK32" s="291"/>
      <c r="GYL32" s="291"/>
      <c r="GYM32" s="291"/>
      <c r="GYN32" s="291"/>
      <c r="GYO32" s="291"/>
      <c r="GYP32" s="291"/>
      <c r="GYQ32" s="291"/>
      <c r="GYR32" s="291"/>
      <c r="GYS32" s="291"/>
      <c r="GYT32" s="291"/>
      <c r="GYU32" s="291"/>
      <c r="GYV32" s="291"/>
      <c r="GYW32" s="291"/>
      <c r="GYX32" s="291"/>
      <c r="GYY32" s="291"/>
      <c r="GYZ32" s="291"/>
      <c r="GZA32" s="291"/>
      <c r="GZB32" s="291"/>
      <c r="GZC32" s="291"/>
      <c r="GZD32" s="291"/>
      <c r="GZE32" s="291"/>
      <c r="GZF32" s="291"/>
      <c r="GZG32" s="291"/>
      <c r="GZH32" s="291"/>
      <c r="GZI32" s="291"/>
      <c r="GZJ32" s="291"/>
      <c r="GZK32" s="291"/>
      <c r="GZL32" s="291"/>
      <c r="GZM32" s="291"/>
      <c r="GZN32" s="291"/>
      <c r="GZO32" s="291"/>
      <c r="GZP32" s="291"/>
      <c r="GZQ32" s="291"/>
      <c r="GZR32" s="291"/>
      <c r="GZS32" s="291"/>
      <c r="GZT32" s="291"/>
      <c r="GZU32" s="291"/>
      <c r="GZV32" s="291"/>
      <c r="GZW32" s="291"/>
      <c r="GZX32" s="291"/>
      <c r="GZY32" s="291"/>
      <c r="GZZ32" s="291"/>
      <c r="HAA32" s="291"/>
      <c r="HAB32" s="291"/>
      <c r="HAC32" s="291"/>
      <c r="HAD32" s="291"/>
      <c r="HAE32" s="291"/>
      <c r="HAF32" s="291"/>
      <c r="HAG32" s="291"/>
      <c r="HAH32" s="291"/>
      <c r="HAI32" s="291"/>
      <c r="HAJ32" s="291"/>
      <c r="HAK32" s="291"/>
      <c r="HAL32" s="291"/>
      <c r="HAM32" s="291"/>
      <c r="HAN32" s="291"/>
      <c r="HAO32" s="291"/>
      <c r="HAP32" s="291"/>
      <c r="HAQ32" s="291"/>
      <c r="HAR32" s="291"/>
      <c r="HAS32" s="291"/>
      <c r="HAT32" s="291"/>
      <c r="HAU32" s="291"/>
      <c r="HAV32" s="291"/>
      <c r="HAW32" s="291"/>
      <c r="HAX32" s="291"/>
      <c r="HAY32" s="291"/>
      <c r="HAZ32" s="291"/>
      <c r="HBA32" s="291"/>
      <c r="HBB32" s="291"/>
      <c r="HBC32" s="291"/>
      <c r="HBD32" s="291"/>
      <c r="HBE32" s="291"/>
      <c r="HBF32" s="291"/>
      <c r="HBG32" s="291"/>
      <c r="HBH32" s="291"/>
      <c r="HBI32" s="291"/>
      <c r="HBJ32" s="291"/>
      <c r="HBK32" s="291"/>
      <c r="HBL32" s="291"/>
      <c r="HBM32" s="291"/>
      <c r="HBN32" s="291"/>
      <c r="HBO32" s="291"/>
      <c r="HBP32" s="291"/>
      <c r="HBQ32" s="291"/>
      <c r="HBR32" s="291"/>
      <c r="HBS32" s="291"/>
      <c r="HBT32" s="291"/>
      <c r="HBU32" s="291"/>
      <c r="HBV32" s="291"/>
      <c r="HBW32" s="291"/>
      <c r="HBX32" s="291"/>
      <c r="HBY32" s="291"/>
      <c r="HBZ32" s="291"/>
      <c r="HCA32" s="291"/>
      <c r="HCB32" s="291"/>
      <c r="HCC32" s="291"/>
      <c r="HCD32" s="291"/>
      <c r="HCE32" s="291"/>
      <c r="HCF32" s="291"/>
      <c r="HCG32" s="291"/>
      <c r="HCH32" s="291"/>
      <c r="HCI32" s="291"/>
      <c r="HCJ32" s="291"/>
      <c r="HCK32" s="291"/>
      <c r="HCL32" s="291"/>
      <c r="HCM32" s="291"/>
      <c r="HCN32" s="291"/>
      <c r="HCO32" s="291"/>
      <c r="HCP32" s="291"/>
      <c r="HCQ32" s="291"/>
      <c r="HCR32" s="291"/>
      <c r="HCS32" s="291"/>
      <c r="HCT32" s="291"/>
      <c r="HCU32" s="291"/>
      <c r="HCV32" s="291"/>
      <c r="HCW32" s="291"/>
      <c r="HCX32" s="291"/>
      <c r="HCY32" s="291"/>
      <c r="HCZ32" s="291"/>
      <c r="HDA32" s="291"/>
      <c r="HDB32" s="291"/>
      <c r="HDC32" s="291"/>
      <c r="HDD32" s="291"/>
      <c r="HDE32" s="291"/>
      <c r="HDF32" s="291"/>
      <c r="HDG32" s="291"/>
      <c r="HDH32" s="291"/>
      <c r="HDI32" s="291"/>
      <c r="HDJ32" s="291"/>
      <c r="HDK32" s="291"/>
      <c r="HDL32" s="291"/>
      <c r="HDM32" s="291"/>
      <c r="HDN32" s="291"/>
      <c r="HDO32" s="291"/>
      <c r="HDP32" s="291"/>
      <c r="HDQ32" s="291"/>
      <c r="HDR32" s="291"/>
      <c r="HDS32" s="291"/>
      <c r="HDT32" s="291"/>
      <c r="HDU32" s="291"/>
      <c r="HDV32" s="291"/>
      <c r="HDW32" s="291"/>
      <c r="HDX32" s="291"/>
      <c r="HDY32" s="291"/>
      <c r="HDZ32" s="291"/>
      <c r="HEA32" s="291"/>
      <c r="HEB32" s="291"/>
      <c r="HEC32" s="291"/>
      <c r="HED32" s="291"/>
      <c r="HEE32" s="291"/>
      <c r="HEF32" s="291"/>
      <c r="HEG32" s="291"/>
      <c r="HEH32" s="291"/>
      <c r="HEI32" s="291"/>
      <c r="HEJ32" s="291"/>
      <c r="HEK32" s="291"/>
      <c r="HEL32" s="291"/>
      <c r="HEM32" s="291"/>
      <c r="HEN32" s="291"/>
      <c r="HEO32" s="291"/>
      <c r="HEP32" s="291"/>
      <c r="HEQ32" s="291"/>
      <c r="HER32" s="291"/>
      <c r="HES32" s="291"/>
      <c r="HET32" s="291"/>
      <c r="HEU32" s="291"/>
      <c r="HEV32" s="291"/>
      <c r="HEW32" s="291"/>
      <c r="HEX32" s="291"/>
      <c r="HEY32" s="291"/>
      <c r="HEZ32" s="291"/>
      <c r="HFA32" s="291"/>
      <c r="HFB32" s="291"/>
      <c r="HFC32" s="291"/>
      <c r="HFD32" s="291"/>
      <c r="HFE32" s="291"/>
      <c r="HFF32" s="291"/>
      <c r="HFG32" s="291"/>
      <c r="HFH32" s="291"/>
      <c r="HFI32" s="291"/>
      <c r="HFJ32" s="291"/>
      <c r="HFK32" s="291"/>
      <c r="HFL32" s="291"/>
      <c r="HFM32" s="291"/>
      <c r="HFN32" s="291"/>
      <c r="HFO32" s="291"/>
      <c r="HFP32" s="291"/>
      <c r="HFQ32" s="291"/>
      <c r="HFR32" s="291"/>
      <c r="HFS32" s="291"/>
      <c r="HFT32" s="291"/>
      <c r="HFU32" s="291"/>
      <c r="HFV32" s="291"/>
      <c r="HFW32" s="291"/>
      <c r="HFX32" s="291"/>
      <c r="HFY32" s="291"/>
      <c r="HFZ32" s="291"/>
      <c r="HGA32" s="291"/>
      <c r="HGB32" s="291"/>
      <c r="HGC32" s="291"/>
      <c r="HGD32" s="291"/>
      <c r="HGE32" s="291"/>
      <c r="HGF32" s="291"/>
      <c r="HGG32" s="291"/>
      <c r="HGH32" s="291"/>
      <c r="HGI32" s="291"/>
      <c r="HGJ32" s="291"/>
      <c r="HGK32" s="291"/>
      <c r="HGL32" s="291"/>
      <c r="HGM32" s="291"/>
      <c r="HGN32" s="291"/>
      <c r="HGO32" s="291"/>
      <c r="HGP32" s="291"/>
      <c r="HGQ32" s="291"/>
      <c r="HGR32" s="291"/>
      <c r="HGS32" s="291"/>
      <c r="HGT32" s="291"/>
      <c r="HGU32" s="291"/>
      <c r="HGV32" s="291"/>
      <c r="HGW32" s="291"/>
      <c r="HGX32" s="291"/>
      <c r="HGY32" s="291"/>
      <c r="HGZ32" s="291"/>
      <c r="HHA32" s="291"/>
      <c r="HHB32" s="291"/>
      <c r="HHC32" s="291"/>
      <c r="HHD32" s="291"/>
      <c r="HHE32" s="291"/>
      <c r="HHF32" s="291"/>
      <c r="HHG32" s="291"/>
      <c r="HHH32" s="291"/>
      <c r="HHI32" s="291"/>
      <c r="HHJ32" s="291"/>
      <c r="HHK32" s="291"/>
      <c r="HHL32" s="291"/>
      <c r="HHM32" s="291"/>
      <c r="HHN32" s="291"/>
      <c r="HHO32" s="291"/>
      <c r="HHP32" s="291"/>
      <c r="HHQ32" s="291"/>
      <c r="HHR32" s="291"/>
      <c r="HHS32" s="291"/>
      <c r="HHT32" s="291"/>
      <c r="HHU32" s="291"/>
      <c r="HHV32" s="291"/>
      <c r="HHW32" s="291"/>
      <c r="HHX32" s="291"/>
      <c r="HHY32" s="291"/>
      <c r="HHZ32" s="291"/>
      <c r="HIA32" s="291"/>
      <c r="HIB32" s="291"/>
      <c r="HIC32" s="291"/>
      <c r="HID32" s="291"/>
      <c r="HIE32" s="291"/>
      <c r="HIF32" s="291"/>
      <c r="HIG32" s="291"/>
      <c r="HIH32" s="291"/>
      <c r="HII32" s="291"/>
      <c r="HIJ32" s="291"/>
      <c r="HIK32" s="291"/>
      <c r="HIL32" s="291"/>
      <c r="HIM32" s="291"/>
      <c r="HIN32" s="291"/>
      <c r="HIO32" s="291"/>
      <c r="HIP32" s="291"/>
      <c r="HIQ32" s="291"/>
      <c r="HIR32" s="291"/>
      <c r="HIS32" s="291"/>
      <c r="HIT32" s="291"/>
      <c r="HIU32" s="291"/>
      <c r="HIV32" s="291"/>
      <c r="HIW32" s="291"/>
      <c r="HIX32" s="291"/>
      <c r="HIY32" s="291"/>
      <c r="HIZ32" s="291"/>
      <c r="HJA32" s="291"/>
      <c r="HJB32" s="291"/>
      <c r="HJC32" s="291"/>
      <c r="HJD32" s="291"/>
      <c r="HJE32" s="291"/>
      <c r="HJF32" s="291"/>
      <c r="HJG32" s="291"/>
      <c r="HJH32" s="291"/>
      <c r="HJI32" s="291"/>
      <c r="HJJ32" s="291"/>
      <c r="HJK32" s="291"/>
      <c r="HJL32" s="291"/>
      <c r="HJM32" s="291"/>
      <c r="HJN32" s="291"/>
      <c r="HJO32" s="291"/>
      <c r="HJP32" s="291"/>
      <c r="HJQ32" s="291"/>
      <c r="HJR32" s="291"/>
      <c r="HJS32" s="291"/>
      <c r="HJT32" s="291"/>
      <c r="HJU32" s="291"/>
      <c r="HJV32" s="291"/>
      <c r="HJW32" s="291"/>
      <c r="HJX32" s="291"/>
      <c r="HJY32" s="291"/>
      <c r="HJZ32" s="291"/>
      <c r="HKA32" s="291"/>
      <c r="HKB32" s="291"/>
      <c r="HKC32" s="291"/>
      <c r="HKD32" s="291"/>
      <c r="HKE32" s="291"/>
      <c r="HKF32" s="291"/>
      <c r="HKG32" s="291"/>
      <c r="HKH32" s="291"/>
      <c r="HKI32" s="291"/>
      <c r="HKJ32" s="291"/>
      <c r="HKK32" s="291"/>
      <c r="HKL32" s="291"/>
      <c r="HKM32" s="291"/>
      <c r="HKN32" s="291"/>
      <c r="HKO32" s="291"/>
      <c r="HKP32" s="291"/>
      <c r="HKQ32" s="291"/>
      <c r="HKR32" s="291"/>
      <c r="HKS32" s="291"/>
      <c r="HKT32" s="291"/>
      <c r="HKU32" s="291"/>
      <c r="HKV32" s="291"/>
      <c r="HKW32" s="291"/>
      <c r="HKX32" s="291"/>
      <c r="HKY32" s="291"/>
      <c r="HKZ32" s="291"/>
      <c r="HLA32" s="291"/>
      <c r="HLB32" s="291"/>
      <c r="HLC32" s="291"/>
      <c r="HLD32" s="291"/>
      <c r="HLE32" s="291"/>
      <c r="HLF32" s="291"/>
      <c r="HLG32" s="291"/>
      <c r="HLH32" s="291"/>
      <c r="HLI32" s="291"/>
      <c r="HLJ32" s="291"/>
      <c r="HLK32" s="291"/>
      <c r="HLL32" s="291"/>
      <c r="HLM32" s="291"/>
      <c r="HLN32" s="291"/>
      <c r="HLO32" s="291"/>
      <c r="HLP32" s="291"/>
      <c r="HLQ32" s="291"/>
      <c r="HLR32" s="291"/>
      <c r="HLS32" s="291"/>
      <c r="HLT32" s="291"/>
      <c r="HLU32" s="291"/>
      <c r="HLV32" s="291"/>
      <c r="HLW32" s="291"/>
      <c r="HLX32" s="291"/>
      <c r="HLY32" s="291"/>
      <c r="HLZ32" s="291"/>
      <c r="HMA32" s="291"/>
      <c r="HMB32" s="291"/>
      <c r="HMC32" s="291"/>
      <c r="HMD32" s="291"/>
      <c r="HME32" s="291"/>
      <c r="HMF32" s="291"/>
      <c r="HMG32" s="291"/>
      <c r="HMH32" s="291"/>
      <c r="HMI32" s="291"/>
      <c r="HMJ32" s="291"/>
      <c r="HMK32" s="291"/>
      <c r="HML32" s="291"/>
      <c r="HMM32" s="291"/>
      <c r="HMN32" s="291"/>
      <c r="HMO32" s="291"/>
      <c r="HMP32" s="291"/>
      <c r="HMQ32" s="291"/>
      <c r="HMR32" s="291"/>
      <c r="HMS32" s="291"/>
      <c r="HMT32" s="291"/>
      <c r="HMU32" s="291"/>
      <c r="HMV32" s="291"/>
      <c r="HMW32" s="291"/>
      <c r="HMX32" s="291"/>
      <c r="HMY32" s="291"/>
      <c r="HMZ32" s="291"/>
      <c r="HNA32" s="291"/>
      <c r="HNB32" s="291"/>
      <c r="HNC32" s="291"/>
      <c r="HND32" s="291"/>
      <c r="HNE32" s="291"/>
      <c r="HNF32" s="291"/>
      <c r="HNG32" s="291"/>
      <c r="HNH32" s="291"/>
      <c r="HNI32" s="291"/>
      <c r="HNJ32" s="291"/>
      <c r="HNK32" s="291"/>
      <c r="HNL32" s="291"/>
      <c r="HNM32" s="291"/>
      <c r="HNN32" s="291"/>
      <c r="HNO32" s="291"/>
      <c r="HNP32" s="291"/>
      <c r="HNQ32" s="291"/>
      <c r="HNR32" s="291"/>
      <c r="HNS32" s="291"/>
      <c r="HNT32" s="291"/>
      <c r="HNU32" s="291"/>
      <c r="HNV32" s="291"/>
      <c r="HNW32" s="291"/>
      <c r="HNX32" s="291"/>
      <c r="HNY32" s="291"/>
      <c r="HNZ32" s="291"/>
      <c r="HOA32" s="291"/>
      <c r="HOB32" s="291"/>
      <c r="HOC32" s="291"/>
      <c r="HOD32" s="291"/>
      <c r="HOE32" s="291"/>
      <c r="HOF32" s="291"/>
      <c r="HOG32" s="291"/>
      <c r="HOH32" s="291"/>
      <c r="HOI32" s="291"/>
      <c r="HOJ32" s="291"/>
      <c r="HOK32" s="291"/>
      <c r="HOL32" s="291"/>
      <c r="HOM32" s="291"/>
      <c r="HON32" s="291"/>
      <c r="HOO32" s="291"/>
      <c r="HOP32" s="291"/>
      <c r="HOQ32" s="291"/>
      <c r="HOR32" s="291"/>
      <c r="HOS32" s="291"/>
      <c r="HOT32" s="291"/>
      <c r="HOU32" s="291"/>
      <c r="HOV32" s="291"/>
      <c r="HOW32" s="291"/>
      <c r="HOX32" s="291"/>
      <c r="HOY32" s="291"/>
      <c r="HOZ32" s="291"/>
      <c r="HPA32" s="291"/>
      <c r="HPB32" s="291"/>
      <c r="HPC32" s="291"/>
      <c r="HPD32" s="291"/>
      <c r="HPE32" s="291"/>
      <c r="HPF32" s="291"/>
      <c r="HPG32" s="291"/>
      <c r="HPH32" s="291"/>
      <c r="HPI32" s="291"/>
      <c r="HPJ32" s="291"/>
      <c r="HPK32" s="291"/>
      <c r="HPL32" s="291"/>
      <c r="HPM32" s="291"/>
      <c r="HPN32" s="291"/>
      <c r="HPO32" s="291"/>
      <c r="HPP32" s="291"/>
      <c r="HPQ32" s="291"/>
      <c r="HPR32" s="291"/>
      <c r="HPS32" s="291"/>
      <c r="HPT32" s="291"/>
      <c r="HPU32" s="291"/>
      <c r="HPV32" s="291"/>
      <c r="HPW32" s="291"/>
      <c r="HPX32" s="291"/>
      <c r="HPY32" s="291"/>
      <c r="HPZ32" s="291"/>
      <c r="HQA32" s="291"/>
      <c r="HQB32" s="291"/>
      <c r="HQC32" s="291"/>
      <c r="HQD32" s="291"/>
      <c r="HQE32" s="291"/>
      <c r="HQF32" s="291"/>
      <c r="HQG32" s="291"/>
      <c r="HQH32" s="291"/>
      <c r="HQI32" s="291"/>
      <c r="HQJ32" s="291"/>
      <c r="HQK32" s="291"/>
      <c r="HQL32" s="291"/>
      <c r="HQM32" s="291"/>
      <c r="HQN32" s="291"/>
      <c r="HQO32" s="291"/>
      <c r="HQP32" s="291"/>
      <c r="HQQ32" s="291"/>
      <c r="HQR32" s="291"/>
      <c r="HQS32" s="291"/>
      <c r="HQT32" s="291"/>
      <c r="HQU32" s="291"/>
      <c r="HQV32" s="291"/>
      <c r="HQW32" s="291"/>
      <c r="HQX32" s="291"/>
      <c r="HQY32" s="291"/>
      <c r="HQZ32" s="291"/>
      <c r="HRA32" s="291"/>
      <c r="HRB32" s="291"/>
      <c r="HRC32" s="291"/>
      <c r="HRD32" s="291"/>
      <c r="HRE32" s="291"/>
      <c r="HRF32" s="291"/>
      <c r="HRG32" s="291"/>
      <c r="HRH32" s="291"/>
      <c r="HRI32" s="291"/>
      <c r="HRJ32" s="291"/>
      <c r="HRK32" s="291"/>
      <c r="HRL32" s="291"/>
      <c r="HRM32" s="291"/>
      <c r="HRN32" s="291"/>
      <c r="HRO32" s="291"/>
      <c r="HRP32" s="291"/>
      <c r="HRQ32" s="291"/>
      <c r="HRR32" s="291"/>
      <c r="HRS32" s="291"/>
      <c r="HRT32" s="291"/>
      <c r="HRU32" s="291"/>
      <c r="HRV32" s="291"/>
      <c r="HRW32" s="291"/>
      <c r="HRX32" s="291"/>
      <c r="HRY32" s="291"/>
      <c r="HRZ32" s="291"/>
      <c r="HSA32" s="291"/>
      <c r="HSB32" s="291"/>
      <c r="HSC32" s="291"/>
      <c r="HSD32" s="291"/>
      <c r="HSE32" s="291"/>
      <c r="HSF32" s="291"/>
      <c r="HSG32" s="291"/>
      <c r="HSH32" s="291"/>
      <c r="HSI32" s="291"/>
      <c r="HSJ32" s="291"/>
      <c r="HSK32" s="291"/>
      <c r="HSL32" s="291"/>
      <c r="HSM32" s="291"/>
      <c r="HSN32" s="291"/>
      <c r="HSO32" s="291"/>
      <c r="HSP32" s="291"/>
      <c r="HSQ32" s="291"/>
      <c r="HSR32" s="291"/>
      <c r="HSS32" s="291"/>
      <c r="HST32" s="291"/>
      <c r="HSU32" s="291"/>
      <c r="HSV32" s="291"/>
      <c r="HSW32" s="291"/>
      <c r="HSX32" s="291"/>
      <c r="HSY32" s="291"/>
      <c r="HSZ32" s="291"/>
      <c r="HTA32" s="291"/>
      <c r="HTB32" s="291"/>
      <c r="HTC32" s="291"/>
      <c r="HTD32" s="291"/>
      <c r="HTE32" s="291"/>
      <c r="HTF32" s="291"/>
      <c r="HTG32" s="291"/>
      <c r="HTH32" s="291"/>
      <c r="HTI32" s="291"/>
      <c r="HTJ32" s="291"/>
      <c r="HTK32" s="291"/>
      <c r="HTL32" s="291"/>
      <c r="HTM32" s="291"/>
      <c r="HTN32" s="291"/>
      <c r="HTO32" s="291"/>
      <c r="HTP32" s="291"/>
      <c r="HTQ32" s="291"/>
      <c r="HTR32" s="291"/>
      <c r="HTS32" s="291"/>
      <c r="HTT32" s="291"/>
      <c r="HTU32" s="291"/>
      <c r="HTV32" s="291"/>
      <c r="HTW32" s="291"/>
      <c r="HTX32" s="291"/>
      <c r="HTY32" s="291"/>
      <c r="HTZ32" s="291"/>
      <c r="HUA32" s="291"/>
      <c r="HUB32" s="291"/>
      <c r="HUC32" s="291"/>
      <c r="HUD32" s="291"/>
      <c r="HUE32" s="291"/>
      <c r="HUF32" s="291"/>
      <c r="HUG32" s="291"/>
      <c r="HUH32" s="291"/>
      <c r="HUI32" s="291"/>
      <c r="HUJ32" s="291"/>
      <c r="HUK32" s="291"/>
      <c r="HUL32" s="291"/>
      <c r="HUM32" s="291"/>
      <c r="HUN32" s="291"/>
      <c r="HUO32" s="291"/>
      <c r="HUP32" s="291"/>
      <c r="HUQ32" s="291"/>
      <c r="HUR32" s="291"/>
      <c r="HUS32" s="291"/>
      <c r="HUT32" s="291"/>
      <c r="HUU32" s="291"/>
      <c r="HUV32" s="291"/>
      <c r="HUW32" s="291"/>
      <c r="HUX32" s="291"/>
      <c r="HUY32" s="291"/>
      <c r="HUZ32" s="291"/>
      <c r="HVA32" s="291"/>
      <c r="HVB32" s="291"/>
      <c r="HVC32" s="291"/>
      <c r="HVD32" s="291"/>
      <c r="HVE32" s="291"/>
      <c r="HVF32" s="291"/>
      <c r="HVG32" s="291"/>
      <c r="HVH32" s="291"/>
      <c r="HVI32" s="291"/>
      <c r="HVJ32" s="291"/>
      <c r="HVK32" s="291"/>
      <c r="HVL32" s="291"/>
      <c r="HVM32" s="291"/>
      <c r="HVN32" s="291"/>
      <c r="HVO32" s="291"/>
      <c r="HVP32" s="291"/>
      <c r="HVQ32" s="291"/>
      <c r="HVR32" s="291"/>
      <c r="HVS32" s="291"/>
      <c r="HVT32" s="291"/>
      <c r="HVU32" s="291"/>
      <c r="HVV32" s="291"/>
      <c r="HVW32" s="291"/>
      <c r="HVX32" s="291"/>
      <c r="HVY32" s="291"/>
      <c r="HVZ32" s="291"/>
      <c r="HWA32" s="291"/>
      <c r="HWB32" s="291"/>
      <c r="HWC32" s="291"/>
      <c r="HWD32" s="291"/>
      <c r="HWE32" s="291"/>
      <c r="HWF32" s="291"/>
      <c r="HWG32" s="291"/>
      <c r="HWH32" s="291"/>
      <c r="HWI32" s="291"/>
      <c r="HWJ32" s="291"/>
      <c r="HWK32" s="291"/>
      <c r="HWL32" s="291"/>
      <c r="HWM32" s="291"/>
      <c r="HWN32" s="291"/>
      <c r="HWO32" s="291"/>
      <c r="HWP32" s="291"/>
      <c r="HWQ32" s="291"/>
      <c r="HWR32" s="291"/>
      <c r="HWS32" s="291"/>
      <c r="HWT32" s="291"/>
      <c r="HWU32" s="291"/>
      <c r="HWV32" s="291"/>
      <c r="HWW32" s="291"/>
      <c r="HWX32" s="291"/>
      <c r="HWY32" s="291"/>
      <c r="HWZ32" s="291"/>
      <c r="HXA32" s="291"/>
      <c r="HXB32" s="291"/>
      <c r="HXC32" s="291"/>
      <c r="HXD32" s="291"/>
      <c r="HXE32" s="291"/>
      <c r="HXF32" s="291"/>
      <c r="HXG32" s="291"/>
      <c r="HXH32" s="291"/>
      <c r="HXI32" s="291"/>
      <c r="HXJ32" s="291"/>
      <c r="HXK32" s="291"/>
      <c r="HXL32" s="291"/>
      <c r="HXM32" s="291"/>
      <c r="HXN32" s="291"/>
      <c r="HXO32" s="291"/>
      <c r="HXP32" s="291"/>
      <c r="HXQ32" s="291"/>
      <c r="HXR32" s="291"/>
      <c r="HXS32" s="291"/>
      <c r="HXT32" s="291"/>
      <c r="HXU32" s="291"/>
      <c r="HXV32" s="291"/>
      <c r="HXW32" s="291"/>
      <c r="HXX32" s="291"/>
      <c r="HXY32" s="291"/>
      <c r="HXZ32" s="291"/>
      <c r="HYA32" s="291"/>
      <c r="HYB32" s="291"/>
      <c r="HYC32" s="291"/>
      <c r="HYD32" s="291"/>
      <c r="HYE32" s="291"/>
      <c r="HYF32" s="291"/>
      <c r="HYG32" s="291"/>
      <c r="HYH32" s="291"/>
      <c r="HYI32" s="291"/>
      <c r="HYJ32" s="291"/>
      <c r="HYK32" s="291"/>
      <c r="HYL32" s="291"/>
      <c r="HYM32" s="291"/>
      <c r="HYN32" s="291"/>
      <c r="HYO32" s="291"/>
      <c r="HYP32" s="291"/>
      <c r="HYQ32" s="291"/>
      <c r="HYR32" s="291"/>
      <c r="HYS32" s="291"/>
      <c r="HYT32" s="291"/>
      <c r="HYU32" s="291"/>
      <c r="HYV32" s="291"/>
      <c r="HYW32" s="291"/>
      <c r="HYX32" s="291"/>
      <c r="HYY32" s="291"/>
      <c r="HYZ32" s="291"/>
      <c r="HZA32" s="291"/>
      <c r="HZB32" s="291"/>
      <c r="HZC32" s="291"/>
      <c r="HZD32" s="291"/>
      <c r="HZE32" s="291"/>
      <c r="HZF32" s="291"/>
      <c r="HZG32" s="291"/>
      <c r="HZH32" s="291"/>
      <c r="HZI32" s="291"/>
      <c r="HZJ32" s="291"/>
      <c r="HZK32" s="291"/>
      <c r="HZL32" s="291"/>
      <c r="HZM32" s="291"/>
      <c r="HZN32" s="291"/>
      <c r="HZO32" s="291"/>
      <c r="HZP32" s="291"/>
      <c r="HZQ32" s="291"/>
      <c r="HZR32" s="291"/>
      <c r="HZS32" s="291"/>
      <c r="HZT32" s="291"/>
      <c r="HZU32" s="291"/>
      <c r="HZV32" s="291"/>
      <c r="HZW32" s="291"/>
      <c r="HZX32" s="291"/>
      <c r="HZY32" s="291"/>
      <c r="HZZ32" s="291"/>
      <c r="IAA32" s="291"/>
      <c r="IAB32" s="291"/>
      <c r="IAC32" s="291"/>
      <c r="IAD32" s="291"/>
      <c r="IAE32" s="291"/>
      <c r="IAF32" s="291"/>
      <c r="IAG32" s="291"/>
      <c r="IAH32" s="291"/>
      <c r="IAI32" s="291"/>
      <c r="IAJ32" s="291"/>
      <c r="IAK32" s="291"/>
      <c r="IAL32" s="291"/>
      <c r="IAM32" s="291"/>
      <c r="IAN32" s="291"/>
      <c r="IAO32" s="291"/>
      <c r="IAP32" s="291"/>
      <c r="IAQ32" s="291"/>
      <c r="IAR32" s="291"/>
      <c r="IAS32" s="291"/>
      <c r="IAT32" s="291"/>
      <c r="IAU32" s="291"/>
      <c r="IAV32" s="291"/>
      <c r="IAW32" s="291"/>
      <c r="IAX32" s="291"/>
      <c r="IAY32" s="291"/>
      <c r="IAZ32" s="291"/>
      <c r="IBA32" s="291"/>
      <c r="IBB32" s="291"/>
      <c r="IBC32" s="291"/>
      <c r="IBD32" s="291"/>
      <c r="IBE32" s="291"/>
      <c r="IBF32" s="291"/>
      <c r="IBG32" s="291"/>
      <c r="IBH32" s="291"/>
      <c r="IBI32" s="291"/>
      <c r="IBJ32" s="291"/>
      <c r="IBK32" s="291"/>
      <c r="IBL32" s="291"/>
      <c r="IBM32" s="291"/>
      <c r="IBN32" s="291"/>
      <c r="IBO32" s="291"/>
      <c r="IBP32" s="291"/>
      <c r="IBQ32" s="291"/>
      <c r="IBR32" s="291"/>
      <c r="IBS32" s="291"/>
      <c r="IBT32" s="291"/>
      <c r="IBU32" s="291"/>
      <c r="IBV32" s="291"/>
      <c r="IBW32" s="291"/>
      <c r="IBX32" s="291"/>
      <c r="IBY32" s="291"/>
      <c r="IBZ32" s="291"/>
      <c r="ICA32" s="291"/>
      <c r="ICB32" s="291"/>
      <c r="ICC32" s="291"/>
      <c r="ICD32" s="291"/>
      <c r="ICE32" s="291"/>
      <c r="ICF32" s="291"/>
      <c r="ICG32" s="291"/>
      <c r="ICH32" s="291"/>
      <c r="ICI32" s="291"/>
      <c r="ICJ32" s="291"/>
      <c r="ICK32" s="291"/>
      <c r="ICL32" s="291"/>
      <c r="ICM32" s="291"/>
      <c r="ICN32" s="291"/>
      <c r="ICO32" s="291"/>
      <c r="ICP32" s="291"/>
      <c r="ICQ32" s="291"/>
      <c r="ICR32" s="291"/>
      <c r="ICS32" s="291"/>
      <c r="ICT32" s="291"/>
      <c r="ICU32" s="291"/>
      <c r="ICV32" s="291"/>
      <c r="ICW32" s="291"/>
      <c r="ICX32" s="291"/>
      <c r="ICY32" s="291"/>
      <c r="ICZ32" s="291"/>
      <c r="IDA32" s="291"/>
      <c r="IDB32" s="291"/>
      <c r="IDC32" s="291"/>
      <c r="IDD32" s="291"/>
      <c r="IDE32" s="291"/>
      <c r="IDF32" s="291"/>
      <c r="IDG32" s="291"/>
      <c r="IDH32" s="291"/>
      <c r="IDI32" s="291"/>
      <c r="IDJ32" s="291"/>
      <c r="IDK32" s="291"/>
      <c r="IDL32" s="291"/>
      <c r="IDM32" s="291"/>
      <c r="IDN32" s="291"/>
      <c r="IDO32" s="291"/>
      <c r="IDP32" s="291"/>
      <c r="IDQ32" s="291"/>
      <c r="IDR32" s="291"/>
      <c r="IDS32" s="291"/>
      <c r="IDT32" s="291"/>
      <c r="IDU32" s="291"/>
      <c r="IDV32" s="291"/>
      <c r="IDW32" s="291"/>
      <c r="IDX32" s="291"/>
      <c r="IDY32" s="291"/>
      <c r="IDZ32" s="291"/>
      <c r="IEA32" s="291"/>
      <c r="IEB32" s="291"/>
      <c r="IEC32" s="291"/>
      <c r="IED32" s="291"/>
      <c r="IEE32" s="291"/>
      <c r="IEF32" s="291"/>
      <c r="IEG32" s="291"/>
      <c r="IEH32" s="291"/>
      <c r="IEI32" s="291"/>
      <c r="IEJ32" s="291"/>
      <c r="IEK32" s="291"/>
      <c r="IEL32" s="291"/>
      <c r="IEM32" s="291"/>
      <c r="IEN32" s="291"/>
      <c r="IEO32" s="291"/>
      <c r="IEP32" s="291"/>
      <c r="IEQ32" s="291"/>
      <c r="IER32" s="291"/>
      <c r="IES32" s="291"/>
      <c r="IET32" s="291"/>
      <c r="IEU32" s="291"/>
      <c r="IEV32" s="291"/>
      <c r="IEW32" s="291"/>
      <c r="IEX32" s="291"/>
      <c r="IEY32" s="291"/>
      <c r="IEZ32" s="291"/>
      <c r="IFA32" s="291"/>
      <c r="IFB32" s="291"/>
      <c r="IFC32" s="291"/>
      <c r="IFD32" s="291"/>
      <c r="IFE32" s="291"/>
      <c r="IFF32" s="291"/>
      <c r="IFG32" s="291"/>
      <c r="IFH32" s="291"/>
      <c r="IFI32" s="291"/>
      <c r="IFJ32" s="291"/>
      <c r="IFK32" s="291"/>
      <c r="IFL32" s="291"/>
      <c r="IFM32" s="291"/>
      <c r="IFN32" s="291"/>
      <c r="IFO32" s="291"/>
      <c r="IFP32" s="291"/>
      <c r="IFQ32" s="291"/>
      <c r="IFR32" s="291"/>
      <c r="IFS32" s="291"/>
      <c r="IFT32" s="291"/>
      <c r="IFU32" s="291"/>
      <c r="IFV32" s="291"/>
      <c r="IFW32" s="291"/>
      <c r="IFX32" s="291"/>
      <c r="IFY32" s="291"/>
      <c r="IFZ32" s="291"/>
      <c r="IGA32" s="291"/>
      <c r="IGB32" s="291"/>
      <c r="IGC32" s="291"/>
      <c r="IGD32" s="291"/>
      <c r="IGE32" s="291"/>
      <c r="IGF32" s="291"/>
      <c r="IGG32" s="291"/>
      <c r="IGH32" s="291"/>
      <c r="IGI32" s="291"/>
      <c r="IGJ32" s="291"/>
      <c r="IGK32" s="291"/>
      <c r="IGL32" s="291"/>
      <c r="IGM32" s="291"/>
      <c r="IGN32" s="291"/>
      <c r="IGO32" s="291"/>
      <c r="IGP32" s="291"/>
      <c r="IGQ32" s="291"/>
      <c r="IGR32" s="291"/>
      <c r="IGS32" s="291"/>
      <c r="IGT32" s="291"/>
      <c r="IGU32" s="291"/>
      <c r="IGV32" s="291"/>
      <c r="IGW32" s="291"/>
      <c r="IGX32" s="291"/>
      <c r="IGY32" s="291"/>
      <c r="IGZ32" s="291"/>
      <c r="IHA32" s="291"/>
      <c r="IHB32" s="291"/>
      <c r="IHC32" s="291"/>
      <c r="IHD32" s="291"/>
      <c r="IHE32" s="291"/>
      <c r="IHF32" s="291"/>
      <c r="IHG32" s="291"/>
      <c r="IHH32" s="291"/>
      <c r="IHI32" s="291"/>
      <c r="IHJ32" s="291"/>
      <c r="IHK32" s="291"/>
      <c r="IHL32" s="291"/>
      <c r="IHM32" s="291"/>
      <c r="IHN32" s="291"/>
      <c r="IHO32" s="291"/>
      <c r="IHP32" s="291"/>
      <c r="IHQ32" s="291"/>
      <c r="IHR32" s="291"/>
      <c r="IHS32" s="291"/>
      <c r="IHT32" s="291"/>
      <c r="IHU32" s="291"/>
      <c r="IHV32" s="291"/>
      <c r="IHW32" s="291"/>
      <c r="IHX32" s="291"/>
      <c r="IHY32" s="291"/>
      <c r="IHZ32" s="291"/>
      <c r="IIA32" s="291"/>
      <c r="IIB32" s="291"/>
      <c r="IIC32" s="291"/>
      <c r="IID32" s="291"/>
      <c r="IIE32" s="291"/>
      <c r="IIF32" s="291"/>
      <c r="IIG32" s="291"/>
      <c r="IIH32" s="291"/>
      <c r="III32" s="291"/>
      <c r="IIJ32" s="291"/>
      <c r="IIK32" s="291"/>
      <c r="IIL32" s="291"/>
      <c r="IIM32" s="291"/>
      <c r="IIN32" s="291"/>
      <c r="IIO32" s="291"/>
      <c r="IIP32" s="291"/>
      <c r="IIQ32" s="291"/>
      <c r="IIR32" s="291"/>
      <c r="IIS32" s="291"/>
      <c r="IIT32" s="291"/>
      <c r="IIU32" s="291"/>
      <c r="IIV32" s="291"/>
      <c r="IIW32" s="291"/>
      <c r="IIX32" s="291"/>
      <c r="IIY32" s="291"/>
      <c r="IIZ32" s="291"/>
      <c r="IJA32" s="291"/>
      <c r="IJB32" s="291"/>
      <c r="IJC32" s="291"/>
      <c r="IJD32" s="291"/>
      <c r="IJE32" s="291"/>
      <c r="IJF32" s="291"/>
      <c r="IJG32" s="291"/>
      <c r="IJH32" s="291"/>
      <c r="IJI32" s="291"/>
      <c r="IJJ32" s="291"/>
      <c r="IJK32" s="291"/>
      <c r="IJL32" s="291"/>
      <c r="IJM32" s="291"/>
      <c r="IJN32" s="291"/>
      <c r="IJO32" s="291"/>
      <c r="IJP32" s="291"/>
      <c r="IJQ32" s="291"/>
      <c r="IJR32" s="291"/>
      <c r="IJS32" s="291"/>
      <c r="IJT32" s="291"/>
      <c r="IJU32" s="291"/>
      <c r="IJV32" s="291"/>
      <c r="IJW32" s="291"/>
      <c r="IJX32" s="291"/>
      <c r="IJY32" s="291"/>
      <c r="IJZ32" s="291"/>
      <c r="IKA32" s="291"/>
      <c r="IKB32" s="291"/>
      <c r="IKC32" s="291"/>
      <c r="IKD32" s="291"/>
      <c r="IKE32" s="291"/>
      <c r="IKF32" s="291"/>
      <c r="IKG32" s="291"/>
      <c r="IKH32" s="291"/>
      <c r="IKI32" s="291"/>
      <c r="IKJ32" s="291"/>
      <c r="IKK32" s="291"/>
      <c r="IKL32" s="291"/>
      <c r="IKM32" s="291"/>
      <c r="IKN32" s="291"/>
      <c r="IKO32" s="291"/>
      <c r="IKP32" s="291"/>
      <c r="IKQ32" s="291"/>
      <c r="IKR32" s="291"/>
      <c r="IKS32" s="291"/>
      <c r="IKT32" s="291"/>
      <c r="IKU32" s="291"/>
      <c r="IKV32" s="291"/>
      <c r="IKW32" s="291"/>
      <c r="IKX32" s="291"/>
      <c r="IKY32" s="291"/>
      <c r="IKZ32" s="291"/>
      <c r="ILA32" s="291"/>
      <c r="ILB32" s="291"/>
      <c r="ILC32" s="291"/>
      <c r="ILD32" s="291"/>
      <c r="ILE32" s="291"/>
      <c r="ILF32" s="291"/>
      <c r="ILG32" s="291"/>
      <c r="ILH32" s="291"/>
      <c r="ILI32" s="291"/>
      <c r="ILJ32" s="291"/>
      <c r="ILK32" s="291"/>
      <c r="ILL32" s="291"/>
      <c r="ILM32" s="291"/>
      <c r="ILN32" s="291"/>
      <c r="ILO32" s="291"/>
      <c r="ILP32" s="291"/>
      <c r="ILQ32" s="291"/>
      <c r="ILR32" s="291"/>
      <c r="ILS32" s="291"/>
      <c r="ILT32" s="291"/>
      <c r="ILU32" s="291"/>
      <c r="ILV32" s="291"/>
      <c r="ILW32" s="291"/>
      <c r="ILX32" s="291"/>
      <c r="ILY32" s="291"/>
      <c r="ILZ32" s="291"/>
      <c r="IMA32" s="291"/>
      <c r="IMB32" s="291"/>
      <c r="IMC32" s="291"/>
      <c r="IMD32" s="291"/>
      <c r="IME32" s="291"/>
      <c r="IMF32" s="291"/>
      <c r="IMG32" s="291"/>
      <c r="IMH32" s="291"/>
      <c r="IMI32" s="291"/>
      <c r="IMJ32" s="291"/>
      <c r="IMK32" s="291"/>
      <c r="IML32" s="291"/>
      <c r="IMM32" s="291"/>
      <c r="IMN32" s="291"/>
      <c r="IMO32" s="291"/>
      <c r="IMP32" s="291"/>
      <c r="IMQ32" s="291"/>
      <c r="IMR32" s="291"/>
      <c r="IMS32" s="291"/>
      <c r="IMT32" s="291"/>
      <c r="IMU32" s="291"/>
      <c r="IMV32" s="291"/>
      <c r="IMW32" s="291"/>
      <c r="IMX32" s="291"/>
      <c r="IMY32" s="291"/>
      <c r="IMZ32" s="291"/>
      <c r="INA32" s="291"/>
      <c r="INB32" s="291"/>
      <c r="INC32" s="291"/>
      <c r="IND32" s="291"/>
      <c r="INE32" s="291"/>
      <c r="INF32" s="291"/>
      <c r="ING32" s="291"/>
      <c r="INH32" s="291"/>
      <c r="INI32" s="291"/>
      <c r="INJ32" s="291"/>
      <c r="INK32" s="291"/>
      <c r="INL32" s="291"/>
      <c r="INM32" s="291"/>
      <c r="INN32" s="291"/>
      <c r="INO32" s="291"/>
      <c r="INP32" s="291"/>
      <c r="INQ32" s="291"/>
      <c r="INR32" s="291"/>
      <c r="INS32" s="291"/>
      <c r="INT32" s="291"/>
      <c r="INU32" s="291"/>
      <c r="INV32" s="291"/>
      <c r="INW32" s="291"/>
      <c r="INX32" s="291"/>
      <c r="INY32" s="291"/>
      <c r="INZ32" s="291"/>
      <c r="IOA32" s="291"/>
      <c r="IOB32" s="291"/>
      <c r="IOC32" s="291"/>
      <c r="IOD32" s="291"/>
      <c r="IOE32" s="291"/>
      <c r="IOF32" s="291"/>
      <c r="IOG32" s="291"/>
      <c r="IOH32" s="291"/>
      <c r="IOI32" s="291"/>
      <c r="IOJ32" s="291"/>
      <c r="IOK32" s="291"/>
      <c r="IOL32" s="291"/>
      <c r="IOM32" s="291"/>
      <c r="ION32" s="291"/>
      <c r="IOO32" s="291"/>
      <c r="IOP32" s="291"/>
      <c r="IOQ32" s="291"/>
      <c r="IOR32" s="291"/>
      <c r="IOS32" s="291"/>
      <c r="IOT32" s="291"/>
      <c r="IOU32" s="291"/>
      <c r="IOV32" s="291"/>
      <c r="IOW32" s="291"/>
      <c r="IOX32" s="291"/>
      <c r="IOY32" s="291"/>
      <c r="IOZ32" s="291"/>
      <c r="IPA32" s="291"/>
      <c r="IPB32" s="291"/>
      <c r="IPC32" s="291"/>
      <c r="IPD32" s="291"/>
      <c r="IPE32" s="291"/>
      <c r="IPF32" s="291"/>
      <c r="IPG32" s="291"/>
      <c r="IPH32" s="291"/>
      <c r="IPI32" s="291"/>
      <c r="IPJ32" s="291"/>
      <c r="IPK32" s="291"/>
      <c r="IPL32" s="291"/>
      <c r="IPM32" s="291"/>
      <c r="IPN32" s="291"/>
      <c r="IPO32" s="291"/>
      <c r="IPP32" s="291"/>
      <c r="IPQ32" s="291"/>
      <c r="IPR32" s="291"/>
      <c r="IPS32" s="291"/>
      <c r="IPT32" s="291"/>
      <c r="IPU32" s="291"/>
      <c r="IPV32" s="291"/>
      <c r="IPW32" s="291"/>
      <c r="IPX32" s="291"/>
      <c r="IPY32" s="291"/>
      <c r="IPZ32" s="291"/>
      <c r="IQA32" s="291"/>
      <c r="IQB32" s="291"/>
      <c r="IQC32" s="291"/>
      <c r="IQD32" s="291"/>
      <c r="IQE32" s="291"/>
      <c r="IQF32" s="291"/>
      <c r="IQG32" s="291"/>
      <c r="IQH32" s="291"/>
      <c r="IQI32" s="291"/>
      <c r="IQJ32" s="291"/>
      <c r="IQK32" s="291"/>
      <c r="IQL32" s="291"/>
      <c r="IQM32" s="291"/>
      <c r="IQN32" s="291"/>
      <c r="IQO32" s="291"/>
      <c r="IQP32" s="291"/>
      <c r="IQQ32" s="291"/>
      <c r="IQR32" s="291"/>
      <c r="IQS32" s="291"/>
      <c r="IQT32" s="291"/>
      <c r="IQU32" s="291"/>
      <c r="IQV32" s="291"/>
      <c r="IQW32" s="291"/>
      <c r="IQX32" s="291"/>
      <c r="IQY32" s="291"/>
      <c r="IQZ32" s="291"/>
      <c r="IRA32" s="291"/>
      <c r="IRB32" s="291"/>
      <c r="IRC32" s="291"/>
      <c r="IRD32" s="291"/>
      <c r="IRE32" s="291"/>
      <c r="IRF32" s="291"/>
      <c r="IRG32" s="291"/>
      <c r="IRH32" s="291"/>
      <c r="IRI32" s="291"/>
      <c r="IRJ32" s="291"/>
      <c r="IRK32" s="291"/>
      <c r="IRL32" s="291"/>
      <c r="IRM32" s="291"/>
      <c r="IRN32" s="291"/>
      <c r="IRO32" s="291"/>
      <c r="IRP32" s="291"/>
      <c r="IRQ32" s="291"/>
      <c r="IRR32" s="291"/>
      <c r="IRS32" s="291"/>
      <c r="IRT32" s="291"/>
      <c r="IRU32" s="291"/>
      <c r="IRV32" s="291"/>
      <c r="IRW32" s="291"/>
      <c r="IRX32" s="291"/>
      <c r="IRY32" s="291"/>
      <c r="IRZ32" s="291"/>
      <c r="ISA32" s="291"/>
      <c r="ISB32" s="291"/>
      <c r="ISC32" s="291"/>
      <c r="ISD32" s="291"/>
      <c r="ISE32" s="291"/>
      <c r="ISF32" s="291"/>
      <c r="ISG32" s="291"/>
      <c r="ISH32" s="291"/>
      <c r="ISI32" s="291"/>
      <c r="ISJ32" s="291"/>
      <c r="ISK32" s="291"/>
      <c r="ISL32" s="291"/>
      <c r="ISM32" s="291"/>
      <c r="ISN32" s="291"/>
      <c r="ISO32" s="291"/>
      <c r="ISP32" s="291"/>
      <c r="ISQ32" s="291"/>
      <c r="ISR32" s="291"/>
      <c r="ISS32" s="291"/>
      <c r="IST32" s="291"/>
      <c r="ISU32" s="291"/>
      <c r="ISV32" s="291"/>
      <c r="ISW32" s="291"/>
      <c r="ISX32" s="291"/>
      <c r="ISY32" s="291"/>
      <c r="ISZ32" s="291"/>
      <c r="ITA32" s="291"/>
      <c r="ITB32" s="291"/>
      <c r="ITC32" s="291"/>
      <c r="ITD32" s="291"/>
      <c r="ITE32" s="291"/>
      <c r="ITF32" s="291"/>
      <c r="ITG32" s="291"/>
      <c r="ITH32" s="291"/>
      <c r="ITI32" s="291"/>
      <c r="ITJ32" s="291"/>
      <c r="ITK32" s="291"/>
      <c r="ITL32" s="291"/>
      <c r="ITM32" s="291"/>
      <c r="ITN32" s="291"/>
      <c r="ITO32" s="291"/>
      <c r="ITP32" s="291"/>
      <c r="ITQ32" s="291"/>
      <c r="ITR32" s="291"/>
      <c r="ITS32" s="291"/>
      <c r="ITT32" s="291"/>
      <c r="ITU32" s="291"/>
      <c r="ITV32" s="291"/>
      <c r="ITW32" s="291"/>
      <c r="ITX32" s="291"/>
      <c r="ITY32" s="291"/>
      <c r="ITZ32" s="291"/>
      <c r="IUA32" s="291"/>
      <c r="IUB32" s="291"/>
      <c r="IUC32" s="291"/>
      <c r="IUD32" s="291"/>
      <c r="IUE32" s="291"/>
      <c r="IUF32" s="291"/>
      <c r="IUG32" s="291"/>
      <c r="IUH32" s="291"/>
      <c r="IUI32" s="291"/>
      <c r="IUJ32" s="291"/>
      <c r="IUK32" s="291"/>
      <c r="IUL32" s="291"/>
      <c r="IUM32" s="291"/>
      <c r="IUN32" s="291"/>
      <c r="IUO32" s="291"/>
      <c r="IUP32" s="291"/>
      <c r="IUQ32" s="291"/>
      <c r="IUR32" s="291"/>
      <c r="IUS32" s="291"/>
      <c r="IUT32" s="291"/>
      <c r="IUU32" s="291"/>
      <c r="IUV32" s="291"/>
      <c r="IUW32" s="291"/>
      <c r="IUX32" s="291"/>
      <c r="IUY32" s="291"/>
      <c r="IUZ32" s="291"/>
      <c r="IVA32" s="291"/>
      <c r="IVB32" s="291"/>
      <c r="IVC32" s="291"/>
      <c r="IVD32" s="291"/>
      <c r="IVE32" s="291"/>
      <c r="IVF32" s="291"/>
      <c r="IVG32" s="291"/>
      <c r="IVH32" s="291"/>
      <c r="IVI32" s="291"/>
      <c r="IVJ32" s="291"/>
      <c r="IVK32" s="291"/>
      <c r="IVL32" s="291"/>
      <c r="IVM32" s="291"/>
      <c r="IVN32" s="291"/>
      <c r="IVO32" s="291"/>
      <c r="IVP32" s="291"/>
      <c r="IVQ32" s="291"/>
      <c r="IVR32" s="291"/>
      <c r="IVS32" s="291"/>
      <c r="IVT32" s="291"/>
      <c r="IVU32" s="291"/>
      <c r="IVV32" s="291"/>
      <c r="IVW32" s="291"/>
      <c r="IVX32" s="291"/>
      <c r="IVY32" s="291"/>
      <c r="IVZ32" s="291"/>
      <c r="IWA32" s="291"/>
      <c r="IWB32" s="291"/>
      <c r="IWC32" s="291"/>
      <c r="IWD32" s="291"/>
      <c r="IWE32" s="291"/>
      <c r="IWF32" s="291"/>
      <c r="IWG32" s="291"/>
      <c r="IWH32" s="291"/>
      <c r="IWI32" s="291"/>
      <c r="IWJ32" s="291"/>
      <c r="IWK32" s="291"/>
      <c r="IWL32" s="291"/>
      <c r="IWM32" s="291"/>
      <c r="IWN32" s="291"/>
      <c r="IWO32" s="291"/>
      <c r="IWP32" s="291"/>
      <c r="IWQ32" s="291"/>
      <c r="IWR32" s="291"/>
      <c r="IWS32" s="291"/>
      <c r="IWT32" s="291"/>
      <c r="IWU32" s="291"/>
      <c r="IWV32" s="291"/>
      <c r="IWW32" s="291"/>
      <c r="IWX32" s="291"/>
      <c r="IWY32" s="291"/>
      <c r="IWZ32" s="291"/>
      <c r="IXA32" s="291"/>
      <c r="IXB32" s="291"/>
      <c r="IXC32" s="291"/>
      <c r="IXD32" s="291"/>
      <c r="IXE32" s="291"/>
      <c r="IXF32" s="291"/>
      <c r="IXG32" s="291"/>
      <c r="IXH32" s="291"/>
      <c r="IXI32" s="291"/>
      <c r="IXJ32" s="291"/>
      <c r="IXK32" s="291"/>
      <c r="IXL32" s="291"/>
      <c r="IXM32" s="291"/>
      <c r="IXN32" s="291"/>
      <c r="IXO32" s="291"/>
      <c r="IXP32" s="291"/>
      <c r="IXQ32" s="291"/>
      <c r="IXR32" s="291"/>
      <c r="IXS32" s="291"/>
      <c r="IXT32" s="291"/>
      <c r="IXU32" s="291"/>
      <c r="IXV32" s="291"/>
      <c r="IXW32" s="291"/>
      <c r="IXX32" s="291"/>
      <c r="IXY32" s="291"/>
      <c r="IXZ32" s="291"/>
      <c r="IYA32" s="291"/>
      <c r="IYB32" s="291"/>
      <c r="IYC32" s="291"/>
      <c r="IYD32" s="291"/>
      <c r="IYE32" s="291"/>
      <c r="IYF32" s="291"/>
      <c r="IYG32" s="291"/>
      <c r="IYH32" s="291"/>
      <c r="IYI32" s="291"/>
      <c r="IYJ32" s="291"/>
      <c r="IYK32" s="291"/>
      <c r="IYL32" s="291"/>
      <c r="IYM32" s="291"/>
      <c r="IYN32" s="291"/>
      <c r="IYO32" s="291"/>
      <c r="IYP32" s="291"/>
      <c r="IYQ32" s="291"/>
      <c r="IYR32" s="291"/>
      <c r="IYS32" s="291"/>
      <c r="IYT32" s="291"/>
      <c r="IYU32" s="291"/>
      <c r="IYV32" s="291"/>
      <c r="IYW32" s="291"/>
      <c r="IYX32" s="291"/>
      <c r="IYY32" s="291"/>
      <c r="IYZ32" s="291"/>
      <c r="IZA32" s="291"/>
      <c r="IZB32" s="291"/>
      <c r="IZC32" s="291"/>
      <c r="IZD32" s="291"/>
      <c r="IZE32" s="291"/>
      <c r="IZF32" s="291"/>
      <c r="IZG32" s="291"/>
      <c r="IZH32" s="291"/>
      <c r="IZI32" s="291"/>
      <c r="IZJ32" s="291"/>
      <c r="IZK32" s="291"/>
      <c r="IZL32" s="291"/>
      <c r="IZM32" s="291"/>
      <c r="IZN32" s="291"/>
      <c r="IZO32" s="291"/>
      <c r="IZP32" s="291"/>
      <c r="IZQ32" s="291"/>
      <c r="IZR32" s="291"/>
      <c r="IZS32" s="291"/>
      <c r="IZT32" s="291"/>
      <c r="IZU32" s="291"/>
      <c r="IZV32" s="291"/>
      <c r="IZW32" s="291"/>
      <c r="IZX32" s="291"/>
      <c r="IZY32" s="291"/>
      <c r="IZZ32" s="291"/>
      <c r="JAA32" s="291"/>
      <c r="JAB32" s="291"/>
      <c r="JAC32" s="291"/>
      <c r="JAD32" s="291"/>
      <c r="JAE32" s="291"/>
      <c r="JAF32" s="291"/>
      <c r="JAG32" s="291"/>
      <c r="JAH32" s="291"/>
      <c r="JAI32" s="291"/>
      <c r="JAJ32" s="291"/>
      <c r="JAK32" s="291"/>
      <c r="JAL32" s="291"/>
      <c r="JAM32" s="291"/>
      <c r="JAN32" s="291"/>
      <c r="JAO32" s="291"/>
      <c r="JAP32" s="291"/>
      <c r="JAQ32" s="291"/>
      <c r="JAR32" s="291"/>
      <c r="JAS32" s="291"/>
      <c r="JAT32" s="291"/>
      <c r="JAU32" s="291"/>
      <c r="JAV32" s="291"/>
      <c r="JAW32" s="291"/>
      <c r="JAX32" s="291"/>
      <c r="JAY32" s="291"/>
      <c r="JAZ32" s="291"/>
      <c r="JBA32" s="291"/>
      <c r="JBB32" s="291"/>
      <c r="JBC32" s="291"/>
      <c r="JBD32" s="291"/>
      <c r="JBE32" s="291"/>
      <c r="JBF32" s="291"/>
      <c r="JBG32" s="291"/>
      <c r="JBH32" s="291"/>
      <c r="JBI32" s="291"/>
      <c r="JBJ32" s="291"/>
      <c r="JBK32" s="291"/>
      <c r="JBL32" s="291"/>
      <c r="JBM32" s="291"/>
      <c r="JBN32" s="291"/>
      <c r="JBO32" s="291"/>
      <c r="JBP32" s="291"/>
      <c r="JBQ32" s="291"/>
      <c r="JBR32" s="291"/>
      <c r="JBS32" s="291"/>
      <c r="JBT32" s="291"/>
      <c r="JBU32" s="291"/>
      <c r="JBV32" s="291"/>
      <c r="JBW32" s="291"/>
      <c r="JBX32" s="291"/>
      <c r="JBY32" s="291"/>
      <c r="JBZ32" s="291"/>
      <c r="JCA32" s="291"/>
      <c r="JCB32" s="291"/>
      <c r="JCC32" s="291"/>
      <c r="JCD32" s="291"/>
      <c r="JCE32" s="291"/>
      <c r="JCF32" s="291"/>
      <c r="JCG32" s="291"/>
      <c r="JCH32" s="291"/>
      <c r="JCI32" s="291"/>
      <c r="JCJ32" s="291"/>
      <c r="JCK32" s="291"/>
      <c r="JCL32" s="291"/>
      <c r="JCM32" s="291"/>
      <c r="JCN32" s="291"/>
      <c r="JCO32" s="291"/>
      <c r="JCP32" s="291"/>
      <c r="JCQ32" s="291"/>
      <c r="JCR32" s="291"/>
      <c r="JCS32" s="291"/>
      <c r="JCT32" s="291"/>
      <c r="JCU32" s="291"/>
      <c r="JCV32" s="291"/>
      <c r="JCW32" s="291"/>
      <c r="JCX32" s="291"/>
      <c r="JCY32" s="291"/>
      <c r="JCZ32" s="291"/>
      <c r="JDA32" s="291"/>
      <c r="JDB32" s="291"/>
      <c r="JDC32" s="291"/>
      <c r="JDD32" s="291"/>
      <c r="JDE32" s="291"/>
      <c r="JDF32" s="291"/>
      <c r="JDG32" s="291"/>
      <c r="JDH32" s="291"/>
      <c r="JDI32" s="291"/>
      <c r="JDJ32" s="291"/>
      <c r="JDK32" s="291"/>
      <c r="JDL32" s="291"/>
      <c r="JDM32" s="291"/>
      <c r="JDN32" s="291"/>
      <c r="JDO32" s="291"/>
      <c r="JDP32" s="291"/>
      <c r="JDQ32" s="291"/>
      <c r="JDR32" s="291"/>
      <c r="JDS32" s="291"/>
      <c r="JDT32" s="291"/>
      <c r="JDU32" s="291"/>
      <c r="JDV32" s="291"/>
      <c r="JDW32" s="291"/>
      <c r="JDX32" s="291"/>
      <c r="JDY32" s="291"/>
      <c r="JDZ32" s="291"/>
      <c r="JEA32" s="291"/>
      <c r="JEB32" s="291"/>
      <c r="JEC32" s="291"/>
      <c r="JED32" s="291"/>
      <c r="JEE32" s="291"/>
      <c r="JEF32" s="291"/>
      <c r="JEG32" s="291"/>
      <c r="JEH32" s="291"/>
      <c r="JEI32" s="291"/>
      <c r="JEJ32" s="291"/>
      <c r="JEK32" s="291"/>
      <c r="JEL32" s="291"/>
      <c r="JEM32" s="291"/>
      <c r="JEN32" s="291"/>
      <c r="JEO32" s="291"/>
      <c r="JEP32" s="291"/>
      <c r="JEQ32" s="291"/>
      <c r="JER32" s="291"/>
      <c r="JES32" s="291"/>
      <c r="JET32" s="291"/>
      <c r="JEU32" s="291"/>
      <c r="JEV32" s="291"/>
      <c r="JEW32" s="291"/>
      <c r="JEX32" s="291"/>
      <c r="JEY32" s="291"/>
      <c r="JEZ32" s="291"/>
      <c r="JFA32" s="291"/>
      <c r="JFB32" s="291"/>
      <c r="JFC32" s="291"/>
      <c r="JFD32" s="291"/>
      <c r="JFE32" s="291"/>
      <c r="JFF32" s="291"/>
      <c r="JFG32" s="291"/>
      <c r="JFH32" s="291"/>
      <c r="JFI32" s="291"/>
      <c r="JFJ32" s="291"/>
      <c r="JFK32" s="291"/>
      <c r="JFL32" s="291"/>
      <c r="JFM32" s="291"/>
      <c r="JFN32" s="291"/>
      <c r="JFO32" s="291"/>
      <c r="JFP32" s="291"/>
      <c r="JFQ32" s="291"/>
      <c r="JFR32" s="291"/>
      <c r="JFS32" s="291"/>
      <c r="JFT32" s="291"/>
      <c r="JFU32" s="291"/>
      <c r="JFV32" s="291"/>
      <c r="JFW32" s="291"/>
      <c r="JFX32" s="291"/>
      <c r="JFY32" s="291"/>
      <c r="JFZ32" s="291"/>
      <c r="JGA32" s="291"/>
      <c r="JGB32" s="291"/>
      <c r="JGC32" s="291"/>
      <c r="JGD32" s="291"/>
      <c r="JGE32" s="291"/>
      <c r="JGF32" s="291"/>
      <c r="JGG32" s="291"/>
      <c r="JGH32" s="291"/>
      <c r="JGI32" s="291"/>
      <c r="JGJ32" s="291"/>
      <c r="JGK32" s="291"/>
      <c r="JGL32" s="291"/>
      <c r="JGM32" s="291"/>
      <c r="JGN32" s="291"/>
      <c r="JGO32" s="291"/>
      <c r="JGP32" s="291"/>
      <c r="JGQ32" s="291"/>
      <c r="JGR32" s="291"/>
      <c r="JGS32" s="291"/>
      <c r="JGT32" s="291"/>
      <c r="JGU32" s="291"/>
      <c r="JGV32" s="291"/>
      <c r="JGW32" s="291"/>
      <c r="JGX32" s="291"/>
      <c r="JGY32" s="291"/>
      <c r="JGZ32" s="291"/>
      <c r="JHA32" s="291"/>
      <c r="JHB32" s="291"/>
      <c r="JHC32" s="291"/>
      <c r="JHD32" s="291"/>
      <c r="JHE32" s="291"/>
      <c r="JHF32" s="291"/>
      <c r="JHG32" s="291"/>
      <c r="JHH32" s="291"/>
      <c r="JHI32" s="291"/>
      <c r="JHJ32" s="291"/>
      <c r="JHK32" s="291"/>
      <c r="JHL32" s="291"/>
      <c r="JHM32" s="291"/>
      <c r="JHN32" s="291"/>
      <c r="JHO32" s="291"/>
      <c r="JHP32" s="291"/>
      <c r="JHQ32" s="291"/>
      <c r="JHR32" s="291"/>
      <c r="JHS32" s="291"/>
      <c r="JHT32" s="291"/>
      <c r="JHU32" s="291"/>
      <c r="JHV32" s="291"/>
      <c r="JHW32" s="291"/>
      <c r="JHX32" s="291"/>
      <c r="JHY32" s="291"/>
      <c r="JHZ32" s="291"/>
      <c r="JIA32" s="291"/>
      <c r="JIB32" s="291"/>
      <c r="JIC32" s="291"/>
      <c r="JID32" s="291"/>
      <c r="JIE32" s="291"/>
      <c r="JIF32" s="291"/>
      <c r="JIG32" s="291"/>
      <c r="JIH32" s="291"/>
      <c r="JII32" s="291"/>
      <c r="JIJ32" s="291"/>
      <c r="JIK32" s="291"/>
      <c r="JIL32" s="291"/>
      <c r="JIM32" s="291"/>
      <c r="JIN32" s="291"/>
      <c r="JIO32" s="291"/>
      <c r="JIP32" s="291"/>
      <c r="JIQ32" s="291"/>
      <c r="JIR32" s="291"/>
      <c r="JIS32" s="291"/>
      <c r="JIT32" s="291"/>
      <c r="JIU32" s="291"/>
      <c r="JIV32" s="291"/>
      <c r="JIW32" s="291"/>
      <c r="JIX32" s="291"/>
      <c r="JIY32" s="291"/>
      <c r="JIZ32" s="291"/>
      <c r="JJA32" s="291"/>
      <c r="JJB32" s="291"/>
      <c r="JJC32" s="291"/>
      <c r="JJD32" s="291"/>
      <c r="JJE32" s="291"/>
      <c r="JJF32" s="291"/>
      <c r="JJG32" s="291"/>
      <c r="JJH32" s="291"/>
      <c r="JJI32" s="291"/>
      <c r="JJJ32" s="291"/>
      <c r="JJK32" s="291"/>
      <c r="JJL32" s="291"/>
      <c r="JJM32" s="291"/>
      <c r="JJN32" s="291"/>
      <c r="JJO32" s="291"/>
      <c r="JJP32" s="291"/>
      <c r="JJQ32" s="291"/>
      <c r="JJR32" s="291"/>
      <c r="JJS32" s="291"/>
      <c r="JJT32" s="291"/>
      <c r="JJU32" s="291"/>
      <c r="JJV32" s="291"/>
      <c r="JJW32" s="291"/>
      <c r="JJX32" s="291"/>
      <c r="JJY32" s="291"/>
      <c r="JJZ32" s="291"/>
      <c r="JKA32" s="291"/>
      <c r="JKB32" s="291"/>
      <c r="JKC32" s="291"/>
      <c r="JKD32" s="291"/>
      <c r="JKE32" s="291"/>
      <c r="JKF32" s="291"/>
      <c r="JKG32" s="291"/>
      <c r="JKH32" s="291"/>
      <c r="JKI32" s="291"/>
      <c r="JKJ32" s="291"/>
      <c r="JKK32" s="291"/>
      <c r="JKL32" s="291"/>
      <c r="JKM32" s="291"/>
      <c r="JKN32" s="291"/>
      <c r="JKO32" s="291"/>
      <c r="JKP32" s="291"/>
      <c r="JKQ32" s="291"/>
      <c r="JKR32" s="291"/>
      <c r="JKS32" s="291"/>
      <c r="JKT32" s="291"/>
      <c r="JKU32" s="291"/>
      <c r="JKV32" s="291"/>
      <c r="JKW32" s="291"/>
      <c r="JKX32" s="291"/>
      <c r="JKY32" s="291"/>
      <c r="JKZ32" s="291"/>
      <c r="JLA32" s="291"/>
      <c r="JLB32" s="291"/>
      <c r="JLC32" s="291"/>
      <c r="JLD32" s="291"/>
      <c r="JLE32" s="291"/>
      <c r="JLF32" s="291"/>
      <c r="JLG32" s="291"/>
      <c r="JLH32" s="291"/>
      <c r="JLI32" s="291"/>
      <c r="JLJ32" s="291"/>
      <c r="JLK32" s="291"/>
      <c r="JLL32" s="291"/>
      <c r="JLM32" s="291"/>
      <c r="JLN32" s="291"/>
      <c r="JLO32" s="291"/>
      <c r="JLP32" s="291"/>
      <c r="JLQ32" s="291"/>
      <c r="JLR32" s="291"/>
      <c r="JLS32" s="291"/>
      <c r="JLT32" s="291"/>
      <c r="JLU32" s="291"/>
      <c r="JLV32" s="291"/>
      <c r="JLW32" s="291"/>
      <c r="JLX32" s="291"/>
      <c r="JLY32" s="291"/>
      <c r="JLZ32" s="291"/>
      <c r="JMA32" s="291"/>
      <c r="JMB32" s="291"/>
      <c r="JMC32" s="291"/>
      <c r="JMD32" s="291"/>
      <c r="JME32" s="291"/>
      <c r="JMF32" s="291"/>
      <c r="JMG32" s="291"/>
      <c r="JMH32" s="291"/>
      <c r="JMI32" s="291"/>
      <c r="JMJ32" s="291"/>
      <c r="JMK32" s="291"/>
      <c r="JML32" s="291"/>
      <c r="JMM32" s="291"/>
      <c r="JMN32" s="291"/>
      <c r="JMO32" s="291"/>
      <c r="JMP32" s="291"/>
      <c r="JMQ32" s="291"/>
      <c r="JMR32" s="291"/>
      <c r="JMS32" s="291"/>
      <c r="JMT32" s="291"/>
      <c r="JMU32" s="291"/>
      <c r="JMV32" s="291"/>
      <c r="JMW32" s="291"/>
      <c r="JMX32" s="291"/>
      <c r="JMY32" s="291"/>
      <c r="JMZ32" s="291"/>
      <c r="JNA32" s="291"/>
      <c r="JNB32" s="291"/>
      <c r="JNC32" s="291"/>
      <c r="JND32" s="291"/>
      <c r="JNE32" s="291"/>
      <c r="JNF32" s="291"/>
      <c r="JNG32" s="291"/>
      <c r="JNH32" s="291"/>
      <c r="JNI32" s="291"/>
      <c r="JNJ32" s="291"/>
      <c r="JNK32" s="291"/>
      <c r="JNL32" s="291"/>
      <c r="JNM32" s="291"/>
      <c r="JNN32" s="291"/>
      <c r="JNO32" s="291"/>
      <c r="JNP32" s="291"/>
      <c r="JNQ32" s="291"/>
      <c r="JNR32" s="291"/>
      <c r="JNS32" s="291"/>
      <c r="JNT32" s="291"/>
      <c r="JNU32" s="291"/>
      <c r="JNV32" s="291"/>
      <c r="JNW32" s="291"/>
      <c r="JNX32" s="291"/>
      <c r="JNY32" s="291"/>
      <c r="JNZ32" s="291"/>
      <c r="JOA32" s="291"/>
      <c r="JOB32" s="291"/>
      <c r="JOC32" s="291"/>
      <c r="JOD32" s="291"/>
      <c r="JOE32" s="291"/>
      <c r="JOF32" s="291"/>
      <c r="JOG32" s="291"/>
      <c r="JOH32" s="291"/>
      <c r="JOI32" s="291"/>
      <c r="JOJ32" s="291"/>
      <c r="JOK32" s="291"/>
      <c r="JOL32" s="291"/>
      <c r="JOM32" s="291"/>
      <c r="JON32" s="291"/>
      <c r="JOO32" s="291"/>
      <c r="JOP32" s="291"/>
      <c r="JOQ32" s="291"/>
      <c r="JOR32" s="291"/>
      <c r="JOS32" s="291"/>
      <c r="JOT32" s="291"/>
      <c r="JOU32" s="291"/>
      <c r="JOV32" s="291"/>
      <c r="JOW32" s="291"/>
      <c r="JOX32" s="291"/>
      <c r="JOY32" s="291"/>
      <c r="JOZ32" s="291"/>
      <c r="JPA32" s="291"/>
      <c r="JPB32" s="291"/>
      <c r="JPC32" s="291"/>
      <c r="JPD32" s="291"/>
      <c r="JPE32" s="291"/>
      <c r="JPF32" s="291"/>
      <c r="JPG32" s="291"/>
      <c r="JPH32" s="291"/>
      <c r="JPI32" s="291"/>
      <c r="JPJ32" s="291"/>
      <c r="JPK32" s="291"/>
      <c r="JPL32" s="291"/>
      <c r="JPM32" s="291"/>
      <c r="JPN32" s="291"/>
      <c r="JPO32" s="291"/>
      <c r="JPP32" s="291"/>
      <c r="JPQ32" s="291"/>
      <c r="JPR32" s="291"/>
      <c r="JPS32" s="291"/>
      <c r="JPT32" s="291"/>
      <c r="JPU32" s="291"/>
      <c r="JPV32" s="291"/>
      <c r="JPW32" s="291"/>
      <c r="JPX32" s="291"/>
      <c r="JPY32" s="291"/>
      <c r="JPZ32" s="291"/>
      <c r="JQA32" s="291"/>
      <c r="JQB32" s="291"/>
      <c r="JQC32" s="291"/>
      <c r="JQD32" s="291"/>
      <c r="JQE32" s="291"/>
      <c r="JQF32" s="291"/>
      <c r="JQG32" s="291"/>
      <c r="JQH32" s="291"/>
      <c r="JQI32" s="291"/>
      <c r="JQJ32" s="291"/>
      <c r="JQK32" s="291"/>
      <c r="JQL32" s="291"/>
      <c r="JQM32" s="291"/>
      <c r="JQN32" s="291"/>
      <c r="JQO32" s="291"/>
      <c r="JQP32" s="291"/>
      <c r="JQQ32" s="291"/>
      <c r="JQR32" s="291"/>
      <c r="JQS32" s="291"/>
      <c r="JQT32" s="291"/>
      <c r="JQU32" s="291"/>
      <c r="JQV32" s="291"/>
      <c r="JQW32" s="291"/>
      <c r="JQX32" s="291"/>
      <c r="JQY32" s="291"/>
      <c r="JQZ32" s="291"/>
      <c r="JRA32" s="291"/>
      <c r="JRB32" s="291"/>
      <c r="JRC32" s="291"/>
      <c r="JRD32" s="291"/>
      <c r="JRE32" s="291"/>
      <c r="JRF32" s="291"/>
      <c r="JRG32" s="291"/>
      <c r="JRH32" s="291"/>
      <c r="JRI32" s="291"/>
      <c r="JRJ32" s="291"/>
      <c r="JRK32" s="291"/>
      <c r="JRL32" s="291"/>
      <c r="JRM32" s="291"/>
      <c r="JRN32" s="291"/>
      <c r="JRO32" s="291"/>
      <c r="JRP32" s="291"/>
      <c r="JRQ32" s="291"/>
      <c r="JRR32" s="291"/>
      <c r="JRS32" s="291"/>
      <c r="JRT32" s="291"/>
      <c r="JRU32" s="291"/>
      <c r="JRV32" s="291"/>
      <c r="JRW32" s="291"/>
      <c r="JRX32" s="291"/>
      <c r="JRY32" s="291"/>
      <c r="JRZ32" s="291"/>
      <c r="JSA32" s="291"/>
      <c r="JSB32" s="291"/>
      <c r="JSC32" s="291"/>
      <c r="JSD32" s="291"/>
      <c r="JSE32" s="291"/>
      <c r="JSF32" s="291"/>
      <c r="JSG32" s="291"/>
      <c r="JSH32" s="291"/>
      <c r="JSI32" s="291"/>
      <c r="JSJ32" s="291"/>
      <c r="JSK32" s="291"/>
      <c r="JSL32" s="291"/>
      <c r="JSM32" s="291"/>
      <c r="JSN32" s="291"/>
      <c r="JSO32" s="291"/>
      <c r="JSP32" s="291"/>
      <c r="JSQ32" s="291"/>
      <c r="JSR32" s="291"/>
      <c r="JSS32" s="291"/>
      <c r="JST32" s="291"/>
      <c r="JSU32" s="291"/>
      <c r="JSV32" s="291"/>
      <c r="JSW32" s="291"/>
      <c r="JSX32" s="291"/>
      <c r="JSY32" s="291"/>
      <c r="JSZ32" s="291"/>
      <c r="JTA32" s="291"/>
      <c r="JTB32" s="291"/>
      <c r="JTC32" s="291"/>
      <c r="JTD32" s="291"/>
      <c r="JTE32" s="291"/>
      <c r="JTF32" s="291"/>
      <c r="JTG32" s="291"/>
      <c r="JTH32" s="291"/>
      <c r="JTI32" s="291"/>
      <c r="JTJ32" s="291"/>
      <c r="JTK32" s="291"/>
      <c r="JTL32" s="291"/>
      <c r="JTM32" s="291"/>
      <c r="JTN32" s="291"/>
      <c r="JTO32" s="291"/>
      <c r="JTP32" s="291"/>
      <c r="JTQ32" s="291"/>
      <c r="JTR32" s="291"/>
      <c r="JTS32" s="291"/>
      <c r="JTT32" s="291"/>
      <c r="JTU32" s="291"/>
      <c r="JTV32" s="291"/>
      <c r="JTW32" s="291"/>
      <c r="JTX32" s="291"/>
      <c r="JTY32" s="291"/>
      <c r="JTZ32" s="291"/>
      <c r="JUA32" s="291"/>
      <c r="JUB32" s="291"/>
      <c r="JUC32" s="291"/>
      <c r="JUD32" s="291"/>
      <c r="JUE32" s="291"/>
      <c r="JUF32" s="291"/>
      <c r="JUG32" s="291"/>
      <c r="JUH32" s="291"/>
      <c r="JUI32" s="291"/>
      <c r="JUJ32" s="291"/>
      <c r="JUK32" s="291"/>
      <c r="JUL32" s="291"/>
      <c r="JUM32" s="291"/>
      <c r="JUN32" s="291"/>
      <c r="JUO32" s="291"/>
      <c r="JUP32" s="291"/>
      <c r="JUQ32" s="291"/>
      <c r="JUR32" s="291"/>
      <c r="JUS32" s="291"/>
      <c r="JUT32" s="291"/>
      <c r="JUU32" s="291"/>
      <c r="JUV32" s="291"/>
      <c r="JUW32" s="291"/>
      <c r="JUX32" s="291"/>
      <c r="JUY32" s="291"/>
      <c r="JUZ32" s="291"/>
      <c r="JVA32" s="291"/>
      <c r="JVB32" s="291"/>
      <c r="JVC32" s="291"/>
      <c r="JVD32" s="291"/>
      <c r="JVE32" s="291"/>
      <c r="JVF32" s="291"/>
      <c r="JVG32" s="291"/>
      <c r="JVH32" s="291"/>
      <c r="JVI32" s="291"/>
      <c r="JVJ32" s="291"/>
      <c r="JVK32" s="291"/>
      <c r="JVL32" s="291"/>
      <c r="JVM32" s="291"/>
      <c r="JVN32" s="291"/>
      <c r="JVO32" s="291"/>
      <c r="JVP32" s="291"/>
      <c r="JVQ32" s="291"/>
      <c r="JVR32" s="291"/>
      <c r="JVS32" s="291"/>
      <c r="JVT32" s="291"/>
      <c r="JVU32" s="291"/>
      <c r="JVV32" s="291"/>
      <c r="JVW32" s="291"/>
      <c r="JVX32" s="291"/>
      <c r="JVY32" s="291"/>
      <c r="JVZ32" s="291"/>
      <c r="JWA32" s="291"/>
      <c r="JWB32" s="291"/>
      <c r="JWC32" s="291"/>
      <c r="JWD32" s="291"/>
      <c r="JWE32" s="291"/>
      <c r="JWF32" s="291"/>
      <c r="JWG32" s="291"/>
      <c r="JWH32" s="291"/>
      <c r="JWI32" s="291"/>
      <c r="JWJ32" s="291"/>
      <c r="JWK32" s="291"/>
      <c r="JWL32" s="291"/>
      <c r="JWM32" s="291"/>
      <c r="JWN32" s="291"/>
      <c r="JWO32" s="291"/>
      <c r="JWP32" s="291"/>
      <c r="JWQ32" s="291"/>
      <c r="JWR32" s="291"/>
      <c r="JWS32" s="291"/>
      <c r="JWT32" s="291"/>
      <c r="JWU32" s="291"/>
      <c r="JWV32" s="291"/>
      <c r="JWW32" s="291"/>
      <c r="JWX32" s="291"/>
      <c r="JWY32" s="291"/>
      <c r="JWZ32" s="291"/>
      <c r="JXA32" s="291"/>
      <c r="JXB32" s="291"/>
      <c r="JXC32" s="291"/>
      <c r="JXD32" s="291"/>
      <c r="JXE32" s="291"/>
      <c r="JXF32" s="291"/>
      <c r="JXG32" s="291"/>
      <c r="JXH32" s="291"/>
      <c r="JXI32" s="291"/>
      <c r="JXJ32" s="291"/>
      <c r="JXK32" s="291"/>
      <c r="JXL32" s="291"/>
      <c r="JXM32" s="291"/>
      <c r="JXN32" s="291"/>
      <c r="JXO32" s="291"/>
      <c r="JXP32" s="291"/>
      <c r="JXQ32" s="291"/>
      <c r="JXR32" s="291"/>
      <c r="JXS32" s="291"/>
      <c r="JXT32" s="291"/>
      <c r="JXU32" s="291"/>
      <c r="JXV32" s="291"/>
      <c r="JXW32" s="291"/>
      <c r="JXX32" s="291"/>
      <c r="JXY32" s="291"/>
      <c r="JXZ32" s="291"/>
      <c r="JYA32" s="291"/>
      <c r="JYB32" s="291"/>
      <c r="JYC32" s="291"/>
      <c r="JYD32" s="291"/>
      <c r="JYE32" s="291"/>
      <c r="JYF32" s="291"/>
      <c r="JYG32" s="291"/>
      <c r="JYH32" s="291"/>
      <c r="JYI32" s="291"/>
      <c r="JYJ32" s="291"/>
      <c r="JYK32" s="291"/>
      <c r="JYL32" s="291"/>
      <c r="JYM32" s="291"/>
      <c r="JYN32" s="291"/>
      <c r="JYO32" s="291"/>
      <c r="JYP32" s="291"/>
      <c r="JYQ32" s="291"/>
      <c r="JYR32" s="291"/>
      <c r="JYS32" s="291"/>
      <c r="JYT32" s="291"/>
      <c r="JYU32" s="291"/>
      <c r="JYV32" s="291"/>
      <c r="JYW32" s="291"/>
      <c r="JYX32" s="291"/>
      <c r="JYY32" s="291"/>
      <c r="JYZ32" s="291"/>
      <c r="JZA32" s="291"/>
      <c r="JZB32" s="291"/>
      <c r="JZC32" s="291"/>
      <c r="JZD32" s="291"/>
      <c r="JZE32" s="291"/>
      <c r="JZF32" s="291"/>
      <c r="JZG32" s="291"/>
      <c r="JZH32" s="291"/>
      <c r="JZI32" s="291"/>
      <c r="JZJ32" s="291"/>
      <c r="JZK32" s="291"/>
      <c r="JZL32" s="291"/>
      <c r="JZM32" s="291"/>
      <c r="JZN32" s="291"/>
      <c r="JZO32" s="291"/>
      <c r="JZP32" s="291"/>
      <c r="JZQ32" s="291"/>
      <c r="JZR32" s="291"/>
      <c r="JZS32" s="291"/>
      <c r="JZT32" s="291"/>
      <c r="JZU32" s="291"/>
      <c r="JZV32" s="291"/>
      <c r="JZW32" s="291"/>
      <c r="JZX32" s="291"/>
      <c r="JZY32" s="291"/>
      <c r="JZZ32" s="291"/>
      <c r="KAA32" s="291"/>
      <c r="KAB32" s="291"/>
      <c r="KAC32" s="291"/>
      <c r="KAD32" s="291"/>
      <c r="KAE32" s="291"/>
      <c r="KAF32" s="291"/>
      <c r="KAG32" s="291"/>
      <c r="KAH32" s="291"/>
      <c r="KAI32" s="291"/>
      <c r="KAJ32" s="291"/>
      <c r="KAK32" s="291"/>
      <c r="KAL32" s="291"/>
      <c r="KAM32" s="291"/>
      <c r="KAN32" s="291"/>
      <c r="KAO32" s="291"/>
      <c r="KAP32" s="291"/>
      <c r="KAQ32" s="291"/>
      <c r="KAR32" s="291"/>
      <c r="KAS32" s="291"/>
      <c r="KAT32" s="291"/>
      <c r="KAU32" s="291"/>
      <c r="KAV32" s="291"/>
      <c r="KAW32" s="291"/>
      <c r="KAX32" s="291"/>
      <c r="KAY32" s="291"/>
      <c r="KAZ32" s="291"/>
      <c r="KBA32" s="291"/>
      <c r="KBB32" s="291"/>
      <c r="KBC32" s="291"/>
      <c r="KBD32" s="291"/>
      <c r="KBE32" s="291"/>
      <c r="KBF32" s="291"/>
      <c r="KBG32" s="291"/>
      <c r="KBH32" s="291"/>
      <c r="KBI32" s="291"/>
      <c r="KBJ32" s="291"/>
      <c r="KBK32" s="291"/>
      <c r="KBL32" s="291"/>
      <c r="KBM32" s="291"/>
      <c r="KBN32" s="291"/>
      <c r="KBO32" s="291"/>
      <c r="KBP32" s="291"/>
      <c r="KBQ32" s="291"/>
      <c r="KBR32" s="291"/>
      <c r="KBS32" s="291"/>
      <c r="KBT32" s="291"/>
      <c r="KBU32" s="291"/>
      <c r="KBV32" s="291"/>
      <c r="KBW32" s="291"/>
      <c r="KBX32" s="291"/>
      <c r="KBY32" s="291"/>
      <c r="KBZ32" s="291"/>
      <c r="KCA32" s="291"/>
      <c r="KCB32" s="291"/>
      <c r="KCC32" s="291"/>
      <c r="KCD32" s="291"/>
      <c r="KCE32" s="291"/>
      <c r="KCF32" s="291"/>
      <c r="KCG32" s="291"/>
      <c r="KCH32" s="291"/>
      <c r="KCI32" s="291"/>
      <c r="KCJ32" s="291"/>
      <c r="KCK32" s="291"/>
      <c r="KCL32" s="291"/>
      <c r="KCM32" s="291"/>
      <c r="KCN32" s="291"/>
      <c r="KCO32" s="291"/>
      <c r="KCP32" s="291"/>
      <c r="KCQ32" s="291"/>
      <c r="KCR32" s="291"/>
      <c r="KCS32" s="291"/>
      <c r="KCT32" s="291"/>
      <c r="KCU32" s="291"/>
      <c r="KCV32" s="291"/>
      <c r="KCW32" s="291"/>
      <c r="KCX32" s="291"/>
      <c r="KCY32" s="291"/>
      <c r="KCZ32" s="291"/>
      <c r="KDA32" s="291"/>
      <c r="KDB32" s="291"/>
      <c r="KDC32" s="291"/>
      <c r="KDD32" s="291"/>
      <c r="KDE32" s="291"/>
      <c r="KDF32" s="291"/>
      <c r="KDG32" s="291"/>
      <c r="KDH32" s="291"/>
      <c r="KDI32" s="291"/>
      <c r="KDJ32" s="291"/>
      <c r="KDK32" s="291"/>
      <c r="KDL32" s="291"/>
      <c r="KDM32" s="291"/>
      <c r="KDN32" s="291"/>
      <c r="KDO32" s="291"/>
      <c r="KDP32" s="291"/>
      <c r="KDQ32" s="291"/>
      <c r="KDR32" s="291"/>
      <c r="KDS32" s="291"/>
      <c r="KDT32" s="291"/>
      <c r="KDU32" s="291"/>
      <c r="KDV32" s="291"/>
      <c r="KDW32" s="291"/>
      <c r="KDX32" s="291"/>
      <c r="KDY32" s="291"/>
      <c r="KDZ32" s="291"/>
      <c r="KEA32" s="291"/>
      <c r="KEB32" s="291"/>
      <c r="KEC32" s="291"/>
      <c r="KED32" s="291"/>
      <c r="KEE32" s="291"/>
      <c r="KEF32" s="291"/>
      <c r="KEG32" s="291"/>
      <c r="KEH32" s="291"/>
      <c r="KEI32" s="291"/>
      <c r="KEJ32" s="291"/>
      <c r="KEK32" s="291"/>
      <c r="KEL32" s="291"/>
      <c r="KEM32" s="291"/>
      <c r="KEN32" s="291"/>
      <c r="KEO32" s="291"/>
      <c r="KEP32" s="291"/>
      <c r="KEQ32" s="291"/>
      <c r="KER32" s="291"/>
      <c r="KES32" s="291"/>
      <c r="KET32" s="291"/>
      <c r="KEU32" s="291"/>
      <c r="KEV32" s="291"/>
      <c r="KEW32" s="291"/>
      <c r="KEX32" s="291"/>
      <c r="KEY32" s="291"/>
      <c r="KEZ32" s="291"/>
      <c r="KFA32" s="291"/>
      <c r="KFB32" s="291"/>
      <c r="KFC32" s="291"/>
      <c r="KFD32" s="291"/>
      <c r="KFE32" s="291"/>
      <c r="KFF32" s="291"/>
      <c r="KFG32" s="291"/>
      <c r="KFH32" s="291"/>
      <c r="KFI32" s="291"/>
      <c r="KFJ32" s="291"/>
      <c r="KFK32" s="291"/>
      <c r="KFL32" s="291"/>
      <c r="KFM32" s="291"/>
      <c r="KFN32" s="291"/>
      <c r="KFO32" s="291"/>
      <c r="KFP32" s="291"/>
      <c r="KFQ32" s="291"/>
      <c r="KFR32" s="291"/>
      <c r="KFS32" s="291"/>
      <c r="KFT32" s="291"/>
      <c r="KFU32" s="291"/>
      <c r="KFV32" s="291"/>
      <c r="KFW32" s="291"/>
      <c r="KFX32" s="291"/>
      <c r="KFY32" s="291"/>
      <c r="KFZ32" s="291"/>
      <c r="KGA32" s="291"/>
      <c r="KGB32" s="291"/>
      <c r="KGC32" s="291"/>
      <c r="KGD32" s="291"/>
      <c r="KGE32" s="291"/>
      <c r="KGF32" s="291"/>
      <c r="KGG32" s="291"/>
      <c r="KGH32" s="291"/>
      <c r="KGI32" s="291"/>
      <c r="KGJ32" s="291"/>
      <c r="KGK32" s="291"/>
      <c r="KGL32" s="291"/>
      <c r="KGM32" s="291"/>
      <c r="KGN32" s="291"/>
      <c r="KGO32" s="291"/>
      <c r="KGP32" s="291"/>
      <c r="KGQ32" s="291"/>
      <c r="KGR32" s="291"/>
      <c r="KGS32" s="291"/>
      <c r="KGT32" s="291"/>
      <c r="KGU32" s="291"/>
      <c r="KGV32" s="291"/>
      <c r="KGW32" s="291"/>
      <c r="KGX32" s="291"/>
      <c r="KGY32" s="291"/>
      <c r="KGZ32" s="291"/>
      <c r="KHA32" s="291"/>
      <c r="KHB32" s="291"/>
      <c r="KHC32" s="291"/>
      <c r="KHD32" s="291"/>
      <c r="KHE32" s="291"/>
      <c r="KHF32" s="291"/>
      <c r="KHG32" s="291"/>
      <c r="KHH32" s="291"/>
      <c r="KHI32" s="291"/>
      <c r="KHJ32" s="291"/>
      <c r="KHK32" s="291"/>
      <c r="KHL32" s="291"/>
      <c r="KHM32" s="291"/>
      <c r="KHN32" s="291"/>
      <c r="KHO32" s="291"/>
      <c r="KHP32" s="291"/>
      <c r="KHQ32" s="291"/>
      <c r="KHR32" s="291"/>
      <c r="KHS32" s="291"/>
      <c r="KHT32" s="291"/>
      <c r="KHU32" s="291"/>
      <c r="KHV32" s="291"/>
      <c r="KHW32" s="291"/>
      <c r="KHX32" s="291"/>
      <c r="KHY32" s="291"/>
      <c r="KHZ32" s="291"/>
      <c r="KIA32" s="291"/>
      <c r="KIB32" s="291"/>
      <c r="KIC32" s="291"/>
      <c r="KID32" s="291"/>
      <c r="KIE32" s="291"/>
      <c r="KIF32" s="291"/>
      <c r="KIG32" s="291"/>
      <c r="KIH32" s="291"/>
      <c r="KII32" s="291"/>
      <c r="KIJ32" s="291"/>
      <c r="KIK32" s="291"/>
      <c r="KIL32" s="291"/>
      <c r="KIM32" s="291"/>
      <c r="KIN32" s="291"/>
      <c r="KIO32" s="291"/>
      <c r="KIP32" s="291"/>
      <c r="KIQ32" s="291"/>
      <c r="KIR32" s="291"/>
      <c r="KIS32" s="291"/>
      <c r="KIT32" s="291"/>
      <c r="KIU32" s="291"/>
      <c r="KIV32" s="291"/>
      <c r="KIW32" s="291"/>
      <c r="KIX32" s="291"/>
      <c r="KIY32" s="291"/>
      <c r="KIZ32" s="291"/>
      <c r="KJA32" s="291"/>
      <c r="KJB32" s="291"/>
      <c r="KJC32" s="291"/>
      <c r="KJD32" s="291"/>
      <c r="KJE32" s="291"/>
      <c r="KJF32" s="291"/>
      <c r="KJG32" s="291"/>
      <c r="KJH32" s="291"/>
      <c r="KJI32" s="291"/>
      <c r="KJJ32" s="291"/>
      <c r="KJK32" s="291"/>
      <c r="KJL32" s="291"/>
      <c r="KJM32" s="291"/>
      <c r="KJN32" s="291"/>
      <c r="KJO32" s="291"/>
      <c r="KJP32" s="291"/>
      <c r="KJQ32" s="291"/>
      <c r="KJR32" s="291"/>
      <c r="KJS32" s="291"/>
      <c r="KJT32" s="291"/>
      <c r="KJU32" s="291"/>
      <c r="KJV32" s="291"/>
      <c r="KJW32" s="291"/>
      <c r="KJX32" s="291"/>
      <c r="KJY32" s="291"/>
      <c r="KJZ32" s="291"/>
      <c r="KKA32" s="291"/>
      <c r="KKB32" s="291"/>
      <c r="KKC32" s="291"/>
      <c r="KKD32" s="291"/>
      <c r="KKE32" s="291"/>
      <c r="KKF32" s="291"/>
      <c r="KKG32" s="291"/>
      <c r="KKH32" s="291"/>
      <c r="KKI32" s="291"/>
      <c r="KKJ32" s="291"/>
      <c r="KKK32" s="291"/>
      <c r="KKL32" s="291"/>
      <c r="KKM32" s="291"/>
      <c r="KKN32" s="291"/>
      <c r="KKO32" s="291"/>
      <c r="KKP32" s="291"/>
      <c r="KKQ32" s="291"/>
      <c r="KKR32" s="291"/>
      <c r="KKS32" s="291"/>
      <c r="KKT32" s="291"/>
      <c r="KKU32" s="291"/>
      <c r="KKV32" s="291"/>
      <c r="KKW32" s="291"/>
      <c r="KKX32" s="291"/>
      <c r="KKY32" s="291"/>
      <c r="KKZ32" s="291"/>
      <c r="KLA32" s="291"/>
      <c r="KLB32" s="291"/>
      <c r="KLC32" s="291"/>
      <c r="KLD32" s="291"/>
      <c r="KLE32" s="291"/>
      <c r="KLF32" s="291"/>
      <c r="KLG32" s="291"/>
      <c r="KLH32" s="291"/>
      <c r="KLI32" s="291"/>
      <c r="KLJ32" s="291"/>
      <c r="KLK32" s="291"/>
      <c r="KLL32" s="291"/>
      <c r="KLM32" s="291"/>
      <c r="KLN32" s="291"/>
      <c r="KLO32" s="291"/>
      <c r="KLP32" s="291"/>
      <c r="KLQ32" s="291"/>
      <c r="KLR32" s="291"/>
      <c r="KLS32" s="291"/>
      <c r="KLT32" s="291"/>
      <c r="KLU32" s="291"/>
      <c r="KLV32" s="291"/>
      <c r="KLW32" s="291"/>
      <c r="KLX32" s="291"/>
      <c r="KLY32" s="291"/>
      <c r="KLZ32" s="291"/>
      <c r="KMA32" s="291"/>
      <c r="KMB32" s="291"/>
      <c r="KMC32" s="291"/>
      <c r="KMD32" s="291"/>
      <c r="KME32" s="291"/>
      <c r="KMF32" s="291"/>
      <c r="KMG32" s="291"/>
      <c r="KMH32" s="291"/>
      <c r="KMI32" s="291"/>
      <c r="KMJ32" s="291"/>
      <c r="KMK32" s="291"/>
      <c r="KML32" s="291"/>
      <c r="KMM32" s="291"/>
      <c r="KMN32" s="291"/>
      <c r="KMO32" s="291"/>
      <c r="KMP32" s="291"/>
      <c r="KMQ32" s="291"/>
      <c r="KMR32" s="291"/>
      <c r="KMS32" s="291"/>
      <c r="KMT32" s="291"/>
      <c r="KMU32" s="291"/>
      <c r="KMV32" s="291"/>
      <c r="KMW32" s="291"/>
      <c r="KMX32" s="291"/>
      <c r="KMY32" s="291"/>
      <c r="KMZ32" s="291"/>
      <c r="KNA32" s="291"/>
      <c r="KNB32" s="291"/>
      <c r="KNC32" s="291"/>
      <c r="KND32" s="291"/>
      <c r="KNE32" s="291"/>
      <c r="KNF32" s="291"/>
      <c r="KNG32" s="291"/>
      <c r="KNH32" s="291"/>
      <c r="KNI32" s="291"/>
      <c r="KNJ32" s="291"/>
      <c r="KNK32" s="291"/>
      <c r="KNL32" s="291"/>
      <c r="KNM32" s="291"/>
      <c r="KNN32" s="291"/>
      <c r="KNO32" s="291"/>
      <c r="KNP32" s="291"/>
      <c r="KNQ32" s="291"/>
      <c r="KNR32" s="291"/>
      <c r="KNS32" s="291"/>
      <c r="KNT32" s="291"/>
      <c r="KNU32" s="291"/>
      <c r="KNV32" s="291"/>
      <c r="KNW32" s="291"/>
      <c r="KNX32" s="291"/>
      <c r="KNY32" s="291"/>
      <c r="KNZ32" s="291"/>
      <c r="KOA32" s="291"/>
      <c r="KOB32" s="291"/>
      <c r="KOC32" s="291"/>
      <c r="KOD32" s="291"/>
      <c r="KOE32" s="291"/>
      <c r="KOF32" s="291"/>
      <c r="KOG32" s="291"/>
      <c r="KOH32" s="291"/>
      <c r="KOI32" s="291"/>
      <c r="KOJ32" s="291"/>
      <c r="KOK32" s="291"/>
      <c r="KOL32" s="291"/>
      <c r="KOM32" s="291"/>
      <c r="KON32" s="291"/>
      <c r="KOO32" s="291"/>
      <c r="KOP32" s="291"/>
      <c r="KOQ32" s="291"/>
      <c r="KOR32" s="291"/>
      <c r="KOS32" s="291"/>
      <c r="KOT32" s="291"/>
      <c r="KOU32" s="291"/>
      <c r="KOV32" s="291"/>
      <c r="KOW32" s="291"/>
      <c r="KOX32" s="291"/>
      <c r="KOY32" s="291"/>
      <c r="KOZ32" s="291"/>
      <c r="KPA32" s="291"/>
      <c r="KPB32" s="291"/>
      <c r="KPC32" s="291"/>
      <c r="KPD32" s="291"/>
      <c r="KPE32" s="291"/>
      <c r="KPF32" s="291"/>
      <c r="KPG32" s="291"/>
      <c r="KPH32" s="291"/>
      <c r="KPI32" s="291"/>
      <c r="KPJ32" s="291"/>
      <c r="KPK32" s="291"/>
      <c r="KPL32" s="291"/>
      <c r="KPM32" s="291"/>
      <c r="KPN32" s="291"/>
      <c r="KPO32" s="291"/>
      <c r="KPP32" s="291"/>
      <c r="KPQ32" s="291"/>
      <c r="KPR32" s="291"/>
      <c r="KPS32" s="291"/>
      <c r="KPT32" s="291"/>
      <c r="KPU32" s="291"/>
      <c r="KPV32" s="291"/>
      <c r="KPW32" s="291"/>
      <c r="KPX32" s="291"/>
      <c r="KPY32" s="291"/>
      <c r="KPZ32" s="291"/>
      <c r="KQA32" s="291"/>
      <c r="KQB32" s="291"/>
      <c r="KQC32" s="291"/>
      <c r="KQD32" s="291"/>
      <c r="KQE32" s="291"/>
      <c r="KQF32" s="291"/>
      <c r="KQG32" s="291"/>
      <c r="KQH32" s="291"/>
      <c r="KQI32" s="291"/>
      <c r="KQJ32" s="291"/>
      <c r="KQK32" s="291"/>
      <c r="KQL32" s="291"/>
      <c r="KQM32" s="291"/>
      <c r="KQN32" s="291"/>
      <c r="KQO32" s="291"/>
      <c r="KQP32" s="291"/>
      <c r="KQQ32" s="291"/>
      <c r="KQR32" s="291"/>
      <c r="KQS32" s="291"/>
      <c r="KQT32" s="291"/>
      <c r="KQU32" s="291"/>
      <c r="KQV32" s="291"/>
      <c r="KQW32" s="291"/>
      <c r="KQX32" s="291"/>
      <c r="KQY32" s="291"/>
      <c r="KQZ32" s="291"/>
      <c r="KRA32" s="291"/>
      <c r="KRB32" s="291"/>
      <c r="KRC32" s="291"/>
      <c r="KRD32" s="291"/>
      <c r="KRE32" s="291"/>
      <c r="KRF32" s="291"/>
      <c r="KRG32" s="291"/>
      <c r="KRH32" s="291"/>
      <c r="KRI32" s="291"/>
      <c r="KRJ32" s="291"/>
      <c r="KRK32" s="291"/>
      <c r="KRL32" s="291"/>
      <c r="KRM32" s="291"/>
      <c r="KRN32" s="291"/>
      <c r="KRO32" s="291"/>
      <c r="KRP32" s="291"/>
      <c r="KRQ32" s="291"/>
      <c r="KRR32" s="291"/>
      <c r="KRS32" s="291"/>
      <c r="KRT32" s="291"/>
      <c r="KRU32" s="291"/>
      <c r="KRV32" s="291"/>
      <c r="KRW32" s="291"/>
      <c r="KRX32" s="291"/>
      <c r="KRY32" s="291"/>
      <c r="KRZ32" s="291"/>
      <c r="KSA32" s="291"/>
      <c r="KSB32" s="291"/>
      <c r="KSC32" s="291"/>
      <c r="KSD32" s="291"/>
      <c r="KSE32" s="291"/>
      <c r="KSF32" s="291"/>
      <c r="KSG32" s="291"/>
      <c r="KSH32" s="291"/>
      <c r="KSI32" s="291"/>
      <c r="KSJ32" s="291"/>
      <c r="KSK32" s="291"/>
      <c r="KSL32" s="291"/>
      <c r="KSM32" s="291"/>
      <c r="KSN32" s="291"/>
      <c r="KSO32" s="291"/>
      <c r="KSP32" s="291"/>
      <c r="KSQ32" s="291"/>
      <c r="KSR32" s="291"/>
      <c r="KSS32" s="291"/>
      <c r="KST32" s="291"/>
      <c r="KSU32" s="291"/>
      <c r="KSV32" s="291"/>
      <c r="KSW32" s="291"/>
      <c r="KSX32" s="291"/>
      <c r="KSY32" s="291"/>
      <c r="KSZ32" s="291"/>
      <c r="KTA32" s="291"/>
      <c r="KTB32" s="291"/>
      <c r="KTC32" s="291"/>
      <c r="KTD32" s="291"/>
      <c r="KTE32" s="291"/>
      <c r="KTF32" s="291"/>
      <c r="KTG32" s="291"/>
      <c r="KTH32" s="291"/>
      <c r="KTI32" s="291"/>
      <c r="KTJ32" s="291"/>
      <c r="KTK32" s="291"/>
      <c r="KTL32" s="291"/>
      <c r="KTM32" s="291"/>
      <c r="KTN32" s="291"/>
      <c r="KTO32" s="291"/>
      <c r="KTP32" s="291"/>
      <c r="KTQ32" s="291"/>
      <c r="KTR32" s="291"/>
      <c r="KTS32" s="291"/>
      <c r="KTT32" s="291"/>
      <c r="KTU32" s="291"/>
      <c r="KTV32" s="291"/>
      <c r="KTW32" s="291"/>
      <c r="KTX32" s="291"/>
      <c r="KTY32" s="291"/>
      <c r="KTZ32" s="291"/>
      <c r="KUA32" s="291"/>
      <c r="KUB32" s="291"/>
      <c r="KUC32" s="291"/>
      <c r="KUD32" s="291"/>
      <c r="KUE32" s="291"/>
      <c r="KUF32" s="291"/>
      <c r="KUG32" s="291"/>
      <c r="KUH32" s="291"/>
      <c r="KUI32" s="291"/>
      <c r="KUJ32" s="291"/>
      <c r="KUK32" s="291"/>
      <c r="KUL32" s="291"/>
      <c r="KUM32" s="291"/>
      <c r="KUN32" s="291"/>
      <c r="KUO32" s="291"/>
      <c r="KUP32" s="291"/>
      <c r="KUQ32" s="291"/>
      <c r="KUR32" s="291"/>
      <c r="KUS32" s="291"/>
      <c r="KUT32" s="291"/>
      <c r="KUU32" s="291"/>
      <c r="KUV32" s="291"/>
      <c r="KUW32" s="291"/>
      <c r="KUX32" s="291"/>
      <c r="KUY32" s="291"/>
      <c r="KUZ32" s="291"/>
      <c r="KVA32" s="291"/>
      <c r="KVB32" s="291"/>
      <c r="KVC32" s="291"/>
      <c r="KVD32" s="291"/>
      <c r="KVE32" s="291"/>
      <c r="KVF32" s="291"/>
      <c r="KVG32" s="291"/>
      <c r="KVH32" s="291"/>
      <c r="KVI32" s="291"/>
      <c r="KVJ32" s="291"/>
      <c r="KVK32" s="291"/>
      <c r="KVL32" s="291"/>
      <c r="KVM32" s="291"/>
      <c r="KVN32" s="291"/>
      <c r="KVO32" s="291"/>
      <c r="KVP32" s="291"/>
      <c r="KVQ32" s="291"/>
      <c r="KVR32" s="291"/>
      <c r="KVS32" s="291"/>
      <c r="KVT32" s="291"/>
      <c r="KVU32" s="291"/>
      <c r="KVV32" s="291"/>
      <c r="KVW32" s="291"/>
      <c r="KVX32" s="291"/>
      <c r="KVY32" s="291"/>
      <c r="KVZ32" s="291"/>
      <c r="KWA32" s="291"/>
      <c r="KWB32" s="291"/>
      <c r="KWC32" s="291"/>
      <c r="KWD32" s="291"/>
      <c r="KWE32" s="291"/>
      <c r="KWF32" s="291"/>
      <c r="KWG32" s="291"/>
      <c r="KWH32" s="291"/>
      <c r="KWI32" s="291"/>
      <c r="KWJ32" s="291"/>
      <c r="KWK32" s="291"/>
      <c r="KWL32" s="291"/>
      <c r="KWM32" s="291"/>
      <c r="KWN32" s="291"/>
      <c r="KWO32" s="291"/>
      <c r="KWP32" s="291"/>
      <c r="KWQ32" s="291"/>
      <c r="KWR32" s="291"/>
      <c r="KWS32" s="291"/>
      <c r="KWT32" s="291"/>
      <c r="KWU32" s="291"/>
      <c r="KWV32" s="291"/>
      <c r="KWW32" s="291"/>
      <c r="KWX32" s="291"/>
      <c r="KWY32" s="291"/>
      <c r="KWZ32" s="291"/>
      <c r="KXA32" s="291"/>
      <c r="KXB32" s="291"/>
      <c r="KXC32" s="291"/>
      <c r="KXD32" s="291"/>
      <c r="KXE32" s="291"/>
      <c r="KXF32" s="291"/>
      <c r="KXG32" s="291"/>
      <c r="KXH32" s="291"/>
      <c r="KXI32" s="291"/>
      <c r="KXJ32" s="291"/>
      <c r="KXK32" s="291"/>
      <c r="KXL32" s="291"/>
      <c r="KXM32" s="291"/>
      <c r="KXN32" s="291"/>
      <c r="KXO32" s="291"/>
      <c r="KXP32" s="291"/>
      <c r="KXQ32" s="291"/>
      <c r="KXR32" s="291"/>
      <c r="KXS32" s="291"/>
      <c r="KXT32" s="291"/>
      <c r="KXU32" s="291"/>
      <c r="KXV32" s="291"/>
      <c r="KXW32" s="291"/>
      <c r="KXX32" s="291"/>
      <c r="KXY32" s="291"/>
      <c r="KXZ32" s="291"/>
      <c r="KYA32" s="291"/>
      <c r="KYB32" s="291"/>
      <c r="KYC32" s="291"/>
      <c r="KYD32" s="291"/>
      <c r="KYE32" s="291"/>
      <c r="KYF32" s="291"/>
      <c r="KYG32" s="291"/>
      <c r="KYH32" s="291"/>
      <c r="KYI32" s="291"/>
      <c r="KYJ32" s="291"/>
      <c r="KYK32" s="291"/>
      <c r="KYL32" s="291"/>
      <c r="KYM32" s="291"/>
      <c r="KYN32" s="291"/>
      <c r="KYO32" s="291"/>
      <c r="KYP32" s="291"/>
      <c r="KYQ32" s="291"/>
      <c r="KYR32" s="291"/>
      <c r="KYS32" s="291"/>
      <c r="KYT32" s="291"/>
      <c r="KYU32" s="291"/>
      <c r="KYV32" s="291"/>
      <c r="KYW32" s="291"/>
      <c r="KYX32" s="291"/>
      <c r="KYY32" s="291"/>
      <c r="KYZ32" s="291"/>
      <c r="KZA32" s="291"/>
      <c r="KZB32" s="291"/>
      <c r="KZC32" s="291"/>
      <c r="KZD32" s="291"/>
      <c r="KZE32" s="291"/>
      <c r="KZF32" s="291"/>
      <c r="KZG32" s="291"/>
      <c r="KZH32" s="291"/>
      <c r="KZI32" s="291"/>
      <c r="KZJ32" s="291"/>
      <c r="KZK32" s="291"/>
      <c r="KZL32" s="291"/>
      <c r="KZM32" s="291"/>
      <c r="KZN32" s="291"/>
      <c r="KZO32" s="291"/>
      <c r="KZP32" s="291"/>
      <c r="KZQ32" s="291"/>
      <c r="KZR32" s="291"/>
      <c r="KZS32" s="291"/>
      <c r="KZT32" s="291"/>
      <c r="KZU32" s="291"/>
      <c r="KZV32" s="291"/>
      <c r="KZW32" s="291"/>
      <c r="KZX32" s="291"/>
      <c r="KZY32" s="291"/>
      <c r="KZZ32" s="291"/>
      <c r="LAA32" s="291"/>
      <c r="LAB32" s="291"/>
      <c r="LAC32" s="291"/>
      <c r="LAD32" s="291"/>
      <c r="LAE32" s="291"/>
      <c r="LAF32" s="291"/>
      <c r="LAG32" s="291"/>
      <c r="LAH32" s="291"/>
      <c r="LAI32" s="291"/>
      <c r="LAJ32" s="291"/>
      <c r="LAK32" s="291"/>
      <c r="LAL32" s="291"/>
      <c r="LAM32" s="291"/>
      <c r="LAN32" s="291"/>
      <c r="LAO32" s="291"/>
      <c r="LAP32" s="291"/>
      <c r="LAQ32" s="291"/>
      <c r="LAR32" s="291"/>
      <c r="LAS32" s="291"/>
      <c r="LAT32" s="291"/>
      <c r="LAU32" s="291"/>
      <c r="LAV32" s="291"/>
      <c r="LAW32" s="291"/>
      <c r="LAX32" s="291"/>
      <c r="LAY32" s="291"/>
      <c r="LAZ32" s="291"/>
      <c r="LBA32" s="291"/>
      <c r="LBB32" s="291"/>
      <c r="LBC32" s="291"/>
      <c r="LBD32" s="291"/>
      <c r="LBE32" s="291"/>
      <c r="LBF32" s="291"/>
      <c r="LBG32" s="291"/>
      <c r="LBH32" s="291"/>
      <c r="LBI32" s="291"/>
      <c r="LBJ32" s="291"/>
      <c r="LBK32" s="291"/>
      <c r="LBL32" s="291"/>
      <c r="LBM32" s="291"/>
      <c r="LBN32" s="291"/>
      <c r="LBO32" s="291"/>
      <c r="LBP32" s="291"/>
      <c r="LBQ32" s="291"/>
      <c r="LBR32" s="291"/>
      <c r="LBS32" s="291"/>
      <c r="LBT32" s="291"/>
      <c r="LBU32" s="291"/>
      <c r="LBV32" s="291"/>
      <c r="LBW32" s="291"/>
      <c r="LBX32" s="291"/>
      <c r="LBY32" s="291"/>
      <c r="LBZ32" s="291"/>
      <c r="LCA32" s="291"/>
      <c r="LCB32" s="291"/>
      <c r="LCC32" s="291"/>
      <c r="LCD32" s="291"/>
      <c r="LCE32" s="291"/>
      <c r="LCF32" s="291"/>
      <c r="LCG32" s="291"/>
      <c r="LCH32" s="291"/>
      <c r="LCI32" s="291"/>
      <c r="LCJ32" s="291"/>
      <c r="LCK32" s="291"/>
      <c r="LCL32" s="291"/>
      <c r="LCM32" s="291"/>
      <c r="LCN32" s="291"/>
      <c r="LCO32" s="291"/>
      <c r="LCP32" s="291"/>
      <c r="LCQ32" s="291"/>
      <c r="LCR32" s="291"/>
      <c r="LCS32" s="291"/>
      <c r="LCT32" s="291"/>
      <c r="LCU32" s="291"/>
      <c r="LCV32" s="291"/>
      <c r="LCW32" s="291"/>
      <c r="LCX32" s="291"/>
      <c r="LCY32" s="291"/>
      <c r="LCZ32" s="291"/>
      <c r="LDA32" s="291"/>
      <c r="LDB32" s="291"/>
      <c r="LDC32" s="291"/>
      <c r="LDD32" s="291"/>
      <c r="LDE32" s="291"/>
      <c r="LDF32" s="291"/>
      <c r="LDG32" s="291"/>
      <c r="LDH32" s="291"/>
      <c r="LDI32" s="291"/>
      <c r="LDJ32" s="291"/>
      <c r="LDK32" s="291"/>
      <c r="LDL32" s="291"/>
      <c r="LDM32" s="291"/>
      <c r="LDN32" s="291"/>
      <c r="LDO32" s="291"/>
      <c r="LDP32" s="291"/>
      <c r="LDQ32" s="291"/>
      <c r="LDR32" s="291"/>
      <c r="LDS32" s="291"/>
      <c r="LDT32" s="291"/>
      <c r="LDU32" s="291"/>
      <c r="LDV32" s="291"/>
      <c r="LDW32" s="291"/>
      <c r="LDX32" s="291"/>
      <c r="LDY32" s="291"/>
      <c r="LDZ32" s="291"/>
      <c r="LEA32" s="291"/>
      <c r="LEB32" s="291"/>
      <c r="LEC32" s="291"/>
      <c r="LED32" s="291"/>
      <c r="LEE32" s="291"/>
      <c r="LEF32" s="291"/>
      <c r="LEG32" s="291"/>
      <c r="LEH32" s="291"/>
      <c r="LEI32" s="291"/>
      <c r="LEJ32" s="291"/>
      <c r="LEK32" s="291"/>
      <c r="LEL32" s="291"/>
      <c r="LEM32" s="291"/>
      <c r="LEN32" s="291"/>
      <c r="LEO32" s="291"/>
      <c r="LEP32" s="291"/>
      <c r="LEQ32" s="291"/>
      <c r="LER32" s="291"/>
      <c r="LES32" s="291"/>
      <c r="LET32" s="291"/>
      <c r="LEU32" s="291"/>
      <c r="LEV32" s="291"/>
      <c r="LEW32" s="291"/>
      <c r="LEX32" s="291"/>
      <c r="LEY32" s="291"/>
      <c r="LEZ32" s="291"/>
      <c r="LFA32" s="291"/>
      <c r="LFB32" s="291"/>
      <c r="LFC32" s="291"/>
      <c r="LFD32" s="291"/>
      <c r="LFE32" s="291"/>
      <c r="LFF32" s="291"/>
      <c r="LFG32" s="291"/>
      <c r="LFH32" s="291"/>
      <c r="LFI32" s="291"/>
      <c r="LFJ32" s="291"/>
      <c r="LFK32" s="291"/>
      <c r="LFL32" s="291"/>
      <c r="LFM32" s="291"/>
      <c r="LFN32" s="291"/>
      <c r="LFO32" s="291"/>
      <c r="LFP32" s="291"/>
      <c r="LFQ32" s="291"/>
      <c r="LFR32" s="291"/>
      <c r="LFS32" s="291"/>
      <c r="LFT32" s="291"/>
      <c r="LFU32" s="291"/>
      <c r="LFV32" s="291"/>
      <c r="LFW32" s="291"/>
      <c r="LFX32" s="291"/>
      <c r="LFY32" s="291"/>
      <c r="LFZ32" s="291"/>
      <c r="LGA32" s="291"/>
      <c r="LGB32" s="291"/>
      <c r="LGC32" s="291"/>
      <c r="LGD32" s="291"/>
      <c r="LGE32" s="291"/>
      <c r="LGF32" s="291"/>
      <c r="LGG32" s="291"/>
      <c r="LGH32" s="291"/>
      <c r="LGI32" s="291"/>
      <c r="LGJ32" s="291"/>
      <c r="LGK32" s="291"/>
      <c r="LGL32" s="291"/>
      <c r="LGM32" s="291"/>
      <c r="LGN32" s="291"/>
      <c r="LGO32" s="291"/>
      <c r="LGP32" s="291"/>
      <c r="LGQ32" s="291"/>
      <c r="LGR32" s="291"/>
      <c r="LGS32" s="291"/>
      <c r="LGT32" s="291"/>
      <c r="LGU32" s="291"/>
      <c r="LGV32" s="291"/>
      <c r="LGW32" s="291"/>
      <c r="LGX32" s="291"/>
      <c r="LGY32" s="291"/>
      <c r="LGZ32" s="291"/>
      <c r="LHA32" s="291"/>
      <c r="LHB32" s="291"/>
      <c r="LHC32" s="291"/>
      <c r="LHD32" s="291"/>
      <c r="LHE32" s="291"/>
      <c r="LHF32" s="291"/>
      <c r="LHG32" s="291"/>
      <c r="LHH32" s="291"/>
      <c r="LHI32" s="291"/>
      <c r="LHJ32" s="291"/>
      <c r="LHK32" s="291"/>
      <c r="LHL32" s="291"/>
      <c r="LHM32" s="291"/>
      <c r="LHN32" s="291"/>
      <c r="LHO32" s="291"/>
      <c r="LHP32" s="291"/>
      <c r="LHQ32" s="291"/>
      <c r="LHR32" s="291"/>
      <c r="LHS32" s="291"/>
      <c r="LHT32" s="291"/>
      <c r="LHU32" s="291"/>
      <c r="LHV32" s="291"/>
      <c r="LHW32" s="291"/>
      <c r="LHX32" s="291"/>
      <c r="LHY32" s="291"/>
      <c r="LHZ32" s="291"/>
      <c r="LIA32" s="291"/>
      <c r="LIB32" s="291"/>
      <c r="LIC32" s="291"/>
      <c r="LID32" s="291"/>
      <c r="LIE32" s="291"/>
      <c r="LIF32" s="291"/>
      <c r="LIG32" s="291"/>
      <c r="LIH32" s="291"/>
      <c r="LII32" s="291"/>
      <c r="LIJ32" s="291"/>
      <c r="LIK32" s="291"/>
      <c r="LIL32" s="291"/>
      <c r="LIM32" s="291"/>
      <c r="LIN32" s="291"/>
      <c r="LIO32" s="291"/>
      <c r="LIP32" s="291"/>
      <c r="LIQ32" s="291"/>
      <c r="LIR32" s="291"/>
      <c r="LIS32" s="291"/>
      <c r="LIT32" s="291"/>
      <c r="LIU32" s="291"/>
      <c r="LIV32" s="291"/>
      <c r="LIW32" s="291"/>
      <c r="LIX32" s="291"/>
      <c r="LIY32" s="291"/>
      <c r="LIZ32" s="291"/>
      <c r="LJA32" s="291"/>
      <c r="LJB32" s="291"/>
      <c r="LJC32" s="291"/>
      <c r="LJD32" s="291"/>
      <c r="LJE32" s="291"/>
      <c r="LJF32" s="291"/>
      <c r="LJG32" s="291"/>
      <c r="LJH32" s="291"/>
      <c r="LJI32" s="291"/>
      <c r="LJJ32" s="291"/>
      <c r="LJK32" s="291"/>
      <c r="LJL32" s="291"/>
      <c r="LJM32" s="291"/>
      <c r="LJN32" s="291"/>
      <c r="LJO32" s="291"/>
      <c r="LJP32" s="291"/>
      <c r="LJQ32" s="291"/>
      <c r="LJR32" s="291"/>
      <c r="LJS32" s="291"/>
      <c r="LJT32" s="291"/>
      <c r="LJU32" s="291"/>
      <c r="LJV32" s="291"/>
      <c r="LJW32" s="291"/>
      <c r="LJX32" s="291"/>
      <c r="LJY32" s="291"/>
      <c r="LJZ32" s="291"/>
      <c r="LKA32" s="291"/>
      <c r="LKB32" s="291"/>
      <c r="LKC32" s="291"/>
      <c r="LKD32" s="291"/>
      <c r="LKE32" s="291"/>
      <c r="LKF32" s="291"/>
      <c r="LKG32" s="291"/>
      <c r="LKH32" s="291"/>
      <c r="LKI32" s="291"/>
      <c r="LKJ32" s="291"/>
      <c r="LKK32" s="291"/>
      <c r="LKL32" s="291"/>
      <c r="LKM32" s="291"/>
      <c r="LKN32" s="291"/>
      <c r="LKO32" s="291"/>
      <c r="LKP32" s="291"/>
      <c r="LKQ32" s="291"/>
      <c r="LKR32" s="291"/>
      <c r="LKS32" s="291"/>
      <c r="LKT32" s="291"/>
      <c r="LKU32" s="291"/>
      <c r="LKV32" s="291"/>
      <c r="LKW32" s="291"/>
      <c r="LKX32" s="291"/>
      <c r="LKY32" s="291"/>
      <c r="LKZ32" s="291"/>
      <c r="LLA32" s="291"/>
      <c r="LLB32" s="291"/>
      <c r="LLC32" s="291"/>
      <c r="LLD32" s="291"/>
      <c r="LLE32" s="291"/>
      <c r="LLF32" s="291"/>
      <c r="LLG32" s="291"/>
      <c r="LLH32" s="291"/>
      <c r="LLI32" s="291"/>
      <c r="LLJ32" s="291"/>
      <c r="LLK32" s="291"/>
      <c r="LLL32" s="291"/>
      <c r="LLM32" s="291"/>
      <c r="LLN32" s="291"/>
      <c r="LLO32" s="291"/>
      <c r="LLP32" s="291"/>
      <c r="LLQ32" s="291"/>
      <c r="LLR32" s="291"/>
      <c r="LLS32" s="291"/>
      <c r="LLT32" s="291"/>
      <c r="LLU32" s="291"/>
      <c r="LLV32" s="291"/>
      <c r="LLW32" s="291"/>
      <c r="LLX32" s="291"/>
      <c r="LLY32" s="291"/>
      <c r="LLZ32" s="291"/>
      <c r="LMA32" s="291"/>
      <c r="LMB32" s="291"/>
      <c r="LMC32" s="291"/>
      <c r="LMD32" s="291"/>
      <c r="LME32" s="291"/>
      <c r="LMF32" s="291"/>
      <c r="LMG32" s="291"/>
      <c r="LMH32" s="291"/>
      <c r="LMI32" s="291"/>
      <c r="LMJ32" s="291"/>
      <c r="LMK32" s="291"/>
      <c r="LML32" s="291"/>
      <c r="LMM32" s="291"/>
      <c r="LMN32" s="291"/>
      <c r="LMO32" s="291"/>
      <c r="LMP32" s="291"/>
      <c r="LMQ32" s="291"/>
      <c r="LMR32" s="291"/>
      <c r="LMS32" s="291"/>
      <c r="LMT32" s="291"/>
      <c r="LMU32" s="291"/>
      <c r="LMV32" s="291"/>
      <c r="LMW32" s="291"/>
      <c r="LMX32" s="291"/>
      <c r="LMY32" s="291"/>
      <c r="LMZ32" s="291"/>
      <c r="LNA32" s="291"/>
      <c r="LNB32" s="291"/>
      <c r="LNC32" s="291"/>
      <c r="LND32" s="291"/>
      <c r="LNE32" s="291"/>
      <c r="LNF32" s="291"/>
      <c r="LNG32" s="291"/>
      <c r="LNH32" s="291"/>
      <c r="LNI32" s="291"/>
      <c r="LNJ32" s="291"/>
      <c r="LNK32" s="291"/>
      <c r="LNL32" s="291"/>
      <c r="LNM32" s="291"/>
      <c r="LNN32" s="291"/>
      <c r="LNO32" s="291"/>
      <c r="LNP32" s="291"/>
      <c r="LNQ32" s="291"/>
      <c r="LNR32" s="291"/>
      <c r="LNS32" s="291"/>
      <c r="LNT32" s="291"/>
      <c r="LNU32" s="291"/>
      <c r="LNV32" s="291"/>
      <c r="LNW32" s="291"/>
      <c r="LNX32" s="291"/>
      <c r="LNY32" s="291"/>
      <c r="LNZ32" s="291"/>
      <c r="LOA32" s="291"/>
      <c r="LOB32" s="291"/>
      <c r="LOC32" s="291"/>
      <c r="LOD32" s="291"/>
      <c r="LOE32" s="291"/>
      <c r="LOF32" s="291"/>
      <c r="LOG32" s="291"/>
      <c r="LOH32" s="291"/>
      <c r="LOI32" s="291"/>
      <c r="LOJ32" s="291"/>
      <c r="LOK32" s="291"/>
      <c r="LOL32" s="291"/>
      <c r="LOM32" s="291"/>
      <c r="LON32" s="291"/>
      <c r="LOO32" s="291"/>
      <c r="LOP32" s="291"/>
      <c r="LOQ32" s="291"/>
      <c r="LOR32" s="291"/>
      <c r="LOS32" s="291"/>
      <c r="LOT32" s="291"/>
      <c r="LOU32" s="291"/>
      <c r="LOV32" s="291"/>
      <c r="LOW32" s="291"/>
      <c r="LOX32" s="291"/>
      <c r="LOY32" s="291"/>
      <c r="LOZ32" s="291"/>
      <c r="LPA32" s="291"/>
      <c r="LPB32" s="291"/>
      <c r="LPC32" s="291"/>
      <c r="LPD32" s="291"/>
      <c r="LPE32" s="291"/>
      <c r="LPF32" s="291"/>
      <c r="LPG32" s="291"/>
      <c r="LPH32" s="291"/>
      <c r="LPI32" s="291"/>
      <c r="LPJ32" s="291"/>
      <c r="LPK32" s="291"/>
      <c r="LPL32" s="291"/>
      <c r="LPM32" s="291"/>
      <c r="LPN32" s="291"/>
      <c r="LPO32" s="291"/>
      <c r="LPP32" s="291"/>
      <c r="LPQ32" s="291"/>
      <c r="LPR32" s="291"/>
      <c r="LPS32" s="291"/>
      <c r="LPT32" s="291"/>
      <c r="LPU32" s="291"/>
      <c r="LPV32" s="291"/>
      <c r="LPW32" s="291"/>
      <c r="LPX32" s="291"/>
      <c r="LPY32" s="291"/>
      <c r="LPZ32" s="291"/>
      <c r="LQA32" s="291"/>
      <c r="LQB32" s="291"/>
      <c r="LQC32" s="291"/>
      <c r="LQD32" s="291"/>
      <c r="LQE32" s="291"/>
      <c r="LQF32" s="291"/>
      <c r="LQG32" s="291"/>
      <c r="LQH32" s="291"/>
      <c r="LQI32" s="291"/>
      <c r="LQJ32" s="291"/>
      <c r="LQK32" s="291"/>
      <c r="LQL32" s="291"/>
      <c r="LQM32" s="291"/>
      <c r="LQN32" s="291"/>
      <c r="LQO32" s="291"/>
      <c r="LQP32" s="291"/>
      <c r="LQQ32" s="291"/>
      <c r="LQR32" s="291"/>
      <c r="LQS32" s="291"/>
      <c r="LQT32" s="291"/>
      <c r="LQU32" s="291"/>
      <c r="LQV32" s="291"/>
      <c r="LQW32" s="291"/>
      <c r="LQX32" s="291"/>
      <c r="LQY32" s="291"/>
      <c r="LQZ32" s="291"/>
      <c r="LRA32" s="291"/>
      <c r="LRB32" s="291"/>
      <c r="LRC32" s="291"/>
      <c r="LRD32" s="291"/>
      <c r="LRE32" s="291"/>
      <c r="LRF32" s="291"/>
      <c r="LRG32" s="291"/>
      <c r="LRH32" s="291"/>
      <c r="LRI32" s="291"/>
      <c r="LRJ32" s="291"/>
      <c r="LRK32" s="291"/>
      <c r="LRL32" s="291"/>
      <c r="LRM32" s="291"/>
      <c r="LRN32" s="291"/>
      <c r="LRO32" s="291"/>
      <c r="LRP32" s="291"/>
      <c r="LRQ32" s="291"/>
      <c r="LRR32" s="291"/>
      <c r="LRS32" s="291"/>
      <c r="LRT32" s="291"/>
      <c r="LRU32" s="291"/>
      <c r="LRV32" s="291"/>
      <c r="LRW32" s="291"/>
      <c r="LRX32" s="291"/>
      <c r="LRY32" s="291"/>
      <c r="LRZ32" s="291"/>
      <c r="LSA32" s="291"/>
      <c r="LSB32" s="291"/>
      <c r="LSC32" s="291"/>
      <c r="LSD32" s="291"/>
      <c r="LSE32" s="291"/>
      <c r="LSF32" s="291"/>
      <c r="LSG32" s="291"/>
      <c r="LSH32" s="291"/>
      <c r="LSI32" s="291"/>
      <c r="LSJ32" s="291"/>
      <c r="LSK32" s="291"/>
      <c r="LSL32" s="291"/>
      <c r="LSM32" s="291"/>
      <c r="LSN32" s="291"/>
      <c r="LSO32" s="291"/>
      <c r="LSP32" s="291"/>
      <c r="LSQ32" s="291"/>
      <c r="LSR32" s="291"/>
      <c r="LSS32" s="291"/>
      <c r="LST32" s="291"/>
      <c r="LSU32" s="291"/>
      <c r="LSV32" s="291"/>
      <c r="LSW32" s="291"/>
      <c r="LSX32" s="291"/>
      <c r="LSY32" s="291"/>
      <c r="LSZ32" s="291"/>
      <c r="LTA32" s="291"/>
      <c r="LTB32" s="291"/>
      <c r="LTC32" s="291"/>
      <c r="LTD32" s="291"/>
      <c r="LTE32" s="291"/>
      <c r="LTF32" s="291"/>
      <c r="LTG32" s="291"/>
      <c r="LTH32" s="291"/>
      <c r="LTI32" s="291"/>
      <c r="LTJ32" s="291"/>
      <c r="LTK32" s="291"/>
      <c r="LTL32" s="291"/>
      <c r="LTM32" s="291"/>
      <c r="LTN32" s="291"/>
      <c r="LTO32" s="291"/>
      <c r="LTP32" s="291"/>
      <c r="LTQ32" s="291"/>
      <c r="LTR32" s="291"/>
      <c r="LTS32" s="291"/>
      <c r="LTT32" s="291"/>
      <c r="LTU32" s="291"/>
      <c r="LTV32" s="291"/>
      <c r="LTW32" s="291"/>
      <c r="LTX32" s="291"/>
      <c r="LTY32" s="291"/>
      <c r="LTZ32" s="291"/>
      <c r="LUA32" s="291"/>
      <c r="LUB32" s="291"/>
      <c r="LUC32" s="291"/>
      <c r="LUD32" s="291"/>
      <c r="LUE32" s="291"/>
      <c r="LUF32" s="291"/>
      <c r="LUG32" s="291"/>
      <c r="LUH32" s="291"/>
      <c r="LUI32" s="291"/>
      <c r="LUJ32" s="291"/>
      <c r="LUK32" s="291"/>
      <c r="LUL32" s="291"/>
      <c r="LUM32" s="291"/>
      <c r="LUN32" s="291"/>
      <c r="LUO32" s="291"/>
      <c r="LUP32" s="291"/>
      <c r="LUQ32" s="291"/>
      <c r="LUR32" s="291"/>
      <c r="LUS32" s="291"/>
      <c r="LUT32" s="291"/>
      <c r="LUU32" s="291"/>
      <c r="LUV32" s="291"/>
      <c r="LUW32" s="291"/>
      <c r="LUX32" s="291"/>
      <c r="LUY32" s="291"/>
      <c r="LUZ32" s="291"/>
      <c r="LVA32" s="291"/>
      <c r="LVB32" s="291"/>
      <c r="LVC32" s="291"/>
      <c r="LVD32" s="291"/>
      <c r="LVE32" s="291"/>
      <c r="LVF32" s="291"/>
      <c r="LVG32" s="291"/>
      <c r="LVH32" s="291"/>
      <c r="LVI32" s="291"/>
      <c r="LVJ32" s="291"/>
      <c r="LVK32" s="291"/>
      <c r="LVL32" s="291"/>
      <c r="LVM32" s="291"/>
      <c r="LVN32" s="291"/>
      <c r="LVO32" s="291"/>
      <c r="LVP32" s="291"/>
      <c r="LVQ32" s="291"/>
      <c r="LVR32" s="291"/>
      <c r="LVS32" s="291"/>
      <c r="LVT32" s="291"/>
      <c r="LVU32" s="291"/>
      <c r="LVV32" s="291"/>
      <c r="LVW32" s="291"/>
      <c r="LVX32" s="291"/>
      <c r="LVY32" s="291"/>
      <c r="LVZ32" s="291"/>
      <c r="LWA32" s="291"/>
      <c r="LWB32" s="291"/>
      <c r="LWC32" s="291"/>
      <c r="LWD32" s="291"/>
      <c r="LWE32" s="291"/>
      <c r="LWF32" s="291"/>
      <c r="LWG32" s="291"/>
      <c r="LWH32" s="291"/>
      <c r="LWI32" s="291"/>
      <c r="LWJ32" s="291"/>
      <c r="LWK32" s="291"/>
      <c r="LWL32" s="291"/>
      <c r="LWM32" s="291"/>
      <c r="LWN32" s="291"/>
      <c r="LWO32" s="291"/>
      <c r="LWP32" s="291"/>
      <c r="LWQ32" s="291"/>
      <c r="LWR32" s="291"/>
      <c r="LWS32" s="291"/>
      <c r="LWT32" s="291"/>
      <c r="LWU32" s="291"/>
      <c r="LWV32" s="291"/>
      <c r="LWW32" s="291"/>
      <c r="LWX32" s="291"/>
      <c r="LWY32" s="291"/>
      <c r="LWZ32" s="291"/>
      <c r="LXA32" s="291"/>
      <c r="LXB32" s="291"/>
      <c r="LXC32" s="291"/>
      <c r="LXD32" s="291"/>
      <c r="LXE32" s="291"/>
      <c r="LXF32" s="291"/>
      <c r="LXG32" s="291"/>
      <c r="LXH32" s="291"/>
      <c r="LXI32" s="291"/>
      <c r="LXJ32" s="291"/>
      <c r="LXK32" s="291"/>
      <c r="LXL32" s="291"/>
      <c r="LXM32" s="291"/>
      <c r="LXN32" s="291"/>
      <c r="LXO32" s="291"/>
      <c r="LXP32" s="291"/>
      <c r="LXQ32" s="291"/>
      <c r="LXR32" s="291"/>
      <c r="LXS32" s="291"/>
      <c r="LXT32" s="291"/>
      <c r="LXU32" s="291"/>
      <c r="LXV32" s="291"/>
      <c r="LXW32" s="291"/>
      <c r="LXX32" s="291"/>
      <c r="LXY32" s="291"/>
      <c r="LXZ32" s="291"/>
      <c r="LYA32" s="291"/>
      <c r="LYB32" s="291"/>
      <c r="LYC32" s="291"/>
      <c r="LYD32" s="291"/>
      <c r="LYE32" s="291"/>
      <c r="LYF32" s="291"/>
      <c r="LYG32" s="291"/>
      <c r="LYH32" s="291"/>
      <c r="LYI32" s="291"/>
      <c r="LYJ32" s="291"/>
      <c r="LYK32" s="291"/>
      <c r="LYL32" s="291"/>
      <c r="LYM32" s="291"/>
      <c r="LYN32" s="291"/>
      <c r="LYO32" s="291"/>
      <c r="LYP32" s="291"/>
      <c r="LYQ32" s="291"/>
      <c r="LYR32" s="291"/>
      <c r="LYS32" s="291"/>
      <c r="LYT32" s="291"/>
      <c r="LYU32" s="291"/>
      <c r="LYV32" s="291"/>
      <c r="LYW32" s="291"/>
      <c r="LYX32" s="291"/>
      <c r="LYY32" s="291"/>
      <c r="LYZ32" s="291"/>
      <c r="LZA32" s="291"/>
      <c r="LZB32" s="291"/>
      <c r="LZC32" s="291"/>
      <c r="LZD32" s="291"/>
      <c r="LZE32" s="291"/>
      <c r="LZF32" s="291"/>
      <c r="LZG32" s="291"/>
      <c r="LZH32" s="291"/>
      <c r="LZI32" s="291"/>
      <c r="LZJ32" s="291"/>
      <c r="LZK32" s="291"/>
      <c r="LZL32" s="291"/>
      <c r="LZM32" s="291"/>
      <c r="LZN32" s="291"/>
      <c r="LZO32" s="291"/>
      <c r="LZP32" s="291"/>
      <c r="LZQ32" s="291"/>
      <c r="LZR32" s="291"/>
      <c r="LZS32" s="291"/>
      <c r="LZT32" s="291"/>
      <c r="LZU32" s="291"/>
      <c r="LZV32" s="291"/>
      <c r="LZW32" s="291"/>
      <c r="LZX32" s="291"/>
      <c r="LZY32" s="291"/>
      <c r="LZZ32" s="291"/>
      <c r="MAA32" s="291"/>
      <c r="MAB32" s="291"/>
      <c r="MAC32" s="291"/>
      <c r="MAD32" s="291"/>
      <c r="MAE32" s="291"/>
      <c r="MAF32" s="291"/>
      <c r="MAG32" s="291"/>
      <c r="MAH32" s="291"/>
      <c r="MAI32" s="291"/>
      <c r="MAJ32" s="291"/>
      <c r="MAK32" s="291"/>
      <c r="MAL32" s="291"/>
      <c r="MAM32" s="291"/>
      <c r="MAN32" s="291"/>
      <c r="MAO32" s="291"/>
      <c r="MAP32" s="291"/>
      <c r="MAQ32" s="291"/>
      <c r="MAR32" s="291"/>
      <c r="MAS32" s="291"/>
      <c r="MAT32" s="291"/>
      <c r="MAU32" s="291"/>
      <c r="MAV32" s="291"/>
      <c r="MAW32" s="291"/>
      <c r="MAX32" s="291"/>
      <c r="MAY32" s="291"/>
      <c r="MAZ32" s="291"/>
      <c r="MBA32" s="291"/>
      <c r="MBB32" s="291"/>
      <c r="MBC32" s="291"/>
      <c r="MBD32" s="291"/>
      <c r="MBE32" s="291"/>
      <c r="MBF32" s="291"/>
      <c r="MBG32" s="291"/>
      <c r="MBH32" s="291"/>
      <c r="MBI32" s="291"/>
      <c r="MBJ32" s="291"/>
      <c r="MBK32" s="291"/>
      <c r="MBL32" s="291"/>
      <c r="MBM32" s="291"/>
      <c r="MBN32" s="291"/>
      <c r="MBO32" s="291"/>
      <c r="MBP32" s="291"/>
      <c r="MBQ32" s="291"/>
      <c r="MBR32" s="291"/>
      <c r="MBS32" s="291"/>
      <c r="MBT32" s="291"/>
      <c r="MBU32" s="291"/>
      <c r="MBV32" s="291"/>
      <c r="MBW32" s="291"/>
      <c r="MBX32" s="291"/>
      <c r="MBY32" s="291"/>
      <c r="MBZ32" s="291"/>
      <c r="MCA32" s="291"/>
      <c r="MCB32" s="291"/>
      <c r="MCC32" s="291"/>
      <c r="MCD32" s="291"/>
      <c r="MCE32" s="291"/>
      <c r="MCF32" s="291"/>
      <c r="MCG32" s="291"/>
      <c r="MCH32" s="291"/>
      <c r="MCI32" s="291"/>
      <c r="MCJ32" s="291"/>
      <c r="MCK32" s="291"/>
      <c r="MCL32" s="291"/>
      <c r="MCM32" s="291"/>
      <c r="MCN32" s="291"/>
      <c r="MCO32" s="291"/>
      <c r="MCP32" s="291"/>
      <c r="MCQ32" s="291"/>
      <c r="MCR32" s="291"/>
      <c r="MCS32" s="291"/>
      <c r="MCT32" s="291"/>
      <c r="MCU32" s="291"/>
      <c r="MCV32" s="291"/>
      <c r="MCW32" s="291"/>
      <c r="MCX32" s="291"/>
      <c r="MCY32" s="291"/>
      <c r="MCZ32" s="291"/>
      <c r="MDA32" s="291"/>
      <c r="MDB32" s="291"/>
      <c r="MDC32" s="291"/>
      <c r="MDD32" s="291"/>
      <c r="MDE32" s="291"/>
      <c r="MDF32" s="291"/>
      <c r="MDG32" s="291"/>
      <c r="MDH32" s="291"/>
      <c r="MDI32" s="291"/>
      <c r="MDJ32" s="291"/>
      <c r="MDK32" s="291"/>
      <c r="MDL32" s="291"/>
      <c r="MDM32" s="291"/>
      <c r="MDN32" s="291"/>
      <c r="MDO32" s="291"/>
      <c r="MDP32" s="291"/>
      <c r="MDQ32" s="291"/>
      <c r="MDR32" s="291"/>
      <c r="MDS32" s="291"/>
      <c r="MDT32" s="291"/>
      <c r="MDU32" s="291"/>
      <c r="MDV32" s="291"/>
      <c r="MDW32" s="291"/>
      <c r="MDX32" s="291"/>
      <c r="MDY32" s="291"/>
      <c r="MDZ32" s="291"/>
      <c r="MEA32" s="291"/>
      <c r="MEB32" s="291"/>
      <c r="MEC32" s="291"/>
      <c r="MED32" s="291"/>
      <c r="MEE32" s="291"/>
      <c r="MEF32" s="291"/>
      <c r="MEG32" s="291"/>
      <c r="MEH32" s="291"/>
      <c r="MEI32" s="291"/>
      <c r="MEJ32" s="291"/>
      <c r="MEK32" s="291"/>
      <c r="MEL32" s="291"/>
      <c r="MEM32" s="291"/>
      <c r="MEN32" s="291"/>
      <c r="MEO32" s="291"/>
      <c r="MEP32" s="291"/>
      <c r="MEQ32" s="291"/>
      <c r="MER32" s="291"/>
      <c r="MES32" s="291"/>
      <c r="MET32" s="291"/>
      <c r="MEU32" s="291"/>
      <c r="MEV32" s="291"/>
      <c r="MEW32" s="291"/>
      <c r="MEX32" s="291"/>
      <c r="MEY32" s="291"/>
      <c r="MEZ32" s="291"/>
      <c r="MFA32" s="291"/>
      <c r="MFB32" s="291"/>
      <c r="MFC32" s="291"/>
      <c r="MFD32" s="291"/>
      <c r="MFE32" s="291"/>
      <c r="MFF32" s="291"/>
      <c r="MFG32" s="291"/>
      <c r="MFH32" s="291"/>
      <c r="MFI32" s="291"/>
      <c r="MFJ32" s="291"/>
      <c r="MFK32" s="291"/>
      <c r="MFL32" s="291"/>
      <c r="MFM32" s="291"/>
      <c r="MFN32" s="291"/>
      <c r="MFO32" s="291"/>
      <c r="MFP32" s="291"/>
      <c r="MFQ32" s="291"/>
      <c r="MFR32" s="291"/>
      <c r="MFS32" s="291"/>
      <c r="MFT32" s="291"/>
      <c r="MFU32" s="291"/>
      <c r="MFV32" s="291"/>
      <c r="MFW32" s="291"/>
      <c r="MFX32" s="291"/>
      <c r="MFY32" s="291"/>
      <c r="MFZ32" s="291"/>
      <c r="MGA32" s="291"/>
      <c r="MGB32" s="291"/>
      <c r="MGC32" s="291"/>
      <c r="MGD32" s="291"/>
      <c r="MGE32" s="291"/>
      <c r="MGF32" s="291"/>
      <c r="MGG32" s="291"/>
      <c r="MGH32" s="291"/>
      <c r="MGI32" s="291"/>
      <c r="MGJ32" s="291"/>
      <c r="MGK32" s="291"/>
      <c r="MGL32" s="291"/>
      <c r="MGM32" s="291"/>
      <c r="MGN32" s="291"/>
      <c r="MGO32" s="291"/>
      <c r="MGP32" s="291"/>
      <c r="MGQ32" s="291"/>
      <c r="MGR32" s="291"/>
      <c r="MGS32" s="291"/>
      <c r="MGT32" s="291"/>
      <c r="MGU32" s="291"/>
      <c r="MGV32" s="291"/>
      <c r="MGW32" s="291"/>
      <c r="MGX32" s="291"/>
      <c r="MGY32" s="291"/>
      <c r="MGZ32" s="291"/>
      <c r="MHA32" s="291"/>
      <c r="MHB32" s="291"/>
      <c r="MHC32" s="291"/>
      <c r="MHD32" s="291"/>
      <c r="MHE32" s="291"/>
      <c r="MHF32" s="291"/>
      <c r="MHG32" s="291"/>
      <c r="MHH32" s="291"/>
      <c r="MHI32" s="291"/>
      <c r="MHJ32" s="291"/>
      <c r="MHK32" s="291"/>
      <c r="MHL32" s="291"/>
      <c r="MHM32" s="291"/>
      <c r="MHN32" s="291"/>
      <c r="MHO32" s="291"/>
      <c r="MHP32" s="291"/>
      <c r="MHQ32" s="291"/>
      <c r="MHR32" s="291"/>
      <c r="MHS32" s="291"/>
      <c r="MHT32" s="291"/>
      <c r="MHU32" s="291"/>
      <c r="MHV32" s="291"/>
      <c r="MHW32" s="291"/>
      <c r="MHX32" s="291"/>
      <c r="MHY32" s="291"/>
      <c r="MHZ32" s="291"/>
      <c r="MIA32" s="291"/>
      <c r="MIB32" s="291"/>
      <c r="MIC32" s="291"/>
      <c r="MID32" s="291"/>
      <c r="MIE32" s="291"/>
      <c r="MIF32" s="291"/>
      <c r="MIG32" s="291"/>
      <c r="MIH32" s="291"/>
      <c r="MII32" s="291"/>
      <c r="MIJ32" s="291"/>
      <c r="MIK32" s="291"/>
      <c r="MIL32" s="291"/>
      <c r="MIM32" s="291"/>
      <c r="MIN32" s="291"/>
      <c r="MIO32" s="291"/>
      <c r="MIP32" s="291"/>
      <c r="MIQ32" s="291"/>
      <c r="MIR32" s="291"/>
      <c r="MIS32" s="291"/>
      <c r="MIT32" s="291"/>
      <c r="MIU32" s="291"/>
      <c r="MIV32" s="291"/>
      <c r="MIW32" s="291"/>
      <c r="MIX32" s="291"/>
      <c r="MIY32" s="291"/>
      <c r="MIZ32" s="291"/>
      <c r="MJA32" s="291"/>
      <c r="MJB32" s="291"/>
      <c r="MJC32" s="291"/>
      <c r="MJD32" s="291"/>
      <c r="MJE32" s="291"/>
      <c r="MJF32" s="291"/>
      <c r="MJG32" s="291"/>
      <c r="MJH32" s="291"/>
      <c r="MJI32" s="291"/>
      <c r="MJJ32" s="291"/>
      <c r="MJK32" s="291"/>
      <c r="MJL32" s="291"/>
      <c r="MJM32" s="291"/>
      <c r="MJN32" s="291"/>
      <c r="MJO32" s="291"/>
      <c r="MJP32" s="291"/>
      <c r="MJQ32" s="291"/>
      <c r="MJR32" s="291"/>
      <c r="MJS32" s="291"/>
      <c r="MJT32" s="291"/>
      <c r="MJU32" s="291"/>
      <c r="MJV32" s="291"/>
      <c r="MJW32" s="291"/>
      <c r="MJX32" s="291"/>
      <c r="MJY32" s="291"/>
      <c r="MJZ32" s="291"/>
      <c r="MKA32" s="291"/>
      <c r="MKB32" s="291"/>
      <c r="MKC32" s="291"/>
      <c r="MKD32" s="291"/>
      <c r="MKE32" s="291"/>
      <c r="MKF32" s="291"/>
      <c r="MKG32" s="291"/>
      <c r="MKH32" s="291"/>
      <c r="MKI32" s="291"/>
      <c r="MKJ32" s="291"/>
      <c r="MKK32" s="291"/>
      <c r="MKL32" s="291"/>
      <c r="MKM32" s="291"/>
      <c r="MKN32" s="291"/>
      <c r="MKO32" s="291"/>
      <c r="MKP32" s="291"/>
      <c r="MKQ32" s="291"/>
      <c r="MKR32" s="291"/>
      <c r="MKS32" s="291"/>
      <c r="MKT32" s="291"/>
      <c r="MKU32" s="291"/>
      <c r="MKV32" s="291"/>
      <c r="MKW32" s="291"/>
      <c r="MKX32" s="291"/>
      <c r="MKY32" s="291"/>
      <c r="MKZ32" s="291"/>
      <c r="MLA32" s="291"/>
      <c r="MLB32" s="291"/>
      <c r="MLC32" s="291"/>
      <c r="MLD32" s="291"/>
      <c r="MLE32" s="291"/>
      <c r="MLF32" s="291"/>
      <c r="MLG32" s="291"/>
      <c r="MLH32" s="291"/>
      <c r="MLI32" s="291"/>
      <c r="MLJ32" s="291"/>
      <c r="MLK32" s="291"/>
      <c r="MLL32" s="291"/>
      <c r="MLM32" s="291"/>
      <c r="MLN32" s="291"/>
      <c r="MLO32" s="291"/>
      <c r="MLP32" s="291"/>
      <c r="MLQ32" s="291"/>
      <c r="MLR32" s="291"/>
      <c r="MLS32" s="291"/>
      <c r="MLT32" s="291"/>
      <c r="MLU32" s="291"/>
      <c r="MLV32" s="291"/>
      <c r="MLW32" s="291"/>
      <c r="MLX32" s="291"/>
      <c r="MLY32" s="291"/>
      <c r="MLZ32" s="291"/>
      <c r="MMA32" s="291"/>
      <c r="MMB32" s="291"/>
      <c r="MMC32" s="291"/>
      <c r="MMD32" s="291"/>
      <c r="MME32" s="291"/>
      <c r="MMF32" s="291"/>
      <c r="MMG32" s="291"/>
      <c r="MMH32" s="291"/>
      <c r="MMI32" s="291"/>
      <c r="MMJ32" s="291"/>
      <c r="MMK32" s="291"/>
      <c r="MML32" s="291"/>
      <c r="MMM32" s="291"/>
      <c r="MMN32" s="291"/>
      <c r="MMO32" s="291"/>
      <c r="MMP32" s="291"/>
      <c r="MMQ32" s="291"/>
      <c r="MMR32" s="291"/>
      <c r="MMS32" s="291"/>
      <c r="MMT32" s="291"/>
      <c r="MMU32" s="291"/>
      <c r="MMV32" s="291"/>
      <c r="MMW32" s="291"/>
      <c r="MMX32" s="291"/>
      <c r="MMY32" s="291"/>
      <c r="MMZ32" s="291"/>
      <c r="MNA32" s="291"/>
      <c r="MNB32" s="291"/>
      <c r="MNC32" s="291"/>
      <c r="MND32" s="291"/>
      <c r="MNE32" s="291"/>
      <c r="MNF32" s="291"/>
      <c r="MNG32" s="291"/>
      <c r="MNH32" s="291"/>
      <c r="MNI32" s="291"/>
      <c r="MNJ32" s="291"/>
      <c r="MNK32" s="291"/>
      <c r="MNL32" s="291"/>
      <c r="MNM32" s="291"/>
      <c r="MNN32" s="291"/>
      <c r="MNO32" s="291"/>
      <c r="MNP32" s="291"/>
      <c r="MNQ32" s="291"/>
      <c r="MNR32" s="291"/>
      <c r="MNS32" s="291"/>
      <c r="MNT32" s="291"/>
      <c r="MNU32" s="291"/>
      <c r="MNV32" s="291"/>
      <c r="MNW32" s="291"/>
      <c r="MNX32" s="291"/>
      <c r="MNY32" s="291"/>
      <c r="MNZ32" s="291"/>
      <c r="MOA32" s="291"/>
      <c r="MOB32" s="291"/>
      <c r="MOC32" s="291"/>
      <c r="MOD32" s="291"/>
      <c r="MOE32" s="291"/>
      <c r="MOF32" s="291"/>
      <c r="MOG32" s="291"/>
      <c r="MOH32" s="291"/>
      <c r="MOI32" s="291"/>
      <c r="MOJ32" s="291"/>
      <c r="MOK32" s="291"/>
      <c r="MOL32" s="291"/>
      <c r="MOM32" s="291"/>
      <c r="MON32" s="291"/>
      <c r="MOO32" s="291"/>
      <c r="MOP32" s="291"/>
      <c r="MOQ32" s="291"/>
      <c r="MOR32" s="291"/>
      <c r="MOS32" s="291"/>
      <c r="MOT32" s="291"/>
      <c r="MOU32" s="291"/>
      <c r="MOV32" s="291"/>
      <c r="MOW32" s="291"/>
      <c r="MOX32" s="291"/>
      <c r="MOY32" s="291"/>
      <c r="MOZ32" s="291"/>
      <c r="MPA32" s="291"/>
      <c r="MPB32" s="291"/>
      <c r="MPC32" s="291"/>
      <c r="MPD32" s="291"/>
      <c r="MPE32" s="291"/>
      <c r="MPF32" s="291"/>
      <c r="MPG32" s="291"/>
      <c r="MPH32" s="291"/>
      <c r="MPI32" s="291"/>
      <c r="MPJ32" s="291"/>
      <c r="MPK32" s="291"/>
      <c r="MPL32" s="291"/>
      <c r="MPM32" s="291"/>
      <c r="MPN32" s="291"/>
      <c r="MPO32" s="291"/>
      <c r="MPP32" s="291"/>
      <c r="MPQ32" s="291"/>
      <c r="MPR32" s="291"/>
      <c r="MPS32" s="291"/>
      <c r="MPT32" s="291"/>
      <c r="MPU32" s="291"/>
      <c r="MPV32" s="291"/>
      <c r="MPW32" s="291"/>
      <c r="MPX32" s="291"/>
      <c r="MPY32" s="291"/>
      <c r="MPZ32" s="291"/>
      <c r="MQA32" s="291"/>
      <c r="MQB32" s="291"/>
      <c r="MQC32" s="291"/>
      <c r="MQD32" s="291"/>
      <c r="MQE32" s="291"/>
      <c r="MQF32" s="291"/>
      <c r="MQG32" s="291"/>
      <c r="MQH32" s="291"/>
      <c r="MQI32" s="291"/>
      <c r="MQJ32" s="291"/>
      <c r="MQK32" s="291"/>
      <c r="MQL32" s="291"/>
      <c r="MQM32" s="291"/>
      <c r="MQN32" s="291"/>
      <c r="MQO32" s="291"/>
      <c r="MQP32" s="291"/>
      <c r="MQQ32" s="291"/>
      <c r="MQR32" s="291"/>
      <c r="MQS32" s="291"/>
      <c r="MQT32" s="291"/>
      <c r="MQU32" s="291"/>
      <c r="MQV32" s="291"/>
      <c r="MQW32" s="291"/>
      <c r="MQX32" s="291"/>
      <c r="MQY32" s="291"/>
      <c r="MQZ32" s="291"/>
      <c r="MRA32" s="291"/>
      <c r="MRB32" s="291"/>
      <c r="MRC32" s="291"/>
      <c r="MRD32" s="291"/>
      <c r="MRE32" s="291"/>
      <c r="MRF32" s="291"/>
      <c r="MRG32" s="291"/>
      <c r="MRH32" s="291"/>
      <c r="MRI32" s="291"/>
      <c r="MRJ32" s="291"/>
      <c r="MRK32" s="291"/>
      <c r="MRL32" s="291"/>
      <c r="MRM32" s="291"/>
      <c r="MRN32" s="291"/>
      <c r="MRO32" s="291"/>
      <c r="MRP32" s="291"/>
      <c r="MRQ32" s="291"/>
      <c r="MRR32" s="291"/>
      <c r="MRS32" s="291"/>
      <c r="MRT32" s="291"/>
      <c r="MRU32" s="291"/>
      <c r="MRV32" s="291"/>
      <c r="MRW32" s="291"/>
      <c r="MRX32" s="291"/>
      <c r="MRY32" s="291"/>
      <c r="MRZ32" s="291"/>
      <c r="MSA32" s="291"/>
      <c r="MSB32" s="291"/>
      <c r="MSC32" s="291"/>
      <c r="MSD32" s="291"/>
      <c r="MSE32" s="291"/>
      <c r="MSF32" s="291"/>
      <c r="MSG32" s="291"/>
      <c r="MSH32" s="291"/>
      <c r="MSI32" s="291"/>
      <c r="MSJ32" s="291"/>
      <c r="MSK32" s="291"/>
      <c r="MSL32" s="291"/>
      <c r="MSM32" s="291"/>
      <c r="MSN32" s="291"/>
      <c r="MSO32" s="291"/>
      <c r="MSP32" s="291"/>
      <c r="MSQ32" s="291"/>
      <c r="MSR32" s="291"/>
      <c r="MSS32" s="291"/>
      <c r="MST32" s="291"/>
      <c r="MSU32" s="291"/>
      <c r="MSV32" s="291"/>
      <c r="MSW32" s="291"/>
      <c r="MSX32" s="291"/>
      <c r="MSY32" s="291"/>
      <c r="MSZ32" s="291"/>
      <c r="MTA32" s="291"/>
      <c r="MTB32" s="291"/>
      <c r="MTC32" s="291"/>
      <c r="MTD32" s="291"/>
      <c r="MTE32" s="291"/>
      <c r="MTF32" s="291"/>
      <c r="MTG32" s="291"/>
      <c r="MTH32" s="291"/>
      <c r="MTI32" s="291"/>
      <c r="MTJ32" s="291"/>
      <c r="MTK32" s="291"/>
      <c r="MTL32" s="291"/>
      <c r="MTM32" s="291"/>
      <c r="MTN32" s="291"/>
      <c r="MTO32" s="291"/>
      <c r="MTP32" s="291"/>
      <c r="MTQ32" s="291"/>
      <c r="MTR32" s="291"/>
      <c r="MTS32" s="291"/>
      <c r="MTT32" s="291"/>
      <c r="MTU32" s="291"/>
      <c r="MTV32" s="291"/>
      <c r="MTW32" s="291"/>
      <c r="MTX32" s="291"/>
      <c r="MTY32" s="291"/>
      <c r="MTZ32" s="291"/>
      <c r="MUA32" s="291"/>
      <c r="MUB32" s="291"/>
      <c r="MUC32" s="291"/>
      <c r="MUD32" s="291"/>
      <c r="MUE32" s="291"/>
      <c r="MUF32" s="291"/>
      <c r="MUG32" s="291"/>
      <c r="MUH32" s="291"/>
      <c r="MUI32" s="291"/>
      <c r="MUJ32" s="291"/>
      <c r="MUK32" s="291"/>
      <c r="MUL32" s="291"/>
      <c r="MUM32" s="291"/>
      <c r="MUN32" s="291"/>
      <c r="MUO32" s="291"/>
      <c r="MUP32" s="291"/>
      <c r="MUQ32" s="291"/>
      <c r="MUR32" s="291"/>
      <c r="MUS32" s="291"/>
      <c r="MUT32" s="291"/>
      <c r="MUU32" s="291"/>
      <c r="MUV32" s="291"/>
      <c r="MUW32" s="291"/>
      <c r="MUX32" s="291"/>
      <c r="MUY32" s="291"/>
      <c r="MUZ32" s="291"/>
      <c r="MVA32" s="291"/>
      <c r="MVB32" s="291"/>
      <c r="MVC32" s="291"/>
      <c r="MVD32" s="291"/>
      <c r="MVE32" s="291"/>
      <c r="MVF32" s="291"/>
      <c r="MVG32" s="291"/>
      <c r="MVH32" s="291"/>
      <c r="MVI32" s="291"/>
      <c r="MVJ32" s="291"/>
      <c r="MVK32" s="291"/>
      <c r="MVL32" s="291"/>
      <c r="MVM32" s="291"/>
      <c r="MVN32" s="291"/>
      <c r="MVO32" s="291"/>
      <c r="MVP32" s="291"/>
      <c r="MVQ32" s="291"/>
      <c r="MVR32" s="291"/>
      <c r="MVS32" s="291"/>
      <c r="MVT32" s="291"/>
      <c r="MVU32" s="291"/>
      <c r="MVV32" s="291"/>
      <c r="MVW32" s="291"/>
      <c r="MVX32" s="291"/>
      <c r="MVY32" s="291"/>
      <c r="MVZ32" s="291"/>
      <c r="MWA32" s="291"/>
      <c r="MWB32" s="291"/>
      <c r="MWC32" s="291"/>
      <c r="MWD32" s="291"/>
      <c r="MWE32" s="291"/>
      <c r="MWF32" s="291"/>
      <c r="MWG32" s="291"/>
      <c r="MWH32" s="291"/>
      <c r="MWI32" s="291"/>
      <c r="MWJ32" s="291"/>
      <c r="MWK32" s="291"/>
      <c r="MWL32" s="291"/>
      <c r="MWM32" s="291"/>
      <c r="MWN32" s="291"/>
      <c r="MWO32" s="291"/>
      <c r="MWP32" s="291"/>
      <c r="MWQ32" s="291"/>
      <c r="MWR32" s="291"/>
      <c r="MWS32" s="291"/>
      <c r="MWT32" s="291"/>
      <c r="MWU32" s="291"/>
      <c r="MWV32" s="291"/>
      <c r="MWW32" s="291"/>
      <c r="MWX32" s="291"/>
      <c r="MWY32" s="291"/>
      <c r="MWZ32" s="291"/>
      <c r="MXA32" s="291"/>
      <c r="MXB32" s="291"/>
      <c r="MXC32" s="291"/>
      <c r="MXD32" s="291"/>
      <c r="MXE32" s="291"/>
      <c r="MXF32" s="291"/>
      <c r="MXG32" s="291"/>
      <c r="MXH32" s="291"/>
      <c r="MXI32" s="291"/>
      <c r="MXJ32" s="291"/>
      <c r="MXK32" s="291"/>
      <c r="MXL32" s="291"/>
      <c r="MXM32" s="291"/>
      <c r="MXN32" s="291"/>
      <c r="MXO32" s="291"/>
      <c r="MXP32" s="291"/>
      <c r="MXQ32" s="291"/>
      <c r="MXR32" s="291"/>
      <c r="MXS32" s="291"/>
      <c r="MXT32" s="291"/>
      <c r="MXU32" s="291"/>
      <c r="MXV32" s="291"/>
      <c r="MXW32" s="291"/>
      <c r="MXX32" s="291"/>
      <c r="MXY32" s="291"/>
      <c r="MXZ32" s="291"/>
      <c r="MYA32" s="291"/>
      <c r="MYB32" s="291"/>
      <c r="MYC32" s="291"/>
      <c r="MYD32" s="291"/>
      <c r="MYE32" s="291"/>
      <c r="MYF32" s="291"/>
      <c r="MYG32" s="291"/>
      <c r="MYH32" s="291"/>
      <c r="MYI32" s="291"/>
      <c r="MYJ32" s="291"/>
      <c r="MYK32" s="291"/>
      <c r="MYL32" s="291"/>
      <c r="MYM32" s="291"/>
      <c r="MYN32" s="291"/>
      <c r="MYO32" s="291"/>
      <c r="MYP32" s="291"/>
      <c r="MYQ32" s="291"/>
      <c r="MYR32" s="291"/>
      <c r="MYS32" s="291"/>
      <c r="MYT32" s="291"/>
      <c r="MYU32" s="291"/>
      <c r="MYV32" s="291"/>
      <c r="MYW32" s="291"/>
      <c r="MYX32" s="291"/>
      <c r="MYY32" s="291"/>
      <c r="MYZ32" s="291"/>
      <c r="MZA32" s="291"/>
      <c r="MZB32" s="291"/>
      <c r="MZC32" s="291"/>
      <c r="MZD32" s="291"/>
      <c r="MZE32" s="291"/>
      <c r="MZF32" s="291"/>
      <c r="MZG32" s="291"/>
      <c r="MZH32" s="291"/>
      <c r="MZI32" s="291"/>
      <c r="MZJ32" s="291"/>
      <c r="MZK32" s="291"/>
      <c r="MZL32" s="291"/>
      <c r="MZM32" s="291"/>
      <c r="MZN32" s="291"/>
      <c r="MZO32" s="291"/>
      <c r="MZP32" s="291"/>
      <c r="MZQ32" s="291"/>
      <c r="MZR32" s="291"/>
      <c r="MZS32" s="291"/>
      <c r="MZT32" s="291"/>
      <c r="MZU32" s="291"/>
      <c r="MZV32" s="291"/>
      <c r="MZW32" s="291"/>
      <c r="MZX32" s="291"/>
      <c r="MZY32" s="291"/>
      <c r="MZZ32" s="291"/>
      <c r="NAA32" s="291"/>
      <c r="NAB32" s="291"/>
      <c r="NAC32" s="291"/>
      <c r="NAD32" s="291"/>
      <c r="NAE32" s="291"/>
      <c r="NAF32" s="291"/>
      <c r="NAG32" s="291"/>
      <c r="NAH32" s="291"/>
      <c r="NAI32" s="291"/>
      <c r="NAJ32" s="291"/>
      <c r="NAK32" s="291"/>
      <c r="NAL32" s="291"/>
      <c r="NAM32" s="291"/>
      <c r="NAN32" s="291"/>
      <c r="NAO32" s="291"/>
      <c r="NAP32" s="291"/>
      <c r="NAQ32" s="291"/>
      <c r="NAR32" s="291"/>
      <c r="NAS32" s="291"/>
      <c r="NAT32" s="291"/>
      <c r="NAU32" s="291"/>
      <c r="NAV32" s="291"/>
      <c r="NAW32" s="291"/>
      <c r="NAX32" s="291"/>
      <c r="NAY32" s="291"/>
      <c r="NAZ32" s="291"/>
      <c r="NBA32" s="291"/>
      <c r="NBB32" s="291"/>
      <c r="NBC32" s="291"/>
      <c r="NBD32" s="291"/>
      <c r="NBE32" s="291"/>
      <c r="NBF32" s="291"/>
      <c r="NBG32" s="291"/>
      <c r="NBH32" s="291"/>
      <c r="NBI32" s="291"/>
      <c r="NBJ32" s="291"/>
      <c r="NBK32" s="291"/>
      <c r="NBL32" s="291"/>
      <c r="NBM32" s="291"/>
      <c r="NBN32" s="291"/>
      <c r="NBO32" s="291"/>
      <c r="NBP32" s="291"/>
      <c r="NBQ32" s="291"/>
      <c r="NBR32" s="291"/>
      <c r="NBS32" s="291"/>
      <c r="NBT32" s="291"/>
      <c r="NBU32" s="291"/>
      <c r="NBV32" s="291"/>
      <c r="NBW32" s="291"/>
      <c r="NBX32" s="291"/>
      <c r="NBY32" s="291"/>
      <c r="NBZ32" s="291"/>
      <c r="NCA32" s="291"/>
      <c r="NCB32" s="291"/>
      <c r="NCC32" s="291"/>
      <c r="NCD32" s="291"/>
      <c r="NCE32" s="291"/>
      <c r="NCF32" s="291"/>
      <c r="NCG32" s="291"/>
      <c r="NCH32" s="291"/>
      <c r="NCI32" s="291"/>
      <c r="NCJ32" s="291"/>
      <c r="NCK32" s="291"/>
      <c r="NCL32" s="291"/>
      <c r="NCM32" s="291"/>
      <c r="NCN32" s="291"/>
      <c r="NCO32" s="291"/>
      <c r="NCP32" s="291"/>
      <c r="NCQ32" s="291"/>
      <c r="NCR32" s="291"/>
      <c r="NCS32" s="291"/>
      <c r="NCT32" s="291"/>
      <c r="NCU32" s="291"/>
      <c r="NCV32" s="291"/>
      <c r="NCW32" s="291"/>
      <c r="NCX32" s="291"/>
      <c r="NCY32" s="291"/>
      <c r="NCZ32" s="291"/>
      <c r="NDA32" s="291"/>
      <c r="NDB32" s="291"/>
      <c r="NDC32" s="291"/>
      <c r="NDD32" s="291"/>
      <c r="NDE32" s="291"/>
      <c r="NDF32" s="291"/>
      <c r="NDG32" s="291"/>
      <c r="NDH32" s="291"/>
      <c r="NDI32" s="291"/>
      <c r="NDJ32" s="291"/>
      <c r="NDK32" s="291"/>
      <c r="NDL32" s="291"/>
      <c r="NDM32" s="291"/>
      <c r="NDN32" s="291"/>
      <c r="NDO32" s="291"/>
      <c r="NDP32" s="291"/>
      <c r="NDQ32" s="291"/>
      <c r="NDR32" s="291"/>
      <c r="NDS32" s="291"/>
      <c r="NDT32" s="291"/>
      <c r="NDU32" s="291"/>
      <c r="NDV32" s="291"/>
      <c r="NDW32" s="291"/>
      <c r="NDX32" s="291"/>
      <c r="NDY32" s="291"/>
      <c r="NDZ32" s="291"/>
      <c r="NEA32" s="291"/>
      <c r="NEB32" s="291"/>
      <c r="NEC32" s="291"/>
      <c r="NED32" s="291"/>
      <c r="NEE32" s="291"/>
      <c r="NEF32" s="291"/>
      <c r="NEG32" s="291"/>
      <c r="NEH32" s="291"/>
      <c r="NEI32" s="291"/>
      <c r="NEJ32" s="291"/>
      <c r="NEK32" s="291"/>
      <c r="NEL32" s="291"/>
      <c r="NEM32" s="291"/>
      <c r="NEN32" s="291"/>
      <c r="NEO32" s="291"/>
      <c r="NEP32" s="291"/>
      <c r="NEQ32" s="291"/>
      <c r="NER32" s="291"/>
      <c r="NES32" s="291"/>
      <c r="NET32" s="291"/>
      <c r="NEU32" s="291"/>
      <c r="NEV32" s="291"/>
      <c r="NEW32" s="291"/>
      <c r="NEX32" s="291"/>
      <c r="NEY32" s="291"/>
      <c r="NEZ32" s="291"/>
      <c r="NFA32" s="291"/>
      <c r="NFB32" s="291"/>
      <c r="NFC32" s="291"/>
      <c r="NFD32" s="291"/>
      <c r="NFE32" s="291"/>
      <c r="NFF32" s="291"/>
      <c r="NFG32" s="291"/>
      <c r="NFH32" s="291"/>
      <c r="NFI32" s="291"/>
      <c r="NFJ32" s="291"/>
      <c r="NFK32" s="291"/>
      <c r="NFL32" s="291"/>
      <c r="NFM32" s="291"/>
      <c r="NFN32" s="291"/>
      <c r="NFO32" s="291"/>
      <c r="NFP32" s="291"/>
      <c r="NFQ32" s="291"/>
      <c r="NFR32" s="291"/>
      <c r="NFS32" s="291"/>
      <c r="NFT32" s="291"/>
      <c r="NFU32" s="291"/>
      <c r="NFV32" s="291"/>
      <c r="NFW32" s="291"/>
      <c r="NFX32" s="291"/>
      <c r="NFY32" s="291"/>
      <c r="NFZ32" s="291"/>
      <c r="NGA32" s="291"/>
      <c r="NGB32" s="291"/>
      <c r="NGC32" s="291"/>
      <c r="NGD32" s="291"/>
      <c r="NGE32" s="291"/>
      <c r="NGF32" s="291"/>
      <c r="NGG32" s="291"/>
      <c r="NGH32" s="291"/>
      <c r="NGI32" s="291"/>
      <c r="NGJ32" s="291"/>
      <c r="NGK32" s="291"/>
      <c r="NGL32" s="291"/>
      <c r="NGM32" s="291"/>
      <c r="NGN32" s="291"/>
      <c r="NGO32" s="291"/>
      <c r="NGP32" s="291"/>
      <c r="NGQ32" s="291"/>
      <c r="NGR32" s="291"/>
      <c r="NGS32" s="291"/>
      <c r="NGT32" s="291"/>
      <c r="NGU32" s="291"/>
      <c r="NGV32" s="291"/>
      <c r="NGW32" s="291"/>
      <c r="NGX32" s="291"/>
      <c r="NGY32" s="291"/>
      <c r="NGZ32" s="291"/>
      <c r="NHA32" s="291"/>
      <c r="NHB32" s="291"/>
      <c r="NHC32" s="291"/>
      <c r="NHD32" s="291"/>
      <c r="NHE32" s="291"/>
      <c r="NHF32" s="291"/>
      <c r="NHG32" s="291"/>
      <c r="NHH32" s="291"/>
      <c r="NHI32" s="291"/>
      <c r="NHJ32" s="291"/>
      <c r="NHK32" s="291"/>
      <c r="NHL32" s="291"/>
      <c r="NHM32" s="291"/>
      <c r="NHN32" s="291"/>
      <c r="NHO32" s="291"/>
      <c r="NHP32" s="291"/>
      <c r="NHQ32" s="291"/>
      <c r="NHR32" s="291"/>
      <c r="NHS32" s="291"/>
      <c r="NHT32" s="291"/>
      <c r="NHU32" s="291"/>
      <c r="NHV32" s="291"/>
      <c r="NHW32" s="291"/>
      <c r="NHX32" s="291"/>
      <c r="NHY32" s="291"/>
      <c r="NHZ32" s="291"/>
      <c r="NIA32" s="291"/>
      <c r="NIB32" s="291"/>
      <c r="NIC32" s="291"/>
      <c r="NID32" s="291"/>
      <c r="NIE32" s="291"/>
      <c r="NIF32" s="291"/>
      <c r="NIG32" s="291"/>
      <c r="NIH32" s="291"/>
      <c r="NII32" s="291"/>
      <c r="NIJ32" s="291"/>
      <c r="NIK32" s="291"/>
      <c r="NIL32" s="291"/>
      <c r="NIM32" s="291"/>
      <c r="NIN32" s="291"/>
      <c r="NIO32" s="291"/>
      <c r="NIP32" s="291"/>
      <c r="NIQ32" s="291"/>
      <c r="NIR32" s="291"/>
      <c r="NIS32" s="291"/>
      <c r="NIT32" s="291"/>
      <c r="NIU32" s="291"/>
      <c r="NIV32" s="291"/>
      <c r="NIW32" s="291"/>
      <c r="NIX32" s="291"/>
      <c r="NIY32" s="291"/>
      <c r="NIZ32" s="291"/>
      <c r="NJA32" s="291"/>
      <c r="NJB32" s="291"/>
      <c r="NJC32" s="291"/>
      <c r="NJD32" s="291"/>
      <c r="NJE32" s="291"/>
      <c r="NJF32" s="291"/>
      <c r="NJG32" s="291"/>
      <c r="NJH32" s="291"/>
      <c r="NJI32" s="291"/>
      <c r="NJJ32" s="291"/>
      <c r="NJK32" s="291"/>
      <c r="NJL32" s="291"/>
      <c r="NJM32" s="291"/>
      <c r="NJN32" s="291"/>
      <c r="NJO32" s="291"/>
      <c r="NJP32" s="291"/>
      <c r="NJQ32" s="291"/>
      <c r="NJR32" s="291"/>
      <c r="NJS32" s="291"/>
      <c r="NJT32" s="291"/>
      <c r="NJU32" s="291"/>
      <c r="NJV32" s="291"/>
      <c r="NJW32" s="291"/>
      <c r="NJX32" s="291"/>
      <c r="NJY32" s="291"/>
      <c r="NJZ32" s="291"/>
      <c r="NKA32" s="291"/>
      <c r="NKB32" s="291"/>
      <c r="NKC32" s="291"/>
      <c r="NKD32" s="291"/>
      <c r="NKE32" s="291"/>
      <c r="NKF32" s="291"/>
      <c r="NKG32" s="291"/>
      <c r="NKH32" s="291"/>
      <c r="NKI32" s="291"/>
      <c r="NKJ32" s="291"/>
      <c r="NKK32" s="291"/>
      <c r="NKL32" s="291"/>
      <c r="NKM32" s="291"/>
      <c r="NKN32" s="291"/>
      <c r="NKO32" s="291"/>
      <c r="NKP32" s="291"/>
      <c r="NKQ32" s="291"/>
      <c r="NKR32" s="291"/>
      <c r="NKS32" s="291"/>
      <c r="NKT32" s="291"/>
      <c r="NKU32" s="291"/>
      <c r="NKV32" s="291"/>
      <c r="NKW32" s="291"/>
      <c r="NKX32" s="291"/>
      <c r="NKY32" s="291"/>
      <c r="NKZ32" s="291"/>
      <c r="NLA32" s="291"/>
      <c r="NLB32" s="291"/>
      <c r="NLC32" s="291"/>
      <c r="NLD32" s="291"/>
      <c r="NLE32" s="291"/>
      <c r="NLF32" s="291"/>
      <c r="NLG32" s="291"/>
      <c r="NLH32" s="291"/>
      <c r="NLI32" s="291"/>
      <c r="NLJ32" s="291"/>
      <c r="NLK32" s="291"/>
      <c r="NLL32" s="291"/>
      <c r="NLM32" s="291"/>
      <c r="NLN32" s="291"/>
      <c r="NLO32" s="291"/>
      <c r="NLP32" s="291"/>
      <c r="NLQ32" s="291"/>
      <c r="NLR32" s="291"/>
      <c r="NLS32" s="291"/>
      <c r="NLT32" s="291"/>
      <c r="NLU32" s="291"/>
      <c r="NLV32" s="291"/>
      <c r="NLW32" s="291"/>
      <c r="NLX32" s="291"/>
      <c r="NLY32" s="291"/>
      <c r="NLZ32" s="291"/>
      <c r="NMA32" s="291"/>
      <c r="NMB32" s="291"/>
      <c r="NMC32" s="291"/>
      <c r="NMD32" s="291"/>
      <c r="NME32" s="291"/>
      <c r="NMF32" s="291"/>
      <c r="NMG32" s="291"/>
      <c r="NMH32" s="291"/>
      <c r="NMI32" s="291"/>
      <c r="NMJ32" s="291"/>
      <c r="NMK32" s="291"/>
      <c r="NML32" s="291"/>
      <c r="NMM32" s="291"/>
      <c r="NMN32" s="291"/>
      <c r="NMO32" s="291"/>
      <c r="NMP32" s="291"/>
      <c r="NMQ32" s="291"/>
      <c r="NMR32" s="291"/>
      <c r="NMS32" s="291"/>
      <c r="NMT32" s="291"/>
      <c r="NMU32" s="291"/>
      <c r="NMV32" s="291"/>
      <c r="NMW32" s="291"/>
      <c r="NMX32" s="291"/>
      <c r="NMY32" s="291"/>
      <c r="NMZ32" s="291"/>
      <c r="NNA32" s="291"/>
      <c r="NNB32" s="291"/>
      <c r="NNC32" s="291"/>
      <c r="NND32" s="291"/>
      <c r="NNE32" s="291"/>
      <c r="NNF32" s="291"/>
      <c r="NNG32" s="291"/>
      <c r="NNH32" s="291"/>
      <c r="NNI32" s="291"/>
      <c r="NNJ32" s="291"/>
      <c r="NNK32" s="291"/>
      <c r="NNL32" s="291"/>
      <c r="NNM32" s="291"/>
      <c r="NNN32" s="291"/>
      <c r="NNO32" s="291"/>
      <c r="NNP32" s="291"/>
      <c r="NNQ32" s="291"/>
      <c r="NNR32" s="291"/>
      <c r="NNS32" s="291"/>
      <c r="NNT32" s="291"/>
      <c r="NNU32" s="291"/>
      <c r="NNV32" s="291"/>
      <c r="NNW32" s="291"/>
      <c r="NNX32" s="291"/>
      <c r="NNY32" s="291"/>
      <c r="NNZ32" s="291"/>
      <c r="NOA32" s="291"/>
      <c r="NOB32" s="291"/>
      <c r="NOC32" s="291"/>
      <c r="NOD32" s="291"/>
      <c r="NOE32" s="291"/>
      <c r="NOF32" s="291"/>
      <c r="NOG32" s="291"/>
      <c r="NOH32" s="291"/>
      <c r="NOI32" s="291"/>
      <c r="NOJ32" s="291"/>
      <c r="NOK32" s="291"/>
      <c r="NOL32" s="291"/>
      <c r="NOM32" s="291"/>
      <c r="NON32" s="291"/>
      <c r="NOO32" s="291"/>
      <c r="NOP32" s="291"/>
      <c r="NOQ32" s="291"/>
      <c r="NOR32" s="291"/>
      <c r="NOS32" s="291"/>
      <c r="NOT32" s="291"/>
      <c r="NOU32" s="291"/>
      <c r="NOV32" s="291"/>
      <c r="NOW32" s="291"/>
      <c r="NOX32" s="291"/>
      <c r="NOY32" s="291"/>
      <c r="NOZ32" s="291"/>
      <c r="NPA32" s="291"/>
      <c r="NPB32" s="291"/>
      <c r="NPC32" s="291"/>
      <c r="NPD32" s="291"/>
      <c r="NPE32" s="291"/>
      <c r="NPF32" s="291"/>
      <c r="NPG32" s="291"/>
      <c r="NPH32" s="291"/>
      <c r="NPI32" s="291"/>
      <c r="NPJ32" s="291"/>
      <c r="NPK32" s="291"/>
      <c r="NPL32" s="291"/>
      <c r="NPM32" s="291"/>
      <c r="NPN32" s="291"/>
      <c r="NPO32" s="291"/>
      <c r="NPP32" s="291"/>
      <c r="NPQ32" s="291"/>
      <c r="NPR32" s="291"/>
      <c r="NPS32" s="291"/>
      <c r="NPT32" s="291"/>
      <c r="NPU32" s="291"/>
      <c r="NPV32" s="291"/>
      <c r="NPW32" s="291"/>
      <c r="NPX32" s="291"/>
      <c r="NPY32" s="291"/>
      <c r="NPZ32" s="291"/>
      <c r="NQA32" s="291"/>
      <c r="NQB32" s="291"/>
      <c r="NQC32" s="291"/>
      <c r="NQD32" s="291"/>
      <c r="NQE32" s="291"/>
      <c r="NQF32" s="291"/>
      <c r="NQG32" s="291"/>
      <c r="NQH32" s="291"/>
      <c r="NQI32" s="291"/>
      <c r="NQJ32" s="291"/>
      <c r="NQK32" s="291"/>
      <c r="NQL32" s="291"/>
      <c r="NQM32" s="291"/>
      <c r="NQN32" s="291"/>
      <c r="NQO32" s="291"/>
      <c r="NQP32" s="291"/>
      <c r="NQQ32" s="291"/>
      <c r="NQR32" s="291"/>
      <c r="NQS32" s="291"/>
      <c r="NQT32" s="291"/>
      <c r="NQU32" s="291"/>
      <c r="NQV32" s="291"/>
      <c r="NQW32" s="291"/>
      <c r="NQX32" s="291"/>
      <c r="NQY32" s="291"/>
      <c r="NQZ32" s="291"/>
      <c r="NRA32" s="291"/>
      <c r="NRB32" s="291"/>
      <c r="NRC32" s="291"/>
      <c r="NRD32" s="291"/>
      <c r="NRE32" s="291"/>
      <c r="NRF32" s="291"/>
      <c r="NRG32" s="291"/>
      <c r="NRH32" s="291"/>
      <c r="NRI32" s="291"/>
      <c r="NRJ32" s="291"/>
      <c r="NRK32" s="291"/>
      <c r="NRL32" s="291"/>
      <c r="NRM32" s="291"/>
      <c r="NRN32" s="291"/>
      <c r="NRO32" s="291"/>
      <c r="NRP32" s="291"/>
      <c r="NRQ32" s="291"/>
      <c r="NRR32" s="291"/>
      <c r="NRS32" s="291"/>
      <c r="NRT32" s="291"/>
      <c r="NRU32" s="291"/>
      <c r="NRV32" s="291"/>
      <c r="NRW32" s="291"/>
      <c r="NRX32" s="291"/>
      <c r="NRY32" s="291"/>
      <c r="NRZ32" s="291"/>
      <c r="NSA32" s="291"/>
      <c r="NSB32" s="291"/>
      <c r="NSC32" s="291"/>
      <c r="NSD32" s="291"/>
      <c r="NSE32" s="291"/>
      <c r="NSF32" s="291"/>
      <c r="NSG32" s="291"/>
      <c r="NSH32" s="291"/>
      <c r="NSI32" s="291"/>
      <c r="NSJ32" s="291"/>
      <c r="NSK32" s="291"/>
      <c r="NSL32" s="291"/>
      <c r="NSM32" s="291"/>
      <c r="NSN32" s="291"/>
      <c r="NSO32" s="291"/>
      <c r="NSP32" s="291"/>
      <c r="NSQ32" s="291"/>
      <c r="NSR32" s="291"/>
      <c r="NSS32" s="291"/>
      <c r="NST32" s="291"/>
      <c r="NSU32" s="291"/>
      <c r="NSV32" s="291"/>
      <c r="NSW32" s="291"/>
      <c r="NSX32" s="291"/>
      <c r="NSY32" s="291"/>
      <c r="NSZ32" s="291"/>
      <c r="NTA32" s="291"/>
      <c r="NTB32" s="291"/>
      <c r="NTC32" s="291"/>
      <c r="NTD32" s="291"/>
      <c r="NTE32" s="291"/>
      <c r="NTF32" s="291"/>
      <c r="NTG32" s="291"/>
      <c r="NTH32" s="291"/>
      <c r="NTI32" s="291"/>
      <c r="NTJ32" s="291"/>
      <c r="NTK32" s="291"/>
      <c r="NTL32" s="291"/>
      <c r="NTM32" s="291"/>
      <c r="NTN32" s="291"/>
      <c r="NTO32" s="291"/>
      <c r="NTP32" s="291"/>
      <c r="NTQ32" s="291"/>
      <c r="NTR32" s="291"/>
      <c r="NTS32" s="291"/>
      <c r="NTT32" s="291"/>
      <c r="NTU32" s="291"/>
      <c r="NTV32" s="291"/>
      <c r="NTW32" s="291"/>
      <c r="NTX32" s="291"/>
      <c r="NTY32" s="291"/>
      <c r="NTZ32" s="291"/>
      <c r="NUA32" s="291"/>
      <c r="NUB32" s="291"/>
      <c r="NUC32" s="291"/>
      <c r="NUD32" s="291"/>
      <c r="NUE32" s="291"/>
      <c r="NUF32" s="291"/>
      <c r="NUG32" s="291"/>
      <c r="NUH32" s="291"/>
      <c r="NUI32" s="291"/>
      <c r="NUJ32" s="291"/>
      <c r="NUK32" s="291"/>
      <c r="NUL32" s="291"/>
      <c r="NUM32" s="291"/>
      <c r="NUN32" s="291"/>
      <c r="NUO32" s="291"/>
      <c r="NUP32" s="291"/>
      <c r="NUQ32" s="291"/>
      <c r="NUR32" s="291"/>
      <c r="NUS32" s="291"/>
      <c r="NUT32" s="291"/>
      <c r="NUU32" s="291"/>
      <c r="NUV32" s="291"/>
      <c r="NUW32" s="291"/>
      <c r="NUX32" s="291"/>
      <c r="NUY32" s="291"/>
      <c r="NUZ32" s="291"/>
      <c r="NVA32" s="291"/>
      <c r="NVB32" s="291"/>
      <c r="NVC32" s="291"/>
      <c r="NVD32" s="291"/>
      <c r="NVE32" s="291"/>
      <c r="NVF32" s="291"/>
      <c r="NVG32" s="291"/>
      <c r="NVH32" s="291"/>
      <c r="NVI32" s="291"/>
      <c r="NVJ32" s="291"/>
      <c r="NVK32" s="291"/>
      <c r="NVL32" s="291"/>
      <c r="NVM32" s="291"/>
      <c r="NVN32" s="291"/>
      <c r="NVO32" s="291"/>
      <c r="NVP32" s="291"/>
      <c r="NVQ32" s="291"/>
      <c r="NVR32" s="291"/>
      <c r="NVS32" s="291"/>
      <c r="NVT32" s="291"/>
      <c r="NVU32" s="291"/>
      <c r="NVV32" s="291"/>
      <c r="NVW32" s="291"/>
      <c r="NVX32" s="291"/>
      <c r="NVY32" s="291"/>
      <c r="NVZ32" s="291"/>
      <c r="NWA32" s="291"/>
      <c r="NWB32" s="291"/>
      <c r="NWC32" s="291"/>
      <c r="NWD32" s="291"/>
      <c r="NWE32" s="291"/>
      <c r="NWF32" s="291"/>
      <c r="NWG32" s="291"/>
      <c r="NWH32" s="291"/>
      <c r="NWI32" s="291"/>
      <c r="NWJ32" s="291"/>
      <c r="NWK32" s="291"/>
      <c r="NWL32" s="291"/>
      <c r="NWM32" s="291"/>
      <c r="NWN32" s="291"/>
      <c r="NWO32" s="291"/>
      <c r="NWP32" s="291"/>
      <c r="NWQ32" s="291"/>
      <c r="NWR32" s="291"/>
      <c r="NWS32" s="291"/>
      <c r="NWT32" s="291"/>
      <c r="NWU32" s="291"/>
      <c r="NWV32" s="291"/>
      <c r="NWW32" s="291"/>
      <c r="NWX32" s="291"/>
      <c r="NWY32" s="291"/>
      <c r="NWZ32" s="291"/>
      <c r="NXA32" s="291"/>
      <c r="NXB32" s="291"/>
      <c r="NXC32" s="291"/>
      <c r="NXD32" s="291"/>
      <c r="NXE32" s="291"/>
      <c r="NXF32" s="291"/>
      <c r="NXG32" s="291"/>
      <c r="NXH32" s="291"/>
      <c r="NXI32" s="291"/>
      <c r="NXJ32" s="291"/>
      <c r="NXK32" s="291"/>
      <c r="NXL32" s="291"/>
      <c r="NXM32" s="291"/>
      <c r="NXN32" s="291"/>
      <c r="NXO32" s="291"/>
      <c r="NXP32" s="291"/>
      <c r="NXQ32" s="291"/>
      <c r="NXR32" s="291"/>
      <c r="NXS32" s="291"/>
      <c r="NXT32" s="291"/>
      <c r="NXU32" s="291"/>
      <c r="NXV32" s="291"/>
      <c r="NXW32" s="291"/>
      <c r="NXX32" s="291"/>
      <c r="NXY32" s="291"/>
      <c r="NXZ32" s="291"/>
      <c r="NYA32" s="291"/>
      <c r="NYB32" s="291"/>
      <c r="NYC32" s="291"/>
      <c r="NYD32" s="291"/>
      <c r="NYE32" s="291"/>
      <c r="NYF32" s="291"/>
      <c r="NYG32" s="291"/>
      <c r="NYH32" s="291"/>
      <c r="NYI32" s="291"/>
      <c r="NYJ32" s="291"/>
      <c r="NYK32" s="291"/>
      <c r="NYL32" s="291"/>
      <c r="NYM32" s="291"/>
      <c r="NYN32" s="291"/>
      <c r="NYO32" s="291"/>
      <c r="NYP32" s="291"/>
      <c r="NYQ32" s="291"/>
      <c r="NYR32" s="291"/>
      <c r="NYS32" s="291"/>
      <c r="NYT32" s="291"/>
      <c r="NYU32" s="291"/>
      <c r="NYV32" s="291"/>
      <c r="NYW32" s="291"/>
      <c r="NYX32" s="291"/>
      <c r="NYY32" s="291"/>
      <c r="NYZ32" s="291"/>
      <c r="NZA32" s="291"/>
      <c r="NZB32" s="291"/>
      <c r="NZC32" s="291"/>
      <c r="NZD32" s="291"/>
      <c r="NZE32" s="291"/>
      <c r="NZF32" s="291"/>
      <c r="NZG32" s="291"/>
      <c r="NZH32" s="291"/>
      <c r="NZI32" s="291"/>
      <c r="NZJ32" s="291"/>
      <c r="NZK32" s="291"/>
      <c r="NZL32" s="291"/>
      <c r="NZM32" s="291"/>
      <c r="NZN32" s="291"/>
      <c r="NZO32" s="291"/>
      <c r="NZP32" s="291"/>
      <c r="NZQ32" s="291"/>
      <c r="NZR32" s="291"/>
      <c r="NZS32" s="291"/>
      <c r="NZT32" s="291"/>
      <c r="NZU32" s="291"/>
      <c r="NZV32" s="291"/>
      <c r="NZW32" s="291"/>
      <c r="NZX32" s="291"/>
      <c r="NZY32" s="291"/>
      <c r="NZZ32" s="291"/>
      <c r="OAA32" s="291"/>
      <c r="OAB32" s="291"/>
      <c r="OAC32" s="291"/>
      <c r="OAD32" s="291"/>
      <c r="OAE32" s="291"/>
      <c r="OAF32" s="291"/>
      <c r="OAG32" s="291"/>
      <c r="OAH32" s="291"/>
      <c r="OAI32" s="291"/>
      <c r="OAJ32" s="291"/>
      <c r="OAK32" s="291"/>
      <c r="OAL32" s="291"/>
      <c r="OAM32" s="291"/>
      <c r="OAN32" s="291"/>
      <c r="OAO32" s="291"/>
      <c r="OAP32" s="291"/>
      <c r="OAQ32" s="291"/>
      <c r="OAR32" s="291"/>
      <c r="OAS32" s="291"/>
      <c r="OAT32" s="291"/>
      <c r="OAU32" s="291"/>
      <c r="OAV32" s="291"/>
      <c r="OAW32" s="291"/>
      <c r="OAX32" s="291"/>
      <c r="OAY32" s="291"/>
      <c r="OAZ32" s="291"/>
      <c r="OBA32" s="291"/>
      <c r="OBB32" s="291"/>
      <c r="OBC32" s="291"/>
      <c r="OBD32" s="291"/>
      <c r="OBE32" s="291"/>
      <c r="OBF32" s="291"/>
      <c r="OBG32" s="291"/>
      <c r="OBH32" s="291"/>
      <c r="OBI32" s="291"/>
      <c r="OBJ32" s="291"/>
      <c r="OBK32" s="291"/>
      <c r="OBL32" s="291"/>
      <c r="OBM32" s="291"/>
      <c r="OBN32" s="291"/>
      <c r="OBO32" s="291"/>
      <c r="OBP32" s="291"/>
      <c r="OBQ32" s="291"/>
      <c r="OBR32" s="291"/>
      <c r="OBS32" s="291"/>
      <c r="OBT32" s="291"/>
      <c r="OBU32" s="291"/>
      <c r="OBV32" s="291"/>
      <c r="OBW32" s="291"/>
      <c r="OBX32" s="291"/>
      <c r="OBY32" s="291"/>
      <c r="OBZ32" s="291"/>
      <c r="OCA32" s="291"/>
      <c r="OCB32" s="291"/>
      <c r="OCC32" s="291"/>
      <c r="OCD32" s="291"/>
      <c r="OCE32" s="291"/>
      <c r="OCF32" s="291"/>
      <c r="OCG32" s="291"/>
      <c r="OCH32" s="291"/>
      <c r="OCI32" s="291"/>
      <c r="OCJ32" s="291"/>
      <c r="OCK32" s="291"/>
      <c r="OCL32" s="291"/>
      <c r="OCM32" s="291"/>
      <c r="OCN32" s="291"/>
      <c r="OCO32" s="291"/>
      <c r="OCP32" s="291"/>
      <c r="OCQ32" s="291"/>
      <c r="OCR32" s="291"/>
      <c r="OCS32" s="291"/>
      <c r="OCT32" s="291"/>
      <c r="OCU32" s="291"/>
      <c r="OCV32" s="291"/>
      <c r="OCW32" s="291"/>
      <c r="OCX32" s="291"/>
      <c r="OCY32" s="291"/>
      <c r="OCZ32" s="291"/>
      <c r="ODA32" s="291"/>
      <c r="ODB32" s="291"/>
      <c r="ODC32" s="291"/>
      <c r="ODD32" s="291"/>
      <c r="ODE32" s="291"/>
      <c r="ODF32" s="291"/>
      <c r="ODG32" s="291"/>
      <c r="ODH32" s="291"/>
      <c r="ODI32" s="291"/>
      <c r="ODJ32" s="291"/>
      <c r="ODK32" s="291"/>
      <c r="ODL32" s="291"/>
      <c r="ODM32" s="291"/>
      <c r="ODN32" s="291"/>
      <c r="ODO32" s="291"/>
      <c r="ODP32" s="291"/>
      <c r="ODQ32" s="291"/>
      <c r="ODR32" s="291"/>
      <c r="ODS32" s="291"/>
      <c r="ODT32" s="291"/>
      <c r="ODU32" s="291"/>
      <c r="ODV32" s="291"/>
      <c r="ODW32" s="291"/>
      <c r="ODX32" s="291"/>
      <c r="ODY32" s="291"/>
      <c r="ODZ32" s="291"/>
      <c r="OEA32" s="291"/>
      <c r="OEB32" s="291"/>
      <c r="OEC32" s="291"/>
      <c r="OED32" s="291"/>
      <c r="OEE32" s="291"/>
      <c r="OEF32" s="291"/>
      <c r="OEG32" s="291"/>
      <c r="OEH32" s="291"/>
      <c r="OEI32" s="291"/>
      <c r="OEJ32" s="291"/>
      <c r="OEK32" s="291"/>
      <c r="OEL32" s="291"/>
      <c r="OEM32" s="291"/>
      <c r="OEN32" s="291"/>
      <c r="OEO32" s="291"/>
      <c r="OEP32" s="291"/>
      <c r="OEQ32" s="291"/>
      <c r="OER32" s="291"/>
      <c r="OES32" s="291"/>
      <c r="OET32" s="291"/>
      <c r="OEU32" s="291"/>
      <c r="OEV32" s="291"/>
      <c r="OEW32" s="291"/>
      <c r="OEX32" s="291"/>
      <c r="OEY32" s="291"/>
      <c r="OEZ32" s="291"/>
      <c r="OFA32" s="291"/>
      <c r="OFB32" s="291"/>
      <c r="OFC32" s="291"/>
      <c r="OFD32" s="291"/>
      <c r="OFE32" s="291"/>
      <c r="OFF32" s="291"/>
      <c r="OFG32" s="291"/>
      <c r="OFH32" s="291"/>
      <c r="OFI32" s="291"/>
      <c r="OFJ32" s="291"/>
      <c r="OFK32" s="291"/>
      <c r="OFL32" s="291"/>
      <c r="OFM32" s="291"/>
      <c r="OFN32" s="291"/>
      <c r="OFO32" s="291"/>
      <c r="OFP32" s="291"/>
      <c r="OFQ32" s="291"/>
      <c r="OFR32" s="291"/>
      <c r="OFS32" s="291"/>
      <c r="OFT32" s="291"/>
      <c r="OFU32" s="291"/>
      <c r="OFV32" s="291"/>
      <c r="OFW32" s="291"/>
      <c r="OFX32" s="291"/>
      <c r="OFY32" s="291"/>
      <c r="OFZ32" s="291"/>
      <c r="OGA32" s="291"/>
      <c r="OGB32" s="291"/>
      <c r="OGC32" s="291"/>
      <c r="OGD32" s="291"/>
      <c r="OGE32" s="291"/>
      <c r="OGF32" s="291"/>
      <c r="OGG32" s="291"/>
      <c r="OGH32" s="291"/>
      <c r="OGI32" s="291"/>
      <c r="OGJ32" s="291"/>
      <c r="OGK32" s="291"/>
      <c r="OGL32" s="291"/>
      <c r="OGM32" s="291"/>
      <c r="OGN32" s="291"/>
      <c r="OGO32" s="291"/>
      <c r="OGP32" s="291"/>
      <c r="OGQ32" s="291"/>
      <c r="OGR32" s="291"/>
      <c r="OGS32" s="291"/>
      <c r="OGT32" s="291"/>
      <c r="OGU32" s="291"/>
      <c r="OGV32" s="291"/>
      <c r="OGW32" s="291"/>
      <c r="OGX32" s="291"/>
      <c r="OGY32" s="291"/>
      <c r="OGZ32" s="291"/>
      <c r="OHA32" s="291"/>
      <c r="OHB32" s="291"/>
      <c r="OHC32" s="291"/>
      <c r="OHD32" s="291"/>
      <c r="OHE32" s="291"/>
      <c r="OHF32" s="291"/>
      <c r="OHG32" s="291"/>
      <c r="OHH32" s="291"/>
      <c r="OHI32" s="291"/>
      <c r="OHJ32" s="291"/>
      <c r="OHK32" s="291"/>
      <c r="OHL32" s="291"/>
      <c r="OHM32" s="291"/>
      <c r="OHN32" s="291"/>
      <c r="OHO32" s="291"/>
      <c r="OHP32" s="291"/>
      <c r="OHQ32" s="291"/>
      <c r="OHR32" s="291"/>
      <c r="OHS32" s="291"/>
      <c r="OHT32" s="291"/>
      <c r="OHU32" s="291"/>
      <c r="OHV32" s="291"/>
      <c r="OHW32" s="291"/>
      <c r="OHX32" s="291"/>
      <c r="OHY32" s="291"/>
      <c r="OHZ32" s="291"/>
      <c r="OIA32" s="291"/>
      <c r="OIB32" s="291"/>
      <c r="OIC32" s="291"/>
      <c r="OID32" s="291"/>
      <c r="OIE32" s="291"/>
      <c r="OIF32" s="291"/>
      <c r="OIG32" s="291"/>
      <c r="OIH32" s="291"/>
      <c r="OII32" s="291"/>
      <c r="OIJ32" s="291"/>
      <c r="OIK32" s="291"/>
      <c r="OIL32" s="291"/>
      <c r="OIM32" s="291"/>
      <c r="OIN32" s="291"/>
      <c r="OIO32" s="291"/>
      <c r="OIP32" s="291"/>
      <c r="OIQ32" s="291"/>
      <c r="OIR32" s="291"/>
      <c r="OIS32" s="291"/>
      <c r="OIT32" s="291"/>
      <c r="OIU32" s="291"/>
      <c r="OIV32" s="291"/>
      <c r="OIW32" s="291"/>
      <c r="OIX32" s="291"/>
      <c r="OIY32" s="291"/>
      <c r="OIZ32" s="291"/>
      <c r="OJA32" s="291"/>
      <c r="OJB32" s="291"/>
      <c r="OJC32" s="291"/>
      <c r="OJD32" s="291"/>
      <c r="OJE32" s="291"/>
      <c r="OJF32" s="291"/>
      <c r="OJG32" s="291"/>
      <c r="OJH32" s="291"/>
      <c r="OJI32" s="291"/>
      <c r="OJJ32" s="291"/>
      <c r="OJK32" s="291"/>
      <c r="OJL32" s="291"/>
      <c r="OJM32" s="291"/>
      <c r="OJN32" s="291"/>
      <c r="OJO32" s="291"/>
      <c r="OJP32" s="291"/>
      <c r="OJQ32" s="291"/>
      <c r="OJR32" s="291"/>
      <c r="OJS32" s="291"/>
      <c r="OJT32" s="291"/>
      <c r="OJU32" s="291"/>
      <c r="OJV32" s="291"/>
      <c r="OJW32" s="291"/>
      <c r="OJX32" s="291"/>
      <c r="OJY32" s="291"/>
      <c r="OJZ32" s="291"/>
      <c r="OKA32" s="291"/>
      <c r="OKB32" s="291"/>
      <c r="OKC32" s="291"/>
      <c r="OKD32" s="291"/>
      <c r="OKE32" s="291"/>
      <c r="OKF32" s="291"/>
      <c r="OKG32" s="291"/>
      <c r="OKH32" s="291"/>
      <c r="OKI32" s="291"/>
      <c r="OKJ32" s="291"/>
      <c r="OKK32" s="291"/>
      <c r="OKL32" s="291"/>
      <c r="OKM32" s="291"/>
      <c r="OKN32" s="291"/>
      <c r="OKO32" s="291"/>
      <c r="OKP32" s="291"/>
      <c r="OKQ32" s="291"/>
      <c r="OKR32" s="291"/>
      <c r="OKS32" s="291"/>
      <c r="OKT32" s="291"/>
      <c r="OKU32" s="291"/>
      <c r="OKV32" s="291"/>
      <c r="OKW32" s="291"/>
      <c r="OKX32" s="291"/>
      <c r="OKY32" s="291"/>
      <c r="OKZ32" s="291"/>
      <c r="OLA32" s="291"/>
      <c r="OLB32" s="291"/>
      <c r="OLC32" s="291"/>
      <c r="OLD32" s="291"/>
      <c r="OLE32" s="291"/>
      <c r="OLF32" s="291"/>
      <c r="OLG32" s="291"/>
      <c r="OLH32" s="291"/>
      <c r="OLI32" s="291"/>
      <c r="OLJ32" s="291"/>
      <c r="OLK32" s="291"/>
      <c r="OLL32" s="291"/>
      <c r="OLM32" s="291"/>
      <c r="OLN32" s="291"/>
      <c r="OLO32" s="291"/>
      <c r="OLP32" s="291"/>
      <c r="OLQ32" s="291"/>
      <c r="OLR32" s="291"/>
      <c r="OLS32" s="291"/>
      <c r="OLT32" s="291"/>
      <c r="OLU32" s="291"/>
      <c r="OLV32" s="291"/>
      <c r="OLW32" s="291"/>
      <c r="OLX32" s="291"/>
      <c r="OLY32" s="291"/>
      <c r="OLZ32" s="291"/>
      <c r="OMA32" s="291"/>
      <c r="OMB32" s="291"/>
      <c r="OMC32" s="291"/>
      <c r="OMD32" s="291"/>
      <c r="OME32" s="291"/>
      <c r="OMF32" s="291"/>
      <c r="OMG32" s="291"/>
      <c r="OMH32" s="291"/>
      <c r="OMI32" s="291"/>
      <c r="OMJ32" s="291"/>
      <c r="OMK32" s="291"/>
      <c r="OML32" s="291"/>
      <c r="OMM32" s="291"/>
      <c r="OMN32" s="291"/>
      <c r="OMO32" s="291"/>
      <c r="OMP32" s="291"/>
      <c r="OMQ32" s="291"/>
      <c r="OMR32" s="291"/>
      <c r="OMS32" s="291"/>
      <c r="OMT32" s="291"/>
      <c r="OMU32" s="291"/>
      <c r="OMV32" s="291"/>
      <c r="OMW32" s="291"/>
      <c r="OMX32" s="291"/>
      <c r="OMY32" s="291"/>
      <c r="OMZ32" s="291"/>
      <c r="ONA32" s="291"/>
      <c r="ONB32" s="291"/>
      <c r="ONC32" s="291"/>
      <c r="OND32" s="291"/>
      <c r="ONE32" s="291"/>
      <c r="ONF32" s="291"/>
      <c r="ONG32" s="291"/>
      <c r="ONH32" s="291"/>
      <c r="ONI32" s="291"/>
      <c r="ONJ32" s="291"/>
      <c r="ONK32" s="291"/>
      <c r="ONL32" s="291"/>
      <c r="ONM32" s="291"/>
      <c r="ONN32" s="291"/>
      <c r="ONO32" s="291"/>
      <c r="ONP32" s="291"/>
      <c r="ONQ32" s="291"/>
      <c r="ONR32" s="291"/>
      <c r="ONS32" s="291"/>
      <c r="ONT32" s="291"/>
      <c r="ONU32" s="291"/>
      <c r="ONV32" s="291"/>
      <c r="ONW32" s="291"/>
      <c r="ONX32" s="291"/>
      <c r="ONY32" s="291"/>
      <c r="ONZ32" s="291"/>
      <c r="OOA32" s="291"/>
      <c r="OOB32" s="291"/>
      <c r="OOC32" s="291"/>
      <c r="OOD32" s="291"/>
      <c r="OOE32" s="291"/>
      <c r="OOF32" s="291"/>
      <c r="OOG32" s="291"/>
      <c r="OOH32" s="291"/>
      <c r="OOI32" s="291"/>
      <c r="OOJ32" s="291"/>
      <c r="OOK32" s="291"/>
      <c r="OOL32" s="291"/>
      <c r="OOM32" s="291"/>
      <c r="OON32" s="291"/>
      <c r="OOO32" s="291"/>
      <c r="OOP32" s="291"/>
      <c r="OOQ32" s="291"/>
      <c r="OOR32" s="291"/>
      <c r="OOS32" s="291"/>
      <c r="OOT32" s="291"/>
      <c r="OOU32" s="291"/>
      <c r="OOV32" s="291"/>
      <c r="OOW32" s="291"/>
      <c r="OOX32" s="291"/>
      <c r="OOY32" s="291"/>
      <c r="OOZ32" s="291"/>
      <c r="OPA32" s="291"/>
      <c r="OPB32" s="291"/>
      <c r="OPC32" s="291"/>
      <c r="OPD32" s="291"/>
      <c r="OPE32" s="291"/>
      <c r="OPF32" s="291"/>
      <c r="OPG32" s="291"/>
      <c r="OPH32" s="291"/>
      <c r="OPI32" s="291"/>
      <c r="OPJ32" s="291"/>
      <c r="OPK32" s="291"/>
      <c r="OPL32" s="291"/>
      <c r="OPM32" s="291"/>
      <c r="OPN32" s="291"/>
      <c r="OPO32" s="291"/>
      <c r="OPP32" s="291"/>
      <c r="OPQ32" s="291"/>
      <c r="OPR32" s="291"/>
      <c r="OPS32" s="291"/>
      <c r="OPT32" s="291"/>
      <c r="OPU32" s="291"/>
      <c r="OPV32" s="291"/>
      <c r="OPW32" s="291"/>
      <c r="OPX32" s="291"/>
      <c r="OPY32" s="291"/>
      <c r="OPZ32" s="291"/>
      <c r="OQA32" s="291"/>
      <c r="OQB32" s="291"/>
      <c r="OQC32" s="291"/>
      <c r="OQD32" s="291"/>
      <c r="OQE32" s="291"/>
      <c r="OQF32" s="291"/>
      <c r="OQG32" s="291"/>
      <c r="OQH32" s="291"/>
      <c r="OQI32" s="291"/>
      <c r="OQJ32" s="291"/>
      <c r="OQK32" s="291"/>
      <c r="OQL32" s="291"/>
      <c r="OQM32" s="291"/>
      <c r="OQN32" s="291"/>
      <c r="OQO32" s="291"/>
      <c r="OQP32" s="291"/>
      <c r="OQQ32" s="291"/>
      <c r="OQR32" s="291"/>
      <c r="OQS32" s="291"/>
      <c r="OQT32" s="291"/>
      <c r="OQU32" s="291"/>
      <c r="OQV32" s="291"/>
      <c r="OQW32" s="291"/>
      <c r="OQX32" s="291"/>
      <c r="OQY32" s="291"/>
      <c r="OQZ32" s="291"/>
      <c r="ORA32" s="291"/>
      <c r="ORB32" s="291"/>
      <c r="ORC32" s="291"/>
      <c r="ORD32" s="291"/>
      <c r="ORE32" s="291"/>
      <c r="ORF32" s="291"/>
      <c r="ORG32" s="291"/>
      <c r="ORH32" s="291"/>
      <c r="ORI32" s="291"/>
      <c r="ORJ32" s="291"/>
      <c r="ORK32" s="291"/>
      <c r="ORL32" s="291"/>
      <c r="ORM32" s="291"/>
      <c r="ORN32" s="291"/>
      <c r="ORO32" s="291"/>
      <c r="ORP32" s="291"/>
      <c r="ORQ32" s="291"/>
      <c r="ORR32" s="291"/>
      <c r="ORS32" s="291"/>
      <c r="ORT32" s="291"/>
      <c r="ORU32" s="291"/>
      <c r="ORV32" s="291"/>
      <c r="ORW32" s="291"/>
      <c r="ORX32" s="291"/>
      <c r="ORY32" s="291"/>
      <c r="ORZ32" s="291"/>
      <c r="OSA32" s="291"/>
      <c r="OSB32" s="291"/>
      <c r="OSC32" s="291"/>
      <c r="OSD32" s="291"/>
      <c r="OSE32" s="291"/>
      <c r="OSF32" s="291"/>
      <c r="OSG32" s="291"/>
      <c r="OSH32" s="291"/>
      <c r="OSI32" s="291"/>
      <c r="OSJ32" s="291"/>
      <c r="OSK32" s="291"/>
      <c r="OSL32" s="291"/>
      <c r="OSM32" s="291"/>
      <c r="OSN32" s="291"/>
      <c r="OSO32" s="291"/>
      <c r="OSP32" s="291"/>
      <c r="OSQ32" s="291"/>
      <c r="OSR32" s="291"/>
      <c r="OSS32" s="291"/>
      <c r="OST32" s="291"/>
      <c r="OSU32" s="291"/>
      <c r="OSV32" s="291"/>
      <c r="OSW32" s="291"/>
      <c r="OSX32" s="291"/>
      <c r="OSY32" s="291"/>
      <c r="OSZ32" s="291"/>
      <c r="OTA32" s="291"/>
      <c r="OTB32" s="291"/>
      <c r="OTC32" s="291"/>
      <c r="OTD32" s="291"/>
      <c r="OTE32" s="291"/>
      <c r="OTF32" s="291"/>
      <c r="OTG32" s="291"/>
      <c r="OTH32" s="291"/>
      <c r="OTI32" s="291"/>
      <c r="OTJ32" s="291"/>
      <c r="OTK32" s="291"/>
      <c r="OTL32" s="291"/>
      <c r="OTM32" s="291"/>
      <c r="OTN32" s="291"/>
      <c r="OTO32" s="291"/>
      <c r="OTP32" s="291"/>
      <c r="OTQ32" s="291"/>
      <c r="OTR32" s="291"/>
      <c r="OTS32" s="291"/>
      <c r="OTT32" s="291"/>
      <c r="OTU32" s="291"/>
      <c r="OTV32" s="291"/>
      <c r="OTW32" s="291"/>
      <c r="OTX32" s="291"/>
      <c r="OTY32" s="291"/>
      <c r="OTZ32" s="291"/>
      <c r="OUA32" s="291"/>
      <c r="OUB32" s="291"/>
      <c r="OUC32" s="291"/>
      <c r="OUD32" s="291"/>
      <c r="OUE32" s="291"/>
      <c r="OUF32" s="291"/>
      <c r="OUG32" s="291"/>
      <c r="OUH32" s="291"/>
      <c r="OUI32" s="291"/>
      <c r="OUJ32" s="291"/>
      <c r="OUK32" s="291"/>
      <c r="OUL32" s="291"/>
      <c r="OUM32" s="291"/>
      <c r="OUN32" s="291"/>
      <c r="OUO32" s="291"/>
      <c r="OUP32" s="291"/>
      <c r="OUQ32" s="291"/>
      <c r="OUR32" s="291"/>
      <c r="OUS32" s="291"/>
      <c r="OUT32" s="291"/>
      <c r="OUU32" s="291"/>
      <c r="OUV32" s="291"/>
      <c r="OUW32" s="291"/>
      <c r="OUX32" s="291"/>
      <c r="OUY32" s="291"/>
      <c r="OUZ32" s="291"/>
      <c r="OVA32" s="291"/>
      <c r="OVB32" s="291"/>
      <c r="OVC32" s="291"/>
      <c r="OVD32" s="291"/>
      <c r="OVE32" s="291"/>
      <c r="OVF32" s="291"/>
      <c r="OVG32" s="291"/>
      <c r="OVH32" s="291"/>
      <c r="OVI32" s="291"/>
      <c r="OVJ32" s="291"/>
      <c r="OVK32" s="291"/>
      <c r="OVL32" s="291"/>
      <c r="OVM32" s="291"/>
      <c r="OVN32" s="291"/>
      <c r="OVO32" s="291"/>
      <c r="OVP32" s="291"/>
      <c r="OVQ32" s="291"/>
      <c r="OVR32" s="291"/>
      <c r="OVS32" s="291"/>
      <c r="OVT32" s="291"/>
      <c r="OVU32" s="291"/>
      <c r="OVV32" s="291"/>
      <c r="OVW32" s="291"/>
      <c r="OVX32" s="291"/>
      <c r="OVY32" s="291"/>
      <c r="OVZ32" s="291"/>
      <c r="OWA32" s="291"/>
      <c r="OWB32" s="291"/>
      <c r="OWC32" s="291"/>
      <c r="OWD32" s="291"/>
      <c r="OWE32" s="291"/>
      <c r="OWF32" s="291"/>
      <c r="OWG32" s="291"/>
      <c r="OWH32" s="291"/>
      <c r="OWI32" s="291"/>
      <c r="OWJ32" s="291"/>
      <c r="OWK32" s="291"/>
      <c r="OWL32" s="291"/>
      <c r="OWM32" s="291"/>
      <c r="OWN32" s="291"/>
      <c r="OWO32" s="291"/>
      <c r="OWP32" s="291"/>
      <c r="OWQ32" s="291"/>
      <c r="OWR32" s="291"/>
      <c r="OWS32" s="291"/>
      <c r="OWT32" s="291"/>
      <c r="OWU32" s="291"/>
      <c r="OWV32" s="291"/>
      <c r="OWW32" s="291"/>
      <c r="OWX32" s="291"/>
      <c r="OWY32" s="291"/>
      <c r="OWZ32" s="291"/>
      <c r="OXA32" s="291"/>
      <c r="OXB32" s="291"/>
      <c r="OXC32" s="291"/>
      <c r="OXD32" s="291"/>
      <c r="OXE32" s="291"/>
      <c r="OXF32" s="291"/>
      <c r="OXG32" s="291"/>
      <c r="OXH32" s="291"/>
      <c r="OXI32" s="291"/>
      <c r="OXJ32" s="291"/>
      <c r="OXK32" s="291"/>
      <c r="OXL32" s="291"/>
      <c r="OXM32" s="291"/>
      <c r="OXN32" s="291"/>
      <c r="OXO32" s="291"/>
      <c r="OXP32" s="291"/>
      <c r="OXQ32" s="291"/>
      <c r="OXR32" s="291"/>
      <c r="OXS32" s="291"/>
      <c r="OXT32" s="291"/>
      <c r="OXU32" s="291"/>
      <c r="OXV32" s="291"/>
      <c r="OXW32" s="291"/>
      <c r="OXX32" s="291"/>
      <c r="OXY32" s="291"/>
      <c r="OXZ32" s="291"/>
      <c r="OYA32" s="291"/>
      <c r="OYB32" s="291"/>
      <c r="OYC32" s="291"/>
      <c r="OYD32" s="291"/>
      <c r="OYE32" s="291"/>
      <c r="OYF32" s="291"/>
      <c r="OYG32" s="291"/>
      <c r="OYH32" s="291"/>
      <c r="OYI32" s="291"/>
      <c r="OYJ32" s="291"/>
      <c r="OYK32" s="291"/>
      <c r="OYL32" s="291"/>
      <c r="OYM32" s="291"/>
      <c r="OYN32" s="291"/>
      <c r="OYO32" s="291"/>
      <c r="OYP32" s="291"/>
      <c r="OYQ32" s="291"/>
      <c r="OYR32" s="291"/>
      <c r="OYS32" s="291"/>
      <c r="OYT32" s="291"/>
      <c r="OYU32" s="291"/>
      <c r="OYV32" s="291"/>
      <c r="OYW32" s="291"/>
      <c r="OYX32" s="291"/>
      <c r="OYY32" s="291"/>
      <c r="OYZ32" s="291"/>
      <c r="OZA32" s="291"/>
      <c r="OZB32" s="291"/>
      <c r="OZC32" s="291"/>
      <c r="OZD32" s="291"/>
      <c r="OZE32" s="291"/>
      <c r="OZF32" s="291"/>
      <c r="OZG32" s="291"/>
      <c r="OZH32" s="291"/>
      <c r="OZI32" s="291"/>
      <c r="OZJ32" s="291"/>
      <c r="OZK32" s="291"/>
      <c r="OZL32" s="291"/>
      <c r="OZM32" s="291"/>
      <c r="OZN32" s="291"/>
      <c r="OZO32" s="291"/>
      <c r="OZP32" s="291"/>
      <c r="OZQ32" s="291"/>
      <c r="OZR32" s="291"/>
      <c r="OZS32" s="291"/>
      <c r="OZT32" s="291"/>
      <c r="OZU32" s="291"/>
      <c r="OZV32" s="291"/>
      <c r="OZW32" s="291"/>
      <c r="OZX32" s="291"/>
      <c r="OZY32" s="291"/>
      <c r="OZZ32" s="291"/>
      <c r="PAA32" s="291"/>
      <c r="PAB32" s="291"/>
      <c r="PAC32" s="291"/>
      <c r="PAD32" s="291"/>
      <c r="PAE32" s="291"/>
      <c r="PAF32" s="291"/>
      <c r="PAG32" s="291"/>
      <c r="PAH32" s="291"/>
      <c r="PAI32" s="291"/>
      <c r="PAJ32" s="291"/>
      <c r="PAK32" s="291"/>
      <c r="PAL32" s="291"/>
      <c r="PAM32" s="291"/>
      <c r="PAN32" s="291"/>
      <c r="PAO32" s="291"/>
      <c r="PAP32" s="291"/>
      <c r="PAQ32" s="291"/>
      <c r="PAR32" s="291"/>
      <c r="PAS32" s="291"/>
      <c r="PAT32" s="291"/>
      <c r="PAU32" s="291"/>
      <c r="PAV32" s="291"/>
      <c r="PAW32" s="291"/>
      <c r="PAX32" s="291"/>
      <c r="PAY32" s="291"/>
      <c r="PAZ32" s="291"/>
      <c r="PBA32" s="291"/>
      <c r="PBB32" s="291"/>
      <c r="PBC32" s="291"/>
      <c r="PBD32" s="291"/>
      <c r="PBE32" s="291"/>
      <c r="PBF32" s="291"/>
      <c r="PBG32" s="291"/>
      <c r="PBH32" s="291"/>
      <c r="PBI32" s="291"/>
      <c r="PBJ32" s="291"/>
      <c r="PBK32" s="291"/>
      <c r="PBL32" s="291"/>
      <c r="PBM32" s="291"/>
      <c r="PBN32" s="291"/>
      <c r="PBO32" s="291"/>
      <c r="PBP32" s="291"/>
      <c r="PBQ32" s="291"/>
      <c r="PBR32" s="291"/>
      <c r="PBS32" s="291"/>
      <c r="PBT32" s="291"/>
      <c r="PBU32" s="291"/>
      <c r="PBV32" s="291"/>
      <c r="PBW32" s="291"/>
      <c r="PBX32" s="291"/>
      <c r="PBY32" s="291"/>
      <c r="PBZ32" s="291"/>
      <c r="PCA32" s="291"/>
      <c r="PCB32" s="291"/>
      <c r="PCC32" s="291"/>
      <c r="PCD32" s="291"/>
      <c r="PCE32" s="291"/>
      <c r="PCF32" s="291"/>
      <c r="PCG32" s="291"/>
      <c r="PCH32" s="291"/>
      <c r="PCI32" s="291"/>
      <c r="PCJ32" s="291"/>
      <c r="PCK32" s="291"/>
      <c r="PCL32" s="291"/>
      <c r="PCM32" s="291"/>
      <c r="PCN32" s="291"/>
      <c r="PCO32" s="291"/>
      <c r="PCP32" s="291"/>
      <c r="PCQ32" s="291"/>
      <c r="PCR32" s="291"/>
      <c r="PCS32" s="291"/>
      <c r="PCT32" s="291"/>
      <c r="PCU32" s="291"/>
      <c r="PCV32" s="291"/>
      <c r="PCW32" s="291"/>
      <c r="PCX32" s="291"/>
      <c r="PCY32" s="291"/>
      <c r="PCZ32" s="291"/>
      <c r="PDA32" s="291"/>
      <c r="PDB32" s="291"/>
      <c r="PDC32" s="291"/>
      <c r="PDD32" s="291"/>
      <c r="PDE32" s="291"/>
      <c r="PDF32" s="291"/>
      <c r="PDG32" s="291"/>
      <c r="PDH32" s="291"/>
      <c r="PDI32" s="291"/>
      <c r="PDJ32" s="291"/>
      <c r="PDK32" s="291"/>
      <c r="PDL32" s="291"/>
      <c r="PDM32" s="291"/>
      <c r="PDN32" s="291"/>
      <c r="PDO32" s="291"/>
      <c r="PDP32" s="291"/>
      <c r="PDQ32" s="291"/>
      <c r="PDR32" s="291"/>
      <c r="PDS32" s="291"/>
      <c r="PDT32" s="291"/>
      <c r="PDU32" s="291"/>
      <c r="PDV32" s="291"/>
      <c r="PDW32" s="291"/>
      <c r="PDX32" s="291"/>
      <c r="PDY32" s="291"/>
      <c r="PDZ32" s="291"/>
      <c r="PEA32" s="291"/>
      <c r="PEB32" s="291"/>
      <c r="PEC32" s="291"/>
      <c r="PED32" s="291"/>
      <c r="PEE32" s="291"/>
      <c r="PEF32" s="291"/>
      <c r="PEG32" s="291"/>
      <c r="PEH32" s="291"/>
      <c r="PEI32" s="291"/>
      <c r="PEJ32" s="291"/>
      <c r="PEK32" s="291"/>
      <c r="PEL32" s="291"/>
      <c r="PEM32" s="291"/>
      <c r="PEN32" s="291"/>
      <c r="PEO32" s="291"/>
      <c r="PEP32" s="291"/>
      <c r="PEQ32" s="291"/>
      <c r="PER32" s="291"/>
      <c r="PES32" s="291"/>
      <c r="PET32" s="291"/>
      <c r="PEU32" s="291"/>
      <c r="PEV32" s="291"/>
      <c r="PEW32" s="291"/>
      <c r="PEX32" s="291"/>
      <c r="PEY32" s="291"/>
      <c r="PEZ32" s="291"/>
      <c r="PFA32" s="291"/>
      <c r="PFB32" s="291"/>
      <c r="PFC32" s="291"/>
      <c r="PFD32" s="291"/>
      <c r="PFE32" s="291"/>
      <c r="PFF32" s="291"/>
      <c r="PFG32" s="291"/>
      <c r="PFH32" s="291"/>
      <c r="PFI32" s="291"/>
      <c r="PFJ32" s="291"/>
      <c r="PFK32" s="291"/>
      <c r="PFL32" s="291"/>
      <c r="PFM32" s="291"/>
      <c r="PFN32" s="291"/>
      <c r="PFO32" s="291"/>
      <c r="PFP32" s="291"/>
      <c r="PFQ32" s="291"/>
      <c r="PFR32" s="291"/>
      <c r="PFS32" s="291"/>
      <c r="PFT32" s="291"/>
      <c r="PFU32" s="291"/>
      <c r="PFV32" s="291"/>
      <c r="PFW32" s="291"/>
      <c r="PFX32" s="291"/>
      <c r="PFY32" s="291"/>
      <c r="PFZ32" s="291"/>
      <c r="PGA32" s="291"/>
      <c r="PGB32" s="291"/>
      <c r="PGC32" s="291"/>
      <c r="PGD32" s="291"/>
      <c r="PGE32" s="291"/>
      <c r="PGF32" s="291"/>
      <c r="PGG32" s="291"/>
      <c r="PGH32" s="291"/>
      <c r="PGI32" s="291"/>
      <c r="PGJ32" s="291"/>
      <c r="PGK32" s="291"/>
      <c r="PGL32" s="291"/>
      <c r="PGM32" s="291"/>
      <c r="PGN32" s="291"/>
      <c r="PGO32" s="291"/>
      <c r="PGP32" s="291"/>
      <c r="PGQ32" s="291"/>
      <c r="PGR32" s="291"/>
      <c r="PGS32" s="291"/>
      <c r="PGT32" s="291"/>
      <c r="PGU32" s="291"/>
      <c r="PGV32" s="291"/>
      <c r="PGW32" s="291"/>
      <c r="PGX32" s="291"/>
      <c r="PGY32" s="291"/>
      <c r="PGZ32" s="291"/>
      <c r="PHA32" s="291"/>
      <c r="PHB32" s="291"/>
      <c r="PHC32" s="291"/>
      <c r="PHD32" s="291"/>
      <c r="PHE32" s="291"/>
      <c r="PHF32" s="291"/>
      <c r="PHG32" s="291"/>
      <c r="PHH32" s="291"/>
      <c r="PHI32" s="291"/>
      <c r="PHJ32" s="291"/>
      <c r="PHK32" s="291"/>
      <c r="PHL32" s="291"/>
      <c r="PHM32" s="291"/>
      <c r="PHN32" s="291"/>
      <c r="PHO32" s="291"/>
      <c r="PHP32" s="291"/>
      <c r="PHQ32" s="291"/>
      <c r="PHR32" s="291"/>
      <c r="PHS32" s="291"/>
      <c r="PHT32" s="291"/>
      <c r="PHU32" s="291"/>
      <c r="PHV32" s="291"/>
      <c r="PHW32" s="291"/>
      <c r="PHX32" s="291"/>
      <c r="PHY32" s="291"/>
      <c r="PHZ32" s="291"/>
      <c r="PIA32" s="291"/>
      <c r="PIB32" s="291"/>
      <c r="PIC32" s="291"/>
      <c r="PID32" s="291"/>
      <c r="PIE32" s="291"/>
      <c r="PIF32" s="291"/>
      <c r="PIG32" s="291"/>
      <c r="PIH32" s="291"/>
      <c r="PII32" s="291"/>
      <c r="PIJ32" s="291"/>
      <c r="PIK32" s="291"/>
      <c r="PIL32" s="291"/>
      <c r="PIM32" s="291"/>
      <c r="PIN32" s="291"/>
      <c r="PIO32" s="291"/>
      <c r="PIP32" s="291"/>
      <c r="PIQ32" s="291"/>
      <c r="PIR32" s="291"/>
      <c r="PIS32" s="291"/>
      <c r="PIT32" s="291"/>
      <c r="PIU32" s="291"/>
      <c r="PIV32" s="291"/>
      <c r="PIW32" s="291"/>
      <c r="PIX32" s="291"/>
      <c r="PIY32" s="291"/>
      <c r="PIZ32" s="291"/>
      <c r="PJA32" s="291"/>
      <c r="PJB32" s="291"/>
      <c r="PJC32" s="291"/>
      <c r="PJD32" s="291"/>
      <c r="PJE32" s="291"/>
      <c r="PJF32" s="291"/>
      <c r="PJG32" s="291"/>
      <c r="PJH32" s="291"/>
      <c r="PJI32" s="291"/>
      <c r="PJJ32" s="291"/>
      <c r="PJK32" s="291"/>
      <c r="PJL32" s="291"/>
      <c r="PJM32" s="291"/>
      <c r="PJN32" s="291"/>
      <c r="PJO32" s="291"/>
      <c r="PJP32" s="291"/>
      <c r="PJQ32" s="291"/>
      <c r="PJR32" s="291"/>
      <c r="PJS32" s="291"/>
      <c r="PJT32" s="291"/>
      <c r="PJU32" s="291"/>
      <c r="PJV32" s="291"/>
      <c r="PJW32" s="291"/>
      <c r="PJX32" s="291"/>
      <c r="PJY32" s="291"/>
      <c r="PJZ32" s="291"/>
      <c r="PKA32" s="291"/>
      <c r="PKB32" s="291"/>
      <c r="PKC32" s="291"/>
      <c r="PKD32" s="291"/>
      <c r="PKE32" s="291"/>
      <c r="PKF32" s="291"/>
      <c r="PKG32" s="291"/>
      <c r="PKH32" s="291"/>
      <c r="PKI32" s="291"/>
      <c r="PKJ32" s="291"/>
      <c r="PKK32" s="291"/>
      <c r="PKL32" s="291"/>
      <c r="PKM32" s="291"/>
      <c r="PKN32" s="291"/>
      <c r="PKO32" s="291"/>
      <c r="PKP32" s="291"/>
      <c r="PKQ32" s="291"/>
      <c r="PKR32" s="291"/>
      <c r="PKS32" s="291"/>
      <c r="PKT32" s="291"/>
      <c r="PKU32" s="291"/>
      <c r="PKV32" s="291"/>
      <c r="PKW32" s="291"/>
      <c r="PKX32" s="291"/>
      <c r="PKY32" s="291"/>
      <c r="PKZ32" s="291"/>
      <c r="PLA32" s="291"/>
      <c r="PLB32" s="291"/>
      <c r="PLC32" s="291"/>
      <c r="PLD32" s="291"/>
      <c r="PLE32" s="291"/>
      <c r="PLF32" s="291"/>
      <c r="PLG32" s="291"/>
      <c r="PLH32" s="291"/>
      <c r="PLI32" s="291"/>
      <c r="PLJ32" s="291"/>
      <c r="PLK32" s="291"/>
      <c r="PLL32" s="291"/>
      <c r="PLM32" s="291"/>
      <c r="PLN32" s="291"/>
      <c r="PLO32" s="291"/>
      <c r="PLP32" s="291"/>
      <c r="PLQ32" s="291"/>
      <c r="PLR32" s="291"/>
      <c r="PLS32" s="291"/>
      <c r="PLT32" s="291"/>
      <c r="PLU32" s="291"/>
      <c r="PLV32" s="291"/>
      <c r="PLW32" s="291"/>
      <c r="PLX32" s="291"/>
      <c r="PLY32" s="291"/>
      <c r="PLZ32" s="291"/>
      <c r="PMA32" s="291"/>
      <c r="PMB32" s="291"/>
      <c r="PMC32" s="291"/>
      <c r="PMD32" s="291"/>
      <c r="PME32" s="291"/>
      <c r="PMF32" s="291"/>
      <c r="PMG32" s="291"/>
      <c r="PMH32" s="291"/>
      <c r="PMI32" s="291"/>
      <c r="PMJ32" s="291"/>
      <c r="PMK32" s="291"/>
      <c r="PML32" s="291"/>
      <c r="PMM32" s="291"/>
      <c r="PMN32" s="291"/>
      <c r="PMO32" s="291"/>
      <c r="PMP32" s="291"/>
      <c r="PMQ32" s="291"/>
      <c r="PMR32" s="291"/>
      <c r="PMS32" s="291"/>
      <c r="PMT32" s="291"/>
      <c r="PMU32" s="291"/>
      <c r="PMV32" s="291"/>
      <c r="PMW32" s="291"/>
      <c r="PMX32" s="291"/>
      <c r="PMY32" s="291"/>
      <c r="PMZ32" s="291"/>
      <c r="PNA32" s="291"/>
      <c r="PNB32" s="291"/>
      <c r="PNC32" s="291"/>
      <c r="PND32" s="291"/>
      <c r="PNE32" s="291"/>
      <c r="PNF32" s="291"/>
      <c r="PNG32" s="291"/>
      <c r="PNH32" s="291"/>
      <c r="PNI32" s="291"/>
      <c r="PNJ32" s="291"/>
      <c r="PNK32" s="291"/>
      <c r="PNL32" s="291"/>
      <c r="PNM32" s="291"/>
      <c r="PNN32" s="291"/>
      <c r="PNO32" s="291"/>
      <c r="PNP32" s="291"/>
      <c r="PNQ32" s="291"/>
      <c r="PNR32" s="291"/>
      <c r="PNS32" s="291"/>
      <c r="PNT32" s="291"/>
      <c r="PNU32" s="291"/>
      <c r="PNV32" s="291"/>
      <c r="PNW32" s="291"/>
      <c r="PNX32" s="291"/>
      <c r="PNY32" s="291"/>
      <c r="PNZ32" s="291"/>
      <c r="POA32" s="291"/>
      <c r="POB32" s="291"/>
      <c r="POC32" s="291"/>
      <c r="POD32" s="291"/>
      <c r="POE32" s="291"/>
      <c r="POF32" s="291"/>
      <c r="POG32" s="291"/>
      <c r="POH32" s="291"/>
      <c r="POI32" s="291"/>
      <c r="POJ32" s="291"/>
      <c r="POK32" s="291"/>
      <c r="POL32" s="291"/>
      <c r="POM32" s="291"/>
      <c r="PON32" s="291"/>
      <c r="POO32" s="291"/>
      <c r="POP32" s="291"/>
      <c r="POQ32" s="291"/>
      <c r="POR32" s="291"/>
      <c r="POS32" s="291"/>
      <c r="POT32" s="291"/>
      <c r="POU32" s="291"/>
      <c r="POV32" s="291"/>
      <c r="POW32" s="291"/>
      <c r="POX32" s="291"/>
      <c r="POY32" s="291"/>
      <c r="POZ32" s="291"/>
      <c r="PPA32" s="291"/>
      <c r="PPB32" s="291"/>
      <c r="PPC32" s="291"/>
      <c r="PPD32" s="291"/>
      <c r="PPE32" s="291"/>
      <c r="PPF32" s="291"/>
      <c r="PPG32" s="291"/>
      <c r="PPH32" s="291"/>
      <c r="PPI32" s="291"/>
      <c r="PPJ32" s="291"/>
      <c r="PPK32" s="291"/>
      <c r="PPL32" s="291"/>
      <c r="PPM32" s="291"/>
      <c r="PPN32" s="291"/>
      <c r="PPO32" s="291"/>
      <c r="PPP32" s="291"/>
      <c r="PPQ32" s="291"/>
      <c r="PPR32" s="291"/>
      <c r="PPS32" s="291"/>
      <c r="PPT32" s="291"/>
      <c r="PPU32" s="291"/>
      <c r="PPV32" s="291"/>
      <c r="PPW32" s="291"/>
      <c r="PPX32" s="291"/>
      <c r="PPY32" s="291"/>
      <c r="PPZ32" s="291"/>
      <c r="PQA32" s="291"/>
      <c r="PQB32" s="291"/>
      <c r="PQC32" s="291"/>
      <c r="PQD32" s="291"/>
      <c r="PQE32" s="291"/>
      <c r="PQF32" s="291"/>
      <c r="PQG32" s="291"/>
      <c r="PQH32" s="291"/>
      <c r="PQI32" s="291"/>
      <c r="PQJ32" s="291"/>
      <c r="PQK32" s="291"/>
      <c r="PQL32" s="291"/>
      <c r="PQM32" s="291"/>
      <c r="PQN32" s="291"/>
      <c r="PQO32" s="291"/>
      <c r="PQP32" s="291"/>
      <c r="PQQ32" s="291"/>
      <c r="PQR32" s="291"/>
      <c r="PQS32" s="291"/>
      <c r="PQT32" s="291"/>
      <c r="PQU32" s="291"/>
      <c r="PQV32" s="291"/>
      <c r="PQW32" s="291"/>
      <c r="PQX32" s="291"/>
      <c r="PQY32" s="291"/>
      <c r="PQZ32" s="291"/>
      <c r="PRA32" s="291"/>
      <c r="PRB32" s="291"/>
      <c r="PRC32" s="291"/>
      <c r="PRD32" s="291"/>
      <c r="PRE32" s="291"/>
      <c r="PRF32" s="291"/>
      <c r="PRG32" s="291"/>
      <c r="PRH32" s="291"/>
      <c r="PRI32" s="291"/>
      <c r="PRJ32" s="291"/>
      <c r="PRK32" s="291"/>
      <c r="PRL32" s="291"/>
      <c r="PRM32" s="291"/>
      <c r="PRN32" s="291"/>
      <c r="PRO32" s="291"/>
      <c r="PRP32" s="291"/>
      <c r="PRQ32" s="291"/>
      <c r="PRR32" s="291"/>
      <c r="PRS32" s="291"/>
      <c r="PRT32" s="291"/>
      <c r="PRU32" s="291"/>
      <c r="PRV32" s="291"/>
      <c r="PRW32" s="291"/>
      <c r="PRX32" s="291"/>
      <c r="PRY32" s="291"/>
      <c r="PRZ32" s="291"/>
      <c r="PSA32" s="291"/>
      <c r="PSB32" s="291"/>
      <c r="PSC32" s="291"/>
      <c r="PSD32" s="291"/>
      <c r="PSE32" s="291"/>
      <c r="PSF32" s="291"/>
      <c r="PSG32" s="291"/>
      <c r="PSH32" s="291"/>
      <c r="PSI32" s="291"/>
      <c r="PSJ32" s="291"/>
      <c r="PSK32" s="291"/>
      <c r="PSL32" s="291"/>
      <c r="PSM32" s="291"/>
      <c r="PSN32" s="291"/>
      <c r="PSO32" s="291"/>
      <c r="PSP32" s="291"/>
      <c r="PSQ32" s="291"/>
      <c r="PSR32" s="291"/>
      <c r="PSS32" s="291"/>
      <c r="PST32" s="291"/>
      <c r="PSU32" s="291"/>
      <c r="PSV32" s="291"/>
      <c r="PSW32" s="291"/>
      <c r="PSX32" s="291"/>
      <c r="PSY32" s="291"/>
      <c r="PSZ32" s="291"/>
      <c r="PTA32" s="291"/>
      <c r="PTB32" s="291"/>
      <c r="PTC32" s="291"/>
      <c r="PTD32" s="291"/>
      <c r="PTE32" s="291"/>
      <c r="PTF32" s="291"/>
      <c r="PTG32" s="291"/>
      <c r="PTH32" s="291"/>
      <c r="PTI32" s="291"/>
      <c r="PTJ32" s="291"/>
      <c r="PTK32" s="291"/>
      <c r="PTL32" s="291"/>
      <c r="PTM32" s="291"/>
      <c r="PTN32" s="291"/>
      <c r="PTO32" s="291"/>
      <c r="PTP32" s="291"/>
      <c r="PTQ32" s="291"/>
      <c r="PTR32" s="291"/>
      <c r="PTS32" s="291"/>
      <c r="PTT32" s="291"/>
      <c r="PTU32" s="291"/>
      <c r="PTV32" s="291"/>
      <c r="PTW32" s="291"/>
      <c r="PTX32" s="291"/>
      <c r="PTY32" s="291"/>
      <c r="PTZ32" s="291"/>
      <c r="PUA32" s="291"/>
      <c r="PUB32" s="291"/>
      <c r="PUC32" s="291"/>
      <c r="PUD32" s="291"/>
      <c r="PUE32" s="291"/>
      <c r="PUF32" s="291"/>
      <c r="PUG32" s="291"/>
      <c r="PUH32" s="291"/>
      <c r="PUI32" s="291"/>
      <c r="PUJ32" s="291"/>
      <c r="PUK32" s="291"/>
      <c r="PUL32" s="291"/>
      <c r="PUM32" s="291"/>
      <c r="PUN32" s="291"/>
      <c r="PUO32" s="291"/>
      <c r="PUP32" s="291"/>
      <c r="PUQ32" s="291"/>
      <c r="PUR32" s="291"/>
      <c r="PUS32" s="291"/>
      <c r="PUT32" s="291"/>
      <c r="PUU32" s="291"/>
      <c r="PUV32" s="291"/>
      <c r="PUW32" s="291"/>
      <c r="PUX32" s="291"/>
      <c r="PUY32" s="291"/>
      <c r="PUZ32" s="291"/>
      <c r="PVA32" s="291"/>
      <c r="PVB32" s="291"/>
      <c r="PVC32" s="291"/>
      <c r="PVD32" s="291"/>
      <c r="PVE32" s="291"/>
      <c r="PVF32" s="291"/>
      <c r="PVG32" s="291"/>
      <c r="PVH32" s="291"/>
      <c r="PVI32" s="291"/>
      <c r="PVJ32" s="291"/>
      <c r="PVK32" s="291"/>
      <c r="PVL32" s="291"/>
      <c r="PVM32" s="291"/>
      <c r="PVN32" s="291"/>
      <c r="PVO32" s="291"/>
      <c r="PVP32" s="291"/>
      <c r="PVQ32" s="291"/>
      <c r="PVR32" s="291"/>
      <c r="PVS32" s="291"/>
      <c r="PVT32" s="291"/>
      <c r="PVU32" s="291"/>
      <c r="PVV32" s="291"/>
      <c r="PVW32" s="291"/>
      <c r="PVX32" s="291"/>
      <c r="PVY32" s="291"/>
      <c r="PVZ32" s="291"/>
      <c r="PWA32" s="291"/>
      <c r="PWB32" s="291"/>
      <c r="PWC32" s="291"/>
      <c r="PWD32" s="291"/>
      <c r="PWE32" s="291"/>
      <c r="PWF32" s="291"/>
      <c r="PWG32" s="291"/>
      <c r="PWH32" s="291"/>
      <c r="PWI32" s="291"/>
      <c r="PWJ32" s="291"/>
      <c r="PWK32" s="291"/>
      <c r="PWL32" s="291"/>
      <c r="PWM32" s="291"/>
      <c r="PWN32" s="291"/>
      <c r="PWO32" s="291"/>
      <c r="PWP32" s="291"/>
      <c r="PWQ32" s="291"/>
      <c r="PWR32" s="291"/>
      <c r="PWS32" s="291"/>
      <c r="PWT32" s="291"/>
      <c r="PWU32" s="291"/>
      <c r="PWV32" s="291"/>
      <c r="PWW32" s="291"/>
      <c r="PWX32" s="291"/>
      <c r="PWY32" s="291"/>
      <c r="PWZ32" s="291"/>
      <c r="PXA32" s="291"/>
      <c r="PXB32" s="291"/>
      <c r="PXC32" s="291"/>
      <c r="PXD32" s="291"/>
      <c r="PXE32" s="291"/>
      <c r="PXF32" s="291"/>
      <c r="PXG32" s="291"/>
      <c r="PXH32" s="291"/>
      <c r="PXI32" s="291"/>
      <c r="PXJ32" s="291"/>
      <c r="PXK32" s="291"/>
      <c r="PXL32" s="291"/>
      <c r="PXM32" s="291"/>
      <c r="PXN32" s="291"/>
      <c r="PXO32" s="291"/>
      <c r="PXP32" s="291"/>
      <c r="PXQ32" s="291"/>
      <c r="PXR32" s="291"/>
      <c r="PXS32" s="291"/>
      <c r="PXT32" s="291"/>
      <c r="PXU32" s="291"/>
      <c r="PXV32" s="291"/>
      <c r="PXW32" s="291"/>
      <c r="PXX32" s="291"/>
      <c r="PXY32" s="291"/>
      <c r="PXZ32" s="291"/>
      <c r="PYA32" s="291"/>
      <c r="PYB32" s="291"/>
      <c r="PYC32" s="291"/>
      <c r="PYD32" s="291"/>
      <c r="PYE32" s="291"/>
      <c r="PYF32" s="291"/>
      <c r="PYG32" s="291"/>
      <c r="PYH32" s="291"/>
      <c r="PYI32" s="291"/>
      <c r="PYJ32" s="291"/>
      <c r="PYK32" s="291"/>
      <c r="PYL32" s="291"/>
      <c r="PYM32" s="291"/>
      <c r="PYN32" s="291"/>
      <c r="PYO32" s="291"/>
      <c r="PYP32" s="291"/>
      <c r="PYQ32" s="291"/>
      <c r="PYR32" s="291"/>
      <c r="PYS32" s="291"/>
      <c r="PYT32" s="291"/>
      <c r="PYU32" s="291"/>
      <c r="PYV32" s="291"/>
      <c r="PYW32" s="291"/>
      <c r="PYX32" s="291"/>
      <c r="PYY32" s="291"/>
      <c r="PYZ32" s="291"/>
      <c r="PZA32" s="291"/>
      <c r="PZB32" s="291"/>
      <c r="PZC32" s="291"/>
      <c r="PZD32" s="291"/>
      <c r="PZE32" s="291"/>
      <c r="PZF32" s="291"/>
      <c r="PZG32" s="291"/>
      <c r="PZH32" s="291"/>
      <c r="PZI32" s="291"/>
      <c r="PZJ32" s="291"/>
      <c r="PZK32" s="291"/>
      <c r="PZL32" s="291"/>
      <c r="PZM32" s="291"/>
      <c r="PZN32" s="291"/>
      <c r="PZO32" s="291"/>
      <c r="PZP32" s="291"/>
      <c r="PZQ32" s="291"/>
      <c r="PZR32" s="291"/>
      <c r="PZS32" s="291"/>
      <c r="PZT32" s="291"/>
      <c r="PZU32" s="291"/>
      <c r="PZV32" s="291"/>
      <c r="PZW32" s="291"/>
      <c r="PZX32" s="291"/>
      <c r="PZY32" s="291"/>
      <c r="PZZ32" s="291"/>
      <c r="QAA32" s="291"/>
      <c r="QAB32" s="291"/>
      <c r="QAC32" s="291"/>
      <c r="QAD32" s="291"/>
      <c r="QAE32" s="291"/>
      <c r="QAF32" s="291"/>
      <c r="QAG32" s="291"/>
      <c r="QAH32" s="291"/>
      <c r="QAI32" s="291"/>
      <c r="QAJ32" s="291"/>
      <c r="QAK32" s="291"/>
      <c r="QAL32" s="291"/>
      <c r="QAM32" s="291"/>
      <c r="QAN32" s="291"/>
      <c r="QAO32" s="291"/>
      <c r="QAP32" s="291"/>
      <c r="QAQ32" s="291"/>
      <c r="QAR32" s="291"/>
      <c r="QAS32" s="291"/>
      <c r="QAT32" s="291"/>
      <c r="QAU32" s="291"/>
      <c r="QAV32" s="291"/>
      <c r="QAW32" s="291"/>
      <c r="QAX32" s="291"/>
      <c r="QAY32" s="291"/>
      <c r="QAZ32" s="291"/>
      <c r="QBA32" s="291"/>
      <c r="QBB32" s="291"/>
      <c r="QBC32" s="291"/>
      <c r="QBD32" s="291"/>
      <c r="QBE32" s="291"/>
      <c r="QBF32" s="291"/>
      <c r="QBG32" s="291"/>
      <c r="QBH32" s="291"/>
      <c r="QBI32" s="291"/>
      <c r="QBJ32" s="291"/>
      <c r="QBK32" s="291"/>
      <c r="QBL32" s="291"/>
      <c r="QBM32" s="291"/>
      <c r="QBN32" s="291"/>
      <c r="QBO32" s="291"/>
      <c r="QBP32" s="291"/>
      <c r="QBQ32" s="291"/>
      <c r="QBR32" s="291"/>
      <c r="QBS32" s="291"/>
      <c r="QBT32" s="291"/>
      <c r="QBU32" s="291"/>
      <c r="QBV32" s="291"/>
      <c r="QBW32" s="291"/>
      <c r="QBX32" s="291"/>
      <c r="QBY32" s="291"/>
      <c r="QBZ32" s="291"/>
      <c r="QCA32" s="291"/>
      <c r="QCB32" s="291"/>
      <c r="QCC32" s="291"/>
      <c r="QCD32" s="291"/>
      <c r="QCE32" s="291"/>
      <c r="QCF32" s="291"/>
      <c r="QCG32" s="291"/>
      <c r="QCH32" s="291"/>
      <c r="QCI32" s="291"/>
      <c r="QCJ32" s="291"/>
      <c r="QCK32" s="291"/>
      <c r="QCL32" s="291"/>
      <c r="QCM32" s="291"/>
      <c r="QCN32" s="291"/>
      <c r="QCO32" s="291"/>
      <c r="QCP32" s="291"/>
      <c r="QCQ32" s="291"/>
      <c r="QCR32" s="291"/>
      <c r="QCS32" s="291"/>
      <c r="QCT32" s="291"/>
      <c r="QCU32" s="291"/>
      <c r="QCV32" s="291"/>
      <c r="QCW32" s="291"/>
      <c r="QCX32" s="291"/>
      <c r="QCY32" s="291"/>
      <c r="QCZ32" s="291"/>
      <c r="QDA32" s="291"/>
      <c r="QDB32" s="291"/>
      <c r="QDC32" s="291"/>
      <c r="QDD32" s="291"/>
      <c r="QDE32" s="291"/>
      <c r="QDF32" s="291"/>
      <c r="QDG32" s="291"/>
      <c r="QDH32" s="291"/>
      <c r="QDI32" s="291"/>
      <c r="QDJ32" s="291"/>
      <c r="QDK32" s="291"/>
      <c r="QDL32" s="291"/>
      <c r="QDM32" s="291"/>
      <c r="QDN32" s="291"/>
      <c r="QDO32" s="291"/>
      <c r="QDP32" s="291"/>
      <c r="QDQ32" s="291"/>
      <c r="QDR32" s="291"/>
      <c r="QDS32" s="291"/>
      <c r="QDT32" s="291"/>
      <c r="QDU32" s="291"/>
      <c r="QDV32" s="291"/>
      <c r="QDW32" s="291"/>
      <c r="QDX32" s="291"/>
      <c r="QDY32" s="291"/>
      <c r="QDZ32" s="291"/>
      <c r="QEA32" s="291"/>
      <c r="QEB32" s="291"/>
      <c r="QEC32" s="291"/>
      <c r="QED32" s="291"/>
      <c r="QEE32" s="291"/>
      <c r="QEF32" s="291"/>
      <c r="QEG32" s="291"/>
      <c r="QEH32" s="291"/>
      <c r="QEI32" s="291"/>
      <c r="QEJ32" s="291"/>
      <c r="QEK32" s="291"/>
      <c r="QEL32" s="291"/>
      <c r="QEM32" s="291"/>
      <c r="QEN32" s="291"/>
      <c r="QEO32" s="291"/>
      <c r="QEP32" s="291"/>
      <c r="QEQ32" s="291"/>
      <c r="QER32" s="291"/>
      <c r="QES32" s="291"/>
      <c r="QET32" s="291"/>
      <c r="QEU32" s="291"/>
      <c r="QEV32" s="291"/>
      <c r="QEW32" s="291"/>
      <c r="QEX32" s="291"/>
      <c r="QEY32" s="291"/>
      <c r="QEZ32" s="291"/>
      <c r="QFA32" s="291"/>
      <c r="QFB32" s="291"/>
      <c r="QFC32" s="291"/>
      <c r="QFD32" s="291"/>
      <c r="QFE32" s="291"/>
      <c r="QFF32" s="291"/>
      <c r="QFG32" s="291"/>
      <c r="QFH32" s="291"/>
      <c r="QFI32" s="291"/>
      <c r="QFJ32" s="291"/>
      <c r="QFK32" s="291"/>
      <c r="QFL32" s="291"/>
      <c r="QFM32" s="291"/>
      <c r="QFN32" s="291"/>
      <c r="QFO32" s="291"/>
      <c r="QFP32" s="291"/>
      <c r="QFQ32" s="291"/>
      <c r="QFR32" s="291"/>
      <c r="QFS32" s="291"/>
      <c r="QFT32" s="291"/>
      <c r="QFU32" s="291"/>
      <c r="QFV32" s="291"/>
      <c r="QFW32" s="291"/>
      <c r="QFX32" s="291"/>
      <c r="QFY32" s="291"/>
      <c r="QFZ32" s="291"/>
      <c r="QGA32" s="291"/>
      <c r="QGB32" s="291"/>
      <c r="QGC32" s="291"/>
      <c r="QGD32" s="291"/>
      <c r="QGE32" s="291"/>
      <c r="QGF32" s="291"/>
      <c r="QGG32" s="291"/>
      <c r="QGH32" s="291"/>
      <c r="QGI32" s="291"/>
      <c r="QGJ32" s="291"/>
      <c r="QGK32" s="291"/>
      <c r="QGL32" s="291"/>
      <c r="QGM32" s="291"/>
      <c r="QGN32" s="291"/>
      <c r="QGO32" s="291"/>
      <c r="QGP32" s="291"/>
      <c r="QGQ32" s="291"/>
      <c r="QGR32" s="291"/>
      <c r="QGS32" s="291"/>
      <c r="QGT32" s="291"/>
      <c r="QGU32" s="291"/>
      <c r="QGV32" s="291"/>
      <c r="QGW32" s="291"/>
      <c r="QGX32" s="291"/>
      <c r="QGY32" s="291"/>
      <c r="QGZ32" s="291"/>
      <c r="QHA32" s="291"/>
      <c r="QHB32" s="291"/>
      <c r="QHC32" s="291"/>
      <c r="QHD32" s="291"/>
      <c r="QHE32" s="291"/>
      <c r="QHF32" s="291"/>
      <c r="QHG32" s="291"/>
      <c r="QHH32" s="291"/>
      <c r="QHI32" s="291"/>
      <c r="QHJ32" s="291"/>
      <c r="QHK32" s="291"/>
      <c r="QHL32" s="291"/>
      <c r="QHM32" s="291"/>
      <c r="QHN32" s="291"/>
      <c r="QHO32" s="291"/>
      <c r="QHP32" s="291"/>
      <c r="QHQ32" s="291"/>
      <c r="QHR32" s="291"/>
      <c r="QHS32" s="291"/>
      <c r="QHT32" s="291"/>
      <c r="QHU32" s="291"/>
      <c r="QHV32" s="291"/>
      <c r="QHW32" s="291"/>
      <c r="QHX32" s="291"/>
      <c r="QHY32" s="291"/>
      <c r="QHZ32" s="291"/>
      <c r="QIA32" s="291"/>
      <c r="QIB32" s="291"/>
      <c r="QIC32" s="291"/>
      <c r="QID32" s="291"/>
      <c r="QIE32" s="291"/>
      <c r="QIF32" s="291"/>
      <c r="QIG32" s="291"/>
      <c r="QIH32" s="291"/>
      <c r="QII32" s="291"/>
      <c r="QIJ32" s="291"/>
      <c r="QIK32" s="291"/>
      <c r="QIL32" s="291"/>
      <c r="QIM32" s="291"/>
      <c r="QIN32" s="291"/>
      <c r="QIO32" s="291"/>
      <c r="QIP32" s="291"/>
      <c r="QIQ32" s="291"/>
      <c r="QIR32" s="291"/>
      <c r="QIS32" s="291"/>
      <c r="QIT32" s="291"/>
      <c r="QIU32" s="291"/>
      <c r="QIV32" s="291"/>
      <c r="QIW32" s="291"/>
      <c r="QIX32" s="291"/>
      <c r="QIY32" s="291"/>
      <c r="QIZ32" s="291"/>
      <c r="QJA32" s="291"/>
      <c r="QJB32" s="291"/>
      <c r="QJC32" s="291"/>
      <c r="QJD32" s="291"/>
      <c r="QJE32" s="291"/>
      <c r="QJF32" s="291"/>
      <c r="QJG32" s="291"/>
      <c r="QJH32" s="291"/>
      <c r="QJI32" s="291"/>
      <c r="QJJ32" s="291"/>
      <c r="QJK32" s="291"/>
      <c r="QJL32" s="291"/>
      <c r="QJM32" s="291"/>
      <c r="QJN32" s="291"/>
      <c r="QJO32" s="291"/>
      <c r="QJP32" s="291"/>
      <c r="QJQ32" s="291"/>
      <c r="QJR32" s="291"/>
      <c r="QJS32" s="291"/>
      <c r="QJT32" s="291"/>
      <c r="QJU32" s="291"/>
      <c r="QJV32" s="291"/>
      <c r="QJW32" s="291"/>
      <c r="QJX32" s="291"/>
      <c r="QJY32" s="291"/>
      <c r="QJZ32" s="291"/>
      <c r="QKA32" s="291"/>
      <c r="QKB32" s="291"/>
      <c r="QKC32" s="291"/>
      <c r="QKD32" s="291"/>
      <c r="QKE32" s="291"/>
      <c r="QKF32" s="291"/>
      <c r="QKG32" s="291"/>
      <c r="QKH32" s="291"/>
      <c r="QKI32" s="291"/>
      <c r="QKJ32" s="291"/>
      <c r="QKK32" s="291"/>
      <c r="QKL32" s="291"/>
      <c r="QKM32" s="291"/>
      <c r="QKN32" s="291"/>
      <c r="QKO32" s="291"/>
      <c r="QKP32" s="291"/>
      <c r="QKQ32" s="291"/>
      <c r="QKR32" s="291"/>
      <c r="QKS32" s="291"/>
      <c r="QKT32" s="291"/>
      <c r="QKU32" s="291"/>
      <c r="QKV32" s="291"/>
      <c r="QKW32" s="291"/>
      <c r="QKX32" s="291"/>
      <c r="QKY32" s="291"/>
      <c r="QKZ32" s="291"/>
      <c r="QLA32" s="291"/>
      <c r="QLB32" s="291"/>
      <c r="QLC32" s="291"/>
      <c r="QLD32" s="291"/>
      <c r="QLE32" s="291"/>
      <c r="QLF32" s="291"/>
      <c r="QLG32" s="291"/>
      <c r="QLH32" s="291"/>
      <c r="QLI32" s="291"/>
      <c r="QLJ32" s="291"/>
      <c r="QLK32" s="291"/>
      <c r="QLL32" s="291"/>
      <c r="QLM32" s="291"/>
      <c r="QLN32" s="291"/>
      <c r="QLO32" s="291"/>
      <c r="QLP32" s="291"/>
      <c r="QLQ32" s="291"/>
      <c r="QLR32" s="291"/>
      <c r="QLS32" s="291"/>
      <c r="QLT32" s="291"/>
      <c r="QLU32" s="291"/>
      <c r="QLV32" s="291"/>
      <c r="QLW32" s="291"/>
      <c r="QLX32" s="291"/>
      <c r="QLY32" s="291"/>
      <c r="QLZ32" s="291"/>
      <c r="QMA32" s="291"/>
      <c r="QMB32" s="291"/>
      <c r="QMC32" s="291"/>
      <c r="QMD32" s="291"/>
      <c r="QME32" s="291"/>
      <c r="QMF32" s="291"/>
      <c r="QMG32" s="291"/>
      <c r="QMH32" s="291"/>
      <c r="QMI32" s="291"/>
      <c r="QMJ32" s="291"/>
      <c r="QMK32" s="291"/>
      <c r="QML32" s="291"/>
      <c r="QMM32" s="291"/>
      <c r="QMN32" s="291"/>
      <c r="QMO32" s="291"/>
      <c r="QMP32" s="291"/>
      <c r="QMQ32" s="291"/>
      <c r="QMR32" s="291"/>
      <c r="QMS32" s="291"/>
      <c r="QMT32" s="291"/>
      <c r="QMU32" s="291"/>
      <c r="QMV32" s="291"/>
      <c r="QMW32" s="291"/>
      <c r="QMX32" s="291"/>
      <c r="QMY32" s="291"/>
      <c r="QMZ32" s="291"/>
      <c r="QNA32" s="291"/>
      <c r="QNB32" s="291"/>
      <c r="QNC32" s="291"/>
      <c r="QND32" s="291"/>
      <c r="QNE32" s="291"/>
      <c r="QNF32" s="291"/>
      <c r="QNG32" s="291"/>
      <c r="QNH32" s="291"/>
      <c r="QNI32" s="291"/>
      <c r="QNJ32" s="291"/>
      <c r="QNK32" s="291"/>
      <c r="QNL32" s="291"/>
      <c r="QNM32" s="291"/>
      <c r="QNN32" s="291"/>
      <c r="QNO32" s="291"/>
      <c r="QNP32" s="291"/>
      <c r="QNQ32" s="291"/>
      <c r="QNR32" s="291"/>
      <c r="QNS32" s="291"/>
      <c r="QNT32" s="291"/>
      <c r="QNU32" s="291"/>
      <c r="QNV32" s="291"/>
      <c r="QNW32" s="291"/>
      <c r="QNX32" s="291"/>
      <c r="QNY32" s="291"/>
      <c r="QNZ32" s="291"/>
      <c r="QOA32" s="291"/>
      <c r="QOB32" s="291"/>
      <c r="QOC32" s="291"/>
      <c r="QOD32" s="291"/>
      <c r="QOE32" s="291"/>
      <c r="QOF32" s="291"/>
      <c r="QOG32" s="291"/>
      <c r="QOH32" s="291"/>
      <c r="QOI32" s="291"/>
      <c r="QOJ32" s="291"/>
      <c r="QOK32" s="291"/>
      <c r="QOL32" s="291"/>
      <c r="QOM32" s="291"/>
      <c r="QON32" s="291"/>
      <c r="QOO32" s="291"/>
      <c r="QOP32" s="291"/>
      <c r="QOQ32" s="291"/>
      <c r="QOR32" s="291"/>
      <c r="QOS32" s="291"/>
      <c r="QOT32" s="291"/>
      <c r="QOU32" s="291"/>
      <c r="QOV32" s="291"/>
      <c r="QOW32" s="291"/>
      <c r="QOX32" s="291"/>
      <c r="QOY32" s="291"/>
      <c r="QOZ32" s="291"/>
      <c r="QPA32" s="291"/>
      <c r="QPB32" s="291"/>
      <c r="QPC32" s="291"/>
      <c r="QPD32" s="291"/>
      <c r="QPE32" s="291"/>
      <c r="QPF32" s="291"/>
      <c r="QPG32" s="291"/>
      <c r="QPH32" s="291"/>
      <c r="QPI32" s="291"/>
      <c r="QPJ32" s="291"/>
      <c r="QPK32" s="291"/>
      <c r="QPL32" s="291"/>
      <c r="QPM32" s="291"/>
      <c r="QPN32" s="291"/>
      <c r="QPO32" s="291"/>
      <c r="QPP32" s="291"/>
      <c r="QPQ32" s="291"/>
      <c r="QPR32" s="291"/>
      <c r="QPS32" s="291"/>
      <c r="QPT32" s="291"/>
      <c r="QPU32" s="291"/>
      <c r="QPV32" s="291"/>
      <c r="QPW32" s="291"/>
      <c r="QPX32" s="291"/>
      <c r="QPY32" s="291"/>
      <c r="QPZ32" s="291"/>
      <c r="QQA32" s="291"/>
      <c r="QQB32" s="291"/>
      <c r="QQC32" s="291"/>
      <c r="QQD32" s="291"/>
      <c r="QQE32" s="291"/>
      <c r="QQF32" s="291"/>
      <c r="QQG32" s="291"/>
      <c r="QQH32" s="291"/>
      <c r="QQI32" s="291"/>
      <c r="QQJ32" s="291"/>
      <c r="QQK32" s="291"/>
      <c r="QQL32" s="291"/>
      <c r="QQM32" s="291"/>
      <c r="QQN32" s="291"/>
      <c r="QQO32" s="291"/>
      <c r="QQP32" s="291"/>
      <c r="QQQ32" s="291"/>
      <c r="QQR32" s="291"/>
      <c r="QQS32" s="291"/>
      <c r="QQT32" s="291"/>
      <c r="QQU32" s="291"/>
      <c r="QQV32" s="291"/>
      <c r="QQW32" s="291"/>
      <c r="QQX32" s="291"/>
      <c r="QQY32" s="291"/>
      <c r="QQZ32" s="291"/>
      <c r="QRA32" s="291"/>
      <c r="QRB32" s="291"/>
      <c r="QRC32" s="291"/>
      <c r="QRD32" s="291"/>
      <c r="QRE32" s="291"/>
      <c r="QRF32" s="291"/>
      <c r="QRG32" s="291"/>
      <c r="QRH32" s="291"/>
      <c r="QRI32" s="291"/>
      <c r="QRJ32" s="291"/>
      <c r="QRK32" s="291"/>
      <c r="QRL32" s="291"/>
      <c r="QRM32" s="291"/>
      <c r="QRN32" s="291"/>
      <c r="QRO32" s="291"/>
      <c r="QRP32" s="291"/>
      <c r="QRQ32" s="291"/>
      <c r="QRR32" s="291"/>
      <c r="QRS32" s="291"/>
      <c r="QRT32" s="291"/>
      <c r="QRU32" s="291"/>
      <c r="QRV32" s="291"/>
      <c r="QRW32" s="291"/>
      <c r="QRX32" s="291"/>
      <c r="QRY32" s="291"/>
      <c r="QRZ32" s="291"/>
      <c r="QSA32" s="291"/>
      <c r="QSB32" s="291"/>
      <c r="QSC32" s="291"/>
      <c r="QSD32" s="291"/>
      <c r="QSE32" s="291"/>
      <c r="QSF32" s="291"/>
      <c r="QSG32" s="291"/>
      <c r="QSH32" s="291"/>
      <c r="QSI32" s="291"/>
      <c r="QSJ32" s="291"/>
      <c r="QSK32" s="291"/>
      <c r="QSL32" s="291"/>
      <c r="QSM32" s="291"/>
      <c r="QSN32" s="291"/>
      <c r="QSO32" s="291"/>
      <c r="QSP32" s="291"/>
      <c r="QSQ32" s="291"/>
      <c r="QSR32" s="291"/>
      <c r="QSS32" s="291"/>
      <c r="QST32" s="291"/>
      <c r="QSU32" s="291"/>
      <c r="QSV32" s="291"/>
      <c r="QSW32" s="291"/>
      <c r="QSX32" s="291"/>
      <c r="QSY32" s="291"/>
      <c r="QSZ32" s="291"/>
      <c r="QTA32" s="291"/>
      <c r="QTB32" s="291"/>
      <c r="QTC32" s="291"/>
      <c r="QTD32" s="291"/>
      <c r="QTE32" s="291"/>
      <c r="QTF32" s="291"/>
      <c r="QTG32" s="291"/>
      <c r="QTH32" s="291"/>
      <c r="QTI32" s="291"/>
      <c r="QTJ32" s="291"/>
      <c r="QTK32" s="291"/>
      <c r="QTL32" s="291"/>
      <c r="QTM32" s="291"/>
      <c r="QTN32" s="291"/>
      <c r="QTO32" s="291"/>
      <c r="QTP32" s="291"/>
      <c r="QTQ32" s="291"/>
      <c r="QTR32" s="291"/>
      <c r="QTS32" s="291"/>
      <c r="QTT32" s="291"/>
      <c r="QTU32" s="291"/>
      <c r="QTV32" s="291"/>
      <c r="QTW32" s="291"/>
      <c r="QTX32" s="291"/>
      <c r="QTY32" s="291"/>
      <c r="QTZ32" s="291"/>
      <c r="QUA32" s="291"/>
      <c r="QUB32" s="291"/>
      <c r="QUC32" s="291"/>
      <c r="QUD32" s="291"/>
      <c r="QUE32" s="291"/>
      <c r="QUF32" s="291"/>
      <c r="QUG32" s="291"/>
      <c r="QUH32" s="291"/>
      <c r="QUI32" s="291"/>
      <c r="QUJ32" s="291"/>
      <c r="QUK32" s="291"/>
      <c r="QUL32" s="291"/>
      <c r="QUM32" s="291"/>
      <c r="QUN32" s="291"/>
      <c r="QUO32" s="291"/>
      <c r="QUP32" s="291"/>
      <c r="QUQ32" s="291"/>
      <c r="QUR32" s="291"/>
      <c r="QUS32" s="291"/>
      <c r="QUT32" s="291"/>
      <c r="QUU32" s="291"/>
      <c r="QUV32" s="291"/>
      <c r="QUW32" s="291"/>
      <c r="QUX32" s="291"/>
      <c r="QUY32" s="291"/>
      <c r="QUZ32" s="291"/>
      <c r="QVA32" s="291"/>
      <c r="QVB32" s="291"/>
      <c r="QVC32" s="291"/>
      <c r="QVD32" s="291"/>
      <c r="QVE32" s="291"/>
      <c r="QVF32" s="291"/>
      <c r="QVG32" s="291"/>
      <c r="QVH32" s="291"/>
      <c r="QVI32" s="291"/>
      <c r="QVJ32" s="291"/>
      <c r="QVK32" s="291"/>
      <c r="QVL32" s="291"/>
      <c r="QVM32" s="291"/>
      <c r="QVN32" s="291"/>
      <c r="QVO32" s="291"/>
      <c r="QVP32" s="291"/>
      <c r="QVQ32" s="291"/>
      <c r="QVR32" s="291"/>
      <c r="QVS32" s="291"/>
      <c r="QVT32" s="291"/>
      <c r="QVU32" s="291"/>
      <c r="QVV32" s="291"/>
      <c r="QVW32" s="291"/>
      <c r="QVX32" s="291"/>
      <c r="QVY32" s="291"/>
      <c r="QVZ32" s="291"/>
      <c r="QWA32" s="291"/>
      <c r="QWB32" s="291"/>
      <c r="QWC32" s="291"/>
      <c r="QWD32" s="291"/>
      <c r="QWE32" s="291"/>
      <c r="QWF32" s="291"/>
      <c r="QWG32" s="291"/>
      <c r="QWH32" s="291"/>
      <c r="QWI32" s="291"/>
      <c r="QWJ32" s="291"/>
      <c r="QWK32" s="291"/>
      <c r="QWL32" s="291"/>
      <c r="QWM32" s="291"/>
      <c r="QWN32" s="291"/>
      <c r="QWO32" s="291"/>
      <c r="QWP32" s="291"/>
      <c r="QWQ32" s="291"/>
      <c r="QWR32" s="291"/>
      <c r="QWS32" s="291"/>
      <c r="QWT32" s="291"/>
      <c r="QWU32" s="291"/>
      <c r="QWV32" s="291"/>
      <c r="QWW32" s="291"/>
      <c r="QWX32" s="291"/>
      <c r="QWY32" s="291"/>
      <c r="QWZ32" s="291"/>
      <c r="QXA32" s="291"/>
      <c r="QXB32" s="291"/>
      <c r="QXC32" s="291"/>
      <c r="QXD32" s="291"/>
      <c r="QXE32" s="291"/>
      <c r="QXF32" s="291"/>
      <c r="QXG32" s="291"/>
      <c r="QXH32" s="291"/>
      <c r="QXI32" s="291"/>
      <c r="QXJ32" s="291"/>
      <c r="QXK32" s="291"/>
      <c r="QXL32" s="291"/>
      <c r="QXM32" s="291"/>
      <c r="QXN32" s="291"/>
      <c r="QXO32" s="291"/>
      <c r="QXP32" s="291"/>
      <c r="QXQ32" s="291"/>
      <c r="QXR32" s="291"/>
      <c r="QXS32" s="291"/>
      <c r="QXT32" s="291"/>
      <c r="QXU32" s="291"/>
      <c r="QXV32" s="291"/>
      <c r="QXW32" s="291"/>
      <c r="QXX32" s="291"/>
      <c r="QXY32" s="291"/>
      <c r="QXZ32" s="291"/>
      <c r="QYA32" s="291"/>
      <c r="QYB32" s="291"/>
      <c r="QYC32" s="291"/>
      <c r="QYD32" s="291"/>
      <c r="QYE32" s="291"/>
      <c r="QYF32" s="291"/>
      <c r="QYG32" s="291"/>
      <c r="QYH32" s="291"/>
      <c r="QYI32" s="291"/>
      <c r="QYJ32" s="291"/>
      <c r="QYK32" s="291"/>
      <c r="QYL32" s="291"/>
      <c r="QYM32" s="291"/>
      <c r="QYN32" s="291"/>
      <c r="QYO32" s="291"/>
      <c r="QYP32" s="291"/>
      <c r="QYQ32" s="291"/>
      <c r="QYR32" s="291"/>
      <c r="QYS32" s="291"/>
      <c r="QYT32" s="291"/>
      <c r="QYU32" s="291"/>
      <c r="QYV32" s="291"/>
      <c r="QYW32" s="291"/>
      <c r="QYX32" s="291"/>
      <c r="QYY32" s="291"/>
      <c r="QYZ32" s="291"/>
      <c r="QZA32" s="291"/>
      <c r="QZB32" s="291"/>
      <c r="QZC32" s="291"/>
      <c r="QZD32" s="291"/>
      <c r="QZE32" s="291"/>
      <c r="QZF32" s="291"/>
      <c r="QZG32" s="291"/>
      <c r="QZH32" s="291"/>
      <c r="QZI32" s="291"/>
      <c r="QZJ32" s="291"/>
      <c r="QZK32" s="291"/>
      <c r="QZL32" s="291"/>
      <c r="QZM32" s="291"/>
      <c r="QZN32" s="291"/>
      <c r="QZO32" s="291"/>
      <c r="QZP32" s="291"/>
      <c r="QZQ32" s="291"/>
      <c r="QZR32" s="291"/>
      <c r="QZS32" s="291"/>
      <c r="QZT32" s="291"/>
      <c r="QZU32" s="291"/>
      <c r="QZV32" s="291"/>
      <c r="QZW32" s="291"/>
      <c r="QZX32" s="291"/>
      <c r="QZY32" s="291"/>
      <c r="QZZ32" s="291"/>
      <c r="RAA32" s="291"/>
      <c r="RAB32" s="291"/>
      <c r="RAC32" s="291"/>
      <c r="RAD32" s="291"/>
      <c r="RAE32" s="291"/>
      <c r="RAF32" s="291"/>
      <c r="RAG32" s="291"/>
      <c r="RAH32" s="291"/>
      <c r="RAI32" s="291"/>
      <c r="RAJ32" s="291"/>
      <c r="RAK32" s="291"/>
      <c r="RAL32" s="291"/>
      <c r="RAM32" s="291"/>
      <c r="RAN32" s="291"/>
      <c r="RAO32" s="291"/>
      <c r="RAP32" s="291"/>
      <c r="RAQ32" s="291"/>
      <c r="RAR32" s="291"/>
      <c r="RAS32" s="291"/>
      <c r="RAT32" s="291"/>
      <c r="RAU32" s="291"/>
      <c r="RAV32" s="291"/>
      <c r="RAW32" s="291"/>
      <c r="RAX32" s="291"/>
      <c r="RAY32" s="291"/>
      <c r="RAZ32" s="291"/>
      <c r="RBA32" s="291"/>
      <c r="RBB32" s="291"/>
      <c r="RBC32" s="291"/>
      <c r="RBD32" s="291"/>
      <c r="RBE32" s="291"/>
      <c r="RBF32" s="291"/>
      <c r="RBG32" s="291"/>
      <c r="RBH32" s="291"/>
      <c r="RBI32" s="291"/>
      <c r="RBJ32" s="291"/>
      <c r="RBK32" s="291"/>
      <c r="RBL32" s="291"/>
      <c r="RBM32" s="291"/>
      <c r="RBN32" s="291"/>
      <c r="RBO32" s="291"/>
      <c r="RBP32" s="291"/>
      <c r="RBQ32" s="291"/>
      <c r="RBR32" s="291"/>
      <c r="RBS32" s="291"/>
      <c r="RBT32" s="291"/>
      <c r="RBU32" s="291"/>
      <c r="RBV32" s="291"/>
      <c r="RBW32" s="291"/>
      <c r="RBX32" s="291"/>
      <c r="RBY32" s="291"/>
      <c r="RBZ32" s="291"/>
      <c r="RCA32" s="291"/>
      <c r="RCB32" s="291"/>
      <c r="RCC32" s="291"/>
      <c r="RCD32" s="291"/>
      <c r="RCE32" s="291"/>
      <c r="RCF32" s="291"/>
      <c r="RCG32" s="291"/>
      <c r="RCH32" s="291"/>
      <c r="RCI32" s="291"/>
      <c r="RCJ32" s="291"/>
      <c r="RCK32" s="291"/>
      <c r="RCL32" s="291"/>
      <c r="RCM32" s="291"/>
      <c r="RCN32" s="291"/>
      <c r="RCO32" s="291"/>
      <c r="RCP32" s="291"/>
      <c r="RCQ32" s="291"/>
      <c r="RCR32" s="291"/>
      <c r="RCS32" s="291"/>
      <c r="RCT32" s="291"/>
      <c r="RCU32" s="291"/>
      <c r="RCV32" s="291"/>
      <c r="RCW32" s="291"/>
      <c r="RCX32" s="291"/>
      <c r="RCY32" s="291"/>
      <c r="RCZ32" s="291"/>
      <c r="RDA32" s="291"/>
      <c r="RDB32" s="291"/>
      <c r="RDC32" s="291"/>
      <c r="RDD32" s="291"/>
      <c r="RDE32" s="291"/>
      <c r="RDF32" s="291"/>
      <c r="RDG32" s="291"/>
      <c r="RDH32" s="291"/>
      <c r="RDI32" s="291"/>
      <c r="RDJ32" s="291"/>
      <c r="RDK32" s="291"/>
      <c r="RDL32" s="291"/>
      <c r="RDM32" s="291"/>
      <c r="RDN32" s="291"/>
      <c r="RDO32" s="291"/>
      <c r="RDP32" s="291"/>
      <c r="RDQ32" s="291"/>
      <c r="RDR32" s="291"/>
      <c r="RDS32" s="291"/>
      <c r="RDT32" s="291"/>
      <c r="RDU32" s="291"/>
      <c r="RDV32" s="291"/>
      <c r="RDW32" s="291"/>
      <c r="RDX32" s="291"/>
      <c r="RDY32" s="291"/>
      <c r="RDZ32" s="291"/>
      <c r="REA32" s="291"/>
      <c r="REB32" s="291"/>
      <c r="REC32" s="291"/>
      <c r="RED32" s="291"/>
      <c r="REE32" s="291"/>
      <c r="REF32" s="291"/>
      <c r="REG32" s="291"/>
      <c r="REH32" s="291"/>
      <c r="REI32" s="291"/>
      <c r="REJ32" s="291"/>
      <c r="REK32" s="291"/>
      <c r="REL32" s="291"/>
      <c r="REM32" s="291"/>
      <c r="REN32" s="291"/>
      <c r="REO32" s="291"/>
      <c r="REP32" s="291"/>
      <c r="REQ32" s="291"/>
      <c r="RER32" s="291"/>
      <c r="RES32" s="291"/>
      <c r="RET32" s="291"/>
      <c r="REU32" s="291"/>
      <c r="REV32" s="291"/>
      <c r="REW32" s="291"/>
      <c r="REX32" s="291"/>
      <c r="REY32" s="291"/>
      <c r="REZ32" s="291"/>
      <c r="RFA32" s="291"/>
      <c r="RFB32" s="291"/>
      <c r="RFC32" s="291"/>
      <c r="RFD32" s="291"/>
      <c r="RFE32" s="291"/>
      <c r="RFF32" s="291"/>
      <c r="RFG32" s="291"/>
      <c r="RFH32" s="291"/>
      <c r="RFI32" s="291"/>
      <c r="RFJ32" s="291"/>
      <c r="RFK32" s="291"/>
      <c r="RFL32" s="291"/>
      <c r="RFM32" s="291"/>
      <c r="RFN32" s="291"/>
      <c r="RFO32" s="291"/>
      <c r="RFP32" s="291"/>
      <c r="RFQ32" s="291"/>
      <c r="RFR32" s="291"/>
      <c r="RFS32" s="291"/>
      <c r="RFT32" s="291"/>
      <c r="RFU32" s="291"/>
      <c r="RFV32" s="291"/>
      <c r="RFW32" s="291"/>
      <c r="RFX32" s="291"/>
      <c r="RFY32" s="291"/>
      <c r="RFZ32" s="291"/>
      <c r="RGA32" s="291"/>
      <c r="RGB32" s="291"/>
      <c r="RGC32" s="291"/>
      <c r="RGD32" s="291"/>
      <c r="RGE32" s="291"/>
      <c r="RGF32" s="291"/>
      <c r="RGG32" s="291"/>
      <c r="RGH32" s="291"/>
      <c r="RGI32" s="291"/>
      <c r="RGJ32" s="291"/>
      <c r="RGK32" s="291"/>
      <c r="RGL32" s="291"/>
      <c r="RGM32" s="291"/>
      <c r="RGN32" s="291"/>
      <c r="RGO32" s="291"/>
      <c r="RGP32" s="291"/>
      <c r="RGQ32" s="291"/>
      <c r="RGR32" s="291"/>
      <c r="RGS32" s="291"/>
      <c r="RGT32" s="291"/>
      <c r="RGU32" s="291"/>
      <c r="RGV32" s="291"/>
      <c r="RGW32" s="291"/>
      <c r="RGX32" s="291"/>
      <c r="RGY32" s="291"/>
      <c r="RGZ32" s="291"/>
      <c r="RHA32" s="291"/>
      <c r="RHB32" s="291"/>
      <c r="RHC32" s="291"/>
      <c r="RHD32" s="291"/>
      <c r="RHE32" s="291"/>
      <c r="RHF32" s="291"/>
      <c r="RHG32" s="291"/>
      <c r="RHH32" s="291"/>
      <c r="RHI32" s="291"/>
      <c r="RHJ32" s="291"/>
      <c r="RHK32" s="291"/>
      <c r="RHL32" s="291"/>
      <c r="RHM32" s="291"/>
      <c r="RHN32" s="291"/>
      <c r="RHO32" s="291"/>
      <c r="RHP32" s="291"/>
      <c r="RHQ32" s="291"/>
      <c r="RHR32" s="291"/>
      <c r="RHS32" s="291"/>
      <c r="RHT32" s="291"/>
      <c r="RHU32" s="291"/>
      <c r="RHV32" s="291"/>
      <c r="RHW32" s="291"/>
      <c r="RHX32" s="291"/>
      <c r="RHY32" s="291"/>
      <c r="RHZ32" s="291"/>
      <c r="RIA32" s="291"/>
      <c r="RIB32" s="291"/>
      <c r="RIC32" s="291"/>
      <c r="RID32" s="291"/>
      <c r="RIE32" s="291"/>
      <c r="RIF32" s="291"/>
      <c r="RIG32" s="291"/>
      <c r="RIH32" s="291"/>
      <c r="RII32" s="291"/>
      <c r="RIJ32" s="291"/>
      <c r="RIK32" s="291"/>
      <c r="RIL32" s="291"/>
      <c r="RIM32" s="291"/>
      <c r="RIN32" s="291"/>
      <c r="RIO32" s="291"/>
      <c r="RIP32" s="291"/>
      <c r="RIQ32" s="291"/>
      <c r="RIR32" s="291"/>
      <c r="RIS32" s="291"/>
      <c r="RIT32" s="291"/>
      <c r="RIU32" s="291"/>
      <c r="RIV32" s="291"/>
      <c r="RIW32" s="291"/>
      <c r="RIX32" s="291"/>
      <c r="RIY32" s="291"/>
      <c r="RIZ32" s="291"/>
      <c r="RJA32" s="291"/>
      <c r="RJB32" s="291"/>
      <c r="RJC32" s="291"/>
      <c r="RJD32" s="291"/>
      <c r="RJE32" s="291"/>
      <c r="RJF32" s="291"/>
      <c r="RJG32" s="291"/>
      <c r="RJH32" s="291"/>
      <c r="RJI32" s="291"/>
      <c r="RJJ32" s="291"/>
      <c r="RJK32" s="291"/>
      <c r="RJL32" s="291"/>
      <c r="RJM32" s="291"/>
      <c r="RJN32" s="291"/>
      <c r="RJO32" s="291"/>
      <c r="RJP32" s="291"/>
      <c r="RJQ32" s="291"/>
      <c r="RJR32" s="291"/>
      <c r="RJS32" s="291"/>
      <c r="RJT32" s="291"/>
      <c r="RJU32" s="291"/>
      <c r="RJV32" s="291"/>
      <c r="RJW32" s="291"/>
      <c r="RJX32" s="291"/>
      <c r="RJY32" s="291"/>
      <c r="RJZ32" s="291"/>
      <c r="RKA32" s="291"/>
      <c r="RKB32" s="291"/>
      <c r="RKC32" s="291"/>
      <c r="RKD32" s="291"/>
      <c r="RKE32" s="291"/>
      <c r="RKF32" s="291"/>
      <c r="RKG32" s="291"/>
      <c r="RKH32" s="291"/>
      <c r="RKI32" s="291"/>
      <c r="RKJ32" s="291"/>
      <c r="RKK32" s="291"/>
      <c r="RKL32" s="291"/>
      <c r="RKM32" s="291"/>
      <c r="RKN32" s="291"/>
      <c r="RKO32" s="291"/>
      <c r="RKP32" s="291"/>
      <c r="RKQ32" s="291"/>
      <c r="RKR32" s="291"/>
      <c r="RKS32" s="291"/>
      <c r="RKT32" s="291"/>
      <c r="RKU32" s="291"/>
      <c r="RKV32" s="291"/>
      <c r="RKW32" s="291"/>
      <c r="RKX32" s="291"/>
      <c r="RKY32" s="291"/>
      <c r="RKZ32" s="291"/>
      <c r="RLA32" s="291"/>
      <c r="RLB32" s="291"/>
      <c r="RLC32" s="291"/>
      <c r="RLD32" s="291"/>
      <c r="RLE32" s="291"/>
      <c r="RLF32" s="291"/>
      <c r="RLG32" s="291"/>
      <c r="RLH32" s="291"/>
      <c r="RLI32" s="291"/>
      <c r="RLJ32" s="291"/>
      <c r="RLK32" s="291"/>
      <c r="RLL32" s="291"/>
      <c r="RLM32" s="291"/>
      <c r="RLN32" s="291"/>
      <c r="RLO32" s="291"/>
      <c r="RLP32" s="291"/>
      <c r="RLQ32" s="291"/>
      <c r="RLR32" s="291"/>
      <c r="RLS32" s="291"/>
      <c r="RLT32" s="291"/>
      <c r="RLU32" s="291"/>
      <c r="RLV32" s="291"/>
      <c r="RLW32" s="291"/>
      <c r="RLX32" s="291"/>
      <c r="RLY32" s="291"/>
      <c r="RLZ32" s="291"/>
      <c r="RMA32" s="291"/>
      <c r="RMB32" s="291"/>
      <c r="RMC32" s="291"/>
      <c r="RMD32" s="291"/>
      <c r="RME32" s="291"/>
      <c r="RMF32" s="291"/>
      <c r="RMG32" s="291"/>
      <c r="RMH32" s="291"/>
      <c r="RMI32" s="291"/>
      <c r="RMJ32" s="291"/>
      <c r="RMK32" s="291"/>
      <c r="RML32" s="291"/>
      <c r="RMM32" s="291"/>
      <c r="RMN32" s="291"/>
      <c r="RMO32" s="291"/>
      <c r="RMP32" s="291"/>
      <c r="RMQ32" s="291"/>
      <c r="RMR32" s="291"/>
      <c r="RMS32" s="291"/>
      <c r="RMT32" s="291"/>
      <c r="RMU32" s="291"/>
      <c r="RMV32" s="291"/>
      <c r="RMW32" s="291"/>
      <c r="RMX32" s="291"/>
      <c r="RMY32" s="291"/>
      <c r="RMZ32" s="291"/>
      <c r="RNA32" s="291"/>
      <c r="RNB32" s="291"/>
      <c r="RNC32" s="291"/>
      <c r="RND32" s="291"/>
      <c r="RNE32" s="291"/>
      <c r="RNF32" s="291"/>
      <c r="RNG32" s="291"/>
      <c r="RNH32" s="291"/>
      <c r="RNI32" s="291"/>
      <c r="RNJ32" s="291"/>
      <c r="RNK32" s="291"/>
      <c r="RNL32" s="291"/>
      <c r="RNM32" s="291"/>
      <c r="RNN32" s="291"/>
      <c r="RNO32" s="291"/>
      <c r="RNP32" s="291"/>
      <c r="RNQ32" s="291"/>
      <c r="RNR32" s="291"/>
      <c r="RNS32" s="291"/>
      <c r="RNT32" s="291"/>
      <c r="RNU32" s="291"/>
      <c r="RNV32" s="291"/>
      <c r="RNW32" s="291"/>
      <c r="RNX32" s="291"/>
      <c r="RNY32" s="291"/>
      <c r="RNZ32" s="291"/>
      <c r="ROA32" s="291"/>
      <c r="ROB32" s="291"/>
      <c r="ROC32" s="291"/>
      <c r="ROD32" s="291"/>
      <c r="ROE32" s="291"/>
      <c r="ROF32" s="291"/>
      <c r="ROG32" s="291"/>
      <c r="ROH32" s="291"/>
      <c r="ROI32" s="291"/>
      <c r="ROJ32" s="291"/>
      <c r="ROK32" s="291"/>
      <c r="ROL32" s="291"/>
      <c r="ROM32" s="291"/>
      <c r="RON32" s="291"/>
      <c r="ROO32" s="291"/>
      <c r="ROP32" s="291"/>
      <c r="ROQ32" s="291"/>
      <c r="ROR32" s="291"/>
      <c r="ROS32" s="291"/>
      <c r="ROT32" s="291"/>
      <c r="ROU32" s="291"/>
      <c r="ROV32" s="291"/>
      <c r="ROW32" s="291"/>
      <c r="ROX32" s="291"/>
      <c r="ROY32" s="291"/>
      <c r="ROZ32" s="291"/>
      <c r="RPA32" s="291"/>
      <c r="RPB32" s="291"/>
      <c r="RPC32" s="291"/>
      <c r="RPD32" s="291"/>
      <c r="RPE32" s="291"/>
      <c r="RPF32" s="291"/>
      <c r="RPG32" s="291"/>
      <c r="RPH32" s="291"/>
      <c r="RPI32" s="291"/>
      <c r="RPJ32" s="291"/>
      <c r="RPK32" s="291"/>
      <c r="RPL32" s="291"/>
      <c r="RPM32" s="291"/>
      <c r="RPN32" s="291"/>
      <c r="RPO32" s="291"/>
      <c r="RPP32" s="291"/>
      <c r="RPQ32" s="291"/>
      <c r="RPR32" s="291"/>
      <c r="RPS32" s="291"/>
      <c r="RPT32" s="291"/>
      <c r="RPU32" s="291"/>
      <c r="RPV32" s="291"/>
      <c r="RPW32" s="291"/>
      <c r="RPX32" s="291"/>
      <c r="RPY32" s="291"/>
      <c r="RPZ32" s="291"/>
      <c r="RQA32" s="291"/>
      <c r="RQB32" s="291"/>
      <c r="RQC32" s="291"/>
      <c r="RQD32" s="291"/>
      <c r="RQE32" s="291"/>
      <c r="RQF32" s="291"/>
      <c r="RQG32" s="291"/>
      <c r="RQH32" s="291"/>
      <c r="RQI32" s="291"/>
      <c r="RQJ32" s="291"/>
      <c r="RQK32" s="291"/>
      <c r="RQL32" s="291"/>
      <c r="RQM32" s="291"/>
      <c r="RQN32" s="291"/>
      <c r="RQO32" s="291"/>
      <c r="RQP32" s="291"/>
      <c r="RQQ32" s="291"/>
      <c r="RQR32" s="291"/>
      <c r="RQS32" s="291"/>
      <c r="RQT32" s="291"/>
      <c r="RQU32" s="291"/>
      <c r="RQV32" s="291"/>
      <c r="RQW32" s="291"/>
      <c r="RQX32" s="291"/>
      <c r="RQY32" s="291"/>
      <c r="RQZ32" s="291"/>
      <c r="RRA32" s="291"/>
      <c r="RRB32" s="291"/>
      <c r="RRC32" s="291"/>
      <c r="RRD32" s="291"/>
      <c r="RRE32" s="291"/>
      <c r="RRF32" s="291"/>
      <c r="RRG32" s="291"/>
      <c r="RRH32" s="291"/>
      <c r="RRI32" s="291"/>
      <c r="RRJ32" s="291"/>
      <c r="RRK32" s="291"/>
      <c r="RRL32" s="291"/>
      <c r="RRM32" s="291"/>
      <c r="RRN32" s="291"/>
      <c r="RRO32" s="291"/>
      <c r="RRP32" s="291"/>
      <c r="RRQ32" s="291"/>
      <c r="RRR32" s="291"/>
      <c r="RRS32" s="291"/>
      <c r="RRT32" s="291"/>
      <c r="RRU32" s="291"/>
      <c r="RRV32" s="291"/>
      <c r="RRW32" s="291"/>
      <c r="RRX32" s="291"/>
      <c r="RRY32" s="291"/>
      <c r="RRZ32" s="291"/>
      <c r="RSA32" s="291"/>
      <c r="RSB32" s="291"/>
      <c r="RSC32" s="291"/>
      <c r="RSD32" s="291"/>
      <c r="RSE32" s="291"/>
      <c r="RSF32" s="291"/>
      <c r="RSG32" s="291"/>
      <c r="RSH32" s="291"/>
      <c r="RSI32" s="291"/>
      <c r="RSJ32" s="291"/>
      <c r="RSK32" s="291"/>
      <c r="RSL32" s="291"/>
      <c r="RSM32" s="291"/>
      <c r="RSN32" s="291"/>
      <c r="RSO32" s="291"/>
      <c r="RSP32" s="291"/>
      <c r="RSQ32" s="291"/>
      <c r="RSR32" s="291"/>
      <c r="RSS32" s="291"/>
      <c r="RST32" s="291"/>
      <c r="RSU32" s="291"/>
      <c r="RSV32" s="291"/>
      <c r="RSW32" s="291"/>
      <c r="RSX32" s="291"/>
      <c r="RSY32" s="291"/>
      <c r="RSZ32" s="291"/>
      <c r="RTA32" s="291"/>
      <c r="RTB32" s="291"/>
      <c r="RTC32" s="291"/>
      <c r="RTD32" s="291"/>
      <c r="RTE32" s="291"/>
      <c r="RTF32" s="291"/>
      <c r="RTG32" s="291"/>
      <c r="RTH32" s="291"/>
      <c r="RTI32" s="291"/>
      <c r="RTJ32" s="291"/>
      <c r="RTK32" s="291"/>
      <c r="RTL32" s="291"/>
      <c r="RTM32" s="291"/>
      <c r="RTN32" s="291"/>
      <c r="RTO32" s="291"/>
      <c r="RTP32" s="291"/>
      <c r="RTQ32" s="291"/>
      <c r="RTR32" s="291"/>
      <c r="RTS32" s="291"/>
      <c r="RTT32" s="291"/>
      <c r="RTU32" s="291"/>
      <c r="RTV32" s="291"/>
      <c r="RTW32" s="291"/>
      <c r="RTX32" s="291"/>
      <c r="RTY32" s="291"/>
      <c r="RTZ32" s="291"/>
      <c r="RUA32" s="291"/>
      <c r="RUB32" s="291"/>
      <c r="RUC32" s="291"/>
      <c r="RUD32" s="291"/>
      <c r="RUE32" s="291"/>
      <c r="RUF32" s="291"/>
      <c r="RUG32" s="291"/>
      <c r="RUH32" s="291"/>
      <c r="RUI32" s="291"/>
      <c r="RUJ32" s="291"/>
      <c r="RUK32" s="291"/>
      <c r="RUL32" s="291"/>
      <c r="RUM32" s="291"/>
      <c r="RUN32" s="291"/>
      <c r="RUO32" s="291"/>
      <c r="RUP32" s="291"/>
      <c r="RUQ32" s="291"/>
      <c r="RUR32" s="291"/>
      <c r="RUS32" s="291"/>
      <c r="RUT32" s="291"/>
      <c r="RUU32" s="291"/>
      <c r="RUV32" s="291"/>
      <c r="RUW32" s="291"/>
      <c r="RUX32" s="291"/>
      <c r="RUY32" s="291"/>
      <c r="RUZ32" s="291"/>
      <c r="RVA32" s="291"/>
      <c r="RVB32" s="291"/>
      <c r="RVC32" s="291"/>
      <c r="RVD32" s="291"/>
      <c r="RVE32" s="291"/>
      <c r="RVF32" s="291"/>
      <c r="RVG32" s="291"/>
      <c r="RVH32" s="291"/>
      <c r="RVI32" s="291"/>
      <c r="RVJ32" s="291"/>
      <c r="RVK32" s="291"/>
      <c r="RVL32" s="291"/>
      <c r="RVM32" s="291"/>
      <c r="RVN32" s="291"/>
      <c r="RVO32" s="291"/>
      <c r="RVP32" s="291"/>
      <c r="RVQ32" s="291"/>
      <c r="RVR32" s="291"/>
      <c r="RVS32" s="291"/>
      <c r="RVT32" s="291"/>
      <c r="RVU32" s="291"/>
      <c r="RVV32" s="291"/>
      <c r="RVW32" s="291"/>
      <c r="RVX32" s="291"/>
      <c r="RVY32" s="291"/>
      <c r="RVZ32" s="291"/>
      <c r="RWA32" s="291"/>
      <c r="RWB32" s="291"/>
      <c r="RWC32" s="291"/>
      <c r="RWD32" s="291"/>
      <c r="RWE32" s="291"/>
      <c r="RWF32" s="291"/>
      <c r="RWG32" s="291"/>
      <c r="RWH32" s="291"/>
      <c r="RWI32" s="291"/>
      <c r="RWJ32" s="291"/>
      <c r="RWK32" s="291"/>
      <c r="RWL32" s="291"/>
      <c r="RWM32" s="291"/>
      <c r="RWN32" s="291"/>
      <c r="RWO32" s="291"/>
      <c r="RWP32" s="291"/>
      <c r="RWQ32" s="291"/>
      <c r="RWR32" s="291"/>
      <c r="RWS32" s="291"/>
      <c r="RWT32" s="291"/>
      <c r="RWU32" s="291"/>
      <c r="RWV32" s="291"/>
      <c r="RWW32" s="291"/>
      <c r="RWX32" s="291"/>
      <c r="RWY32" s="291"/>
      <c r="RWZ32" s="291"/>
      <c r="RXA32" s="291"/>
      <c r="RXB32" s="291"/>
      <c r="RXC32" s="291"/>
      <c r="RXD32" s="291"/>
      <c r="RXE32" s="291"/>
      <c r="RXF32" s="291"/>
      <c r="RXG32" s="291"/>
      <c r="RXH32" s="291"/>
      <c r="RXI32" s="291"/>
      <c r="RXJ32" s="291"/>
      <c r="RXK32" s="291"/>
      <c r="RXL32" s="291"/>
      <c r="RXM32" s="291"/>
      <c r="RXN32" s="291"/>
      <c r="RXO32" s="291"/>
      <c r="RXP32" s="291"/>
      <c r="RXQ32" s="291"/>
      <c r="RXR32" s="291"/>
      <c r="RXS32" s="291"/>
      <c r="RXT32" s="291"/>
      <c r="RXU32" s="291"/>
      <c r="RXV32" s="291"/>
      <c r="RXW32" s="291"/>
      <c r="RXX32" s="291"/>
      <c r="RXY32" s="291"/>
      <c r="RXZ32" s="291"/>
      <c r="RYA32" s="291"/>
      <c r="RYB32" s="291"/>
      <c r="RYC32" s="291"/>
      <c r="RYD32" s="291"/>
      <c r="RYE32" s="291"/>
      <c r="RYF32" s="291"/>
      <c r="RYG32" s="291"/>
      <c r="RYH32" s="291"/>
      <c r="RYI32" s="291"/>
      <c r="RYJ32" s="291"/>
      <c r="RYK32" s="291"/>
      <c r="RYL32" s="291"/>
      <c r="RYM32" s="291"/>
      <c r="RYN32" s="291"/>
      <c r="RYO32" s="291"/>
      <c r="RYP32" s="291"/>
      <c r="RYQ32" s="291"/>
      <c r="RYR32" s="291"/>
      <c r="RYS32" s="291"/>
      <c r="RYT32" s="291"/>
      <c r="RYU32" s="291"/>
      <c r="RYV32" s="291"/>
      <c r="RYW32" s="291"/>
      <c r="RYX32" s="291"/>
      <c r="RYY32" s="291"/>
      <c r="RYZ32" s="291"/>
      <c r="RZA32" s="291"/>
      <c r="RZB32" s="291"/>
      <c r="RZC32" s="291"/>
      <c r="RZD32" s="291"/>
      <c r="RZE32" s="291"/>
      <c r="RZF32" s="291"/>
      <c r="RZG32" s="291"/>
      <c r="RZH32" s="291"/>
      <c r="RZI32" s="291"/>
      <c r="RZJ32" s="291"/>
      <c r="RZK32" s="291"/>
      <c r="RZL32" s="291"/>
      <c r="RZM32" s="291"/>
      <c r="RZN32" s="291"/>
      <c r="RZO32" s="291"/>
      <c r="RZP32" s="291"/>
      <c r="RZQ32" s="291"/>
      <c r="RZR32" s="291"/>
      <c r="RZS32" s="291"/>
      <c r="RZT32" s="291"/>
      <c r="RZU32" s="291"/>
      <c r="RZV32" s="291"/>
      <c r="RZW32" s="291"/>
      <c r="RZX32" s="291"/>
      <c r="RZY32" s="291"/>
      <c r="RZZ32" s="291"/>
      <c r="SAA32" s="291"/>
      <c r="SAB32" s="291"/>
      <c r="SAC32" s="291"/>
      <c r="SAD32" s="291"/>
      <c r="SAE32" s="291"/>
      <c r="SAF32" s="291"/>
      <c r="SAG32" s="291"/>
      <c r="SAH32" s="291"/>
      <c r="SAI32" s="291"/>
      <c r="SAJ32" s="291"/>
      <c r="SAK32" s="291"/>
      <c r="SAL32" s="291"/>
      <c r="SAM32" s="291"/>
      <c r="SAN32" s="291"/>
      <c r="SAO32" s="291"/>
      <c r="SAP32" s="291"/>
      <c r="SAQ32" s="291"/>
      <c r="SAR32" s="291"/>
      <c r="SAS32" s="291"/>
      <c r="SAT32" s="291"/>
      <c r="SAU32" s="291"/>
      <c r="SAV32" s="291"/>
      <c r="SAW32" s="291"/>
      <c r="SAX32" s="291"/>
      <c r="SAY32" s="291"/>
      <c r="SAZ32" s="291"/>
      <c r="SBA32" s="291"/>
      <c r="SBB32" s="291"/>
      <c r="SBC32" s="291"/>
      <c r="SBD32" s="291"/>
      <c r="SBE32" s="291"/>
      <c r="SBF32" s="291"/>
      <c r="SBG32" s="291"/>
      <c r="SBH32" s="291"/>
      <c r="SBI32" s="291"/>
      <c r="SBJ32" s="291"/>
      <c r="SBK32" s="291"/>
      <c r="SBL32" s="291"/>
      <c r="SBM32" s="291"/>
      <c r="SBN32" s="291"/>
      <c r="SBO32" s="291"/>
      <c r="SBP32" s="291"/>
      <c r="SBQ32" s="291"/>
      <c r="SBR32" s="291"/>
      <c r="SBS32" s="291"/>
      <c r="SBT32" s="291"/>
      <c r="SBU32" s="291"/>
      <c r="SBV32" s="291"/>
      <c r="SBW32" s="291"/>
      <c r="SBX32" s="291"/>
      <c r="SBY32" s="291"/>
      <c r="SBZ32" s="291"/>
      <c r="SCA32" s="291"/>
      <c r="SCB32" s="291"/>
      <c r="SCC32" s="291"/>
      <c r="SCD32" s="291"/>
      <c r="SCE32" s="291"/>
      <c r="SCF32" s="291"/>
      <c r="SCG32" s="291"/>
      <c r="SCH32" s="291"/>
      <c r="SCI32" s="291"/>
      <c r="SCJ32" s="291"/>
      <c r="SCK32" s="291"/>
      <c r="SCL32" s="291"/>
      <c r="SCM32" s="291"/>
      <c r="SCN32" s="291"/>
      <c r="SCO32" s="291"/>
      <c r="SCP32" s="291"/>
      <c r="SCQ32" s="291"/>
      <c r="SCR32" s="291"/>
      <c r="SCS32" s="291"/>
      <c r="SCT32" s="291"/>
      <c r="SCU32" s="291"/>
      <c r="SCV32" s="291"/>
      <c r="SCW32" s="291"/>
      <c r="SCX32" s="291"/>
      <c r="SCY32" s="291"/>
      <c r="SCZ32" s="291"/>
      <c r="SDA32" s="291"/>
      <c r="SDB32" s="291"/>
      <c r="SDC32" s="291"/>
      <c r="SDD32" s="291"/>
      <c r="SDE32" s="291"/>
      <c r="SDF32" s="291"/>
      <c r="SDG32" s="291"/>
      <c r="SDH32" s="291"/>
      <c r="SDI32" s="291"/>
      <c r="SDJ32" s="291"/>
      <c r="SDK32" s="291"/>
      <c r="SDL32" s="291"/>
      <c r="SDM32" s="291"/>
      <c r="SDN32" s="291"/>
      <c r="SDO32" s="291"/>
      <c r="SDP32" s="291"/>
      <c r="SDQ32" s="291"/>
      <c r="SDR32" s="291"/>
      <c r="SDS32" s="291"/>
      <c r="SDT32" s="291"/>
      <c r="SDU32" s="291"/>
      <c r="SDV32" s="291"/>
      <c r="SDW32" s="291"/>
      <c r="SDX32" s="291"/>
      <c r="SDY32" s="291"/>
      <c r="SDZ32" s="291"/>
      <c r="SEA32" s="291"/>
      <c r="SEB32" s="291"/>
      <c r="SEC32" s="291"/>
      <c r="SED32" s="291"/>
      <c r="SEE32" s="291"/>
      <c r="SEF32" s="291"/>
      <c r="SEG32" s="291"/>
      <c r="SEH32" s="291"/>
      <c r="SEI32" s="291"/>
      <c r="SEJ32" s="291"/>
      <c r="SEK32" s="291"/>
      <c r="SEL32" s="291"/>
      <c r="SEM32" s="291"/>
      <c r="SEN32" s="291"/>
      <c r="SEO32" s="291"/>
      <c r="SEP32" s="291"/>
      <c r="SEQ32" s="291"/>
      <c r="SER32" s="291"/>
      <c r="SES32" s="291"/>
      <c r="SET32" s="291"/>
      <c r="SEU32" s="291"/>
      <c r="SEV32" s="291"/>
      <c r="SEW32" s="291"/>
      <c r="SEX32" s="291"/>
      <c r="SEY32" s="291"/>
      <c r="SEZ32" s="291"/>
      <c r="SFA32" s="291"/>
      <c r="SFB32" s="291"/>
      <c r="SFC32" s="291"/>
      <c r="SFD32" s="291"/>
      <c r="SFE32" s="291"/>
      <c r="SFF32" s="291"/>
      <c r="SFG32" s="291"/>
      <c r="SFH32" s="291"/>
      <c r="SFI32" s="291"/>
      <c r="SFJ32" s="291"/>
      <c r="SFK32" s="291"/>
      <c r="SFL32" s="291"/>
      <c r="SFM32" s="291"/>
      <c r="SFN32" s="291"/>
      <c r="SFO32" s="291"/>
      <c r="SFP32" s="291"/>
      <c r="SFQ32" s="291"/>
      <c r="SFR32" s="291"/>
      <c r="SFS32" s="291"/>
      <c r="SFT32" s="291"/>
      <c r="SFU32" s="291"/>
      <c r="SFV32" s="291"/>
      <c r="SFW32" s="291"/>
      <c r="SFX32" s="291"/>
      <c r="SFY32" s="291"/>
      <c r="SFZ32" s="291"/>
      <c r="SGA32" s="291"/>
      <c r="SGB32" s="291"/>
      <c r="SGC32" s="291"/>
      <c r="SGD32" s="291"/>
      <c r="SGE32" s="291"/>
      <c r="SGF32" s="291"/>
      <c r="SGG32" s="291"/>
      <c r="SGH32" s="291"/>
      <c r="SGI32" s="291"/>
      <c r="SGJ32" s="291"/>
      <c r="SGK32" s="291"/>
      <c r="SGL32" s="291"/>
      <c r="SGM32" s="291"/>
      <c r="SGN32" s="291"/>
      <c r="SGO32" s="291"/>
      <c r="SGP32" s="291"/>
      <c r="SGQ32" s="291"/>
      <c r="SGR32" s="291"/>
      <c r="SGS32" s="291"/>
      <c r="SGT32" s="291"/>
      <c r="SGU32" s="291"/>
      <c r="SGV32" s="291"/>
      <c r="SGW32" s="291"/>
      <c r="SGX32" s="291"/>
      <c r="SGY32" s="291"/>
      <c r="SGZ32" s="291"/>
      <c r="SHA32" s="291"/>
      <c r="SHB32" s="291"/>
      <c r="SHC32" s="291"/>
      <c r="SHD32" s="291"/>
      <c r="SHE32" s="291"/>
      <c r="SHF32" s="291"/>
      <c r="SHG32" s="291"/>
      <c r="SHH32" s="291"/>
      <c r="SHI32" s="291"/>
      <c r="SHJ32" s="291"/>
      <c r="SHK32" s="291"/>
      <c r="SHL32" s="291"/>
      <c r="SHM32" s="291"/>
      <c r="SHN32" s="291"/>
      <c r="SHO32" s="291"/>
      <c r="SHP32" s="291"/>
      <c r="SHQ32" s="291"/>
      <c r="SHR32" s="291"/>
      <c r="SHS32" s="291"/>
      <c r="SHT32" s="291"/>
      <c r="SHU32" s="291"/>
      <c r="SHV32" s="291"/>
      <c r="SHW32" s="291"/>
      <c r="SHX32" s="291"/>
      <c r="SHY32" s="291"/>
      <c r="SHZ32" s="291"/>
      <c r="SIA32" s="291"/>
      <c r="SIB32" s="291"/>
      <c r="SIC32" s="291"/>
      <c r="SID32" s="291"/>
      <c r="SIE32" s="291"/>
      <c r="SIF32" s="291"/>
      <c r="SIG32" s="291"/>
      <c r="SIH32" s="291"/>
      <c r="SII32" s="291"/>
      <c r="SIJ32" s="291"/>
      <c r="SIK32" s="291"/>
      <c r="SIL32" s="291"/>
      <c r="SIM32" s="291"/>
      <c r="SIN32" s="291"/>
      <c r="SIO32" s="291"/>
      <c r="SIP32" s="291"/>
      <c r="SIQ32" s="291"/>
      <c r="SIR32" s="291"/>
      <c r="SIS32" s="291"/>
      <c r="SIT32" s="291"/>
      <c r="SIU32" s="291"/>
      <c r="SIV32" s="291"/>
      <c r="SIW32" s="291"/>
      <c r="SIX32" s="291"/>
      <c r="SIY32" s="291"/>
      <c r="SIZ32" s="291"/>
      <c r="SJA32" s="291"/>
      <c r="SJB32" s="291"/>
      <c r="SJC32" s="291"/>
      <c r="SJD32" s="291"/>
      <c r="SJE32" s="291"/>
      <c r="SJF32" s="291"/>
      <c r="SJG32" s="291"/>
      <c r="SJH32" s="291"/>
      <c r="SJI32" s="291"/>
      <c r="SJJ32" s="291"/>
      <c r="SJK32" s="291"/>
      <c r="SJL32" s="291"/>
      <c r="SJM32" s="291"/>
      <c r="SJN32" s="291"/>
      <c r="SJO32" s="291"/>
      <c r="SJP32" s="291"/>
      <c r="SJQ32" s="291"/>
      <c r="SJR32" s="291"/>
      <c r="SJS32" s="291"/>
      <c r="SJT32" s="291"/>
      <c r="SJU32" s="291"/>
      <c r="SJV32" s="291"/>
      <c r="SJW32" s="291"/>
      <c r="SJX32" s="291"/>
      <c r="SJY32" s="291"/>
      <c r="SJZ32" s="291"/>
      <c r="SKA32" s="291"/>
      <c r="SKB32" s="291"/>
      <c r="SKC32" s="291"/>
      <c r="SKD32" s="291"/>
      <c r="SKE32" s="291"/>
      <c r="SKF32" s="291"/>
      <c r="SKG32" s="291"/>
      <c r="SKH32" s="291"/>
      <c r="SKI32" s="291"/>
      <c r="SKJ32" s="291"/>
      <c r="SKK32" s="291"/>
      <c r="SKL32" s="291"/>
      <c r="SKM32" s="291"/>
      <c r="SKN32" s="291"/>
      <c r="SKO32" s="291"/>
      <c r="SKP32" s="291"/>
      <c r="SKQ32" s="291"/>
      <c r="SKR32" s="291"/>
      <c r="SKS32" s="291"/>
      <c r="SKT32" s="291"/>
      <c r="SKU32" s="291"/>
      <c r="SKV32" s="291"/>
      <c r="SKW32" s="291"/>
      <c r="SKX32" s="291"/>
      <c r="SKY32" s="291"/>
      <c r="SKZ32" s="291"/>
      <c r="SLA32" s="291"/>
      <c r="SLB32" s="291"/>
      <c r="SLC32" s="291"/>
      <c r="SLD32" s="291"/>
      <c r="SLE32" s="291"/>
      <c r="SLF32" s="291"/>
      <c r="SLG32" s="291"/>
      <c r="SLH32" s="291"/>
      <c r="SLI32" s="291"/>
      <c r="SLJ32" s="291"/>
      <c r="SLK32" s="291"/>
      <c r="SLL32" s="291"/>
      <c r="SLM32" s="291"/>
      <c r="SLN32" s="291"/>
      <c r="SLO32" s="291"/>
      <c r="SLP32" s="291"/>
      <c r="SLQ32" s="291"/>
      <c r="SLR32" s="291"/>
      <c r="SLS32" s="291"/>
      <c r="SLT32" s="291"/>
      <c r="SLU32" s="291"/>
      <c r="SLV32" s="291"/>
      <c r="SLW32" s="291"/>
      <c r="SLX32" s="291"/>
      <c r="SLY32" s="291"/>
      <c r="SLZ32" s="291"/>
      <c r="SMA32" s="291"/>
      <c r="SMB32" s="291"/>
      <c r="SMC32" s="291"/>
      <c r="SMD32" s="291"/>
      <c r="SME32" s="291"/>
      <c r="SMF32" s="291"/>
      <c r="SMG32" s="291"/>
      <c r="SMH32" s="291"/>
      <c r="SMI32" s="291"/>
      <c r="SMJ32" s="291"/>
      <c r="SMK32" s="291"/>
      <c r="SML32" s="291"/>
      <c r="SMM32" s="291"/>
      <c r="SMN32" s="291"/>
      <c r="SMO32" s="291"/>
      <c r="SMP32" s="291"/>
      <c r="SMQ32" s="291"/>
      <c r="SMR32" s="291"/>
      <c r="SMS32" s="291"/>
      <c r="SMT32" s="291"/>
      <c r="SMU32" s="291"/>
      <c r="SMV32" s="291"/>
      <c r="SMW32" s="291"/>
      <c r="SMX32" s="291"/>
      <c r="SMY32" s="291"/>
      <c r="SMZ32" s="291"/>
      <c r="SNA32" s="291"/>
      <c r="SNB32" s="291"/>
      <c r="SNC32" s="291"/>
      <c r="SND32" s="291"/>
      <c r="SNE32" s="291"/>
      <c r="SNF32" s="291"/>
      <c r="SNG32" s="291"/>
      <c r="SNH32" s="291"/>
      <c r="SNI32" s="291"/>
      <c r="SNJ32" s="291"/>
      <c r="SNK32" s="291"/>
      <c r="SNL32" s="291"/>
      <c r="SNM32" s="291"/>
      <c r="SNN32" s="291"/>
      <c r="SNO32" s="291"/>
      <c r="SNP32" s="291"/>
      <c r="SNQ32" s="291"/>
      <c r="SNR32" s="291"/>
      <c r="SNS32" s="291"/>
      <c r="SNT32" s="291"/>
      <c r="SNU32" s="291"/>
      <c r="SNV32" s="291"/>
      <c r="SNW32" s="291"/>
      <c r="SNX32" s="291"/>
      <c r="SNY32" s="291"/>
      <c r="SNZ32" s="291"/>
      <c r="SOA32" s="291"/>
      <c r="SOB32" s="291"/>
      <c r="SOC32" s="291"/>
      <c r="SOD32" s="291"/>
      <c r="SOE32" s="291"/>
      <c r="SOF32" s="291"/>
      <c r="SOG32" s="291"/>
      <c r="SOH32" s="291"/>
      <c r="SOI32" s="291"/>
      <c r="SOJ32" s="291"/>
      <c r="SOK32" s="291"/>
      <c r="SOL32" s="291"/>
      <c r="SOM32" s="291"/>
      <c r="SON32" s="291"/>
      <c r="SOO32" s="291"/>
      <c r="SOP32" s="291"/>
      <c r="SOQ32" s="291"/>
      <c r="SOR32" s="291"/>
      <c r="SOS32" s="291"/>
      <c r="SOT32" s="291"/>
      <c r="SOU32" s="291"/>
      <c r="SOV32" s="291"/>
      <c r="SOW32" s="291"/>
      <c r="SOX32" s="291"/>
      <c r="SOY32" s="291"/>
      <c r="SOZ32" s="291"/>
      <c r="SPA32" s="291"/>
      <c r="SPB32" s="291"/>
      <c r="SPC32" s="291"/>
      <c r="SPD32" s="291"/>
      <c r="SPE32" s="291"/>
      <c r="SPF32" s="291"/>
      <c r="SPG32" s="291"/>
      <c r="SPH32" s="291"/>
      <c r="SPI32" s="291"/>
      <c r="SPJ32" s="291"/>
      <c r="SPK32" s="291"/>
      <c r="SPL32" s="291"/>
      <c r="SPM32" s="291"/>
      <c r="SPN32" s="291"/>
      <c r="SPO32" s="291"/>
      <c r="SPP32" s="291"/>
      <c r="SPQ32" s="291"/>
      <c r="SPR32" s="291"/>
      <c r="SPS32" s="291"/>
      <c r="SPT32" s="291"/>
      <c r="SPU32" s="291"/>
      <c r="SPV32" s="291"/>
      <c r="SPW32" s="291"/>
      <c r="SPX32" s="291"/>
      <c r="SPY32" s="291"/>
      <c r="SPZ32" s="291"/>
      <c r="SQA32" s="291"/>
      <c r="SQB32" s="291"/>
      <c r="SQC32" s="291"/>
      <c r="SQD32" s="291"/>
      <c r="SQE32" s="291"/>
      <c r="SQF32" s="291"/>
      <c r="SQG32" s="291"/>
      <c r="SQH32" s="291"/>
      <c r="SQI32" s="291"/>
      <c r="SQJ32" s="291"/>
      <c r="SQK32" s="291"/>
      <c r="SQL32" s="291"/>
      <c r="SQM32" s="291"/>
      <c r="SQN32" s="291"/>
      <c r="SQO32" s="291"/>
      <c r="SQP32" s="291"/>
      <c r="SQQ32" s="291"/>
      <c r="SQR32" s="291"/>
      <c r="SQS32" s="291"/>
      <c r="SQT32" s="291"/>
      <c r="SQU32" s="291"/>
      <c r="SQV32" s="291"/>
      <c r="SQW32" s="291"/>
      <c r="SQX32" s="291"/>
      <c r="SQY32" s="291"/>
      <c r="SQZ32" s="291"/>
      <c r="SRA32" s="291"/>
      <c r="SRB32" s="291"/>
      <c r="SRC32" s="291"/>
      <c r="SRD32" s="291"/>
      <c r="SRE32" s="291"/>
      <c r="SRF32" s="291"/>
      <c r="SRG32" s="291"/>
      <c r="SRH32" s="291"/>
      <c r="SRI32" s="291"/>
      <c r="SRJ32" s="291"/>
      <c r="SRK32" s="291"/>
      <c r="SRL32" s="291"/>
      <c r="SRM32" s="291"/>
      <c r="SRN32" s="291"/>
      <c r="SRO32" s="291"/>
      <c r="SRP32" s="291"/>
      <c r="SRQ32" s="291"/>
      <c r="SRR32" s="291"/>
      <c r="SRS32" s="291"/>
      <c r="SRT32" s="291"/>
      <c r="SRU32" s="291"/>
      <c r="SRV32" s="291"/>
      <c r="SRW32" s="291"/>
      <c r="SRX32" s="291"/>
      <c r="SRY32" s="291"/>
      <c r="SRZ32" s="291"/>
      <c r="SSA32" s="291"/>
      <c r="SSB32" s="291"/>
      <c r="SSC32" s="291"/>
      <c r="SSD32" s="291"/>
      <c r="SSE32" s="291"/>
      <c r="SSF32" s="291"/>
      <c r="SSG32" s="291"/>
      <c r="SSH32" s="291"/>
      <c r="SSI32" s="291"/>
      <c r="SSJ32" s="291"/>
      <c r="SSK32" s="291"/>
      <c r="SSL32" s="291"/>
      <c r="SSM32" s="291"/>
      <c r="SSN32" s="291"/>
      <c r="SSO32" s="291"/>
      <c r="SSP32" s="291"/>
      <c r="SSQ32" s="291"/>
      <c r="SSR32" s="291"/>
      <c r="SSS32" s="291"/>
      <c r="SST32" s="291"/>
      <c r="SSU32" s="291"/>
      <c r="SSV32" s="291"/>
      <c r="SSW32" s="291"/>
      <c r="SSX32" s="291"/>
      <c r="SSY32" s="291"/>
      <c r="SSZ32" s="291"/>
      <c r="STA32" s="291"/>
      <c r="STB32" s="291"/>
      <c r="STC32" s="291"/>
      <c r="STD32" s="291"/>
      <c r="STE32" s="291"/>
      <c r="STF32" s="291"/>
      <c r="STG32" s="291"/>
      <c r="STH32" s="291"/>
      <c r="STI32" s="291"/>
      <c r="STJ32" s="291"/>
      <c r="STK32" s="291"/>
      <c r="STL32" s="291"/>
      <c r="STM32" s="291"/>
      <c r="STN32" s="291"/>
      <c r="STO32" s="291"/>
      <c r="STP32" s="291"/>
      <c r="STQ32" s="291"/>
      <c r="STR32" s="291"/>
      <c r="STS32" s="291"/>
      <c r="STT32" s="291"/>
      <c r="STU32" s="291"/>
      <c r="STV32" s="291"/>
      <c r="STW32" s="291"/>
      <c r="STX32" s="291"/>
      <c r="STY32" s="291"/>
      <c r="STZ32" s="291"/>
      <c r="SUA32" s="291"/>
      <c r="SUB32" s="291"/>
      <c r="SUC32" s="291"/>
      <c r="SUD32" s="291"/>
      <c r="SUE32" s="291"/>
      <c r="SUF32" s="291"/>
      <c r="SUG32" s="291"/>
      <c r="SUH32" s="291"/>
      <c r="SUI32" s="291"/>
      <c r="SUJ32" s="291"/>
      <c r="SUK32" s="291"/>
      <c r="SUL32" s="291"/>
      <c r="SUM32" s="291"/>
      <c r="SUN32" s="291"/>
      <c r="SUO32" s="291"/>
      <c r="SUP32" s="291"/>
      <c r="SUQ32" s="291"/>
      <c r="SUR32" s="291"/>
      <c r="SUS32" s="291"/>
      <c r="SUT32" s="291"/>
      <c r="SUU32" s="291"/>
      <c r="SUV32" s="291"/>
      <c r="SUW32" s="291"/>
      <c r="SUX32" s="291"/>
      <c r="SUY32" s="291"/>
      <c r="SUZ32" s="291"/>
      <c r="SVA32" s="291"/>
      <c r="SVB32" s="291"/>
      <c r="SVC32" s="291"/>
      <c r="SVD32" s="291"/>
      <c r="SVE32" s="291"/>
      <c r="SVF32" s="291"/>
      <c r="SVG32" s="291"/>
      <c r="SVH32" s="291"/>
      <c r="SVI32" s="291"/>
      <c r="SVJ32" s="291"/>
      <c r="SVK32" s="291"/>
      <c r="SVL32" s="291"/>
      <c r="SVM32" s="291"/>
      <c r="SVN32" s="291"/>
      <c r="SVO32" s="291"/>
      <c r="SVP32" s="291"/>
      <c r="SVQ32" s="291"/>
      <c r="SVR32" s="291"/>
      <c r="SVS32" s="291"/>
      <c r="SVT32" s="291"/>
      <c r="SVU32" s="291"/>
      <c r="SVV32" s="291"/>
      <c r="SVW32" s="291"/>
      <c r="SVX32" s="291"/>
      <c r="SVY32" s="291"/>
      <c r="SVZ32" s="291"/>
      <c r="SWA32" s="291"/>
      <c r="SWB32" s="291"/>
      <c r="SWC32" s="291"/>
      <c r="SWD32" s="291"/>
      <c r="SWE32" s="291"/>
      <c r="SWF32" s="291"/>
      <c r="SWG32" s="291"/>
      <c r="SWH32" s="291"/>
      <c r="SWI32" s="291"/>
      <c r="SWJ32" s="291"/>
      <c r="SWK32" s="291"/>
      <c r="SWL32" s="291"/>
      <c r="SWM32" s="291"/>
      <c r="SWN32" s="291"/>
      <c r="SWO32" s="291"/>
      <c r="SWP32" s="291"/>
      <c r="SWQ32" s="291"/>
      <c r="SWR32" s="291"/>
      <c r="SWS32" s="291"/>
      <c r="SWT32" s="291"/>
      <c r="SWU32" s="291"/>
      <c r="SWV32" s="291"/>
      <c r="SWW32" s="291"/>
      <c r="SWX32" s="291"/>
      <c r="SWY32" s="291"/>
      <c r="SWZ32" s="291"/>
      <c r="SXA32" s="291"/>
      <c r="SXB32" s="291"/>
      <c r="SXC32" s="291"/>
      <c r="SXD32" s="291"/>
      <c r="SXE32" s="291"/>
      <c r="SXF32" s="291"/>
      <c r="SXG32" s="291"/>
      <c r="SXH32" s="291"/>
      <c r="SXI32" s="291"/>
      <c r="SXJ32" s="291"/>
      <c r="SXK32" s="291"/>
      <c r="SXL32" s="291"/>
      <c r="SXM32" s="291"/>
      <c r="SXN32" s="291"/>
      <c r="SXO32" s="291"/>
      <c r="SXP32" s="291"/>
      <c r="SXQ32" s="291"/>
      <c r="SXR32" s="291"/>
      <c r="SXS32" s="291"/>
      <c r="SXT32" s="291"/>
      <c r="SXU32" s="291"/>
      <c r="SXV32" s="291"/>
      <c r="SXW32" s="291"/>
      <c r="SXX32" s="291"/>
      <c r="SXY32" s="291"/>
      <c r="SXZ32" s="291"/>
      <c r="SYA32" s="291"/>
      <c r="SYB32" s="291"/>
      <c r="SYC32" s="291"/>
      <c r="SYD32" s="291"/>
      <c r="SYE32" s="291"/>
      <c r="SYF32" s="291"/>
      <c r="SYG32" s="291"/>
      <c r="SYH32" s="291"/>
      <c r="SYI32" s="291"/>
      <c r="SYJ32" s="291"/>
      <c r="SYK32" s="291"/>
      <c r="SYL32" s="291"/>
      <c r="SYM32" s="291"/>
      <c r="SYN32" s="291"/>
      <c r="SYO32" s="291"/>
      <c r="SYP32" s="291"/>
      <c r="SYQ32" s="291"/>
      <c r="SYR32" s="291"/>
      <c r="SYS32" s="291"/>
      <c r="SYT32" s="291"/>
      <c r="SYU32" s="291"/>
      <c r="SYV32" s="291"/>
      <c r="SYW32" s="291"/>
      <c r="SYX32" s="291"/>
      <c r="SYY32" s="291"/>
      <c r="SYZ32" s="291"/>
      <c r="SZA32" s="291"/>
      <c r="SZB32" s="291"/>
      <c r="SZC32" s="291"/>
      <c r="SZD32" s="291"/>
      <c r="SZE32" s="291"/>
      <c r="SZF32" s="291"/>
      <c r="SZG32" s="291"/>
      <c r="SZH32" s="291"/>
      <c r="SZI32" s="291"/>
      <c r="SZJ32" s="291"/>
      <c r="SZK32" s="291"/>
      <c r="SZL32" s="291"/>
      <c r="SZM32" s="291"/>
      <c r="SZN32" s="291"/>
      <c r="SZO32" s="291"/>
      <c r="SZP32" s="291"/>
      <c r="SZQ32" s="291"/>
      <c r="SZR32" s="291"/>
      <c r="SZS32" s="291"/>
      <c r="SZT32" s="291"/>
      <c r="SZU32" s="291"/>
      <c r="SZV32" s="291"/>
      <c r="SZW32" s="291"/>
      <c r="SZX32" s="291"/>
      <c r="SZY32" s="291"/>
      <c r="SZZ32" s="291"/>
      <c r="TAA32" s="291"/>
      <c r="TAB32" s="291"/>
      <c r="TAC32" s="291"/>
      <c r="TAD32" s="291"/>
      <c r="TAE32" s="291"/>
      <c r="TAF32" s="291"/>
      <c r="TAG32" s="291"/>
      <c r="TAH32" s="291"/>
      <c r="TAI32" s="291"/>
      <c r="TAJ32" s="291"/>
      <c r="TAK32" s="291"/>
      <c r="TAL32" s="291"/>
      <c r="TAM32" s="291"/>
      <c r="TAN32" s="291"/>
      <c r="TAO32" s="291"/>
      <c r="TAP32" s="291"/>
      <c r="TAQ32" s="291"/>
      <c r="TAR32" s="291"/>
      <c r="TAS32" s="291"/>
      <c r="TAT32" s="291"/>
      <c r="TAU32" s="291"/>
      <c r="TAV32" s="291"/>
      <c r="TAW32" s="291"/>
      <c r="TAX32" s="291"/>
      <c r="TAY32" s="291"/>
      <c r="TAZ32" s="291"/>
      <c r="TBA32" s="291"/>
      <c r="TBB32" s="291"/>
      <c r="TBC32" s="291"/>
      <c r="TBD32" s="291"/>
      <c r="TBE32" s="291"/>
      <c r="TBF32" s="291"/>
      <c r="TBG32" s="291"/>
      <c r="TBH32" s="291"/>
      <c r="TBI32" s="291"/>
      <c r="TBJ32" s="291"/>
      <c r="TBK32" s="291"/>
      <c r="TBL32" s="291"/>
      <c r="TBM32" s="291"/>
      <c r="TBN32" s="291"/>
      <c r="TBO32" s="291"/>
      <c r="TBP32" s="291"/>
      <c r="TBQ32" s="291"/>
      <c r="TBR32" s="291"/>
      <c r="TBS32" s="291"/>
      <c r="TBT32" s="291"/>
      <c r="TBU32" s="291"/>
      <c r="TBV32" s="291"/>
      <c r="TBW32" s="291"/>
      <c r="TBX32" s="291"/>
      <c r="TBY32" s="291"/>
      <c r="TBZ32" s="291"/>
      <c r="TCA32" s="291"/>
      <c r="TCB32" s="291"/>
      <c r="TCC32" s="291"/>
      <c r="TCD32" s="291"/>
      <c r="TCE32" s="291"/>
      <c r="TCF32" s="291"/>
      <c r="TCG32" s="291"/>
      <c r="TCH32" s="291"/>
      <c r="TCI32" s="291"/>
      <c r="TCJ32" s="291"/>
      <c r="TCK32" s="291"/>
      <c r="TCL32" s="291"/>
      <c r="TCM32" s="291"/>
      <c r="TCN32" s="291"/>
      <c r="TCO32" s="291"/>
      <c r="TCP32" s="291"/>
      <c r="TCQ32" s="291"/>
      <c r="TCR32" s="291"/>
      <c r="TCS32" s="291"/>
      <c r="TCT32" s="291"/>
      <c r="TCU32" s="291"/>
      <c r="TCV32" s="291"/>
      <c r="TCW32" s="291"/>
      <c r="TCX32" s="291"/>
      <c r="TCY32" s="291"/>
      <c r="TCZ32" s="291"/>
      <c r="TDA32" s="291"/>
      <c r="TDB32" s="291"/>
      <c r="TDC32" s="291"/>
      <c r="TDD32" s="291"/>
      <c r="TDE32" s="291"/>
      <c r="TDF32" s="291"/>
      <c r="TDG32" s="291"/>
      <c r="TDH32" s="291"/>
      <c r="TDI32" s="291"/>
      <c r="TDJ32" s="291"/>
      <c r="TDK32" s="291"/>
      <c r="TDL32" s="291"/>
      <c r="TDM32" s="291"/>
      <c r="TDN32" s="291"/>
      <c r="TDO32" s="291"/>
      <c r="TDP32" s="291"/>
      <c r="TDQ32" s="291"/>
      <c r="TDR32" s="291"/>
      <c r="TDS32" s="291"/>
      <c r="TDT32" s="291"/>
      <c r="TDU32" s="291"/>
      <c r="TDV32" s="291"/>
      <c r="TDW32" s="291"/>
      <c r="TDX32" s="291"/>
      <c r="TDY32" s="291"/>
      <c r="TDZ32" s="291"/>
      <c r="TEA32" s="291"/>
      <c r="TEB32" s="291"/>
      <c r="TEC32" s="291"/>
      <c r="TED32" s="291"/>
      <c r="TEE32" s="291"/>
      <c r="TEF32" s="291"/>
      <c r="TEG32" s="291"/>
      <c r="TEH32" s="291"/>
      <c r="TEI32" s="291"/>
      <c r="TEJ32" s="291"/>
      <c r="TEK32" s="291"/>
      <c r="TEL32" s="291"/>
      <c r="TEM32" s="291"/>
      <c r="TEN32" s="291"/>
      <c r="TEO32" s="291"/>
      <c r="TEP32" s="291"/>
      <c r="TEQ32" s="291"/>
      <c r="TER32" s="291"/>
      <c r="TES32" s="291"/>
      <c r="TET32" s="291"/>
      <c r="TEU32" s="291"/>
      <c r="TEV32" s="291"/>
      <c r="TEW32" s="291"/>
      <c r="TEX32" s="291"/>
      <c r="TEY32" s="291"/>
      <c r="TEZ32" s="291"/>
      <c r="TFA32" s="291"/>
      <c r="TFB32" s="291"/>
      <c r="TFC32" s="291"/>
      <c r="TFD32" s="291"/>
      <c r="TFE32" s="291"/>
      <c r="TFF32" s="291"/>
      <c r="TFG32" s="291"/>
      <c r="TFH32" s="291"/>
      <c r="TFI32" s="291"/>
      <c r="TFJ32" s="291"/>
      <c r="TFK32" s="291"/>
      <c r="TFL32" s="291"/>
      <c r="TFM32" s="291"/>
      <c r="TFN32" s="291"/>
      <c r="TFO32" s="291"/>
      <c r="TFP32" s="291"/>
      <c r="TFQ32" s="291"/>
      <c r="TFR32" s="291"/>
      <c r="TFS32" s="291"/>
      <c r="TFT32" s="291"/>
      <c r="TFU32" s="291"/>
      <c r="TFV32" s="291"/>
      <c r="TFW32" s="291"/>
      <c r="TFX32" s="291"/>
      <c r="TFY32" s="291"/>
      <c r="TFZ32" s="291"/>
      <c r="TGA32" s="291"/>
      <c r="TGB32" s="291"/>
      <c r="TGC32" s="291"/>
      <c r="TGD32" s="291"/>
      <c r="TGE32" s="291"/>
      <c r="TGF32" s="291"/>
      <c r="TGG32" s="291"/>
      <c r="TGH32" s="291"/>
      <c r="TGI32" s="291"/>
      <c r="TGJ32" s="291"/>
      <c r="TGK32" s="291"/>
      <c r="TGL32" s="291"/>
      <c r="TGM32" s="291"/>
      <c r="TGN32" s="291"/>
      <c r="TGO32" s="291"/>
      <c r="TGP32" s="291"/>
      <c r="TGQ32" s="291"/>
      <c r="TGR32" s="291"/>
      <c r="TGS32" s="291"/>
      <c r="TGT32" s="291"/>
      <c r="TGU32" s="291"/>
      <c r="TGV32" s="291"/>
      <c r="TGW32" s="291"/>
      <c r="TGX32" s="291"/>
      <c r="TGY32" s="291"/>
      <c r="TGZ32" s="291"/>
      <c r="THA32" s="291"/>
      <c r="THB32" s="291"/>
      <c r="THC32" s="291"/>
      <c r="THD32" s="291"/>
      <c r="THE32" s="291"/>
      <c r="THF32" s="291"/>
      <c r="THG32" s="291"/>
      <c r="THH32" s="291"/>
      <c r="THI32" s="291"/>
      <c r="THJ32" s="291"/>
      <c r="THK32" s="291"/>
      <c r="THL32" s="291"/>
      <c r="THM32" s="291"/>
      <c r="THN32" s="291"/>
      <c r="THO32" s="291"/>
      <c r="THP32" s="291"/>
      <c r="THQ32" s="291"/>
      <c r="THR32" s="291"/>
      <c r="THS32" s="291"/>
      <c r="THT32" s="291"/>
      <c r="THU32" s="291"/>
      <c r="THV32" s="291"/>
      <c r="THW32" s="291"/>
      <c r="THX32" s="291"/>
      <c r="THY32" s="291"/>
      <c r="THZ32" s="291"/>
      <c r="TIA32" s="291"/>
      <c r="TIB32" s="291"/>
      <c r="TIC32" s="291"/>
      <c r="TID32" s="291"/>
      <c r="TIE32" s="291"/>
      <c r="TIF32" s="291"/>
      <c r="TIG32" s="291"/>
      <c r="TIH32" s="291"/>
      <c r="TII32" s="291"/>
      <c r="TIJ32" s="291"/>
      <c r="TIK32" s="291"/>
      <c r="TIL32" s="291"/>
      <c r="TIM32" s="291"/>
      <c r="TIN32" s="291"/>
      <c r="TIO32" s="291"/>
      <c r="TIP32" s="291"/>
      <c r="TIQ32" s="291"/>
      <c r="TIR32" s="291"/>
      <c r="TIS32" s="291"/>
      <c r="TIT32" s="291"/>
      <c r="TIU32" s="291"/>
      <c r="TIV32" s="291"/>
      <c r="TIW32" s="291"/>
      <c r="TIX32" s="291"/>
      <c r="TIY32" s="291"/>
      <c r="TIZ32" s="291"/>
      <c r="TJA32" s="291"/>
      <c r="TJB32" s="291"/>
      <c r="TJC32" s="291"/>
      <c r="TJD32" s="291"/>
      <c r="TJE32" s="291"/>
      <c r="TJF32" s="291"/>
      <c r="TJG32" s="291"/>
      <c r="TJH32" s="291"/>
      <c r="TJI32" s="291"/>
      <c r="TJJ32" s="291"/>
      <c r="TJK32" s="291"/>
      <c r="TJL32" s="291"/>
      <c r="TJM32" s="291"/>
      <c r="TJN32" s="291"/>
      <c r="TJO32" s="291"/>
      <c r="TJP32" s="291"/>
      <c r="TJQ32" s="291"/>
      <c r="TJR32" s="291"/>
      <c r="TJS32" s="291"/>
      <c r="TJT32" s="291"/>
      <c r="TJU32" s="291"/>
      <c r="TJV32" s="291"/>
      <c r="TJW32" s="291"/>
      <c r="TJX32" s="291"/>
      <c r="TJY32" s="291"/>
      <c r="TJZ32" s="291"/>
      <c r="TKA32" s="291"/>
      <c r="TKB32" s="291"/>
      <c r="TKC32" s="291"/>
      <c r="TKD32" s="291"/>
      <c r="TKE32" s="291"/>
      <c r="TKF32" s="291"/>
      <c r="TKG32" s="291"/>
      <c r="TKH32" s="291"/>
      <c r="TKI32" s="291"/>
      <c r="TKJ32" s="291"/>
      <c r="TKK32" s="291"/>
      <c r="TKL32" s="291"/>
      <c r="TKM32" s="291"/>
      <c r="TKN32" s="291"/>
      <c r="TKO32" s="291"/>
      <c r="TKP32" s="291"/>
      <c r="TKQ32" s="291"/>
      <c r="TKR32" s="291"/>
      <c r="TKS32" s="291"/>
      <c r="TKT32" s="291"/>
      <c r="TKU32" s="291"/>
      <c r="TKV32" s="291"/>
      <c r="TKW32" s="291"/>
      <c r="TKX32" s="291"/>
      <c r="TKY32" s="291"/>
      <c r="TKZ32" s="291"/>
      <c r="TLA32" s="291"/>
      <c r="TLB32" s="291"/>
      <c r="TLC32" s="291"/>
      <c r="TLD32" s="291"/>
      <c r="TLE32" s="291"/>
      <c r="TLF32" s="291"/>
      <c r="TLG32" s="291"/>
      <c r="TLH32" s="291"/>
      <c r="TLI32" s="291"/>
      <c r="TLJ32" s="291"/>
      <c r="TLK32" s="291"/>
      <c r="TLL32" s="291"/>
      <c r="TLM32" s="291"/>
      <c r="TLN32" s="291"/>
      <c r="TLO32" s="291"/>
      <c r="TLP32" s="291"/>
      <c r="TLQ32" s="291"/>
      <c r="TLR32" s="291"/>
      <c r="TLS32" s="291"/>
      <c r="TLT32" s="291"/>
      <c r="TLU32" s="291"/>
      <c r="TLV32" s="291"/>
      <c r="TLW32" s="291"/>
      <c r="TLX32" s="291"/>
      <c r="TLY32" s="291"/>
      <c r="TLZ32" s="291"/>
      <c r="TMA32" s="291"/>
      <c r="TMB32" s="291"/>
      <c r="TMC32" s="291"/>
      <c r="TMD32" s="291"/>
      <c r="TME32" s="291"/>
      <c r="TMF32" s="291"/>
      <c r="TMG32" s="291"/>
      <c r="TMH32" s="291"/>
      <c r="TMI32" s="291"/>
      <c r="TMJ32" s="291"/>
      <c r="TMK32" s="291"/>
      <c r="TML32" s="291"/>
      <c r="TMM32" s="291"/>
      <c r="TMN32" s="291"/>
      <c r="TMO32" s="291"/>
      <c r="TMP32" s="291"/>
      <c r="TMQ32" s="291"/>
      <c r="TMR32" s="291"/>
      <c r="TMS32" s="291"/>
      <c r="TMT32" s="291"/>
      <c r="TMU32" s="291"/>
      <c r="TMV32" s="291"/>
      <c r="TMW32" s="291"/>
      <c r="TMX32" s="291"/>
      <c r="TMY32" s="291"/>
      <c r="TMZ32" s="291"/>
      <c r="TNA32" s="291"/>
      <c r="TNB32" s="291"/>
      <c r="TNC32" s="291"/>
      <c r="TND32" s="291"/>
      <c r="TNE32" s="291"/>
      <c r="TNF32" s="291"/>
      <c r="TNG32" s="291"/>
      <c r="TNH32" s="291"/>
      <c r="TNI32" s="291"/>
      <c r="TNJ32" s="291"/>
      <c r="TNK32" s="291"/>
      <c r="TNL32" s="291"/>
      <c r="TNM32" s="291"/>
      <c r="TNN32" s="291"/>
      <c r="TNO32" s="291"/>
      <c r="TNP32" s="291"/>
      <c r="TNQ32" s="291"/>
      <c r="TNR32" s="291"/>
      <c r="TNS32" s="291"/>
      <c r="TNT32" s="291"/>
      <c r="TNU32" s="291"/>
      <c r="TNV32" s="291"/>
      <c r="TNW32" s="291"/>
      <c r="TNX32" s="291"/>
      <c r="TNY32" s="291"/>
      <c r="TNZ32" s="291"/>
      <c r="TOA32" s="291"/>
      <c r="TOB32" s="291"/>
      <c r="TOC32" s="291"/>
      <c r="TOD32" s="291"/>
      <c r="TOE32" s="291"/>
      <c r="TOF32" s="291"/>
      <c r="TOG32" s="291"/>
      <c r="TOH32" s="291"/>
      <c r="TOI32" s="291"/>
      <c r="TOJ32" s="291"/>
      <c r="TOK32" s="291"/>
      <c r="TOL32" s="291"/>
      <c r="TOM32" s="291"/>
      <c r="TON32" s="291"/>
      <c r="TOO32" s="291"/>
      <c r="TOP32" s="291"/>
      <c r="TOQ32" s="291"/>
      <c r="TOR32" s="291"/>
      <c r="TOS32" s="291"/>
      <c r="TOT32" s="291"/>
      <c r="TOU32" s="291"/>
      <c r="TOV32" s="291"/>
      <c r="TOW32" s="291"/>
      <c r="TOX32" s="291"/>
      <c r="TOY32" s="291"/>
      <c r="TOZ32" s="291"/>
      <c r="TPA32" s="291"/>
      <c r="TPB32" s="291"/>
      <c r="TPC32" s="291"/>
      <c r="TPD32" s="291"/>
      <c r="TPE32" s="291"/>
      <c r="TPF32" s="291"/>
      <c r="TPG32" s="291"/>
      <c r="TPH32" s="291"/>
      <c r="TPI32" s="291"/>
      <c r="TPJ32" s="291"/>
      <c r="TPK32" s="291"/>
      <c r="TPL32" s="291"/>
      <c r="TPM32" s="291"/>
      <c r="TPN32" s="291"/>
      <c r="TPO32" s="291"/>
      <c r="TPP32" s="291"/>
      <c r="TPQ32" s="291"/>
      <c r="TPR32" s="291"/>
      <c r="TPS32" s="291"/>
      <c r="TPT32" s="291"/>
      <c r="TPU32" s="291"/>
      <c r="TPV32" s="291"/>
      <c r="TPW32" s="291"/>
      <c r="TPX32" s="291"/>
      <c r="TPY32" s="291"/>
      <c r="TPZ32" s="291"/>
      <c r="TQA32" s="291"/>
      <c r="TQB32" s="291"/>
      <c r="TQC32" s="291"/>
      <c r="TQD32" s="291"/>
      <c r="TQE32" s="291"/>
      <c r="TQF32" s="291"/>
      <c r="TQG32" s="291"/>
      <c r="TQH32" s="291"/>
      <c r="TQI32" s="291"/>
      <c r="TQJ32" s="291"/>
      <c r="TQK32" s="291"/>
      <c r="TQL32" s="291"/>
      <c r="TQM32" s="291"/>
      <c r="TQN32" s="291"/>
      <c r="TQO32" s="291"/>
      <c r="TQP32" s="291"/>
      <c r="TQQ32" s="291"/>
      <c r="TQR32" s="291"/>
      <c r="TQS32" s="291"/>
      <c r="TQT32" s="291"/>
      <c r="TQU32" s="291"/>
      <c r="TQV32" s="291"/>
      <c r="TQW32" s="291"/>
      <c r="TQX32" s="291"/>
      <c r="TQY32" s="291"/>
      <c r="TQZ32" s="291"/>
      <c r="TRA32" s="291"/>
      <c r="TRB32" s="291"/>
      <c r="TRC32" s="291"/>
      <c r="TRD32" s="291"/>
      <c r="TRE32" s="291"/>
      <c r="TRF32" s="291"/>
      <c r="TRG32" s="291"/>
      <c r="TRH32" s="291"/>
      <c r="TRI32" s="291"/>
      <c r="TRJ32" s="291"/>
      <c r="TRK32" s="291"/>
      <c r="TRL32" s="291"/>
      <c r="TRM32" s="291"/>
      <c r="TRN32" s="291"/>
      <c r="TRO32" s="291"/>
      <c r="TRP32" s="291"/>
      <c r="TRQ32" s="291"/>
      <c r="TRR32" s="291"/>
      <c r="TRS32" s="291"/>
      <c r="TRT32" s="291"/>
      <c r="TRU32" s="291"/>
      <c r="TRV32" s="291"/>
      <c r="TRW32" s="291"/>
      <c r="TRX32" s="291"/>
      <c r="TRY32" s="291"/>
      <c r="TRZ32" s="291"/>
      <c r="TSA32" s="291"/>
      <c r="TSB32" s="291"/>
      <c r="TSC32" s="291"/>
      <c r="TSD32" s="291"/>
      <c r="TSE32" s="291"/>
      <c r="TSF32" s="291"/>
      <c r="TSG32" s="291"/>
      <c r="TSH32" s="291"/>
      <c r="TSI32" s="291"/>
      <c r="TSJ32" s="291"/>
      <c r="TSK32" s="291"/>
      <c r="TSL32" s="291"/>
      <c r="TSM32" s="291"/>
      <c r="TSN32" s="291"/>
      <c r="TSO32" s="291"/>
      <c r="TSP32" s="291"/>
      <c r="TSQ32" s="291"/>
      <c r="TSR32" s="291"/>
      <c r="TSS32" s="291"/>
      <c r="TST32" s="291"/>
      <c r="TSU32" s="291"/>
      <c r="TSV32" s="291"/>
      <c r="TSW32" s="291"/>
      <c r="TSX32" s="291"/>
      <c r="TSY32" s="291"/>
      <c r="TSZ32" s="291"/>
      <c r="TTA32" s="291"/>
      <c r="TTB32" s="291"/>
      <c r="TTC32" s="291"/>
      <c r="TTD32" s="291"/>
      <c r="TTE32" s="291"/>
      <c r="TTF32" s="291"/>
      <c r="TTG32" s="291"/>
      <c r="TTH32" s="291"/>
      <c r="TTI32" s="291"/>
      <c r="TTJ32" s="291"/>
      <c r="TTK32" s="291"/>
      <c r="TTL32" s="291"/>
      <c r="TTM32" s="291"/>
      <c r="TTN32" s="291"/>
      <c r="TTO32" s="291"/>
      <c r="TTP32" s="291"/>
      <c r="TTQ32" s="291"/>
      <c r="TTR32" s="291"/>
      <c r="TTS32" s="291"/>
      <c r="TTT32" s="291"/>
      <c r="TTU32" s="291"/>
      <c r="TTV32" s="291"/>
      <c r="TTW32" s="291"/>
      <c r="TTX32" s="291"/>
      <c r="TTY32" s="291"/>
      <c r="TTZ32" s="291"/>
      <c r="TUA32" s="291"/>
      <c r="TUB32" s="291"/>
      <c r="TUC32" s="291"/>
      <c r="TUD32" s="291"/>
      <c r="TUE32" s="291"/>
      <c r="TUF32" s="291"/>
      <c r="TUG32" s="291"/>
      <c r="TUH32" s="291"/>
      <c r="TUI32" s="291"/>
      <c r="TUJ32" s="291"/>
      <c r="TUK32" s="291"/>
      <c r="TUL32" s="291"/>
      <c r="TUM32" s="291"/>
      <c r="TUN32" s="291"/>
      <c r="TUO32" s="291"/>
      <c r="TUP32" s="291"/>
      <c r="TUQ32" s="291"/>
      <c r="TUR32" s="291"/>
      <c r="TUS32" s="291"/>
      <c r="TUT32" s="291"/>
      <c r="TUU32" s="291"/>
      <c r="TUV32" s="291"/>
      <c r="TUW32" s="291"/>
      <c r="TUX32" s="291"/>
      <c r="TUY32" s="291"/>
      <c r="TUZ32" s="291"/>
      <c r="TVA32" s="291"/>
      <c r="TVB32" s="291"/>
      <c r="TVC32" s="291"/>
      <c r="TVD32" s="291"/>
      <c r="TVE32" s="291"/>
      <c r="TVF32" s="291"/>
      <c r="TVG32" s="291"/>
      <c r="TVH32" s="291"/>
      <c r="TVI32" s="291"/>
      <c r="TVJ32" s="291"/>
      <c r="TVK32" s="291"/>
      <c r="TVL32" s="291"/>
      <c r="TVM32" s="291"/>
      <c r="TVN32" s="291"/>
      <c r="TVO32" s="291"/>
      <c r="TVP32" s="291"/>
      <c r="TVQ32" s="291"/>
      <c r="TVR32" s="291"/>
      <c r="TVS32" s="291"/>
      <c r="TVT32" s="291"/>
      <c r="TVU32" s="291"/>
      <c r="TVV32" s="291"/>
      <c r="TVW32" s="291"/>
      <c r="TVX32" s="291"/>
      <c r="TVY32" s="291"/>
      <c r="TVZ32" s="291"/>
      <c r="TWA32" s="291"/>
      <c r="TWB32" s="291"/>
      <c r="TWC32" s="291"/>
      <c r="TWD32" s="291"/>
      <c r="TWE32" s="291"/>
      <c r="TWF32" s="291"/>
      <c r="TWG32" s="291"/>
      <c r="TWH32" s="291"/>
      <c r="TWI32" s="291"/>
      <c r="TWJ32" s="291"/>
      <c r="TWK32" s="291"/>
      <c r="TWL32" s="291"/>
      <c r="TWM32" s="291"/>
      <c r="TWN32" s="291"/>
      <c r="TWO32" s="291"/>
      <c r="TWP32" s="291"/>
      <c r="TWQ32" s="291"/>
      <c r="TWR32" s="291"/>
      <c r="TWS32" s="291"/>
      <c r="TWT32" s="291"/>
      <c r="TWU32" s="291"/>
      <c r="TWV32" s="291"/>
      <c r="TWW32" s="291"/>
      <c r="TWX32" s="291"/>
      <c r="TWY32" s="291"/>
      <c r="TWZ32" s="291"/>
      <c r="TXA32" s="291"/>
      <c r="TXB32" s="291"/>
      <c r="TXC32" s="291"/>
      <c r="TXD32" s="291"/>
      <c r="TXE32" s="291"/>
      <c r="TXF32" s="291"/>
      <c r="TXG32" s="291"/>
      <c r="TXH32" s="291"/>
      <c r="TXI32" s="291"/>
      <c r="TXJ32" s="291"/>
      <c r="TXK32" s="291"/>
      <c r="TXL32" s="291"/>
      <c r="TXM32" s="291"/>
      <c r="TXN32" s="291"/>
      <c r="TXO32" s="291"/>
      <c r="TXP32" s="291"/>
      <c r="TXQ32" s="291"/>
      <c r="TXR32" s="291"/>
      <c r="TXS32" s="291"/>
      <c r="TXT32" s="291"/>
      <c r="TXU32" s="291"/>
      <c r="TXV32" s="291"/>
      <c r="TXW32" s="291"/>
      <c r="TXX32" s="291"/>
      <c r="TXY32" s="291"/>
      <c r="TXZ32" s="291"/>
      <c r="TYA32" s="291"/>
      <c r="TYB32" s="291"/>
      <c r="TYC32" s="291"/>
      <c r="TYD32" s="291"/>
      <c r="TYE32" s="291"/>
      <c r="TYF32" s="291"/>
      <c r="TYG32" s="291"/>
      <c r="TYH32" s="291"/>
      <c r="TYI32" s="291"/>
      <c r="TYJ32" s="291"/>
      <c r="TYK32" s="291"/>
      <c r="TYL32" s="291"/>
      <c r="TYM32" s="291"/>
      <c r="TYN32" s="291"/>
      <c r="TYO32" s="291"/>
      <c r="TYP32" s="291"/>
      <c r="TYQ32" s="291"/>
      <c r="TYR32" s="291"/>
      <c r="TYS32" s="291"/>
      <c r="TYT32" s="291"/>
      <c r="TYU32" s="291"/>
      <c r="TYV32" s="291"/>
      <c r="TYW32" s="291"/>
      <c r="TYX32" s="291"/>
      <c r="TYY32" s="291"/>
      <c r="TYZ32" s="291"/>
      <c r="TZA32" s="291"/>
      <c r="TZB32" s="291"/>
      <c r="TZC32" s="291"/>
      <c r="TZD32" s="291"/>
      <c r="TZE32" s="291"/>
      <c r="TZF32" s="291"/>
      <c r="TZG32" s="291"/>
      <c r="TZH32" s="291"/>
      <c r="TZI32" s="291"/>
      <c r="TZJ32" s="291"/>
      <c r="TZK32" s="291"/>
      <c r="TZL32" s="291"/>
      <c r="TZM32" s="291"/>
      <c r="TZN32" s="291"/>
      <c r="TZO32" s="291"/>
      <c r="TZP32" s="291"/>
      <c r="TZQ32" s="291"/>
      <c r="TZR32" s="291"/>
      <c r="TZS32" s="291"/>
      <c r="TZT32" s="291"/>
      <c r="TZU32" s="291"/>
      <c r="TZV32" s="291"/>
      <c r="TZW32" s="291"/>
      <c r="TZX32" s="291"/>
      <c r="TZY32" s="291"/>
      <c r="TZZ32" s="291"/>
      <c r="UAA32" s="291"/>
      <c r="UAB32" s="291"/>
      <c r="UAC32" s="291"/>
      <c r="UAD32" s="291"/>
      <c r="UAE32" s="291"/>
      <c r="UAF32" s="291"/>
      <c r="UAG32" s="291"/>
      <c r="UAH32" s="291"/>
      <c r="UAI32" s="291"/>
      <c r="UAJ32" s="291"/>
      <c r="UAK32" s="291"/>
      <c r="UAL32" s="291"/>
      <c r="UAM32" s="291"/>
      <c r="UAN32" s="291"/>
      <c r="UAO32" s="291"/>
      <c r="UAP32" s="291"/>
      <c r="UAQ32" s="291"/>
      <c r="UAR32" s="291"/>
      <c r="UAS32" s="291"/>
      <c r="UAT32" s="291"/>
      <c r="UAU32" s="291"/>
      <c r="UAV32" s="291"/>
      <c r="UAW32" s="291"/>
      <c r="UAX32" s="291"/>
      <c r="UAY32" s="291"/>
      <c r="UAZ32" s="291"/>
      <c r="UBA32" s="291"/>
      <c r="UBB32" s="291"/>
      <c r="UBC32" s="291"/>
      <c r="UBD32" s="291"/>
      <c r="UBE32" s="291"/>
      <c r="UBF32" s="291"/>
      <c r="UBG32" s="291"/>
      <c r="UBH32" s="291"/>
      <c r="UBI32" s="291"/>
      <c r="UBJ32" s="291"/>
      <c r="UBK32" s="291"/>
      <c r="UBL32" s="291"/>
      <c r="UBM32" s="291"/>
      <c r="UBN32" s="291"/>
      <c r="UBO32" s="291"/>
      <c r="UBP32" s="291"/>
      <c r="UBQ32" s="291"/>
      <c r="UBR32" s="291"/>
      <c r="UBS32" s="291"/>
      <c r="UBT32" s="291"/>
      <c r="UBU32" s="291"/>
      <c r="UBV32" s="291"/>
      <c r="UBW32" s="291"/>
      <c r="UBX32" s="291"/>
      <c r="UBY32" s="291"/>
      <c r="UBZ32" s="291"/>
      <c r="UCA32" s="291"/>
      <c r="UCB32" s="291"/>
      <c r="UCC32" s="291"/>
      <c r="UCD32" s="291"/>
      <c r="UCE32" s="291"/>
      <c r="UCF32" s="291"/>
      <c r="UCG32" s="291"/>
      <c r="UCH32" s="291"/>
      <c r="UCI32" s="291"/>
      <c r="UCJ32" s="291"/>
      <c r="UCK32" s="291"/>
      <c r="UCL32" s="291"/>
      <c r="UCM32" s="291"/>
      <c r="UCN32" s="291"/>
      <c r="UCO32" s="291"/>
      <c r="UCP32" s="291"/>
      <c r="UCQ32" s="291"/>
      <c r="UCR32" s="291"/>
      <c r="UCS32" s="291"/>
      <c r="UCT32" s="291"/>
      <c r="UCU32" s="291"/>
      <c r="UCV32" s="291"/>
      <c r="UCW32" s="291"/>
      <c r="UCX32" s="291"/>
      <c r="UCY32" s="291"/>
      <c r="UCZ32" s="291"/>
      <c r="UDA32" s="291"/>
      <c r="UDB32" s="291"/>
      <c r="UDC32" s="291"/>
      <c r="UDD32" s="291"/>
      <c r="UDE32" s="291"/>
      <c r="UDF32" s="291"/>
      <c r="UDG32" s="291"/>
      <c r="UDH32" s="291"/>
      <c r="UDI32" s="291"/>
      <c r="UDJ32" s="291"/>
      <c r="UDK32" s="291"/>
      <c r="UDL32" s="291"/>
      <c r="UDM32" s="291"/>
      <c r="UDN32" s="291"/>
      <c r="UDO32" s="291"/>
      <c r="UDP32" s="291"/>
      <c r="UDQ32" s="291"/>
      <c r="UDR32" s="291"/>
      <c r="UDS32" s="291"/>
      <c r="UDT32" s="291"/>
      <c r="UDU32" s="291"/>
      <c r="UDV32" s="291"/>
      <c r="UDW32" s="291"/>
      <c r="UDX32" s="291"/>
      <c r="UDY32" s="291"/>
      <c r="UDZ32" s="291"/>
      <c r="UEA32" s="291"/>
      <c r="UEB32" s="291"/>
      <c r="UEC32" s="291"/>
      <c r="UED32" s="291"/>
      <c r="UEE32" s="291"/>
      <c r="UEF32" s="291"/>
      <c r="UEG32" s="291"/>
      <c r="UEH32" s="291"/>
      <c r="UEI32" s="291"/>
      <c r="UEJ32" s="291"/>
      <c r="UEK32" s="291"/>
      <c r="UEL32" s="291"/>
      <c r="UEM32" s="291"/>
      <c r="UEN32" s="291"/>
      <c r="UEO32" s="291"/>
      <c r="UEP32" s="291"/>
      <c r="UEQ32" s="291"/>
      <c r="UER32" s="291"/>
      <c r="UES32" s="291"/>
      <c r="UET32" s="291"/>
      <c r="UEU32" s="291"/>
      <c r="UEV32" s="291"/>
      <c r="UEW32" s="291"/>
      <c r="UEX32" s="291"/>
      <c r="UEY32" s="291"/>
      <c r="UEZ32" s="291"/>
      <c r="UFA32" s="291"/>
      <c r="UFB32" s="291"/>
      <c r="UFC32" s="291"/>
      <c r="UFD32" s="291"/>
      <c r="UFE32" s="291"/>
      <c r="UFF32" s="291"/>
      <c r="UFG32" s="291"/>
      <c r="UFH32" s="291"/>
      <c r="UFI32" s="291"/>
      <c r="UFJ32" s="291"/>
      <c r="UFK32" s="291"/>
      <c r="UFL32" s="291"/>
      <c r="UFM32" s="291"/>
      <c r="UFN32" s="291"/>
      <c r="UFO32" s="291"/>
      <c r="UFP32" s="291"/>
      <c r="UFQ32" s="291"/>
      <c r="UFR32" s="291"/>
      <c r="UFS32" s="291"/>
      <c r="UFT32" s="291"/>
      <c r="UFU32" s="291"/>
      <c r="UFV32" s="291"/>
      <c r="UFW32" s="291"/>
      <c r="UFX32" s="291"/>
      <c r="UFY32" s="291"/>
      <c r="UFZ32" s="291"/>
      <c r="UGA32" s="291"/>
      <c r="UGB32" s="291"/>
      <c r="UGC32" s="291"/>
      <c r="UGD32" s="291"/>
      <c r="UGE32" s="291"/>
      <c r="UGF32" s="291"/>
      <c r="UGG32" s="291"/>
      <c r="UGH32" s="291"/>
      <c r="UGI32" s="291"/>
      <c r="UGJ32" s="291"/>
      <c r="UGK32" s="291"/>
      <c r="UGL32" s="291"/>
      <c r="UGM32" s="291"/>
      <c r="UGN32" s="291"/>
      <c r="UGO32" s="291"/>
      <c r="UGP32" s="291"/>
      <c r="UGQ32" s="291"/>
      <c r="UGR32" s="291"/>
      <c r="UGS32" s="291"/>
      <c r="UGT32" s="291"/>
      <c r="UGU32" s="291"/>
      <c r="UGV32" s="291"/>
      <c r="UGW32" s="291"/>
      <c r="UGX32" s="291"/>
      <c r="UGY32" s="291"/>
      <c r="UGZ32" s="291"/>
      <c r="UHA32" s="291"/>
      <c r="UHB32" s="291"/>
      <c r="UHC32" s="291"/>
      <c r="UHD32" s="291"/>
      <c r="UHE32" s="291"/>
      <c r="UHF32" s="291"/>
      <c r="UHG32" s="291"/>
      <c r="UHH32" s="291"/>
      <c r="UHI32" s="291"/>
      <c r="UHJ32" s="291"/>
      <c r="UHK32" s="291"/>
      <c r="UHL32" s="291"/>
      <c r="UHM32" s="291"/>
      <c r="UHN32" s="291"/>
      <c r="UHO32" s="291"/>
      <c r="UHP32" s="291"/>
      <c r="UHQ32" s="291"/>
      <c r="UHR32" s="291"/>
      <c r="UHS32" s="291"/>
      <c r="UHT32" s="291"/>
      <c r="UHU32" s="291"/>
      <c r="UHV32" s="291"/>
      <c r="UHW32" s="291"/>
      <c r="UHX32" s="291"/>
      <c r="UHY32" s="291"/>
      <c r="UHZ32" s="291"/>
      <c r="UIA32" s="291"/>
      <c r="UIB32" s="291"/>
      <c r="UIC32" s="291"/>
      <c r="UID32" s="291"/>
      <c r="UIE32" s="291"/>
      <c r="UIF32" s="291"/>
      <c r="UIG32" s="291"/>
      <c r="UIH32" s="291"/>
      <c r="UII32" s="291"/>
      <c r="UIJ32" s="291"/>
      <c r="UIK32" s="291"/>
      <c r="UIL32" s="291"/>
      <c r="UIM32" s="291"/>
      <c r="UIN32" s="291"/>
      <c r="UIO32" s="291"/>
      <c r="UIP32" s="291"/>
      <c r="UIQ32" s="291"/>
      <c r="UIR32" s="291"/>
      <c r="UIS32" s="291"/>
      <c r="UIT32" s="291"/>
      <c r="UIU32" s="291"/>
      <c r="UIV32" s="291"/>
      <c r="UIW32" s="291"/>
      <c r="UIX32" s="291"/>
      <c r="UIY32" s="291"/>
      <c r="UIZ32" s="291"/>
      <c r="UJA32" s="291"/>
      <c r="UJB32" s="291"/>
      <c r="UJC32" s="291"/>
      <c r="UJD32" s="291"/>
      <c r="UJE32" s="291"/>
      <c r="UJF32" s="291"/>
      <c r="UJG32" s="291"/>
      <c r="UJH32" s="291"/>
      <c r="UJI32" s="291"/>
      <c r="UJJ32" s="291"/>
      <c r="UJK32" s="291"/>
      <c r="UJL32" s="291"/>
      <c r="UJM32" s="291"/>
      <c r="UJN32" s="291"/>
      <c r="UJO32" s="291"/>
      <c r="UJP32" s="291"/>
      <c r="UJQ32" s="291"/>
      <c r="UJR32" s="291"/>
      <c r="UJS32" s="291"/>
      <c r="UJT32" s="291"/>
      <c r="UJU32" s="291"/>
      <c r="UJV32" s="291"/>
      <c r="UJW32" s="291"/>
      <c r="UJX32" s="291"/>
      <c r="UJY32" s="291"/>
      <c r="UJZ32" s="291"/>
      <c r="UKA32" s="291"/>
      <c r="UKB32" s="291"/>
      <c r="UKC32" s="291"/>
      <c r="UKD32" s="291"/>
      <c r="UKE32" s="291"/>
      <c r="UKF32" s="291"/>
      <c r="UKG32" s="291"/>
      <c r="UKH32" s="291"/>
      <c r="UKI32" s="291"/>
      <c r="UKJ32" s="291"/>
      <c r="UKK32" s="291"/>
      <c r="UKL32" s="291"/>
      <c r="UKM32" s="291"/>
      <c r="UKN32" s="291"/>
      <c r="UKO32" s="291"/>
      <c r="UKP32" s="291"/>
      <c r="UKQ32" s="291"/>
      <c r="UKR32" s="291"/>
      <c r="UKS32" s="291"/>
      <c r="UKT32" s="291"/>
      <c r="UKU32" s="291"/>
      <c r="UKV32" s="291"/>
      <c r="UKW32" s="291"/>
      <c r="UKX32" s="291"/>
      <c r="UKY32" s="291"/>
      <c r="UKZ32" s="291"/>
      <c r="ULA32" s="291"/>
      <c r="ULB32" s="291"/>
      <c r="ULC32" s="291"/>
      <c r="ULD32" s="291"/>
      <c r="ULE32" s="291"/>
      <c r="ULF32" s="291"/>
      <c r="ULG32" s="291"/>
      <c r="ULH32" s="291"/>
      <c r="ULI32" s="291"/>
      <c r="ULJ32" s="291"/>
      <c r="ULK32" s="291"/>
      <c r="ULL32" s="291"/>
      <c r="ULM32" s="291"/>
      <c r="ULN32" s="291"/>
      <c r="ULO32" s="291"/>
      <c r="ULP32" s="291"/>
      <c r="ULQ32" s="291"/>
      <c r="ULR32" s="291"/>
      <c r="ULS32" s="291"/>
      <c r="ULT32" s="291"/>
      <c r="ULU32" s="291"/>
      <c r="ULV32" s="291"/>
      <c r="ULW32" s="291"/>
      <c r="ULX32" s="291"/>
      <c r="ULY32" s="291"/>
      <c r="ULZ32" s="291"/>
      <c r="UMA32" s="291"/>
      <c r="UMB32" s="291"/>
      <c r="UMC32" s="291"/>
      <c r="UMD32" s="291"/>
      <c r="UME32" s="291"/>
      <c r="UMF32" s="291"/>
      <c r="UMG32" s="291"/>
      <c r="UMH32" s="291"/>
      <c r="UMI32" s="291"/>
      <c r="UMJ32" s="291"/>
      <c r="UMK32" s="291"/>
      <c r="UML32" s="291"/>
      <c r="UMM32" s="291"/>
      <c r="UMN32" s="291"/>
      <c r="UMO32" s="291"/>
      <c r="UMP32" s="291"/>
      <c r="UMQ32" s="291"/>
      <c r="UMR32" s="291"/>
      <c r="UMS32" s="291"/>
      <c r="UMT32" s="291"/>
      <c r="UMU32" s="291"/>
      <c r="UMV32" s="291"/>
      <c r="UMW32" s="291"/>
      <c r="UMX32" s="291"/>
      <c r="UMY32" s="291"/>
      <c r="UMZ32" s="291"/>
      <c r="UNA32" s="291"/>
      <c r="UNB32" s="291"/>
      <c r="UNC32" s="291"/>
      <c r="UND32" s="291"/>
      <c r="UNE32" s="291"/>
      <c r="UNF32" s="291"/>
      <c r="UNG32" s="291"/>
      <c r="UNH32" s="291"/>
      <c r="UNI32" s="291"/>
      <c r="UNJ32" s="291"/>
      <c r="UNK32" s="291"/>
      <c r="UNL32" s="291"/>
      <c r="UNM32" s="291"/>
      <c r="UNN32" s="291"/>
      <c r="UNO32" s="291"/>
      <c r="UNP32" s="291"/>
      <c r="UNQ32" s="291"/>
      <c r="UNR32" s="291"/>
      <c r="UNS32" s="291"/>
      <c r="UNT32" s="291"/>
      <c r="UNU32" s="291"/>
      <c r="UNV32" s="291"/>
      <c r="UNW32" s="291"/>
      <c r="UNX32" s="291"/>
      <c r="UNY32" s="291"/>
      <c r="UNZ32" s="291"/>
      <c r="UOA32" s="291"/>
      <c r="UOB32" s="291"/>
      <c r="UOC32" s="291"/>
      <c r="UOD32" s="291"/>
      <c r="UOE32" s="291"/>
      <c r="UOF32" s="291"/>
      <c r="UOG32" s="291"/>
      <c r="UOH32" s="291"/>
      <c r="UOI32" s="291"/>
      <c r="UOJ32" s="291"/>
      <c r="UOK32" s="291"/>
      <c r="UOL32" s="291"/>
      <c r="UOM32" s="291"/>
      <c r="UON32" s="291"/>
      <c r="UOO32" s="291"/>
      <c r="UOP32" s="291"/>
      <c r="UOQ32" s="291"/>
      <c r="UOR32" s="291"/>
      <c r="UOS32" s="291"/>
      <c r="UOT32" s="291"/>
      <c r="UOU32" s="291"/>
      <c r="UOV32" s="291"/>
      <c r="UOW32" s="291"/>
      <c r="UOX32" s="291"/>
      <c r="UOY32" s="291"/>
      <c r="UOZ32" s="291"/>
      <c r="UPA32" s="291"/>
      <c r="UPB32" s="291"/>
      <c r="UPC32" s="291"/>
      <c r="UPD32" s="291"/>
      <c r="UPE32" s="291"/>
      <c r="UPF32" s="291"/>
      <c r="UPG32" s="291"/>
      <c r="UPH32" s="291"/>
      <c r="UPI32" s="291"/>
      <c r="UPJ32" s="291"/>
      <c r="UPK32" s="291"/>
      <c r="UPL32" s="291"/>
      <c r="UPM32" s="291"/>
      <c r="UPN32" s="291"/>
      <c r="UPO32" s="291"/>
      <c r="UPP32" s="291"/>
      <c r="UPQ32" s="291"/>
      <c r="UPR32" s="291"/>
      <c r="UPS32" s="291"/>
      <c r="UPT32" s="291"/>
      <c r="UPU32" s="291"/>
      <c r="UPV32" s="291"/>
      <c r="UPW32" s="291"/>
      <c r="UPX32" s="291"/>
      <c r="UPY32" s="291"/>
      <c r="UPZ32" s="291"/>
      <c r="UQA32" s="291"/>
      <c r="UQB32" s="291"/>
      <c r="UQC32" s="291"/>
      <c r="UQD32" s="291"/>
      <c r="UQE32" s="291"/>
      <c r="UQF32" s="291"/>
      <c r="UQG32" s="291"/>
      <c r="UQH32" s="291"/>
      <c r="UQI32" s="291"/>
      <c r="UQJ32" s="291"/>
      <c r="UQK32" s="291"/>
      <c r="UQL32" s="291"/>
      <c r="UQM32" s="291"/>
      <c r="UQN32" s="291"/>
      <c r="UQO32" s="291"/>
      <c r="UQP32" s="291"/>
      <c r="UQQ32" s="291"/>
      <c r="UQR32" s="291"/>
      <c r="UQS32" s="291"/>
      <c r="UQT32" s="291"/>
      <c r="UQU32" s="291"/>
      <c r="UQV32" s="291"/>
      <c r="UQW32" s="291"/>
      <c r="UQX32" s="291"/>
      <c r="UQY32" s="291"/>
      <c r="UQZ32" s="291"/>
      <c r="URA32" s="291"/>
      <c r="URB32" s="291"/>
      <c r="URC32" s="291"/>
      <c r="URD32" s="291"/>
      <c r="URE32" s="291"/>
      <c r="URF32" s="291"/>
      <c r="URG32" s="291"/>
      <c r="URH32" s="291"/>
      <c r="URI32" s="291"/>
      <c r="URJ32" s="291"/>
      <c r="URK32" s="291"/>
      <c r="URL32" s="291"/>
      <c r="URM32" s="291"/>
      <c r="URN32" s="291"/>
      <c r="URO32" s="291"/>
      <c r="URP32" s="291"/>
      <c r="URQ32" s="291"/>
      <c r="URR32" s="291"/>
      <c r="URS32" s="291"/>
      <c r="URT32" s="291"/>
      <c r="URU32" s="291"/>
      <c r="URV32" s="291"/>
      <c r="URW32" s="291"/>
      <c r="URX32" s="291"/>
      <c r="URY32" s="291"/>
      <c r="URZ32" s="291"/>
      <c r="USA32" s="291"/>
      <c r="USB32" s="291"/>
      <c r="USC32" s="291"/>
      <c r="USD32" s="291"/>
      <c r="USE32" s="291"/>
      <c r="USF32" s="291"/>
      <c r="USG32" s="291"/>
      <c r="USH32" s="291"/>
      <c r="USI32" s="291"/>
      <c r="USJ32" s="291"/>
      <c r="USK32" s="291"/>
      <c r="USL32" s="291"/>
      <c r="USM32" s="291"/>
      <c r="USN32" s="291"/>
      <c r="USO32" s="291"/>
      <c r="USP32" s="291"/>
      <c r="USQ32" s="291"/>
      <c r="USR32" s="291"/>
      <c r="USS32" s="291"/>
      <c r="UST32" s="291"/>
      <c r="USU32" s="291"/>
      <c r="USV32" s="291"/>
      <c r="USW32" s="291"/>
      <c r="USX32" s="291"/>
      <c r="USY32" s="291"/>
      <c r="USZ32" s="291"/>
      <c r="UTA32" s="291"/>
      <c r="UTB32" s="291"/>
      <c r="UTC32" s="291"/>
      <c r="UTD32" s="291"/>
      <c r="UTE32" s="291"/>
      <c r="UTF32" s="291"/>
      <c r="UTG32" s="291"/>
      <c r="UTH32" s="291"/>
      <c r="UTI32" s="291"/>
      <c r="UTJ32" s="291"/>
      <c r="UTK32" s="291"/>
      <c r="UTL32" s="291"/>
      <c r="UTM32" s="291"/>
      <c r="UTN32" s="291"/>
      <c r="UTO32" s="291"/>
      <c r="UTP32" s="291"/>
      <c r="UTQ32" s="291"/>
      <c r="UTR32" s="291"/>
      <c r="UTS32" s="291"/>
      <c r="UTT32" s="291"/>
      <c r="UTU32" s="291"/>
      <c r="UTV32" s="291"/>
      <c r="UTW32" s="291"/>
      <c r="UTX32" s="291"/>
      <c r="UTY32" s="291"/>
      <c r="UTZ32" s="291"/>
      <c r="UUA32" s="291"/>
      <c r="UUB32" s="291"/>
      <c r="UUC32" s="291"/>
      <c r="UUD32" s="291"/>
      <c r="UUE32" s="291"/>
      <c r="UUF32" s="291"/>
      <c r="UUG32" s="291"/>
      <c r="UUH32" s="291"/>
      <c r="UUI32" s="291"/>
      <c r="UUJ32" s="291"/>
      <c r="UUK32" s="291"/>
      <c r="UUL32" s="291"/>
      <c r="UUM32" s="291"/>
      <c r="UUN32" s="291"/>
      <c r="UUO32" s="291"/>
      <c r="UUP32" s="291"/>
      <c r="UUQ32" s="291"/>
      <c r="UUR32" s="291"/>
      <c r="UUS32" s="291"/>
      <c r="UUT32" s="291"/>
      <c r="UUU32" s="291"/>
      <c r="UUV32" s="291"/>
      <c r="UUW32" s="291"/>
      <c r="UUX32" s="291"/>
      <c r="UUY32" s="291"/>
      <c r="UUZ32" s="291"/>
      <c r="UVA32" s="291"/>
      <c r="UVB32" s="291"/>
      <c r="UVC32" s="291"/>
      <c r="UVD32" s="291"/>
      <c r="UVE32" s="291"/>
      <c r="UVF32" s="291"/>
      <c r="UVG32" s="291"/>
      <c r="UVH32" s="291"/>
      <c r="UVI32" s="291"/>
      <c r="UVJ32" s="291"/>
      <c r="UVK32" s="291"/>
      <c r="UVL32" s="291"/>
      <c r="UVM32" s="291"/>
      <c r="UVN32" s="291"/>
      <c r="UVO32" s="291"/>
      <c r="UVP32" s="291"/>
      <c r="UVQ32" s="291"/>
      <c r="UVR32" s="291"/>
      <c r="UVS32" s="291"/>
      <c r="UVT32" s="291"/>
      <c r="UVU32" s="291"/>
      <c r="UVV32" s="291"/>
      <c r="UVW32" s="291"/>
      <c r="UVX32" s="291"/>
      <c r="UVY32" s="291"/>
      <c r="UVZ32" s="291"/>
      <c r="UWA32" s="291"/>
      <c r="UWB32" s="291"/>
      <c r="UWC32" s="291"/>
      <c r="UWD32" s="291"/>
      <c r="UWE32" s="291"/>
      <c r="UWF32" s="291"/>
      <c r="UWG32" s="291"/>
      <c r="UWH32" s="291"/>
      <c r="UWI32" s="291"/>
      <c r="UWJ32" s="291"/>
      <c r="UWK32" s="291"/>
      <c r="UWL32" s="291"/>
      <c r="UWM32" s="291"/>
      <c r="UWN32" s="291"/>
      <c r="UWO32" s="291"/>
      <c r="UWP32" s="291"/>
      <c r="UWQ32" s="291"/>
      <c r="UWR32" s="291"/>
      <c r="UWS32" s="291"/>
      <c r="UWT32" s="291"/>
      <c r="UWU32" s="291"/>
      <c r="UWV32" s="291"/>
      <c r="UWW32" s="291"/>
      <c r="UWX32" s="291"/>
      <c r="UWY32" s="291"/>
      <c r="UWZ32" s="291"/>
      <c r="UXA32" s="291"/>
      <c r="UXB32" s="291"/>
      <c r="UXC32" s="291"/>
      <c r="UXD32" s="291"/>
      <c r="UXE32" s="291"/>
      <c r="UXF32" s="291"/>
      <c r="UXG32" s="291"/>
      <c r="UXH32" s="291"/>
      <c r="UXI32" s="291"/>
      <c r="UXJ32" s="291"/>
      <c r="UXK32" s="291"/>
      <c r="UXL32" s="291"/>
      <c r="UXM32" s="291"/>
      <c r="UXN32" s="291"/>
      <c r="UXO32" s="291"/>
      <c r="UXP32" s="291"/>
      <c r="UXQ32" s="291"/>
      <c r="UXR32" s="291"/>
      <c r="UXS32" s="291"/>
      <c r="UXT32" s="291"/>
      <c r="UXU32" s="291"/>
      <c r="UXV32" s="291"/>
      <c r="UXW32" s="291"/>
      <c r="UXX32" s="291"/>
      <c r="UXY32" s="291"/>
      <c r="UXZ32" s="291"/>
      <c r="UYA32" s="291"/>
      <c r="UYB32" s="291"/>
      <c r="UYC32" s="291"/>
      <c r="UYD32" s="291"/>
      <c r="UYE32" s="291"/>
      <c r="UYF32" s="291"/>
      <c r="UYG32" s="291"/>
      <c r="UYH32" s="291"/>
      <c r="UYI32" s="291"/>
      <c r="UYJ32" s="291"/>
      <c r="UYK32" s="291"/>
      <c r="UYL32" s="291"/>
      <c r="UYM32" s="291"/>
      <c r="UYN32" s="291"/>
      <c r="UYO32" s="291"/>
      <c r="UYP32" s="291"/>
      <c r="UYQ32" s="291"/>
      <c r="UYR32" s="291"/>
      <c r="UYS32" s="291"/>
      <c r="UYT32" s="291"/>
      <c r="UYU32" s="291"/>
      <c r="UYV32" s="291"/>
      <c r="UYW32" s="291"/>
      <c r="UYX32" s="291"/>
      <c r="UYY32" s="291"/>
      <c r="UYZ32" s="291"/>
      <c r="UZA32" s="291"/>
      <c r="UZB32" s="291"/>
      <c r="UZC32" s="291"/>
      <c r="UZD32" s="291"/>
      <c r="UZE32" s="291"/>
      <c r="UZF32" s="291"/>
      <c r="UZG32" s="291"/>
      <c r="UZH32" s="291"/>
      <c r="UZI32" s="291"/>
      <c r="UZJ32" s="291"/>
      <c r="UZK32" s="291"/>
      <c r="UZL32" s="291"/>
      <c r="UZM32" s="291"/>
      <c r="UZN32" s="291"/>
      <c r="UZO32" s="291"/>
      <c r="UZP32" s="291"/>
      <c r="UZQ32" s="291"/>
      <c r="UZR32" s="291"/>
      <c r="UZS32" s="291"/>
      <c r="UZT32" s="291"/>
      <c r="UZU32" s="291"/>
      <c r="UZV32" s="291"/>
      <c r="UZW32" s="291"/>
      <c r="UZX32" s="291"/>
      <c r="UZY32" s="291"/>
      <c r="UZZ32" s="291"/>
      <c r="VAA32" s="291"/>
      <c r="VAB32" s="291"/>
      <c r="VAC32" s="291"/>
      <c r="VAD32" s="291"/>
      <c r="VAE32" s="291"/>
      <c r="VAF32" s="291"/>
      <c r="VAG32" s="291"/>
      <c r="VAH32" s="291"/>
      <c r="VAI32" s="291"/>
      <c r="VAJ32" s="291"/>
      <c r="VAK32" s="291"/>
      <c r="VAL32" s="291"/>
      <c r="VAM32" s="291"/>
      <c r="VAN32" s="291"/>
      <c r="VAO32" s="291"/>
      <c r="VAP32" s="291"/>
      <c r="VAQ32" s="291"/>
      <c r="VAR32" s="291"/>
      <c r="VAS32" s="291"/>
      <c r="VAT32" s="291"/>
      <c r="VAU32" s="291"/>
      <c r="VAV32" s="291"/>
      <c r="VAW32" s="291"/>
      <c r="VAX32" s="291"/>
      <c r="VAY32" s="291"/>
      <c r="VAZ32" s="291"/>
      <c r="VBA32" s="291"/>
      <c r="VBB32" s="291"/>
      <c r="VBC32" s="291"/>
      <c r="VBD32" s="291"/>
      <c r="VBE32" s="291"/>
      <c r="VBF32" s="291"/>
      <c r="VBG32" s="291"/>
      <c r="VBH32" s="291"/>
      <c r="VBI32" s="291"/>
      <c r="VBJ32" s="291"/>
      <c r="VBK32" s="291"/>
      <c r="VBL32" s="291"/>
      <c r="VBM32" s="291"/>
      <c r="VBN32" s="291"/>
      <c r="VBO32" s="291"/>
      <c r="VBP32" s="291"/>
      <c r="VBQ32" s="291"/>
      <c r="VBR32" s="291"/>
      <c r="VBS32" s="291"/>
      <c r="VBT32" s="291"/>
      <c r="VBU32" s="291"/>
      <c r="VBV32" s="291"/>
      <c r="VBW32" s="291"/>
      <c r="VBX32" s="291"/>
      <c r="VBY32" s="291"/>
      <c r="VBZ32" s="291"/>
      <c r="VCA32" s="291"/>
      <c r="VCB32" s="291"/>
      <c r="VCC32" s="291"/>
      <c r="VCD32" s="291"/>
      <c r="VCE32" s="291"/>
      <c r="VCF32" s="291"/>
      <c r="VCG32" s="291"/>
      <c r="VCH32" s="291"/>
      <c r="VCI32" s="291"/>
      <c r="VCJ32" s="291"/>
      <c r="VCK32" s="291"/>
      <c r="VCL32" s="291"/>
      <c r="VCM32" s="291"/>
      <c r="VCN32" s="291"/>
      <c r="VCO32" s="291"/>
      <c r="VCP32" s="291"/>
      <c r="VCQ32" s="291"/>
      <c r="VCR32" s="291"/>
      <c r="VCS32" s="291"/>
      <c r="VCT32" s="291"/>
      <c r="VCU32" s="291"/>
      <c r="VCV32" s="291"/>
      <c r="VCW32" s="291"/>
      <c r="VCX32" s="291"/>
      <c r="VCY32" s="291"/>
      <c r="VCZ32" s="291"/>
      <c r="VDA32" s="291"/>
      <c r="VDB32" s="291"/>
      <c r="VDC32" s="291"/>
      <c r="VDD32" s="291"/>
      <c r="VDE32" s="291"/>
      <c r="VDF32" s="291"/>
      <c r="VDG32" s="291"/>
      <c r="VDH32" s="291"/>
      <c r="VDI32" s="291"/>
      <c r="VDJ32" s="291"/>
      <c r="VDK32" s="291"/>
      <c r="VDL32" s="291"/>
      <c r="VDM32" s="291"/>
      <c r="VDN32" s="291"/>
      <c r="VDO32" s="291"/>
      <c r="VDP32" s="291"/>
      <c r="VDQ32" s="291"/>
      <c r="VDR32" s="291"/>
      <c r="VDS32" s="291"/>
      <c r="VDT32" s="291"/>
      <c r="VDU32" s="291"/>
      <c r="VDV32" s="291"/>
      <c r="VDW32" s="291"/>
      <c r="VDX32" s="291"/>
      <c r="VDY32" s="291"/>
      <c r="VDZ32" s="291"/>
      <c r="VEA32" s="291"/>
      <c r="VEB32" s="291"/>
      <c r="VEC32" s="291"/>
      <c r="VED32" s="291"/>
      <c r="VEE32" s="291"/>
      <c r="VEF32" s="291"/>
      <c r="VEG32" s="291"/>
      <c r="VEH32" s="291"/>
      <c r="VEI32" s="291"/>
      <c r="VEJ32" s="291"/>
      <c r="VEK32" s="291"/>
      <c r="VEL32" s="291"/>
      <c r="VEM32" s="291"/>
      <c r="VEN32" s="291"/>
      <c r="VEO32" s="291"/>
      <c r="VEP32" s="291"/>
      <c r="VEQ32" s="291"/>
      <c r="VER32" s="291"/>
      <c r="VES32" s="291"/>
      <c r="VET32" s="291"/>
      <c r="VEU32" s="291"/>
      <c r="VEV32" s="291"/>
      <c r="VEW32" s="291"/>
      <c r="VEX32" s="291"/>
      <c r="VEY32" s="291"/>
      <c r="VEZ32" s="291"/>
      <c r="VFA32" s="291"/>
      <c r="VFB32" s="291"/>
      <c r="VFC32" s="291"/>
      <c r="VFD32" s="291"/>
      <c r="VFE32" s="291"/>
      <c r="VFF32" s="291"/>
      <c r="VFG32" s="291"/>
      <c r="VFH32" s="291"/>
      <c r="VFI32" s="291"/>
      <c r="VFJ32" s="291"/>
      <c r="VFK32" s="291"/>
      <c r="VFL32" s="291"/>
      <c r="VFM32" s="291"/>
      <c r="VFN32" s="291"/>
      <c r="VFO32" s="291"/>
      <c r="VFP32" s="291"/>
      <c r="VFQ32" s="291"/>
      <c r="VFR32" s="291"/>
      <c r="VFS32" s="291"/>
      <c r="VFT32" s="291"/>
      <c r="VFU32" s="291"/>
      <c r="VFV32" s="291"/>
      <c r="VFW32" s="291"/>
      <c r="VFX32" s="291"/>
      <c r="VFY32" s="291"/>
      <c r="VFZ32" s="291"/>
      <c r="VGA32" s="291"/>
      <c r="VGB32" s="291"/>
      <c r="VGC32" s="291"/>
      <c r="VGD32" s="291"/>
      <c r="VGE32" s="291"/>
      <c r="VGF32" s="291"/>
      <c r="VGG32" s="291"/>
      <c r="VGH32" s="291"/>
      <c r="VGI32" s="291"/>
      <c r="VGJ32" s="291"/>
      <c r="VGK32" s="291"/>
      <c r="VGL32" s="291"/>
      <c r="VGM32" s="291"/>
      <c r="VGN32" s="291"/>
      <c r="VGO32" s="291"/>
      <c r="VGP32" s="291"/>
      <c r="VGQ32" s="291"/>
      <c r="VGR32" s="291"/>
      <c r="VGS32" s="291"/>
      <c r="VGT32" s="291"/>
      <c r="VGU32" s="291"/>
      <c r="VGV32" s="291"/>
      <c r="VGW32" s="291"/>
      <c r="VGX32" s="291"/>
      <c r="VGY32" s="291"/>
      <c r="VGZ32" s="291"/>
      <c r="VHA32" s="291"/>
      <c r="VHB32" s="291"/>
      <c r="VHC32" s="291"/>
      <c r="VHD32" s="291"/>
      <c r="VHE32" s="291"/>
      <c r="VHF32" s="291"/>
      <c r="VHG32" s="291"/>
      <c r="VHH32" s="291"/>
      <c r="VHI32" s="291"/>
      <c r="VHJ32" s="291"/>
      <c r="VHK32" s="291"/>
      <c r="VHL32" s="291"/>
      <c r="VHM32" s="291"/>
      <c r="VHN32" s="291"/>
      <c r="VHO32" s="291"/>
      <c r="VHP32" s="291"/>
      <c r="VHQ32" s="291"/>
      <c r="VHR32" s="291"/>
      <c r="VHS32" s="291"/>
      <c r="VHT32" s="291"/>
      <c r="VHU32" s="291"/>
      <c r="VHV32" s="291"/>
      <c r="VHW32" s="291"/>
      <c r="VHX32" s="291"/>
      <c r="VHY32" s="291"/>
      <c r="VHZ32" s="291"/>
      <c r="VIA32" s="291"/>
      <c r="VIB32" s="291"/>
      <c r="VIC32" s="291"/>
      <c r="VID32" s="291"/>
      <c r="VIE32" s="291"/>
      <c r="VIF32" s="291"/>
      <c r="VIG32" s="291"/>
      <c r="VIH32" s="291"/>
      <c r="VII32" s="291"/>
      <c r="VIJ32" s="291"/>
      <c r="VIK32" s="291"/>
      <c r="VIL32" s="291"/>
      <c r="VIM32" s="291"/>
      <c r="VIN32" s="291"/>
      <c r="VIO32" s="291"/>
      <c r="VIP32" s="291"/>
      <c r="VIQ32" s="291"/>
      <c r="VIR32" s="291"/>
      <c r="VIS32" s="291"/>
      <c r="VIT32" s="291"/>
      <c r="VIU32" s="291"/>
      <c r="VIV32" s="291"/>
      <c r="VIW32" s="291"/>
      <c r="VIX32" s="291"/>
      <c r="VIY32" s="291"/>
      <c r="VIZ32" s="291"/>
      <c r="VJA32" s="291"/>
      <c r="VJB32" s="291"/>
      <c r="VJC32" s="291"/>
      <c r="VJD32" s="291"/>
      <c r="VJE32" s="291"/>
      <c r="VJF32" s="291"/>
      <c r="VJG32" s="291"/>
      <c r="VJH32" s="291"/>
      <c r="VJI32" s="291"/>
      <c r="VJJ32" s="291"/>
      <c r="VJK32" s="291"/>
      <c r="VJL32" s="291"/>
      <c r="VJM32" s="291"/>
      <c r="VJN32" s="291"/>
      <c r="VJO32" s="291"/>
      <c r="VJP32" s="291"/>
      <c r="VJQ32" s="291"/>
      <c r="VJR32" s="291"/>
      <c r="VJS32" s="291"/>
      <c r="VJT32" s="291"/>
      <c r="VJU32" s="291"/>
      <c r="VJV32" s="291"/>
      <c r="VJW32" s="291"/>
      <c r="VJX32" s="291"/>
      <c r="VJY32" s="291"/>
      <c r="VJZ32" s="291"/>
      <c r="VKA32" s="291"/>
      <c r="VKB32" s="291"/>
      <c r="VKC32" s="291"/>
      <c r="VKD32" s="291"/>
      <c r="VKE32" s="291"/>
      <c r="VKF32" s="291"/>
      <c r="VKG32" s="291"/>
      <c r="VKH32" s="291"/>
      <c r="VKI32" s="291"/>
      <c r="VKJ32" s="291"/>
      <c r="VKK32" s="291"/>
      <c r="VKL32" s="291"/>
      <c r="VKM32" s="291"/>
      <c r="VKN32" s="291"/>
      <c r="VKO32" s="291"/>
      <c r="VKP32" s="291"/>
      <c r="VKQ32" s="291"/>
      <c r="VKR32" s="291"/>
      <c r="VKS32" s="291"/>
      <c r="VKT32" s="291"/>
      <c r="VKU32" s="291"/>
      <c r="VKV32" s="291"/>
      <c r="VKW32" s="291"/>
      <c r="VKX32" s="291"/>
      <c r="VKY32" s="291"/>
      <c r="VKZ32" s="291"/>
      <c r="VLA32" s="291"/>
      <c r="VLB32" s="291"/>
      <c r="VLC32" s="291"/>
      <c r="VLD32" s="291"/>
      <c r="VLE32" s="291"/>
      <c r="VLF32" s="291"/>
      <c r="VLG32" s="291"/>
      <c r="VLH32" s="291"/>
      <c r="VLI32" s="291"/>
      <c r="VLJ32" s="291"/>
      <c r="VLK32" s="291"/>
      <c r="VLL32" s="291"/>
      <c r="VLM32" s="291"/>
      <c r="VLN32" s="291"/>
      <c r="VLO32" s="291"/>
      <c r="VLP32" s="291"/>
      <c r="VLQ32" s="291"/>
      <c r="VLR32" s="291"/>
      <c r="VLS32" s="291"/>
      <c r="VLT32" s="291"/>
      <c r="VLU32" s="291"/>
      <c r="VLV32" s="291"/>
      <c r="VLW32" s="291"/>
      <c r="VLX32" s="291"/>
      <c r="VLY32" s="291"/>
      <c r="VLZ32" s="291"/>
      <c r="VMA32" s="291"/>
      <c r="VMB32" s="291"/>
      <c r="VMC32" s="291"/>
      <c r="VMD32" s="291"/>
      <c r="VME32" s="291"/>
      <c r="VMF32" s="291"/>
      <c r="VMG32" s="291"/>
      <c r="VMH32" s="291"/>
      <c r="VMI32" s="291"/>
      <c r="VMJ32" s="291"/>
      <c r="VMK32" s="291"/>
      <c r="VML32" s="291"/>
      <c r="VMM32" s="291"/>
      <c r="VMN32" s="291"/>
      <c r="VMO32" s="291"/>
      <c r="VMP32" s="291"/>
      <c r="VMQ32" s="291"/>
      <c r="VMR32" s="291"/>
      <c r="VMS32" s="291"/>
      <c r="VMT32" s="291"/>
      <c r="VMU32" s="291"/>
      <c r="VMV32" s="291"/>
      <c r="VMW32" s="291"/>
      <c r="VMX32" s="291"/>
      <c r="VMY32" s="291"/>
      <c r="VMZ32" s="291"/>
      <c r="VNA32" s="291"/>
      <c r="VNB32" s="291"/>
      <c r="VNC32" s="291"/>
      <c r="VND32" s="291"/>
      <c r="VNE32" s="291"/>
      <c r="VNF32" s="291"/>
      <c r="VNG32" s="291"/>
      <c r="VNH32" s="291"/>
      <c r="VNI32" s="291"/>
      <c r="VNJ32" s="291"/>
      <c r="VNK32" s="291"/>
      <c r="VNL32" s="291"/>
      <c r="VNM32" s="291"/>
      <c r="VNN32" s="291"/>
      <c r="VNO32" s="291"/>
      <c r="VNP32" s="291"/>
      <c r="VNQ32" s="291"/>
      <c r="VNR32" s="291"/>
      <c r="VNS32" s="291"/>
      <c r="VNT32" s="291"/>
      <c r="VNU32" s="291"/>
      <c r="VNV32" s="291"/>
      <c r="VNW32" s="291"/>
      <c r="VNX32" s="291"/>
      <c r="VNY32" s="291"/>
      <c r="VNZ32" s="291"/>
      <c r="VOA32" s="291"/>
      <c r="VOB32" s="291"/>
      <c r="VOC32" s="291"/>
      <c r="VOD32" s="291"/>
      <c r="VOE32" s="291"/>
      <c r="VOF32" s="291"/>
      <c r="VOG32" s="291"/>
      <c r="VOH32" s="291"/>
      <c r="VOI32" s="291"/>
      <c r="VOJ32" s="291"/>
      <c r="VOK32" s="291"/>
      <c r="VOL32" s="291"/>
      <c r="VOM32" s="291"/>
      <c r="VON32" s="291"/>
      <c r="VOO32" s="291"/>
      <c r="VOP32" s="291"/>
      <c r="VOQ32" s="291"/>
      <c r="VOR32" s="291"/>
      <c r="VOS32" s="291"/>
      <c r="VOT32" s="291"/>
      <c r="VOU32" s="291"/>
      <c r="VOV32" s="291"/>
      <c r="VOW32" s="291"/>
      <c r="VOX32" s="291"/>
      <c r="VOY32" s="291"/>
      <c r="VOZ32" s="291"/>
      <c r="VPA32" s="291"/>
      <c r="VPB32" s="291"/>
      <c r="VPC32" s="291"/>
      <c r="VPD32" s="291"/>
      <c r="VPE32" s="291"/>
      <c r="VPF32" s="291"/>
      <c r="VPG32" s="291"/>
      <c r="VPH32" s="291"/>
      <c r="VPI32" s="291"/>
      <c r="VPJ32" s="291"/>
      <c r="VPK32" s="291"/>
      <c r="VPL32" s="291"/>
      <c r="VPM32" s="291"/>
      <c r="VPN32" s="291"/>
      <c r="VPO32" s="291"/>
      <c r="VPP32" s="291"/>
      <c r="VPQ32" s="291"/>
      <c r="VPR32" s="291"/>
      <c r="VPS32" s="291"/>
      <c r="VPT32" s="291"/>
      <c r="VPU32" s="291"/>
      <c r="VPV32" s="291"/>
      <c r="VPW32" s="291"/>
      <c r="VPX32" s="291"/>
      <c r="VPY32" s="291"/>
      <c r="VPZ32" s="291"/>
      <c r="VQA32" s="291"/>
      <c r="VQB32" s="291"/>
      <c r="VQC32" s="291"/>
      <c r="VQD32" s="291"/>
      <c r="VQE32" s="291"/>
      <c r="VQF32" s="291"/>
      <c r="VQG32" s="291"/>
      <c r="VQH32" s="291"/>
      <c r="VQI32" s="291"/>
      <c r="VQJ32" s="291"/>
      <c r="VQK32" s="291"/>
      <c r="VQL32" s="291"/>
      <c r="VQM32" s="291"/>
      <c r="VQN32" s="291"/>
      <c r="VQO32" s="291"/>
      <c r="VQP32" s="291"/>
      <c r="VQQ32" s="291"/>
      <c r="VQR32" s="291"/>
      <c r="VQS32" s="291"/>
      <c r="VQT32" s="291"/>
      <c r="VQU32" s="291"/>
      <c r="VQV32" s="291"/>
      <c r="VQW32" s="291"/>
      <c r="VQX32" s="291"/>
      <c r="VQY32" s="291"/>
      <c r="VQZ32" s="291"/>
      <c r="VRA32" s="291"/>
      <c r="VRB32" s="291"/>
      <c r="VRC32" s="291"/>
      <c r="VRD32" s="291"/>
      <c r="VRE32" s="291"/>
      <c r="VRF32" s="291"/>
      <c r="VRG32" s="291"/>
      <c r="VRH32" s="291"/>
      <c r="VRI32" s="291"/>
      <c r="VRJ32" s="291"/>
      <c r="VRK32" s="291"/>
      <c r="VRL32" s="291"/>
      <c r="VRM32" s="291"/>
      <c r="VRN32" s="291"/>
      <c r="VRO32" s="291"/>
      <c r="VRP32" s="291"/>
      <c r="VRQ32" s="291"/>
      <c r="VRR32" s="291"/>
      <c r="VRS32" s="291"/>
      <c r="VRT32" s="291"/>
      <c r="VRU32" s="291"/>
      <c r="VRV32" s="291"/>
      <c r="VRW32" s="291"/>
      <c r="VRX32" s="291"/>
      <c r="VRY32" s="291"/>
      <c r="VRZ32" s="291"/>
      <c r="VSA32" s="291"/>
      <c r="VSB32" s="291"/>
      <c r="VSC32" s="291"/>
      <c r="VSD32" s="291"/>
      <c r="VSE32" s="291"/>
      <c r="VSF32" s="291"/>
      <c r="VSG32" s="291"/>
      <c r="VSH32" s="291"/>
      <c r="VSI32" s="291"/>
      <c r="VSJ32" s="291"/>
      <c r="VSK32" s="291"/>
      <c r="VSL32" s="291"/>
      <c r="VSM32" s="291"/>
      <c r="VSN32" s="291"/>
      <c r="VSO32" s="291"/>
      <c r="VSP32" s="291"/>
      <c r="VSQ32" s="291"/>
      <c r="VSR32" s="291"/>
      <c r="VSS32" s="291"/>
      <c r="VST32" s="291"/>
      <c r="VSU32" s="291"/>
      <c r="VSV32" s="291"/>
      <c r="VSW32" s="291"/>
      <c r="VSX32" s="291"/>
      <c r="VSY32" s="291"/>
      <c r="VSZ32" s="291"/>
      <c r="VTA32" s="291"/>
      <c r="VTB32" s="291"/>
      <c r="VTC32" s="291"/>
      <c r="VTD32" s="291"/>
      <c r="VTE32" s="291"/>
      <c r="VTF32" s="291"/>
      <c r="VTG32" s="291"/>
      <c r="VTH32" s="291"/>
      <c r="VTI32" s="291"/>
      <c r="VTJ32" s="291"/>
      <c r="VTK32" s="291"/>
      <c r="VTL32" s="291"/>
      <c r="VTM32" s="291"/>
      <c r="VTN32" s="291"/>
      <c r="VTO32" s="291"/>
      <c r="VTP32" s="291"/>
      <c r="VTQ32" s="291"/>
      <c r="VTR32" s="291"/>
      <c r="VTS32" s="291"/>
      <c r="VTT32" s="291"/>
      <c r="VTU32" s="291"/>
      <c r="VTV32" s="291"/>
      <c r="VTW32" s="291"/>
      <c r="VTX32" s="291"/>
      <c r="VTY32" s="291"/>
      <c r="VTZ32" s="291"/>
      <c r="VUA32" s="291"/>
      <c r="VUB32" s="291"/>
      <c r="VUC32" s="291"/>
      <c r="VUD32" s="291"/>
      <c r="VUE32" s="291"/>
      <c r="VUF32" s="291"/>
      <c r="VUG32" s="291"/>
      <c r="VUH32" s="291"/>
      <c r="VUI32" s="291"/>
      <c r="VUJ32" s="291"/>
      <c r="VUK32" s="291"/>
      <c r="VUL32" s="291"/>
      <c r="VUM32" s="291"/>
      <c r="VUN32" s="291"/>
      <c r="VUO32" s="291"/>
      <c r="VUP32" s="291"/>
      <c r="VUQ32" s="291"/>
      <c r="VUR32" s="291"/>
      <c r="VUS32" s="291"/>
      <c r="VUT32" s="291"/>
      <c r="VUU32" s="291"/>
      <c r="VUV32" s="291"/>
      <c r="VUW32" s="291"/>
      <c r="VUX32" s="291"/>
      <c r="VUY32" s="291"/>
      <c r="VUZ32" s="291"/>
      <c r="VVA32" s="291"/>
      <c r="VVB32" s="291"/>
      <c r="VVC32" s="291"/>
      <c r="VVD32" s="291"/>
      <c r="VVE32" s="291"/>
      <c r="VVF32" s="291"/>
      <c r="VVG32" s="291"/>
      <c r="VVH32" s="291"/>
      <c r="VVI32" s="291"/>
      <c r="VVJ32" s="291"/>
      <c r="VVK32" s="291"/>
      <c r="VVL32" s="291"/>
      <c r="VVM32" s="291"/>
      <c r="VVN32" s="291"/>
      <c r="VVO32" s="291"/>
      <c r="VVP32" s="291"/>
      <c r="VVQ32" s="291"/>
      <c r="VVR32" s="291"/>
      <c r="VVS32" s="291"/>
      <c r="VVT32" s="291"/>
      <c r="VVU32" s="291"/>
      <c r="VVV32" s="291"/>
      <c r="VVW32" s="291"/>
      <c r="VVX32" s="291"/>
      <c r="VVY32" s="291"/>
      <c r="VVZ32" s="291"/>
      <c r="VWA32" s="291"/>
      <c r="VWB32" s="291"/>
      <c r="VWC32" s="291"/>
      <c r="VWD32" s="291"/>
      <c r="VWE32" s="291"/>
      <c r="VWF32" s="291"/>
      <c r="VWG32" s="291"/>
      <c r="VWH32" s="291"/>
      <c r="VWI32" s="291"/>
      <c r="VWJ32" s="291"/>
      <c r="VWK32" s="291"/>
      <c r="VWL32" s="291"/>
      <c r="VWM32" s="291"/>
      <c r="VWN32" s="291"/>
      <c r="VWO32" s="291"/>
      <c r="VWP32" s="291"/>
      <c r="VWQ32" s="291"/>
      <c r="VWR32" s="291"/>
      <c r="VWS32" s="291"/>
      <c r="VWT32" s="291"/>
      <c r="VWU32" s="291"/>
      <c r="VWV32" s="291"/>
      <c r="VWW32" s="291"/>
      <c r="VWX32" s="291"/>
      <c r="VWY32" s="291"/>
      <c r="VWZ32" s="291"/>
      <c r="VXA32" s="291"/>
      <c r="VXB32" s="291"/>
      <c r="VXC32" s="291"/>
      <c r="VXD32" s="291"/>
      <c r="VXE32" s="291"/>
      <c r="VXF32" s="291"/>
      <c r="VXG32" s="291"/>
      <c r="VXH32" s="291"/>
      <c r="VXI32" s="291"/>
      <c r="VXJ32" s="291"/>
      <c r="VXK32" s="291"/>
      <c r="VXL32" s="291"/>
      <c r="VXM32" s="291"/>
      <c r="VXN32" s="291"/>
      <c r="VXO32" s="291"/>
      <c r="VXP32" s="291"/>
      <c r="VXQ32" s="291"/>
      <c r="VXR32" s="291"/>
      <c r="VXS32" s="291"/>
      <c r="VXT32" s="291"/>
      <c r="VXU32" s="291"/>
      <c r="VXV32" s="291"/>
      <c r="VXW32" s="291"/>
      <c r="VXX32" s="291"/>
      <c r="VXY32" s="291"/>
      <c r="VXZ32" s="291"/>
      <c r="VYA32" s="291"/>
      <c r="VYB32" s="291"/>
      <c r="VYC32" s="291"/>
      <c r="VYD32" s="291"/>
      <c r="VYE32" s="291"/>
      <c r="VYF32" s="291"/>
      <c r="VYG32" s="291"/>
      <c r="VYH32" s="291"/>
      <c r="VYI32" s="291"/>
      <c r="VYJ32" s="291"/>
      <c r="VYK32" s="291"/>
      <c r="VYL32" s="291"/>
      <c r="VYM32" s="291"/>
      <c r="VYN32" s="291"/>
      <c r="VYO32" s="291"/>
      <c r="VYP32" s="291"/>
      <c r="VYQ32" s="291"/>
      <c r="VYR32" s="291"/>
      <c r="VYS32" s="291"/>
      <c r="VYT32" s="291"/>
      <c r="VYU32" s="291"/>
      <c r="VYV32" s="291"/>
      <c r="VYW32" s="291"/>
      <c r="VYX32" s="291"/>
      <c r="VYY32" s="291"/>
      <c r="VYZ32" s="291"/>
      <c r="VZA32" s="291"/>
      <c r="VZB32" s="291"/>
      <c r="VZC32" s="291"/>
      <c r="VZD32" s="291"/>
      <c r="VZE32" s="291"/>
      <c r="VZF32" s="291"/>
      <c r="VZG32" s="291"/>
      <c r="VZH32" s="291"/>
      <c r="VZI32" s="291"/>
      <c r="VZJ32" s="291"/>
      <c r="VZK32" s="291"/>
      <c r="VZL32" s="291"/>
      <c r="VZM32" s="291"/>
      <c r="VZN32" s="291"/>
      <c r="VZO32" s="291"/>
      <c r="VZP32" s="291"/>
      <c r="VZQ32" s="291"/>
      <c r="VZR32" s="291"/>
      <c r="VZS32" s="291"/>
      <c r="VZT32" s="291"/>
      <c r="VZU32" s="291"/>
      <c r="VZV32" s="291"/>
      <c r="VZW32" s="291"/>
      <c r="VZX32" s="291"/>
      <c r="VZY32" s="291"/>
      <c r="VZZ32" s="291"/>
      <c r="WAA32" s="291"/>
      <c r="WAB32" s="291"/>
      <c r="WAC32" s="291"/>
      <c r="WAD32" s="291"/>
      <c r="WAE32" s="291"/>
      <c r="WAF32" s="291"/>
      <c r="WAG32" s="291"/>
      <c r="WAH32" s="291"/>
      <c r="WAI32" s="291"/>
      <c r="WAJ32" s="291"/>
      <c r="WAK32" s="291"/>
      <c r="WAL32" s="291"/>
      <c r="WAM32" s="291"/>
      <c r="WAN32" s="291"/>
      <c r="WAO32" s="291"/>
      <c r="WAP32" s="291"/>
      <c r="WAQ32" s="291"/>
      <c r="WAR32" s="291"/>
      <c r="WAS32" s="291"/>
      <c r="WAT32" s="291"/>
      <c r="WAU32" s="291"/>
      <c r="WAV32" s="291"/>
      <c r="WAW32" s="291"/>
      <c r="WAX32" s="291"/>
      <c r="WAY32" s="291"/>
      <c r="WAZ32" s="291"/>
      <c r="WBA32" s="291"/>
      <c r="WBB32" s="291"/>
      <c r="WBC32" s="291"/>
      <c r="WBD32" s="291"/>
      <c r="WBE32" s="291"/>
      <c r="WBF32" s="291"/>
      <c r="WBG32" s="291"/>
      <c r="WBH32" s="291"/>
      <c r="WBI32" s="291"/>
      <c r="WBJ32" s="291"/>
      <c r="WBK32" s="291"/>
      <c r="WBL32" s="291"/>
      <c r="WBM32" s="291"/>
      <c r="WBN32" s="291"/>
      <c r="WBO32" s="291"/>
      <c r="WBP32" s="291"/>
      <c r="WBQ32" s="291"/>
      <c r="WBR32" s="291"/>
      <c r="WBS32" s="291"/>
      <c r="WBT32" s="291"/>
      <c r="WBU32" s="291"/>
      <c r="WBV32" s="291"/>
      <c r="WBW32" s="291"/>
      <c r="WBX32" s="291"/>
      <c r="WBY32" s="291"/>
      <c r="WBZ32" s="291"/>
      <c r="WCA32" s="291"/>
      <c r="WCB32" s="291"/>
      <c r="WCC32" s="291"/>
      <c r="WCD32" s="291"/>
      <c r="WCE32" s="291"/>
      <c r="WCF32" s="291"/>
      <c r="WCG32" s="291"/>
      <c r="WCH32" s="291"/>
      <c r="WCI32" s="291"/>
      <c r="WCJ32" s="291"/>
      <c r="WCK32" s="291"/>
      <c r="WCL32" s="291"/>
      <c r="WCM32" s="291"/>
      <c r="WCN32" s="291"/>
      <c r="WCO32" s="291"/>
      <c r="WCP32" s="291"/>
      <c r="WCQ32" s="291"/>
      <c r="WCR32" s="291"/>
      <c r="WCS32" s="291"/>
      <c r="WCT32" s="291"/>
      <c r="WCU32" s="291"/>
      <c r="WCV32" s="291"/>
      <c r="WCW32" s="291"/>
      <c r="WCX32" s="291"/>
      <c r="WCY32" s="291"/>
      <c r="WCZ32" s="291"/>
      <c r="WDA32" s="291"/>
      <c r="WDB32" s="291"/>
      <c r="WDC32" s="291"/>
      <c r="WDD32" s="291"/>
      <c r="WDE32" s="291"/>
      <c r="WDF32" s="291"/>
      <c r="WDG32" s="291"/>
      <c r="WDH32" s="291"/>
      <c r="WDI32" s="291"/>
      <c r="WDJ32" s="291"/>
      <c r="WDK32" s="291"/>
      <c r="WDL32" s="291"/>
      <c r="WDM32" s="291"/>
      <c r="WDN32" s="291"/>
      <c r="WDO32" s="291"/>
      <c r="WDP32" s="291"/>
      <c r="WDQ32" s="291"/>
      <c r="WDR32" s="291"/>
      <c r="WDS32" s="291"/>
      <c r="WDT32" s="291"/>
      <c r="WDU32" s="291"/>
      <c r="WDV32" s="291"/>
      <c r="WDW32" s="291"/>
      <c r="WDX32" s="291"/>
      <c r="WDY32" s="291"/>
      <c r="WDZ32" s="291"/>
      <c r="WEA32" s="291"/>
      <c r="WEB32" s="291"/>
      <c r="WEC32" s="291"/>
      <c r="WED32" s="291"/>
      <c r="WEE32" s="291"/>
      <c r="WEF32" s="291"/>
      <c r="WEG32" s="291"/>
      <c r="WEH32" s="291"/>
      <c r="WEI32" s="291"/>
      <c r="WEJ32" s="291"/>
      <c r="WEK32" s="291"/>
      <c r="WEL32" s="291"/>
      <c r="WEM32" s="291"/>
      <c r="WEN32" s="291"/>
      <c r="WEO32" s="291"/>
      <c r="WEP32" s="291"/>
      <c r="WEQ32" s="291"/>
      <c r="WER32" s="291"/>
      <c r="WES32" s="291"/>
      <c r="WET32" s="291"/>
      <c r="WEU32" s="291"/>
      <c r="WEV32" s="291"/>
      <c r="WEW32" s="291"/>
      <c r="WEX32" s="291"/>
      <c r="WEY32" s="291"/>
      <c r="WEZ32" s="291"/>
      <c r="WFA32" s="291"/>
      <c r="WFB32" s="291"/>
      <c r="WFC32" s="291"/>
      <c r="WFD32" s="291"/>
      <c r="WFE32" s="291"/>
      <c r="WFF32" s="291"/>
      <c r="WFG32" s="291"/>
      <c r="WFH32" s="291"/>
      <c r="WFI32" s="291"/>
      <c r="WFJ32" s="291"/>
      <c r="WFK32" s="291"/>
      <c r="WFL32" s="291"/>
      <c r="WFM32" s="291"/>
      <c r="WFN32" s="291"/>
      <c r="WFO32" s="291"/>
      <c r="WFP32" s="291"/>
      <c r="WFQ32" s="291"/>
      <c r="WFR32" s="291"/>
      <c r="WFS32" s="291"/>
      <c r="WFT32" s="291"/>
      <c r="WFU32" s="291"/>
      <c r="WFV32" s="291"/>
      <c r="WFW32" s="291"/>
      <c r="WFX32" s="291"/>
      <c r="WFY32" s="291"/>
      <c r="WFZ32" s="291"/>
      <c r="WGA32" s="291"/>
      <c r="WGB32" s="291"/>
      <c r="WGC32" s="291"/>
      <c r="WGD32" s="291"/>
      <c r="WGE32" s="291"/>
      <c r="WGF32" s="291"/>
      <c r="WGG32" s="291"/>
      <c r="WGH32" s="291"/>
      <c r="WGI32" s="291"/>
      <c r="WGJ32" s="291"/>
      <c r="WGK32" s="291"/>
      <c r="WGL32" s="291"/>
      <c r="WGM32" s="291"/>
      <c r="WGN32" s="291"/>
      <c r="WGO32" s="291"/>
      <c r="WGP32" s="291"/>
      <c r="WGQ32" s="291"/>
      <c r="WGR32" s="291"/>
      <c r="WGS32" s="291"/>
      <c r="WGT32" s="291"/>
      <c r="WGU32" s="291"/>
      <c r="WGV32" s="291"/>
      <c r="WGW32" s="291"/>
      <c r="WGX32" s="291"/>
      <c r="WGY32" s="291"/>
      <c r="WGZ32" s="291"/>
      <c r="WHA32" s="291"/>
      <c r="WHB32" s="291"/>
      <c r="WHC32" s="291"/>
      <c r="WHD32" s="291"/>
      <c r="WHE32" s="291"/>
      <c r="WHF32" s="291"/>
      <c r="WHG32" s="291"/>
      <c r="WHH32" s="291"/>
      <c r="WHI32" s="291"/>
      <c r="WHJ32" s="291"/>
      <c r="WHK32" s="291"/>
      <c r="WHL32" s="291"/>
      <c r="WHM32" s="291"/>
      <c r="WHN32" s="291"/>
      <c r="WHO32" s="291"/>
      <c r="WHP32" s="291"/>
      <c r="WHQ32" s="291"/>
      <c r="WHR32" s="291"/>
      <c r="WHS32" s="291"/>
      <c r="WHT32" s="291"/>
      <c r="WHU32" s="291"/>
      <c r="WHV32" s="291"/>
      <c r="WHW32" s="291"/>
      <c r="WHX32" s="291"/>
      <c r="WHY32" s="291"/>
      <c r="WHZ32" s="291"/>
      <c r="WIA32" s="291"/>
      <c r="WIB32" s="291"/>
      <c r="WIC32" s="291"/>
      <c r="WID32" s="291"/>
      <c r="WIE32" s="291"/>
      <c r="WIF32" s="291"/>
      <c r="WIG32" s="291"/>
      <c r="WIH32" s="291"/>
      <c r="WII32" s="291"/>
      <c r="WIJ32" s="291"/>
      <c r="WIK32" s="291"/>
      <c r="WIL32" s="291"/>
      <c r="WIM32" s="291"/>
      <c r="WIN32" s="291"/>
      <c r="WIO32" s="291"/>
      <c r="WIP32" s="291"/>
      <c r="WIQ32" s="291"/>
      <c r="WIR32" s="291"/>
      <c r="WIS32" s="291"/>
      <c r="WIT32" s="291"/>
      <c r="WIU32" s="291"/>
      <c r="WIV32" s="291"/>
      <c r="WIW32" s="291"/>
      <c r="WIX32" s="291"/>
      <c r="WIY32" s="291"/>
      <c r="WIZ32" s="291"/>
      <c r="WJA32" s="291"/>
      <c r="WJB32" s="291"/>
      <c r="WJC32" s="291"/>
      <c r="WJD32" s="291"/>
      <c r="WJE32" s="291"/>
      <c r="WJF32" s="291"/>
      <c r="WJG32" s="291"/>
      <c r="WJH32" s="291"/>
      <c r="WJI32" s="291"/>
      <c r="WJJ32" s="291"/>
      <c r="WJK32" s="291"/>
      <c r="WJL32" s="291"/>
      <c r="WJM32" s="291"/>
      <c r="WJN32" s="291"/>
      <c r="WJO32" s="291"/>
      <c r="WJP32" s="291"/>
      <c r="WJQ32" s="291"/>
      <c r="WJR32" s="291"/>
      <c r="WJS32" s="291"/>
      <c r="WJT32" s="291"/>
      <c r="WJU32" s="291"/>
      <c r="WJV32" s="291"/>
      <c r="WJW32" s="291"/>
      <c r="WJX32" s="291"/>
      <c r="WJY32" s="291"/>
      <c r="WJZ32" s="291"/>
      <c r="WKA32" s="291"/>
      <c r="WKB32" s="291"/>
      <c r="WKC32" s="291"/>
      <c r="WKD32" s="291"/>
      <c r="WKE32" s="291"/>
      <c r="WKF32" s="291"/>
      <c r="WKG32" s="291"/>
      <c r="WKH32" s="291"/>
      <c r="WKI32" s="291"/>
      <c r="WKJ32" s="291"/>
      <c r="WKK32" s="291"/>
      <c r="WKL32" s="291"/>
      <c r="WKM32" s="291"/>
      <c r="WKN32" s="291"/>
      <c r="WKO32" s="291"/>
      <c r="WKP32" s="291"/>
      <c r="WKQ32" s="291"/>
      <c r="WKR32" s="291"/>
      <c r="WKS32" s="291"/>
      <c r="WKT32" s="291"/>
      <c r="WKU32" s="291"/>
      <c r="WKV32" s="291"/>
      <c r="WKW32" s="291"/>
      <c r="WKX32" s="291"/>
      <c r="WKY32" s="291"/>
      <c r="WKZ32" s="291"/>
      <c r="WLA32" s="291"/>
      <c r="WLB32" s="291"/>
      <c r="WLC32" s="291"/>
      <c r="WLD32" s="291"/>
      <c r="WLE32" s="291"/>
      <c r="WLF32" s="291"/>
      <c r="WLG32" s="291"/>
      <c r="WLH32" s="291"/>
      <c r="WLI32" s="291"/>
      <c r="WLJ32" s="291"/>
      <c r="WLK32" s="291"/>
      <c r="WLL32" s="291"/>
      <c r="WLM32" s="291"/>
      <c r="WLN32" s="291"/>
      <c r="WLO32" s="291"/>
      <c r="WLP32" s="291"/>
      <c r="WLQ32" s="291"/>
      <c r="WLR32" s="291"/>
      <c r="WLS32" s="291"/>
      <c r="WLT32" s="291"/>
      <c r="WLU32" s="291"/>
      <c r="WLV32" s="291"/>
      <c r="WLW32" s="291"/>
      <c r="WLX32" s="291"/>
      <c r="WLY32" s="291"/>
      <c r="WLZ32" s="291"/>
      <c r="WMA32" s="291"/>
      <c r="WMB32" s="291"/>
      <c r="WMC32" s="291"/>
      <c r="WMD32" s="291"/>
      <c r="WME32" s="291"/>
      <c r="WMF32" s="291"/>
      <c r="WMG32" s="291"/>
      <c r="WMH32" s="291"/>
      <c r="WMI32" s="291"/>
      <c r="WMJ32" s="291"/>
      <c r="WMK32" s="291"/>
      <c r="WML32" s="291"/>
      <c r="WMM32" s="291"/>
      <c r="WMN32" s="291"/>
      <c r="WMO32" s="291"/>
      <c r="WMP32" s="291"/>
      <c r="WMQ32" s="291"/>
      <c r="WMR32" s="291"/>
      <c r="WMS32" s="291"/>
      <c r="WMT32" s="291"/>
      <c r="WMU32" s="291"/>
      <c r="WMV32" s="291"/>
      <c r="WMW32" s="291"/>
      <c r="WMX32" s="291"/>
      <c r="WMY32" s="291"/>
      <c r="WMZ32" s="291"/>
      <c r="WNA32" s="291"/>
      <c r="WNB32" s="291"/>
      <c r="WNC32" s="291"/>
      <c r="WND32" s="291"/>
      <c r="WNE32" s="291"/>
      <c r="WNF32" s="291"/>
      <c r="WNG32" s="291"/>
      <c r="WNH32" s="291"/>
      <c r="WNI32" s="291"/>
      <c r="WNJ32" s="291"/>
      <c r="WNK32" s="291"/>
      <c r="WNL32" s="291"/>
      <c r="WNM32" s="291"/>
      <c r="WNN32" s="291"/>
      <c r="WNO32" s="291"/>
      <c r="WNP32" s="291"/>
      <c r="WNQ32" s="291"/>
      <c r="WNR32" s="291"/>
      <c r="WNS32" s="291"/>
      <c r="WNT32" s="291"/>
      <c r="WNU32" s="291"/>
      <c r="WNV32" s="291"/>
      <c r="WNW32" s="291"/>
      <c r="WNX32" s="291"/>
      <c r="WNY32" s="291"/>
      <c r="WNZ32" s="291"/>
      <c r="WOA32" s="291"/>
      <c r="WOB32" s="291"/>
      <c r="WOC32" s="291"/>
      <c r="WOD32" s="291"/>
      <c r="WOE32" s="291"/>
      <c r="WOF32" s="291"/>
      <c r="WOG32" s="291"/>
      <c r="WOH32" s="291"/>
      <c r="WOI32" s="291"/>
      <c r="WOJ32" s="291"/>
      <c r="WOK32" s="291"/>
      <c r="WOL32" s="291"/>
      <c r="WOM32" s="291"/>
      <c r="WON32" s="291"/>
      <c r="WOO32" s="291"/>
      <c r="WOP32" s="291"/>
      <c r="WOQ32" s="291"/>
      <c r="WOR32" s="291"/>
      <c r="WOS32" s="291"/>
      <c r="WOT32" s="291"/>
      <c r="WOU32" s="291"/>
      <c r="WOV32" s="291"/>
      <c r="WOW32" s="291"/>
      <c r="WOX32" s="291"/>
      <c r="WOY32" s="291"/>
      <c r="WOZ32" s="291"/>
      <c r="WPA32" s="291"/>
      <c r="WPB32" s="291"/>
      <c r="WPC32" s="291"/>
      <c r="WPD32" s="291"/>
      <c r="WPE32" s="291"/>
      <c r="WPF32" s="291"/>
      <c r="WPG32" s="291"/>
      <c r="WPH32" s="291"/>
      <c r="WPI32" s="291"/>
      <c r="WPJ32" s="291"/>
      <c r="WPK32" s="291"/>
      <c r="WPL32" s="291"/>
      <c r="WPM32" s="291"/>
      <c r="WPN32" s="291"/>
      <c r="WPO32" s="291"/>
      <c r="WPP32" s="291"/>
      <c r="WPQ32" s="291"/>
      <c r="WPR32" s="291"/>
      <c r="WPS32" s="291"/>
      <c r="WPT32" s="291"/>
      <c r="WPU32" s="291"/>
      <c r="WPV32" s="291"/>
      <c r="WPW32" s="291"/>
      <c r="WPX32" s="291"/>
      <c r="WPY32" s="291"/>
      <c r="WPZ32" s="291"/>
      <c r="WQA32" s="291"/>
      <c r="WQB32" s="291"/>
      <c r="WQC32" s="291"/>
      <c r="WQD32" s="291"/>
      <c r="WQE32" s="291"/>
      <c r="WQF32" s="291"/>
      <c r="WQG32" s="291"/>
      <c r="WQH32" s="291"/>
      <c r="WQI32" s="291"/>
      <c r="WQJ32" s="291"/>
      <c r="WQK32" s="291"/>
      <c r="WQL32" s="291"/>
      <c r="WQM32" s="291"/>
      <c r="WQN32" s="291"/>
      <c r="WQO32" s="291"/>
      <c r="WQP32" s="291"/>
      <c r="WQQ32" s="291"/>
      <c r="WQR32" s="291"/>
      <c r="WQS32" s="291"/>
      <c r="WQT32" s="291"/>
      <c r="WQU32" s="291"/>
      <c r="WQV32" s="291"/>
      <c r="WQW32" s="291"/>
      <c r="WQX32" s="291"/>
      <c r="WQY32" s="291"/>
      <c r="WQZ32" s="291"/>
      <c r="WRA32" s="291"/>
      <c r="WRB32" s="291"/>
      <c r="WRC32" s="291"/>
      <c r="WRD32" s="291"/>
      <c r="WRE32" s="291"/>
      <c r="WRF32" s="291"/>
      <c r="WRG32" s="291"/>
      <c r="WRH32" s="291"/>
      <c r="WRI32" s="291"/>
      <c r="WRJ32" s="291"/>
      <c r="WRK32" s="291"/>
      <c r="WRL32" s="291"/>
      <c r="WRM32" s="291"/>
      <c r="WRN32" s="291"/>
      <c r="WRO32" s="291"/>
      <c r="WRP32" s="291"/>
      <c r="WRQ32" s="291"/>
      <c r="WRR32" s="291"/>
      <c r="WRS32" s="291"/>
      <c r="WRT32" s="291"/>
      <c r="WRU32" s="291"/>
      <c r="WRV32" s="291"/>
      <c r="WRW32" s="291"/>
      <c r="WRX32" s="291"/>
      <c r="WRY32" s="291"/>
      <c r="WRZ32" s="291"/>
      <c r="WSA32" s="291"/>
      <c r="WSB32" s="291"/>
      <c r="WSC32" s="291"/>
      <c r="WSD32" s="291"/>
      <c r="WSE32" s="291"/>
      <c r="WSF32" s="291"/>
      <c r="WSG32" s="291"/>
      <c r="WSH32" s="291"/>
      <c r="WSI32" s="291"/>
      <c r="WSJ32" s="291"/>
      <c r="WSK32" s="291"/>
      <c r="WSL32" s="291"/>
      <c r="WSM32" s="291"/>
      <c r="WSN32" s="291"/>
      <c r="WSO32" s="291"/>
      <c r="WSP32" s="291"/>
      <c r="WSQ32" s="291"/>
      <c r="WSR32" s="291"/>
      <c r="WSS32" s="291"/>
      <c r="WST32" s="291"/>
      <c r="WSU32" s="291"/>
      <c r="WSV32" s="291"/>
      <c r="WSW32" s="291"/>
      <c r="WSX32" s="291"/>
      <c r="WSY32" s="291"/>
      <c r="WSZ32" s="291"/>
      <c r="WTA32" s="291"/>
      <c r="WTB32" s="291"/>
      <c r="WTC32" s="291"/>
      <c r="WTD32" s="291"/>
      <c r="WTE32" s="291"/>
      <c r="WTF32" s="291"/>
      <c r="WTG32" s="291"/>
      <c r="WTH32" s="291"/>
      <c r="WTI32" s="291"/>
      <c r="WTJ32" s="291"/>
      <c r="WTK32" s="291"/>
      <c r="WTL32" s="291"/>
      <c r="WTM32" s="291"/>
      <c r="WTN32" s="291"/>
      <c r="WTO32" s="291"/>
      <c r="WTP32" s="291"/>
      <c r="WTQ32" s="291"/>
      <c r="WTR32" s="291"/>
      <c r="WTS32" s="291"/>
      <c r="WTT32" s="291"/>
      <c r="WTU32" s="291"/>
      <c r="WTV32" s="291"/>
      <c r="WTW32" s="291"/>
      <c r="WTX32" s="291"/>
      <c r="WTY32" s="291"/>
      <c r="WTZ32" s="291"/>
      <c r="WUA32" s="291"/>
      <c r="WUB32" s="291"/>
      <c r="WUC32" s="291"/>
      <c r="WUD32" s="291"/>
      <c r="WUE32" s="291"/>
      <c r="WUF32" s="291"/>
      <c r="WUG32" s="291"/>
      <c r="WUH32" s="291"/>
      <c r="WUI32" s="291"/>
      <c r="WUJ32" s="291"/>
      <c r="WUK32" s="291"/>
      <c r="WUL32" s="291"/>
      <c r="WUM32" s="291"/>
      <c r="WUN32" s="291"/>
      <c r="WUO32" s="291"/>
      <c r="WUP32" s="291"/>
      <c r="WUQ32" s="291"/>
      <c r="WUR32" s="291"/>
      <c r="WUS32" s="291"/>
      <c r="WUT32" s="291"/>
      <c r="WUU32" s="291"/>
      <c r="WUV32" s="291"/>
      <c r="WUW32" s="291"/>
      <c r="WUX32" s="291"/>
      <c r="WUY32" s="291"/>
      <c r="WUZ32" s="291"/>
      <c r="WVA32" s="291"/>
      <c r="WVB32" s="291"/>
      <c r="WVC32" s="291"/>
      <c r="WVD32" s="291"/>
      <c r="WVE32" s="291"/>
      <c r="WVF32" s="291"/>
      <c r="WVG32" s="291"/>
      <c r="WVH32" s="291"/>
      <c r="WVI32" s="291"/>
      <c r="WVJ32" s="291"/>
      <c r="WVK32" s="291"/>
      <c r="WVL32" s="291"/>
      <c r="WVM32" s="291"/>
      <c r="WVN32" s="291"/>
      <c r="WVO32" s="291"/>
      <c r="WVP32" s="291"/>
      <c r="WVQ32" s="291"/>
      <c r="WVR32" s="291"/>
      <c r="WVS32" s="291"/>
      <c r="WVT32" s="291"/>
      <c r="WVU32" s="291"/>
      <c r="WVV32" s="291"/>
      <c r="WVW32" s="291"/>
      <c r="WVX32" s="291"/>
      <c r="WVY32" s="291"/>
      <c r="WVZ32" s="291"/>
      <c r="WWA32" s="291"/>
      <c r="WWB32" s="291"/>
      <c r="WWC32" s="291"/>
      <c r="WWD32" s="291"/>
      <c r="WWE32" s="291"/>
      <c r="WWF32" s="291"/>
      <c r="WWG32" s="291"/>
      <c r="WWH32" s="291"/>
      <c r="WWI32" s="291"/>
      <c r="WWJ32" s="291"/>
      <c r="WWK32" s="291"/>
      <c r="WWL32" s="291"/>
      <c r="WWM32" s="291"/>
      <c r="WWN32" s="291"/>
      <c r="WWO32" s="291"/>
      <c r="WWP32" s="291"/>
      <c r="WWQ32" s="291"/>
      <c r="WWR32" s="291"/>
      <c r="WWS32" s="291"/>
      <c r="WWT32" s="291"/>
      <c r="WWU32" s="291"/>
      <c r="WWV32" s="291"/>
      <c r="WWW32" s="291"/>
      <c r="WWX32" s="291"/>
      <c r="WWY32" s="291"/>
      <c r="WWZ32" s="291"/>
      <c r="WXA32" s="291"/>
      <c r="WXB32" s="291"/>
      <c r="WXC32" s="291"/>
      <c r="WXD32" s="291"/>
      <c r="WXE32" s="291"/>
      <c r="WXF32" s="291"/>
      <c r="WXG32" s="291"/>
      <c r="WXH32" s="291"/>
      <c r="WXI32" s="291"/>
      <c r="WXJ32" s="291"/>
      <c r="WXK32" s="291"/>
      <c r="WXL32" s="291"/>
      <c r="WXM32" s="291"/>
      <c r="WXN32" s="291"/>
      <c r="WXO32" s="291"/>
      <c r="WXP32" s="291"/>
      <c r="WXQ32" s="291"/>
      <c r="WXR32" s="291"/>
      <c r="WXS32" s="291"/>
      <c r="WXT32" s="291"/>
      <c r="WXU32" s="291"/>
      <c r="WXV32" s="291"/>
      <c r="WXW32" s="291"/>
      <c r="WXX32" s="291"/>
      <c r="WXY32" s="291"/>
      <c r="WXZ32" s="291"/>
      <c r="WYA32" s="291"/>
      <c r="WYB32" s="291"/>
      <c r="WYC32" s="291"/>
      <c r="WYD32" s="291"/>
      <c r="WYE32" s="291"/>
      <c r="WYF32" s="291"/>
      <c r="WYG32" s="291"/>
      <c r="WYH32" s="291"/>
      <c r="WYI32" s="291"/>
      <c r="WYJ32" s="291"/>
      <c r="WYK32" s="291"/>
      <c r="WYL32" s="291"/>
      <c r="WYM32" s="291"/>
      <c r="WYN32" s="291"/>
      <c r="WYO32" s="291"/>
      <c r="WYP32" s="291"/>
      <c r="WYQ32" s="291"/>
      <c r="WYR32" s="291"/>
      <c r="WYS32" s="291"/>
      <c r="WYT32" s="291"/>
      <c r="WYU32" s="291"/>
      <c r="WYV32" s="291"/>
      <c r="WYW32" s="291"/>
      <c r="WYX32" s="291"/>
      <c r="WYY32" s="291"/>
      <c r="WYZ32" s="291"/>
      <c r="WZA32" s="291"/>
      <c r="WZB32" s="291"/>
      <c r="WZC32" s="291"/>
      <c r="WZD32" s="291"/>
      <c r="WZE32" s="291"/>
      <c r="WZF32" s="291"/>
      <c r="WZG32" s="291"/>
      <c r="WZH32" s="291"/>
      <c r="WZI32" s="291"/>
      <c r="WZJ32" s="291"/>
      <c r="WZK32" s="291"/>
      <c r="WZL32" s="291"/>
      <c r="WZM32" s="291"/>
      <c r="WZN32" s="291"/>
      <c r="WZO32" s="291"/>
      <c r="WZP32" s="291"/>
      <c r="WZQ32" s="291"/>
      <c r="WZR32" s="291"/>
      <c r="WZS32" s="291"/>
      <c r="WZT32" s="291"/>
      <c r="WZU32" s="291"/>
      <c r="WZV32" s="291"/>
      <c r="WZW32" s="291"/>
      <c r="WZX32" s="291"/>
      <c r="WZY32" s="291"/>
      <c r="WZZ32" s="291"/>
      <c r="XAA32" s="291"/>
      <c r="XAB32" s="291"/>
      <c r="XAC32" s="291"/>
      <c r="XAD32" s="291"/>
      <c r="XAE32" s="291"/>
      <c r="XAF32" s="291"/>
      <c r="XAG32" s="291"/>
      <c r="XAH32" s="291"/>
      <c r="XAI32" s="291"/>
      <c r="XAJ32" s="291"/>
      <c r="XAK32" s="291"/>
      <c r="XAL32" s="291"/>
      <c r="XAM32" s="291"/>
      <c r="XAN32" s="291"/>
      <c r="XAO32" s="291"/>
      <c r="XAP32" s="291"/>
      <c r="XAQ32" s="291"/>
      <c r="XAR32" s="291"/>
      <c r="XAS32" s="291"/>
      <c r="XAT32" s="291"/>
      <c r="XAU32" s="291"/>
      <c r="XAV32" s="291"/>
      <c r="XAW32" s="291"/>
      <c r="XAX32" s="291"/>
      <c r="XAY32" s="291"/>
      <c r="XAZ32" s="291"/>
      <c r="XBA32" s="291"/>
      <c r="XBB32" s="291"/>
      <c r="XBC32" s="291"/>
      <c r="XBD32" s="291"/>
      <c r="XBE32" s="291"/>
      <c r="XBF32" s="291"/>
      <c r="XBG32" s="291"/>
      <c r="XBH32" s="291"/>
      <c r="XBI32" s="291"/>
      <c r="XBJ32" s="291"/>
      <c r="XBK32" s="291"/>
      <c r="XBL32" s="291"/>
      <c r="XBM32" s="291"/>
      <c r="XBN32" s="291"/>
      <c r="XBO32" s="291"/>
      <c r="XBP32" s="291"/>
      <c r="XBQ32" s="291"/>
      <c r="XBR32" s="291"/>
      <c r="XBS32" s="291"/>
      <c r="XBT32" s="291"/>
      <c r="XBU32" s="291"/>
      <c r="XBV32" s="291"/>
      <c r="XBW32" s="291"/>
      <c r="XBX32" s="291"/>
      <c r="XBY32" s="291"/>
      <c r="XBZ32" s="291"/>
      <c r="XCA32" s="291"/>
      <c r="XCB32" s="291"/>
      <c r="XCC32" s="291"/>
      <c r="XCD32" s="291"/>
      <c r="XCE32" s="291"/>
      <c r="XCF32" s="291"/>
      <c r="XCG32" s="291"/>
      <c r="XCH32" s="291"/>
      <c r="XCI32" s="291"/>
      <c r="XCJ32" s="291"/>
      <c r="XCK32" s="291"/>
      <c r="XCL32" s="291"/>
      <c r="XCM32" s="291"/>
      <c r="XCN32" s="291"/>
      <c r="XCO32" s="291"/>
      <c r="XCP32" s="291"/>
      <c r="XCQ32" s="291"/>
      <c r="XCR32" s="291"/>
      <c r="XCS32" s="291"/>
      <c r="XCT32" s="291"/>
      <c r="XCU32" s="291"/>
      <c r="XCV32" s="291"/>
      <c r="XCW32" s="291"/>
      <c r="XCX32" s="291"/>
      <c r="XCY32" s="291"/>
      <c r="XCZ32" s="291"/>
      <c r="XDA32" s="291"/>
      <c r="XDB32" s="291"/>
      <c r="XDC32" s="291"/>
      <c r="XDD32" s="291"/>
      <c r="XDE32" s="291"/>
      <c r="XDF32" s="291"/>
      <c r="XDG32" s="291"/>
      <c r="XDH32" s="291"/>
      <c r="XDI32" s="291"/>
      <c r="XDJ32" s="291"/>
      <c r="XDK32" s="291"/>
      <c r="XDL32" s="291"/>
      <c r="XDM32" s="291"/>
      <c r="XDN32" s="291"/>
      <c r="XDO32" s="291"/>
      <c r="XDP32" s="291"/>
      <c r="XDQ32" s="291"/>
      <c r="XDR32" s="291"/>
      <c r="XDS32" s="291"/>
      <c r="XDT32" s="291"/>
      <c r="XDU32" s="291"/>
      <c r="XDV32" s="291"/>
      <c r="XDW32" s="291"/>
      <c r="XDX32" s="291"/>
      <c r="XDY32" s="291"/>
      <c r="XDZ32" s="291"/>
      <c r="XEA32" s="291"/>
      <c r="XEB32" s="291"/>
      <c r="XEC32" s="291"/>
      <c r="XED32" s="291"/>
      <c r="XEE32" s="291"/>
      <c r="XEF32" s="291"/>
      <c r="XEG32" s="291"/>
      <c r="XEH32" s="291"/>
      <c r="XEI32" s="291"/>
      <c r="XEJ32" s="291"/>
      <c r="XEK32" s="291"/>
      <c r="XEL32" s="291"/>
      <c r="XEM32" s="291"/>
      <c r="XEN32" s="291"/>
      <c r="XEO32" s="291"/>
      <c r="XEP32" s="291"/>
      <c r="XEQ32" s="291"/>
      <c r="XER32" s="291"/>
      <c r="XES32" s="291"/>
      <c r="XET32" s="291"/>
      <c r="XEU32" s="291"/>
      <c r="XEV32" s="291"/>
      <c r="XEW32" s="291"/>
      <c r="XEX32" s="291"/>
      <c r="XEY32" s="291"/>
      <c r="XEZ32" s="291"/>
      <c r="XFA32" s="291"/>
      <c r="XFB32" s="291"/>
      <c r="XFC32" s="291"/>
      <c r="XFD32" s="291"/>
    </row>
    <row r="33" spans="1:16384" ht="27" customHeight="1" x14ac:dyDescent="0.35">
      <c r="A33" s="291"/>
      <c r="B33" s="291"/>
      <c r="C33" s="291"/>
      <c r="D33" s="291"/>
      <c r="E33" s="421" t="str">
        <f>+Translations!A233</f>
        <v>Loan 2</v>
      </c>
      <c r="F33" s="423">
        <f>+IF('Investment and financing'!N17=0,0,'Investment and financing'!D17)</f>
        <v>0</v>
      </c>
      <c r="G33" s="805">
        <f>+IF('Investment and financing'!N17=0,"",'Investment and financing'!J17)</f>
        <v>0.05</v>
      </c>
      <c r="H33" s="806"/>
      <c r="I33" s="828">
        <f>+IF('Investment and financing'!N17=0,"",'Investment and financing'!R17)</f>
        <v>2016</v>
      </c>
      <c r="J33" s="829"/>
      <c r="K33" s="816">
        <f>+IF('Investment and financing'!N17=0,"",'Investment and financing'!N17)</f>
        <v>120</v>
      </c>
      <c r="L33" s="817"/>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291"/>
      <c r="BV33" s="291"/>
      <c r="BW33" s="291"/>
      <c r="BX33" s="291"/>
      <c r="BY33" s="291"/>
      <c r="BZ33" s="291"/>
      <c r="CA33" s="291"/>
      <c r="CB33" s="291"/>
      <c r="CC33" s="291"/>
      <c r="CD33" s="291"/>
      <c r="CE33" s="291"/>
      <c r="CF33" s="291"/>
      <c r="CG33" s="291"/>
      <c r="CH33" s="291"/>
      <c r="CI33" s="291"/>
      <c r="CJ33" s="291"/>
      <c r="CK33" s="291"/>
      <c r="CL33" s="291"/>
      <c r="CM33" s="291"/>
      <c r="CN33" s="291"/>
      <c r="CO33" s="291"/>
      <c r="CP33" s="291"/>
      <c r="CQ33" s="291"/>
      <c r="CR33" s="291"/>
      <c r="CS33" s="291"/>
      <c r="CT33" s="291"/>
      <c r="CU33" s="291"/>
      <c r="CV33" s="291"/>
      <c r="CW33" s="291"/>
      <c r="CX33" s="291"/>
      <c r="CY33" s="291"/>
      <c r="CZ33" s="291"/>
      <c r="DA33" s="291"/>
      <c r="DB33" s="291"/>
      <c r="DC33" s="291"/>
      <c r="DD33" s="291"/>
      <c r="DE33" s="291"/>
      <c r="DF33" s="291"/>
      <c r="DG33" s="291"/>
      <c r="DH33" s="291"/>
      <c r="DI33" s="291"/>
      <c r="DJ33" s="291"/>
      <c r="DK33" s="291"/>
      <c r="DL33" s="291"/>
      <c r="DM33" s="291"/>
      <c r="DN33" s="291"/>
      <c r="DO33" s="291"/>
      <c r="DP33" s="291"/>
      <c r="DQ33" s="291"/>
      <c r="DR33" s="291"/>
      <c r="DS33" s="291"/>
      <c r="DT33" s="291"/>
      <c r="DU33" s="291"/>
      <c r="DV33" s="291"/>
      <c r="DW33" s="291"/>
      <c r="DX33" s="291"/>
      <c r="DY33" s="291"/>
      <c r="DZ33" s="291"/>
      <c r="EA33" s="291"/>
      <c r="EB33" s="291"/>
      <c r="EC33" s="291"/>
      <c r="ED33" s="291"/>
      <c r="EE33" s="291"/>
      <c r="EF33" s="291"/>
      <c r="EG33" s="291"/>
      <c r="EH33" s="291"/>
      <c r="EI33" s="291"/>
      <c r="EJ33" s="291"/>
      <c r="EK33" s="291"/>
      <c r="EL33" s="291"/>
      <c r="EM33" s="291"/>
      <c r="EN33" s="291"/>
      <c r="EO33" s="291"/>
      <c r="EP33" s="291"/>
      <c r="EQ33" s="291"/>
      <c r="ER33" s="291"/>
      <c r="ES33" s="291"/>
      <c r="ET33" s="291"/>
      <c r="EU33" s="291"/>
      <c r="EV33" s="291"/>
      <c r="EW33" s="291"/>
      <c r="EX33" s="291"/>
      <c r="EY33" s="291"/>
      <c r="EZ33" s="291"/>
      <c r="FA33" s="291"/>
      <c r="FB33" s="291"/>
      <c r="FC33" s="291"/>
      <c r="FD33" s="291"/>
      <c r="FE33" s="291"/>
      <c r="FF33" s="291"/>
      <c r="FG33" s="291"/>
      <c r="FH33" s="291"/>
      <c r="FI33" s="291"/>
      <c r="FJ33" s="291"/>
      <c r="FK33" s="291"/>
      <c r="FL33" s="291"/>
      <c r="FM33" s="291"/>
      <c r="FN33" s="291"/>
      <c r="FO33" s="291"/>
      <c r="FP33" s="291"/>
      <c r="FQ33" s="291"/>
      <c r="FR33" s="291"/>
      <c r="FS33" s="291"/>
      <c r="FT33" s="291"/>
      <c r="FU33" s="291"/>
      <c r="FV33" s="291"/>
      <c r="FW33" s="291"/>
      <c r="FX33" s="291"/>
      <c r="FY33" s="291"/>
      <c r="FZ33" s="291"/>
      <c r="GA33" s="291"/>
      <c r="GB33" s="291"/>
      <c r="GC33" s="291"/>
      <c r="GD33" s="291"/>
      <c r="GE33" s="291"/>
      <c r="GF33" s="291"/>
      <c r="GG33" s="291"/>
      <c r="GH33" s="291"/>
      <c r="GI33" s="291"/>
      <c r="GJ33" s="291"/>
      <c r="GK33" s="291"/>
      <c r="GL33" s="291"/>
      <c r="GM33" s="291"/>
      <c r="GN33" s="291"/>
      <c r="GO33" s="291"/>
      <c r="GP33" s="291"/>
      <c r="GQ33" s="291"/>
      <c r="GR33" s="291"/>
      <c r="GS33" s="291"/>
      <c r="GT33" s="291"/>
      <c r="GU33" s="291"/>
      <c r="GV33" s="291"/>
      <c r="GW33" s="291"/>
      <c r="GX33" s="291"/>
      <c r="GY33" s="291"/>
      <c r="GZ33" s="291"/>
      <c r="HA33" s="291"/>
      <c r="HB33" s="291"/>
      <c r="HC33" s="291"/>
      <c r="HD33" s="291"/>
      <c r="HE33" s="291"/>
      <c r="HF33" s="291"/>
      <c r="HG33" s="291"/>
      <c r="HH33" s="291"/>
      <c r="HI33" s="291"/>
      <c r="HJ33" s="291"/>
      <c r="HK33" s="291"/>
      <c r="HL33" s="291"/>
      <c r="HM33" s="291"/>
      <c r="HN33" s="291"/>
      <c r="HO33" s="291"/>
      <c r="HP33" s="291"/>
      <c r="HQ33" s="291"/>
      <c r="HR33" s="291"/>
      <c r="HS33" s="291"/>
      <c r="HT33" s="291"/>
      <c r="HU33" s="291"/>
      <c r="HV33" s="291"/>
      <c r="HW33" s="291"/>
      <c r="HX33" s="291"/>
      <c r="HY33" s="291"/>
      <c r="HZ33" s="291"/>
      <c r="IA33" s="291"/>
      <c r="IB33" s="291"/>
      <c r="IC33" s="291"/>
      <c r="ID33" s="291"/>
      <c r="IE33" s="291"/>
      <c r="IF33" s="291"/>
      <c r="IG33" s="291"/>
      <c r="IH33" s="291"/>
      <c r="II33" s="291"/>
      <c r="IJ33" s="291"/>
      <c r="IK33" s="291"/>
      <c r="IL33" s="291"/>
      <c r="IM33" s="291"/>
      <c r="IN33" s="291"/>
      <c r="IO33" s="291"/>
      <c r="IP33" s="291"/>
      <c r="IQ33" s="291"/>
      <c r="IR33" s="291"/>
      <c r="IS33" s="291"/>
      <c r="IT33" s="291"/>
      <c r="IU33" s="291"/>
      <c r="IV33" s="291"/>
      <c r="IW33" s="291"/>
      <c r="IX33" s="291"/>
      <c r="IY33" s="291"/>
      <c r="IZ33" s="291"/>
      <c r="JA33" s="291"/>
      <c r="JB33" s="291"/>
      <c r="JC33" s="291"/>
      <c r="JD33" s="291"/>
      <c r="JE33" s="291"/>
      <c r="JF33" s="291"/>
      <c r="JG33" s="291"/>
      <c r="JH33" s="291"/>
      <c r="JI33" s="291"/>
      <c r="JJ33" s="291"/>
      <c r="JK33" s="291"/>
      <c r="JL33" s="291"/>
      <c r="JM33" s="291"/>
      <c r="JN33" s="291"/>
      <c r="JO33" s="291"/>
      <c r="JP33" s="291"/>
      <c r="JQ33" s="291"/>
      <c r="JR33" s="291"/>
      <c r="JS33" s="291"/>
      <c r="JT33" s="291"/>
      <c r="JU33" s="291"/>
      <c r="JV33" s="291"/>
      <c r="JW33" s="291"/>
      <c r="JX33" s="291"/>
      <c r="JY33" s="291"/>
      <c r="JZ33" s="291"/>
      <c r="KA33" s="291"/>
      <c r="KB33" s="291"/>
      <c r="KC33" s="291"/>
      <c r="KD33" s="291"/>
      <c r="KE33" s="291"/>
      <c r="KF33" s="291"/>
      <c r="KG33" s="291"/>
      <c r="KH33" s="291"/>
      <c r="KI33" s="291"/>
      <c r="KJ33" s="291"/>
      <c r="KK33" s="291"/>
      <c r="KL33" s="291"/>
      <c r="KM33" s="291"/>
      <c r="KN33" s="291"/>
      <c r="KO33" s="291"/>
      <c r="KP33" s="291"/>
      <c r="KQ33" s="291"/>
      <c r="KR33" s="291"/>
      <c r="KS33" s="291"/>
      <c r="KT33" s="291"/>
      <c r="KU33" s="291"/>
      <c r="KV33" s="291"/>
      <c r="KW33" s="291"/>
      <c r="KX33" s="291"/>
      <c r="KY33" s="291"/>
      <c r="KZ33" s="291"/>
      <c r="LA33" s="291"/>
      <c r="LB33" s="291"/>
      <c r="LC33" s="291"/>
      <c r="LD33" s="291"/>
      <c r="LE33" s="291"/>
      <c r="LF33" s="291"/>
      <c r="LG33" s="291"/>
      <c r="LH33" s="291"/>
      <c r="LI33" s="291"/>
      <c r="LJ33" s="291"/>
      <c r="LK33" s="291"/>
      <c r="LL33" s="291"/>
      <c r="LM33" s="291"/>
      <c r="LN33" s="291"/>
      <c r="LO33" s="291"/>
      <c r="LP33" s="291"/>
      <c r="LQ33" s="291"/>
      <c r="LR33" s="291"/>
      <c r="LS33" s="291"/>
      <c r="LT33" s="291"/>
      <c r="LU33" s="291"/>
      <c r="LV33" s="291"/>
      <c r="LW33" s="291"/>
      <c r="LX33" s="291"/>
      <c r="LY33" s="291"/>
      <c r="LZ33" s="291"/>
      <c r="MA33" s="291"/>
      <c r="MB33" s="291"/>
      <c r="MC33" s="291"/>
      <c r="MD33" s="291"/>
      <c r="ME33" s="291"/>
      <c r="MF33" s="291"/>
      <c r="MG33" s="291"/>
      <c r="MH33" s="291"/>
      <c r="MI33" s="291"/>
      <c r="MJ33" s="291"/>
      <c r="MK33" s="291"/>
      <c r="ML33" s="291"/>
      <c r="MM33" s="291"/>
      <c r="MN33" s="291"/>
      <c r="MO33" s="291"/>
      <c r="MP33" s="291"/>
      <c r="MQ33" s="291"/>
      <c r="MR33" s="291"/>
      <c r="MS33" s="291"/>
      <c r="MT33" s="291"/>
      <c r="MU33" s="291"/>
      <c r="MV33" s="291"/>
      <c r="MW33" s="291"/>
      <c r="MX33" s="291"/>
      <c r="MY33" s="291"/>
      <c r="MZ33" s="291"/>
      <c r="NA33" s="291"/>
      <c r="NB33" s="291"/>
      <c r="NC33" s="291"/>
      <c r="ND33" s="291"/>
      <c r="NE33" s="291"/>
      <c r="NF33" s="291"/>
      <c r="NG33" s="291"/>
      <c r="NH33" s="291"/>
      <c r="NI33" s="291"/>
      <c r="NJ33" s="291"/>
      <c r="NK33" s="291"/>
      <c r="NL33" s="291"/>
      <c r="NM33" s="291"/>
      <c r="NN33" s="291"/>
      <c r="NO33" s="291"/>
      <c r="NP33" s="291"/>
      <c r="NQ33" s="291"/>
      <c r="NR33" s="291"/>
      <c r="NS33" s="291"/>
      <c r="NT33" s="291"/>
      <c r="NU33" s="291"/>
      <c r="NV33" s="291"/>
      <c r="NW33" s="291"/>
      <c r="NX33" s="291"/>
      <c r="NY33" s="291"/>
      <c r="NZ33" s="291"/>
      <c r="OA33" s="291"/>
      <c r="OB33" s="291"/>
      <c r="OC33" s="291"/>
      <c r="OD33" s="291"/>
      <c r="OE33" s="291"/>
      <c r="OF33" s="291"/>
      <c r="OG33" s="291"/>
      <c r="OH33" s="291"/>
      <c r="OI33" s="291"/>
      <c r="OJ33" s="291"/>
      <c r="OK33" s="291"/>
      <c r="OL33" s="291"/>
      <c r="OM33" s="291"/>
      <c r="ON33" s="291"/>
      <c r="OO33" s="291"/>
      <c r="OP33" s="291"/>
      <c r="OQ33" s="291"/>
      <c r="OR33" s="291"/>
      <c r="OS33" s="291"/>
      <c r="OT33" s="291"/>
      <c r="OU33" s="291"/>
      <c r="OV33" s="291"/>
      <c r="OW33" s="291"/>
      <c r="OX33" s="291"/>
      <c r="OY33" s="291"/>
      <c r="OZ33" s="291"/>
      <c r="PA33" s="291"/>
      <c r="PB33" s="291"/>
      <c r="PC33" s="291"/>
      <c r="PD33" s="291"/>
      <c r="PE33" s="291"/>
      <c r="PF33" s="291"/>
      <c r="PG33" s="291"/>
      <c r="PH33" s="291"/>
      <c r="PI33" s="291"/>
      <c r="PJ33" s="291"/>
      <c r="PK33" s="291"/>
      <c r="PL33" s="291"/>
      <c r="PM33" s="291"/>
      <c r="PN33" s="291"/>
      <c r="PO33" s="291"/>
      <c r="PP33" s="291"/>
      <c r="PQ33" s="291"/>
      <c r="PR33" s="291"/>
      <c r="PS33" s="291"/>
      <c r="PT33" s="291"/>
      <c r="PU33" s="291"/>
      <c r="PV33" s="291"/>
      <c r="PW33" s="291"/>
      <c r="PX33" s="291"/>
      <c r="PY33" s="291"/>
      <c r="PZ33" s="291"/>
      <c r="QA33" s="291"/>
      <c r="QB33" s="291"/>
      <c r="QC33" s="291"/>
      <c r="QD33" s="291"/>
      <c r="QE33" s="291"/>
      <c r="QF33" s="291"/>
      <c r="QG33" s="291"/>
      <c r="QH33" s="291"/>
      <c r="QI33" s="291"/>
      <c r="QJ33" s="291"/>
      <c r="QK33" s="291"/>
      <c r="QL33" s="291"/>
      <c r="QM33" s="291"/>
      <c r="QN33" s="291"/>
      <c r="QO33" s="291"/>
      <c r="QP33" s="291"/>
      <c r="QQ33" s="291"/>
      <c r="QR33" s="291"/>
      <c r="QS33" s="291"/>
      <c r="QT33" s="291"/>
      <c r="QU33" s="291"/>
      <c r="QV33" s="291"/>
      <c r="QW33" s="291"/>
      <c r="QX33" s="291"/>
      <c r="QY33" s="291"/>
      <c r="QZ33" s="291"/>
      <c r="RA33" s="291"/>
      <c r="RB33" s="291"/>
      <c r="RC33" s="291"/>
      <c r="RD33" s="291"/>
      <c r="RE33" s="291"/>
      <c r="RF33" s="291"/>
      <c r="RG33" s="291"/>
      <c r="RH33" s="291"/>
      <c r="RI33" s="291"/>
      <c r="RJ33" s="291"/>
      <c r="RK33" s="291"/>
      <c r="RL33" s="291"/>
      <c r="RM33" s="291"/>
      <c r="RN33" s="291"/>
      <c r="RO33" s="291"/>
      <c r="RP33" s="291"/>
      <c r="RQ33" s="291"/>
      <c r="RR33" s="291"/>
      <c r="RS33" s="291"/>
      <c r="RT33" s="291"/>
      <c r="RU33" s="291"/>
      <c r="RV33" s="291"/>
      <c r="RW33" s="291"/>
      <c r="RX33" s="291"/>
      <c r="RY33" s="291"/>
      <c r="RZ33" s="291"/>
      <c r="SA33" s="291"/>
      <c r="SB33" s="291"/>
      <c r="SC33" s="291"/>
      <c r="SD33" s="291"/>
      <c r="SE33" s="291"/>
      <c r="SF33" s="291"/>
      <c r="SG33" s="291"/>
      <c r="SH33" s="291"/>
      <c r="SI33" s="291"/>
      <c r="SJ33" s="291"/>
      <c r="SK33" s="291"/>
      <c r="SL33" s="291"/>
      <c r="SM33" s="291"/>
      <c r="SN33" s="291"/>
      <c r="SO33" s="291"/>
      <c r="SP33" s="291"/>
      <c r="SQ33" s="291"/>
      <c r="SR33" s="291"/>
      <c r="SS33" s="291"/>
      <c r="ST33" s="291"/>
      <c r="SU33" s="291"/>
      <c r="SV33" s="291"/>
      <c r="SW33" s="291"/>
      <c r="SX33" s="291"/>
      <c r="SY33" s="291"/>
      <c r="SZ33" s="291"/>
      <c r="TA33" s="291"/>
      <c r="TB33" s="291"/>
      <c r="TC33" s="291"/>
      <c r="TD33" s="291"/>
      <c r="TE33" s="291"/>
      <c r="TF33" s="291"/>
      <c r="TG33" s="291"/>
      <c r="TH33" s="291"/>
      <c r="TI33" s="291"/>
      <c r="TJ33" s="291"/>
      <c r="TK33" s="291"/>
      <c r="TL33" s="291"/>
      <c r="TM33" s="291"/>
      <c r="TN33" s="291"/>
      <c r="TO33" s="291"/>
      <c r="TP33" s="291"/>
      <c r="TQ33" s="291"/>
      <c r="TR33" s="291"/>
      <c r="TS33" s="291"/>
      <c r="TT33" s="291"/>
      <c r="TU33" s="291"/>
      <c r="TV33" s="291"/>
      <c r="TW33" s="291"/>
      <c r="TX33" s="291"/>
      <c r="TY33" s="291"/>
      <c r="TZ33" s="291"/>
      <c r="UA33" s="291"/>
      <c r="UB33" s="291"/>
      <c r="UC33" s="291"/>
      <c r="UD33" s="291"/>
      <c r="UE33" s="291"/>
      <c r="UF33" s="291"/>
      <c r="UG33" s="291"/>
      <c r="UH33" s="291"/>
      <c r="UI33" s="291"/>
      <c r="UJ33" s="291"/>
      <c r="UK33" s="291"/>
      <c r="UL33" s="291"/>
      <c r="UM33" s="291"/>
      <c r="UN33" s="291"/>
      <c r="UO33" s="291"/>
      <c r="UP33" s="291"/>
      <c r="UQ33" s="291"/>
      <c r="UR33" s="291"/>
      <c r="US33" s="291"/>
      <c r="UT33" s="291"/>
      <c r="UU33" s="291"/>
      <c r="UV33" s="291"/>
      <c r="UW33" s="291"/>
      <c r="UX33" s="291"/>
      <c r="UY33" s="291"/>
      <c r="UZ33" s="291"/>
      <c r="VA33" s="291"/>
      <c r="VB33" s="291"/>
      <c r="VC33" s="291"/>
      <c r="VD33" s="291"/>
      <c r="VE33" s="291"/>
      <c r="VF33" s="291"/>
      <c r="VG33" s="291"/>
      <c r="VH33" s="291"/>
      <c r="VI33" s="291"/>
      <c r="VJ33" s="291"/>
      <c r="VK33" s="291"/>
      <c r="VL33" s="291"/>
      <c r="VM33" s="291"/>
      <c r="VN33" s="291"/>
      <c r="VO33" s="291"/>
      <c r="VP33" s="291"/>
      <c r="VQ33" s="291"/>
      <c r="VR33" s="291"/>
      <c r="VS33" s="291"/>
      <c r="VT33" s="291"/>
      <c r="VU33" s="291"/>
      <c r="VV33" s="291"/>
      <c r="VW33" s="291"/>
      <c r="VX33" s="291"/>
      <c r="VY33" s="291"/>
      <c r="VZ33" s="291"/>
      <c r="WA33" s="291"/>
      <c r="WB33" s="291"/>
      <c r="WC33" s="291"/>
      <c r="WD33" s="291"/>
      <c r="WE33" s="291"/>
      <c r="WF33" s="291"/>
      <c r="WG33" s="291"/>
      <c r="WH33" s="291"/>
      <c r="WI33" s="291"/>
      <c r="WJ33" s="291"/>
      <c r="WK33" s="291"/>
      <c r="WL33" s="291"/>
      <c r="WM33" s="291"/>
      <c r="WN33" s="291"/>
      <c r="WO33" s="291"/>
      <c r="WP33" s="291"/>
      <c r="WQ33" s="291"/>
      <c r="WR33" s="291"/>
      <c r="WS33" s="291"/>
      <c r="WT33" s="291"/>
      <c r="WU33" s="291"/>
      <c r="WV33" s="291"/>
      <c r="WW33" s="291"/>
      <c r="WX33" s="291"/>
      <c r="WY33" s="291"/>
      <c r="WZ33" s="291"/>
      <c r="XA33" s="291"/>
      <c r="XB33" s="291"/>
      <c r="XC33" s="291"/>
      <c r="XD33" s="291"/>
      <c r="XE33" s="291"/>
      <c r="XF33" s="291"/>
      <c r="XG33" s="291"/>
      <c r="XH33" s="291"/>
      <c r="XI33" s="291"/>
      <c r="XJ33" s="291"/>
      <c r="XK33" s="291"/>
      <c r="XL33" s="291"/>
      <c r="XM33" s="291"/>
      <c r="XN33" s="291"/>
      <c r="XO33" s="291"/>
      <c r="XP33" s="291"/>
      <c r="XQ33" s="291"/>
      <c r="XR33" s="291"/>
      <c r="XS33" s="291"/>
      <c r="XT33" s="291"/>
      <c r="XU33" s="291"/>
      <c r="XV33" s="291"/>
      <c r="XW33" s="291"/>
      <c r="XX33" s="291"/>
      <c r="XY33" s="291"/>
      <c r="XZ33" s="291"/>
      <c r="YA33" s="291"/>
      <c r="YB33" s="291"/>
      <c r="YC33" s="291"/>
      <c r="YD33" s="291"/>
      <c r="YE33" s="291"/>
      <c r="YF33" s="291"/>
      <c r="YG33" s="291"/>
      <c r="YH33" s="291"/>
      <c r="YI33" s="291"/>
      <c r="YJ33" s="291"/>
      <c r="YK33" s="291"/>
      <c r="YL33" s="291"/>
      <c r="YM33" s="291"/>
      <c r="YN33" s="291"/>
      <c r="YO33" s="291"/>
      <c r="YP33" s="291"/>
      <c r="YQ33" s="291"/>
      <c r="YR33" s="291"/>
      <c r="YS33" s="291"/>
      <c r="YT33" s="291"/>
      <c r="YU33" s="291"/>
      <c r="YV33" s="291"/>
      <c r="YW33" s="291"/>
      <c r="YX33" s="291"/>
      <c r="YY33" s="291"/>
      <c r="YZ33" s="291"/>
      <c r="ZA33" s="291"/>
      <c r="ZB33" s="291"/>
      <c r="ZC33" s="291"/>
      <c r="ZD33" s="291"/>
      <c r="ZE33" s="291"/>
      <c r="ZF33" s="291"/>
      <c r="ZG33" s="291"/>
      <c r="ZH33" s="291"/>
      <c r="ZI33" s="291"/>
      <c r="ZJ33" s="291"/>
      <c r="ZK33" s="291"/>
      <c r="ZL33" s="291"/>
      <c r="ZM33" s="291"/>
      <c r="ZN33" s="291"/>
      <c r="ZO33" s="291"/>
      <c r="ZP33" s="291"/>
      <c r="ZQ33" s="291"/>
      <c r="ZR33" s="291"/>
      <c r="ZS33" s="291"/>
      <c r="ZT33" s="291"/>
      <c r="ZU33" s="291"/>
      <c r="ZV33" s="291"/>
      <c r="ZW33" s="291"/>
      <c r="ZX33" s="291"/>
      <c r="ZY33" s="291"/>
      <c r="ZZ33" s="291"/>
      <c r="AAA33" s="291"/>
      <c r="AAB33" s="291"/>
      <c r="AAC33" s="291"/>
      <c r="AAD33" s="291"/>
      <c r="AAE33" s="291"/>
      <c r="AAF33" s="291"/>
      <c r="AAG33" s="291"/>
      <c r="AAH33" s="291"/>
      <c r="AAI33" s="291"/>
      <c r="AAJ33" s="291"/>
      <c r="AAK33" s="291"/>
      <c r="AAL33" s="291"/>
      <c r="AAM33" s="291"/>
      <c r="AAN33" s="291"/>
      <c r="AAO33" s="291"/>
      <c r="AAP33" s="291"/>
      <c r="AAQ33" s="291"/>
      <c r="AAR33" s="291"/>
      <c r="AAS33" s="291"/>
      <c r="AAT33" s="291"/>
      <c r="AAU33" s="291"/>
      <c r="AAV33" s="291"/>
      <c r="AAW33" s="291"/>
      <c r="AAX33" s="291"/>
      <c r="AAY33" s="291"/>
      <c r="AAZ33" s="291"/>
      <c r="ABA33" s="291"/>
      <c r="ABB33" s="291"/>
      <c r="ABC33" s="291"/>
      <c r="ABD33" s="291"/>
      <c r="ABE33" s="291"/>
      <c r="ABF33" s="291"/>
      <c r="ABG33" s="291"/>
      <c r="ABH33" s="291"/>
      <c r="ABI33" s="291"/>
      <c r="ABJ33" s="291"/>
      <c r="ABK33" s="291"/>
      <c r="ABL33" s="291"/>
      <c r="ABM33" s="291"/>
      <c r="ABN33" s="291"/>
      <c r="ABO33" s="291"/>
      <c r="ABP33" s="291"/>
      <c r="ABQ33" s="291"/>
      <c r="ABR33" s="291"/>
      <c r="ABS33" s="291"/>
      <c r="ABT33" s="291"/>
      <c r="ABU33" s="291"/>
      <c r="ABV33" s="291"/>
      <c r="ABW33" s="291"/>
      <c r="ABX33" s="291"/>
      <c r="ABY33" s="291"/>
      <c r="ABZ33" s="291"/>
      <c r="ACA33" s="291"/>
      <c r="ACB33" s="291"/>
      <c r="ACC33" s="291"/>
      <c r="ACD33" s="291"/>
      <c r="ACE33" s="291"/>
      <c r="ACF33" s="291"/>
      <c r="ACG33" s="291"/>
      <c r="ACH33" s="291"/>
      <c r="ACI33" s="291"/>
      <c r="ACJ33" s="291"/>
      <c r="ACK33" s="291"/>
      <c r="ACL33" s="291"/>
      <c r="ACM33" s="291"/>
      <c r="ACN33" s="291"/>
      <c r="ACO33" s="291"/>
      <c r="ACP33" s="291"/>
      <c r="ACQ33" s="291"/>
      <c r="ACR33" s="291"/>
      <c r="ACS33" s="291"/>
      <c r="ACT33" s="291"/>
      <c r="ACU33" s="291"/>
      <c r="ACV33" s="291"/>
      <c r="ACW33" s="291"/>
      <c r="ACX33" s="291"/>
      <c r="ACY33" s="291"/>
      <c r="ACZ33" s="291"/>
      <c r="ADA33" s="291"/>
      <c r="ADB33" s="291"/>
      <c r="ADC33" s="291"/>
      <c r="ADD33" s="291"/>
      <c r="ADE33" s="291"/>
      <c r="ADF33" s="291"/>
      <c r="ADG33" s="291"/>
      <c r="ADH33" s="291"/>
      <c r="ADI33" s="291"/>
      <c r="ADJ33" s="291"/>
      <c r="ADK33" s="291"/>
      <c r="ADL33" s="291"/>
      <c r="ADM33" s="291"/>
      <c r="ADN33" s="291"/>
      <c r="ADO33" s="291"/>
      <c r="ADP33" s="291"/>
      <c r="ADQ33" s="291"/>
      <c r="ADR33" s="291"/>
      <c r="ADS33" s="291"/>
      <c r="ADT33" s="291"/>
      <c r="ADU33" s="291"/>
      <c r="ADV33" s="291"/>
      <c r="ADW33" s="291"/>
      <c r="ADX33" s="291"/>
      <c r="ADY33" s="291"/>
      <c r="ADZ33" s="291"/>
      <c r="AEA33" s="291"/>
      <c r="AEB33" s="291"/>
      <c r="AEC33" s="291"/>
      <c r="AED33" s="291"/>
      <c r="AEE33" s="291"/>
      <c r="AEF33" s="291"/>
      <c r="AEG33" s="291"/>
      <c r="AEH33" s="291"/>
      <c r="AEI33" s="291"/>
      <c r="AEJ33" s="291"/>
      <c r="AEK33" s="291"/>
      <c r="AEL33" s="291"/>
      <c r="AEM33" s="291"/>
      <c r="AEN33" s="291"/>
      <c r="AEO33" s="291"/>
      <c r="AEP33" s="291"/>
      <c r="AEQ33" s="291"/>
      <c r="AER33" s="291"/>
      <c r="AES33" s="291"/>
      <c r="AET33" s="291"/>
      <c r="AEU33" s="291"/>
      <c r="AEV33" s="291"/>
      <c r="AEW33" s="291"/>
      <c r="AEX33" s="291"/>
      <c r="AEY33" s="291"/>
      <c r="AEZ33" s="291"/>
      <c r="AFA33" s="291"/>
      <c r="AFB33" s="291"/>
      <c r="AFC33" s="291"/>
      <c r="AFD33" s="291"/>
      <c r="AFE33" s="291"/>
      <c r="AFF33" s="291"/>
      <c r="AFG33" s="291"/>
      <c r="AFH33" s="291"/>
      <c r="AFI33" s="291"/>
      <c r="AFJ33" s="291"/>
      <c r="AFK33" s="291"/>
      <c r="AFL33" s="291"/>
      <c r="AFM33" s="291"/>
      <c r="AFN33" s="291"/>
      <c r="AFO33" s="291"/>
      <c r="AFP33" s="291"/>
      <c r="AFQ33" s="291"/>
      <c r="AFR33" s="291"/>
      <c r="AFS33" s="291"/>
      <c r="AFT33" s="291"/>
      <c r="AFU33" s="291"/>
      <c r="AFV33" s="291"/>
      <c r="AFW33" s="291"/>
      <c r="AFX33" s="291"/>
      <c r="AFY33" s="291"/>
      <c r="AFZ33" s="291"/>
      <c r="AGA33" s="291"/>
      <c r="AGB33" s="291"/>
      <c r="AGC33" s="291"/>
      <c r="AGD33" s="291"/>
      <c r="AGE33" s="291"/>
      <c r="AGF33" s="291"/>
      <c r="AGG33" s="291"/>
      <c r="AGH33" s="291"/>
      <c r="AGI33" s="291"/>
      <c r="AGJ33" s="291"/>
      <c r="AGK33" s="291"/>
      <c r="AGL33" s="291"/>
      <c r="AGM33" s="291"/>
      <c r="AGN33" s="291"/>
      <c r="AGO33" s="291"/>
      <c r="AGP33" s="291"/>
      <c r="AGQ33" s="291"/>
      <c r="AGR33" s="291"/>
      <c r="AGS33" s="291"/>
      <c r="AGT33" s="291"/>
      <c r="AGU33" s="291"/>
      <c r="AGV33" s="291"/>
      <c r="AGW33" s="291"/>
      <c r="AGX33" s="291"/>
      <c r="AGY33" s="291"/>
      <c r="AGZ33" s="291"/>
      <c r="AHA33" s="291"/>
      <c r="AHB33" s="291"/>
      <c r="AHC33" s="291"/>
      <c r="AHD33" s="291"/>
      <c r="AHE33" s="291"/>
      <c r="AHF33" s="291"/>
      <c r="AHG33" s="291"/>
      <c r="AHH33" s="291"/>
      <c r="AHI33" s="291"/>
      <c r="AHJ33" s="291"/>
      <c r="AHK33" s="291"/>
      <c r="AHL33" s="291"/>
      <c r="AHM33" s="291"/>
      <c r="AHN33" s="291"/>
      <c r="AHO33" s="291"/>
      <c r="AHP33" s="291"/>
      <c r="AHQ33" s="291"/>
      <c r="AHR33" s="291"/>
      <c r="AHS33" s="291"/>
      <c r="AHT33" s="291"/>
      <c r="AHU33" s="291"/>
      <c r="AHV33" s="291"/>
      <c r="AHW33" s="291"/>
      <c r="AHX33" s="291"/>
      <c r="AHY33" s="291"/>
      <c r="AHZ33" s="291"/>
      <c r="AIA33" s="291"/>
      <c r="AIB33" s="291"/>
      <c r="AIC33" s="291"/>
      <c r="AID33" s="291"/>
      <c r="AIE33" s="291"/>
      <c r="AIF33" s="291"/>
      <c r="AIG33" s="291"/>
      <c r="AIH33" s="291"/>
      <c r="AII33" s="291"/>
      <c r="AIJ33" s="291"/>
      <c r="AIK33" s="291"/>
      <c r="AIL33" s="291"/>
      <c r="AIM33" s="291"/>
      <c r="AIN33" s="291"/>
      <c r="AIO33" s="291"/>
      <c r="AIP33" s="291"/>
      <c r="AIQ33" s="291"/>
      <c r="AIR33" s="291"/>
      <c r="AIS33" s="291"/>
      <c r="AIT33" s="291"/>
      <c r="AIU33" s="291"/>
      <c r="AIV33" s="291"/>
      <c r="AIW33" s="291"/>
      <c r="AIX33" s="291"/>
      <c r="AIY33" s="291"/>
      <c r="AIZ33" s="291"/>
      <c r="AJA33" s="291"/>
      <c r="AJB33" s="291"/>
      <c r="AJC33" s="291"/>
      <c r="AJD33" s="291"/>
      <c r="AJE33" s="291"/>
      <c r="AJF33" s="291"/>
      <c r="AJG33" s="291"/>
      <c r="AJH33" s="291"/>
      <c r="AJI33" s="291"/>
      <c r="AJJ33" s="291"/>
      <c r="AJK33" s="291"/>
      <c r="AJL33" s="291"/>
      <c r="AJM33" s="291"/>
      <c r="AJN33" s="291"/>
      <c r="AJO33" s="291"/>
      <c r="AJP33" s="291"/>
      <c r="AJQ33" s="291"/>
      <c r="AJR33" s="291"/>
      <c r="AJS33" s="291"/>
      <c r="AJT33" s="291"/>
      <c r="AJU33" s="291"/>
      <c r="AJV33" s="291"/>
      <c r="AJW33" s="291"/>
      <c r="AJX33" s="291"/>
      <c r="AJY33" s="291"/>
      <c r="AJZ33" s="291"/>
      <c r="AKA33" s="291"/>
      <c r="AKB33" s="291"/>
      <c r="AKC33" s="291"/>
      <c r="AKD33" s="291"/>
      <c r="AKE33" s="291"/>
      <c r="AKF33" s="291"/>
      <c r="AKG33" s="291"/>
      <c r="AKH33" s="291"/>
      <c r="AKI33" s="291"/>
      <c r="AKJ33" s="291"/>
      <c r="AKK33" s="291"/>
      <c r="AKL33" s="291"/>
      <c r="AKM33" s="291"/>
      <c r="AKN33" s="291"/>
      <c r="AKO33" s="291"/>
      <c r="AKP33" s="291"/>
      <c r="AKQ33" s="291"/>
      <c r="AKR33" s="291"/>
      <c r="AKS33" s="291"/>
      <c r="AKT33" s="291"/>
      <c r="AKU33" s="291"/>
      <c r="AKV33" s="291"/>
      <c r="AKW33" s="291"/>
      <c r="AKX33" s="291"/>
      <c r="AKY33" s="291"/>
      <c r="AKZ33" s="291"/>
      <c r="ALA33" s="291"/>
      <c r="ALB33" s="291"/>
      <c r="ALC33" s="291"/>
      <c r="ALD33" s="291"/>
      <c r="ALE33" s="291"/>
      <c r="ALF33" s="291"/>
      <c r="ALG33" s="291"/>
      <c r="ALH33" s="291"/>
      <c r="ALI33" s="291"/>
      <c r="ALJ33" s="291"/>
      <c r="ALK33" s="291"/>
      <c r="ALL33" s="291"/>
      <c r="ALM33" s="291"/>
      <c r="ALN33" s="291"/>
      <c r="ALO33" s="291"/>
      <c r="ALP33" s="291"/>
      <c r="ALQ33" s="291"/>
      <c r="ALR33" s="291"/>
      <c r="ALS33" s="291"/>
      <c r="ALT33" s="291"/>
      <c r="ALU33" s="291"/>
      <c r="ALV33" s="291"/>
      <c r="ALW33" s="291"/>
      <c r="ALX33" s="291"/>
      <c r="ALY33" s="291"/>
      <c r="ALZ33" s="291"/>
      <c r="AMA33" s="291"/>
      <c r="AMB33" s="291"/>
      <c r="AMC33" s="291"/>
      <c r="AMD33" s="291"/>
      <c r="AME33" s="291"/>
      <c r="AMF33" s="291"/>
      <c r="AMG33" s="291"/>
      <c r="AMH33" s="291"/>
      <c r="AMI33" s="291"/>
      <c r="AMJ33" s="291"/>
      <c r="AMK33" s="291"/>
      <c r="AML33" s="291"/>
      <c r="AMM33" s="291"/>
      <c r="AMN33" s="291"/>
      <c r="AMO33" s="291"/>
      <c r="AMP33" s="291"/>
      <c r="AMQ33" s="291"/>
      <c r="AMR33" s="291"/>
      <c r="AMS33" s="291"/>
      <c r="AMT33" s="291"/>
      <c r="AMU33" s="291"/>
      <c r="AMV33" s="291"/>
      <c r="AMW33" s="291"/>
      <c r="AMX33" s="291"/>
      <c r="AMY33" s="291"/>
      <c r="AMZ33" s="291"/>
      <c r="ANA33" s="291"/>
      <c r="ANB33" s="291"/>
      <c r="ANC33" s="291"/>
      <c r="AND33" s="291"/>
      <c r="ANE33" s="291"/>
      <c r="ANF33" s="291"/>
      <c r="ANG33" s="291"/>
      <c r="ANH33" s="291"/>
      <c r="ANI33" s="291"/>
      <c r="ANJ33" s="291"/>
      <c r="ANK33" s="291"/>
      <c r="ANL33" s="291"/>
      <c r="ANM33" s="291"/>
      <c r="ANN33" s="291"/>
      <c r="ANO33" s="291"/>
      <c r="ANP33" s="291"/>
      <c r="ANQ33" s="291"/>
      <c r="ANR33" s="291"/>
      <c r="ANS33" s="291"/>
      <c r="ANT33" s="291"/>
      <c r="ANU33" s="291"/>
      <c r="ANV33" s="291"/>
      <c r="ANW33" s="291"/>
      <c r="ANX33" s="291"/>
      <c r="ANY33" s="291"/>
      <c r="ANZ33" s="291"/>
      <c r="AOA33" s="291"/>
      <c r="AOB33" s="291"/>
      <c r="AOC33" s="291"/>
      <c r="AOD33" s="291"/>
      <c r="AOE33" s="291"/>
      <c r="AOF33" s="291"/>
      <c r="AOG33" s="291"/>
      <c r="AOH33" s="291"/>
      <c r="AOI33" s="291"/>
      <c r="AOJ33" s="291"/>
      <c r="AOK33" s="291"/>
      <c r="AOL33" s="291"/>
      <c r="AOM33" s="291"/>
      <c r="AON33" s="291"/>
      <c r="AOO33" s="291"/>
      <c r="AOP33" s="291"/>
      <c r="AOQ33" s="291"/>
      <c r="AOR33" s="291"/>
      <c r="AOS33" s="291"/>
      <c r="AOT33" s="291"/>
      <c r="AOU33" s="291"/>
      <c r="AOV33" s="291"/>
      <c r="AOW33" s="291"/>
      <c r="AOX33" s="291"/>
      <c r="AOY33" s="291"/>
      <c r="AOZ33" s="291"/>
      <c r="APA33" s="291"/>
      <c r="APB33" s="291"/>
      <c r="APC33" s="291"/>
      <c r="APD33" s="291"/>
      <c r="APE33" s="291"/>
      <c r="APF33" s="291"/>
      <c r="APG33" s="291"/>
      <c r="APH33" s="291"/>
      <c r="API33" s="291"/>
      <c r="APJ33" s="291"/>
      <c r="APK33" s="291"/>
      <c r="APL33" s="291"/>
      <c r="APM33" s="291"/>
      <c r="APN33" s="291"/>
      <c r="APO33" s="291"/>
      <c r="APP33" s="291"/>
      <c r="APQ33" s="291"/>
      <c r="APR33" s="291"/>
      <c r="APS33" s="291"/>
      <c r="APT33" s="291"/>
      <c r="APU33" s="291"/>
      <c r="APV33" s="291"/>
      <c r="APW33" s="291"/>
      <c r="APX33" s="291"/>
      <c r="APY33" s="291"/>
      <c r="APZ33" s="291"/>
      <c r="AQA33" s="291"/>
      <c r="AQB33" s="291"/>
      <c r="AQC33" s="291"/>
      <c r="AQD33" s="291"/>
      <c r="AQE33" s="291"/>
      <c r="AQF33" s="291"/>
      <c r="AQG33" s="291"/>
      <c r="AQH33" s="291"/>
      <c r="AQI33" s="291"/>
      <c r="AQJ33" s="291"/>
      <c r="AQK33" s="291"/>
      <c r="AQL33" s="291"/>
      <c r="AQM33" s="291"/>
      <c r="AQN33" s="291"/>
      <c r="AQO33" s="291"/>
      <c r="AQP33" s="291"/>
      <c r="AQQ33" s="291"/>
      <c r="AQR33" s="291"/>
      <c r="AQS33" s="291"/>
      <c r="AQT33" s="291"/>
      <c r="AQU33" s="291"/>
      <c r="AQV33" s="291"/>
      <c r="AQW33" s="291"/>
      <c r="AQX33" s="291"/>
      <c r="AQY33" s="291"/>
      <c r="AQZ33" s="291"/>
      <c r="ARA33" s="291"/>
      <c r="ARB33" s="291"/>
      <c r="ARC33" s="291"/>
      <c r="ARD33" s="291"/>
      <c r="ARE33" s="291"/>
      <c r="ARF33" s="291"/>
      <c r="ARG33" s="291"/>
      <c r="ARH33" s="291"/>
      <c r="ARI33" s="291"/>
      <c r="ARJ33" s="291"/>
      <c r="ARK33" s="291"/>
      <c r="ARL33" s="291"/>
      <c r="ARM33" s="291"/>
      <c r="ARN33" s="291"/>
      <c r="ARO33" s="291"/>
      <c r="ARP33" s="291"/>
      <c r="ARQ33" s="291"/>
      <c r="ARR33" s="291"/>
      <c r="ARS33" s="291"/>
      <c r="ART33" s="291"/>
      <c r="ARU33" s="291"/>
      <c r="ARV33" s="291"/>
      <c r="ARW33" s="291"/>
      <c r="ARX33" s="291"/>
      <c r="ARY33" s="291"/>
      <c r="ARZ33" s="291"/>
      <c r="ASA33" s="291"/>
      <c r="ASB33" s="291"/>
      <c r="ASC33" s="291"/>
      <c r="ASD33" s="291"/>
      <c r="ASE33" s="291"/>
      <c r="ASF33" s="291"/>
      <c r="ASG33" s="291"/>
      <c r="ASH33" s="291"/>
      <c r="ASI33" s="291"/>
      <c r="ASJ33" s="291"/>
      <c r="ASK33" s="291"/>
      <c r="ASL33" s="291"/>
      <c r="ASM33" s="291"/>
      <c r="ASN33" s="291"/>
      <c r="ASO33" s="291"/>
      <c r="ASP33" s="291"/>
      <c r="ASQ33" s="291"/>
      <c r="ASR33" s="291"/>
      <c r="ASS33" s="291"/>
      <c r="AST33" s="291"/>
      <c r="ASU33" s="291"/>
      <c r="ASV33" s="291"/>
      <c r="ASW33" s="291"/>
      <c r="ASX33" s="291"/>
      <c r="ASY33" s="291"/>
      <c r="ASZ33" s="291"/>
      <c r="ATA33" s="291"/>
      <c r="ATB33" s="291"/>
      <c r="ATC33" s="291"/>
      <c r="ATD33" s="291"/>
      <c r="ATE33" s="291"/>
      <c r="ATF33" s="291"/>
      <c r="ATG33" s="291"/>
      <c r="ATH33" s="291"/>
      <c r="ATI33" s="291"/>
      <c r="ATJ33" s="291"/>
      <c r="ATK33" s="291"/>
      <c r="ATL33" s="291"/>
      <c r="ATM33" s="291"/>
      <c r="ATN33" s="291"/>
      <c r="ATO33" s="291"/>
      <c r="ATP33" s="291"/>
      <c r="ATQ33" s="291"/>
      <c r="ATR33" s="291"/>
      <c r="ATS33" s="291"/>
      <c r="ATT33" s="291"/>
      <c r="ATU33" s="291"/>
      <c r="ATV33" s="291"/>
      <c r="ATW33" s="291"/>
      <c r="ATX33" s="291"/>
      <c r="ATY33" s="291"/>
      <c r="ATZ33" s="291"/>
      <c r="AUA33" s="291"/>
      <c r="AUB33" s="291"/>
      <c r="AUC33" s="291"/>
      <c r="AUD33" s="291"/>
      <c r="AUE33" s="291"/>
      <c r="AUF33" s="291"/>
      <c r="AUG33" s="291"/>
      <c r="AUH33" s="291"/>
      <c r="AUI33" s="291"/>
      <c r="AUJ33" s="291"/>
      <c r="AUK33" s="291"/>
      <c r="AUL33" s="291"/>
      <c r="AUM33" s="291"/>
      <c r="AUN33" s="291"/>
      <c r="AUO33" s="291"/>
      <c r="AUP33" s="291"/>
      <c r="AUQ33" s="291"/>
      <c r="AUR33" s="291"/>
      <c r="AUS33" s="291"/>
      <c r="AUT33" s="291"/>
      <c r="AUU33" s="291"/>
      <c r="AUV33" s="291"/>
      <c r="AUW33" s="291"/>
      <c r="AUX33" s="291"/>
      <c r="AUY33" s="291"/>
      <c r="AUZ33" s="291"/>
      <c r="AVA33" s="291"/>
      <c r="AVB33" s="291"/>
      <c r="AVC33" s="291"/>
      <c r="AVD33" s="291"/>
      <c r="AVE33" s="291"/>
      <c r="AVF33" s="291"/>
      <c r="AVG33" s="291"/>
      <c r="AVH33" s="291"/>
      <c r="AVI33" s="291"/>
      <c r="AVJ33" s="291"/>
      <c r="AVK33" s="291"/>
      <c r="AVL33" s="291"/>
      <c r="AVM33" s="291"/>
      <c r="AVN33" s="291"/>
      <c r="AVO33" s="291"/>
      <c r="AVP33" s="291"/>
      <c r="AVQ33" s="291"/>
      <c r="AVR33" s="291"/>
      <c r="AVS33" s="291"/>
      <c r="AVT33" s="291"/>
      <c r="AVU33" s="291"/>
      <c r="AVV33" s="291"/>
      <c r="AVW33" s="291"/>
      <c r="AVX33" s="291"/>
      <c r="AVY33" s="291"/>
      <c r="AVZ33" s="291"/>
      <c r="AWA33" s="291"/>
      <c r="AWB33" s="291"/>
      <c r="AWC33" s="291"/>
      <c r="AWD33" s="291"/>
      <c r="AWE33" s="291"/>
      <c r="AWF33" s="291"/>
      <c r="AWG33" s="291"/>
      <c r="AWH33" s="291"/>
      <c r="AWI33" s="291"/>
      <c r="AWJ33" s="291"/>
      <c r="AWK33" s="291"/>
      <c r="AWL33" s="291"/>
      <c r="AWM33" s="291"/>
      <c r="AWN33" s="291"/>
      <c r="AWO33" s="291"/>
      <c r="AWP33" s="291"/>
      <c r="AWQ33" s="291"/>
      <c r="AWR33" s="291"/>
      <c r="AWS33" s="291"/>
      <c r="AWT33" s="291"/>
      <c r="AWU33" s="291"/>
      <c r="AWV33" s="291"/>
      <c r="AWW33" s="291"/>
      <c r="AWX33" s="291"/>
      <c r="AWY33" s="291"/>
      <c r="AWZ33" s="291"/>
      <c r="AXA33" s="291"/>
      <c r="AXB33" s="291"/>
      <c r="AXC33" s="291"/>
      <c r="AXD33" s="291"/>
      <c r="AXE33" s="291"/>
      <c r="AXF33" s="291"/>
      <c r="AXG33" s="291"/>
      <c r="AXH33" s="291"/>
      <c r="AXI33" s="291"/>
      <c r="AXJ33" s="291"/>
      <c r="AXK33" s="291"/>
      <c r="AXL33" s="291"/>
      <c r="AXM33" s="291"/>
      <c r="AXN33" s="291"/>
      <c r="AXO33" s="291"/>
      <c r="AXP33" s="291"/>
      <c r="AXQ33" s="291"/>
      <c r="AXR33" s="291"/>
      <c r="AXS33" s="291"/>
      <c r="AXT33" s="291"/>
      <c r="AXU33" s="291"/>
      <c r="AXV33" s="291"/>
      <c r="AXW33" s="291"/>
      <c r="AXX33" s="291"/>
      <c r="AXY33" s="291"/>
      <c r="AXZ33" s="291"/>
      <c r="AYA33" s="291"/>
      <c r="AYB33" s="291"/>
      <c r="AYC33" s="291"/>
      <c r="AYD33" s="291"/>
      <c r="AYE33" s="291"/>
      <c r="AYF33" s="291"/>
      <c r="AYG33" s="291"/>
      <c r="AYH33" s="291"/>
      <c r="AYI33" s="291"/>
      <c r="AYJ33" s="291"/>
      <c r="AYK33" s="291"/>
      <c r="AYL33" s="291"/>
      <c r="AYM33" s="291"/>
      <c r="AYN33" s="291"/>
      <c r="AYO33" s="291"/>
      <c r="AYP33" s="291"/>
      <c r="AYQ33" s="291"/>
      <c r="AYR33" s="291"/>
      <c r="AYS33" s="291"/>
      <c r="AYT33" s="291"/>
      <c r="AYU33" s="291"/>
      <c r="AYV33" s="291"/>
      <c r="AYW33" s="291"/>
      <c r="AYX33" s="291"/>
      <c r="AYY33" s="291"/>
      <c r="AYZ33" s="291"/>
      <c r="AZA33" s="291"/>
      <c r="AZB33" s="291"/>
      <c r="AZC33" s="291"/>
      <c r="AZD33" s="291"/>
      <c r="AZE33" s="291"/>
      <c r="AZF33" s="291"/>
      <c r="AZG33" s="291"/>
      <c r="AZH33" s="291"/>
      <c r="AZI33" s="291"/>
      <c r="AZJ33" s="291"/>
      <c r="AZK33" s="291"/>
      <c r="AZL33" s="291"/>
      <c r="AZM33" s="291"/>
      <c r="AZN33" s="291"/>
      <c r="AZO33" s="291"/>
      <c r="AZP33" s="291"/>
      <c r="AZQ33" s="291"/>
      <c r="AZR33" s="291"/>
      <c r="AZS33" s="291"/>
      <c r="AZT33" s="291"/>
      <c r="AZU33" s="291"/>
      <c r="AZV33" s="291"/>
      <c r="AZW33" s="291"/>
      <c r="AZX33" s="291"/>
      <c r="AZY33" s="291"/>
      <c r="AZZ33" s="291"/>
      <c r="BAA33" s="291"/>
      <c r="BAB33" s="291"/>
      <c r="BAC33" s="291"/>
      <c r="BAD33" s="291"/>
      <c r="BAE33" s="291"/>
      <c r="BAF33" s="291"/>
      <c r="BAG33" s="291"/>
      <c r="BAH33" s="291"/>
      <c r="BAI33" s="291"/>
      <c r="BAJ33" s="291"/>
      <c r="BAK33" s="291"/>
      <c r="BAL33" s="291"/>
      <c r="BAM33" s="291"/>
      <c r="BAN33" s="291"/>
      <c r="BAO33" s="291"/>
      <c r="BAP33" s="291"/>
      <c r="BAQ33" s="291"/>
      <c r="BAR33" s="291"/>
      <c r="BAS33" s="291"/>
      <c r="BAT33" s="291"/>
      <c r="BAU33" s="291"/>
      <c r="BAV33" s="291"/>
      <c r="BAW33" s="291"/>
      <c r="BAX33" s="291"/>
      <c r="BAY33" s="291"/>
      <c r="BAZ33" s="291"/>
      <c r="BBA33" s="291"/>
      <c r="BBB33" s="291"/>
      <c r="BBC33" s="291"/>
      <c r="BBD33" s="291"/>
      <c r="BBE33" s="291"/>
      <c r="BBF33" s="291"/>
      <c r="BBG33" s="291"/>
      <c r="BBH33" s="291"/>
      <c r="BBI33" s="291"/>
      <c r="BBJ33" s="291"/>
      <c r="BBK33" s="291"/>
      <c r="BBL33" s="291"/>
      <c r="BBM33" s="291"/>
      <c r="BBN33" s="291"/>
      <c r="BBO33" s="291"/>
      <c r="BBP33" s="291"/>
      <c r="BBQ33" s="291"/>
      <c r="BBR33" s="291"/>
      <c r="BBS33" s="291"/>
      <c r="BBT33" s="291"/>
      <c r="BBU33" s="291"/>
      <c r="BBV33" s="291"/>
      <c r="BBW33" s="291"/>
      <c r="BBX33" s="291"/>
      <c r="BBY33" s="291"/>
      <c r="BBZ33" s="291"/>
      <c r="BCA33" s="291"/>
      <c r="BCB33" s="291"/>
      <c r="BCC33" s="291"/>
      <c r="BCD33" s="291"/>
      <c r="BCE33" s="291"/>
      <c r="BCF33" s="291"/>
      <c r="BCG33" s="291"/>
      <c r="BCH33" s="291"/>
      <c r="BCI33" s="291"/>
      <c r="BCJ33" s="291"/>
      <c r="BCK33" s="291"/>
      <c r="BCL33" s="291"/>
      <c r="BCM33" s="291"/>
      <c r="BCN33" s="291"/>
      <c r="BCO33" s="291"/>
      <c r="BCP33" s="291"/>
      <c r="BCQ33" s="291"/>
      <c r="BCR33" s="291"/>
      <c r="BCS33" s="291"/>
      <c r="BCT33" s="291"/>
      <c r="BCU33" s="291"/>
      <c r="BCV33" s="291"/>
      <c r="BCW33" s="291"/>
      <c r="BCX33" s="291"/>
      <c r="BCY33" s="291"/>
      <c r="BCZ33" s="291"/>
      <c r="BDA33" s="291"/>
      <c r="BDB33" s="291"/>
      <c r="BDC33" s="291"/>
      <c r="BDD33" s="291"/>
      <c r="BDE33" s="291"/>
      <c r="BDF33" s="291"/>
      <c r="BDG33" s="291"/>
      <c r="BDH33" s="291"/>
      <c r="BDI33" s="291"/>
      <c r="BDJ33" s="291"/>
      <c r="BDK33" s="291"/>
      <c r="BDL33" s="291"/>
      <c r="BDM33" s="291"/>
      <c r="BDN33" s="291"/>
      <c r="BDO33" s="291"/>
      <c r="BDP33" s="291"/>
      <c r="BDQ33" s="291"/>
      <c r="BDR33" s="291"/>
      <c r="BDS33" s="291"/>
      <c r="BDT33" s="291"/>
      <c r="BDU33" s="291"/>
      <c r="BDV33" s="291"/>
      <c r="BDW33" s="291"/>
      <c r="BDX33" s="291"/>
      <c r="BDY33" s="291"/>
      <c r="BDZ33" s="291"/>
      <c r="BEA33" s="291"/>
      <c r="BEB33" s="291"/>
      <c r="BEC33" s="291"/>
      <c r="BED33" s="291"/>
      <c r="BEE33" s="291"/>
      <c r="BEF33" s="291"/>
      <c r="BEG33" s="291"/>
      <c r="BEH33" s="291"/>
      <c r="BEI33" s="291"/>
      <c r="BEJ33" s="291"/>
      <c r="BEK33" s="291"/>
      <c r="BEL33" s="291"/>
      <c r="BEM33" s="291"/>
      <c r="BEN33" s="291"/>
      <c r="BEO33" s="291"/>
      <c r="BEP33" s="291"/>
      <c r="BEQ33" s="291"/>
      <c r="BER33" s="291"/>
      <c r="BES33" s="291"/>
      <c r="BET33" s="291"/>
      <c r="BEU33" s="291"/>
      <c r="BEV33" s="291"/>
      <c r="BEW33" s="291"/>
      <c r="BEX33" s="291"/>
      <c r="BEY33" s="291"/>
      <c r="BEZ33" s="291"/>
      <c r="BFA33" s="291"/>
      <c r="BFB33" s="291"/>
      <c r="BFC33" s="291"/>
      <c r="BFD33" s="291"/>
      <c r="BFE33" s="291"/>
      <c r="BFF33" s="291"/>
      <c r="BFG33" s="291"/>
      <c r="BFH33" s="291"/>
      <c r="BFI33" s="291"/>
      <c r="BFJ33" s="291"/>
      <c r="BFK33" s="291"/>
      <c r="BFL33" s="291"/>
      <c r="BFM33" s="291"/>
      <c r="BFN33" s="291"/>
      <c r="BFO33" s="291"/>
      <c r="BFP33" s="291"/>
      <c r="BFQ33" s="291"/>
      <c r="BFR33" s="291"/>
      <c r="BFS33" s="291"/>
      <c r="BFT33" s="291"/>
      <c r="BFU33" s="291"/>
      <c r="BFV33" s="291"/>
      <c r="BFW33" s="291"/>
      <c r="BFX33" s="291"/>
      <c r="BFY33" s="291"/>
      <c r="BFZ33" s="291"/>
      <c r="BGA33" s="291"/>
      <c r="BGB33" s="291"/>
      <c r="BGC33" s="291"/>
      <c r="BGD33" s="291"/>
      <c r="BGE33" s="291"/>
      <c r="BGF33" s="291"/>
      <c r="BGG33" s="291"/>
      <c r="BGH33" s="291"/>
      <c r="BGI33" s="291"/>
      <c r="BGJ33" s="291"/>
      <c r="BGK33" s="291"/>
      <c r="BGL33" s="291"/>
      <c r="BGM33" s="291"/>
      <c r="BGN33" s="291"/>
      <c r="BGO33" s="291"/>
      <c r="BGP33" s="291"/>
      <c r="BGQ33" s="291"/>
      <c r="BGR33" s="291"/>
      <c r="BGS33" s="291"/>
      <c r="BGT33" s="291"/>
      <c r="BGU33" s="291"/>
      <c r="BGV33" s="291"/>
      <c r="BGW33" s="291"/>
      <c r="BGX33" s="291"/>
      <c r="BGY33" s="291"/>
      <c r="BGZ33" s="291"/>
      <c r="BHA33" s="291"/>
      <c r="BHB33" s="291"/>
      <c r="BHC33" s="291"/>
      <c r="BHD33" s="291"/>
      <c r="BHE33" s="291"/>
      <c r="BHF33" s="291"/>
      <c r="BHG33" s="291"/>
      <c r="BHH33" s="291"/>
      <c r="BHI33" s="291"/>
      <c r="BHJ33" s="291"/>
      <c r="BHK33" s="291"/>
      <c r="BHL33" s="291"/>
      <c r="BHM33" s="291"/>
      <c r="BHN33" s="291"/>
      <c r="BHO33" s="291"/>
      <c r="BHP33" s="291"/>
      <c r="BHQ33" s="291"/>
      <c r="BHR33" s="291"/>
      <c r="BHS33" s="291"/>
      <c r="BHT33" s="291"/>
      <c r="BHU33" s="291"/>
      <c r="BHV33" s="291"/>
      <c r="BHW33" s="291"/>
      <c r="BHX33" s="291"/>
      <c r="BHY33" s="291"/>
      <c r="BHZ33" s="291"/>
      <c r="BIA33" s="291"/>
      <c r="BIB33" s="291"/>
      <c r="BIC33" s="291"/>
      <c r="BID33" s="291"/>
      <c r="BIE33" s="291"/>
      <c r="BIF33" s="291"/>
      <c r="BIG33" s="291"/>
      <c r="BIH33" s="291"/>
      <c r="BII33" s="291"/>
      <c r="BIJ33" s="291"/>
      <c r="BIK33" s="291"/>
      <c r="BIL33" s="291"/>
      <c r="BIM33" s="291"/>
      <c r="BIN33" s="291"/>
      <c r="BIO33" s="291"/>
      <c r="BIP33" s="291"/>
      <c r="BIQ33" s="291"/>
      <c r="BIR33" s="291"/>
      <c r="BIS33" s="291"/>
      <c r="BIT33" s="291"/>
      <c r="BIU33" s="291"/>
      <c r="BIV33" s="291"/>
      <c r="BIW33" s="291"/>
      <c r="BIX33" s="291"/>
      <c r="BIY33" s="291"/>
      <c r="BIZ33" s="291"/>
      <c r="BJA33" s="291"/>
      <c r="BJB33" s="291"/>
      <c r="BJC33" s="291"/>
      <c r="BJD33" s="291"/>
      <c r="BJE33" s="291"/>
      <c r="BJF33" s="291"/>
      <c r="BJG33" s="291"/>
      <c r="BJH33" s="291"/>
      <c r="BJI33" s="291"/>
      <c r="BJJ33" s="291"/>
      <c r="BJK33" s="291"/>
      <c r="BJL33" s="291"/>
      <c r="BJM33" s="291"/>
      <c r="BJN33" s="291"/>
      <c r="BJO33" s="291"/>
      <c r="BJP33" s="291"/>
      <c r="BJQ33" s="291"/>
      <c r="BJR33" s="291"/>
      <c r="BJS33" s="291"/>
      <c r="BJT33" s="291"/>
      <c r="BJU33" s="291"/>
      <c r="BJV33" s="291"/>
      <c r="BJW33" s="291"/>
      <c r="BJX33" s="291"/>
      <c r="BJY33" s="291"/>
      <c r="BJZ33" s="291"/>
      <c r="BKA33" s="291"/>
      <c r="BKB33" s="291"/>
      <c r="BKC33" s="291"/>
      <c r="BKD33" s="291"/>
      <c r="BKE33" s="291"/>
      <c r="BKF33" s="291"/>
      <c r="BKG33" s="291"/>
      <c r="BKH33" s="291"/>
      <c r="BKI33" s="291"/>
      <c r="BKJ33" s="291"/>
      <c r="BKK33" s="291"/>
      <c r="BKL33" s="291"/>
      <c r="BKM33" s="291"/>
      <c r="BKN33" s="291"/>
      <c r="BKO33" s="291"/>
      <c r="BKP33" s="291"/>
      <c r="BKQ33" s="291"/>
      <c r="BKR33" s="291"/>
      <c r="BKS33" s="291"/>
      <c r="BKT33" s="291"/>
      <c r="BKU33" s="291"/>
      <c r="BKV33" s="291"/>
      <c r="BKW33" s="291"/>
      <c r="BKX33" s="291"/>
      <c r="BKY33" s="291"/>
      <c r="BKZ33" s="291"/>
      <c r="BLA33" s="291"/>
      <c r="BLB33" s="291"/>
      <c r="BLC33" s="291"/>
      <c r="BLD33" s="291"/>
      <c r="BLE33" s="291"/>
      <c r="BLF33" s="291"/>
      <c r="BLG33" s="291"/>
      <c r="BLH33" s="291"/>
      <c r="BLI33" s="291"/>
      <c r="BLJ33" s="291"/>
      <c r="BLK33" s="291"/>
      <c r="BLL33" s="291"/>
      <c r="BLM33" s="291"/>
      <c r="BLN33" s="291"/>
      <c r="BLO33" s="291"/>
      <c r="BLP33" s="291"/>
      <c r="BLQ33" s="291"/>
      <c r="BLR33" s="291"/>
      <c r="BLS33" s="291"/>
      <c r="BLT33" s="291"/>
      <c r="BLU33" s="291"/>
      <c r="BLV33" s="291"/>
      <c r="BLW33" s="291"/>
      <c r="BLX33" s="291"/>
      <c r="BLY33" s="291"/>
      <c r="BLZ33" s="291"/>
      <c r="BMA33" s="291"/>
      <c r="BMB33" s="291"/>
      <c r="BMC33" s="291"/>
      <c r="BMD33" s="291"/>
      <c r="BME33" s="291"/>
      <c r="BMF33" s="291"/>
      <c r="BMG33" s="291"/>
      <c r="BMH33" s="291"/>
      <c r="BMI33" s="291"/>
      <c r="BMJ33" s="291"/>
      <c r="BMK33" s="291"/>
      <c r="BML33" s="291"/>
      <c r="BMM33" s="291"/>
      <c r="BMN33" s="291"/>
      <c r="BMO33" s="291"/>
      <c r="BMP33" s="291"/>
      <c r="BMQ33" s="291"/>
      <c r="BMR33" s="291"/>
      <c r="BMS33" s="291"/>
      <c r="BMT33" s="291"/>
      <c r="BMU33" s="291"/>
      <c r="BMV33" s="291"/>
      <c r="BMW33" s="291"/>
      <c r="BMX33" s="291"/>
      <c r="BMY33" s="291"/>
      <c r="BMZ33" s="291"/>
      <c r="BNA33" s="291"/>
      <c r="BNB33" s="291"/>
      <c r="BNC33" s="291"/>
      <c r="BND33" s="291"/>
      <c r="BNE33" s="291"/>
      <c r="BNF33" s="291"/>
      <c r="BNG33" s="291"/>
      <c r="BNH33" s="291"/>
      <c r="BNI33" s="291"/>
      <c r="BNJ33" s="291"/>
      <c r="BNK33" s="291"/>
      <c r="BNL33" s="291"/>
      <c r="BNM33" s="291"/>
      <c r="BNN33" s="291"/>
      <c r="BNO33" s="291"/>
      <c r="BNP33" s="291"/>
      <c r="BNQ33" s="291"/>
      <c r="BNR33" s="291"/>
      <c r="BNS33" s="291"/>
      <c r="BNT33" s="291"/>
      <c r="BNU33" s="291"/>
      <c r="BNV33" s="291"/>
      <c r="BNW33" s="291"/>
      <c r="BNX33" s="291"/>
      <c r="BNY33" s="291"/>
      <c r="BNZ33" s="291"/>
      <c r="BOA33" s="291"/>
      <c r="BOB33" s="291"/>
      <c r="BOC33" s="291"/>
      <c r="BOD33" s="291"/>
      <c r="BOE33" s="291"/>
      <c r="BOF33" s="291"/>
      <c r="BOG33" s="291"/>
      <c r="BOH33" s="291"/>
      <c r="BOI33" s="291"/>
      <c r="BOJ33" s="291"/>
      <c r="BOK33" s="291"/>
      <c r="BOL33" s="291"/>
      <c r="BOM33" s="291"/>
      <c r="BON33" s="291"/>
      <c r="BOO33" s="291"/>
      <c r="BOP33" s="291"/>
      <c r="BOQ33" s="291"/>
      <c r="BOR33" s="291"/>
      <c r="BOS33" s="291"/>
      <c r="BOT33" s="291"/>
      <c r="BOU33" s="291"/>
      <c r="BOV33" s="291"/>
      <c r="BOW33" s="291"/>
      <c r="BOX33" s="291"/>
      <c r="BOY33" s="291"/>
      <c r="BOZ33" s="291"/>
      <c r="BPA33" s="291"/>
      <c r="BPB33" s="291"/>
      <c r="BPC33" s="291"/>
      <c r="BPD33" s="291"/>
      <c r="BPE33" s="291"/>
      <c r="BPF33" s="291"/>
      <c r="BPG33" s="291"/>
      <c r="BPH33" s="291"/>
      <c r="BPI33" s="291"/>
      <c r="BPJ33" s="291"/>
      <c r="BPK33" s="291"/>
      <c r="BPL33" s="291"/>
      <c r="BPM33" s="291"/>
      <c r="BPN33" s="291"/>
      <c r="BPO33" s="291"/>
      <c r="BPP33" s="291"/>
      <c r="BPQ33" s="291"/>
      <c r="BPR33" s="291"/>
      <c r="BPS33" s="291"/>
      <c r="BPT33" s="291"/>
      <c r="BPU33" s="291"/>
      <c r="BPV33" s="291"/>
      <c r="BPW33" s="291"/>
      <c r="BPX33" s="291"/>
      <c r="BPY33" s="291"/>
      <c r="BPZ33" s="291"/>
      <c r="BQA33" s="291"/>
      <c r="BQB33" s="291"/>
      <c r="BQC33" s="291"/>
      <c r="BQD33" s="291"/>
      <c r="BQE33" s="291"/>
      <c r="BQF33" s="291"/>
      <c r="BQG33" s="291"/>
      <c r="BQH33" s="291"/>
      <c r="BQI33" s="291"/>
      <c r="BQJ33" s="291"/>
      <c r="BQK33" s="291"/>
      <c r="BQL33" s="291"/>
      <c r="BQM33" s="291"/>
      <c r="BQN33" s="291"/>
      <c r="BQO33" s="291"/>
      <c r="BQP33" s="291"/>
      <c r="BQQ33" s="291"/>
      <c r="BQR33" s="291"/>
      <c r="BQS33" s="291"/>
      <c r="BQT33" s="291"/>
      <c r="BQU33" s="291"/>
      <c r="BQV33" s="291"/>
      <c r="BQW33" s="291"/>
      <c r="BQX33" s="291"/>
      <c r="BQY33" s="291"/>
      <c r="BQZ33" s="291"/>
      <c r="BRA33" s="291"/>
      <c r="BRB33" s="291"/>
      <c r="BRC33" s="291"/>
      <c r="BRD33" s="291"/>
      <c r="BRE33" s="291"/>
      <c r="BRF33" s="291"/>
      <c r="BRG33" s="291"/>
      <c r="BRH33" s="291"/>
      <c r="BRI33" s="291"/>
      <c r="BRJ33" s="291"/>
      <c r="BRK33" s="291"/>
      <c r="BRL33" s="291"/>
      <c r="BRM33" s="291"/>
      <c r="BRN33" s="291"/>
      <c r="BRO33" s="291"/>
      <c r="BRP33" s="291"/>
      <c r="BRQ33" s="291"/>
      <c r="BRR33" s="291"/>
      <c r="BRS33" s="291"/>
      <c r="BRT33" s="291"/>
      <c r="BRU33" s="291"/>
      <c r="BRV33" s="291"/>
      <c r="BRW33" s="291"/>
      <c r="BRX33" s="291"/>
      <c r="BRY33" s="291"/>
      <c r="BRZ33" s="291"/>
      <c r="BSA33" s="291"/>
      <c r="BSB33" s="291"/>
      <c r="BSC33" s="291"/>
      <c r="BSD33" s="291"/>
      <c r="BSE33" s="291"/>
      <c r="BSF33" s="291"/>
      <c r="BSG33" s="291"/>
      <c r="BSH33" s="291"/>
      <c r="BSI33" s="291"/>
      <c r="BSJ33" s="291"/>
      <c r="BSK33" s="291"/>
      <c r="BSL33" s="291"/>
      <c r="BSM33" s="291"/>
      <c r="BSN33" s="291"/>
      <c r="BSO33" s="291"/>
      <c r="BSP33" s="291"/>
      <c r="BSQ33" s="291"/>
      <c r="BSR33" s="291"/>
      <c r="BSS33" s="291"/>
      <c r="BST33" s="291"/>
      <c r="BSU33" s="291"/>
      <c r="BSV33" s="291"/>
      <c r="BSW33" s="291"/>
      <c r="BSX33" s="291"/>
      <c r="BSY33" s="291"/>
      <c r="BSZ33" s="291"/>
      <c r="BTA33" s="291"/>
      <c r="BTB33" s="291"/>
      <c r="BTC33" s="291"/>
      <c r="BTD33" s="291"/>
      <c r="BTE33" s="291"/>
      <c r="BTF33" s="291"/>
      <c r="BTG33" s="291"/>
      <c r="BTH33" s="291"/>
      <c r="BTI33" s="291"/>
      <c r="BTJ33" s="291"/>
      <c r="BTK33" s="291"/>
      <c r="BTL33" s="291"/>
      <c r="BTM33" s="291"/>
      <c r="BTN33" s="291"/>
      <c r="BTO33" s="291"/>
      <c r="BTP33" s="291"/>
      <c r="BTQ33" s="291"/>
      <c r="BTR33" s="291"/>
      <c r="BTS33" s="291"/>
      <c r="BTT33" s="291"/>
      <c r="BTU33" s="291"/>
      <c r="BTV33" s="291"/>
      <c r="BTW33" s="291"/>
      <c r="BTX33" s="291"/>
      <c r="BTY33" s="291"/>
      <c r="BTZ33" s="291"/>
      <c r="BUA33" s="291"/>
      <c r="BUB33" s="291"/>
      <c r="BUC33" s="291"/>
      <c r="BUD33" s="291"/>
      <c r="BUE33" s="291"/>
      <c r="BUF33" s="291"/>
      <c r="BUG33" s="291"/>
      <c r="BUH33" s="291"/>
      <c r="BUI33" s="291"/>
      <c r="BUJ33" s="291"/>
      <c r="BUK33" s="291"/>
      <c r="BUL33" s="291"/>
      <c r="BUM33" s="291"/>
      <c r="BUN33" s="291"/>
      <c r="BUO33" s="291"/>
      <c r="BUP33" s="291"/>
      <c r="BUQ33" s="291"/>
      <c r="BUR33" s="291"/>
      <c r="BUS33" s="291"/>
      <c r="BUT33" s="291"/>
      <c r="BUU33" s="291"/>
      <c r="BUV33" s="291"/>
      <c r="BUW33" s="291"/>
      <c r="BUX33" s="291"/>
      <c r="BUY33" s="291"/>
      <c r="BUZ33" s="291"/>
      <c r="BVA33" s="291"/>
      <c r="BVB33" s="291"/>
      <c r="BVC33" s="291"/>
      <c r="BVD33" s="291"/>
      <c r="BVE33" s="291"/>
      <c r="BVF33" s="291"/>
      <c r="BVG33" s="291"/>
      <c r="BVH33" s="291"/>
      <c r="BVI33" s="291"/>
      <c r="BVJ33" s="291"/>
      <c r="BVK33" s="291"/>
      <c r="BVL33" s="291"/>
      <c r="BVM33" s="291"/>
      <c r="BVN33" s="291"/>
      <c r="BVO33" s="291"/>
      <c r="BVP33" s="291"/>
      <c r="BVQ33" s="291"/>
      <c r="BVR33" s="291"/>
      <c r="BVS33" s="291"/>
      <c r="BVT33" s="291"/>
      <c r="BVU33" s="291"/>
      <c r="BVV33" s="291"/>
      <c r="BVW33" s="291"/>
      <c r="BVX33" s="291"/>
      <c r="BVY33" s="291"/>
      <c r="BVZ33" s="291"/>
      <c r="BWA33" s="291"/>
      <c r="BWB33" s="291"/>
      <c r="BWC33" s="291"/>
      <c r="BWD33" s="291"/>
      <c r="BWE33" s="291"/>
      <c r="BWF33" s="291"/>
      <c r="BWG33" s="291"/>
      <c r="BWH33" s="291"/>
      <c r="BWI33" s="291"/>
      <c r="BWJ33" s="291"/>
      <c r="BWK33" s="291"/>
      <c r="BWL33" s="291"/>
      <c r="BWM33" s="291"/>
      <c r="BWN33" s="291"/>
      <c r="BWO33" s="291"/>
      <c r="BWP33" s="291"/>
      <c r="BWQ33" s="291"/>
      <c r="BWR33" s="291"/>
      <c r="BWS33" s="291"/>
      <c r="BWT33" s="291"/>
      <c r="BWU33" s="291"/>
      <c r="BWV33" s="291"/>
      <c r="BWW33" s="291"/>
      <c r="BWX33" s="291"/>
      <c r="BWY33" s="291"/>
      <c r="BWZ33" s="291"/>
      <c r="BXA33" s="291"/>
      <c r="BXB33" s="291"/>
      <c r="BXC33" s="291"/>
      <c r="BXD33" s="291"/>
      <c r="BXE33" s="291"/>
      <c r="BXF33" s="291"/>
      <c r="BXG33" s="291"/>
      <c r="BXH33" s="291"/>
      <c r="BXI33" s="291"/>
      <c r="BXJ33" s="291"/>
      <c r="BXK33" s="291"/>
      <c r="BXL33" s="291"/>
      <c r="BXM33" s="291"/>
      <c r="BXN33" s="291"/>
      <c r="BXO33" s="291"/>
      <c r="BXP33" s="291"/>
      <c r="BXQ33" s="291"/>
      <c r="BXR33" s="291"/>
      <c r="BXS33" s="291"/>
      <c r="BXT33" s="291"/>
      <c r="BXU33" s="291"/>
      <c r="BXV33" s="291"/>
      <c r="BXW33" s="291"/>
      <c r="BXX33" s="291"/>
      <c r="BXY33" s="291"/>
      <c r="BXZ33" s="291"/>
      <c r="BYA33" s="291"/>
      <c r="BYB33" s="291"/>
      <c r="BYC33" s="291"/>
      <c r="BYD33" s="291"/>
      <c r="BYE33" s="291"/>
      <c r="BYF33" s="291"/>
      <c r="BYG33" s="291"/>
      <c r="BYH33" s="291"/>
      <c r="BYI33" s="291"/>
      <c r="BYJ33" s="291"/>
      <c r="BYK33" s="291"/>
      <c r="BYL33" s="291"/>
      <c r="BYM33" s="291"/>
      <c r="BYN33" s="291"/>
      <c r="BYO33" s="291"/>
      <c r="BYP33" s="291"/>
      <c r="BYQ33" s="291"/>
      <c r="BYR33" s="291"/>
      <c r="BYS33" s="291"/>
      <c r="BYT33" s="291"/>
      <c r="BYU33" s="291"/>
      <c r="BYV33" s="291"/>
      <c r="BYW33" s="291"/>
      <c r="BYX33" s="291"/>
      <c r="BYY33" s="291"/>
      <c r="BYZ33" s="291"/>
      <c r="BZA33" s="291"/>
      <c r="BZB33" s="291"/>
      <c r="BZC33" s="291"/>
      <c r="BZD33" s="291"/>
      <c r="BZE33" s="291"/>
      <c r="BZF33" s="291"/>
      <c r="BZG33" s="291"/>
      <c r="BZH33" s="291"/>
      <c r="BZI33" s="291"/>
      <c r="BZJ33" s="291"/>
      <c r="BZK33" s="291"/>
      <c r="BZL33" s="291"/>
      <c r="BZM33" s="291"/>
      <c r="BZN33" s="291"/>
      <c r="BZO33" s="291"/>
      <c r="BZP33" s="291"/>
      <c r="BZQ33" s="291"/>
      <c r="BZR33" s="291"/>
      <c r="BZS33" s="291"/>
      <c r="BZT33" s="291"/>
      <c r="BZU33" s="291"/>
      <c r="BZV33" s="291"/>
      <c r="BZW33" s="291"/>
      <c r="BZX33" s="291"/>
      <c r="BZY33" s="291"/>
      <c r="BZZ33" s="291"/>
      <c r="CAA33" s="291"/>
      <c r="CAB33" s="291"/>
      <c r="CAC33" s="291"/>
      <c r="CAD33" s="291"/>
      <c r="CAE33" s="291"/>
      <c r="CAF33" s="291"/>
      <c r="CAG33" s="291"/>
      <c r="CAH33" s="291"/>
      <c r="CAI33" s="291"/>
      <c r="CAJ33" s="291"/>
      <c r="CAK33" s="291"/>
      <c r="CAL33" s="291"/>
      <c r="CAM33" s="291"/>
      <c r="CAN33" s="291"/>
      <c r="CAO33" s="291"/>
      <c r="CAP33" s="291"/>
      <c r="CAQ33" s="291"/>
      <c r="CAR33" s="291"/>
      <c r="CAS33" s="291"/>
      <c r="CAT33" s="291"/>
      <c r="CAU33" s="291"/>
      <c r="CAV33" s="291"/>
      <c r="CAW33" s="291"/>
      <c r="CAX33" s="291"/>
      <c r="CAY33" s="291"/>
      <c r="CAZ33" s="291"/>
      <c r="CBA33" s="291"/>
      <c r="CBB33" s="291"/>
      <c r="CBC33" s="291"/>
      <c r="CBD33" s="291"/>
      <c r="CBE33" s="291"/>
      <c r="CBF33" s="291"/>
      <c r="CBG33" s="291"/>
      <c r="CBH33" s="291"/>
      <c r="CBI33" s="291"/>
      <c r="CBJ33" s="291"/>
      <c r="CBK33" s="291"/>
      <c r="CBL33" s="291"/>
      <c r="CBM33" s="291"/>
      <c r="CBN33" s="291"/>
      <c r="CBO33" s="291"/>
      <c r="CBP33" s="291"/>
      <c r="CBQ33" s="291"/>
      <c r="CBR33" s="291"/>
      <c r="CBS33" s="291"/>
      <c r="CBT33" s="291"/>
      <c r="CBU33" s="291"/>
      <c r="CBV33" s="291"/>
      <c r="CBW33" s="291"/>
      <c r="CBX33" s="291"/>
      <c r="CBY33" s="291"/>
      <c r="CBZ33" s="291"/>
      <c r="CCA33" s="291"/>
      <c r="CCB33" s="291"/>
      <c r="CCC33" s="291"/>
      <c r="CCD33" s="291"/>
      <c r="CCE33" s="291"/>
      <c r="CCF33" s="291"/>
      <c r="CCG33" s="291"/>
      <c r="CCH33" s="291"/>
      <c r="CCI33" s="291"/>
      <c r="CCJ33" s="291"/>
      <c r="CCK33" s="291"/>
      <c r="CCL33" s="291"/>
      <c r="CCM33" s="291"/>
      <c r="CCN33" s="291"/>
      <c r="CCO33" s="291"/>
      <c r="CCP33" s="291"/>
      <c r="CCQ33" s="291"/>
      <c r="CCR33" s="291"/>
      <c r="CCS33" s="291"/>
      <c r="CCT33" s="291"/>
      <c r="CCU33" s="291"/>
      <c r="CCV33" s="291"/>
      <c r="CCW33" s="291"/>
      <c r="CCX33" s="291"/>
      <c r="CCY33" s="291"/>
      <c r="CCZ33" s="291"/>
      <c r="CDA33" s="291"/>
      <c r="CDB33" s="291"/>
      <c r="CDC33" s="291"/>
      <c r="CDD33" s="291"/>
      <c r="CDE33" s="291"/>
      <c r="CDF33" s="291"/>
      <c r="CDG33" s="291"/>
      <c r="CDH33" s="291"/>
      <c r="CDI33" s="291"/>
      <c r="CDJ33" s="291"/>
      <c r="CDK33" s="291"/>
      <c r="CDL33" s="291"/>
      <c r="CDM33" s="291"/>
      <c r="CDN33" s="291"/>
      <c r="CDO33" s="291"/>
      <c r="CDP33" s="291"/>
      <c r="CDQ33" s="291"/>
      <c r="CDR33" s="291"/>
      <c r="CDS33" s="291"/>
      <c r="CDT33" s="291"/>
      <c r="CDU33" s="291"/>
      <c r="CDV33" s="291"/>
      <c r="CDW33" s="291"/>
      <c r="CDX33" s="291"/>
      <c r="CDY33" s="291"/>
      <c r="CDZ33" s="291"/>
      <c r="CEA33" s="291"/>
      <c r="CEB33" s="291"/>
      <c r="CEC33" s="291"/>
      <c r="CED33" s="291"/>
      <c r="CEE33" s="291"/>
      <c r="CEF33" s="291"/>
      <c r="CEG33" s="291"/>
      <c r="CEH33" s="291"/>
      <c r="CEI33" s="291"/>
      <c r="CEJ33" s="291"/>
      <c r="CEK33" s="291"/>
      <c r="CEL33" s="291"/>
      <c r="CEM33" s="291"/>
      <c r="CEN33" s="291"/>
      <c r="CEO33" s="291"/>
      <c r="CEP33" s="291"/>
      <c r="CEQ33" s="291"/>
      <c r="CER33" s="291"/>
      <c r="CES33" s="291"/>
      <c r="CET33" s="291"/>
      <c r="CEU33" s="291"/>
      <c r="CEV33" s="291"/>
      <c r="CEW33" s="291"/>
      <c r="CEX33" s="291"/>
      <c r="CEY33" s="291"/>
      <c r="CEZ33" s="291"/>
      <c r="CFA33" s="291"/>
      <c r="CFB33" s="291"/>
      <c r="CFC33" s="291"/>
      <c r="CFD33" s="291"/>
      <c r="CFE33" s="291"/>
      <c r="CFF33" s="291"/>
      <c r="CFG33" s="291"/>
      <c r="CFH33" s="291"/>
      <c r="CFI33" s="291"/>
      <c r="CFJ33" s="291"/>
      <c r="CFK33" s="291"/>
      <c r="CFL33" s="291"/>
      <c r="CFM33" s="291"/>
      <c r="CFN33" s="291"/>
      <c r="CFO33" s="291"/>
      <c r="CFP33" s="291"/>
      <c r="CFQ33" s="291"/>
      <c r="CFR33" s="291"/>
      <c r="CFS33" s="291"/>
      <c r="CFT33" s="291"/>
      <c r="CFU33" s="291"/>
      <c r="CFV33" s="291"/>
      <c r="CFW33" s="291"/>
      <c r="CFX33" s="291"/>
      <c r="CFY33" s="291"/>
      <c r="CFZ33" s="291"/>
      <c r="CGA33" s="291"/>
      <c r="CGB33" s="291"/>
      <c r="CGC33" s="291"/>
      <c r="CGD33" s="291"/>
      <c r="CGE33" s="291"/>
      <c r="CGF33" s="291"/>
      <c r="CGG33" s="291"/>
      <c r="CGH33" s="291"/>
      <c r="CGI33" s="291"/>
      <c r="CGJ33" s="291"/>
      <c r="CGK33" s="291"/>
      <c r="CGL33" s="291"/>
      <c r="CGM33" s="291"/>
      <c r="CGN33" s="291"/>
      <c r="CGO33" s="291"/>
      <c r="CGP33" s="291"/>
      <c r="CGQ33" s="291"/>
      <c r="CGR33" s="291"/>
      <c r="CGS33" s="291"/>
      <c r="CGT33" s="291"/>
      <c r="CGU33" s="291"/>
      <c r="CGV33" s="291"/>
      <c r="CGW33" s="291"/>
      <c r="CGX33" s="291"/>
      <c r="CGY33" s="291"/>
      <c r="CGZ33" s="291"/>
      <c r="CHA33" s="291"/>
      <c r="CHB33" s="291"/>
      <c r="CHC33" s="291"/>
      <c r="CHD33" s="291"/>
      <c r="CHE33" s="291"/>
      <c r="CHF33" s="291"/>
      <c r="CHG33" s="291"/>
      <c r="CHH33" s="291"/>
      <c r="CHI33" s="291"/>
      <c r="CHJ33" s="291"/>
      <c r="CHK33" s="291"/>
      <c r="CHL33" s="291"/>
      <c r="CHM33" s="291"/>
      <c r="CHN33" s="291"/>
      <c r="CHO33" s="291"/>
      <c r="CHP33" s="291"/>
      <c r="CHQ33" s="291"/>
      <c r="CHR33" s="291"/>
      <c r="CHS33" s="291"/>
      <c r="CHT33" s="291"/>
      <c r="CHU33" s="291"/>
      <c r="CHV33" s="291"/>
      <c r="CHW33" s="291"/>
      <c r="CHX33" s="291"/>
      <c r="CHY33" s="291"/>
      <c r="CHZ33" s="291"/>
      <c r="CIA33" s="291"/>
      <c r="CIB33" s="291"/>
      <c r="CIC33" s="291"/>
      <c r="CID33" s="291"/>
      <c r="CIE33" s="291"/>
      <c r="CIF33" s="291"/>
      <c r="CIG33" s="291"/>
      <c r="CIH33" s="291"/>
      <c r="CII33" s="291"/>
      <c r="CIJ33" s="291"/>
      <c r="CIK33" s="291"/>
      <c r="CIL33" s="291"/>
      <c r="CIM33" s="291"/>
      <c r="CIN33" s="291"/>
      <c r="CIO33" s="291"/>
      <c r="CIP33" s="291"/>
      <c r="CIQ33" s="291"/>
      <c r="CIR33" s="291"/>
      <c r="CIS33" s="291"/>
      <c r="CIT33" s="291"/>
      <c r="CIU33" s="291"/>
      <c r="CIV33" s="291"/>
      <c r="CIW33" s="291"/>
      <c r="CIX33" s="291"/>
      <c r="CIY33" s="291"/>
      <c r="CIZ33" s="291"/>
      <c r="CJA33" s="291"/>
      <c r="CJB33" s="291"/>
      <c r="CJC33" s="291"/>
      <c r="CJD33" s="291"/>
      <c r="CJE33" s="291"/>
      <c r="CJF33" s="291"/>
      <c r="CJG33" s="291"/>
      <c r="CJH33" s="291"/>
      <c r="CJI33" s="291"/>
      <c r="CJJ33" s="291"/>
      <c r="CJK33" s="291"/>
      <c r="CJL33" s="291"/>
      <c r="CJM33" s="291"/>
      <c r="CJN33" s="291"/>
      <c r="CJO33" s="291"/>
      <c r="CJP33" s="291"/>
      <c r="CJQ33" s="291"/>
      <c r="CJR33" s="291"/>
      <c r="CJS33" s="291"/>
      <c r="CJT33" s="291"/>
      <c r="CJU33" s="291"/>
      <c r="CJV33" s="291"/>
      <c r="CJW33" s="291"/>
      <c r="CJX33" s="291"/>
      <c r="CJY33" s="291"/>
      <c r="CJZ33" s="291"/>
      <c r="CKA33" s="291"/>
      <c r="CKB33" s="291"/>
      <c r="CKC33" s="291"/>
      <c r="CKD33" s="291"/>
      <c r="CKE33" s="291"/>
      <c r="CKF33" s="291"/>
      <c r="CKG33" s="291"/>
      <c r="CKH33" s="291"/>
      <c r="CKI33" s="291"/>
      <c r="CKJ33" s="291"/>
      <c r="CKK33" s="291"/>
      <c r="CKL33" s="291"/>
      <c r="CKM33" s="291"/>
      <c r="CKN33" s="291"/>
      <c r="CKO33" s="291"/>
      <c r="CKP33" s="291"/>
      <c r="CKQ33" s="291"/>
      <c r="CKR33" s="291"/>
      <c r="CKS33" s="291"/>
      <c r="CKT33" s="291"/>
      <c r="CKU33" s="291"/>
      <c r="CKV33" s="291"/>
      <c r="CKW33" s="291"/>
      <c r="CKX33" s="291"/>
      <c r="CKY33" s="291"/>
      <c r="CKZ33" s="291"/>
      <c r="CLA33" s="291"/>
      <c r="CLB33" s="291"/>
      <c r="CLC33" s="291"/>
      <c r="CLD33" s="291"/>
      <c r="CLE33" s="291"/>
      <c r="CLF33" s="291"/>
      <c r="CLG33" s="291"/>
      <c r="CLH33" s="291"/>
      <c r="CLI33" s="291"/>
      <c r="CLJ33" s="291"/>
      <c r="CLK33" s="291"/>
      <c r="CLL33" s="291"/>
      <c r="CLM33" s="291"/>
      <c r="CLN33" s="291"/>
      <c r="CLO33" s="291"/>
      <c r="CLP33" s="291"/>
      <c r="CLQ33" s="291"/>
      <c r="CLR33" s="291"/>
      <c r="CLS33" s="291"/>
      <c r="CLT33" s="291"/>
      <c r="CLU33" s="291"/>
      <c r="CLV33" s="291"/>
      <c r="CLW33" s="291"/>
      <c r="CLX33" s="291"/>
      <c r="CLY33" s="291"/>
      <c r="CLZ33" s="291"/>
      <c r="CMA33" s="291"/>
      <c r="CMB33" s="291"/>
      <c r="CMC33" s="291"/>
      <c r="CMD33" s="291"/>
      <c r="CME33" s="291"/>
      <c r="CMF33" s="291"/>
      <c r="CMG33" s="291"/>
      <c r="CMH33" s="291"/>
      <c r="CMI33" s="291"/>
      <c r="CMJ33" s="291"/>
      <c r="CMK33" s="291"/>
      <c r="CML33" s="291"/>
      <c r="CMM33" s="291"/>
      <c r="CMN33" s="291"/>
      <c r="CMO33" s="291"/>
      <c r="CMP33" s="291"/>
      <c r="CMQ33" s="291"/>
      <c r="CMR33" s="291"/>
      <c r="CMS33" s="291"/>
      <c r="CMT33" s="291"/>
      <c r="CMU33" s="291"/>
      <c r="CMV33" s="291"/>
      <c r="CMW33" s="291"/>
      <c r="CMX33" s="291"/>
      <c r="CMY33" s="291"/>
      <c r="CMZ33" s="291"/>
      <c r="CNA33" s="291"/>
      <c r="CNB33" s="291"/>
      <c r="CNC33" s="291"/>
      <c r="CND33" s="291"/>
      <c r="CNE33" s="291"/>
      <c r="CNF33" s="291"/>
      <c r="CNG33" s="291"/>
      <c r="CNH33" s="291"/>
      <c r="CNI33" s="291"/>
      <c r="CNJ33" s="291"/>
      <c r="CNK33" s="291"/>
      <c r="CNL33" s="291"/>
      <c r="CNM33" s="291"/>
      <c r="CNN33" s="291"/>
      <c r="CNO33" s="291"/>
      <c r="CNP33" s="291"/>
      <c r="CNQ33" s="291"/>
      <c r="CNR33" s="291"/>
      <c r="CNS33" s="291"/>
      <c r="CNT33" s="291"/>
      <c r="CNU33" s="291"/>
      <c r="CNV33" s="291"/>
      <c r="CNW33" s="291"/>
      <c r="CNX33" s="291"/>
      <c r="CNY33" s="291"/>
      <c r="CNZ33" s="291"/>
      <c r="COA33" s="291"/>
      <c r="COB33" s="291"/>
      <c r="COC33" s="291"/>
      <c r="COD33" s="291"/>
      <c r="COE33" s="291"/>
      <c r="COF33" s="291"/>
      <c r="COG33" s="291"/>
      <c r="COH33" s="291"/>
      <c r="COI33" s="291"/>
      <c r="COJ33" s="291"/>
      <c r="COK33" s="291"/>
      <c r="COL33" s="291"/>
      <c r="COM33" s="291"/>
      <c r="CON33" s="291"/>
      <c r="COO33" s="291"/>
      <c r="COP33" s="291"/>
      <c r="COQ33" s="291"/>
      <c r="COR33" s="291"/>
      <c r="COS33" s="291"/>
      <c r="COT33" s="291"/>
      <c r="COU33" s="291"/>
      <c r="COV33" s="291"/>
      <c r="COW33" s="291"/>
      <c r="COX33" s="291"/>
      <c r="COY33" s="291"/>
      <c r="COZ33" s="291"/>
      <c r="CPA33" s="291"/>
      <c r="CPB33" s="291"/>
      <c r="CPC33" s="291"/>
      <c r="CPD33" s="291"/>
      <c r="CPE33" s="291"/>
      <c r="CPF33" s="291"/>
      <c r="CPG33" s="291"/>
      <c r="CPH33" s="291"/>
      <c r="CPI33" s="291"/>
      <c r="CPJ33" s="291"/>
      <c r="CPK33" s="291"/>
      <c r="CPL33" s="291"/>
      <c r="CPM33" s="291"/>
      <c r="CPN33" s="291"/>
      <c r="CPO33" s="291"/>
      <c r="CPP33" s="291"/>
      <c r="CPQ33" s="291"/>
      <c r="CPR33" s="291"/>
      <c r="CPS33" s="291"/>
      <c r="CPT33" s="291"/>
      <c r="CPU33" s="291"/>
      <c r="CPV33" s="291"/>
      <c r="CPW33" s="291"/>
      <c r="CPX33" s="291"/>
      <c r="CPY33" s="291"/>
      <c r="CPZ33" s="291"/>
      <c r="CQA33" s="291"/>
      <c r="CQB33" s="291"/>
      <c r="CQC33" s="291"/>
      <c r="CQD33" s="291"/>
      <c r="CQE33" s="291"/>
      <c r="CQF33" s="291"/>
      <c r="CQG33" s="291"/>
      <c r="CQH33" s="291"/>
      <c r="CQI33" s="291"/>
      <c r="CQJ33" s="291"/>
      <c r="CQK33" s="291"/>
      <c r="CQL33" s="291"/>
      <c r="CQM33" s="291"/>
      <c r="CQN33" s="291"/>
      <c r="CQO33" s="291"/>
      <c r="CQP33" s="291"/>
      <c r="CQQ33" s="291"/>
      <c r="CQR33" s="291"/>
      <c r="CQS33" s="291"/>
      <c r="CQT33" s="291"/>
      <c r="CQU33" s="291"/>
      <c r="CQV33" s="291"/>
      <c r="CQW33" s="291"/>
      <c r="CQX33" s="291"/>
      <c r="CQY33" s="291"/>
      <c r="CQZ33" s="291"/>
      <c r="CRA33" s="291"/>
      <c r="CRB33" s="291"/>
      <c r="CRC33" s="291"/>
      <c r="CRD33" s="291"/>
      <c r="CRE33" s="291"/>
      <c r="CRF33" s="291"/>
      <c r="CRG33" s="291"/>
      <c r="CRH33" s="291"/>
      <c r="CRI33" s="291"/>
      <c r="CRJ33" s="291"/>
      <c r="CRK33" s="291"/>
      <c r="CRL33" s="291"/>
      <c r="CRM33" s="291"/>
      <c r="CRN33" s="291"/>
      <c r="CRO33" s="291"/>
      <c r="CRP33" s="291"/>
      <c r="CRQ33" s="291"/>
      <c r="CRR33" s="291"/>
      <c r="CRS33" s="291"/>
      <c r="CRT33" s="291"/>
      <c r="CRU33" s="291"/>
      <c r="CRV33" s="291"/>
      <c r="CRW33" s="291"/>
      <c r="CRX33" s="291"/>
      <c r="CRY33" s="291"/>
      <c r="CRZ33" s="291"/>
      <c r="CSA33" s="291"/>
      <c r="CSB33" s="291"/>
      <c r="CSC33" s="291"/>
      <c r="CSD33" s="291"/>
      <c r="CSE33" s="291"/>
      <c r="CSF33" s="291"/>
      <c r="CSG33" s="291"/>
      <c r="CSH33" s="291"/>
      <c r="CSI33" s="291"/>
      <c r="CSJ33" s="291"/>
      <c r="CSK33" s="291"/>
      <c r="CSL33" s="291"/>
      <c r="CSM33" s="291"/>
      <c r="CSN33" s="291"/>
      <c r="CSO33" s="291"/>
      <c r="CSP33" s="291"/>
      <c r="CSQ33" s="291"/>
      <c r="CSR33" s="291"/>
      <c r="CSS33" s="291"/>
      <c r="CST33" s="291"/>
      <c r="CSU33" s="291"/>
      <c r="CSV33" s="291"/>
      <c r="CSW33" s="291"/>
      <c r="CSX33" s="291"/>
      <c r="CSY33" s="291"/>
      <c r="CSZ33" s="291"/>
      <c r="CTA33" s="291"/>
      <c r="CTB33" s="291"/>
      <c r="CTC33" s="291"/>
      <c r="CTD33" s="291"/>
      <c r="CTE33" s="291"/>
      <c r="CTF33" s="291"/>
      <c r="CTG33" s="291"/>
      <c r="CTH33" s="291"/>
      <c r="CTI33" s="291"/>
      <c r="CTJ33" s="291"/>
      <c r="CTK33" s="291"/>
      <c r="CTL33" s="291"/>
      <c r="CTM33" s="291"/>
      <c r="CTN33" s="291"/>
      <c r="CTO33" s="291"/>
      <c r="CTP33" s="291"/>
      <c r="CTQ33" s="291"/>
      <c r="CTR33" s="291"/>
      <c r="CTS33" s="291"/>
      <c r="CTT33" s="291"/>
      <c r="CTU33" s="291"/>
      <c r="CTV33" s="291"/>
      <c r="CTW33" s="291"/>
      <c r="CTX33" s="291"/>
      <c r="CTY33" s="291"/>
      <c r="CTZ33" s="291"/>
      <c r="CUA33" s="291"/>
      <c r="CUB33" s="291"/>
      <c r="CUC33" s="291"/>
      <c r="CUD33" s="291"/>
      <c r="CUE33" s="291"/>
      <c r="CUF33" s="291"/>
      <c r="CUG33" s="291"/>
      <c r="CUH33" s="291"/>
      <c r="CUI33" s="291"/>
      <c r="CUJ33" s="291"/>
      <c r="CUK33" s="291"/>
      <c r="CUL33" s="291"/>
      <c r="CUM33" s="291"/>
      <c r="CUN33" s="291"/>
      <c r="CUO33" s="291"/>
      <c r="CUP33" s="291"/>
      <c r="CUQ33" s="291"/>
      <c r="CUR33" s="291"/>
      <c r="CUS33" s="291"/>
      <c r="CUT33" s="291"/>
      <c r="CUU33" s="291"/>
      <c r="CUV33" s="291"/>
      <c r="CUW33" s="291"/>
      <c r="CUX33" s="291"/>
      <c r="CUY33" s="291"/>
      <c r="CUZ33" s="291"/>
      <c r="CVA33" s="291"/>
      <c r="CVB33" s="291"/>
      <c r="CVC33" s="291"/>
      <c r="CVD33" s="291"/>
      <c r="CVE33" s="291"/>
      <c r="CVF33" s="291"/>
      <c r="CVG33" s="291"/>
      <c r="CVH33" s="291"/>
      <c r="CVI33" s="291"/>
      <c r="CVJ33" s="291"/>
      <c r="CVK33" s="291"/>
      <c r="CVL33" s="291"/>
      <c r="CVM33" s="291"/>
      <c r="CVN33" s="291"/>
      <c r="CVO33" s="291"/>
      <c r="CVP33" s="291"/>
      <c r="CVQ33" s="291"/>
      <c r="CVR33" s="291"/>
      <c r="CVS33" s="291"/>
      <c r="CVT33" s="291"/>
      <c r="CVU33" s="291"/>
      <c r="CVV33" s="291"/>
      <c r="CVW33" s="291"/>
      <c r="CVX33" s="291"/>
      <c r="CVY33" s="291"/>
      <c r="CVZ33" s="291"/>
      <c r="CWA33" s="291"/>
      <c r="CWB33" s="291"/>
      <c r="CWC33" s="291"/>
      <c r="CWD33" s="291"/>
      <c r="CWE33" s="291"/>
      <c r="CWF33" s="291"/>
      <c r="CWG33" s="291"/>
      <c r="CWH33" s="291"/>
      <c r="CWI33" s="291"/>
      <c r="CWJ33" s="291"/>
      <c r="CWK33" s="291"/>
      <c r="CWL33" s="291"/>
      <c r="CWM33" s="291"/>
      <c r="CWN33" s="291"/>
      <c r="CWO33" s="291"/>
      <c r="CWP33" s="291"/>
      <c r="CWQ33" s="291"/>
      <c r="CWR33" s="291"/>
      <c r="CWS33" s="291"/>
      <c r="CWT33" s="291"/>
      <c r="CWU33" s="291"/>
      <c r="CWV33" s="291"/>
      <c r="CWW33" s="291"/>
      <c r="CWX33" s="291"/>
      <c r="CWY33" s="291"/>
      <c r="CWZ33" s="291"/>
      <c r="CXA33" s="291"/>
      <c r="CXB33" s="291"/>
      <c r="CXC33" s="291"/>
      <c r="CXD33" s="291"/>
      <c r="CXE33" s="291"/>
      <c r="CXF33" s="291"/>
      <c r="CXG33" s="291"/>
      <c r="CXH33" s="291"/>
      <c r="CXI33" s="291"/>
      <c r="CXJ33" s="291"/>
      <c r="CXK33" s="291"/>
      <c r="CXL33" s="291"/>
      <c r="CXM33" s="291"/>
      <c r="CXN33" s="291"/>
      <c r="CXO33" s="291"/>
      <c r="CXP33" s="291"/>
      <c r="CXQ33" s="291"/>
      <c r="CXR33" s="291"/>
      <c r="CXS33" s="291"/>
      <c r="CXT33" s="291"/>
      <c r="CXU33" s="291"/>
      <c r="CXV33" s="291"/>
      <c r="CXW33" s="291"/>
      <c r="CXX33" s="291"/>
      <c r="CXY33" s="291"/>
      <c r="CXZ33" s="291"/>
      <c r="CYA33" s="291"/>
      <c r="CYB33" s="291"/>
      <c r="CYC33" s="291"/>
      <c r="CYD33" s="291"/>
      <c r="CYE33" s="291"/>
      <c r="CYF33" s="291"/>
      <c r="CYG33" s="291"/>
      <c r="CYH33" s="291"/>
      <c r="CYI33" s="291"/>
      <c r="CYJ33" s="291"/>
      <c r="CYK33" s="291"/>
      <c r="CYL33" s="291"/>
      <c r="CYM33" s="291"/>
      <c r="CYN33" s="291"/>
      <c r="CYO33" s="291"/>
      <c r="CYP33" s="291"/>
      <c r="CYQ33" s="291"/>
      <c r="CYR33" s="291"/>
      <c r="CYS33" s="291"/>
      <c r="CYT33" s="291"/>
      <c r="CYU33" s="291"/>
      <c r="CYV33" s="291"/>
      <c r="CYW33" s="291"/>
      <c r="CYX33" s="291"/>
      <c r="CYY33" s="291"/>
      <c r="CYZ33" s="291"/>
      <c r="CZA33" s="291"/>
      <c r="CZB33" s="291"/>
      <c r="CZC33" s="291"/>
      <c r="CZD33" s="291"/>
      <c r="CZE33" s="291"/>
      <c r="CZF33" s="291"/>
      <c r="CZG33" s="291"/>
      <c r="CZH33" s="291"/>
      <c r="CZI33" s="291"/>
      <c r="CZJ33" s="291"/>
      <c r="CZK33" s="291"/>
      <c r="CZL33" s="291"/>
      <c r="CZM33" s="291"/>
      <c r="CZN33" s="291"/>
      <c r="CZO33" s="291"/>
      <c r="CZP33" s="291"/>
      <c r="CZQ33" s="291"/>
      <c r="CZR33" s="291"/>
      <c r="CZS33" s="291"/>
      <c r="CZT33" s="291"/>
      <c r="CZU33" s="291"/>
      <c r="CZV33" s="291"/>
      <c r="CZW33" s="291"/>
      <c r="CZX33" s="291"/>
      <c r="CZY33" s="291"/>
      <c r="CZZ33" s="291"/>
      <c r="DAA33" s="291"/>
      <c r="DAB33" s="291"/>
      <c r="DAC33" s="291"/>
      <c r="DAD33" s="291"/>
      <c r="DAE33" s="291"/>
      <c r="DAF33" s="291"/>
      <c r="DAG33" s="291"/>
      <c r="DAH33" s="291"/>
      <c r="DAI33" s="291"/>
      <c r="DAJ33" s="291"/>
      <c r="DAK33" s="291"/>
      <c r="DAL33" s="291"/>
      <c r="DAM33" s="291"/>
      <c r="DAN33" s="291"/>
      <c r="DAO33" s="291"/>
      <c r="DAP33" s="291"/>
      <c r="DAQ33" s="291"/>
      <c r="DAR33" s="291"/>
      <c r="DAS33" s="291"/>
      <c r="DAT33" s="291"/>
      <c r="DAU33" s="291"/>
      <c r="DAV33" s="291"/>
      <c r="DAW33" s="291"/>
      <c r="DAX33" s="291"/>
      <c r="DAY33" s="291"/>
      <c r="DAZ33" s="291"/>
      <c r="DBA33" s="291"/>
      <c r="DBB33" s="291"/>
      <c r="DBC33" s="291"/>
      <c r="DBD33" s="291"/>
      <c r="DBE33" s="291"/>
      <c r="DBF33" s="291"/>
      <c r="DBG33" s="291"/>
      <c r="DBH33" s="291"/>
      <c r="DBI33" s="291"/>
      <c r="DBJ33" s="291"/>
      <c r="DBK33" s="291"/>
      <c r="DBL33" s="291"/>
      <c r="DBM33" s="291"/>
      <c r="DBN33" s="291"/>
      <c r="DBO33" s="291"/>
      <c r="DBP33" s="291"/>
      <c r="DBQ33" s="291"/>
      <c r="DBR33" s="291"/>
      <c r="DBS33" s="291"/>
      <c r="DBT33" s="291"/>
      <c r="DBU33" s="291"/>
      <c r="DBV33" s="291"/>
      <c r="DBW33" s="291"/>
      <c r="DBX33" s="291"/>
      <c r="DBY33" s="291"/>
      <c r="DBZ33" s="291"/>
      <c r="DCA33" s="291"/>
      <c r="DCB33" s="291"/>
      <c r="DCC33" s="291"/>
      <c r="DCD33" s="291"/>
      <c r="DCE33" s="291"/>
      <c r="DCF33" s="291"/>
      <c r="DCG33" s="291"/>
      <c r="DCH33" s="291"/>
      <c r="DCI33" s="291"/>
      <c r="DCJ33" s="291"/>
      <c r="DCK33" s="291"/>
      <c r="DCL33" s="291"/>
      <c r="DCM33" s="291"/>
      <c r="DCN33" s="291"/>
      <c r="DCO33" s="291"/>
      <c r="DCP33" s="291"/>
      <c r="DCQ33" s="291"/>
      <c r="DCR33" s="291"/>
      <c r="DCS33" s="291"/>
      <c r="DCT33" s="291"/>
      <c r="DCU33" s="291"/>
      <c r="DCV33" s="291"/>
      <c r="DCW33" s="291"/>
      <c r="DCX33" s="291"/>
      <c r="DCY33" s="291"/>
      <c r="DCZ33" s="291"/>
      <c r="DDA33" s="291"/>
      <c r="DDB33" s="291"/>
      <c r="DDC33" s="291"/>
      <c r="DDD33" s="291"/>
      <c r="DDE33" s="291"/>
      <c r="DDF33" s="291"/>
      <c r="DDG33" s="291"/>
      <c r="DDH33" s="291"/>
      <c r="DDI33" s="291"/>
      <c r="DDJ33" s="291"/>
      <c r="DDK33" s="291"/>
      <c r="DDL33" s="291"/>
      <c r="DDM33" s="291"/>
      <c r="DDN33" s="291"/>
      <c r="DDO33" s="291"/>
      <c r="DDP33" s="291"/>
      <c r="DDQ33" s="291"/>
      <c r="DDR33" s="291"/>
      <c r="DDS33" s="291"/>
      <c r="DDT33" s="291"/>
      <c r="DDU33" s="291"/>
      <c r="DDV33" s="291"/>
      <c r="DDW33" s="291"/>
      <c r="DDX33" s="291"/>
      <c r="DDY33" s="291"/>
      <c r="DDZ33" s="291"/>
      <c r="DEA33" s="291"/>
      <c r="DEB33" s="291"/>
      <c r="DEC33" s="291"/>
      <c r="DED33" s="291"/>
      <c r="DEE33" s="291"/>
      <c r="DEF33" s="291"/>
      <c r="DEG33" s="291"/>
      <c r="DEH33" s="291"/>
      <c r="DEI33" s="291"/>
      <c r="DEJ33" s="291"/>
      <c r="DEK33" s="291"/>
      <c r="DEL33" s="291"/>
      <c r="DEM33" s="291"/>
      <c r="DEN33" s="291"/>
      <c r="DEO33" s="291"/>
      <c r="DEP33" s="291"/>
      <c r="DEQ33" s="291"/>
      <c r="DER33" s="291"/>
      <c r="DES33" s="291"/>
      <c r="DET33" s="291"/>
      <c r="DEU33" s="291"/>
      <c r="DEV33" s="291"/>
      <c r="DEW33" s="291"/>
      <c r="DEX33" s="291"/>
      <c r="DEY33" s="291"/>
      <c r="DEZ33" s="291"/>
      <c r="DFA33" s="291"/>
      <c r="DFB33" s="291"/>
      <c r="DFC33" s="291"/>
      <c r="DFD33" s="291"/>
      <c r="DFE33" s="291"/>
      <c r="DFF33" s="291"/>
      <c r="DFG33" s="291"/>
      <c r="DFH33" s="291"/>
      <c r="DFI33" s="291"/>
      <c r="DFJ33" s="291"/>
      <c r="DFK33" s="291"/>
      <c r="DFL33" s="291"/>
      <c r="DFM33" s="291"/>
      <c r="DFN33" s="291"/>
      <c r="DFO33" s="291"/>
      <c r="DFP33" s="291"/>
      <c r="DFQ33" s="291"/>
      <c r="DFR33" s="291"/>
      <c r="DFS33" s="291"/>
      <c r="DFT33" s="291"/>
      <c r="DFU33" s="291"/>
      <c r="DFV33" s="291"/>
      <c r="DFW33" s="291"/>
      <c r="DFX33" s="291"/>
      <c r="DFY33" s="291"/>
      <c r="DFZ33" s="291"/>
      <c r="DGA33" s="291"/>
      <c r="DGB33" s="291"/>
      <c r="DGC33" s="291"/>
      <c r="DGD33" s="291"/>
      <c r="DGE33" s="291"/>
      <c r="DGF33" s="291"/>
      <c r="DGG33" s="291"/>
      <c r="DGH33" s="291"/>
      <c r="DGI33" s="291"/>
      <c r="DGJ33" s="291"/>
      <c r="DGK33" s="291"/>
      <c r="DGL33" s="291"/>
      <c r="DGM33" s="291"/>
      <c r="DGN33" s="291"/>
      <c r="DGO33" s="291"/>
      <c r="DGP33" s="291"/>
      <c r="DGQ33" s="291"/>
      <c r="DGR33" s="291"/>
      <c r="DGS33" s="291"/>
      <c r="DGT33" s="291"/>
      <c r="DGU33" s="291"/>
      <c r="DGV33" s="291"/>
      <c r="DGW33" s="291"/>
      <c r="DGX33" s="291"/>
      <c r="DGY33" s="291"/>
      <c r="DGZ33" s="291"/>
      <c r="DHA33" s="291"/>
      <c r="DHB33" s="291"/>
      <c r="DHC33" s="291"/>
      <c r="DHD33" s="291"/>
      <c r="DHE33" s="291"/>
      <c r="DHF33" s="291"/>
      <c r="DHG33" s="291"/>
      <c r="DHH33" s="291"/>
      <c r="DHI33" s="291"/>
      <c r="DHJ33" s="291"/>
      <c r="DHK33" s="291"/>
      <c r="DHL33" s="291"/>
      <c r="DHM33" s="291"/>
      <c r="DHN33" s="291"/>
      <c r="DHO33" s="291"/>
      <c r="DHP33" s="291"/>
      <c r="DHQ33" s="291"/>
      <c r="DHR33" s="291"/>
      <c r="DHS33" s="291"/>
      <c r="DHT33" s="291"/>
      <c r="DHU33" s="291"/>
      <c r="DHV33" s="291"/>
      <c r="DHW33" s="291"/>
      <c r="DHX33" s="291"/>
      <c r="DHY33" s="291"/>
      <c r="DHZ33" s="291"/>
      <c r="DIA33" s="291"/>
      <c r="DIB33" s="291"/>
      <c r="DIC33" s="291"/>
      <c r="DID33" s="291"/>
      <c r="DIE33" s="291"/>
      <c r="DIF33" s="291"/>
      <c r="DIG33" s="291"/>
      <c r="DIH33" s="291"/>
      <c r="DII33" s="291"/>
      <c r="DIJ33" s="291"/>
      <c r="DIK33" s="291"/>
      <c r="DIL33" s="291"/>
      <c r="DIM33" s="291"/>
      <c r="DIN33" s="291"/>
      <c r="DIO33" s="291"/>
      <c r="DIP33" s="291"/>
      <c r="DIQ33" s="291"/>
      <c r="DIR33" s="291"/>
      <c r="DIS33" s="291"/>
      <c r="DIT33" s="291"/>
      <c r="DIU33" s="291"/>
      <c r="DIV33" s="291"/>
      <c r="DIW33" s="291"/>
      <c r="DIX33" s="291"/>
      <c r="DIY33" s="291"/>
      <c r="DIZ33" s="291"/>
      <c r="DJA33" s="291"/>
      <c r="DJB33" s="291"/>
      <c r="DJC33" s="291"/>
      <c r="DJD33" s="291"/>
      <c r="DJE33" s="291"/>
      <c r="DJF33" s="291"/>
      <c r="DJG33" s="291"/>
      <c r="DJH33" s="291"/>
      <c r="DJI33" s="291"/>
      <c r="DJJ33" s="291"/>
      <c r="DJK33" s="291"/>
      <c r="DJL33" s="291"/>
      <c r="DJM33" s="291"/>
      <c r="DJN33" s="291"/>
      <c r="DJO33" s="291"/>
      <c r="DJP33" s="291"/>
      <c r="DJQ33" s="291"/>
      <c r="DJR33" s="291"/>
      <c r="DJS33" s="291"/>
      <c r="DJT33" s="291"/>
      <c r="DJU33" s="291"/>
      <c r="DJV33" s="291"/>
      <c r="DJW33" s="291"/>
      <c r="DJX33" s="291"/>
      <c r="DJY33" s="291"/>
      <c r="DJZ33" s="291"/>
      <c r="DKA33" s="291"/>
      <c r="DKB33" s="291"/>
      <c r="DKC33" s="291"/>
      <c r="DKD33" s="291"/>
      <c r="DKE33" s="291"/>
      <c r="DKF33" s="291"/>
      <c r="DKG33" s="291"/>
      <c r="DKH33" s="291"/>
      <c r="DKI33" s="291"/>
      <c r="DKJ33" s="291"/>
      <c r="DKK33" s="291"/>
      <c r="DKL33" s="291"/>
      <c r="DKM33" s="291"/>
      <c r="DKN33" s="291"/>
      <c r="DKO33" s="291"/>
      <c r="DKP33" s="291"/>
      <c r="DKQ33" s="291"/>
      <c r="DKR33" s="291"/>
      <c r="DKS33" s="291"/>
      <c r="DKT33" s="291"/>
      <c r="DKU33" s="291"/>
      <c r="DKV33" s="291"/>
      <c r="DKW33" s="291"/>
      <c r="DKX33" s="291"/>
      <c r="DKY33" s="291"/>
      <c r="DKZ33" s="291"/>
      <c r="DLA33" s="291"/>
      <c r="DLB33" s="291"/>
      <c r="DLC33" s="291"/>
      <c r="DLD33" s="291"/>
      <c r="DLE33" s="291"/>
      <c r="DLF33" s="291"/>
      <c r="DLG33" s="291"/>
      <c r="DLH33" s="291"/>
      <c r="DLI33" s="291"/>
      <c r="DLJ33" s="291"/>
      <c r="DLK33" s="291"/>
      <c r="DLL33" s="291"/>
      <c r="DLM33" s="291"/>
      <c r="DLN33" s="291"/>
      <c r="DLO33" s="291"/>
      <c r="DLP33" s="291"/>
      <c r="DLQ33" s="291"/>
      <c r="DLR33" s="291"/>
      <c r="DLS33" s="291"/>
      <c r="DLT33" s="291"/>
      <c r="DLU33" s="291"/>
      <c r="DLV33" s="291"/>
      <c r="DLW33" s="291"/>
      <c r="DLX33" s="291"/>
      <c r="DLY33" s="291"/>
      <c r="DLZ33" s="291"/>
      <c r="DMA33" s="291"/>
      <c r="DMB33" s="291"/>
      <c r="DMC33" s="291"/>
      <c r="DMD33" s="291"/>
      <c r="DME33" s="291"/>
      <c r="DMF33" s="291"/>
      <c r="DMG33" s="291"/>
      <c r="DMH33" s="291"/>
      <c r="DMI33" s="291"/>
      <c r="DMJ33" s="291"/>
      <c r="DMK33" s="291"/>
      <c r="DML33" s="291"/>
      <c r="DMM33" s="291"/>
      <c r="DMN33" s="291"/>
      <c r="DMO33" s="291"/>
      <c r="DMP33" s="291"/>
      <c r="DMQ33" s="291"/>
      <c r="DMR33" s="291"/>
      <c r="DMS33" s="291"/>
      <c r="DMT33" s="291"/>
      <c r="DMU33" s="291"/>
      <c r="DMV33" s="291"/>
      <c r="DMW33" s="291"/>
      <c r="DMX33" s="291"/>
      <c r="DMY33" s="291"/>
      <c r="DMZ33" s="291"/>
      <c r="DNA33" s="291"/>
      <c r="DNB33" s="291"/>
      <c r="DNC33" s="291"/>
      <c r="DND33" s="291"/>
      <c r="DNE33" s="291"/>
      <c r="DNF33" s="291"/>
      <c r="DNG33" s="291"/>
      <c r="DNH33" s="291"/>
      <c r="DNI33" s="291"/>
      <c r="DNJ33" s="291"/>
      <c r="DNK33" s="291"/>
      <c r="DNL33" s="291"/>
      <c r="DNM33" s="291"/>
      <c r="DNN33" s="291"/>
      <c r="DNO33" s="291"/>
      <c r="DNP33" s="291"/>
      <c r="DNQ33" s="291"/>
      <c r="DNR33" s="291"/>
      <c r="DNS33" s="291"/>
      <c r="DNT33" s="291"/>
      <c r="DNU33" s="291"/>
      <c r="DNV33" s="291"/>
      <c r="DNW33" s="291"/>
      <c r="DNX33" s="291"/>
      <c r="DNY33" s="291"/>
      <c r="DNZ33" s="291"/>
      <c r="DOA33" s="291"/>
      <c r="DOB33" s="291"/>
      <c r="DOC33" s="291"/>
      <c r="DOD33" s="291"/>
      <c r="DOE33" s="291"/>
      <c r="DOF33" s="291"/>
      <c r="DOG33" s="291"/>
      <c r="DOH33" s="291"/>
      <c r="DOI33" s="291"/>
      <c r="DOJ33" s="291"/>
      <c r="DOK33" s="291"/>
      <c r="DOL33" s="291"/>
      <c r="DOM33" s="291"/>
      <c r="DON33" s="291"/>
      <c r="DOO33" s="291"/>
      <c r="DOP33" s="291"/>
      <c r="DOQ33" s="291"/>
      <c r="DOR33" s="291"/>
      <c r="DOS33" s="291"/>
      <c r="DOT33" s="291"/>
      <c r="DOU33" s="291"/>
      <c r="DOV33" s="291"/>
      <c r="DOW33" s="291"/>
      <c r="DOX33" s="291"/>
      <c r="DOY33" s="291"/>
      <c r="DOZ33" s="291"/>
      <c r="DPA33" s="291"/>
      <c r="DPB33" s="291"/>
      <c r="DPC33" s="291"/>
      <c r="DPD33" s="291"/>
      <c r="DPE33" s="291"/>
      <c r="DPF33" s="291"/>
      <c r="DPG33" s="291"/>
      <c r="DPH33" s="291"/>
      <c r="DPI33" s="291"/>
      <c r="DPJ33" s="291"/>
      <c r="DPK33" s="291"/>
      <c r="DPL33" s="291"/>
      <c r="DPM33" s="291"/>
      <c r="DPN33" s="291"/>
      <c r="DPO33" s="291"/>
      <c r="DPP33" s="291"/>
      <c r="DPQ33" s="291"/>
      <c r="DPR33" s="291"/>
      <c r="DPS33" s="291"/>
      <c r="DPT33" s="291"/>
      <c r="DPU33" s="291"/>
      <c r="DPV33" s="291"/>
      <c r="DPW33" s="291"/>
      <c r="DPX33" s="291"/>
      <c r="DPY33" s="291"/>
      <c r="DPZ33" s="291"/>
      <c r="DQA33" s="291"/>
      <c r="DQB33" s="291"/>
      <c r="DQC33" s="291"/>
      <c r="DQD33" s="291"/>
      <c r="DQE33" s="291"/>
      <c r="DQF33" s="291"/>
      <c r="DQG33" s="291"/>
      <c r="DQH33" s="291"/>
      <c r="DQI33" s="291"/>
      <c r="DQJ33" s="291"/>
      <c r="DQK33" s="291"/>
      <c r="DQL33" s="291"/>
      <c r="DQM33" s="291"/>
      <c r="DQN33" s="291"/>
      <c r="DQO33" s="291"/>
      <c r="DQP33" s="291"/>
      <c r="DQQ33" s="291"/>
      <c r="DQR33" s="291"/>
      <c r="DQS33" s="291"/>
      <c r="DQT33" s="291"/>
      <c r="DQU33" s="291"/>
      <c r="DQV33" s="291"/>
      <c r="DQW33" s="291"/>
      <c r="DQX33" s="291"/>
      <c r="DQY33" s="291"/>
      <c r="DQZ33" s="291"/>
      <c r="DRA33" s="291"/>
      <c r="DRB33" s="291"/>
      <c r="DRC33" s="291"/>
      <c r="DRD33" s="291"/>
      <c r="DRE33" s="291"/>
      <c r="DRF33" s="291"/>
      <c r="DRG33" s="291"/>
      <c r="DRH33" s="291"/>
      <c r="DRI33" s="291"/>
      <c r="DRJ33" s="291"/>
      <c r="DRK33" s="291"/>
      <c r="DRL33" s="291"/>
      <c r="DRM33" s="291"/>
      <c r="DRN33" s="291"/>
      <c r="DRO33" s="291"/>
      <c r="DRP33" s="291"/>
      <c r="DRQ33" s="291"/>
      <c r="DRR33" s="291"/>
      <c r="DRS33" s="291"/>
      <c r="DRT33" s="291"/>
      <c r="DRU33" s="291"/>
      <c r="DRV33" s="291"/>
      <c r="DRW33" s="291"/>
      <c r="DRX33" s="291"/>
      <c r="DRY33" s="291"/>
      <c r="DRZ33" s="291"/>
      <c r="DSA33" s="291"/>
      <c r="DSB33" s="291"/>
      <c r="DSC33" s="291"/>
      <c r="DSD33" s="291"/>
      <c r="DSE33" s="291"/>
      <c r="DSF33" s="291"/>
      <c r="DSG33" s="291"/>
      <c r="DSH33" s="291"/>
      <c r="DSI33" s="291"/>
      <c r="DSJ33" s="291"/>
      <c r="DSK33" s="291"/>
      <c r="DSL33" s="291"/>
      <c r="DSM33" s="291"/>
      <c r="DSN33" s="291"/>
      <c r="DSO33" s="291"/>
      <c r="DSP33" s="291"/>
      <c r="DSQ33" s="291"/>
      <c r="DSR33" s="291"/>
      <c r="DSS33" s="291"/>
      <c r="DST33" s="291"/>
      <c r="DSU33" s="291"/>
      <c r="DSV33" s="291"/>
      <c r="DSW33" s="291"/>
      <c r="DSX33" s="291"/>
      <c r="DSY33" s="291"/>
      <c r="DSZ33" s="291"/>
      <c r="DTA33" s="291"/>
      <c r="DTB33" s="291"/>
      <c r="DTC33" s="291"/>
      <c r="DTD33" s="291"/>
      <c r="DTE33" s="291"/>
      <c r="DTF33" s="291"/>
      <c r="DTG33" s="291"/>
      <c r="DTH33" s="291"/>
      <c r="DTI33" s="291"/>
      <c r="DTJ33" s="291"/>
      <c r="DTK33" s="291"/>
      <c r="DTL33" s="291"/>
      <c r="DTM33" s="291"/>
      <c r="DTN33" s="291"/>
      <c r="DTO33" s="291"/>
      <c r="DTP33" s="291"/>
      <c r="DTQ33" s="291"/>
      <c r="DTR33" s="291"/>
      <c r="DTS33" s="291"/>
      <c r="DTT33" s="291"/>
      <c r="DTU33" s="291"/>
      <c r="DTV33" s="291"/>
      <c r="DTW33" s="291"/>
      <c r="DTX33" s="291"/>
      <c r="DTY33" s="291"/>
      <c r="DTZ33" s="291"/>
      <c r="DUA33" s="291"/>
      <c r="DUB33" s="291"/>
      <c r="DUC33" s="291"/>
      <c r="DUD33" s="291"/>
      <c r="DUE33" s="291"/>
      <c r="DUF33" s="291"/>
      <c r="DUG33" s="291"/>
      <c r="DUH33" s="291"/>
      <c r="DUI33" s="291"/>
      <c r="DUJ33" s="291"/>
      <c r="DUK33" s="291"/>
      <c r="DUL33" s="291"/>
      <c r="DUM33" s="291"/>
      <c r="DUN33" s="291"/>
      <c r="DUO33" s="291"/>
      <c r="DUP33" s="291"/>
      <c r="DUQ33" s="291"/>
      <c r="DUR33" s="291"/>
      <c r="DUS33" s="291"/>
      <c r="DUT33" s="291"/>
      <c r="DUU33" s="291"/>
      <c r="DUV33" s="291"/>
      <c r="DUW33" s="291"/>
      <c r="DUX33" s="291"/>
      <c r="DUY33" s="291"/>
      <c r="DUZ33" s="291"/>
      <c r="DVA33" s="291"/>
      <c r="DVB33" s="291"/>
      <c r="DVC33" s="291"/>
      <c r="DVD33" s="291"/>
      <c r="DVE33" s="291"/>
      <c r="DVF33" s="291"/>
      <c r="DVG33" s="291"/>
      <c r="DVH33" s="291"/>
      <c r="DVI33" s="291"/>
      <c r="DVJ33" s="291"/>
      <c r="DVK33" s="291"/>
      <c r="DVL33" s="291"/>
      <c r="DVM33" s="291"/>
      <c r="DVN33" s="291"/>
      <c r="DVO33" s="291"/>
      <c r="DVP33" s="291"/>
      <c r="DVQ33" s="291"/>
      <c r="DVR33" s="291"/>
      <c r="DVS33" s="291"/>
      <c r="DVT33" s="291"/>
      <c r="DVU33" s="291"/>
      <c r="DVV33" s="291"/>
      <c r="DVW33" s="291"/>
      <c r="DVX33" s="291"/>
      <c r="DVY33" s="291"/>
      <c r="DVZ33" s="291"/>
      <c r="DWA33" s="291"/>
      <c r="DWB33" s="291"/>
      <c r="DWC33" s="291"/>
      <c r="DWD33" s="291"/>
      <c r="DWE33" s="291"/>
      <c r="DWF33" s="291"/>
      <c r="DWG33" s="291"/>
      <c r="DWH33" s="291"/>
      <c r="DWI33" s="291"/>
      <c r="DWJ33" s="291"/>
      <c r="DWK33" s="291"/>
      <c r="DWL33" s="291"/>
      <c r="DWM33" s="291"/>
      <c r="DWN33" s="291"/>
      <c r="DWO33" s="291"/>
      <c r="DWP33" s="291"/>
      <c r="DWQ33" s="291"/>
      <c r="DWR33" s="291"/>
      <c r="DWS33" s="291"/>
      <c r="DWT33" s="291"/>
      <c r="DWU33" s="291"/>
      <c r="DWV33" s="291"/>
      <c r="DWW33" s="291"/>
      <c r="DWX33" s="291"/>
      <c r="DWY33" s="291"/>
      <c r="DWZ33" s="291"/>
      <c r="DXA33" s="291"/>
      <c r="DXB33" s="291"/>
      <c r="DXC33" s="291"/>
      <c r="DXD33" s="291"/>
      <c r="DXE33" s="291"/>
      <c r="DXF33" s="291"/>
      <c r="DXG33" s="291"/>
      <c r="DXH33" s="291"/>
      <c r="DXI33" s="291"/>
      <c r="DXJ33" s="291"/>
      <c r="DXK33" s="291"/>
      <c r="DXL33" s="291"/>
      <c r="DXM33" s="291"/>
      <c r="DXN33" s="291"/>
      <c r="DXO33" s="291"/>
      <c r="DXP33" s="291"/>
      <c r="DXQ33" s="291"/>
      <c r="DXR33" s="291"/>
      <c r="DXS33" s="291"/>
      <c r="DXT33" s="291"/>
      <c r="DXU33" s="291"/>
      <c r="DXV33" s="291"/>
      <c r="DXW33" s="291"/>
      <c r="DXX33" s="291"/>
      <c r="DXY33" s="291"/>
      <c r="DXZ33" s="291"/>
      <c r="DYA33" s="291"/>
      <c r="DYB33" s="291"/>
      <c r="DYC33" s="291"/>
      <c r="DYD33" s="291"/>
      <c r="DYE33" s="291"/>
      <c r="DYF33" s="291"/>
      <c r="DYG33" s="291"/>
      <c r="DYH33" s="291"/>
      <c r="DYI33" s="291"/>
      <c r="DYJ33" s="291"/>
      <c r="DYK33" s="291"/>
      <c r="DYL33" s="291"/>
      <c r="DYM33" s="291"/>
      <c r="DYN33" s="291"/>
      <c r="DYO33" s="291"/>
      <c r="DYP33" s="291"/>
      <c r="DYQ33" s="291"/>
      <c r="DYR33" s="291"/>
      <c r="DYS33" s="291"/>
      <c r="DYT33" s="291"/>
      <c r="DYU33" s="291"/>
      <c r="DYV33" s="291"/>
      <c r="DYW33" s="291"/>
      <c r="DYX33" s="291"/>
      <c r="DYY33" s="291"/>
      <c r="DYZ33" s="291"/>
      <c r="DZA33" s="291"/>
      <c r="DZB33" s="291"/>
      <c r="DZC33" s="291"/>
      <c r="DZD33" s="291"/>
      <c r="DZE33" s="291"/>
      <c r="DZF33" s="291"/>
      <c r="DZG33" s="291"/>
      <c r="DZH33" s="291"/>
      <c r="DZI33" s="291"/>
      <c r="DZJ33" s="291"/>
      <c r="DZK33" s="291"/>
      <c r="DZL33" s="291"/>
      <c r="DZM33" s="291"/>
      <c r="DZN33" s="291"/>
      <c r="DZO33" s="291"/>
      <c r="DZP33" s="291"/>
      <c r="DZQ33" s="291"/>
      <c r="DZR33" s="291"/>
      <c r="DZS33" s="291"/>
      <c r="DZT33" s="291"/>
      <c r="DZU33" s="291"/>
      <c r="DZV33" s="291"/>
      <c r="DZW33" s="291"/>
      <c r="DZX33" s="291"/>
      <c r="DZY33" s="291"/>
      <c r="DZZ33" s="291"/>
      <c r="EAA33" s="291"/>
      <c r="EAB33" s="291"/>
      <c r="EAC33" s="291"/>
      <c r="EAD33" s="291"/>
      <c r="EAE33" s="291"/>
      <c r="EAF33" s="291"/>
      <c r="EAG33" s="291"/>
      <c r="EAH33" s="291"/>
      <c r="EAI33" s="291"/>
      <c r="EAJ33" s="291"/>
      <c r="EAK33" s="291"/>
      <c r="EAL33" s="291"/>
      <c r="EAM33" s="291"/>
      <c r="EAN33" s="291"/>
      <c r="EAO33" s="291"/>
      <c r="EAP33" s="291"/>
      <c r="EAQ33" s="291"/>
      <c r="EAR33" s="291"/>
      <c r="EAS33" s="291"/>
      <c r="EAT33" s="291"/>
      <c r="EAU33" s="291"/>
      <c r="EAV33" s="291"/>
      <c r="EAW33" s="291"/>
      <c r="EAX33" s="291"/>
      <c r="EAY33" s="291"/>
      <c r="EAZ33" s="291"/>
      <c r="EBA33" s="291"/>
      <c r="EBB33" s="291"/>
      <c r="EBC33" s="291"/>
      <c r="EBD33" s="291"/>
      <c r="EBE33" s="291"/>
      <c r="EBF33" s="291"/>
      <c r="EBG33" s="291"/>
      <c r="EBH33" s="291"/>
      <c r="EBI33" s="291"/>
      <c r="EBJ33" s="291"/>
      <c r="EBK33" s="291"/>
      <c r="EBL33" s="291"/>
      <c r="EBM33" s="291"/>
      <c r="EBN33" s="291"/>
      <c r="EBO33" s="291"/>
      <c r="EBP33" s="291"/>
      <c r="EBQ33" s="291"/>
      <c r="EBR33" s="291"/>
      <c r="EBS33" s="291"/>
      <c r="EBT33" s="291"/>
      <c r="EBU33" s="291"/>
      <c r="EBV33" s="291"/>
      <c r="EBW33" s="291"/>
      <c r="EBX33" s="291"/>
      <c r="EBY33" s="291"/>
      <c r="EBZ33" s="291"/>
      <c r="ECA33" s="291"/>
      <c r="ECB33" s="291"/>
      <c r="ECC33" s="291"/>
      <c r="ECD33" s="291"/>
      <c r="ECE33" s="291"/>
      <c r="ECF33" s="291"/>
      <c r="ECG33" s="291"/>
      <c r="ECH33" s="291"/>
      <c r="ECI33" s="291"/>
      <c r="ECJ33" s="291"/>
      <c r="ECK33" s="291"/>
      <c r="ECL33" s="291"/>
      <c r="ECM33" s="291"/>
      <c r="ECN33" s="291"/>
      <c r="ECO33" s="291"/>
      <c r="ECP33" s="291"/>
      <c r="ECQ33" s="291"/>
      <c r="ECR33" s="291"/>
      <c r="ECS33" s="291"/>
      <c r="ECT33" s="291"/>
      <c r="ECU33" s="291"/>
      <c r="ECV33" s="291"/>
      <c r="ECW33" s="291"/>
      <c r="ECX33" s="291"/>
      <c r="ECY33" s="291"/>
      <c r="ECZ33" s="291"/>
      <c r="EDA33" s="291"/>
      <c r="EDB33" s="291"/>
      <c r="EDC33" s="291"/>
      <c r="EDD33" s="291"/>
      <c r="EDE33" s="291"/>
      <c r="EDF33" s="291"/>
      <c r="EDG33" s="291"/>
      <c r="EDH33" s="291"/>
      <c r="EDI33" s="291"/>
      <c r="EDJ33" s="291"/>
      <c r="EDK33" s="291"/>
      <c r="EDL33" s="291"/>
      <c r="EDM33" s="291"/>
      <c r="EDN33" s="291"/>
      <c r="EDO33" s="291"/>
      <c r="EDP33" s="291"/>
      <c r="EDQ33" s="291"/>
      <c r="EDR33" s="291"/>
      <c r="EDS33" s="291"/>
      <c r="EDT33" s="291"/>
      <c r="EDU33" s="291"/>
      <c r="EDV33" s="291"/>
      <c r="EDW33" s="291"/>
      <c r="EDX33" s="291"/>
      <c r="EDY33" s="291"/>
      <c r="EDZ33" s="291"/>
      <c r="EEA33" s="291"/>
      <c r="EEB33" s="291"/>
      <c r="EEC33" s="291"/>
      <c r="EED33" s="291"/>
      <c r="EEE33" s="291"/>
      <c r="EEF33" s="291"/>
      <c r="EEG33" s="291"/>
      <c r="EEH33" s="291"/>
      <c r="EEI33" s="291"/>
      <c r="EEJ33" s="291"/>
      <c r="EEK33" s="291"/>
      <c r="EEL33" s="291"/>
      <c r="EEM33" s="291"/>
      <c r="EEN33" s="291"/>
      <c r="EEO33" s="291"/>
      <c r="EEP33" s="291"/>
      <c r="EEQ33" s="291"/>
      <c r="EER33" s="291"/>
      <c r="EES33" s="291"/>
      <c r="EET33" s="291"/>
      <c r="EEU33" s="291"/>
      <c r="EEV33" s="291"/>
      <c r="EEW33" s="291"/>
      <c r="EEX33" s="291"/>
      <c r="EEY33" s="291"/>
      <c r="EEZ33" s="291"/>
      <c r="EFA33" s="291"/>
      <c r="EFB33" s="291"/>
      <c r="EFC33" s="291"/>
      <c r="EFD33" s="291"/>
      <c r="EFE33" s="291"/>
      <c r="EFF33" s="291"/>
      <c r="EFG33" s="291"/>
      <c r="EFH33" s="291"/>
      <c r="EFI33" s="291"/>
      <c r="EFJ33" s="291"/>
      <c r="EFK33" s="291"/>
      <c r="EFL33" s="291"/>
      <c r="EFM33" s="291"/>
      <c r="EFN33" s="291"/>
      <c r="EFO33" s="291"/>
      <c r="EFP33" s="291"/>
      <c r="EFQ33" s="291"/>
      <c r="EFR33" s="291"/>
      <c r="EFS33" s="291"/>
      <c r="EFT33" s="291"/>
      <c r="EFU33" s="291"/>
      <c r="EFV33" s="291"/>
      <c r="EFW33" s="291"/>
      <c r="EFX33" s="291"/>
      <c r="EFY33" s="291"/>
      <c r="EFZ33" s="291"/>
      <c r="EGA33" s="291"/>
      <c r="EGB33" s="291"/>
      <c r="EGC33" s="291"/>
      <c r="EGD33" s="291"/>
      <c r="EGE33" s="291"/>
      <c r="EGF33" s="291"/>
      <c r="EGG33" s="291"/>
      <c r="EGH33" s="291"/>
      <c r="EGI33" s="291"/>
      <c r="EGJ33" s="291"/>
      <c r="EGK33" s="291"/>
      <c r="EGL33" s="291"/>
      <c r="EGM33" s="291"/>
      <c r="EGN33" s="291"/>
      <c r="EGO33" s="291"/>
      <c r="EGP33" s="291"/>
      <c r="EGQ33" s="291"/>
      <c r="EGR33" s="291"/>
      <c r="EGS33" s="291"/>
      <c r="EGT33" s="291"/>
      <c r="EGU33" s="291"/>
      <c r="EGV33" s="291"/>
      <c r="EGW33" s="291"/>
      <c r="EGX33" s="291"/>
      <c r="EGY33" s="291"/>
      <c r="EGZ33" s="291"/>
      <c r="EHA33" s="291"/>
      <c r="EHB33" s="291"/>
      <c r="EHC33" s="291"/>
      <c r="EHD33" s="291"/>
      <c r="EHE33" s="291"/>
      <c r="EHF33" s="291"/>
      <c r="EHG33" s="291"/>
      <c r="EHH33" s="291"/>
      <c r="EHI33" s="291"/>
      <c r="EHJ33" s="291"/>
      <c r="EHK33" s="291"/>
      <c r="EHL33" s="291"/>
      <c r="EHM33" s="291"/>
      <c r="EHN33" s="291"/>
      <c r="EHO33" s="291"/>
      <c r="EHP33" s="291"/>
      <c r="EHQ33" s="291"/>
      <c r="EHR33" s="291"/>
      <c r="EHS33" s="291"/>
      <c r="EHT33" s="291"/>
      <c r="EHU33" s="291"/>
      <c r="EHV33" s="291"/>
      <c r="EHW33" s="291"/>
      <c r="EHX33" s="291"/>
      <c r="EHY33" s="291"/>
      <c r="EHZ33" s="291"/>
      <c r="EIA33" s="291"/>
      <c r="EIB33" s="291"/>
      <c r="EIC33" s="291"/>
      <c r="EID33" s="291"/>
      <c r="EIE33" s="291"/>
      <c r="EIF33" s="291"/>
      <c r="EIG33" s="291"/>
      <c r="EIH33" s="291"/>
      <c r="EII33" s="291"/>
      <c r="EIJ33" s="291"/>
      <c r="EIK33" s="291"/>
      <c r="EIL33" s="291"/>
      <c r="EIM33" s="291"/>
      <c r="EIN33" s="291"/>
      <c r="EIO33" s="291"/>
      <c r="EIP33" s="291"/>
      <c r="EIQ33" s="291"/>
      <c r="EIR33" s="291"/>
      <c r="EIS33" s="291"/>
      <c r="EIT33" s="291"/>
      <c r="EIU33" s="291"/>
      <c r="EIV33" s="291"/>
      <c r="EIW33" s="291"/>
      <c r="EIX33" s="291"/>
      <c r="EIY33" s="291"/>
      <c r="EIZ33" s="291"/>
      <c r="EJA33" s="291"/>
      <c r="EJB33" s="291"/>
      <c r="EJC33" s="291"/>
      <c r="EJD33" s="291"/>
      <c r="EJE33" s="291"/>
      <c r="EJF33" s="291"/>
      <c r="EJG33" s="291"/>
      <c r="EJH33" s="291"/>
      <c r="EJI33" s="291"/>
      <c r="EJJ33" s="291"/>
      <c r="EJK33" s="291"/>
      <c r="EJL33" s="291"/>
      <c r="EJM33" s="291"/>
      <c r="EJN33" s="291"/>
      <c r="EJO33" s="291"/>
      <c r="EJP33" s="291"/>
      <c r="EJQ33" s="291"/>
      <c r="EJR33" s="291"/>
      <c r="EJS33" s="291"/>
      <c r="EJT33" s="291"/>
      <c r="EJU33" s="291"/>
      <c r="EJV33" s="291"/>
      <c r="EJW33" s="291"/>
      <c r="EJX33" s="291"/>
      <c r="EJY33" s="291"/>
      <c r="EJZ33" s="291"/>
      <c r="EKA33" s="291"/>
      <c r="EKB33" s="291"/>
      <c r="EKC33" s="291"/>
      <c r="EKD33" s="291"/>
      <c r="EKE33" s="291"/>
      <c r="EKF33" s="291"/>
      <c r="EKG33" s="291"/>
      <c r="EKH33" s="291"/>
      <c r="EKI33" s="291"/>
      <c r="EKJ33" s="291"/>
      <c r="EKK33" s="291"/>
      <c r="EKL33" s="291"/>
      <c r="EKM33" s="291"/>
      <c r="EKN33" s="291"/>
      <c r="EKO33" s="291"/>
      <c r="EKP33" s="291"/>
      <c r="EKQ33" s="291"/>
      <c r="EKR33" s="291"/>
      <c r="EKS33" s="291"/>
      <c r="EKT33" s="291"/>
      <c r="EKU33" s="291"/>
      <c r="EKV33" s="291"/>
      <c r="EKW33" s="291"/>
      <c r="EKX33" s="291"/>
      <c r="EKY33" s="291"/>
      <c r="EKZ33" s="291"/>
      <c r="ELA33" s="291"/>
      <c r="ELB33" s="291"/>
      <c r="ELC33" s="291"/>
      <c r="ELD33" s="291"/>
      <c r="ELE33" s="291"/>
      <c r="ELF33" s="291"/>
      <c r="ELG33" s="291"/>
      <c r="ELH33" s="291"/>
      <c r="ELI33" s="291"/>
      <c r="ELJ33" s="291"/>
      <c r="ELK33" s="291"/>
      <c r="ELL33" s="291"/>
      <c r="ELM33" s="291"/>
      <c r="ELN33" s="291"/>
      <c r="ELO33" s="291"/>
      <c r="ELP33" s="291"/>
      <c r="ELQ33" s="291"/>
      <c r="ELR33" s="291"/>
      <c r="ELS33" s="291"/>
      <c r="ELT33" s="291"/>
      <c r="ELU33" s="291"/>
      <c r="ELV33" s="291"/>
      <c r="ELW33" s="291"/>
      <c r="ELX33" s="291"/>
      <c r="ELY33" s="291"/>
      <c r="ELZ33" s="291"/>
      <c r="EMA33" s="291"/>
      <c r="EMB33" s="291"/>
      <c r="EMC33" s="291"/>
      <c r="EMD33" s="291"/>
      <c r="EME33" s="291"/>
      <c r="EMF33" s="291"/>
      <c r="EMG33" s="291"/>
      <c r="EMH33" s="291"/>
      <c r="EMI33" s="291"/>
      <c r="EMJ33" s="291"/>
      <c r="EMK33" s="291"/>
      <c r="EML33" s="291"/>
      <c r="EMM33" s="291"/>
      <c r="EMN33" s="291"/>
      <c r="EMO33" s="291"/>
      <c r="EMP33" s="291"/>
      <c r="EMQ33" s="291"/>
      <c r="EMR33" s="291"/>
      <c r="EMS33" s="291"/>
      <c r="EMT33" s="291"/>
      <c r="EMU33" s="291"/>
      <c r="EMV33" s="291"/>
      <c r="EMW33" s="291"/>
      <c r="EMX33" s="291"/>
      <c r="EMY33" s="291"/>
      <c r="EMZ33" s="291"/>
      <c r="ENA33" s="291"/>
      <c r="ENB33" s="291"/>
      <c r="ENC33" s="291"/>
      <c r="END33" s="291"/>
      <c r="ENE33" s="291"/>
      <c r="ENF33" s="291"/>
      <c r="ENG33" s="291"/>
      <c r="ENH33" s="291"/>
      <c r="ENI33" s="291"/>
      <c r="ENJ33" s="291"/>
      <c r="ENK33" s="291"/>
      <c r="ENL33" s="291"/>
      <c r="ENM33" s="291"/>
      <c r="ENN33" s="291"/>
      <c r="ENO33" s="291"/>
      <c r="ENP33" s="291"/>
      <c r="ENQ33" s="291"/>
      <c r="ENR33" s="291"/>
      <c r="ENS33" s="291"/>
      <c r="ENT33" s="291"/>
      <c r="ENU33" s="291"/>
      <c r="ENV33" s="291"/>
      <c r="ENW33" s="291"/>
      <c r="ENX33" s="291"/>
      <c r="ENY33" s="291"/>
      <c r="ENZ33" s="291"/>
      <c r="EOA33" s="291"/>
      <c r="EOB33" s="291"/>
      <c r="EOC33" s="291"/>
      <c r="EOD33" s="291"/>
      <c r="EOE33" s="291"/>
      <c r="EOF33" s="291"/>
      <c r="EOG33" s="291"/>
      <c r="EOH33" s="291"/>
      <c r="EOI33" s="291"/>
      <c r="EOJ33" s="291"/>
      <c r="EOK33" s="291"/>
      <c r="EOL33" s="291"/>
      <c r="EOM33" s="291"/>
      <c r="EON33" s="291"/>
      <c r="EOO33" s="291"/>
      <c r="EOP33" s="291"/>
      <c r="EOQ33" s="291"/>
      <c r="EOR33" s="291"/>
      <c r="EOS33" s="291"/>
      <c r="EOT33" s="291"/>
      <c r="EOU33" s="291"/>
      <c r="EOV33" s="291"/>
      <c r="EOW33" s="291"/>
      <c r="EOX33" s="291"/>
      <c r="EOY33" s="291"/>
      <c r="EOZ33" s="291"/>
      <c r="EPA33" s="291"/>
      <c r="EPB33" s="291"/>
      <c r="EPC33" s="291"/>
      <c r="EPD33" s="291"/>
      <c r="EPE33" s="291"/>
      <c r="EPF33" s="291"/>
      <c r="EPG33" s="291"/>
      <c r="EPH33" s="291"/>
      <c r="EPI33" s="291"/>
      <c r="EPJ33" s="291"/>
      <c r="EPK33" s="291"/>
      <c r="EPL33" s="291"/>
      <c r="EPM33" s="291"/>
      <c r="EPN33" s="291"/>
      <c r="EPO33" s="291"/>
      <c r="EPP33" s="291"/>
      <c r="EPQ33" s="291"/>
      <c r="EPR33" s="291"/>
      <c r="EPS33" s="291"/>
      <c r="EPT33" s="291"/>
      <c r="EPU33" s="291"/>
      <c r="EPV33" s="291"/>
      <c r="EPW33" s="291"/>
      <c r="EPX33" s="291"/>
      <c r="EPY33" s="291"/>
      <c r="EPZ33" s="291"/>
      <c r="EQA33" s="291"/>
      <c r="EQB33" s="291"/>
      <c r="EQC33" s="291"/>
      <c r="EQD33" s="291"/>
      <c r="EQE33" s="291"/>
      <c r="EQF33" s="291"/>
      <c r="EQG33" s="291"/>
      <c r="EQH33" s="291"/>
      <c r="EQI33" s="291"/>
      <c r="EQJ33" s="291"/>
      <c r="EQK33" s="291"/>
      <c r="EQL33" s="291"/>
      <c r="EQM33" s="291"/>
      <c r="EQN33" s="291"/>
      <c r="EQO33" s="291"/>
      <c r="EQP33" s="291"/>
      <c r="EQQ33" s="291"/>
      <c r="EQR33" s="291"/>
      <c r="EQS33" s="291"/>
      <c r="EQT33" s="291"/>
      <c r="EQU33" s="291"/>
      <c r="EQV33" s="291"/>
      <c r="EQW33" s="291"/>
      <c r="EQX33" s="291"/>
      <c r="EQY33" s="291"/>
      <c r="EQZ33" s="291"/>
      <c r="ERA33" s="291"/>
      <c r="ERB33" s="291"/>
      <c r="ERC33" s="291"/>
      <c r="ERD33" s="291"/>
      <c r="ERE33" s="291"/>
      <c r="ERF33" s="291"/>
      <c r="ERG33" s="291"/>
      <c r="ERH33" s="291"/>
      <c r="ERI33" s="291"/>
      <c r="ERJ33" s="291"/>
      <c r="ERK33" s="291"/>
      <c r="ERL33" s="291"/>
      <c r="ERM33" s="291"/>
      <c r="ERN33" s="291"/>
      <c r="ERO33" s="291"/>
      <c r="ERP33" s="291"/>
      <c r="ERQ33" s="291"/>
      <c r="ERR33" s="291"/>
      <c r="ERS33" s="291"/>
      <c r="ERT33" s="291"/>
      <c r="ERU33" s="291"/>
      <c r="ERV33" s="291"/>
      <c r="ERW33" s="291"/>
      <c r="ERX33" s="291"/>
      <c r="ERY33" s="291"/>
      <c r="ERZ33" s="291"/>
      <c r="ESA33" s="291"/>
      <c r="ESB33" s="291"/>
      <c r="ESC33" s="291"/>
      <c r="ESD33" s="291"/>
      <c r="ESE33" s="291"/>
      <c r="ESF33" s="291"/>
      <c r="ESG33" s="291"/>
      <c r="ESH33" s="291"/>
      <c r="ESI33" s="291"/>
      <c r="ESJ33" s="291"/>
      <c r="ESK33" s="291"/>
      <c r="ESL33" s="291"/>
      <c r="ESM33" s="291"/>
      <c r="ESN33" s="291"/>
      <c r="ESO33" s="291"/>
      <c r="ESP33" s="291"/>
      <c r="ESQ33" s="291"/>
      <c r="ESR33" s="291"/>
      <c r="ESS33" s="291"/>
      <c r="EST33" s="291"/>
      <c r="ESU33" s="291"/>
      <c r="ESV33" s="291"/>
      <c r="ESW33" s="291"/>
      <c r="ESX33" s="291"/>
      <c r="ESY33" s="291"/>
      <c r="ESZ33" s="291"/>
      <c r="ETA33" s="291"/>
      <c r="ETB33" s="291"/>
      <c r="ETC33" s="291"/>
      <c r="ETD33" s="291"/>
      <c r="ETE33" s="291"/>
      <c r="ETF33" s="291"/>
      <c r="ETG33" s="291"/>
      <c r="ETH33" s="291"/>
      <c r="ETI33" s="291"/>
      <c r="ETJ33" s="291"/>
      <c r="ETK33" s="291"/>
      <c r="ETL33" s="291"/>
      <c r="ETM33" s="291"/>
      <c r="ETN33" s="291"/>
      <c r="ETO33" s="291"/>
      <c r="ETP33" s="291"/>
      <c r="ETQ33" s="291"/>
      <c r="ETR33" s="291"/>
      <c r="ETS33" s="291"/>
      <c r="ETT33" s="291"/>
      <c r="ETU33" s="291"/>
      <c r="ETV33" s="291"/>
      <c r="ETW33" s="291"/>
      <c r="ETX33" s="291"/>
      <c r="ETY33" s="291"/>
      <c r="ETZ33" s="291"/>
      <c r="EUA33" s="291"/>
      <c r="EUB33" s="291"/>
      <c r="EUC33" s="291"/>
      <c r="EUD33" s="291"/>
      <c r="EUE33" s="291"/>
      <c r="EUF33" s="291"/>
      <c r="EUG33" s="291"/>
      <c r="EUH33" s="291"/>
      <c r="EUI33" s="291"/>
      <c r="EUJ33" s="291"/>
      <c r="EUK33" s="291"/>
      <c r="EUL33" s="291"/>
      <c r="EUM33" s="291"/>
      <c r="EUN33" s="291"/>
      <c r="EUO33" s="291"/>
      <c r="EUP33" s="291"/>
      <c r="EUQ33" s="291"/>
      <c r="EUR33" s="291"/>
      <c r="EUS33" s="291"/>
      <c r="EUT33" s="291"/>
      <c r="EUU33" s="291"/>
      <c r="EUV33" s="291"/>
      <c r="EUW33" s="291"/>
      <c r="EUX33" s="291"/>
      <c r="EUY33" s="291"/>
      <c r="EUZ33" s="291"/>
      <c r="EVA33" s="291"/>
      <c r="EVB33" s="291"/>
      <c r="EVC33" s="291"/>
      <c r="EVD33" s="291"/>
      <c r="EVE33" s="291"/>
      <c r="EVF33" s="291"/>
      <c r="EVG33" s="291"/>
      <c r="EVH33" s="291"/>
      <c r="EVI33" s="291"/>
      <c r="EVJ33" s="291"/>
      <c r="EVK33" s="291"/>
      <c r="EVL33" s="291"/>
      <c r="EVM33" s="291"/>
      <c r="EVN33" s="291"/>
      <c r="EVO33" s="291"/>
      <c r="EVP33" s="291"/>
      <c r="EVQ33" s="291"/>
      <c r="EVR33" s="291"/>
      <c r="EVS33" s="291"/>
      <c r="EVT33" s="291"/>
      <c r="EVU33" s="291"/>
      <c r="EVV33" s="291"/>
      <c r="EVW33" s="291"/>
      <c r="EVX33" s="291"/>
      <c r="EVY33" s="291"/>
      <c r="EVZ33" s="291"/>
      <c r="EWA33" s="291"/>
      <c r="EWB33" s="291"/>
      <c r="EWC33" s="291"/>
      <c r="EWD33" s="291"/>
      <c r="EWE33" s="291"/>
      <c r="EWF33" s="291"/>
      <c r="EWG33" s="291"/>
      <c r="EWH33" s="291"/>
      <c r="EWI33" s="291"/>
      <c r="EWJ33" s="291"/>
      <c r="EWK33" s="291"/>
      <c r="EWL33" s="291"/>
      <c r="EWM33" s="291"/>
      <c r="EWN33" s="291"/>
      <c r="EWO33" s="291"/>
      <c r="EWP33" s="291"/>
      <c r="EWQ33" s="291"/>
      <c r="EWR33" s="291"/>
      <c r="EWS33" s="291"/>
      <c r="EWT33" s="291"/>
      <c r="EWU33" s="291"/>
      <c r="EWV33" s="291"/>
      <c r="EWW33" s="291"/>
      <c r="EWX33" s="291"/>
      <c r="EWY33" s="291"/>
      <c r="EWZ33" s="291"/>
      <c r="EXA33" s="291"/>
      <c r="EXB33" s="291"/>
      <c r="EXC33" s="291"/>
      <c r="EXD33" s="291"/>
      <c r="EXE33" s="291"/>
      <c r="EXF33" s="291"/>
      <c r="EXG33" s="291"/>
      <c r="EXH33" s="291"/>
      <c r="EXI33" s="291"/>
      <c r="EXJ33" s="291"/>
      <c r="EXK33" s="291"/>
      <c r="EXL33" s="291"/>
      <c r="EXM33" s="291"/>
      <c r="EXN33" s="291"/>
      <c r="EXO33" s="291"/>
      <c r="EXP33" s="291"/>
      <c r="EXQ33" s="291"/>
      <c r="EXR33" s="291"/>
      <c r="EXS33" s="291"/>
      <c r="EXT33" s="291"/>
      <c r="EXU33" s="291"/>
      <c r="EXV33" s="291"/>
      <c r="EXW33" s="291"/>
      <c r="EXX33" s="291"/>
      <c r="EXY33" s="291"/>
      <c r="EXZ33" s="291"/>
      <c r="EYA33" s="291"/>
      <c r="EYB33" s="291"/>
      <c r="EYC33" s="291"/>
      <c r="EYD33" s="291"/>
      <c r="EYE33" s="291"/>
      <c r="EYF33" s="291"/>
      <c r="EYG33" s="291"/>
      <c r="EYH33" s="291"/>
      <c r="EYI33" s="291"/>
      <c r="EYJ33" s="291"/>
      <c r="EYK33" s="291"/>
      <c r="EYL33" s="291"/>
      <c r="EYM33" s="291"/>
      <c r="EYN33" s="291"/>
      <c r="EYO33" s="291"/>
      <c r="EYP33" s="291"/>
      <c r="EYQ33" s="291"/>
      <c r="EYR33" s="291"/>
      <c r="EYS33" s="291"/>
      <c r="EYT33" s="291"/>
      <c r="EYU33" s="291"/>
      <c r="EYV33" s="291"/>
      <c r="EYW33" s="291"/>
      <c r="EYX33" s="291"/>
      <c r="EYY33" s="291"/>
      <c r="EYZ33" s="291"/>
      <c r="EZA33" s="291"/>
      <c r="EZB33" s="291"/>
      <c r="EZC33" s="291"/>
      <c r="EZD33" s="291"/>
      <c r="EZE33" s="291"/>
      <c r="EZF33" s="291"/>
      <c r="EZG33" s="291"/>
      <c r="EZH33" s="291"/>
      <c r="EZI33" s="291"/>
      <c r="EZJ33" s="291"/>
      <c r="EZK33" s="291"/>
      <c r="EZL33" s="291"/>
      <c r="EZM33" s="291"/>
      <c r="EZN33" s="291"/>
      <c r="EZO33" s="291"/>
      <c r="EZP33" s="291"/>
      <c r="EZQ33" s="291"/>
      <c r="EZR33" s="291"/>
      <c r="EZS33" s="291"/>
      <c r="EZT33" s="291"/>
      <c r="EZU33" s="291"/>
      <c r="EZV33" s="291"/>
      <c r="EZW33" s="291"/>
      <c r="EZX33" s="291"/>
      <c r="EZY33" s="291"/>
      <c r="EZZ33" s="291"/>
      <c r="FAA33" s="291"/>
      <c r="FAB33" s="291"/>
      <c r="FAC33" s="291"/>
      <c r="FAD33" s="291"/>
      <c r="FAE33" s="291"/>
      <c r="FAF33" s="291"/>
      <c r="FAG33" s="291"/>
      <c r="FAH33" s="291"/>
      <c r="FAI33" s="291"/>
      <c r="FAJ33" s="291"/>
      <c r="FAK33" s="291"/>
      <c r="FAL33" s="291"/>
      <c r="FAM33" s="291"/>
      <c r="FAN33" s="291"/>
      <c r="FAO33" s="291"/>
      <c r="FAP33" s="291"/>
      <c r="FAQ33" s="291"/>
      <c r="FAR33" s="291"/>
      <c r="FAS33" s="291"/>
      <c r="FAT33" s="291"/>
      <c r="FAU33" s="291"/>
      <c r="FAV33" s="291"/>
      <c r="FAW33" s="291"/>
      <c r="FAX33" s="291"/>
      <c r="FAY33" s="291"/>
      <c r="FAZ33" s="291"/>
      <c r="FBA33" s="291"/>
      <c r="FBB33" s="291"/>
      <c r="FBC33" s="291"/>
      <c r="FBD33" s="291"/>
      <c r="FBE33" s="291"/>
      <c r="FBF33" s="291"/>
      <c r="FBG33" s="291"/>
      <c r="FBH33" s="291"/>
      <c r="FBI33" s="291"/>
      <c r="FBJ33" s="291"/>
      <c r="FBK33" s="291"/>
      <c r="FBL33" s="291"/>
      <c r="FBM33" s="291"/>
      <c r="FBN33" s="291"/>
      <c r="FBO33" s="291"/>
      <c r="FBP33" s="291"/>
      <c r="FBQ33" s="291"/>
      <c r="FBR33" s="291"/>
      <c r="FBS33" s="291"/>
      <c r="FBT33" s="291"/>
      <c r="FBU33" s="291"/>
      <c r="FBV33" s="291"/>
      <c r="FBW33" s="291"/>
      <c r="FBX33" s="291"/>
      <c r="FBY33" s="291"/>
      <c r="FBZ33" s="291"/>
      <c r="FCA33" s="291"/>
      <c r="FCB33" s="291"/>
      <c r="FCC33" s="291"/>
      <c r="FCD33" s="291"/>
      <c r="FCE33" s="291"/>
      <c r="FCF33" s="291"/>
      <c r="FCG33" s="291"/>
      <c r="FCH33" s="291"/>
      <c r="FCI33" s="291"/>
      <c r="FCJ33" s="291"/>
      <c r="FCK33" s="291"/>
      <c r="FCL33" s="291"/>
      <c r="FCM33" s="291"/>
      <c r="FCN33" s="291"/>
      <c r="FCO33" s="291"/>
      <c r="FCP33" s="291"/>
      <c r="FCQ33" s="291"/>
      <c r="FCR33" s="291"/>
      <c r="FCS33" s="291"/>
      <c r="FCT33" s="291"/>
      <c r="FCU33" s="291"/>
      <c r="FCV33" s="291"/>
      <c r="FCW33" s="291"/>
      <c r="FCX33" s="291"/>
      <c r="FCY33" s="291"/>
      <c r="FCZ33" s="291"/>
      <c r="FDA33" s="291"/>
      <c r="FDB33" s="291"/>
      <c r="FDC33" s="291"/>
      <c r="FDD33" s="291"/>
      <c r="FDE33" s="291"/>
      <c r="FDF33" s="291"/>
      <c r="FDG33" s="291"/>
      <c r="FDH33" s="291"/>
      <c r="FDI33" s="291"/>
      <c r="FDJ33" s="291"/>
      <c r="FDK33" s="291"/>
      <c r="FDL33" s="291"/>
      <c r="FDM33" s="291"/>
      <c r="FDN33" s="291"/>
      <c r="FDO33" s="291"/>
      <c r="FDP33" s="291"/>
      <c r="FDQ33" s="291"/>
      <c r="FDR33" s="291"/>
      <c r="FDS33" s="291"/>
      <c r="FDT33" s="291"/>
      <c r="FDU33" s="291"/>
      <c r="FDV33" s="291"/>
      <c r="FDW33" s="291"/>
      <c r="FDX33" s="291"/>
      <c r="FDY33" s="291"/>
      <c r="FDZ33" s="291"/>
      <c r="FEA33" s="291"/>
      <c r="FEB33" s="291"/>
      <c r="FEC33" s="291"/>
      <c r="FED33" s="291"/>
      <c r="FEE33" s="291"/>
      <c r="FEF33" s="291"/>
      <c r="FEG33" s="291"/>
      <c r="FEH33" s="291"/>
      <c r="FEI33" s="291"/>
      <c r="FEJ33" s="291"/>
      <c r="FEK33" s="291"/>
      <c r="FEL33" s="291"/>
      <c r="FEM33" s="291"/>
      <c r="FEN33" s="291"/>
      <c r="FEO33" s="291"/>
      <c r="FEP33" s="291"/>
      <c r="FEQ33" s="291"/>
      <c r="FER33" s="291"/>
      <c r="FES33" s="291"/>
      <c r="FET33" s="291"/>
      <c r="FEU33" s="291"/>
      <c r="FEV33" s="291"/>
      <c r="FEW33" s="291"/>
      <c r="FEX33" s="291"/>
      <c r="FEY33" s="291"/>
      <c r="FEZ33" s="291"/>
      <c r="FFA33" s="291"/>
      <c r="FFB33" s="291"/>
      <c r="FFC33" s="291"/>
      <c r="FFD33" s="291"/>
      <c r="FFE33" s="291"/>
      <c r="FFF33" s="291"/>
      <c r="FFG33" s="291"/>
      <c r="FFH33" s="291"/>
      <c r="FFI33" s="291"/>
      <c r="FFJ33" s="291"/>
      <c r="FFK33" s="291"/>
      <c r="FFL33" s="291"/>
      <c r="FFM33" s="291"/>
      <c r="FFN33" s="291"/>
      <c r="FFO33" s="291"/>
      <c r="FFP33" s="291"/>
      <c r="FFQ33" s="291"/>
      <c r="FFR33" s="291"/>
      <c r="FFS33" s="291"/>
      <c r="FFT33" s="291"/>
      <c r="FFU33" s="291"/>
      <c r="FFV33" s="291"/>
      <c r="FFW33" s="291"/>
      <c r="FFX33" s="291"/>
      <c r="FFY33" s="291"/>
      <c r="FFZ33" s="291"/>
      <c r="FGA33" s="291"/>
      <c r="FGB33" s="291"/>
      <c r="FGC33" s="291"/>
      <c r="FGD33" s="291"/>
      <c r="FGE33" s="291"/>
      <c r="FGF33" s="291"/>
      <c r="FGG33" s="291"/>
      <c r="FGH33" s="291"/>
      <c r="FGI33" s="291"/>
      <c r="FGJ33" s="291"/>
      <c r="FGK33" s="291"/>
      <c r="FGL33" s="291"/>
      <c r="FGM33" s="291"/>
      <c r="FGN33" s="291"/>
      <c r="FGO33" s="291"/>
      <c r="FGP33" s="291"/>
      <c r="FGQ33" s="291"/>
      <c r="FGR33" s="291"/>
      <c r="FGS33" s="291"/>
      <c r="FGT33" s="291"/>
      <c r="FGU33" s="291"/>
      <c r="FGV33" s="291"/>
      <c r="FGW33" s="291"/>
      <c r="FGX33" s="291"/>
      <c r="FGY33" s="291"/>
      <c r="FGZ33" s="291"/>
      <c r="FHA33" s="291"/>
      <c r="FHB33" s="291"/>
      <c r="FHC33" s="291"/>
      <c r="FHD33" s="291"/>
      <c r="FHE33" s="291"/>
      <c r="FHF33" s="291"/>
      <c r="FHG33" s="291"/>
      <c r="FHH33" s="291"/>
      <c r="FHI33" s="291"/>
      <c r="FHJ33" s="291"/>
      <c r="FHK33" s="291"/>
      <c r="FHL33" s="291"/>
      <c r="FHM33" s="291"/>
      <c r="FHN33" s="291"/>
      <c r="FHO33" s="291"/>
      <c r="FHP33" s="291"/>
      <c r="FHQ33" s="291"/>
      <c r="FHR33" s="291"/>
      <c r="FHS33" s="291"/>
      <c r="FHT33" s="291"/>
      <c r="FHU33" s="291"/>
      <c r="FHV33" s="291"/>
      <c r="FHW33" s="291"/>
      <c r="FHX33" s="291"/>
      <c r="FHY33" s="291"/>
      <c r="FHZ33" s="291"/>
      <c r="FIA33" s="291"/>
      <c r="FIB33" s="291"/>
      <c r="FIC33" s="291"/>
      <c r="FID33" s="291"/>
      <c r="FIE33" s="291"/>
      <c r="FIF33" s="291"/>
      <c r="FIG33" s="291"/>
      <c r="FIH33" s="291"/>
      <c r="FII33" s="291"/>
      <c r="FIJ33" s="291"/>
      <c r="FIK33" s="291"/>
      <c r="FIL33" s="291"/>
      <c r="FIM33" s="291"/>
      <c r="FIN33" s="291"/>
      <c r="FIO33" s="291"/>
      <c r="FIP33" s="291"/>
      <c r="FIQ33" s="291"/>
      <c r="FIR33" s="291"/>
      <c r="FIS33" s="291"/>
      <c r="FIT33" s="291"/>
      <c r="FIU33" s="291"/>
      <c r="FIV33" s="291"/>
      <c r="FIW33" s="291"/>
      <c r="FIX33" s="291"/>
      <c r="FIY33" s="291"/>
      <c r="FIZ33" s="291"/>
      <c r="FJA33" s="291"/>
      <c r="FJB33" s="291"/>
      <c r="FJC33" s="291"/>
      <c r="FJD33" s="291"/>
      <c r="FJE33" s="291"/>
      <c r="FJF33" s="291"/>
      <c r="FJG33" s="291"/>
      <c r="FJH33" s="291"/>
      <c r="FJI33" s="291"/>
      <c r="FJJ33" s="291"/>
      <c r="FJK33" s="291"/>
      <c r="FJL33" s="291"/>
      <c r="FJM33" s="291"/>
      <c r="FJN33" s="291"/>
      <c r="FJO33" s="291"/>
      <c r="FJP33" s="291"/>
      <c r="FJQ33" s="291"/>
      <c r="FJR33" s="291"/>
      <c r="FJS33" s="291"/>
      <c r="FJT33" s="291"/>
      <c r="FJU33" s="291"/>
      <c r="FJV33" s="291"/>
      <c r="FJW33" s="291"/>
      <c r="FJX33" s="291"/>
      <c r="FJY33" s="291"/>
      <c r="FJZ33" s="291"/>
      <c r="FKA33" s="291"/>
      <c r="FKB33" s="291"/>
      <c r="FKC33" s="291"/>
      <c r="FKD33" s="291"/>
      <c r="FKE33" s="291"/>
      <c r="FKF33" s="291"/>
      <c r="FKG33" s="291"/>
      <c r="FKH33" s="291"/>
      <c r="FKI33" s="291"/>
      <c r="FKJ33" s="291"/>
      <c r="FKK33" s="291"/>
      <c r="FKL33" s="291"/>
      <c r="FKM33" s="291"/>
      <c r="FKN33" s="291"/>
      <c r="FKO33" s="291"/>
      <c r="FKP33" s="291"/>
      <c r="FKQ33" s="291"/>
      <c r="FKR33" s="291"/>
      <c r="FKS33" s="291"/>
      <c r="FKT33" s="291"/>
      <c r="FKU33" s="291"/>
      <c r="FKV33" s="291"/>
      <c r="FKW33" s="291"/>
      <c r="FKX33" s="291"/>
      <c r="FKY33" s="291"/>
      <c r="FKZ33" s="291"/>
      <c r="FLA33" s="291"/>
      <c r="FLB33" s="291"/>
      <c r="FLC33" s="291"/>
      <c r="FLD33" s="291"/>
      <c r="FLE33" s="291"/>
      <c r="FLF33" s="291"/>
      <c r="FLG33" s="291"/>
      <c r="FLH33" s="291"/>
      <c r="FLI33" s="291"/>
      <c r="FLJ33" s="291"/>
      <c r="FLK33" s="291"/>
      <c r="FLL33" s="291"/>
      <c r="FLM33" s="291"/>
      <c r="FLN33" s="291"/>
      <c r="FLO33" s="291"/>
      <c r="FLP33" s="291"/>
      <c r="FLQ33" s="291"/>
      <c r="FLR33" s="291"/>
      <c r="FLS33" s="291"/>
      <c r="FLT33" s="291"/>
      <c r="FLU33" s="291"/>
      <c r="FLV33" s="291"/>
      <c r="FLW33" s="291"/>
      <c r="FLX33" s="291"/>
      <c r="FLY33" s="291"/>
      <c r="FLZ33" s="291"/>
      <c r="FMA33" s="291"/>
      <c r="FMB33" s="291"/>
      <c r="FMC33" s="291"/>
      <c r="FMD33" s="291"/>
      <c r="FME33" s="291"/>
      <c r="FMF33" s="291"/>
      <c r="FMG33" s="291"/>
      <c r="FMH33" s="291"/>
      <c r="FMI33" s="291"/>
      <c r="FMJ33" s="291"/>
      <c r="FMK33" s="291"/>
      <c r="FML33" s="291"/>
      <c r="FMM33" s="291"/>
      <c r="FMN33" s="291"/>
      <c r="FMO33" s="291"/>
      <c r="FMP33" s="291"/>
      <c r="FMQ33" s="291"/>
      <c r="FMR33" s="291"/>
      <c r="FMS33" s="291"/>
      <c r="FMT33" s="291"/>
      <c r="FMU33" s="291"/>
      <c r="FMV33" s="291"/>
      <c r="FMW33" s="291"/>
      <c r="FMX33" s="291"/>
      <c r="FMY33" s="291"/>
      <c r="FMZ33" s="291"/>
      <c r="FNA33" s="291"/>
      <c r="FNB33" s="291"/>
      <c r="FNC33" s="291"/>
      <c r="FND33" s="291"/>
      <c r="FNE33" s="291"/>
      <c r="FNF33" s="291"/>
      <c r="FNG33" s="291"/>
      <c r="FNH33" s="291"/>
      <c r="FNI33" s="291"/>
      <c r="FNJ33" s="291"/>
      <c r="FNK33" s="291"/>
      <c r="FNL33" s="291"/>
      <c r="FNM33" s="291"/>
      <c r="FNN33" s="291"/>
      <c r="FNO33" s="291"/>
      <c r="FNP33" s="291"/>
      <c r="FNQ33" s="291"/>
      <c r="FNR33" s="291"/>
      <c r="FNS33" s="291"/>
      <c r="FNT33" s="291"/>
      <c r="FNU33" s="291"/>
      <c r="FNV33" s="291"/>
      <c r="FNW33" s="291"/>
      <c r="FNX33" s="291"/>
      <c r="FNY33" s="291"/>
      <c r="FNZ33" s="291"/>
      <c r="FOA33" s="291"/>
      <c r="FOB33" s="291"/>
      <c r="FOC33" s="291"/>
      <c r="FOD33" s="291"/>
      <c r="FOE33" s="291"/>
      <c r="FOF33" s="291"/>
      <c r="FOG33" s="291"/>
      <c r="FOH33" s="291"/>
      <c r="FOI33" s="291"/>
      <c r="FOJ33" s="291"/>
      <c r="FOK33" s="291"/>
      <c r="FOL33" s="291"/>
      <c r="FOM33" s="291"/>
      <c r="FON33" s="291"/>
      <c r="FOO33" s="291"/>
      <c r="FOP33" s="291"/>
      <c r="FOQ33" s="291"/>
      <c r="FOR33" s="291"/>
      <c r="FOS33" s="291"/>
      <c r="FOT33" s="291"/>
      <c r="FOU33" s="291"/>
      <c r="FOV33" s="291"/>
      <c r="FOW33" s="291"/>
      <c r="FOX33" s="291"/>
      <c r="FOY33" s="291"/>
      <c r="FOZ33" s="291"/>
      <c r="FPA33" s="291"/>
      <c r="FPB33" s="291"/>
      <c r="FPC33" s="291"/>
      <c r="FPD33" s="291"/>
      <c r="FPE33" s="291"/>
      <c r="FPF33" s="291"/>
      <c r="FPG33" s="291"/>
      <c r="FPH33" s="291"/>
      <c r="FPI33" s="291"/>
      <c r="FPJ33" s="291"/>
      <c r="FPK33" s="291"/>
      <c r="FPL33" s="291"/>
      <c r="FPM33" s="291"/>
      <c r="FPN33" s="291"/>
      <c r="FPO33" s="291"/>
      <c r="FPP33" s="291"/>
      <c r="FPQ33" s="291"/>
      <c r="FPR33" s="291"/>
      <c r="FPS33" s="291"/>
      <c r="FPT33" s="291"/>
      <c r="FPU33" s="291"/>
      <c r="FPV33" s="291"/>
      <c r="FPW33" s="291"/>
      <c r="FPX33" s="291"/>
      <c r="FPY33" s="291"/>
      <c r="FPZ33" s="291"/>
      <c r="FQA33" s="291"/>
      <c r="FQB33" s="291"/>
      <c r="FQC33" s="291"/>
      <c r="FQD33" s="291"/>
      <c r="FQE33" s="291"/>
      <c r="FQF33" s="291"/>
      <c r="FQG33" s="291"/>
      <c r="FQH33" s="291"/>
      <c r="FQI33" s="291"/>
      <c r="FQJ33" s="291"/>
      <c r="FQK33" s="291"/>
      <c r="FQL33" s="291"/>
      <c r="FQM33" s="291"/>
      <c r="FQN33" s="291"/>
      <c r="FQO33" s="291"/>
      <c r="FQP33" s="291"/>
      <c r="FQQ33" s="291"/>
      <c r="FQR33" s="291"/>
      <c r="FQS33" s="291"/>
      <c r="FQT33" s="291"/>
      <c r="FQU33" s="291"/>
      <c r="FQV33" s="291"/>
      <c r="FQW33" s="291"/>
      <c r="FQX33" s="291"/>
      <c r="FQY33" s="291"/>
      <c r="FQZ33" s="291"/>
      <c r="FRA33" s="291"/>
      <c r="FRB33" s="291"/>
      <c r="FRC33" s="291"/>
      <c r="FRD33" s="291"/>
      <c r="FRE33" s="291"/>
      <c r="FRF33" s="291"/>
      <c r="FRG33" s="291"/>
      <c r="FRH33" s="291"/>
      <c r="FRI33" s="291"/>
      <c r="FRJ33" s="291"/>
      <c r="FRK33" s="291"/>
      <c r="FRL33" s="291"/>
      <c r="FRM33" s="291"/>
      <c r="FRN33" s="291"/>
      <c r="FRO33" s="291"/>
      <c r="FRP33" s="291"/>
      <c r="FRQ33" s="291"/>
      <c r="FRR33" s="291"/>
      <c r="FRS33" s="291"/>
      <c r="FRT33" s="291"/>
      <c r="FRU33" s="291"/>
      <c r="FRV33" s="291"/>
      <c r="FRW33" s="291"/>
      <c r="FRX33" s="291"/>
      <c r="FRY33" s="291"/>
      <c r="FRZ33" s="291"/>
      <c r="FSA33" s="291"/>
      <c r="FSB33" s="291"/>
      <c r="FSC33" s="291"/>
      <c r="FSD33" s="291"/>
      <c r="FSE33" s="291"/>
      <c r="FSF33" s="291"/>
      <c r="FSG33" s="291"/>
      <c r="FSH33" s="291"/>
      <c r="FSI33" s="291"/>
      <c r="FSJ33" s="291"/>
      <c r="FSK33" s="291"/>
      <c r="FSL33" s="291"/>
      <c r="FSM33" s="291"/>
      <c r="FSN33" s="291"/>
      <c r="FSO33" s="291"/>
      <c r="FSP33" s="291"/>
      <c r="FSQ33" s="291"/>
      <c r="FSR33" s="291"/>
      <c r="FSS33" s="291"/>
      <c r="FST33" s="291"/>
      <c r="FSU33" s="291"/>
      <c r="FSV33" s="291"/>
      <c r="FSW33" s="291"/>
      <c r="FSX33" s="291"/>
      <c r="FSY33" s="291"/>
      <c r="FSZ33" s="291"/>
      <c r="FTA33" s="291"/>
      <c r="FTB33" s="291"/>
      <c r="FTC33" s="291"/>
      <c r="FTD33" s="291"/>
      <c r="FTE33" s="291"/>
      <c r="FTF33" s="291"/>
      <c r="FTG33" s="291"/>
      <c r="FTH33" s="291"/>
      <c r="FTI33" s="291"/>
      <c r="FTJ33" s="291"/>
      <c r="FTK33" s="291"/>
      <c r="FTL33" s="291"/>
      <c r="FTM33" s="291"/>
      <c r="FTN33" s="291"/>
      <c r="FTO33" s="291"/>
      <c r="FTP33" s="291"/>
      <c r="FTQ33" s="291"/>
      <c r="FTR33" s="291"/>
      <c r="FTS33" s="291"/>
      <c r="FTT33" s="291"/>
      <c r="FTU33" s="291"/>
      <c r="FTV33" s="291"/>
      <c r="FTW33" s="291"/>
      <c r="FTX33" s="291"/>
      <c r="FTY33" s="291"/>
      <c r="FTZ33" s="291"/>
      <c r="FUA33" s="291"/>
      <c r="FUB33" s="291"/>
      <c r="FUC33" s="291"/>
      <c r="FUD33" s="291"/>
      <c r="FUE33" s="291"/>
      <c r="FUF33" s="291"/>
      <c r="FUG33" s="291"/>
      <c r="FUH33" s="291"/>
      <c r="FUI33" s="291"/>
      <c r="FUJ33" s="291"/>
      <c r="FUK33" s="291"/>
      <c r="FUL33" s="291"/>
      <c r="FUM33" s="291"/>
      <c r="FUN33" s="291"/>
      <c r="FUO33" s="291"/>
      <c r="FUP33" s="291"/>
      <c r="FUQ33" s="291"/>
      <c r="FUR33" s="291"/>
      <c r="FUS33" s="291"/>
      <c r="FUT33" s="291"/>
      <c r="FUU33" s="291"/>
      <c r="FUV33" s="291"/>
      <c r="FUW33" s="291"/>
      <c r="FUX33" s="291"/>
      <c r="FUY33" s="291"/>
      <c r="FUZ33" s="291"/>
      <c r="FVA33" s="291"/>
      <c r="FVB33" s="291"/>
      <c r="FVC33" s="291"/>
      <c r="FVD33" s="291"/>
      <c r="FVE33" s="291"/>
      <c r="FVF33" s="291"/>
      <c r="FVG33" s="291"/>
      <c r="FVH33" s="291"/>
      <c r="FVI33" s="291"/>
      <c r="FVJ33" s="291"/>
      <c r="FVK33" s="291"/>
      <c r="FVL33" s="291"/>
      <c r="FVM33" s="291"/>
      <c r="FVN33" s="291"/>
      <c r="FVO33" s="291"/>
      <c r="FVP33" s="291"/>
      <c r="FVQ33" s="291"/>
      <c r="FVR33" s="291"/>
      <c r="FVS33" s="291"/>
      <c r="FVT33" s="291"/>
      <c r="FVU33" s="291"/>
      <c r="FVV33" s="291"/>
      <c r="FVW33" s="291"/>
      <c r="FVX33" s="291"/>
      <c r="FVY33" s="291"/>
      <c r="FVZ33" s="291"/>
      <c r="FWA33" s="291"/>
      <c r="FWB33" s="291"/>
      <c r="FWC33" s="291"/>
      <c r="FWD33" s="291"/>
      <c r="FWE33" s="291"/>
      <c r="FWF33" s="291"/>
      <c r="FWG33" s="291"/>
      <c r="FWH33" s="291"/>
      <c r="FWI33" s="291"/>
      <c r="FWJ33" s="291"/>
      <c r="FWK33" s="291"/>
      <c r="FWL33" s="291"/>
      <c r="FWM33" s="291"/>
      <c r="FWN33" s="291"/>
      <c r="FWO33" s="291"/>
      <c r="FWP33" s="291"/>
      <c r="FWQ33" s="291"/>
      <c r="FWR33" s="291"/>
      <c r="FWS33" s="291"/>
      <c r="FWT33" s="291"/>
      <c r="FWU33" s="291"/>
      <c r="FWV33" s="291"/>
      <c r="FWW33" s="291"/>
      <c r="FWX33" s="291"/>
      <c r="FWY33" s="291"/>
      <c r="FWZ33" s="291"/>
      <c r="FXA33" s="291"/>
      <c r="FXB33" s="291"/>
      <c r="FXC33" s="291"/>
      <c r="FXD33" s="291"/>
      <c r="FXE33" s="291"/>
      <c r="FXF33" s="291"/>
      <c r="FXG33" s="291"/>
      <c r="FXH33" s="291"/>
      <c r="FXI33" s="291"/>
      <c r="FXJ33" s="291"/>
      <c r="FXK33" s="291"/>
      <c r="FXL33" s="291"/>
      <c r="FXM33" s="291"/>
      <c r="FXN33" s="291"/>
      <c r="FXO33" s="291"/>
      <c r="FXP33" s="291"/>
      <c r="FXQ33" s="291"/>
      <c r="FXR33" s="291"/>
      <c r="FXS33" s="291"/>
      <c r="FXT33" s="291"/>
      <c r="FXU33" s="291"/>
      <c r="FXV33" s="291"/>
      <c r="FXW33" s="291"/>
      <c r="FXX33" s="291"/>
      <c r="FXY33" s="291"/>
      <c r="FXZ33" s="291"/>
      <c r="FYA33" s="291"/>
      <c r="FYB33" s="291"/>
      <c r="FYC33" s="291"/>
      <c r="FYD33" s="291"/>
      <c r="FYE33" s="291"/>
      <c r="FYF33" s="291"/>
      <c r="FYG33" s="291"/>
      <c r="FYH33" s="291"/>
      <c r="FYI33" s="291"/>
      <c r="FYJ33" s="291"/>
      <c r="FYK33" s="291"/>
      <c r="FYL33" s="291"/>
      <c r="FYM33" s="291"/>
      <c r="FYN33" s="291"/>
      <c r="FYO33" s="291"/>
      <c r="FYP33" s="291"/>
      <c r="FYQ33" s="291"/>
      <c r="FYR33" s="291"/>
      <c r="FYS33" s="291"/>
      <c r="FYT33" s="291"/>
      <c r="FYU33" s="291"/>
      <c r="FYV33" s="291"/>
      <c r="FYW33" s="291"/>
      <c r="FYX33" s="291"/>
      <c r="FYY33" s="291"/>
      <c r="FYZ33" s="291"/>
      <c r="FZA33" s="291"/>
      <c r="FZB33" s="291"/>
      <c r="FZC33" s="291"/>
      <c r="FZD33" s="291"/>
      <c r="FZE33" s="291"/>
      <c r="FZF33" s="291"/>
      <c r="FZG33" s="291"/>
      <c r="FZH33" s="291"/>
      <c r="FZI33" s="291"/>
      <c r="FZJ33" s="291"/>
      <c r="FZK33" s="291"/>
      <c r="FZL33" s="291"/>
      <c r="FZM33" s="291"/>
      <c r="FZN33" s="291"/>
      <c r="FZO33" s="291"/>
      <c r="FZP33" s="291"/>
      <c r="FZQ33" s="291"/>
      <c r="FZR33" s="291"/>
      <c r="FZS33" s="291"/>
      <c r="FZT33" s="291"/>
      <c r="FZU33" s="291"/>
      <c r="FZV33" s="291"/>
      <c r="FZW33" s="291"/>
      <c r="FZX33" s="291"/>
      <c r="FZY33" s="291"/>
      <c r="FZZ33" s="291"/>
      <c r="GAA33" s="291"/>
      <c r="GAB33" s="291"/>
      <c r="GAC33" s="291"/>
      <c r="GAD33" s="291"/>
      <c r="GAE33" s="291"/>
      <c r="GAF33" s="291"/>
      <c r="GAG33" s="291"/>
      <c r="GAH33" s="291"/>
      <c r="GAI33" s="291"/>
      <c r="GAJ33" s="291"/>
      <c r="GAK33" s="291"/>
      <c r="GAL33" s="291"/>
      <c r="GAM33" s="291"/>
      <c r="GAN33" s="291"/>
      <c r="GAO33" s="291"/>
      <c r="GAP33" s="291"/>
      <c r="GAQ33" s="291"/>
      <c r="GAR33" s="291"/>
      <c r="GAS33" s="291"/>
      <c r="GAT33" s="291"/>
      <c r="GAU33" s="291"/>
      <c r="GAV33" s="291"/>
      <c r="GAW33" s="291"/>
      <c r="GAX33" s="291"/>
      <c r="GAY33" s="291"/>
      <c r="GAZ33" s="291"/>
      <c r="GBA33" s="291"/>
      <c r="GBB33" s="291"/>
      <c r="GBC33" s="291"/>
      <c r="GBD33" s="291"/>
      <c r="GBE33" s="291"/>
      <c r="GBF33" s="291"/>
      <c r="GBG33" s="291"/>
      <c r="GBH33" s="291"/>
      <c r="GBI33" s="291"/>
      <c r="GBJ33" s="291"/>
      <c r="GBK33" s="291"/>
      <c r="GBL33" s="291"/>
      <c r="GBM33" s="291"/>
      <c r="GBN33" s="291"/>
      <c r="GBO33" s="291"/>
      <c r="GBP33" s="291"/>
      <c r="GBQ33" s="291"/>
      <c r="GBR33" s="291"/>
      <c r="GBS33" s="291"/>
      <c r="GBT33" s="291"/>
      <c r="GBU33" s="291"/>
      <c r="GBV33" s="291"/>
      <c r="GBW33" s="291"/>
      <c r="GBX33" s="291"/>
      <c r="GBY33" s="291"/>
      <c r="GBZ33" s="291"/>
      <c r="GCA33" s="291"/>
      <c r="GCB33" s="291"/>
      <c r="GCC33" s="291"/>
      <c r="GCD33" s="291"/>
      <c r="GCE33" s="291"/>
      <c r="GCF33" s="291"/>
      <c r="GCG33" s="291"/>
      <c r="GCH33" s="291"/>
      <c r="GCI33" s="291"/>
      <c r="GCJ33" s="291"/>
      <c r="GCK33" s="291"/>
      <c r="GCL33" s="291"/>
      <c r="GCM33" s="291"/>
      <c r="GCN33" s="291"/>
      <c r="GCO33" s="291"/>
      <c r="GCP33" s="291"/>
      <c r="GCQ33" s="291"/>
      <c r="GCR33" s="291"/>
      <c r="GCS33" s="291"/>
      <c r="GCT33" s="291"/>
      <c r="GCU33" s="291"/>
      <c r="GCV33" s="291"/>
      <c r="GCW33" s="291"/>
      <c r="GCX33" s="291"/>
      <c r="GCY33" s="291"/>
      <c r="GCZ33" s="291"/>
      <c r="GDA33" s="291"/>
      <c r="GDB33" s="291"/>
      <c r="GDC33" s="291"/>
      <c r="GDD33" s="291"/>
      <c r="GDE33" s="291"/>
      <c r="GDF33" s="291"/>
      <c r="GDG33" s="291"/>
      <c r="GDH33" s="291"/>
      <c r="GDI33" s="291"/>
      <c r="GDJ33" s="291"/>
      <c r="GDK33" s="291"/>
      <c r="GDL33" s="291"/>
      <c r="GDM33" s="291"/>
      <c r="GDN33" s="291"/>
      <c r="GDO33" s="291"/>
      <c r="GDP33" s="291"/>
      <c r="GDQ33" s="291"/>
      <c r="GDR33" s="291"/>
      <c r="GDS33" s="291"/>
      <c r="GDT33" s="291"/>
      <c r="GDU33" s="291"/>
      <c r="GDV33" s="291"/>
      <c r="GDW33" s="291"/>
      <c r="GDX33" s="291"/>
      <c r="GDY33" s="291"/>
      <c r="GDZ33" s="291"/>
      <c r="GEA33" s="291"/>
      <c r="GEB33" s="291"/>
      <c r="GEC33" s="291"/>
      <c r="GED33" s="291"/>
      <c r="GEE33" s="291"/>
      <c r="GEF33" s="291"/>
      <c r="GEG33" s="291"/>
      <c r="GEH33" s="291"/>
      <c r="GEI33" s="291"/>
      <c r="GEJ33" s="291"/>
      <c r="GEK33" s="291"/>
      <c r="GEL33" s="291"/>
      <c r="GEM33" s="291"/>
      <c r="GEN33" s="291"/>
      <c r="GEO33" s="291"/>
      <c r="GEP33" s="291"/>
      <c r="GEQ33" s="291"/>
      <c r="GER33" s="291"/>
      <c r="GES33" s="291"/>
      <c r="GET33" s="291"/>
      <c r="GEU33" s="291"/>
      <c r="GEV33" s="291"/>
      <c r="GEW33" s="291"/>
      <c r="GEX33" s="291"/>
      <c r="GEY33" s="291"/>
      <c r="GEZ33" s="291"/>
      <c r="GFA33" s="291"/>
      <c r="GFB33" s="291"/>
      <c r="GFC33" s="291"/>
      <c r="GFD33" s="291"/>
      <c r="GFE33" s="291"/>
      <c r="GFF33" s="291"/>
      <c r="GFG33" s="291"/>
      <c r="GFH33" s="291"/>
      <c r="GFI33" s="291"/>
      <c r="GFJ33" s="291"/>
      <c r="GFK33" s="291"/>
      <c r="GFL33" s="291"/>
      <c r="GFM33" s="291"/>
      <c r="GFN33" s="291"/>
      <c r="GFO33" s="291"/>
      <c r="GFP33" s="291"/>
      <c r="GFQ33" s="291"/>
      <c r="GFR33" s="291"/>
      <c r="GFS33" s="291"/>
      <c r="GFT33" s="291"/>
      <c r="GFU33" s="291"/>
      <c r="GFV33" s="291"/>
      <c r="GFW33" s="291"/>
      <c r="GFX33" s="291"/>
      <c r="GFY33" s="291"/>
      <c r="GFZ33" s="291"/>
      <c r="GGA33" s="291"/>
      <c r="GGB33" s="291"/>
      <c r="GGC33" s="291"/>
      <c r="GGD33" s="291"/>
      <c r="GGE33" s="291"/>
      <c r="GGF33" s="291"/>
      <c r="GGG33" s="291"/>
      <c r="GGH33" s="291"/>
      <c r="GGI33" s="291"/>
      <c r="GGJ33" s="291"/>
      <c r="GGK33" s="291"/>
      <c r="GGL33" s="291"/>
      <c r="GGM33" s="291"/>
      <c r="GGN33" s="291"/>
      <c r="GGO33" s="291"/>
      <c r="GGP33" s="291"/>
      <c r="GGQ33" s="291"/>
      <c r="GGR33" s="291"/>
      <c r="GGS33" s="291"/>
      <c r="GGT33" s="291"/>
      <c r="GGU33" s="291"/>
      <c r="GGV33" s="291"/>
      <c r="GGW33" s="291"/>
      <c r="GGX33" s="291"/>
      <c r="GGY33" s="291"/>
      <c r="GGZ33" s="291"/>
      <c r="GHA33" s="291"/>
      <c r="GHB33" s="291"/>
      <c r="GHC33" s="291"/>
      <c r="GHD33" s="291"/>
      <c r="GHE33" s="291"/>
      <c r="GHF33" s="291"/>
      <c r="GHG33" s="291"/>
      <c r="GHH33" s="291"/>
      <c r="GHI33" s="291"/>
      <c r="GHJ33" s="291"/>
      <c r="GHK33" s="291"/>
      <c r="GHL33" s="291"/>
      <c r="GHM33" s="291"/>
      <c r="GHN33" s="291"/>
      <c r="GHO33" s="291"/>
      <c r="GHP33" s="291"/>
      <c r="GHQ33" s="291"/>
      <c r="GHR33" s="291"/>
      <c r="GHS33" s="291"/>
      <c r="GHT33" s="291"/>
      <c r="GHU33" s="291"/>
      <c r="GHV33" s="291"/>
      <c r="GHW33" s="291"/>
      <c r="GHX33" s="291"/>
      <c r="GHY33" s="291"/>
      <c r="GHZ33" s="291"/>
      <c r="GIA33" s="291"/>
      <c r="GIB33" s="291"/>
      <c r="GIC33" s="291"/>
      <c r="GID33" s="291"/>
      <c r="GIE33" s="291"/>
      <c r="GIF33" s="291"/>
      <c r="GIG33" s="291"/>
      <c r="GIH33" s="291"/>
      <c r="GII33" s="291"/>
      <c r="GIJ33" s="291"/>
      <c r="GIK33" s="291"/>
      <c r="GIL33" s="291"/>
      <c r="GIM33" s="291"/>
      <c r="GIN33" s="291"/>
      <c r="GIO33" s="291"/>
      <c r="GIP33" s="291"/>
      <c r="GIQ33" s="291"/>
      <c r="GIR33" s="291"/>
      <c r="GIS33" s="291"/>
      <c r="GIT33" s="291"/>
      <c r="GIU33" s="291"/>
      <c r="GIV33" s="291"/>
      <c r="GIW33" s="291"/>
      <c r="GIX33" s="291"/>
      <c r="GIY33" s="291"/>
      <c r="GIZ33" s="291"/>
      <c r="GJA33" s="291"/>
      <c r="GJB33" s="291"/>
      <c r="GJC33" s="291"/>
      <c r="GJD33" s="291"/>
      <c r="GJE33" s="291"/>
      <c r="GJF33" s="291"/>
      <c r="GJG33" s="291"/>
      <c r="GJH33" s="291"/>
      <c r="GJI33" s="291"/>
      <c r="GJJ33" s="291"/>
      <c r="GJK33" s="291"/>
      <c r="GJL33" s="291"/>
      <c r="GJM33" s="291"/>
      <c r="GJN33" s="291"/>
      <c r="GJO33" s="291"/>
      <c r="GJP33" s="291"/>
      <c r="GJQ33" s="291"/>
      <c r="GJR33" s="291"/>
      <c r="GJS33" s="291"/>
      <c r="GJT33" s="291"/>
      <c r="GJU33" s="291"/>
      <c r="GJV33" s="291"/>
      <c r="GJW33" s="291"/>
      <c r="GJX33" s="291"/>
      <c r="GJY33" s="291"/>
      <c r="GJZ33" s="291"/>
      <c r="GKA33" s="291"/>
      <c r="GKB33" s="291"/>
      <c r="GKC33" s="291"/>
      <c r="GKD33" s="291"/>
      <c r="GKE33" s="291"/>
      <c r="GKF33" s="291"/>
      <c r="GKG33" s="291"/>
      <c r="GKH33" s="291"/>
      <c r="GKI33" s="291"/>
      <c r="GKJ33" s="291"/>
      <c r="GKK33" s="291"/>
      <c r="GKL33" s="291"/>
      <c r="GKM33" s="291"/>
      <c r="GKN33" s="291"/>
      <c r="GKO33" s="291"/>
      <c r="GKP33" s="291"/>
      <c r="GKQ33" s="291"/>
      <c r="GKR33" s="291"/>
      <c r="GKS33" s="291"/>
      <c r="GKT33" s="291"/>
      <c r="GKU33" s="291"/>
      <c r="GKV33" s="291"/>
      <c r="GKW33" s="291"/>
      <c r="GKX33" s="291"/>
      <c r="GKY33" s="291"/>
      <c r="GKZ33" s="291"/>
      <c r="GLA33" s="291"/>
      <c r="GLB33" s="291"/>
      <c r="GLC33" s="291"/>
      <c r="GLD33" s="291"/>
      <c r="GLE33" s="291"/>
      <c r="GLF33" s="291"/>
      <c r="GLG33" s="291"/>
      <c r="GLH33" s="291"/>
      <c r="GLI33" s="291"/>
      <c r="GLJ33" s="291"/>
      <c r="GLK33" s="291"/>
      <c r="GLL33" s="291"/>
      <c r="GLM33" s="291"/>
      <c r="GLN33" s="291"/>
      <c r="GLO33" s="291"/>
      <c r="GLP33" s="291"/>
      <c r="GLQ33" s="291"/>
      <c r="GLR33" s="291"/>
      <c r="GLS33" s="291"/>
      <c r="GLT33" s="291"/>
      <c r="GLU33" s="291"/>
      <c r="GLV33" s="291"/>
      <c r="GLW33" s="291"/>
      <c r="GLX33" s="291"/>
      <c r="GLY33" s="291"/>
      <c r="GLZ33" s="291"/>
      <c r="GMA33" s="291"/>
      <c r="GMB33" s="291"/>
      <c r="GMC33" s="291"/>
      <c r="GMD33" s="291"/>
      <c r="GME33" s="291"/>
      <c r="GMF33" s="291"/>
      <c r="GMG33" s="291"/>
      <c r="GMH33" s="291"/>
      <c r="GMI33" s="291"/>
      <c r="GMJ33" s="291"/>
      <c r="GMK33" s="291"/>
      <c r="GML33" s="291"/>
      <c r="GMM33" s="291"/>
      <c r="GMN33" s="291"/>
      <c r="GMO33" s="291"/>
      <c r="GMP33" s="291"/>
      <c r="GMQ33" s="291"/>
      <c r="GMR33" s="291"/>
      <c r="GMS33" s="291"/>
      <c r="GMT33" s="291"/>
      <c r="GMU33" s="291"/>
      <c r="GMV33" s="291"/>
      <c r="GMW33" s="291"/>
      <c r="GMX33" s="291"/>
      <c r="GMY33" s="291"/>
      <c r="GMZ33" s="291"/>
      <c r="GNA33" s="291"/>
      <c r="GNB33" s="291"/>
      <c r="GNC33" s="291"/>
      <c r="GND33" s="291"/>
      <c r="GNE33" s="291"/>
      <c r="GNF33" s="291"/>
      <c r="GNG33" s="291"/>
      <c r="GNH33" s="291"/>
      <c r="GNI33" s="291"/>
      <c r="GNJ33" s="291"/>
      <c r="GNK33" s="291"/>
      <c r="GNL33" s="291"/>
      <c r="GNM33" s="291"/>
      <c r="GNN33" s="291"/>
      <c r="GNO33" s="291"/>
      <c r="GNP33" s="291"/>
      <c r="GNQ33" s="291"/>
      <c r="GNR33" s="291"/>
      <c r="GNS33" s="291"/>
      <c r="GNT33" s="291"/>
      <c r="GNU33" s="291"/>
      <c r="GNV33" s="291"/>
      <c r="GNW33" s="291"/>
      <c r="GNX33" s="291"/>
      <c r="GNY33" s="291"/>
      <c r="GNZ33" s="291"/>
      <c r="GOA33" s="291"/>
      <c r="GOB33" s="291"/>
      <c r="GOC33" s="291"/>
      <c r="GOD33" s="291"/>
      <c r="GOE33" s="291"/>
      <c r="GOF33" s="291"/>
      <c r="GOG33" s="291"/>
      <c r="GOH33" s="291"/>
      <c r="GOI33" s="291"/>
      <c r="GOJ33" s="291"/>
      <c r="GOK33" s="291"/>
      <c r="GOL33" s="291"/>
      <c r="GOM33" s="291"/>
      <c r="GON33" s="291"/>
      <c r="GOO33" s="291"/>
      <c r="GOP33" s="291"/>
      <c r="GOQ33" s="291"/>
      <c r="GOR33" s="291"/>
      <c r="GOS33" s="291"/>
      <c r="GOT33" s="291"/>
      <c r="GOU33" s="291"/>
      <c r="GOV33" s="291"/>
      <c r="GOW33" s="291"/>
      <c r="GOX33" s="291"/>
      <c r="GOY33" s="291"/>
      <c r="GOZ33" s="291"/>
      <c r="GPA33" s="291"/>
      <c r="GPB33" s="291"/>
      <c r="GPC33" s="291"/>
      <c r="GPD33" s="291"/>
      <c r="GPE33" s="291"/>
      <c r="GPF33" s="291"/>
      <c r="GPG33" s="291"/>
      <c r="GPH33" s="291"/>
      <c r="GPI33" s="291"/>
      <c r="GPJ33" s="291"/>
      <c r="GPK33" s="291"/>
      <c r="GPL33" s="291"/>
      <c r="GPM33" s="291"/>
      <c r="GPN33" s="291"/>
      <c r="GPO33" s="291"/>
      <c r="GPP33" s="291"/>
      <c r="GPQ33" s="291"/>
      <c r="GPR33" s="291"/>
      <c r="GPS33" s="291"/>
      <c r="GPT33" s="291"/>
      <c r="GPU33" s="291"/>
      <c r="GPV33" s="291"/>
      <c r="GPW33" s="291"/>
      <c r="GPX33" s="291"/>
      <c r="GPY33" s="291"/>
      <c r="GPZ33" s="291"/>
      <c r="GQA33" s="291"/>
      <c r="GQB33" s="291"/>
      <c r="GQC33" s="291"/>
      <c r="GQD33" s="291"/>
      <c r="GQE33" s="291"/>
      <c r="GQF33" s="291"/>
      <c r="GQG33" s="291"/>
      <c r="GQH33" s="291"/>
      <c r="GQI33" s="291"/>
      <c r="GQJ33" s="291"/>
      <c r="GQK33" s="291"/>
      <c r="GQL33" s="291"/>
      <c r="GQM33" s="291"/>
      <c r="GQN33" s="291"/>
      <c r="GQO33" s="291"/>
      <c r="GQP33" s="291"/>
      <c r="GQQ33" s="291"/>
      <c r="GQR33" s="291"/>
      <c r="GQS33" s="291"/>
      <c r="GQT33" s="291"/>
      <c r="GQU33" s="291"/>
      <c r="GQV33" s="291"/>
      <c r="GQW33" s="291"/>
      <c r="GQX33" s="291"/>
      <c r="GQY33" s="291"/>
      <c r="GQZ33" s="291"/>
      <c r="GRA33" s="291"/>
      <c r="GRB33" s="291"/>
      <c r="GRC33" s="291"/>
      <c r="GRD33" s="291"/>
      <c r="GRE33" s="291"/>
      <c r="GRF33" s="291"/>
      <c r="GRG33" s="291"/>
      <c r="GRH33" s="291"/>
      <c r="GRI33" s="291"/>
      <c r="GRJ33" s="291"/>
      <c r="GRK33" s="291"/>
      <c r="GRL33" s="291"/>
      <c r="GRM33" s="291"/>
      <c r="GRN33" s="291"/>
      <c r="GRO33" s="291"/>
      <c r="GRP33" s="291"/>
      <c r="GRQ33" s="291"/>
      <c r="GRR33" s="291"/>
      <c r="GRS33" s="291"/>
      <c r="GRT33" s="291"/>
      <c r="GRU33" s="291"/>
      <c r="GRV33" s="291"/>
      <c r="GRW33" s="291"/>
      <c r="GRX33" s="291"/>
      <c r="GRY33" s="291"/>
      <c r="GRZ33" s="291"/>
      <c r="GSA33" s="291"/>
      <c r="GSB33" s="291"/>
      <c r="GSC33" s="291"/>
      <c r="GSD33" s="291"/>
      <c r="GSE33" s="291"/>
      <c r="GSF33" s="291"/>
      <c r="GSG33" s="291"/>
      <c r="GSH33" s="291"/>
      <c r="GSI33" s="291"/>
      <c r="GSJ33" s="291"/>
      <c r="GSK33" s="291"/>
      <c r="GSL33" s="291"/>
      <c r="GSM33" s="291"/>
      <c r="GSN33" s="291"/>
      <c r="GSO33" s="291"/>
      <c r="GSP33" s="291"/>
      <c r="GSQ33" s="291"/>
      <c r="GSR33" s="291"/>
      <c r="GSS33" s="291"/>
      <c r="GST33" s="291"/>
      <c r="GSU33" s="291"/>
      <c r="GSV33" s="291"/>
      <c r="GSW33" s="291"/>
      <c r="GSX33" s="291"/>
      <c r="GSY33" s="291"/>
      <c r="GSZ33" s="291"/>
      <c r="GTA33" s="291"/>
      <c r="GTB33" s="291"/>
      <c r="GTC33" s="291"/>
      <c r="GTD33" s="291"/>
      <c r="GTE33" s="291"/>
      <c r="GTF33" s="291"/>
      <c r="GTG33" s="291"/>
      <c r="GTH33" s="291"/>
      <c r="GTI33" s="291"/>
      <c r="GTJ33" s="291"/>
      <c r="GTK33" s="291"/>
      <c r="GTL33" s="291"/>
      <c r="GTM33" s="291"/>
      <c r="GTN33" s="291"/>
      <c r="GTO33" s="291"/>
      <c r="GTP33" s="291"/>
      <c r="GTQ33" s="291"/>
      <c r="GTR33" s="291"/>
      <c r="GTS33" s="291"/>
      <c r="GTT33" s="291"/>
      <c r="GTU33" s="291"/>
      <c r="GTV33" s="291"/>
      <c r="GTW33" s="291"/>
      <c r="GTX33" s="291"/>
      <c r="GTY33" s="291"/>
      <c r="GTZ33" s="291"/>
      <c r="GUA33" s="291"/>
      <c r="GUB33" s="291"/>
      <c r="GUC33" s="291"/>
      <c r="GUD33" s="291"/>
      <c r="GUE33" s="291"/>
      <c r="GUF33" s="291"/>
      <c r="GUG33" s="291"/>
      <c r="GUH33" s="291"/>
      <c r="GUI33" s="291"/>
      <c r="GUJ33" s="291"/>
      <c r="GUK33" s="291"/>
      <c r="GUL33" s="291"/>
      <c r="GUM33" s="291"/>
      <c r="GUN33" s="291"/>
      <c r="GUO33" s="291"/>
      <c r="GUP33" s="291"/>
      <c r="GUQ33" s="291"/>
      <c r="GUR33" s="291"/>
      <c r="GUS33" s="291"/>
      <c r="GUT33" s="291"/>
      <c r="GUU33" s="291"/>
      <c r="GUV33" s="291"/>
      <c r="GUW33" s="291"/>
      <c r="GUX33" s="291"/>
      <c r="GUY33" s="291"/>
      <c r="GUZ33" s="291"/>
      <c r="GVA33" s="291"/>
      <c r="GVB33" s="291"/>
      <c r="GVC33" s="291"/>
      <c r="GVD33" s="291"/>
      <c r="GVE33" s="291"/>
      <c r="GVF33" s="291"/>
      <c r="GVG33" s="291"/>
      <c r="GVH33" s="291"/>
      <c r="GVI33" s="291"/>
      <c r="GVJ33" s="291"/>
      <c r="GVK33" s="291"/>
      <c r="GVL33" s="291"/>
      <c r="GVM33" s="291"/>
      <c r="GVN33" s="291"/>
      <c r="GVO33" s="291"/>
      <c r="GVP33" s="291"/>
      <c r="GVQ33" s="291"/>
      <c r="GVR33" s="291"/>
      <c r="GVS33" s="291"/>
      <c r="GVT33" s="291"/>
      <c r="GVU33" s="291"/>
      <c r="GVV33" s="291"/>
      <c r="GVW33" s="291"/>
      <c r="GVX33" s="291"/>
      <c r="GVY33" s="291"/>
      <c r="GVZ33" s="291"/>
      <c r="GWA33" s="291"/>
      <c r="GWB33" s="291"/>
      <c r="GWC33" s="291"/>
      <c r="GWD33" s="291"/>
      <c r="GWE33" s="291"/>
      <c r="GWF33" s="291"/>
      <c r="GWG33" s="291"/>
      <c r="GWH33" s="291"/>
      <c r="GWI33" s="291"/>
      <c r="GWJ33" s="291"/>
      <c r="GWK33" s="291"/>
      <c r="GWL33" s="291"/>
      <c r="GWM33" s="291"/>
      <c r="GWN33" s="291"/>
      <c r="GWO33" s="291"/>
      <c r="GWP33" s="291"/>
      <c r="GWQ33" s="291"/>
      <c r="GWR33" s="291"/>
      <c r="GWS33" s="291"/>
      <c r="GWT33" s="291"/>
      <c r="GWU33" s="291"/>
      <c r="GWV33" s="291"/>
      <c r="GWW33" s="291"/>
      <c r="GWX33" s="291"/>
      <c r="GWY33" s="291"/>
      <c r="GWZ33" s="291"/>
      <c r="GXA33" s="291"/>
      <c r="GXB33" s="291"/>
      <c r="GXC33" s="291"/>
      <c r="GXD33" s="291"/>
      <c r="GXE33" s="291"/>
      <c r="GXF33" s="291"/>
      <c r="GXG33" s="291"/>
      <c r="GXH33" s="291"/>
      <c r="GXI33" s="291"/>
      <c r="GXJ33" s="291"/>
      <c r="GXK33" s="291"/>
      <c r="GXL33" s="291"/>
      <c r="GXM33" s="291"/>
      <c r="GXN33" s="291"/>
      <c r="GXO33" s="291"/>
      <c r="GXP33" s="291"/>
      <c r="GXQ33" s="291"/>
      <c r="GXR33" s="291"/>
      <c r="GXS33" s="291"/>
      <c r="GXT33" s="291"/>
      <c r="GXU33" s="291"/>
      <c r="GXV33" s="291"/>
      <c r="GXW33" s="291"/>
      <c r="GXX33" s="291"/>
      <c r="GXY33" s="291"/>
      <c r="GXZ33" s="291"/>
      <c r="GYA33" s="291"/>
      <c r="GYB33" s="291"/>
      <c r="GYC33" s="291"/>
      <c r="GYD33" s="291"/>
      <c r="GYE33" s="291"/>
      <c r="GYF33" s="291"/>
      <c r="GYG33" s="291"/>
      <c r="GYH33" s="291"/>
      <c r="GYI33" s="291"/>
      <c r="GYJ33" s="291"/>
      <c r="GYK33" s="291"/>
      <c r="GYL33" s="291"/>
      <c r="GYM33" s="291"/>
      <c r="GYN33" s="291"/>
      <c r="GYO33" s="291"/>
      <c r="GYP33" s="291"/>
      <c r="GYQ33" s="291"/>
      <c r="GYR33" s="291"/>
      <c r="GYS33" s="291"/>
      <c r="GYT33" s="291"/>
      <c r="GYU33" s="291"/>
      <c r="GYV33" s="291"/>
      <c r="GYW33" s="291"/>
      <c r="GYX33" s="291"/>
      <c r="GYY33" s="291"/>
      <c r="GYZ33" s="291"/>
      <c r="GZA33" s="291"/>
      <c r="GZB33" s="291"/>
      <c r="GZC33" s="291"/>
      <c r="GZD33" s="291"/>
      <c r="GZE33" s="291"/>
      <c r="GZF33" s="291"/>
      <c r="GZG33" s="291"/>
      <c r="GZH33" s="291"/>
      <c r="GZI33" s="291"/>
      <c r="GZJ33" s="291"/>
      <c r="GZK33" s="291"/>
      <c r="GZL33" s="291"/>
      <c r="GZM33" s="291"/>
      <c r="GZN33" s="291"/>
      <c r="GZO33" s="291"/>
      <c r="GZP33" s="291"/>
      <c r="GZQ33" s="291"/>
      <c r="GZR33" s="291"/>
      <c r="GZS33" s="291"/>
      <c r="GZT33" s="291"/>
      <c r="GZU33" s="291"/>
      <c r="GZV33" s="291"/>
      <c r="GZW33" s="291"/>
      <c r="GZX33" s="291"/>
      <c r="GZY33" s="291"/>
      <c r="GZZ33" s="291"/>
      <c r="HAA33" s="291"/>
      <c r="HAB33" s="291"/>
      <c r="HAC33" s="291"/>
      <c r="HAD33" s="291"/>
      <c r="HAE33" s="291"/>
      <c r="HAF33" s="291"/>
      <c r="HAG33" s="291"/>
      <c r="HAH33" s="291"/>
      <c r="HAI33" s="291"/>
      <c r="HAJ33" s="291"/>
      <c r="HAK33" s="291"/>
      <c r="HAL33" s="291"/>
      <c r="HAM33" s="291"/>
      <c r="HAN33" s="291"/>
      <c r="HAO33" s="291"/>
      <c r="HAP33" s="291"/>
      <c r="HAQ33" s="291"/>
      <c r="HAR33" s="291"/>
      <c r="HAS33" s="291"/>
      <c r="HAT33" s="291"/>
      <c r="HAU33" s="291"/>
      <c r="HAV33" s="291"/>
      <c r="HAW33" s="291"/>
      <c r="HAX33" s="291"/>
      <c r="HAY33" s="291"/>
      <c r="HAZ33" s="291"/>
      <c r="HBA33" s="291"/>
      <c r="HBB33" s="291"/>
      <c r="HBC33" s="291"/>
      <c r="HBD33" s="291"/>
      <c r="HBE33" s="291"/>
      <c r="HBF33" s="291"/>
      <c r="HBG33" s="291"/>
      <c r="HBH33" s="291"/>
      <c r="HBI33" s="291"/>
      <c r="HBJ33" s="291"/>
      <c r="HBK33" s="291"/>
      <c r="HBL33" s="291"/>
      <c r="HBM33" s="291"/>
      <c r="HBN33" s="291"/>
      <c r="HBO33" s="291"/>
      <c r="HBP33" s="291"/>
      <c r="HBQ33" s="291"/>
      <c r="HBR33" s="291"/>
      <c r="HBS33" s="291"/>
      <c r="HBT33" s="291"/>
      <c r="HBU33" s="291"/>
      <c r="HBV33" s="291"/>
      <c r="HBW33" s="291"/>
      <c r="HBX33" s="291"/>
      <c r="HBY33" s="291"/>
      <c r="HBZ33" s="291"/>
      <c r="HCA33" s="291"/>
      <c r="HCB33" s="291"/>
      <c r="HCC33" s="291"/>
      <c r="HCD33" s="291"/>
      <c r="HCE33" s="291"/>
      <c r="HCF33" s="291"/>
      <c r="HCG33" s="291"/>
      <c r="HCH33" s="291"/>
      <c r="HCI33" s="291"/>
      <c r="HCJ33" s="291"/>
      <c r="HCK33" s="291"/>
      <c r="HCL33" s="291"/>
      <c r="HCM33" s="291"/>
      <c r="HCN33" s="291"/>
      <c r="HCO33" s="291"/>
      <c r="HCP33" s="291"/>
      <c r="HCQ33" s="291"/>
      <c r="HCR33" s="291"/>
      <c r="HCS33" s="291"/>
      <c r="HCT33" s="291"/>
      <c r="HCU33" s="291"/>
      <c r="HCV33" s="291"/>
      <c r="HCW33" s="291"/>
      <c r="HCX33" s="291"/>
      <c r="HCY33" s="291"/>
      <c r="HCZ33" s="291"/>
      <c r="HDA33" s="291"/>
      <c r="HDB33" s="291"/>
      <c r="HDC33" s="291"/>
      <c r="HDD33" s="291"/>
      <c r="HDE33" s="291"/>
      <c r="HDF33" s="291"/>
      <c r="HDG33" s="291"/>
      <c r="HDH33" s="291"/>
      <c r="HDI33" s="291"/>
      <c r="HDJ33" s="291"/>
      <c r="HDK33" s="291"/>
      <c r="HDL33" s="291"/>
      <c r="HDM33" s="291"/>
      <c r="HDN33" s="291"/>
      <c r="HDO33" s="291"/>
      <c r="HDP33" s="291"/>
      <c r="HDQ33" s="291"/>
      <c r="HDR33" s="291"/>
      <c r="HDS33" s="291"/>
      <c r="HDT33" s="291"/>
      <c r="HDU33" s="291"/>
      <c r="HDV33" s="291"/>
      <c r="HDW33" s="291"/>
      <c r="HDX33" s="291"/>
      <c r="HDY33" s="291"/>
      <c r="HDZ33" s="291"/>
      <c r="HEA33" s="291"/>
      <c r="HEB33" s="291"/>
      <c r="HEC33" s="291"/>
      <c r="HED33" s="291"/>
      <c r="HEE33" s="291"/>
      <c r="HEF33" s="291"/>
      <c r="HEG33" s="291"/>
      <c r="HEH33" s="291"/>
      <c r="HEI33" s="291"/>
      <c r="HEJ33" s="291"/>
      <c r="HEK33" s="291"/>
      <c r="HEL33" s="291"/>
      <c r="HEM33" s="291"/>
      <c r="HEN33" s="291"/>
      <c r="HEO33" s="291"/>
      <c r="HEP33" s="291"/>
      <c r="HEQ33" s="291"/>
      <c r="HER33" s="291"/>
      <c r="HES33" s="291"/>
      <c r="HET33" s="291"/>
      <c r="HEU33" s="291"/>
      <c r="HEV33" s="291"/>
      <c r="HEW33" s="291"/>
      <c r="HEX33" s="291"/>
      <c r="HEY33" s="291"/>
      <c r="HEZ33" s="291"/>
      <c r="HFA33" s="291"/>
      <c r="HFB33" s="291"/>
      <c r="HFC33" s="291"/>
      <c r="HFD33" s="291"/>
      <c r="HFE33" s="291"/>
      <c r="HFF33" s="291"/>
      <c r="HFG33" s="291"/>
      <c r="HFH33" s="291"/>
      <c r="HFI33" s="291"/>
      <c r="HFJ33" s="291"/>
      <c r="HFK33" s="291"/>
      <c r="HFL33" s="291"/>
      <c r="HFM33" s="291"/>
      <c r="HFN33" s="291"/>
      <c r="HFO33" s="291"/>
      <c r="HFP33" s="291"/>
      <c r="HFQ33" s="291"/>
      <c r="HFR33" s="291"/>
      <c r="HFS33" s="291"/>
      <c r="HFT33" s="291"/>
      <c r="HFU33" s="291"/>
      <c r="HFV33" s="291"/>
      <c r="HFW33" s="291"/>
      <c r="HFX33" s="291"/>
      <c r="HFY33" s="291"/>
      <c r="HFZ33" s="291"/>
      <c r="HGA33" s="291"/>
      <c r="HGB33" s="291"/>
      <c r="HGC33" s="291"/>
      <c r="HGD33" s="291"/>
      <c r="HGE33" s="291"/>
      <c r="HGF33" s="291"/>
      <c r="HGG33" s="291"/>
      <c r="HGH33" s="291"/>
      <c r="HGI33" s="291"/>
      <c r="HGJ33" s="291"/>
      <c r="HGK33" s="291"/>
      <c r="HGL33" s="291"/>
      <c r="HGM33" s="291"/>
      <c r="HGN33" s="291"/>
      <c r="HGO33" s="291"/>
      <c r="HGP33" s="291"/>
      <c r="HGQ33" s="291"/>
      <c r="HGR33" s="291"/>
      <c r="HGS33" s="291"/>
      <c r="HGT33" s="291"/>
      <c r="HGU33" s="291"/>
      <c r="HGV33" s="291"/>
      <c r="HGW33" s="291"/>
      <c r="HGX33" s="291"/>
      <c r="HGY33" s="291"/>
      <c r="HGZ33" s="291"/>
      <c r="HHA33" s="291"/>
      <c r="HHB33" s="291"/>
      <c r="HHC33" s="291"/>
      <c r="HHD33" s="291"/>
      <c r="HHE33" s="291"/>
      <c r="HHF33" s="291"/>
      <c r="HHG33" s="291"/>
      <c r="HHH33" s="291"/>
      <c r="HHI33" s="291"/>
      <c r="HHJ33" s="291"/>
      <c r="HHK33" s="291"/>
      <c r="HHL33" s="291"/>
      <c r="HHM33" s="291"/>
      <c r="HHN33" s="291"/>
      <c r="HHO33" s="291"/>
      <c r="HHP33" s="291"/>
      <c r="HHQ33" s="291"/>
      <c r="HHR33" s="291"/>
      <c r="HHS33" s="291"/>
      <c r="HHT33" s="291"/>
      <c r="HHU33" s="291"/>
      <c r="HHV33" s="291"/>
      <c r="HHW33" s="291"/>
      <c r="HHX33" s="291"/>
      <c r="HHY33" s="291"/>
      <c r="HHZ33" s="291"/>
      <c r="HIA33" s="291"/>
      <c r="HIB33" s="291"/>
      <c r="HIC33" s="291"/>
      <c r="HID33" s="291"/>
      <c r="HIE33" s="291"/>
      <c r="HIF33" s="291"/>
      <c r="HIG33" s="291"/>
      <c r="HIH33" s="291"/>
      <c r="HII33" s="291"/>
      <c r="HIJ33" s="291"/>
      <c r="HIK33" s="291"/>
      <c r="HIL33" s="291"/>
      <c r="HIM33" s="291"/>
      <c r="HIN33" s="291"/>
      <c r="HIO33" s="291"/>
      <c r="HIP33" s="291"/>
      <c r="HIQ33" s="291"/>
      <c r="HIR33" s="291"/>
      <c r="HIS33" s="291"/>
      <c r="HIT33" s="291"/>
      <c r="HIU33" s="291"/>
      <c r="HIV33" s="291"/>
      <c r="HIW33" s="291"/>
      <c r="HIX33" s="291"/>
      <c r="HIY33" s="291"/>
      <c r="HIZ33" s="291"/>
      <c r="HJA33" s="291"/>
      <c r="HJB33" s="291"/>
      <c r="HJC33" s="291"/>
      <c r="HJD33" s="291"/>
      <c r="HJE33" s="291"/>
      <c r="HJF33" s="291"/>
      <c r="HJG33" s="291"/>
      <c r="HJH33" s="291"/>
      <c r="HJI33" s="291"/>
      <c r="HJJ33" s="291"/>
      <c r="HJK33" s="291"/>
      <c r="HJL33" s="291"/>
      <c r="HJM33" s="291"/>
      <c r="HJN33" s="291"/>
      <c r="HJO33" s="291"/>
      <c r="HJP33" s="291"/>
      <c r="HJQ33" s="291"/>
      <c r="HJR33" s="291"/>
      <c r="HJS33" s="291"/>
      <c r="HJT33" s="291"/>
      <c r="HJU33" s="291"/>
      <c r="HJV33" s="291"/>
      <c r="HJW33" s="291"/>
      <c r="HJX33" s="291"/>
      <c r="HJY33" s="291"/>
      <c r="HJZ33" s="291"/>
      <c r="HKA33" s="291"/>
      <c r="HKB33" s="291"/>
      <c r="HKC33" s="291"/>
      <c r="HKD33" s="291"/>
      <c r="HKE33" s="291"/>
      <c r="HKF33" s="291"/>
      <c r="HKG33" s="291"/>
      <c r="HKH33" s="291"/>
      <c r="HKI33" s="291"/>
      <c r="HKJ33" s="291"/>
      <c r="HKK33" s="291"/>
      <c r="HKL33" s="291"/>
      <c r="HKM33" s="291"/>
      <c r="HKN33" s="291"/>
      <c r="HKO33" s="291"/>
      <c r="HKP33" s="291"/>
      <c r="HKQ33" s="291"/>
      <c r="HKR33" s="291"/>
      <c r="HKS33" s="291"/>
      <c r="HKT33" s="291"/>
      <c r="HKU33" s="291"/>
      <c r="HKV33" s="291"/>
      <c r="HKW33" s="291"/>
      <c r="HKX33" s="291"/>
      <c r="HKY33" s="291"/>
      <c r="HKZ33" s="291"/>
      <c r="HLA33" s="291"/>
      <c r="HLB33" s="291"/>
      <c r="HLC33" s="291"/>
      <c r="HLD33" s="291"/>
      <c r="HLE33" s="291"/>
      <c r="HLF33" s="291"/>
      <c r="HLG33" s="291"/>
      <c r="HLH33" s="291"/>
      <c r="HLI33" s="291"/>
      <c r="HLJ33" s="291"/>
      <c r="HLK33" s="291"/>
      <c r="HLL33" s="291"/>
      <c r="HLM33" s="291"/>
      <c r="HLN33" s="291"/>
      <c r="HLO33" s="291"/>
      <c r="HLP33" s="291"/>
      <c r="HLQ33" s="291"/>
      <c r="HLR33" s="291"/>
      <c r="HLS33" s="291"/>
      <c r="HLT33" s="291"/>
      <c r="HLU33" s="291"/>
      <c r="HLV33" s="291"/>
      <c r="HLW33" s="291"/>
      <c r="HLX33" s="291"/>
      <c r="HLY33" s="291"/>
      <c r="HLZ33" s="291"/>
      <c r="HMA33" s="291"/>
      <c r="HMB33" s="291"/>
      <c r="HMC33" s="291"/>
      <c r="HMD33" s="291"/>
      <c r="HME33" s="291"/>
      <c r="HMF33" s="291"/>
      <c r="HMG33" s="291"/>
      <c r="HMH33" s="291"/>
      <c r="HMI33" s="291"/>
      <c r="HMJ33" s="291"/>
      <c r="HMK33" s="291"/>
      <c r="HML33" s="291"/>
      <c r="HMM33" s="291"/>
      <c r="HMN33" s="291"/>
      <c r="HMO33" s="291"/>
      <c r="HMP33" s="291"/>
      <c r="HMQ33" s="291"/>
      <c r="HMR33" s="291"/>
      <c r="HMS33" s="291"/>
      <c r="HMT33" s="291"/>
      <c r="HMU33" s="291"/>
      <c r="HMV33" s="291"/>
      <c r="HMW33" s="291"/>
      <c r="HMX33" s="291"/>
      <c r="HMY33" s="291"/>
      <c r="HMZ33" s="291"/>
      <c r="HNA33" s="291"/>
      <c r="HNB33" s="291"/>
      <c r="HNC33" s="291"/>
      <c r="HND33" s="291"/>
      <c r="HNE33" s="291"/>
      <c r="HNF33" s="291"/>
      <c r="HNG33" s="291"/>
      <c r="HNH33" s="291"/>
      <c r="HNI33" s="291"/>
      <c r="HNJ33" s="291"/>
      <c r="HNK33" s="291"/>
      <c r="HNL33" s="291"/>
      <c r="HNM33" s="291"/>
      <c r="HNN33" s="291"/>
      <c r="HNO33" s="291"/>
      <c r="HNP33" s="291"/>
      <c r="HNQ33" s="291"/>
      <c r="HNR33" s="291"/>
      <c r="HNS33" s="291"/>
      <c r="HNT33" s="291"/>
      <c r="HNU33" s="291"/>
      <c r="HNV33" s="291"/>
      <c r="HNW33" s="291"/>
      <c r="HNX33" s="291"/>
      <c r="HNY33" s="291"/>
      <c r="HNZ33" s="291"/>
      <c r="HOA33" s="291"/>
      <c r="HOB33" s="291"/>
      <c r="HOC33" s="291"/>
      <c r="HOD33" s="291"/>
      <c r="HOE33" s="291"/>
      <c r="HOF33" s="291"/>
      <c r="HOG33" s="291"/>
      <c r="HOH33" s="291"/>
      <c r="HOI33" s="291"/>
      <c r="HOJ33" s="291"/>
      <c r="HOK33" s="291"/>
      <c r="HOL33" s="291"/>
      <c r="HOM33" s="291"/>
      <c r="HON33" s="291"/>
      <c r="HOO33" s="291"/>
      <c r="HOP33" s="291"/>
      <c r="HOQ33" s="291"/>
      <c r="HOR33" s="291"/>
      <c r="HOS33" s="291"/>
      <c r="HOT33" s="291"/>
      <c r="HOU33" s="291"/>
      <c r="HOV33" s="291"/>
      <c r="HOW33" s="291"/>
      <c r="HOX33" s="291"/>
      <c r="HOY33" s="291"/>
      <c r="HOZ33" s="291"/>
      <c r="HPA33" s="291"/>
      <c r="HPB33" s="291"/>
      <c r="HPC33" s="291"/>
      <c r="HPD33" s="291"/>
      <c r="HPE33" s="291"/>
      <c r="HPF33" s="291"/>
      <c r="HPG33" s="291"/>
      <c r="HPH33" s="291"/>
      <c r="HPI33" s="291"/>
      <c r="HPJ33" s="291"/>
      <c r="HPK33" s="291"/>
      <c r="HPL33" s="291"/>
      <c r="HPM33" s="291"/>
      <c r="HPN33" s="291"/>
      <c r="HPO33" s="291"/>
      <c r="HPP33" s="291"/>
      <c r="HPQ33" s="291"/>
      <c r="HPR33" s="291"/>
      <c r="HPS33" s="291"/>
      <c r="HPT33" s="291"/>
      <c r="HPU33" s="291"/>
      <c r="HPV33" s="291"/>
      <c r="HPW33" s="291"/>
      <c r="HPX33" s="291"/>
      <c r="HPY33" s="291"/>
      <c r="HPZ33" s="291"/>
      <c r="HQA33" s="291"/>
      <c r="HQB33" s="291"/>
      <c r="HQC33" s="291"/>
      <c r="HQD33" s="291"/>
      <c r="HQE33" s="291"/>
      <c r="HQF33" s="291"/>
      <c r="HQG33" s="291"/>
      <c r="HQH33" s="291"/>
      <c r="HQI33" s="291"/>
      <c r="HQJ33" s="291"/>
      <c r="HQK33" s="291"/>
      <c r="HQL33" s="291"/>
      <c r="HQM33" s="291"/>
      <c r="HQN33" s="291"/>
      <c r="HQO33" s="291"/>
      <c r="HQP33" s="291"/>
      <c r="HQQ33" s="291"/>
      <c r="HQR33" s="291"/>
      <c r="HQS33" s="291"/>
      <c r="HQT33" s="291"/>
      <c r="HQU33" s="291"/>
      <c r="HQV33" s="291"/>
      <c r="HQW33" s="291"/>
      <c r="HQX33" s="291"/>
      <c r="HQY33" s="291"/>
      <c r="HQZ33" s="291"/>
      <c r="HRA33" s="291"/>
      <c r="HRB33" s="291"/>
      <c r="HRC33" s="291"/>
      <c r="HRD33" s="291"/>
      <c r="HRE33" s="291"/>
      <c r="HRF33" s="291"/>
      <c r="HRG33" s="291"/>
      <c r="HRH33" s="291"/>
      <c r="HRI33" s="291"/>
      <c r="HRJ33" s="291"/>
      <c r="HRK33" s="291"/>
      <c r="HRL33" s="291"/>
      <c r="HRM33" s="291"/>
      <c r="HRN33" s="291"/>
      <c r="HRO33" s="291"/>
      <c r="HRP33" s="291"/>
      <c r="HRQ33" s="291"/>
      <c r="HRR33" s="291"/>
      <c r="HRS33" s="291"/>
      <c r="HRT33" s="291"/>
      <c r="HRU33" s="291"/>
      <c r="HRV33" s="291"/>
      <c r="HRW33" s="291"/>
      <c r="HRX33" s="291"/>
      <c r="HRY33" s="291"/>
      <c r="HRZ33" s="291"/>
      <c r="HSA33" s="291"/>
      <c r="HSB33" s="291"/>
      <c r="HSC33" s="291"/>
      <c r="HSD33" s="291"/>
      <c r="HSE33" s="291"/>
      <c r="HSF33" s="291"/>
      <c r="HSG33" s="291"/>
      <c r="HSH33" s="291"/>
      <c r="HSI33" s="291"/>
      <c r="HSJ33" s="291"/>
      <c r="HSK33" s="291"/>
      <c r="HSL33" s="291"/>
      <c r="HSM33" s="291"/>
      <c r="HSN33" s="291"/>
      <c r="HSO33" s="291"/>
      <c r="HSP33" s="291"/>
      <c r="HSQ33" s="291"/>
      <c r="HSR33" s="291"/>
      <c r="HSS33" s="291"/>
      <c r="HST33" s="291"/>
      <c r="HSU33" s="291"/>
      <c r="HSV33" s="291"/>
      <c r="HSW33" s="291"/>
      <c r="HSX33" s="291"/>
      <c r="HSY33" s="291"/>
      <c r="HSZ33" s="291"/>
      <c r="HTA33" s="291"/>
      <c r="HTB33" s="291"/>
      <c r="HTC33" s="291"/>
      <c r="HTD33" s="291"/>
      <c r="HTE33" s="291"/>
      <c r="HTF33" s="291"/>
      <c r="HTG33" s="291"/>
      <c r="HTH33" s="291"/>
      <c r="HTI33" s="291"/>
      <c r="HTJ33" s="291"/>
      <c r="HTK33" s="291"/>
      <c r="HTL33" s="291"/>
      <c r="HTM33" s="291"/>
      <c r="HTN33" s="291"/>
      <c r="HTO33" s="291"/>
      <c r="HTP33" s="291"/>
      <c r="HTQ33" s="291"/>
      <c r="HTR33" s="291"/>
      <c r="HTS33" s="291"/>
      <c r="HTT33" s="291"/>
      <c r="HTU33" s="291"/>
      <c r="HTV33" s="291"/>
      <c r="HTW33" s="291"/>
      <c r="HTX33" s="291"/>
      <c r="HTY33" s="291"/>
      <c r="HTZ33" s="291"/>
      <c r="HUA33" s="291"/>
      <c r="HUB33" s="291"/>
      <c r="HUC33" s="291"/>
      <c r="HUD33" s="291"/>
      <c r="HUE33" s="291"/>
      <c r="HUF33" s="291"/>
      <c r="HUG33" s="291"/>
      <c r="HUH33" s="291"/>
      <c r="HUI33" s="291"/>
      <c r="HUJ33" s="291"/>
      <c r="HUK33" s="291"/>
      <c r="HUL33" s="291"/>
      <c r="HUM33" s="291"/>
      <c r="HUN33" s="291"/>
      <c r="HUO33" s="291"/>
      <c r="HUP33" s="291"/>
      <c r="HUQ33" s="291"/>
      <c r="HUR33" s="291"/>
      <c r="HUS33" s="291"/>
      <c r="HUT33" s="291"/>
      <c r="HUU33" s="291"/>
      <c r="HUV33" s="291"/>
      <c r="HUW33" s="291"/>
      <c r="HUX33" s="291"/>
      <c r="HUY33" s="291"/>
      <c r="HUZ33" s="291"/>
      <c r="HVA33" s="291"/>
      <c r="HVB33" s="291"/>
      <c r="HVC33" s="291"/>
      <c r="HVD33" s="291"/>
      <c r="HVE33" s="291"/>
      <c r="HVF33" s="291"/>
      <c r="HVG33" s="291"/>
      <c r="HVH33" s="291"/>
      <c r="HVI33" s="291"/>
      <c r="HVJ33" s="291"/>
      <c r="HVK33" s="291"/>
      <c r="HVL33" s="291"/>
      <c r="HVM33" s="291"/>
      <c r="HVN33" s="291"/>
      <c r="HVO33" s="291"/>
      <c r="HVP33" s="291"/>
      <c r="HVQ33" s="291"/>
      <c r="HVR33" s="291"/>
      <c r="HVS33" s="291"/>
      <c r="HVT33" s="291"/>
      <c r="HVU33" s="291"/>
      <c r="HVV33" s="291"/>
      <c r="HVW33" s="291"/>
      <c r="HVX33" s="291"/>
      <c r="HVY33" s="291"/>
      <c r="HVZ33" s="291"/>
      <c r="HWA33" s="291"/>
      <c r="HWB33" s="291"/>
      <c r="HWC33" s="291"/>
      <c r="HWD33" s="291"/>
      <c r="HWE33" s="291"/>
      <c r="HWF33" s="291"/>
      <c r="HWG33" s="291"/>
      <c r="HWH33" s="291"/>
      <c r="HWI33" s="291"/>
      <c r="HWJ33" s="291"/>
      <c r="HWK33" s="291"/>
      <c r="HWL33" s="291"/>
      <c r="HWM33" s="291"/>
      <c r="HWN33" s="291"/>
      <c r="HWO33" s="291"/>
      <c r="HWP33" s="291"/>
      <c r="HWQ33" s="291"/>
      <c r="HWR33" s="291"/>
      <c r="HWS33" s="291"/>
      <c r="HWT33" s="291"/>
      <c r="HWU33" s="291"/>
      <c r="HWV33" s="291"/>
      <c r="HWW33" s="291"/>
      <c r="HWX33" s="291"/>
      <c r="HWY33" s="291"/>
      <c r="HWZ33" s="291"/>
      <c r="HXA33" s="291"/>
      <c r="HXB33" s="291"/>
      <c r="HXC33" s="291"/>
      <c r="HXD33" s="291"/>
      <c r="HXE33" s="291"/>
      <c r="HXF33" s="291"/>
      <c r="HXG33" s="291"/>
      <c r="HXH33" s="291"/>
      <c r="HXI33" s="291"/>
      <c r="HXJ33" s="291"/>
      <c r="HXK33" s="291"/>
      <c r="HXL33" s="291"/>
      <c r="HXM33" s="291"/>
      <c r="HXN33" s="291"/>
      <c r="HXO33" s="291"/>
      <c r="HXP33" s="291"/>
      <c r="HXQ33" s="291"/>
      <c r="HXR33" s="291"/>
      <c r="HXS33" s="291"/>
      <c r="HXT33" s="291"/>
      <c r="HXU33" s="291"/>
      <c r="HXV33" s="291"/>
      <c r="HXW33" s="291"/>
      <c r="HXX33" s="291"/>
      <c r="HXY33" s="291"/>
      <c r="HXZ33" s="291"/>
      <c r="HYA33" s="291"/>
      <c r="HYB33" s="291"/>
      <c r="HYC33" s="291"/>
      <c r="HYD33" s="291"/>
      <c r="HYE33" s="291"/>
      <c r="HYF33" s="291"/>
      <c r="HYG33" s="291"/>
      <c r="HYH33" s="291"/>
      <c r="HYI33" s="291"/>
      <c r="HYJ33" s="291"/>
      <c r="HYK33" s="291"/>
      <c r="HYL33" s="291"/>
      <c r="HYM33" s="291"/>
      <c r="HYN33" s="291"/>
      <c r="HYO33" s="291"/>
      <c r="HYP33" s="291"/>
      <c r="HYQ33" s="291"/>
      <c r="HYR33" s="291"/>
      <c r="HYS33" s="291"/>
      <c r="HYT33" s="291"/>
      <c r="HYU33" s="291"/>
      <c r="HYV33" s="291"/>
      <c r="HYW33" s="291"/>
      <c r="HYX33" s="291"/>
      <c r="HYY33" s="291"/>
      <c r="HYZ33" s="291"/>
      <c r="HZA33" s="291"/>
      <c r="HZB33" s="291"/>
      <c r="HZC33" s="291"/>
      <c r="HZD33" s="291"/>
      <c r="HZE33" s="291"/>
      <c r="HZF33" s="291"/>
      <c r="HZG33" s="291"/>
      <c r="HZH33" s="291"/>
      <c r="HZI33" s="291"/>
      <c r="HZJ33" s="291"/>
      <c r="HZK33" s="291"/>
      <c r="HZL33" s="291"/>
      <c r="HZM33" s="291"/>
      <c r="HZN33" s="291"/>
      <c r="HZO33" s="291"/>
      <c r="HZP33" s="291"/>
      <c r="HZQ33" s="291"/>
      <c r="HZR33" s="291"/>
      <c r="HZS33" s="291"/>
      <c r="HZT33" s="291"/>
      <c r="HZU33" s="291"/>
      <c r="HZV33" s="291"/>
      <c r="HZW33" s="291"/>
      <c r="HZX33" s="291"/>
      <c r="HZY33" s="291"/>
      <c r="HZZ33" s="291"/>
      <c r="IAA33" s="291"/>
      <c r="IAB33" s="291"/>
      <c r="IAC33" s="291"/>
      <c r="IAD33" s="291"/>
      <c r="IAE33" s="291"/>
      <c r="IAF33" s="291"/>
      <c r="IAG33" s="291"/>
      <c r="IAH33" s="291"/>
      <c r="IAI33" s="291"/>
      <c r="IAJ33" s="291"/>
      <c r="IAK33" s="291"/>
      <c r="IAL33" s="291"/>
      <c r="IAM33" s="291"/>
      <c r="IAN33" s="291"/>
      <c r="IAO33" s="291"/>
      <c r="IAP33" s="291"/>
      <c r="IAQ33" s="291"/>
      <c r="IAR33" s="291"/>
      <c r="IAS33" s="291"/>
      <c r="IAT33" s="291"/>
      <c r="IAU33" s="291"/>
      <c r="IAV33" s="291"/>
      <c r="IAW33" s="291"/>
      <c r="IAX33" s="291"/>
      <c r="IAY33" s="291"/>
      <c r="IAZ33" s="291"/>
      <c r="IBA33" s="291"/>
      <c r="IBB33" s="291"/>
      <c r="IBC33" s="291"/>
      <c r="IBD33" s="291"/>
      <c r="IBE33" s="291"/>
      <c r="IBF33" s="291"/>
      <c r="IBG33" s="291"/>
      <c r="IBH33" s="291"/>
      <c r="IBI33" s="291"/>
      <c r="IBJ33" s="291"/>
      <c r="IBK33" s="291"/>
      <c r="IBL33" s="291"/>
      <c r="IBM33" s="291"/>
      <c r="IBN33" s="291"/>
      <c r="IBO33" s="291"/>
      <c r="IBP33" s="291"/>
      <c r="IBQ33" s="291"/>
      <c r="IBR33" s="291"/>
      <c r="IBS33" s="291"/>
      <c r="IBT33" s="291"/>
      <c r="IBU33" s="291"/>
      <c r="IBV33" s="291"/>
      <c r="IBW33" s="291"/>
      <c r="IBX33" s="291"/>
      <c r="IBY33" s="291"/>
      <c r="IBZ33" s="291"/>
      <c r="ICA33" s="291"/>
      <c r="ICB33" s="291"/>
      <c r="ICC33" s="291"/>
      <c r="ICD33" s="291"/>
      <c r="ICE33" s="291"/>
      <c r="ICF33" s="291"/>
      <c r="ICG33" s="291"/>
      <c r="ICH33" s="291"/>
      <c r="ICI33" s="291"/>
      <c r="ICJ33" s="291"/>
      <c r="ICK33" s="291"/>
      <c r="ICL33" s="291"/>
      <c r="ICM33" s="291"/>
      <c r="ICN33" s="291"/>
      <c r="ICO33" s="291"/>
      <c r="ICP33" s="291"/>
      <c r="ICQ33" s="291"/>
      <c r="ICR33" s="291"/>
      <c r="ICS33" s="291"/>
      <c r="ICT33" s="291"/>
      <c r="ICU33" s="291"/>
      <c r="ICV33" s="291"/>
      <c r="ICW33" s="291"/>
      <c r="ICX33" s="291"/>
      <c r="ICY33" s="291"/>
      <c r="ICZ33" s="291"/>
      <c r="IDA33" s="291"/>
      <c r="IDB33" s="291"/>
      <c r="IDC33" s="291"/>
      <c r="IDD33" s="291"/>
      <c r="IDE33" s="291"/>
      <c r="IDF33" s="291"/>
      <c r="IDG33" s="291"/>
      <c r="IDH33" s="291"/>
      <c r="IDI33" s="291"/>
      <c r="IDJ33" s="291"/>
      <c r="IDK33" s="291"/>
      <c r="IDL33" s="291"/>
      <c r="IDM33" s="291"/>
      <c r="IDN33" s="291"/>
      <c r="IDO33" s="291"/>
      <c r="IDP33" s="291"/>
      <c r="IDQ33" s="291"/>
      <c r="IDR33" s="291"/>
      <c r="IDS33" s="291"/>
      <c r="IDT33" s="291"/>
      <c r="IDU33" s="291"/>
      <c r="IDV33" s="291"/>
      <c r="IDW33" s="291"/>
      <c r="IDX33" s="291"/>
      <c r="IDY33" s="291"/>
      <c r="IDZ33" s="291"/>
      <c r="IEA33" s="291"/>
      <c r="IEB33" s="291"/>
      <c r="IEC33" s="291"/>
      <c r="IED33" s="291"/>
      <c r="IEE33" s="291"/>
      <c r="IEF33" s="291"/>
      <c r="IEG33" s="291"/>
      <c r="IEH33" s="291"/>
      <c r="IEI33" s="291"/>
      <c r="IEJ33" s="291"/>
      <c r="IEK33" s="291"/>
      <c r="IEL33" s="291"/>
      <c r="IEM33" s="291"/>
      <c r="IEN33" s="291"/>
      <c r="IEO33" s="291"/>
      <c r="IEP33" s="291"/>
      <c r="IEQ33" s="291"/>
      <c r="IER33" s="291"/>
      <c r="IES33" s="291"/>
      <c r="IET33" s="291"/>
      <c r="IEU33" s="291"/>
      <c r="IEV33" s="291"/>
      <c r="IEW33" s="291"/>
      <c r="IEX33" s="291"/>
      <c r="IEY33" s="291"/>
      <c r="IEZ33" s="291"/>
      <c r="IFA33" s="291"/>
      <c r="IFB33" s="291"/>
      <c r="IFC33" s="291"/>
      <c r="IFD33" s="291"/>
      <c r="IFE33" s="291"/>
      <c r="IFF33" s="291"/>
      <c r="IFG33" s="291"/>
      <c r="IFH33" s="291"/>
      <c r="IFI33" s="291"/>
      <c r="IFJ33" s="291"/>
      <c r="IFK33" s="291"/>
      <c r="IFL33" s="291"/>
      <c r="IFM33" s="291"/>
      <c r="IFN33" s="291"/>
      <c r="IFO33" s="291"/>
      <c r="IFP33" s="291"/>
      <c r="IFQ33" s="291"/>
      <c r="IFR33" s="291"/>
      <c r="IFS33" s="291"/>
      <c r="IFT33" s="291"/>
      <c r="IFU33" s="291"/>
      <c r="IFV33" s="291"/>
      <c r="IFW33" s="291"/>
      <c r="IFX33" s="291"/>
      <c r="IFY33" s="291"/>
      <c r="IFZ33" s="291"/>
      <c r="IGA33" s="291"/>
      <c r="IGB33" s="291"/>
      <c r="IGC33" s="291"/>
      <c r="IGD33" s="291"/>
      <c r="IGE33" s="291"/>
      <c r="IGF33" s="291"/>
      <c r="IGG33" s="291"/>
      <c r="IGH33" s="291"/>
      <c r="IGI33" s="291"/>
      <c r="IGJ33" s="291"/>
      <c r="IGK33" s="291"/>
      <c r="IGL33" s="291"/>
      <c r="IGM33" s="291"/>
      <c r="IGN33" s="291"/>
      <c r="IGO33" s="291"/>
      <c r="IGP33" s="291"/>
      <c r="IGQ33" s="291"/>
      <c r="IGR33" s="291"/>
      <c r="IGS33" s="291"/>
      <c r="IGT33" s="291"/>
      <c r="IGU33" s="291"/>
      <c r="IGV33" s="291"/>
      <c r="IGW33" s="291"/>
      <c r="IGX33" s="291"/>
      <c r="IGY33" s="291"/>
      <c r="IGZ33" s="291"/>
      <c r="IHA33" s="291"/>
      <c r="IHB33" s="291"/>
      <c r="IHC33" s="291"/>
      <c r="IHD33" s="291"/>
      <c r="IHE33" s="291"/>
      <c r="IHF33" s="291"/>
      <c r="IHG33" s="291"/>
      <c r="IHH33" s="291"/>
      <c r="IHI33" s="291"/>
      <c r="IHJ33" s="291"/>
      <c r="IHK33" s="291"/>
      <c r="IHL33" s="291"/>
      <c r="IHM33" s="291"/>
      <c r="IHN33" s="291"/>
      <c r="IHO33" s="291"/>
      <c r="IHP33" s="291"/>
      <c r="IHQ33" s="291"/>
      <c r="IHR33" s="291"/>
      <c r="IHS33" s="291"/>
      <c r="IHT33" s="291"/>
      <c r="IHU33" s="291"/>
      <c r="IHV33" s="291"/>
      <c r="IHW33" s="291"/>
      <c r="IHX33" s="291"/>
      <c r="IHY33" s="291"/>
      <c r="IHZ33" s="291"/>
      <c r="IIA33" s="291"/>
      <c r="IIB33" s="291"/>
      <c r="IIC33" s="291"/>
      <c r="IID33" s="291"/>
      <c r="IIE33" s="291"/>
      <c r="IIF33" s="291"/>
      <c r="IIG33" s="291"/>
      <c r="IIH33" s="291"/>
      <c r="III33" s="291"/>
      <c r="IIJ33" s="291"/>
      <c r="IIK33" s="291"/>
      <c r="IIL33" s="291"/>
      <c r="IIM33" s="291"/>
      <c r="IIN33" s="291"/>
      <c r="IIO33" s="291"/>
      <c r="IIP33" s="291"/>
      <c r="IIQ33" s="291"/>
      <c r="IIR33" s="291"/>
      <c r="IIS33" s="291"/>
      <c r="IIT33" s="291"/>
      <c r="IIU33" s="291"/>
      <c r="IIV33" s="291"/>
      <c r="IIW33" s="291"/>
      <c r="IIX33" s="291"/>
      <c r="IIY33" s="291"/>
      <c r="IIZ33" s="291"/>
      <c r="IJA33" s="291"/>
      <c r="IJB33" s="291"/>
      <c r="IJC33" s="291"/>
      <c r="IJD33" s="291"/>
      <c r="IJE33" s="291"/>
      <c r="IJF33" s="291"/>
      <c r="IJG33" s="291"/>
      <c r="IJH33" s="291"/>
      <c r="IJI33" s="291"/>
      <c r="IJJ33" s="291"/>
      <c r="IJK33" s="291"/>
      <c r="IJL33" s="291"/>
      <c r="IJM33" s="291"/>
      <c r="IJN33" s="291"/>
      <c r="IJO33" s="291"/>
      <c r="IJP33" s="291"/>
      <c r="IJQ33" s="291"/>
      <c r="IJR33" s="291"/>
      <c r="IJS33" s="291"/>
      <c r="IJT33" s="291"/>
      <c r="IJU33" s="291"/>
      <c r="IJV33" s="291"/>
      <c r="IJW33" s="291"/>
      <c r="IJX33" s="291"/>
      <c r="IJY33" s="291"/>
      <c r="IJZ33" s="291"/>
      <c r="IKA33" s="291"/>
      <c r="IKB33" s="291"/>
      <c r="IKC33" s="291"/>
      <c r="IKD33" s="291"/>
      <c r="IKE33" s="291"/>
      <c r="IKF33" s="291"/>
      <c r="IKG33" s="291"/>
      <c r="IKH33" s="291"/>
      <c r="IKI33" s="291"/>
      <c r="IKJ33" s="291"/>
      <c r="IKK33" s="291"/>
      <c r="IKL33" s="291"/>
      <c r="IKM33" s="291"/>
      <c r="IKN33" s="291"/>
      <c r="IKO33" s="291"/>
      <c r="IKP33" s="291"/>
      <c r="IKQ33" s="291"/>
      <c r="IKR33" s="291"/>
      <c r="IKS33" s="291"/>
      <c r="IKT33" s="291"/>
      <c r="IKU33" s="291"/>
      <c r="IKV33" s="291"/>
      <c r="IKW33" s="291"/>
      <c r="IKX33" s="291"/>
      <c r="IKY33" s="291"/>
      <c r="IKZ33" s="291"/>
      <c r="ILA33" s="291"/>
      <c r="ILB33" s="291"/>
      <c r="ILC33" s="291"/>
      <c r="ILD33" s="291"/>
      <c r="ILE33" s="291"/>
      <c r="ILF33" s="291"/>
      <c r="ILG33" s="291"/>
      <c r="ILH33" s="291"/>
      <c r="ILI33" s="291"/>
      <c r="ILJ33" s="291"/>
      <c r="ILK33" s="291"/>
      <c r="ILL33" s="291"/>
      <c r="ILM33" s="291"/>
      <c r="ILN33" s="291"/>
      <c r="ILO33" s="291"/>
      <c r="ILP33" s="291"/>
      <c r="ILQ33" s="291"/>
      <c r="ILR33" s="291"/>
      <c r="ILS33" s="291"/>
      <c r="ILT33" s="291"/>
      <c r="ILU33" s="291"/>
      <c r="ILV33" s="291"/>
      <c r="ILW33" s="291"/>
      <c r="ILX33" s="291"/>
      <c r="ILY33" s="291"/>
      <c r="ILZ33" s="291"/>
      <c r="IMA33" s="291"/>
      <c r="IMB33" s="291"/>
      <c r="IMC33" s="291"/>
      <c r="IMD33" s="291"/>
      <c r="IME33" s="291"/>
      <c r="IMF33" s="291"/>
      <c r="IMG33" s="291"/>
      <c r="IMH33" s="291"/>
      <c r="IMI33" s="291"/>
      <c r="IMJ33" s="291"/>
      <c r="IMK33" s="291"/>
      <c r="IML33" s="291"/>
      <c r="IMM33" s="291"/>
      <c r="IMN33" s="291"/>
      <c r="IMO33" s="291"/>
      <c r="IMP33" s="291"/>
      <c r="IMQ33" s="291"/>
      <c r="IMR33" s="291"/>
      <c r="IMS33" s="291"/>
      <c r="IMT33" s="291"/>
      <c r="IMU33" s="291"/>
      <c r="IMV33" s="291"/>
      <c r="IMW33" s="291"/>
      <c r="IMX33" s="291"/>
      <c r="IMY33" s="291"/>
      <c r="IMZ33" s="291"/>
      <c r="INA33" s="291"/>
      <c r="INB33" s="291"/>
      <c r="INC33" s="291"/>
      <c r="IND33" s="291"/>
      <c r="INE33" s="291"/>
      <c r="INF33" s="291"/>
      <c r="ING33" s="291"/>
      <c r="INH33" s="291"/>
      <c r="INI33" s="291"/>
      <c r="INJ33" s="291"/>
      <c r="INK33" s="291"/>
      <c r="INL33" s="291"/>
      <c r="INM33" s="291"/>
      <c r="INN33" s="291"/>
      <c r="INO33" s="291"/>
      <c r="INP33" s="291"/>
      <c r="INQ33" s="291"/>
      <c r="INR33" s="291"/>
      <c r="INS33" s="291"/>
      <c r="INT33" s="291"/>
      <c r="INU33" s="291"/>
      <c r="INV33" s="291"/>
      <c r="INW33" s="291"/>
      <c r="INX33" s="291"/>
      <c r="INY33" s="291"/>
      <c r="INZ33" s="291"/>
      <c r="IOA33" s="291"/>
      <c r="IOB33" s="291"/>
      <c r="IOC33" s="291"/>
      <c r="IOD33" s="291"/>
      <c r="IOE33" s="291"/>
      <c r="IOF33" s="291"/>
      <c r="IOG33" s="291"/>
      <c r="IOH33" s="291"/>
      <c r="IOI33" s="291"/>
      <c r="IOJ33" s="291"/>
      <c r="IOK33" s="291"/>
      <c r="IOL33" s="291"/>
      <c r="IOM33" s="291"/>
      <c r="ION33" s="291"/>
      <c r="IOO33" s="291"/>
      <c r="IOP33" s="291"/>
      <c r="IOQ33" s="291"/>
      <c r="IOR33" s="291"/>
      <c r="IOS33" s="291"/>
      <c r="IOT33" s="291"/>
      <c r="IOU33" s="291"/>
      <c r="IOV33" s="291"/>
      <c r="IOW33" s="291"/>
      <c r="IOX33" s="291"/>
      <c r="IOY33" s="291"/>
      <c r="IOZ33" s="291"/>
      <c r="IPA33" s="291"/>
      <c r="IPB33" s="291"/>
      <c r="IPC33" s="291"/>
      <c r="IPD33" s="291"/>
      <c r="IPE33" s="291"/>
      <c r="IPF33" s="291"/>
      <c r="IPG33" s="291"/>
      <c r="IPH33" s="291"/>
      <c r="IPI33" s="291"/>
      <c r="IPJ33" s="291"/>
      <c r="IPK33" s="291"/>
      <c r="IPL33" s="291"/>
      <c r="IPM33" s="291"/>
      <c r="IPN33" s="291"/>
      <c r="IPO33" s="291"/>
      <c r="IPP33" s="291"/>
      <c r="IPQ33" s="291"/>
      <c r="IPR33" s="291"/>
      <c r="IPS33" s="291"/>
      <c r="IPT33" s="291"/>
      <c r="IPU33" s="291"/>
      <c r="IPV33" s="291"/>
      <c r="IPW33" s="291"/>
      <c r="IPX33" s="291"/>
      <c r="IPY33" s="291"/>
      <c r="IPZ33" s="291"/>
      <c r="IQA33" s="291"/>
      <c r="IQB33" s="291"/>
      <c r="IQC33" s="291"/>
      <c r="IQD33" s="291"/>
      <c r="IQE33" s="291"/>
      <c r="IQF33" s="291"/>
      <c r="IQG33" s="291"/>
      <c r="IQH33" s="291"/>
      <c r="IQI33" s="291"/>
      <c r="IQJ33" s="291"/>
      <c r="IQK33" s="291"/>
      <c r="IQL33" s="291"/>
      <c r="IQM33" s="291"/>
      <c r="IQN33" s="291"/>
      <c r="IQO33" s="291"/>
      <c r="IQP33" s="291"/>
      <c r="IQQ33" s="291"/>
      <c r="IQR33" s="291"/>
      <c r="IQS33" s="291"/>
      <c r="IQT33" s="291"/>
      <c r="IQU33" s="291"/>
      <c r="IQV33" s="291"/>
      <c r="IQW33" s="291"/>
      <c r="IQX33" s="291"/>
      <c r="IQY33" s="291"/>
      <c r="IQZ33" s="291"/>
      <c r="IRA33" s="291"/>
      <c r="IRB33" s="291"/>
      <c r="IRC33" s="291"/>
      <c r="IRD33" s="291"/>
      <c r="IRE33" s="291"/>
      <c r="IRF33" s="291"/>
      <c r="IRG33" s="291"/>
      <c r="IRH33" s="291"/>
      <c r="IRI33" s="291"/>
      <c r="IRJ33" s="291"/>
      <c r="IRK33" s="291"/>
      <c r="IRL33" s="291"/>
      <c r="IRM33" s="291"/>
      <c r="IRN33" s="291"/>
      <c r="IRO33" s="291"/>
      <c r="IRP33" s="291"/>
      <c r="IRQ33" s="291"/>
      <c r="IRR33" s="291"/>
      <c r="IRS33" s="291"/>
      <c r="IRT33" s="291"/>
      <c r="IRU33" s="291"/>
      <c r="IRV33" s="291"/>
      <c r="IRW33" s="291"/>
      <c r="IRX33" s="291"/>
      <c r="IRY33" s="291"/>
      <c r="IRZ33" s="291"/>
      <c r="ISA33" s="291"/>
      <c r="ISB33" s="291"/>
      <c r="ISC33" s="291"/>
      <c r="ISD33" s="291"/>
      <c r="ISE33" s="291"/>
      <c r="ISF33" s="291"/>
      <c r="ISG33" s="291"/>
      <c r="ISH33" s="291"/>
      <c r="ISI33" s="291"/>
      <c r="ISJ33" s="291"/>
      <c r="ISK33" s="291"/>
      <c r="ISL33" s="291"/>
      <c r="ISM33" s="291"/>
      <c r="ISN33" s="291"/>
      <c r="ISO33" s="291"/>
      <c r="ISP33" s="291"/>
      <c r="ISQ33" s="291"/>
      <c r="ISR33" s="291"/>
      <c r="ISS33" s="291"/>
      <c r="IST33" s="291"/>
      <c r="ISU33" s="291"/>
      <c r="ISV33" s="291"/>
      <c r="ISW33" s="291"/>
      <c r="ISX33" s="291"/>
      <c r="ISY33" s="291"/>
      <c r="ISZ33" s="291"/>
      <c r="ITA33" s="291"/>
      <c r="ITB33" s="291"/>
      <c r="ITC33" s="291"/>
      <c r="ITD33" s="291"/>
      <c r="ITE33" s="291"/>
      <c r="ITF33" s="291"/>
      <c r="ITG33" s="291"/>
      <c r="ITH33" s="291"/>
      <c r="ITI33" s="291"/>
      <c r="ITJ33" s="291"/>
      <c r="ITK33" s="291"/>
      <c r="ITL33" s="291"/>
      <c r="ITM33" s="291"/>
      <c r="ITN33" s="291"/>
      <c r="ITO33" s="291"/>
      <c r="ITP33" s="291"/>
      <c r="ITQ33" s="291"/>
      <c r="ITR33" s="291"/>
      <c r="ITS33" s="291"/>
      <c r="ITT33" s="291"/>
      <c r="ITU33" s="291"/>
      <c r="ITV33" s="291"/>
      <c r="ITW33" s="291"/>
      <c r="ITX33" s="291"/>
      <c r="ITY33" s="291"/>
      <c r="ITZ33" s="291"/>
      <c r="IUA33" s="291"/>
      <c r="IUB33" s="291"/>
      <c r="IUC33" s="291"/>
      <c r="IUD33" s="291"/>
      <c r="IUE33" s="291"/>
      <c r="IUF33" s="291"/>
      <c r="IUG33" s="291"/>
      <c r="IUH33" s="291"/>
      <c r="IUI33" s="291"/>
      <c r="IUJ33" s="291"/>
      <c r="IUK33" s="291"/>
      <c r="IUL33" s="291"/>
      <c r="IUM33" s="291"/>
      <c r="IUN33" s="291"/>
      <c r="IUO33" s="291"/>
      <c r="IUP33" s="291"/>
      <c r="IUQ33" s="291"/>
      <c r="IUR33" s="291"/>
      <c r="IUS33" s="291"/>
      <c r="IUT33" s="291"/>
      <c r="IUU33" s="291"/>
      <c r="IUV33" s="291"/>
      <c r="IUW33" s="291"/>
      <c r="IUX33" s="291"/>
      <c r="IUY33" s="291"/>
      <c r="IUZ33" s="291"/>
      <c r="IVA33" s="291"/>
      <c r="IVB33" s="291"/>
      <c r="IVC33" s="291"/>
      <c r="IVD33" s="291"/>
      <c r="IVE33" s="291"/>
      <c r="IVF33" s="291"/>
      <c r="IVG33" s="291"/>
      <c r="IVH33" s="291"/>
      <c r="IVI33" s="291"/>
      <c r="IVJ33" s="291"/>
      <c r="IVK33" s="291"/>
      <c r="IVL33" s="291"/>
      <c r="IVM33" s="291"/>
      <c r="IVN33" s="291"/>
      <c r="IVO33" s="291"/>
      <c r="IVP33" s="291"/>
      <c r="IVQ33" s="291"/>
      <c r="IVR33" s="291"/>
      <c r="IVS33" s="291"/>
      <c r="IVT33" s="291"/>
      <c r="IVU33" s="291"/>
      <c r="IVV33" s="291"/>
      <c r="IVW33" s="291"/>
      <c r="IVX33" s="291"/>
      <c r="IVY33" s="291"/>
      <c r="IVZ33" s="291"/>
      <c r="IWA33" s="291"/>
      <c r="IWB33" s="291"/>
      <c r="IWC33" s="291"/>
      <c r="IWD33" s="291"/>
      <c r="IWE33" s="291"/>
      <c r="IWF33" s="291"/>
      <c r="IWG33" s="291"/>
      <c r="IWH33" s="291"/>
      <c r="IWI33" s="291"/>
      <c r="IWJ33" s="291"/>
      <c r="IWK33" s="291"/>
      <c r="IWL33" s="291"/>
      <c r="IWM33" s="291"/>
      <c r="IWN33" s="291"/>
      <c r="IWO33" s="291"/>
      <c r="IWP33" s="291"/>
      <c r="IWQ33" s="291"/>
      <c r="IWR33" s="291"/>
      <c r="IWS33" s="291"/>
      <c r="IWT33" s="291"/>
      <c r="IWU33" s="291"/>
      <c r="IWV33" s="291"/>
      <c r="IWW33" s="291"/>
      <c r="IWX33" s="291"/>
      <c r="IWY33" s="291"/>
      <c r="IWZ33" s="291"/>
      <c r="IXA33" s="291"/>
      <c r="IXB33" s="291"/>
      <c r="IXC33" s="291"/>
      <c r="IXD33" s="291"/>
      <c r="IXE33" s="291"/>
      <c r="IXF33" s="291"/>
      <c r="IXG33" s="291"/>
      <c r="IXH33" s="291"/>
      <c r="IXI33" s="291"/>
      <c r="IXJ33" s="291"/>
      <c r="IXK33" s="291"/>
      <c r="IXL33" s="291"/>
      <c r="IXM33" s="291"/>
      <c r="IXN33" s="291"/>
      <c r="IXO33" s="291"/>
      <c r="IXP33" s="291"/>
      <c r="IXQ33" s="291"/>
      <c r="IXR33" s="291"/>
      <c r="IXS33" s="291"/>
      <c r="IXT33" s="291"/>
      <c r="IXU33" s="291"/>
      <c r="IXV33" s="291"/>
      <c r="IXW33" s="291"/>
      <c r="IXX33" s="291"/>
      <c r="IXY33" s="291"/>
      <c r="IXZ33" s="291"/>
      <c r="IYA33" s="291"/>
      <c r="IYB33" s="291"/>
      <c r="IYC33" s="291"/>
      <c r="IYD33" s="291"/>
      <c r="IYE33" s="291"/>
      <c r="IYF33" s="291"/>
      <c r="IYG33" s="291"/>
      <c r="IYH33" s="291"/>
      <c r="IYI33" s="291"/>
      <c r="IYJ33" s="291"/>
      <c r="IYK33" s="291"/>
      <c r="IYL33" s="291"/>
      <c r="IYM33" s="291"/>
      <c r="IYN33" s="291"/>
      <c r="IYO33" s="291"/>
      <c r="IYP33" s="291"/>
      <c r="IYQ33" s="291"/>
      <c r="IYR33" s="291"/>
      <c r="IYS33" s="291"/>
      <c r="IYT33" s="291"/>
      <c r="IYU33" s="291"/>
      <c r="IYV33" s="291"/>
      <c r="IYW33" s="291"/>
      <c r="IYX33" s="291"/>
      <c r="IYY33" s="291"/>
      <c r="IYZ33" s="291"/>
      <c r="IZA33" s="291"/>
      <c r="IZB33" s="291"/>
      <c r="IZC33" s="291"/>
      <c r="IZD33" s="291"/>
      <c r="IZE33" s="291"/>
      <c r="IZF33" s="291"/>
      <c r="IZG33" s="291"/>
      <c r="IZH33" s="291"/>
      <c r="IZI33" s="291"/>
      <c r="IZJ33" s="291"/>
      <c r="IZK33" s="291"/>
      <c r="IZL33" s="291"/>
      <c r="IZM33" s="291"/>
      <c r="IZN33" s="291"/>
      <c r="IZO33" s="291"/>
      <c r="IZP33" s="291"/>
      <c r="IZQ33" s="291"/>
      <c r="IZR33" s="291"/>
      <c r="IZS33" s="291"/>
      <c r="IZT33" s="291"/>
      <c r="IZU33" s="291"/>
      <c r="IZV33" s="291"/>
      <c r="IZW33" s="291"/>
      <c r="IZX33" s="291"/>
      <c r="IZY33" s="291"/>
      <c r="IZZ33" s="291"/>
      <c r="JAA33" s="291"/>
      <c r="JAB33" s="291"/>
      <c r="JAC33" s="291"/>
      <c r="JAD33" s="291"/>
      <c r="JAE33" s="291"/>
      <c r="JAF33" s="291"/>
      <c r="JAG33" s="291"/>
      <c r="JAH33" s="291"/>
      <c r="JAI33" s="291"/>
      <c r="JAJ33" s="291"/>
      <c r="JAK33" s="291"/>
      <c r="JAL33" s="291"/>
      <c r="JAM33" s="291"/>
      <c r="JAN33" s="291"/>
      <c r="JAO33" s="291"/>
      <c r="JAP33" s="291"/>
      <c r="JAQ33" s="291"/>
      <c r="JAR33" s="291"/>
      <c r="JAS33" s="291"/>
      <c r="JAT33" s="291"/>
      <c r="JAU33" s="291"/>
      <c r="JAV33" s="291"/>
      <c r="JAW33" s="291"/>
      <c r="JAX33" s="291"/>
      <c r="JAY33" s="291"/>
      <c r="JAZ33" s="291"/>
      <c r="JBA33" s="291"/>
      <c r="JBB33" s="291"/>
      <c r="JBC33" s="291"/>
      <c r="JBD33" s="291"/>
      <c r="JBE33" s="291"/>
      <c r="JBF33" s="291"/>
      <c r="JBG33" s="291"/>
      <c r="JBH33" s="291"/>
      <c r="JBI33" s="291"/>
      <c r="JBJ33" s="291"/>
      <c r="JBK33" s="291"/>
      <c r="JBL33" s="291"/>
      <c r="JBM33" s="291"/>
      <c r="JBN33" s="291"/>
      <c r="JBO33" s="291"/>
      <c r="JBP33" s="291"/>
      <c r="JBQ33" s="291"/>
      <c r="JBR33" s="291"/>
      <c r="JBS33" s="291"/>
      <c r="JBT33" s="291"/>
      <c r="JBU33" s="291"/>
      <c r="JBV33" s="291"/>
      <c r="JBW33" s="291"/>
      <c r="JBX33" s="291"/>
      <c r="JBY33" s="291"/>
      <c r="JBZ33" s="291"/>
      <c r="JCA33" s="291"/>
      <c r="JCB33" s="291"/>
      <c r="JCC33" s="291"/>
      <c r="JCD33" s="291"/>
      <c r="JCE33" s="291"/>
      <c r="JCF33" s="291"/>
      <c r="JCG33" s="291"/>
      <c r="JCH33" s="291"/>
      <c r="JCI33" s="291"/>
      <c r="JCJ33" s="291"/>
      <c r="JCK33" s="291"/>
      <c r="JCL33" s="291"/>
      <c r="JCM33" s="291"/>
      <c r="JCN33" s="291"/>
      <c r="JCO33" s="291"/>
      <c r="JCP33" s="291"/>
      <c r="JCQ33" s="291"/>
      <c r="JCR33" s="291"/>
      <c r="JCS33" s="291"/>
      <c r="JCT33" s="291"/>
      <c r="JCU33" s="291"/>
      <c r="JCV33" s="291"/>
      <c r="JCW33" s="291"/>
      <c r="JCX33" s="291"/>
      <c r="JCY33" s="291"/>
      <c r="JCZ33" s="291"/>
      <c r="JDA33" s="291"/>
      <c r="JDB33" s="291"/>
      <c r="JDC33" s="291"/>
      <c r="JDD33" s="291"/>
      <c r="JDE33" s="291"/>
      <c r="JDF33" s="291"/>
      <c r="JDG33" s="291"/>
      <c r="JDH33" s="291"/>
      <c r="JDI33" s="291"/>
      <c r="JDJ33" s="291"/>
      <c r="JDK33" s="291"/>
      <c r="JDL33" s="291"/>
      <c r="JDM33" s="291"/>
      <c r="JDN33" s="291"/>
      <c r="JDO33" s="291"/>
      <c r="JDP33" s="291"/>
      <c r="JDQ33" s="291"/>
      <c r="JDR33" s="291"/>
      <c r="JDS33" s="291"/>
      <c r="JDT33" s="291"/>
      <c r="JDU33" s="291"/>
      <c r="JDV33" s="291"/>
      <c r="JDW33" s="291"/>
      <c r="JDX33" s="291"/>
      <c r="JDY33" s="291"/>
      <c r="JDZ33" s="291"/>
      <c r="JEA33" s="291"/>
      <c r="JEB33" s="291"/>
      <c r="JEC33" s="291"/>
      <c r="JED33" s="291"/>
      <c r="JEE33" s="291"/>
      <c r="JEF33" s="291"/>
      <c r="JEG33" s="291"/>
      <c r="JEH33" s="291"/>
      <c r="JEI33" s="291"/>
      <c r="JEJ33" s="291"/>
      <c r="JEK33" s="291"/>
      <c r="JEL33" s="291"/>
      <c r="JEM33" s="291"/>
      <c r="JEN33" s="291"/>
      <c r="JEO33" s="291"/>
      <c r="JEP33" s="291"/>
      <c r="JEQ33" s="291"/>
      <c r="JER33" s="291"/>
      <c r="JES33" s="291"/>
      <c r="JET33" s="291"/>
      <c r="JEU33" s="291"/>
      <c r="JEV33" s="291"/>
      <c r="JEW33" s="291"/>
      <c r="JEX33" s="291"/>
      <c r="JEY33" s="291"/>
      <c r="JEZ33" s="291"/>
      <c r="JFA33" s="291"/>
      <c r="JFB33" s="291"/>
      <c r="JFC33" s="291"/>
      <c r="JFD33" s="291"/>
      <c r="JFE33" s="291"/>
      <c r="JFF33" s="291"/>
      <c r="JFG33" s="291"/>
      <c r="JFH33" s="291"/>
      <c r="JFI33" s="291"/>
      <c r="JFJ33" s="291"/>
      <c r="JFK33" s="291"/>
      <c r="JFL33" s="291"/>
      <c r="JFM33" s="291"/>
      <c r="JFN33" s="291"/>
      <c r="JFO33" s="291"/>
      <c r="JFP33" s="291"/>
      <c r="JFQ33" s="291"/>
      <c r="JFR33" s="291"/>
      <c r="JFS33" s="291"/>
      <c r="JFT33" s="291"/>
      <c r="JFU33" s="291"/>
      <c r="JFV33" s="291"/>
      <c r="JFW33" s="291"/>
      <c r="JFX33" s="291"/>
      <c r="JFY33" s="291"/>
      <c r="JFZ33" s="291"/>
      <c r="JGA33" s="291"/>
      <c r="JGB33" s="291"/>
      <c r="JGC33" s="291"/>
      <c r="JGD33" s="291"/>
      <c r="JGE33" s="291"/>
      <c r="JGF33" s="291"/>
      <c r="JGG33" s="291"/>
      <c r="JGH33" s="291"/>
      <c r="JGI33" s="291"/>
      <c r="JGJ33" s="291"/>
      <c r="JGK33" s="291"/>
      <c r="JGL33" s="291"/>
      <c r="JGM33" s="291"/>
      <c r="JGN33" s="291"/>
      <c r="JGO33" s="291"/>
      <c r="JGP33" s="291"/>
      <c r="JGQ33" s="291"/>
      <c r="JGR33" s="291"/>
      <c r="JGS33" s="291"/>
      <c r="JGT33" s="291"/>
      <c r="JGU33" s="291"/>
      <c r="JGV33" s="291"/>
      <c r="JGW33" s="291"/>
      <c r="JGX33" s="291"/>
      <c r="JGY33" s="291"/>
      <c r="JGZ33" s="291"/>
      <c r="JHA33" s="291"/>
      <c r="JHB33" s="291"/>
      <c r="JHC33" s="291"/>
      <c r="JHD33" s="291"/>
      <c r="JHE33" s="291"/>
      <c r="JHF33" s="291"/>
      <c r="JHG33" s="291"/>
      <c r="JHH33" s="291"/>
      <c r="JHI33" s="291"/>
      <c r="JHJ33" s="291"/>
      <c r="JHK33" s="291"/>
      <c r="JHL33" s="291"/>
      <c r="JHM33" s="291"/>
      <c r="JHN33" s="291"/>
      <c r="JHO33" s="291"/>
      <c r="JHP33" s="291"/>
      <c r="JHQ33" s="291"/>
      <c r="JHR33" s="291"/>
      <c r="JHS33" s="291"/>
      <c r="JHT33" s="291"/>
      <c r="JHU33" s="291"/>
      <c r="JHV33" s="291"/>
      <c r="JHW33" s="291"/>
      <c r="JHX33" s="291"/>
      <c r="JHY33" s="291"/>
      <c r="JHZ33" s="291"/>
      <c r="JIA33" s="291"/>
      <c r="JIB33" s="291"/>
      <c r="JIC33" s="291"/>
      <c r="JID33" s="291"/>
      <c r="JIE33" s="291"/>
      <c r="JIF33" s="291"/>
      <c r="JIG33" s="291"/>
      <c r="JIH33" s="291"/>
      <c r="JII33" s="291"/>
      <c r="JIJ33" s="291"/>
      <c r="JIK33" s="291"/>
      <c r="JIL33" s="291"/>
      <c r="JIM33" s="291"/>
      <c r="JIN33" s="291"/>
      <c r="JIO33" s="291"/>
      <c r="JIP33" s="291"/>
      <c r="JIQ33" s="291"/>
      <c r="JIR33" s="291"/>
      <c r="JIS33" s="291"/>
      <c r="JIT33" s="291"/>
      <c r="JIU33" s="291"/>
      <c r="JIV33" s="291"/>
      <c r="JIW33" s="291"/>
      <c r="JIX33" s="291"/>
      <c r="JIY33" s="291"/>
      <c r="JIZ33" s="291"/>
      <c r="JJA33" s="291"/>
      <c r="JJB33" s="291"/>
      <c r="JJC33" s="291"/>
      <c r="JJD33" s="291"/>
      <c r="JJE33" s="291"/>
      <c r="JJF33" s="291"/>
      <c r="JJG33" s="291"/>
      <c r="JJH33" s="291"/>
      <c r="JJI33" s="291"/>
      <c r="JJJ33" s="291"/>
      <c r="JJK33" s="291"/>
      <c r="JJL33" s="291"/>
      <c r="JJM33" s="291"/>
      <c r="JJN33" s="291"/>
      <c r="JJO33" s="291"/>
      <c r="JJP33" s="291"/>
      <c r="JJQ33" s="291"/>
      <c r="JJR33" s="291"/>
      <c r="JJS33" s="291"/>
      <c r="JJT33" s="291"/>
      <c r="JJU33" s="291"/>
      <c r="JJV33" s="291"/>
      <c r="JJW33" s="291"/>
      <c r="JJX33" s="291"/>
      <c r="JJY33" s="291"/>
      <c r="JJZ33" s="291"/>
      <c r="JKA33" s="291"/>
      <c r="JKB33" s="291"/>
      <c r="JKC33" s="291"/>
      <c r="JKD33" s="291"/>
      <c r="JKE33" s="291"/>
      <c r="JKF33" s="291"/>
      <c r="JKG33" s="291"/>
      <c r="JKH33" s="291"/>
      <c r="JKI33" s="291"/>
      <c r="JKJ33" s="291"/>
      <c r="JKK33" s="291"/>
      <c r="JKL33" s="291"/>
      <c r="JKM33" s="291"/>
      <c r="JKN33" s="291"/>
      <c r="JKO33" s="291"/>
      <c r="JKP33" s="291"/>
      <c r="JKQ33" s="291"/>
      <c r="JKR33" s="291"/>
      <c r="JKS33" s="291"/>
      <c r="JKT33" s="291"/>
      <c r="JKU33" s="291"/>
      <c r="JKV33" s="291"/>
      <c r="JKW33" s="291"/>
      <c r="JKX33" s="291"/>
      <c r="JKY33" s="291"/>
      <c r="JKZ33" s="291"/>
      <c r="JLA33" s="291"/>
      <c r="JLB33" s="291"/>
      <c r="JLC33" s="291"/>
      <c r="JLD33" s="291"/>
      <c r="JLE33" s="291"/>
      <c r="JLF33" s="291"/>
      <c r="JLG33" s="291"/>
      <c r="JLH33" s="291"/>
      <c r="JLI33" s="291"/>
      <c r="JLJ33" s="291"/>
      <c r="JLK33" s="291"/>
      <c r="JLL33" s="291"/>
      <c r="JLM33" s="291"/>
      <c r="JLN33" s="291"/>
      <c r="JLO33" s="291"/>
      <c r="JLP33" s="291"/>
      <c r="JLQ33" s="291"/>
      <c r="JLR33" s="291"/>
      <c r="JLS33" s="291"/>
      <c r="JLT33" s="291"/>
      <c r="JLU33" s="291"/>
      <c r="JLV33" s="291"/>
      <c r="JLW33" s="291"/>
      <c r="JLX33" s="291"/>
      <c r="JLY33" s="291"/>
      <c r="JLZ33" s="291"/>
      <c r="JMA33" s="291"/>
      <c r="JMB33" s="291"/>
      <c r="JMC33" s="291"/>
      <c r="JMD33" s="291"/>
      <c r="JME33" s="291"/>
      <c r="JMF33" s="291"/>
      <c r="JMG33" s="291"/>
      <c r="JMH33" s="291"/>
      <c r="JMI33" s="291"/>
      <c r="JMJ33" s="291"/>
      <c r="JMK33" s="291"/>
      <c r="JML33" s="291"/>
      <c r="JMM33" s="291"/>
      <c r="JMN33" s="291"/>
      <c r="JMO33" s="291"/>
      <c r="JMP33" s="291"/>
      <c r="JMQ33" s="291"/>
      <c r="JMR33" s="291"/>
      <c r="JMS33" s="291"/>
      <c r="JMT33" s="291"/>
      <c r="JMU33" s="291"/>
      <c r="JMV33" s="291"/>
      <c r="JMW33" s="291"/>
      <c r="JMX33" s="291"/>
      <c r="JMY33" s="291"/>
      <c r="JMZ33" s="291"/>
      <c r="JNA33" s="291"/>
      <c r="JNB33" s="291"/>
      <c r="JNC33" s="291"/>
      <c r="JND33" s="291"/>
      <c r="JNE33" s="291"/>
      <c r="JNF33" s="291"/>
      <c r="JNG33" s="291"/>
      <c r="JNH33" s="291"/>
      <c r="JNI33" s="291"/>
      <c r="JNJ33" s="291"/>
      <c r="JNK33" s="291"/>
      <c r="JNL33" s="291"/>
      <c r="JNM33" s="291"/>
      <c r="JNN33" s="291"/>
      <c r="JNO33" s="291"/>
      <c r="JNP33" s="291"/>
      <c r="JNQ33" s="291"/>
      <c r="JNR33" s="291"/>
      <c r="JNS33" s="291"/>
      <c r="JNT33" s="291"/>
      <c r="JNU33" s="291"/>
      <c r="JNV33" s="291"/>
      <c r="JNW33" s="291"/>
      <c r="JNX33" s="291"/>
      <c r="JNY33" s="291"/>
      <c r="JNZ33" s="291"/>
      <c r="JOA33" s="291"/>
      <c r="JOB33" s="291"/>
      <c r="JOC33" s="291"/>
      <c r="JOD33" s="291"/>
      <c r="JOE33" s="291"/>
      <c r="JOF33" s="291"/>
      <c r="JOG33" s="291"/>
      <c r="JOH33" s="291"/>
      <c r="JOI33" s="291"/>
      <c r="JOJ33" s="291"/>
      <c r="JOK33" s="291"/>
      <c r="JOL33" s="291"/>
      <c r="JOM33" s="291"/>
      <c r="JON33" s="291"/>
      <c r="JOO33" s="291"/>
      <c r="JOP33" s="291"/>
      <c r="JOQ33" s="291"/>
      <c r="JOR33" s="291"/>
      <c r="JOS33" s="291"/>
      <c r="JOT33" s="291"/>
      <c r="JOU33" s="291"/>
      <c r="JOV33" s="291"/>
      <c r="JOW33" s="291"/>
      <c r="JOX33" s="291"/>
      <c r="JOY33" s="291"/>
      <c r="JOZ33" s="291"/>
      <c r="JPA33" s="291"/>
      <c r="JPB33" s="291"/>
      <c r="JPC33" s="291"/>
      <c r="JPD33" s="291"/>
      <c r="JPE33" s="291"/>
      <c r="JPF33" s="291"/>
      <c r="JPG33" s="291"/>
      <c r="JPH33" s="291"/>
      <c r="JPI33" s="291"/>
      <c r="JPJ33" s="291"/>
      <c r="JPK33" s="291"/>
      <c r="JPL33" s="291"/>
      <c r="JPM33" s="291"/>
      <c r="JPN33" s="291"/>
      <c r="JPO33" s="291"/>
      <c r="JPP33" s="291"/>
      <c r="JPQ33" s="291"/>
      <c r="JPR33" s="291"/>
      <c r="JPS33" s="291"/>
      <c r="JPT33" s="291"/>
      <c r="JPU33" s="291"/>
      <c r="JPV33" s="291"/>
      <c r="JPW33" s="291"/>
      <c r="JPX33" s="291"/>
      <c r="JPY33" s="291"/>
      <c r="JPZ33" s="291"/>
      <c r="JQA33" s="291"/>
      <c r="JQB33" s="291"/>
      <c r="JQC33" s="291"/>
      <c r="JQD33" s="291"/>
      <c r="JQE33" s="291"/>
      <c r="JQF33" s="291"/>
      <c r="JQG33" s="291"/>
      <c r="JQH33" s="291"/>
      <c r="JQI33" s="291"/>
      <c r="JQJ33" s="291"/>
      <c r="JQK33" s="291"/>
      <c r="JQL33" s="291"/>
      <c r="JQM33" s="291"/>
      <c r="JQN33" s="291"/>
      <c r="JQO33" s="291"/>
      <c r="JQP33" s="291"/>
      <c r="JQQ33" s="291"/>
      <c r="JQR33" s="291"/>
      <c r="JQS33" s="291"/>
      <c r="JQT33" s="291"/>
      <c r="JQU33" s="291"/>
      <c r="JQV33" s="291"/>
      <c r="JQW33" s="291"/>
      <c r="JQX33" s="291"/>
      <c r="JQY33" s="291"/>
      <c r="JQZ33" s="291"/>
      <c r="JRA33" s="291"/>
      <c r="JRB33" s="291"/>
      <c r="JRC33" s="291"/>
      <c r="JRD33" s="291"/>
      <c r="JRE33" s="291"/>
      <c r="JRF33" s="291"/>
      <c r="JRG33" s="291"/>
      <c r="JRH33" s="291"/>
      <c r="JRI33" s="291"/>
      <c r="JRJ33" s="291"/>
      <c r="JRK33" s="291"/>
      <c r="JRL33" s="291"/>
      <c r="JRM33" s="291"/>
      <c r="JRN33" s="291"/>
      <c r="JRO33" s="291"/>
      <c r="JRP33" s="291"/>
      <c r="JRQ33" s="291"/>
      <c r="JRR33" s="291"/>
      <c r="JRS33" s="291"/>
      <c r="JRT33" s="291"/>
      <c r="JRU33" s="291"/>
      <c r="JRV33" s="291"/>
      <c r="JRW33" s="291"/>
      <c r="JRX33" s="291"/>
      <c r="JRY33" s="291"/>
      <c r="JRZ33" s="291"/>
      <c r="JSA33" s="291"/>
      <c r="JSB33" s="291"/>
      <c r="JSC33" s="291"/>
      <c r="JSD33" s="291"/>
      <c r="JSE33" s="291"/>
      <c r="JSF33" s="291"/>
      <c r="JSG33" s="291"/>
      <c r="JSH33" s="291"/>
      <c r="JSI33" s="291"/>
      <c r="JSJ33" s="291"/>
      <c r="JSK33" s="291"/>
      <c r="JSL33" s="291"/>
      <c r="JSM33" s="291"/>
      <c r="JSN33" s="291"/>
      <c r="JSO33" s="291"/>
      <c r="JSP33" s="291"/>
      <c r="JSQ33" s="291"/>
      <c r="JSR33" s="291"/>
      <c r="JSS33" s="291"/>
      <c r="JST33" s="291"/>
      <c r="JSU33" s="291"/>
      <c r="JSV33" s="291"/>
      <c r="JSW33" s="291"/>
      <c r="JSX33" s="291"/>
      <c r="JSY33" s="291"/>
      <c r="JSZ33" s="291"/>
      <c r="JTA33" s="291"/>
      <c r="JTB33" s="291"/>
      <c r="JTC33" s="291"/>
      <c r="JTD33" s="291"/>
      <c r="JTE33" s="291"/>
      <c r="JTF33" s="291"/>
      <c r="JTG33" s="291"/>
      <c r="JTH33" s="291"/>
      <c r="JTI33" s="291"/>
      <c r="JTJ33" s="291"/>
      <c r="JTK33" s="291"/>
      <c r="JTL33" s="291"/>
      <c r="JTM33" s="291"/>
      <c r="JTN33" s="291"/>
      <c r="JTO33" s="291"/>
      <c r="JTP33" s="291"/>
      <c r="JTQ33" s="291"/>
      <c r="JTR33" s="291"/>
      <c r="JTS33" s="291"/>
      <c r="JTT33" s="291"/>
      <c r="JTU33" s="291"/>
      <c r="JTV33" s="291"/>
      <c r="JTW33" s="291"/>
      <c r="JTX33" s="291"/>
      <c r="JTY33" s="291"/>
      <c r="JTZ33" s="291"/>
      <c r="JUA33" s="291"/>
      <c r="JUB33" s="291"/>
      <c r="JUC33" s="291"/>
      <c r="JUD33" s="291"/>
      <c r="JUE33" s="291"/>
      <c r="JUF33" s="291"/>
      <c r="JUG33" s="291"/>
      <c r="JUH33" s="291"/>
      <c r="JUI33" s="291"/>
      <c r="JUJ33" s="291"/>
      <c r="JUK33" s="291"/>
      <c r="JUL33" s="291"/>
      <c r="JUM33" s="291"/>
      <c r="JUN33" s="291"/>
      <c r="JUO33" s="291"/>
      <c r="JUP33" s="291"/>
      <c r="JUQ33" s="291"/>
      <c r="JUR33" s="291"/>
      <c r="JUS33" s="291"/>
      <c r="JUT33" s="291"/>
      <c r="JUU33" s="291"/>
      <c r="JUV33" s="291"/>
      <c r="JUW33" s="291"/>
      <c r="JUX33" s="291"/>
      <c r="JUY33" s="291"/>
      <c r="JUZ33" s="291"/>
      <c r="JVA33" s="291"/>
      <c r="JVB33" s="291"/>
      <c r="JVC33" s="291"/>
      <c r="JVD33" s="291"/>
      <c r="JVE33" s="291"/>
      <c r="JVF33" s="291"/>
      <c r="JVG33" s="291"/>
      <c r="JVH33" s="291"/>
      <c r="JVI33" s="291"/>
      <c r="JVJ33" s="291"/>
      <c r="JVK33" s="291"/>
      <c r="JVL33" s="291"/>
      <c r="JVM33" s="291"/>
      <c r="JVN33" s="291"/>
      <c r="JVO33" s="291"/>
      <c r="JVP33" s="291"/>
      <c r="JVQ33" s="291"/>
      <c r="JVR33" s="291"/>
      <c r="JVS33" s="291"/>
      <c r="JVT33" s="291"/>
      <c r="JVU33" s="291"/>
      <c r="JVV33" s="291"/>
      <c r="JVW33" s="291"/>
      <c r="JVX33" s="291"/>
      <c r="JVY33" s="291"/>
      <c r="JVZ33" s="291"/>
      <c r="JWA33" s="291"/>
      <c r="JWB33" s="291"/>
      <c r="JWC33" s="291"/>
      <c r="JWD33" s="291"/>
      <c r="JWE33" s="291"/>
      <c r="JWF33" s="291"/>
      <c r="JWG33" s="291"/>
      <c r="JWH33" s="291"/>
      <c r="JWI33" s="291"/>
      <c r="JWJ33" s="291"/>
      <c r="JWK33" s="291"/>
      <c r="JWL33" s="291"/>
      <c r="JWM33" s="291"/>
      <c r="JWN33" s="291"/>
      <c r="JWO33" s="291"/>
      <c r="JWP33" s="291"/>
      <c r="JWQ33" s="291"/>
      <c r="JWR33" s="291"/>
      <c r="JWS33" s="291"/>
      <c r="JWT33" s="291"/>
      <c r="JWU33" s="291"/>
      <c r="JWV33" s="291"/>
      <c r="JWW33" s="291"/>
      <c r="JWX33" s="291"/>
      <c r="JWY33" s="291"/>
      <c r="JWZ33" s="291"/>
      <c r="JXA33" s="291"/>
      <c r="JXB33" s="291"/>
      <c r="JXC33" s="291"/>
      <c r="JXD33" s="291"/>
      <c r="JXE33" s="291"/>
      <c r="JXF33" s="291"/>
      <c r="JXG33" s="291"/>
      <c r="JXH33" s="291"/>
      <c r="JXI33" s="291"/>
      <c r="JXJ33" s="291"/>
      <c r="JXK33" s="291"/>
      <c r="JXL33" s="291"/>
      <c r="JXM33" s="291"/>
      <c r="JXN33" s="291"/>
      <c r="JXO33" s="291"/>
      <c r="JXP33" s="291"/>
      <c r="JXQ33" s="291"/>
      <c r="JXR33" s="291"/>
      <c r="JXS33" s="291"/>
      <c r="JXT33" s="291"/>
      <c r="JXU33" s="291"/>
      <c r="JXV33" s="291"/>
      <c r="JXW33" s="291"/>
      <c r="JXX33" s="291"/>
      <c r="JXY33" s="291"/>
      <c r="JXZ33" s="291"/>
      <c r="JYA33" s="291"/>
      <c r="JYB33" s="291"/>
      <c r="JYC33" s="291"/>
      <c r="JYD33" s="291"/>
      <c r="JYE33" s="291"/>
      <c r="JYF33" s="291"/>
      <c r="JYG33" s="291"/>
      <c r="JYH33" s="291"/>
      <c r="JYI33" s="291"/>
      <c r="JYJ33" s="291"/>
      <c r="JYK33" s="291"/>
      <c r="JYL33" s="291"/>
      <c r="JYM33" s="291"/>
      <c r="JYN33" s="291"/>
      <c r="JYO33" s="291"/>
      <c r="JYP33" s="291"/>
      <c r="JYQ33" s="291"/>
      <c r="JYR33" s="291"/>
      <c r="JYS33" s="291"/>
      <c r="JYT33" s="291"/>
      <c r="JYU33" s="291"/>
      <c r="JYV33" s="291"/>
      <c r="JYW33" s="291"/>
      <c r="JYX33" s="291"/>
      <c r="JYY33" s="291"/>
      <c r="JYZ33" s="291"/>
      <c r="JZA33" s="291"/>
      <c r="JZB33" s="291"/>
      <c r="JZC33" s="291"/>
      <c r="JZD33" s="291"/>
      <c r="JZE33" s="291"/>
      <c r="JZF33" s="291"/>
      <c r="JZG33" s="291"/>
      <c r="JZH33" s="291"/>
      <c r="JZI33" s="291"/>
      <c r="JZJ33" s="291"/>
      <c r="JZK33" s="291"/>
      <c r="JZL33" s="291"/>
      <c r="JZM33" s="291"/>
      <c r="JZN33" s="291"/>
      <c r="JZO33" s="291"/>
      <c r="JZP33" s="291"/>
      <c r="JZQ33" s="291"/>
      <c r="JZR33" s="291"/>
      <c r="JZS33" s="291"/>
      <c r="JZT33" s="291"/>
      <c r="JZU33" s="291"/>
      <c r="JZV33" s="291"/>
      <c r="JZW33" s="291"/>
      <c r="JZX33" s="291"/>
      <c r="JZY33" s="291"/>
      <c r="JZZ33" s="291"/>
      <c r="KAA33" s="291"/>
      <c r="KAB33" s="291"/>
      <c r="KAC33" s="291"/>
      <c r="KAD33" s="291"/>
      <c r="KAE33" s="291"/>
      <c r="KAF33" s="291"/>
      <c r="KAG33" s="291"/>
      <c r="KAH33" s="291"/>
      <c r="KAI33" s="291"/>
      <c r="KAJ33" s="291"/>
      <c r="KAK33" s="291"/>
      <c r="KAL33" s="291"/>
      <c r="KAM33" s="291"/>
      <c r="KAN33" s="291"/>
      <c r="KAO33" s="291"/>
      <c r="KAP33" s="291"/>
      <c r="KAQ33" s="291"/>
      <c r="KAR33" s="291"/>
      <c r="KAS33" s="291"/>
      <c r="KAT33" s="291"/>
      <c r="KAU33" s="291"/>
      <c r="KAV33" s="291"/>
      <c r="KAW33" s="291"/>
      <c r="KAX33" s="291"/>
      <c r="KAY33" s="291"/>
      <c r="KAZ33" s="291"/>
      <c r="KBA33" s="291"/>
      <c r="KBB33" s="291"/>
      <c r="KBC33" s="291"/>
      <c r="KBD33" s="291"/>
      <c r="KBE33" s="291"/>
      <c r="KBF33" s="291"/>
      <c r="KBG33" s="291"/>
      <c r="KBH33" s="291"/>
      <c r="KBI33" s="291"/>
      <c r="KBJ33" s="291"/>
      <c r="KBK33" s="291"/>
      <c r="KBL33" s="291"/>
      <c r="KBM33" s="291"/>
      <c r="KBN33" s="291"/>
      <c r="KBO33" s="291"/>
      <c r="KBP33" s="291"/>
      <c r="KBQ33" s="291"/>
      <c r="KBR33" s="291"/>
      <c r="KBS33" s="291"/>
      <c r="KBT33" s="291"/>
      <c r="KBU33" s="291"/>
      <c r="KBV33" s="291"/>
      <c r="KBW33" s="291"/>
      <c r="KBX33" s="291"/>
      <c r="KBY33" s="291"/>
      <c r="KBZ33" s="291"/>
      <c r="KCA33" s="291"/>
      <c r="KCB33" s="291"/>
      <c r="KCC33" s="291"/>
      <c r="KCD33" s="291"/>
      <c r="KCE33" s="291"/>
      <c r="KCF33" s="291"/>
      <c r="KCG33" s="291"/>
      <c r="KCH33" s="291"/>
      <c r="KCI33" s="291"/>
      <c r="KCJ33" s="291"/>
      <c r="KCK33" s="291"/>
      <c r="KCL33" s="291"/>
      <c r="KCM33" s="291"/>
      <c r="KCN33" s="291"/>
      <c r="KCO33" s="291"/>
      <c r="KCP33" s="291"/>
      <c r="KCQ33" s="291"/>
      <c r="KCR33" s="291"/>
      <c r="KCS33" s="291"/>
      <c r="KCT33" s="291"/>
      <c r="KCU33" s="291"/>
      <c r="KCV33" s="291"/>
      <c r="KCW33" s="291"/>
      <c r="KCX33" s="291"/>
      <c r="KCY33" s="291"/>
      <c r="KCZ33" s="291"/>
      <c r="KDA33" s="291"/>
      <c r="KDB33" s="291"/>
      <c r="KDC33" s="291"/>
      <c r="KDD33" s="291"/>
      <c r="KDE33" s="291"/>
      <c r="KDF33" s="291"/>
      <c r="KDG33" s="291"/>
      <c r="KDH33" s="291"/>
      <c r="KDI33" s="291"/>
      <c r="KDJ33" s="291"/>
      <c r="KDK33" s="291"/>
      <c r="KDL33" s="291"/>
      <c r="KDM33" s="291"/>
      <c r="KDN33" s="291"/>
      <c r="KDO33" s="291"/>
      <c r="KDP33" s="291"/>
      <c r="KDQ33" s="291"/>
      <c r="KDR33" s="291"/>
      <c r="KDS33" s="291"/>
      <c r="KDT33" s="291"/>
      <c r="KDU33" s="291"/>
      <c r="KDV33" s="291"/>
      <c r="KDW33" s="291"/>
      <c r="KDX33" s="291"/>
      <c r="KDY33" s="291"/>
      <c r="KDZ33" s="291"/>
      <c r="KEA33" s="291"/>
      <c r="KEB33" s="291"/>
      <c r="KEC33" s="291"/>
      <c r="KED33" s="291"/>
      <c r="KEE33" s="291"/>
      <c r="KEF33" s="291"/>
      <c r="KEG33" s="291"/>
      <c r="KEH33" s="291"/>
      <c r="KEI33" s="291"/>
      <c r="KEJ33" s="291"/>
      <c r="KEK33" s="291"/>
      <c r="KEL33" s="291"/>
      <c r="KEM33" s="291"/>
      <c r="KEN33" s="291"/>
      <c r="KEO33" s="291"/>
      <c r="KEP33" s="291"/>
      <c r="KEQ33" s="291"/>
      <c r="KER33" s="291"/>
      <c r="KES33" s="291"/>
      <c r="KET33" s="291"/>
      <c r="KEU33" s="291"/>
      <c r="KEV33" s="291"/>
      <c r="KEW33" s="291"/>
      <c r="KEX33" s="291"/>
      <c r="KEY33" s="291"/>
      <c r="KEZ33" s="291"/>
      <c r="KFA33" s="291"/>
      <c r="KFB33" s="291"/>
      <c r="KFC33" s="291"/>
      <c r="KFD33" s="291"/>
      <c r="KFE33" s="291"/>
      <c r="KFF33" s="291"/>
      <c r="KFG33" s="291"/>
      <c r="KFH33" s="291"/>
      <c r="KFI33" s="291"/>
      <c r="KFJ33" s="291"/>
      <c r="KFK33" s="291"/>
      <c r="KFL33" s="291"/>
      <c r="KFM33" s="291"/>
      <c r="KFN33" s="291"/>
      <c r="KFO33" s="291"/>
      <c r="KFP33" s="291"/>
      <c r="KFQ33" s="291"/>
      <c r="KFR33" s="291"/>
      <c r="KFS33" s="291"/>
      <c r="KFT33" s="291"/>
      <c r="KFU33" s="291"/>
      <c r="KFV33" s="291"/>
      <c r="KFW33" s="291"/>
      <c r="KFX33" s="291"/>
      <c r="KFY33" s="291"/>
      <c r="KFZ33" s="291"/>
      <c r="KGA33" s="291"/>
      <c r="KGB33" s="291"/>
      <c r="KGC33" s="291"/>
      <c r="KGD33" s="291"/>
      <c r="KGE33" s="291"/>
      <c r="KGF33" s="291"/>
      <c r="KGG33" s="291"/>
      <c r="KGH33" s="291"/>
      <c r="KGI33" s="291"/>
      <c r="KGJ33" s="291"/>
      <c r="KGK33" s="291"/>
      <c r="KGL33" s="291"/>
      <c r="KGM33" s="291"/>
      <c r="KGN33" s="291"/>
      <c r="KGO33" s="291"/>
      <c r="KGP33" s="291"/>
      <c r="KGQ33" s="291"/>
      <c r="KGR33" s="291"/>
      <c r="KGS33" s="291"/>
      <c r="KGT33" s="291"/>
      <c r="KGU33" s="291"/>
      <c r="KGV33" s="291"/>
      <c r="KGW33" s="291"/>
      <c r="KGX33" s="291"/>
      <c r="KGY33" s="291"/>
      <c r="KGZ33" s="291"/>
      <c r="KHA33" s="291"/>
      <c r="KHB33" s="291"/>
      <c r="KHC33" s="291"/>
      <c r="KHD33" s="291"/>
      <c r="KHE33" s="291"/>
      <c r="KHF33" s="291"/>
      <c r="KHG33" s="291"/>
      <c r="KHH33" s="291"/>
      <c r="KHI33" s="291"/>
      <c r="KHJ33" s="291"/>
      <c r="KHK33" s="291"/>
      <c r="KHL33" s="291"/>
      <c r="KHM33" s="291"/>
      <c r="KHN33" s="291"/>
      <c r="KHO33" s="291"/>
      <c r="KHP33" s="291"/>
      <c r="KHQ33" s="291"/>
      <c r="KHR33" s="291"/>
      <c r="KHS33" s="291"/>
      <c r="KHT33" s="291"/>
      <c r="KHU33" s="291"/>
      <c r="KHV33" s="291"/>
      <c r="KHW33" s="291"/>
      <c r="KHX33" s="291"/>
      <c r="KHY33" s="291"/>
      <c r="KHZ33" s="291"/>
      <c r="KIA33" s="291"/>
      <c r="KIB33" s="291"/>
      <c r="KIC33" s="291"/>
      <c r="KID33" s="291"/>
      <c r="KIE33" s="291"/>
      <c r="KIF33" s="291"/>
      <c r="KIG33" s="291"/>
      <c r="KIH33" s="291"/>
      <c r="KII33" s="291"/>
      <c r="KIJ33" s="291"/>
      <c r="KIK33" s="291"/>
      <c r="KIL33" s="291"/>
      <c r="KIM33" s="291"/>
      <c r="KIN33" s="291"/>
      <c r="KIO33" s="291"/>
      <c r="KIP33" s="291"/>
      <c r="KIQ33" s="291"/>
      <c r="KIR33" s="291"/>
      <c r="KIS33" s="291"/>
      <c r="KIT33" s="291"/>
      <c r="KIU33" s="291"/>
      <c r="KIV33" s="291"/>
      <c r="KIW33" s="291"/>
      <c r="KIX33" s="291"/>
      <c r="KIY33" s="291"/>
      <c r="KIZ33" s="291"/>
      <c r="KJA33" s="291"/>
      <c r="KJB33" s="291"/>
      <c r="KJC33" s="291"/>
      <c r="KJD33" s="291"/>
      <c r="KJE33" s="291"/>
      <c r="KJF33" s="291"/>
      <c r="KJG33" s="291"/>
      <c r="KJH33" s="291"/>
      <c r="KJI33" s="291"/>
      <c r="KJJ33" s="291"/>
      <c r="KJK33" s="291"/>
      <c r="KJL33" s="291"/>
      <c r="KJM33" s="291"/>
      <c r="KJN33" s="291"/>
      <c r="KJO33" s="291"/>
      <c r="KJP33" s="291"/>
      <c r="KJQ33" s="291"/>
      <c r="KJR33" s="291"/>
      <c r="KJS33" s="291"/>
      <c r="KJT33" s="291"/>
      <c r="KJU33" s="291"/>
      <c r="KJV33" s="291"/>
      <c r="KJW33" s="291"/>
      <c r="KJX33" s="291"/>
      <c r="KJY33" s="291"/>
      <c r="KJZ33" s="291"/>
      <c r="KKA33" s="291"/>
      <c r="KKB33" s="291"/>
      <c r="KKC33" s="291"/>
      <c r="KKD33" s="291"/>
      <c r="KKE33" s="291"/>
      <c r="KKF33" s="291"/>
      <c r="KKG33" s="291"/>
      <c r="KKH33" s="291"/>
      <c r="KKI33" s="291"/>
      <c r="KKJ33" s="291"/>
      <c r="KKK33" s="291"/>
      <c r="KKL33" s="291"/>
      <c r="KKM33" s="291"/>
      <c r="KKN33" s="291"/>
      <c r="KKO33" s="291"/>
      <c r="KKP33" s="291"/>
      <c r="KKQ33" s="291"/>
      <c r="KKR33" s="291"/>
      <c r="KKS33" s="291"/>
      <c r="KKT33" s="291"/>
      <c r="KKU33" s="291"/>
      <c r="KKV33" s="291"/>
      <c r="KKW33" s="291"/>
      <c r="KKX33" s="291"/>
      <c r="KKY33" s="291"/>
      <c r="KKZ33" s="291"/>
      <c r="KLA33" s="291"/>
      <c r="KLB33" s="291"/>
      <c r="KLC33" s="291"/>
      <c r="KLD33" s="291"/>
      <c r="KLE33" s="291"/>
      <c r="KLF33" s="291"/>
      <c r="KLG33" s="291"/>
      <c r="KLH33" s="291"/>
      <c r="KLI33" s="291"/>
      <c r="KLJ33" s="291"/>
      <c r="KLK33" s="291"/>
      <c r="KLL33" s="291"/>
      <c r="KLM33" s="291"/>
      <c r="KLN33" s="291"/>
      <c r="KLO33" s="291"/>
      <c r="KLP33" s="291"/>
      <c r="KLQ33" s="291"/>
      <c r="KLR33" s="291"/>
      <c r="KLS33" s="291"/>
      <c r="KLT33" s="291"/>
      <c r="KLU33" s="291"/>
      <c r="KLV33" s="291"/>
      <c r="KLW33" s="291"/>
      <c r="KLX33" s="291"/>
      <c r="KLY33" s="291"/>
      <c r="KLZ33" s="291"/>
      <c r="KMA33" s="291"/>
      <c r="KMB33" s="291"/>
      <c r="KMC33" s="291"/>
      <c r="KMD33" s="291"/>
      <c r="KME33" s="291"/>
      <c r="KMF33" s="291"/>
      <c r="KMG33" s="291"/>
      <c r="KMH33" s="291"/>
      <c r="KMI33" s="291"/>
      <c r="KMJ33" s="291"/>
      <c r="KMK33" s="291"/>
      <c r="KML33" s="291"/>
      <c r="KMM33" s="291"/>
      <c r="KMN33" s="291"/>
      <c r="KMO33" s="291"/>
      <c r="KMP33" s="291"/>
      <c r="KMQ33" s="291"/>
      <c r="KMR33" s="291"/>
      <c r="KMS33" s="291"/>
      <c r="KMT33" s="291"/>
      <c r="KMU33" s="291"/>
      <c r="KMV33" s="291"/>
      <c r="KMW33" s="291"/>
      <c r="KMX33" s="291"/>
      <c r="KMY33" s="291"/>
      <c r="KMZ33" s="291"/>
      <c r="KNA33" s="291"/>
      <c r="KNB33" s="291"/>
      <c r="KNC33" s="291"/>
      <c r="KND33" s="291"/>
      <c r="KNE33" s="291"/>
      <c r="KNF33" s="291"/>
      <c r="KNG33" s="291"/>
      <c r="KNH33" s="291"/>
      <c r="KNI33" s="291"/>
      <c r="KNJ33" s="291"/>
      <c r="KNK33" s="291"/>
      <c r="KNL33" s="291"/>
      <c r="KNM33" s="291"/>
      <c r="KNN33" s="291"/>
      <c r="KNO33" s="291"/>
      <c r="KNP33" s="291"/>
      <c r="KNQ33" s="291"/>
      <c r="KNR33" s="291"/>
      <c r="KNS33" s="291"/>
      <c r="KNT33" s="291"/>
      <c r="KNU33" s="291"/>
      <c r="KNV33" s="291"/>
      <c r="KNW33" s="291"/>
      <c r="KNX33" s="291"/>
      <c r="KNY33" s="291"/>
      <c r="KNZ33" s="291"/>
      <c r="KOA33" s="291"/>
      <c r="KOB33" s="291"/>
      <c r="KOC33" s="291"/>
      <c r="KOD33" s="291"/>
      <c r="KOE33" s="291"/>
      <c r="KOF33" s="291"/>
      <c r="KOG33" s="291"/>
      <c r="KOH33" s="291"/>
      <c r="KOI33" s="291"/>
      <c r="KOJ33" s="291"/>
      <c r="KOK33" s="291"/>
      <c r="KOL33" s="291"/>
      <c r="KOM33" s="291"/>
      <c r="KON33" s="291"/>
      <c r="KOO33" s="291"/>
      <c r="KOP33" s="291"/>
      <c r="KOQ33" s="291"/>
      <c r="KOR33" s="291"/>
      <c r="KOS33" s="291"/>
      <c r="KOT33" s="291"/>
      <c r="KOU33" s="291"/>
      <c r="KOV33" s="291"/>
      <c r="KOW33" s="291"/>
      <c r="KOX33" s="291"/>
      <c r="KOY33" s="291"/>
      <c r="KOZ33" s="291"/>
      <c r="KPA33" s="291"/>
      <c r="KPB33" s="291"/>
      <c r="KPC33" s="291"/>
      <c r="KPD33" s="291"/>
      <c r="KPE33" s="291"/>
      <c r="KPF33" s="291"/>
      <c r="KPG33" s="291"/>
      <c r="KPH33" s="291"/>
      <c r="KPI33" s="291"/>
      <c r="KPJ33" s="291"/>
      <c r="KPK33" s="291"/>
      <c r="KPL33" s="291"/>
      <c r="KPM33" s="291"/>
      <c r="KPN33" s="291"/>
      <c r="KPO33" s="291"/>
      <c r="KPP33" s="291"/>
      <c r="KPQ33" s="291"/>
      <c r="KPR33" s="291"/>
      <c r="KPS33" s="291"/>
      <c r="KPT33" s="291"/>
      <c r="KPU33" s="291"/>
      <c r="KPV33" s="291"/>
      <c r="KPW33" s="291"/>
      <c r="KPX33" s="291"/>
      <c r="KPY33" s="291"/>
      <c r="KPZ33" s="291"/>
      <c r="KQA33" s="291"/>
      <c r="KQB33" s="291"/>
      <c r="KQC33" s="291"/>
      <c r="KQD33" s="291"/>
      <c r="KQE33" s="291"/>
      <c r="KQF33" s="291"/>
      <c r="KQG33" s="291"/>
      <c r="KQH33" s="291"/>
      <c r="KQI33" s="291"/>
      <c r="KQJ33" s="291"/>
      <c r="KQK33" s="291"/>
      <c r="KQL33" s="291"/>
      <c r="KQM33" s="291"/>
      <c r="KQN33" s="291"/>
      <c r="KQO33" s="291"/>
      <c r="KQP33" s="291"/>
      <c r="KQQ33" s="291"/>
      <c r="KQR33" s="291"/>
      <c r="KQS33" s="291"/>
      <c r="KQT33" s="291"/>
      <c r="KQU33" s="291"/>
      <c r="KQV33" s="291"/>
      <c r="KQW33" s="291"/>
      <c r="KQX33" s="291"/>
      <c r="KQY33" s="291"/>
      <c r="KQZ33" s="291"/>
      <c r="KRA33" s="291"/>
      <c r="KRB33" s="291"/>
      <c r="KRC33" s="291"/>
      <c r="KRD33" s="291"/>
      <c r="KRE33" s="291"/>
      <c r="KRF33" s="291"/>
      <c r="KRG33" s="291"/>
      <c r="KRH33" s="291"/>
      <c r="KRI33" s="291"/>
      <c r="KRJ33" s="291"/>
      <c r="KRK33" s="291"/>
      <c r="KRL33" s="291"/>
      <c r="KRM33" s="291"/>
      <c r="KRN33" s="291"/>
      <c r="KRO33" s="291"/>
      <c r="KRP33" s="291"/>
      <c r="KRQ33" s="291"/>
      <c r="KRR33" s="291"/>
      <c r="KRS33" s="291"/>
      <c r="KRT33" s="291"/>
      <c r="KRU33" s="291"/>
      <c r="KRV33" s="291"/>
      <c r="KRW33" s="291"/>
      <c r="KRX33" s="291"/>
      <c r="KRY33" s="291"/>
      <c r="KRZ33" s="291"/>
      <c r="KSA33" s="291"/>
      <c r="KSB33" s="291"/>
      <c r="KSC33" s="291"/>
      <c r="KSD33" s="291"/>
      <c r="KSE33" s="291"/>
      <c r="KSF33" s="291"/>
      <c r="KSG33" s="291"/>
      <c r="KSH33" s="291"/>
      <c r="KSI33" s="291"/>
      <c r="KSJ33" s="291"/>
      <c r="KSK33" s="291"/>
      <c r="KSL33" s="291"/>
      <c r="KSM33" s="291"/>
      <c r="KSN33" s="291"/>
      <c r="KSO33" s="291"/>
      <c r="KSP33" s="291"/>
      <c r="KSQ33" s="291"/>
      <c r="KSR33" s="291"/>
      <c r="KSS33" s="291"/>
      <c r="KST33" s="291"/>
      <c r="KSU33" s="291"/>
      <c r="KSV33" s="291"/>
      <c r="KSW33" s="291"/>
      <c r="KSX33" s="291"/>
      <c r="KSY33" s="291"/>
      <c r="KSZ33" s="291"/>
      <c r="KTA33" s="291"/>
      <c r="KTB33" s="291"/>
      <c r="KTC33" s="291"/>
      <c r="KTD33" s="291"/>
      <c r="KTE33" s="291"/>
      <c r="KTF33" s="291"/>
      <c r="KTG33" s="291"/>
      <c r="KTH33" s="291"/>
      <c r="KTI33" s="291"/>
      <c r="KTJ33" s="291"/>
      <c r="KTK33" s="291"/>
      <c r="KTL33" s="291"/>
      <c r="KTM33" s="291"/>
      <c r="KTN33" s="291"/>
      <c r="KTO33" s="291"/>
      <c r="KTP33" s="291"/>
      <c r="KTQ33" s="291"/>
      <c r="KTR33" s="291"/>
      <c r="KTS33" s="291"/>
      <c r="KTT33" s="291"/>
      <c r="KTU33" s="291"/>
      <c r="KTV33" s="291"/>
      <c r="KTW33" s="291"/>
      <c r="KTX33" s="291"/>
      <c r="KTY33" s="291"/>
      <c r="KTZ33" s="291"/>
      <c r="KUA33" s="291"/>
      <c r="KUB33" s="291"/>
      <c r="KUC33" s="291"/>
      <c r="KUD33" s="291"/>
      <c r="KUE33" s="291"/>
      <c r="KUF33" s="291"/>
      <c r="KUG33" s="291"/>
      <c r="KUH33" s="291"/>
      <c r="KUI33" s="291"/>
      <c r="KUJ33" s="291"/>
      <c r="KUK33" s="291"/>
      <c r="KUL33" s="291"/>
      <c r="KUM33" s="291"/>
      <c r="KUN33" s="291"/>
      <c r="KUO33" s="291"/>
      <c r="KUP33" s="291"/>
      <c r="KUQ33" s="291"/>
      <c r="KUR33" s="291"/>
      <c r="KUS33" s="291"/>
      <c r="KUT33" s="291"/>
      <c r="KUU33" s="291"/>
      <c r="KUV33" s="291"/>
      <c r="KUW33" s="291"/>
      <c r="KUX33" s="291"/>
      <c r="KUY33" s="291"/>
      <c r="KUZ33" s="291"/>
      <c r="KVA33" s="291"/>
      <c r="KVB33" s="291"/>
      <c r="KVC33" s="291"/>
      <c r="KVD33" s="291"/>
      <c r="KVE33" s="291"/>
      <c r="KVF33" s="291"/>
      <c r="KVG33" s="291"/>
      <c r="KVH33" s="291"/>
      <c r="KVI33" s="291"/>
      <c r="KVJ33" s="291"/>
      <c r="KVK33" s="291"/>
      <c r="KVL33" s="291"/>
      <c r="KVM33" s="291"/>
      <c r="KVN33" s="291"/>
      <c r="KVO33" s="291"/>
      <c r="KVP33" s="291"/>
      <c r="KVQ33" s="291"/>
      <c r="KVR33" s="291"/>
      <c r="KVS33" s="291"/>
      <c r="KVT33" s="291"/>
      <c r="KVU33" s="291"/>
      <c r="KVV33" s="291"/>
      <c r="KVW33" s="291"/>
      <c r="KVX33" s="291"/>
      <c r="KVY33" s="291"/>
      <c r="KVZ33" s="291"/>
      <c r="KWA33" s="291"/>
      <c r="KWB33" s="291"/>
      <c r="KWC33" s="291"/>
      <c r="KWD33" s="291"/>
      <c r="KWE33" s="291"/>
      <c r="KWF33" s="291"/>
      <c r="KWG33" s="291"/>
      <c r="KWH33" s="291"/>
      <c r="KWI33" s="291"/>
      <c r="KWJ33" s="291"/>
      <c r="KWK33" s="291"/>
      <c r="KWL33" s="291"/>
      <c r="KWM33" s="291"/>
      <c r="KWN33" s="291"/>
      <c r="KWO33" s="291"/>
      <c r="KWP33" s="291"/>
      <c r="KWQ33" s="291"/>
      <c r="KWR33" s="291"/>
      <c r="KWS33" s="291"/>
      <c r="KWT33" s="291"/>
      <c r="KWU33" s="291"/>
      <c r="KWV33" s="291"/>
      <c r="KWW33" s="291"/>
      <c r="KWX33" s="291"/>
      <c r="KWY33" s="291"/>
      <c r="KWZ33" s="291"/>
      <c r="KXA33" s="291"/>
      <c r="KXB33" s="291"/>
      <c r="KXC33" s="291"/>
      <c r="KXD33" s="291"/>
      <c r="KXE33" s="291"/>
      <c r="KXF33" s="291"/>
      <c r="KXG33" s="291"/>
      <c r="KXH33" s="291"/>
      <c r="KXI33" s="291"/>
      <c r="KXJ33" s="291"/>
      <c r="KXK33" s="291"/>
      <c r="KXL33" s="291"/>
      <c r="KXM33" s="291"/>
      <c r="KXN33" s="291"/>
      <c r="KXO33" s="291"/>
      <c r="KXP33" s="291"/>
      <c r="KXQ33" s="291"/>
      <c r="KXR33" s="291"/>
      <c r="KXS33" s="291"/>
      <c r="KXT33" s="291"/>
      <c r="KXU33" s="291"/>
      <c r="KXV33" s="291"/>
      <c r="KXW33" s="291"/>
      <c r="KXX33" s="291"/>
      <c r="KXY33" s="291"/>
      <c r="KXZ33" s="291"/>
      <c r="KYA33" s="291"/>
      <c r="KYB33" s="291"/>
      <c r="KYC33" s="291"/>
      <c r="KYD33" s="291"/>
      <c r="KYE33" s="291"/>
      <c r="KYF33" s="291"/>
      <c r="KYG33" s="291"/>
      <c r="KYH33" s="291"/>
      <c r="KYI33" s="291"/>
      <c r="KYJ33" s="291"/>
      <c r="KYK33" s="291"/>
      <c r="KYL33" s="291"/>
      <c r="KYM33" s="291"/>
      <c r="KYN33" s="291"/>
      <c r="KYO33" s="291"/>
      <c r="KYP33" s="291"/>
      <c r="KYQ33" s="291"/>
      <c r="KYR33" s="291"/>
      <c r="KYS33" s="291"/>
      <c r="KYT33" s="291"/>
      <c r="KYU33" s="291"/>
      <c r="KYV33" s="291"/>
      <c r="KYW33" s="291"/>
      <c r="KYX33" s="291"/>
      <c r="KYY33" s="291"/>
      <c r="KYZ33" s="291"/>
      <c r="KZA33" s="291"/>
      <c r="KZB33" s="291"/>
      <c r="KZC33" s="291"/>
      <c r="KZD33" s="291"/>
      <c r="KZE33" s="291"/>
      <c r="KZF33" s="291"/>
      <c r="KZG33" s="291"/>
      <c r="KZH33" s="291"/>
      <c r="KZI33" s="291"/>
      <c r="KZJ33" s="291"/>
      <c r="KZK33" s="291"/>
      <c r="KZL33" s="291"/>
      <c r="KZM33" s="291"/>
      <c r="KZN33" s="291"/>
      <c r="KZO33" s="291"/>
      <c r="KZP33" s="291"/>
      <c r="KZQ33" s="291"/>
      <c r="KZR33" s="291"/>
      <c r="KZS33" s="291"/>
      <c r="KZT33" s="291"/>
      <c r="KZU33" s="291"/>
      <c r="KZV33" s="291"/>
      <c r="KZW33" s="291"/>
      <c r="KZX33" s="291"/>
      <c r="KZY33" s="291"/>
      <c r="KZZ33" s="291"/>
      <c r="LAA33" s="291"/>
      <c r="LAB33" s="291"/>
      <c r="LAC33" s="291"/>
      <c r="LAD33" s="291"/>
      <c r="LAE33" s="291"/>
      <c r="LAF33" s="291"/>
      <c r="LAG33" s="291"/>
      <c r="LAH33" s="291"/>
      <c r="LAI33" s="291"/>
      <c r="LAJ33" s="291"/>
      <c r="LAK33" s="291"/>
      <c r="LAL33" s="291"/>
      <c r="LAM33" s="291"/>
      <c r="LAN33" s="291"/>
      <c r="LAO33" s="291"/>
      <c r="LAP33" s="291"/>
      <c r="LAQ33" s="291"/>
      <c r="LAR33" s="291"/>
      <c r="LAS33" s="291"/>
      <c r="LAT33" s="291"/>
      <c r="LAU33" s="291"/>
      <c r="LAV33" s="291"/>
      <c r="LAW33" s="291"/>
      <c r="LAX33" s="291"/>
      <c r="LAY33" s="291"/>
      <c r="LAZ33" s="291"/>
      <c r="LBA33" s="291"/>
      <c r="LBB33" s="291"/>
      <c r="LBC33" s="291"/>
      <c r="LBD33" s="291"/>
      <c r="LBE33" s="291"/>
      <c r="LBF33" s="291"/>
      <c r="LBG33" s="291"/>
      <c r="LBH33" s="291"/>
      <c r="LBI33" s="291"/>
      <c r="LBJ33" s="291"/>
      <c r="LBK33" s="291"/>
      <c r="LBL33" s="291"/>
      <c r="LBM33" s="291"/>
      <c r="LBN33" s="291"/>
      <c r="LBO33" s="291"/>
      <c r="LBP33" s="291"/>
      <c r="LBQ33" s="291"/>
      <c r="LBR33" s="291"/>
      <c r="LBS33" s="291"/>
      <c r="LBT33" s="291"/>
      <c r="LBU33" s="291"/>
      <c r="LBV33" s="291"/>
      <c r="LBW33" s="291"/>
      <c r="LBX33" s="291"/>
      <c r="LBY33" s="291"/>
      <c r="LBZ33" s="291"/>
      <c r="LCA33" s="291"/>
      <c r="LCB33" s="291"/>
      <c r="LCC33" s="291"/>
      <c r="LCD33" s="291"/>
      <c r="LCE33" s="291"/>
      <c r="LCF33" s="291"/>
      <c r="LCG33" s="291"/>
      <c r="LCH33" s="291"/>
      <c r="LCI33" s="291"/>
      <c r="LCJ33" s="291"/>
      <c r="LCK33" s="291"/>
      <c r="LCL33" s="291"/>
      <c r="LCM33" s="291"/>
      <c r="LCN33" s="291"/>
      <c r="LCO33" s="291"/>
      <c r="LCP33" s="291"/>
      <c r="LCQ33" s="291"/>
      <c r="LCR33" s="291"/>
      <c r="LCS33" s="291"/>
      <c r="LCT33" s="291"/>
      <c r="LCU33" s="291"/>
      <c r="LCV33" s="291"/>
      <c r="LCW33" s="291"/>
      <c r="LCX33" s="291"/>
      <c r="LCY33" s="291"/>
      <c r="LCZ33" s="291"/>
      <c r="LDA33" s="291"/>
      <c r="LDB33" s="291"/>
      <c r="LDC33" s="291"/>
      <c r="LDD33" s="291"/>
      <c r="LDE33" s="291"/>
      <c r="LDF33" s="291"/>
      <c r="LDG33" s="291"/>
      <c r="LDH33" s="291"/>
      <c r="LDI33" s="291"/>
      <c r="LDJ33" s="291"/>
      <c r="LDK33" s="291"/>
      <c r="LDL33" s="291"/>
      <c r="LDM33" s="291"/>
      <c r="LDN33" s="291"/>
      <c r="LDO33" s="291"/>
      <c r="LDP33" s="291"/>
      <c r="LDQ33" s="291"/>
      <c r="LDR33" s="291"/>
      <c r="LDS33" s="291"/>
      <c r="LDT33" s="291"/>
      <c r="LDU33" s="291"/>
      <c r="LDV33" s="291"/>
      <c r="LDW33" s="291"/>
      <c r="LDX33" s="291"/>
      <c r="LDY33" s="291"/>
      <c r="LDZ33" s="291"/>
      <c r="LEA33" s="291"/>
      <c r="LEB33" s="291"/>
      <c r="LEC33" s="291"/>
      <c r="LED33" s="291"/>
      <c r="LEE33" s="291"/>
      <c r="LEF33" s="291"/>
      <c r="LEG33" s="291"/>
      <c r="LEH33" s="291"/>
      <c r="LEI33" s="291"/>
      <c r="LEJ33" s="291"/>
      <c r="LEK33" s="291"/>
      <c r="LEL33" s="291"/>
      <c r="LEM33" s="291"/>
      <c r="LEN33" s="291"/>
      <c r="LEO33" s="291"/>
      <c r="LEP33" s="291"/>
      <c r="LEQ33" s="291"/>
      <c r="LER33" s="291"/>
      <c r="LES33" s="291"/>
      <c r="LET33" s="291"/>
      <c r="LEU33" s="291"/>
      <c r="LEV33" s="291"/>
      <c r="LEW33" s="291"/>
      <c r="LEX33" s="291"/>
      <c r="LEY33" s="291"/>
      <c r="LEZ33" s="291"/>
      <c r="LFA33" s="291"/>
      <c r="LFB33" s="291"/>
      <c r="LFC33" s="291"/>
      <c r="LFD33" s="291"/>
      <c r="LFE33" s="291"/>
      <c r="LFF33" s="291"/>
      <c r="LFG33" s="291"/>
      <c r="LFH33" s="291"/>
      <c r="LFI33" s="291"/>
      <c r="LFJ33" s="291"/>
      <c r="LFK33" s="291"/>
      <c r="LFL33" s="291"/>
      <c r="LFM33" s="291"/>
      <c r="LFN33" s="291"/>
      <c r="LFO33" s="291"/>
      <c r="LFP33" s="291"/>
      <c r="LFQ33" s="291"/>
      <c r="LFR33" s="291"/>
      <c r="LFS33" s="291"/>
      <c r="LFT33" s="291"/>
      <c r="LFU33" s="291"/>
      <c r="LFV33" s="291"/>
      <c r="LFW33" s="291"/>
      <c r="LFX33" s="291"/>
      <c r="LFY33" s="291"/>
      <c r="LFZ33" s="291"/>
      <c r="LGA33" s="291"/>
      <c r="LGB33" s="291"/>
      <c r="LGC33" s="291"/>
      <c r="LGD33" s="291"/>
      <c r="LGE33" s="291"/>
      <c r="LGF33" s="291"/>
      <c r="LGG33" s="291"/>
      <c r="LGH33" s="291"/>
      <c r="LGI33" s="291"/>
      <c r="LGJ33" s="291"/>
      <c r="LGK33" s="291"/>
      <c r="LGL33" s="291"/>
      <c r="LGM33" s="291"/>
      <c r="LGN33" s="291"/>
      <c r="LGO33" s="291"/>
      <c r="LGP33" s="291"/>
      <c r="LGQ33" s="291"/>
      <c r="LGR33" s="291"/>
      <c r="LGS33" s="291"/>
      <c r="LGT33" s="291"/>
      <c r="LGU33" s="291"/>
      <c r="LGV33" s="291"/>
      <c r="LGW33" s="291"/>
      <c r="LGX33" s="291"/>
      <c r="LGY33" s="291"/>
      <c r="LGZ33" s="291"/>
      <c r="LHA33" s="291"/>
      <c r="LHB33" s="291"/>
      <c r="LHC33" s="291"/>
      <c r="LHD33" s="291"/>
      <c r="LHE33" s="291"/>
      <c r="LHF33" s="291"/>
      <c r="LHG33" s="291"/>
      <c r="LHH33" s="291"/>
      <c r="LHI33" s="291"/>
      <c r="LHJ33" s="291"/>
      <c r="LHK33" s="291"/>
      <c r="LHL33" s="291"/>
      <c r="LHM33" s="291"/>
      <c r="LHN33" s="291"/>
      <c r="LHO33" s="291"/>
      <c r="LHP33" s="291"/>
      <c r="LHQ33" s="291"/>
      <c r="LHR33" s="291"/>
      <c r="LHS33" s="291"/>
      <c r="LHT33" s="291"/>
      <c r="LHU33" s="291"/>
      <c r="LHV33" s="291"/>
      <c r="LHW33" s="291"/>
      <c r="LHX33" s="291"/>
      <c r="LHY33" s="291"/>
      <c r="LHZ33" s="291"/>
      <c r="LIA33" s="291"/>
      <c r="LIB33" s="291"/>
      <c r="LIC33" s="291"/>
      <c r="LID33" s="291"/>
      <c r="LIE33" s="291"/>
      <c r="LIF33" s="291"/>
      <c r="LIG33" s="291"/>
      <c r="LIH33" s="291"/>
      <c r="LII33" s="291"/>
      <c r="LIJ33" s="291"/>
      <c r="LIK33" s="291"/>
      <c r="LIL33" s="291"/>
      <c r="LIM33" s="291"/>
      <c r="LIN33" s="291"/>
      <c r="LIO33" s="291"/>
      <c r="LIP33" s="291"/>
      <c r="LIQ33" s="291"/>
      <c r="LIR33" s="291"/>
      <c r="LIS33" s="291"/>
      <c r="LIT33" s="291"/>
      <c r="LIU33" s="291"/>
      <c r="LIV33" s="291"/>
      <c r="LIW33" s="291"/>
      <c r="LIX33" s="291"/>
      <c r="LIY33" s="291"/>
      <c r="LIZ33" s="291"/>
      <c r="LJA33" s="291"/>
      <c r="LJB33" s="291"/>
      <c r="LJC33" s="291"/>
      <c r="LJD33" s="291"/>
      <c r="LJE33" s="291"/>
      <c r="LJF33" s="291"/>
      <c r="LJG33" s="291"/>
      <c r="LJH33" s="291"/>
      <c r="LJI33" s="291"/>
      <c r="LJJ33" s="291"/>
      <c r="LJK33" s="291"/>
      <c r="LJL33" s="291"/>
      <c r="LJM33" s="291"/>
      <c r="LJN33" s="291"/>
      <c r="LJO33" s="291"/>
      <c r="LJP33" s="291"/>
      <c r="LJQ33" s="291"/>
      <c r="LJR33" s="291"/>
      <c r="LJS33" s="291"/>
      <c r="LJT33" s="291"/>
      <c r="LJU33" s="291"/>
      <c r="LJV33" s="291"/>
      <c r="LJW33" s="291"/>
      <c r="LJX33" s="291"/>
      <c r="LJY33" s="291"/>
      <c r="LJZ33" s="291"/>
      <c r="LKA33" s="291"/>
      <c r="LKB33" s="291"/>
      <c r="LKC33" s="291"/>
      <c r="LKD33" s="291"/>
      <c r="LKE33" s="291"/>
      <c r="LKF33" s="291"/>
      <c r="LKG33" s="291"/>
      <c r="LKH33" s="291"/>
      <c r="LKI33" s="291"/>
      <c r="LKJ33" s="291"/>
      <c r="LKK33" s="291"/>
      <c r="LKL33" s="291"/>
      <c r="LKM33" s="291"/>
      <c r="LKN33" s="291"/>
      <c r="LKO33" s="291"/>
      <c r="LKP33" s="291"/>
      <c r="LKQ33" s="291"/>
      <c r="LKR33" s="291"/>
      <c r="LKS33" s="291"/>
      <c r="LKT33" s="291"/>
      <c r="LKU33" s="291"/>
      <c r="LKV33" s="291"/>
      <c r="LKW33" s="291"/>
      <c r="LKX33" s="291"/>
      <c r="LKY33" s="291"/>
      <c r="LKZ33" s="291"/>
      <c r="LLA33" s="291"/>
      <c r="LLB33" s="291"/>
      <c r="LLC33" s="291"/>
      <c r="LLD33" s="291"/>
      <c r="LLE33" s="291"/>
      <c r="LLF33" s="291"/>
      <c r="LLG33" s="291"/>
      <c r="LLH33" s="291"/>
      <c r="LLI33" s="291"/>
      <c r="LLJ33" s="291"/>
      <c r="LLK33" s="291"/>
      <c r="LLL33" s="291"/>
      <c r="LLM33" s="291"/>
      <c r="LLN33" s="291"/>
      <c r="LLO33" s="291"/>
      <c r="LLP33" s="291"/>
      <c r="LLQ33" s="291"/>
      <c r="LLR33" s="291"/>
      <c r="LLS33" s="291"/>
      <c r="LLT33" s="291"/>
      <c r="LLU33" s="291"/>
      <c r="LLV33" s="291"/>
      <c r="LLW33" s="291"/>
      <c r="LLX33" s="291"/>
      <c r="LLY33" s="291"/>
      <c r="LLZ33" s="291"/>
      <c r="LMA33" s="291"/>
      <c r="LMB33" s="291"/>
      <c r="LMC33" s="291"/>
      <c r="LMD33" s="291"/>
      <c r="LME33" s="291"/>
      <c r="LMF33" s="291"/>
      <c r="LMG33" s="291"/>
      <c r="LMH33" s="291"/>
      <c r="LMI33" s="291"/>
      <c r="LMJ33" s="291"/>
      <c r="LMK33" s="291"/>
      <c r="LML33" s="291"/>
      <c r="LMM33" s="291"/>
      <c r="LMN33" s="291"/>
      <c r="LMO33" s="291"/>
      <c r="LMP33" s="291"/>
      <c r="LMQ33" s="291"/>
      <c r="LMR33" s="291"/>
      <c r="LMS33" s="291"/>
      <c r="LMT33" s="291"/>
      <c r="LMU33" s="291"/>
      <c r="LMV33" s="291"/>
      <c r="LMW33" s="291"/>
      <c r="LMX33" s="291"/>
      <c r="LMY33" s="291"/>
      <c r="LMZ33" s="291"/>
      <c r="LNA33" s="291"/>
      <c r="LNB33" s="291"/>
      <c r="LNC33" s="291"/>
      <c r="LND33" s="291"/>
      <c r="LNE33" s="291"/>
      <c r="LNF33" s="291"/>
      <c r="LNG33" s="291"/>
      <c r="LNH33" s="291"/>
      <c r="LNI33" s="291"/>
      <c r="LNJ33" s="291"/>
      <c r="LNK33" s="291"/>
      <c r="LNL33" s="291"/>
      <c r="LNM33" s="291"/>
      <c r="LNN33" s="291"/>
      <c r="LNO33" s="291"/>
      <c r="LNP33" s="291"/>
      <c r="LNQ33" s="291"/>
      <c r="LNR33" s="291"/>
      <c r="LNS33" s="291"/>
      <c r="LNT33" s="291"/>
      <c r="LNU33" s="291"/>
      <c r="LNV33" s="291"/>
      <c r="LNW33" s="291"/>
      <c r="LNX33" s="291"/>
      <c r="LNY33" s="291"/>
      <c r="LNZ33" s="291"/>
      <c r="LOA33" s="291"/>
      <c r="LOB33" s="291"/>
      <c r="LOC33" s="291"/>
      <c r="LOD33" s="291"/>
      <c r="LOE33" s="291"/>
      <c r="LOF33" s="291"/>
      <c r="LOG33" s="291"/>
      <c r="LOH33" s="291"/>
      <c r="LOI33" s="291"/>
      <c r="LOJ33" s="291"/>
      <c r="LOK33" s="291"/>
      <c r="LOL33" s="291"/>
      <c r="LOM33" s="291"/>
      <c r="LON33" s="291"/>
      <c r="LOO33" s="291"/>
      <c r="LOP33" s="291"/>
      <c r="LOQ33" s="291"/>
      <c r="LOR33" s="291"/>
      <c r="LOS33" s="291"/>
      <c r="LOT33" s="291"/>
      <c r="LOU33" s="291"/>
      <c r="LOV33" s="291"/>
      <c r="LOW33" s="291"/>
      <c r="LOX33" s="291"/>
      <c r="LOY33" s="291"/>
      <c r="LOZ33" s="291"/>
      <c r="LPA33" s="291"/>
      <c r="LPB33" s="291"/>
      <c r="LPC33" s="291"/>
      <c r="LPD33" s="291"/>
      <c r="LPE33" s="291"/>
      <c r="LPF33" s="291"/>
      <c r="LPG33" s="291"/>
      <c r="LPH33" s="291"/>
      <c r="LPI33" s="291"/>
      <c r="LPJ33" s="291"/>
      <c r="LPK33" s="291"/>
      <c r="LPL33" s="291"/>
      <c r="LPM33" s="291"/>
      <c r="LPN33" s="291"/>
      <c r="LPO33" s="291"/>
      <c r="LPP33" s="291"/>
      <c r="LPQ33" s="291"/>
      <c r="LPR33" s="291"/>
      <c r="LPS33" s="291"/>
      <c r="LPT33" s="291"/>
      <c r="LPU33" s="291"/>
      <c r="LPV33" s="291"/>
      <c r="LPW33" s="291"/>
      <c r="LPX33" s="291"/>
      <c r="LPY33" s="291"/>
      <c r="LPZ33" s="291"/>
      <c r="LQA33" s="291"/>
      <c r="LQB33" s="291"/>
      <c r="LQC33" s="291"/>
      <c r="LQD33" s="291"/>
      <c r="LQE33" s="291"/>
      <c r="LQF33" s="291"/>
      <c r="LQG33" s="291"/>
      <c r="LQH33" s="291"/>
      <c r="LQI33" s="291"/>
      <c r="LQJ33" s="291"/>
      <c r="LQK33" s="291"/>
      <c r="LQL33" s="291"/>
      <c r="LQM33" s="291"/>
      <c r="LQN33" s="291"/>
      <c r="LQO33" s="291"/>
      <c r="LQP33" s="291"/>
      <c r="LQQ33" s="291"/>
      <c r="LQR33" s="291"/>
      <c r="LQS33" s="291"/>
      <c r="LQT33" s="291"/>
      <c r="LQU33" s="291"/>
      <c r="LQV33" s="291"/>
      <c r="LQW33" s="291"/>
      <c r="LQX33" s="291"/>
      <c r="LQY33" s="291"/>
      <c r="LQZ33" s="291"/>
      <c r="LRA33" s="291"/>
      <c r="LRB33" s="291"/>
      <c r="LRC33" s="291"/>
      <c r="LRD33" s="291"/>
      <c r="LRE33" s="291"/>
      <c r="LRF33" s="291"/>
      <c r="LRG33" s="291"/>
      <c r="LRH33" s="291"/>
      <c r="LRI33" s="291"/>
      <c r="LRJ33" s="291"/>
      <c r="LRK33" s="291"/>
      <c r="LRL33" s="291"/>
      <c r="LRM33" s="291"/>
      <c r="LRN33" s="291"/>
      <c r="LRO33" s="291"/>
      <c r="LRP33" s="291"/>
      <c r="LRQ33" s="291"/>
      <c r="LRR33" s="291"/>
      <c r="LRS33" s="291"/>
      <c r="LRT33" s="291"/>
      <c r="LRU33" s="291"/>
      <c r="LRV33" s="291"/>
      <c r="LRW33" s="291"/>
      <c r="LRX33" s="291"/>
      <c r="LRY33" s="291"/>
      <c r="LRZ33" s="291"/>
      <c r="LSA33" s="291"/>
      <c r="LSB33" s="291"/>
      <c r="LSC33" s="291"/>
      <c r="LSD33" s="291"/>
      <c r="LSE33" s="291"/>
      <c r="LSF33" s="291"/>
      <c r="LSG33" s="291"/>
      <c r="LSH33" s="291"/>
      <c r="LSI33" s="291"/>
      <c r="LSJ33" s="291"/>
      <c r="LSK33" s="291"/>
      <c r="LSL33" s="291"/>
      <c r="LSM33" s="291"/>
      <c r="LSN33" s="291"/>
      <c r="LSO33" s="291"/>
      <c r="LSP33" s="291"/>
      <c r="LSQ33" s="291"/>
      <c r="LSR33" s="291"/>
      <c r="LSS33" s="291"/>
      <c r="LST33" s="291"/>
      <c r="LSU33" s="291"/>
      <c r="LSV33" s="291"/>
      <c r="LSW33" s="291"/>
      <c r="LSX33" s="291"/>
      <c r="LSY33" s="291"/>
      <c r="LSZ33" s="291"/>
      <c r="LTA33" s="291"/>
      <c r="LTB33" s="291"/>
      <c r="LTC33" s="291"/>
      <c r="LTD33" s="291"/>
      <c r="LTE33" s="291"/>
      <c r="LTF33" s="291"/>
      <c r="LTG33" s="291"/>
      <c r="LTH33" s="291"/>
      <c r="LTI33" s="291"/>
      <c r="LTJ33" s="291"/>
      <c r="LTK33" s="291"/>
      <c r="LTL33" s="291"/>
      <c r="LTM33" s="291"/>
      <c r="LTN33" s="291"/>
      <c r="LTO33" s="291"/>
      <c r="LTP33" s="291"/>
      <c r="LTQ33" s="291"/>
      <c r="LTR33" s="291"/>
      <c r="LTS33" s="291"/>
      <c r="LTT33" s="291"/>
      <c r="LTU33" s="291"/>
      <c r="LTV33" s="291"/>
      <c r="LTW33" s="291"/>
      <c r="LTX33" s="291"/>
      <c r="LTY33" s="291"/>
      <c r="LTZ33" s="291"/>
      <c r="LUA33" s="291"/>
      <c r="LUB33" s="291"/>
      <c r="LUC33" s="291"/>
      <c r="LUD33" s="291"/>
      <c r="LUE33" s="291"/>
      <c r="LUF33" s="291"/>
      <c r="LUG33" s="291"/>
      <c r="LUH33" s="291"/>
      <c r="LUI33" s="291"/>
      <c r="LUJ33" s="291"/>
      <c r="LUK33" s="291"/>
      <c r="LUL33" s="291"/>
      <c r="LUM33" s="291"/>
      <c r="LUN33" s="291"/>
      <c r="LUO33" s="291"/>
      <c r="LUP33" s="291"/>
      <c r="LUQ33" s="291"/>
      <c r="LUR33" s="291"/>
      <c r="LUS33" s="291"/>
      <c r="LUT33" s="291"/>
      <c r="LUU33" s="291"/>
      <c r="LUV33" s="291"/>
      <c r="LUW33" s="291"/>
      <c r="LUX33" s="291"/>
      <c r="LUY33" s="291"/>
      <c r="LUZ33" s="291"/>
      <c r="LVA33" s="291"/>
      <c r="LVB33" s="291"/>
      <c r="LVC33" s="291"/>
      <c r="LVD33" s="291"/>
      <c r="LVE33" s="291"/>
      <c r="LVF33" s="291"/>
      <c r="LVG33" s="291"/>
      <c r="LVH33" s="291"/>
      <c r="LVI33" s="291"/>
      <c r="LVJ33" s="291"/>
      <c r="LVK33" s="291"/>
      <c r="LVL33" s="291"/>
      <c r="LVM33" s="291"/>
      <c r="LVN33" s="291"/>
      <c r="LVO33" s="291"/>
      <c r="LVP33" s="291"/>
      <c r="LVQ33" s="291"/>
      <c r="LVR33" s="291"/>
      <c r="LVS33" s="291"/>
      <c r="LVT33" s="291"/>
      <c r="LVU33" s="291"/>
      <c r="LVV33" s="291"/>
      <c r="LVW33" s="291"/>
      <c r="LVX33" s="291"/>
      <c r="LVY33" s="291"/>
      <c r="LVZ33" s="291"/>
      <c r="LWA33" s="291"/>
      <c r="LWB33" s="291"/>
      <c r="LWC33" s="291"/>
      <c r="LWD33" s="291"/>
      <c r="LWE33" s="291"/>
      <c r="LWF33" s="291"/>
      <c r="LWG33" s="291"/>
      <c r="LWH33" s="291"/>
      <c r="LWI33" s="291"/>
      <c r="LWJ33" s="291"/>
      <c r="LWK33" s="291"/>
      <c r="LWL33" s="291"/>
      <c r="LWM33" s="291"/>
      <c r="LWN33" s="291"/>
      <c r="LWO33" s="291"/>
      <c r="LWP33" s="291"/>
      <c r="LWQ33" s="291"/>
      <c r="LWR33" s="291"/>
      <c r="LWS33" s="291"/>
      <c r="LWT33" s="291"/>
      <c r="LWU33" s="291"/>
      <c r="LWV33" s="291"/>
      <c r="LWW33" s="291"/>
      <c r="LWX33" s="291"/>
      <c r="LWY33" s="291"/>
      <c r="LWZ33" s="291"/>
      <c r="LXA33" s="291"/>
      <c r="LXB33" s="291"/>
      <c r="LXC33" s="291"/>
      <c r="LXD33" s="291"/>
      <c r="LXE33" s="291"/>
      <c r="LXF33" s="291"/>
      <c r="LXG33" s="291"/>
      <c r="LXH33" s="291"/>
      <c r="LXI33" s="291"/>
      <c r="LXJ33" s="291"/>
      <c r="LXK33" s="291"/>
      <c r="LXL33" s="291"/>
      <c r="LXM33" s="291"/>
      <c r="LXN33" s="291"/>
      <c r="LXO33" s="291"/>
      <c r="LXP33" s="291"/>
      <c r="LXQ33" s="291"/>
      <c r="LXR33" s="291"/>
      <c r="LXS33" s="291"/>
      <c r="LXT33" s="291"/>
      <c r="LXU33" s="291"/>
      <c r="LXV33" s="291"/>
      <c r="LXW33" s="291"/>
      <c r="LXX33" s="291"/>
      <c r="LXY33" s="291"/>
      <c r="LXZ33" s="291"/>
      <c r="LYA33" s="291"/>
      <c r="LYB33" s="291"/>
      <c r="LYC33" s="291"/>
      <c r="LYD33" s="291"/>
      <c r="LYE33" s="291"/>
      <c r="LYF33" s="291"/>
      <c r="LYG33" s="291"/>
      <c r="LYH33" s="291"/>
      <c r="LYI33" s="291"/>
      <c r="LYJ33" s="291"/>
      <c r="LYK33" s="291"/>
      <c r="LYL33" s="291"/>
      <c r="LYM33" s="291"/>
      <c r="LYN33" s="291"/>
      <c r="LYO33" s="291"/>
      <c r="LYP33" s="291"/>
      <c r="LYQ33" s="291"/>
      <c r="LYR33" s="291"/>
      <c r="LYS33" s="291"/>
      <c r="LYT33" s="291"/>
      <c r="LYU33" s="291"/>
      <c r="LYV33" s="291"/>
      <c r="LYW33" s="291"/>
      <c r="LYX33" s="291"/>
      <c r="LYY33" s="291"/>
      <c r="LYZ33" s="291"/>
      <c r="LZA33" s="291"/>
      <c r="LZB33" s="291"/>
      <c r="LZC33" s="291"/>
      <c r="LZD33" s="291"/>
      <c r="LZE33" s="291"/>
      <c r="LZF33" s="291"/>
      <c r="LZG33" s="291"/>
      <c r="LZH33" s="291"/>
      <c r="LZI33" s="291"/>
      <c r="LZJ33" s="291"/>
      <c r="LZK33" s="291"/>
      <c r="LZL33" s="291"/>
      <c r="LZM33" s="291"/>
      <c r="LZN33" s="291"/>
      <c r="LZO33" s="291"/>
      <c r="LZP33" s="291"/>
      <c r="LZQ33" s="291"/>
      <c r="LZR33" s="291"/>
      <c r="LZS33" s="291"/>
      <c r="LZT33" s="291"/>
      <c r="LZU33" s="291"/>
      <c r="LZV33" s="291"/>
      <c r="LZW33" s="291"/>
      <c r="LZX33" s="291"/>
      <c r="LZY33" s="291"/>
      <c r="LZZ33" s="291"/>
      <c r="MAA33" s="291"/>
      <c r="MAB33" s="291"/>
      <c r="MAC33" s="291"/>
      <c r="MAD33" s="291"/>
      <c r="MAE33" s="291"/>
      <c r="MAF33" s="291"/>
      <c r="MAG33" s="291"/>
      <c r="MAH33" s="291"/>
      <c r="MAI33" s="291"/>
      <c r="MAJ33" s="291"/>
      <c r="MAK33" s="291"/>
      <c r="MAL33" s="291"/>
      <c r="MAM33" s="291"/>
      <c r="MAN33" s="291"/>
      <c r="MAO33" s="291"/>
      <c r="MAP33" s="291"/>
      <c r="MAQ33" s="291"/>
      <c r="MAR33" s="291"/>
      <c r="MAS33" s="291"/>
      <c r="MAT33" s="291"/>
      <c r="MAU33" s="291"/>
      <c r="MAV33" s="291"/>
      <c r="MAW33" s="291"/>
      <c r="MAX33" s="291"/>
      <c r="MAY33" s="291"/>
      <c r="MAZ33" s="291"/>
      <c r="MBA33" s="291"/>
      <c r="MBB33" s="291"/>
      <c r="MBC33" s="291"/>
      <c r="MBD33" s="291"/>
      <c r="MBE33" s="291"/>
      <c r="MBF33" s="291"/>
      <c r="MBG33" s="291"/>
      <c r="MBH33" s="291"/>
      <c r="MBI33" s="291"/>
      <c r="MBJ33" s="291"/>
      <c r="MBK33" s="291"/>
      <c r="MBL33" s="291"/>
      <c r="MBM33" s="291"/>
      <c r="MBN33" s="291"/>
      <c r="MBO33" s="291"/>
      <c r="MBP33" s="291"/>
      <c r="MBQ33" s="291"/>
      <c r="MBR33" s="291"/>
      <c r="MBS33" s="291"/>
      <c r="MBT33" s="291"/>
      <c r="MBU33" s="291"/>
      <c r="MBV33" s="291"/>
      <c r="MBW33" s="291"/>
      <c r="MBX33" s="291"/>
      <c r="MBY33" s="291"/>
      <c r="MBZ33" s="291"/>
      <c r="MCA33" s="291"/>
      <c r="MCB33" s="291"/>
      <c r="MCC33" s="291"/>
      <c r="MCD33" s="291"/>
      <c r="MCE33" s="291"/>
      <c r="MCF33" s="291"/>
      <c r="MCG33" s="291"/>
      <c r="MCH33" s="291"/>
      <c r="MCI33" s="291"/>
      <c r="MCJ33" s="291"/>
      <c r="MCK33" s="291"/>
      <c r="MCL33" s="291"/>
      <c r="MCM33" s="291"/>
      <c r="MCN33" s="291"/>
      <c r="MCO33" s="291"/>
      <c r="MCP33" s="291"/>
      <c r="MCQ33" s="291"/>
      <c r="MCR33" s="291"/>
      <c r="MCS33" s="291"/>
      <c r="MCT33" s="291"/>
      <c r="MCU33" s="291"/>
      <c r="MCV33" s="291"/>
      <c r="MCW33" s="291"/>
      <c r="MCX33" s="291"/>
      <c r="MCY33" s="291"/>
      <c r="MCZ33" s="291"/>
      <c r="MDA33" s="291"/>
      <c r="MDB33" s="291"/>
      <c r="MDC33" s="291"/>
      <c r="MDD33" s="291"/>
      <c r="MDE33" s="291"/>
      <c r="MDF33" s="291"/>
      <c r="MDG33" s="291"/>
      <c r="MDH33" s="291"/>
      <c r="MDI33" s="291"/>
      <c r="MDJ33" s="291"/>
      <c r="MDK33" s="291"/>
      <c r="MDL33" s="291"/>
      <c r="MDM33" s="291"/>
      <c r="MDN33" s="291"/>
      <c r="MDO33" s="291"/>
      <c r="MDP33" s="291"/>
      <c r="MDQ33" s="291"/>
      <c r="MDR33" s="291"/>
      <c r="MDS33" s="291"/>
      <c r="MDT33" s="291"/>
      <c r="MDU33" s="291"/>
      <c r="MDV33" s="291"/>
      <c r="MDW33" s="291"/>
      <c r="MDX33" s="291"/>
      <c r="MDY33" s="291"/>
      <c r="MDZ33" s="291"/>
      <c r="MEA33" s="291"/>
      <c r="MEB33" s="291"/>
      <c r="MEC33" s="291"/>
      <c r="MED33" s="291"/>
      <c r="MEE33" s="291"/>
      <c r="MEF33" s="291"/>
      <c r="MEG33" s="291"/>
      <c r="MEH33" s="291"/>
      <c r="MEI33" s="291"/>
      <c r="MEJ33" s="291"/>
      <c r="MEK33" s="291"/>
      <c r="MEL33" s="291"/>
      <c r="MEM33" s="291"/>
      <c r="MEN33" s="291"/>
      <c r="MEO33" s="291"/>
      <c r="MEP33" s="291"/>
      <c r="MEQ33" s="291"/>
      <c r="MER33" s="291"/>
      <c r="MES33" s="291"/>
      <c r="MET33" s="291"/>
      <c r="MEU33" s="291"/>
      <c r="MEV33" s="291"/>
      <c r="MEW33" s="291"/>
      <c r="MEX33" s="291"/>
      <c r="MEY33" s="291"/>
      <c r="MEZ33" s="291"/>
      <c r="MFA33" s="291"/>
      <c r="MFB33" s="291"/>
      <c r="MFC33" s="291"/>
      <c r="MFD33" s="291"/>
      <c r="MFE33" s="291"/>
      <c r="MFF33" s="291"/>
      <c r="MFG33" s="291"/>
      <c r="MFH33" s="291"/>
      <c r="MFI33" s="291"/>
      <c r="MFJ33" s="291"/>
      <c r="MFK33" s="291"/>
      <c r="MFL33" s="291"/>
      <c r="MFM33" s="291"/>
      <c r="MFN33" s="291"/>
      <c r="MFO33" s="291"/>
      <c r="MFP33" s="291"/>
      <c r="MFQ33" s="291"/>
      <c r="MFR33" s="291"/>
      <c r="MFS33" s="291"/>
      <c r="MFT33" s="291"/>
      <c r="MFU33" s="291"/>
      <c r="MFV33" s="291"/>
      <c r="MFW33" s="291"/>
      <c r="MFX33" s="291"/>
      <c r="MFY33" s="291"/>
      <c r="MFZ33" s="291"/>
      <c r="MGA33" s="291"/>
      <c r="MGB33" s="291"/>
      <c r="MGC33" s="291"/>
      <c r="MGD33" s="291"/>
      <c r="MGE33" s="291"/>
      <c r="MGF33" s="291"/>
      <c r="MGG33" s="291"/>
      <c r="MGH33" s="291"/>
      <c r="MGI33" s="291"/>
      <c r="MGJ33" s="291"/>
      <c r="MGK33" s="291"/>
      <c r="MGL33" s="291"/>
      <c r="MGM33" s="291"/>
      <c r="MGN33" s="291"/>
      <c r="MGO33" s="291"/>
      <c r="MGP33" s="291"/>
      <c r="MGQ33" s="291"/>
      <c r="MGR33" s="291"/>
      <c r="MGS33" s="291"/>
      <c r="MGT33" s="291"/>
      <c r="MGU33" s="291"/>
      <c r="MGV33" s="291"/>
      <c r="MGW33" s="291"/>
      <c r="MGX33" s="291"/>
      <c r="MGY33" s="291"/>
      <c r="MGZ33" s="291"/>
      <c r="MHA33" s="291"/>
      <c r="MHB33" s="291"/>
      <c r="MHC33" s="291"/>
      <c r="MHD33" s="291"/>
      <c r="MHE33" s="291"/>
      <c r="MHF33" s="291"/>
      <c r="MHG33" s="291"/>
      <c r="MHH33" s="291"/>
      <c r="MHI33" s="291"/>
      <c r="MHJ33" s="291"/>
      <c r="MHK33" s="291"/>
      <c r="MHL33" s="291"/>
      <c r="MHM33" s="291"/>
      <c r="MHN33" s="291"/>
      <c r="MHO33" s="291"/>
      <c r="MHP33" s="291"/>
      <c r="MHQ33" s="291"/>
      <c r="MHR33" s="291"/>
      <c r="MHS33" s="291"/>
      <c r="MHT33" s="291"/>
      <c r="MHU33" s="291"/>
      <c r="MHV33" s="291"/>
      <c r="MHW33" s="291"/>
      <c r="MHX33" s="291"/>
      <c r="MHY33" s="291"/>
      <c r="MHZ33" s="291"/>
      <c r="MIA33" s="291"/>
      <c r="MIB33" s="291"/>
      <c r="MIC33" s="291"/>
      <c r="MID33" s="291"/>
      <c r="MIE33" s="291"/>
      <c r="MIF33" s="291"/>
      <c r="MIG33" s="291"/>
      <c r="MIH33" s="291"/>
      <c r="MII33" s="291"/>
      <c r="MIJ33" s="291"/>
      <c r="MIK33" s="291"/>
      <c r="MIL33" s="291"/>
      <c r="MIM33" s="291"/>
      <c r="MIN33" s="291"/>
      <c r="MIO33" s="291"/>
      <c r="MIP33" s="291"/>
      <c r="MIQ33" s="291"/>
      <c r="MIR33" s="291"/>
      <c r="MIS33" s="291"/>
      <c r="MIT33" s="291"/>
      <c r="MIU33" s="291"/>
      <c r="MIV33" s="291"/>
      <c r="MIW33" s="291"/>
      <c r="MIX33" s="291"/>
      <c r="MIY33" s="291"/>
      <c r="MIZ33" s="291"/>
      <c r="MJA33" s="291"/>
      <c r="MJB33" s="291"/>
      <c r="MJC33" s="291"/>
      <c r="MJD33" s="291"/>
      <c r="MJE33" s="291"/>
      <c r="MJF33" s="291"/>
      <c r="MJG33" s="291"/>
      <c r="MJH33" s="291"/>
      <c r="MJI33" s="291"/>
      <c r="MJJ33" s="291"/>
      <c r="MJK33" s="291"/>
      <c r="MJL33" s="291"/>
      <c r="MJM33" s="291"/>
      <c r="MJN33" s="291"/>
      <c r="MJO33" s="291"/>
      <c r="MJP33" s="291"/>
      <c r="MJQ33" s="291"/>
      <c r="MJR33" s="291"/>
      <c r="MJS33" s="291"/>
      <c r="MJT33" s="291"/>
      <c r="MJU33" s="291"/>
      <c r="MJV33" s="291"/>
      <c r="MJW33" s="291"/>
      <c r="MJX33" s="291"/>
      <c r="MJY33" s="291"/>
      <c r="MJZ33" s="291"/>
      <c r="MKA33" s="291"/>
      <c r="MKB33" s="291"/>
      <c r="MKC33" s="291"/>
      <c r="MKD33" s="291"/>
      <c r="MKE33" s="291"/>
      <c r="MKF33" s="291"/>
      <c r="MKG33" s="291"/>
      <c r="MKH33" s="291"/>
      <c r="MKI33" s="291"/>
      <c r="MKJ33" s="291"/>
      <c r="MKK33" s="291"/>
      <c r="MKL33" s="291"/>
      <c r="MKM33" s="291"/>
      <c r="MKN33" s="291"/>
      <c r="MKO33" s="291"/>
      <c r="MKP33" s="291"/>
      <c r="MKQ33" s="291"/>
      <c r="MKR33" s="291"/>
      <c r="MKS33" s="291"/>
      <c r="MKT33" s="291"/>
      <c r="MKU33" s="291"/>
      <c r="MKV33" s="291"/>
      <c r="MKW33" s="291"/>
      <c r="MKX33" s="291"/>
      <c r="MKY33" s="291"/>
      <c r="MKZ33" s="291"/>
      <c r="MLA33" s="291"/>
      <c r="MLB33" s="291"/>
      <c r="MLC33" s="291"/>
      <c r="MLD33" s="291"/>
      <c r="MLE33" s="291"/>
      <c r="MLF33" s="291"/>
      <c r="MLG33" s="291"/>
      <c r="MLH33" s="291"/>
      <c r="MLI33" s="291"/>
      <c r="MLJ33" s="291"/>
      <c r="MLK33" s="291"/>
      <c r="MLL33" s="291"/>
      <c r="MLM33" s="291"/>
      <c r="MLN33" s="291"/>
      <c r="MLO33" s="291"/>
      <c r="MLP33" s="291"/>
      <c r="MLQ33" s="291"/>
      <c r="MLR33" s="291"/>
      <c r="MLS33" s="291"/>
      <c r="MLT33" s="291"/>
      <c r="MLU33" s="291"/>
      <c r="MLV33" s="291"/>
      <c r="MLW33" s="291"/>
      <c r="MLX33" s="291"/>
      <c r="MLY33" s="291"/>
      <c r="MLZ33" s="291"/>
      <c r="MMA33" s="291"/>
      <c r="MMB33" s="291"/>
      <c r="MMC33" s="291"/>
      <c r="MMD33" s="291"/>
      <c r="MME33" s="291"/>
      <c r="MMF33" s="291"/>
      <c r="MMG33" s="291"/>
      <c r="MMH33" s="291"/>
      <c r="MMI33" s="291"/>
      <c r="MMJ33" s="291"/>
      <c r="MMK33" s="291"/>
      <c r="MML33" s="291"/>
      <c r="MMM33" s="291"/>
      <c r="MMN33" s="291"/>
      <c r="MMO33" s="291"/>
      <c r="MMP33" s="291"/>
      <c r="MMQ33" s="291"/>
      <c r="MMR33" s="291"/>
      <c r="MMS33" s="291"/>
      <c r="MMT33" s="291"/>
      <c r="MMU33" s="291"/>
      <c r="MMV33" s="291"/>
      <c r="MMW33" s="291"/>
      <c r="MMX33" s="291"/>
      <c r="MMY33" s="291"/>
      <c r="MMZ33" s="291"/>
      <c r="MNA33" s="291"/>
      <c r="MNB33" s="291"/>
      <c r="MNC33" s="291"/>
      <c r="MND33" s="291"/>
      <c r="MNE33" s="291"/>
      <c r="MNF33" s="291"/>
      <c r="MNG33" s="291"/>
      <c r="MNH33" s="291"/>
      <c r="MNI33" s="291"/>
      <c r="MNJ33" s="291"/>
      <c r="MNK33" s="291"/>
      <c r="MNL33" s="291"/>
      <c r="MNM33" s="291"/>
      <c r="MNN33" s="291"/>
      <c r="MNO33" s="291"/>
      <c r="MNP33" s="291"/>
      <c r="MNQ33" s="291"/>
      <c r="MNR33" s="291"/>
      <c r="MNS33" s="291"/>
      <c r="MNT33" s="291"/>
      <c r="MNU33" s="291"/>
      <c r="MNV33" s="291"/>
      <c r="MNW33" s="291"/>
      <c r="MNX33" s="291"/>
      <c r="MNY33" s="291"/>
      <c r="MNZ33" s="291"/>
      <c r="MOA33" s="291"/>
      <c r="MOB33" s="291"/>
      <c r="MOC33" s="291"/>
      <c r="MOD33" s="291"/>
      <c r="MOE33" s="291"/>
      <c r="MOF33" s="291"/>
      <c r="MOG33" s="291"/>
      <c r="MOH33" s="291"/>
      <c r="MOI33" s="291"/>
      <c r="MOJ33" s="291"/>
      <c r="MOK33" s="291"/>
      <c r="MOL33" s="291"/>
      <c r="MOM33" s="291"/>
      <c r="MON33" s="291"/>
      <c r="MOO33" s="291"/>
      <c r="MOP33" s="291"/>
      <c r="MOQ33" s="291"/>
      <c r="MOR33" s="291"/>
      <c r="MOS33" s="291"/>
      <c r="MOT33" s="291"/>
      <c r="MOU33" s="291"/>
      <c r="MOV33" s="291"/>
      <c r="MOW33" s="291"/>
      <c r="MOX33" s="291"/>
      <c r="MOY33" s="291"/>
      <c r="MOZ33" s="291"/>
      <c r="MPA33" s="291"/>
      <c r="MPB33" s="291"/>
      <c r="MPC33" s="291"/>
      <c r="MPD33" s="291"/>
      <c r="MPE33" s="291"/>
      <c r="MPF33" s="291"/>
      <c r="MPG33" s="291"/>
      <c r="MPH33" s="291"/>
      <c r="MPI33" s="291"/>
      <c r="MPJ33" s="291"/>
      <c r="MPK33" s="291"/>
      <c r="MPL33" s="291"/>
      <c r="MPM33" s="291"/>
      <c r="MPN33" s="291"/>
      <c r="MPO33" s="291"/>
      <c r="MPP33" s="291"/>
      <c r="MPQ33" s="291"/>
      <c r="MPR33" s="291"/>
      <c r="MPS33" s="291"/>
      <c r="MPT33" s="291"/>
      <c r="MPU33" s="291"/>
      <c r="MPV33" s="291"/>
      <c r="MPW33" s="291"/>
      <c r="MPX33" s="291"/>
      <c r="MPY33" s="291"/>
      <c r="MPZ33" s="291"/>
      <c r="MQA33" s="291"/>
      <c r="MQB33" s="291"/>
      <c r="MQC33" s="291"/>
      <c r="MQD33" s="291"/>
      <c r="MQE33" s="291"/>
      <c r="MQF33" s="291"/>
      <c r="MQG33" s="291"/>
      <c r="MQH33" s="291"/>
      <c r="MQI33" s="291"/>
      <c r="MQJ33" s="291"/>
      <c r="MQK33" s="291"/>
      <c r="MQL33" s="291"/>
      <c r="MQM33" s="291"/>
      <c r="MQN33" s="291"/>
      <c r="MQO33" s="291"/>
      <c r="MQP33" s="291"/>
      <c r="MQQ33" s="291"/>
      <c r="MQR33" s="291"/>
      <c r="MQS33" s="291"/>
      <c r="MQT33" s="291"/>
      <c r="MQU33" s="291"/>
      <c r="MQV33" s="291"/>
      <c r="MQW33" s="291"/>
      <c r="MQX33" s="291"/>
      <c r="MQY33" s="291"/>
      <c r="MQZ33" s="291"/>
      <c r="MRA33" s="291"/>
      <c r="MRB33" s="291"/>
      <c r="MRC33" s="291"/>
      <c r="MRD33" s="291"/>
      <c r="MRE33" s="291"/>
      <c r="MRF33" s="291"/>
      <c r="MRG33" s="291"/>
      <c r="MRH33" s="291"/>
      <c r="MRI33" s="291"/>
      <c r="MRJ33" s="291"/>
      <c r="MRK33" s="291"/>
      <c r="MRL33" s="291"/>
      <c r="MRM33" s="291"/>
      <c r="MRN33" s="291"/>
      <c r="MRO33" s="291"/>
      <c r="MRP33" s="291"/>
      <c r="MRQ33" s="291"/>
      <c r="MRR33" s="291"/>
      <c r="MRS33" s="291"/>
      <c r="MRT33" s="291"/>
      <c r="MRU33" s="291"/>
      <c r="MRV33" s="291"/>
      <c r="MRW33" s="291"/>
      <c r="MRX33" s="291"/>
      <c r="MRY33" s="291"/>
      <c r="MRZ33" s="291"/>
      <c r="MSA33" s="291"/>
      <c r="MSB33" s="291"/>
      <c r="MSC33" s="291"/>
      <c r="MSD33" s="291"/>
      <c r="MSE33" s="291"/>
      <c r="MSF33" s="291"/>
      <c r="MSG33" s="291"/>
      <c r="MSH33" s="291"/>
      <c r="MSI33" s="291"/>
      <c r="MSJ33" s="291"/>
      <c r="MSK33" s="291"/>
      <c r="MSL33" s="291"/>
      <c r="MSM33" s="291"/>
      <c r="MSN33" s="291"/>
      <c r="MSO33" s="291"/>
      <c r="MSP33" s="291"/>
      <c r="MSQ33" s="291"/>
      <c r="MSR33" s="291"/>
      <c r="MSS33" s="291"/>
      <c r="MST33" s="291"/>
      <c r="MSU33" s="291"/>
      <c r="MSV33" s="291"/>
      <c r="MSW33" s="291"/>
      <c r="MSX33" s="291"/>
      <c r="MSY33" s="291"/>
      <c r="MSZ33" s="291"/>
      <c r="MTA33" s="291"/>
      <c r="MTB33" s="291"/>
      <c r="MTC33" s="291"/>
      <c r="MTD33" s="291"/>
      <c r="MTE33" s="291"/>
      <c r="MTF33" s="291"/>
      <c r="MTG33" s="291"/>
      <c r="MTH33" s="291"/>
      <c r="MTI33" s="291"/>
      <c r="MTJ33" s="291"/>
      <c r="MTK33" s="291"/>
      <c r="MTL33" s="291"/>
      <c r="MTM33" s="291"/>
      <c r="MTN33" s="291"/>
      <c r="MTO33" s="291"/>
      <c r="MTP33" s="291"/>
      <c r="MTQ33" s="291"/>
      <c r="MTR33" s="291"/>
      <c r="MTS33" s="291"/>
      <c r="MTT33" s="291"/>
      <c r="MTU33" s="291"/>
      <c r="MTV33" s="291"/>
      <c r="MTW33" s="291"/>
      <c r="MTX33" s="291"/>
      <c r="MTY33" s="291"/>
      <c r="MTZ33" s="291"/>
      <c r="MUA33" s="291"/>
      <c r="MUB33" s="291"/>
      <c r="MUC33" s="291"/>
      <c r="MUD33" s="291"/>
      <c r="MUE33" s="291"/>
      <c r="MUF33" s="291"/>
      <c r="MUG33" s="291"/>
      <c r="MUH33" s="291"/>
      <c r="MUI33" s="291"/>
      <c r="MUJ33" s="291"/>
      <c r="MUK33" s="291"/>
      <c r="MUL33" s="291"/>
      <c r="MUM33" s="291"/>
      <c r="MUN33" s="291"/>
      <c r="MUO33" s="291"/>
      <c r="MUP33" s="291"/>
      <c r="MUQ33" s="291"/>
      <c r="MUR33" s="291"/>
      <c r="MUS33" s="291"/>
      <c r="MUT33" s="291"/>
      <c r="MUU33" s="291"/>
      <c r="MUV33" s="291"/>
      <c r="MUW33" s="291"/>
      <c r="MUX33" s="291"/>
      <c r="MUY33" s="291"/>
      <c r="MUZ33" s="291"/>
      <c r="MVA33" s="291"/>
      <c r="MVB33" s="291"/>
      <c r="MVC33" s="291"/>
      <c r="MVD33" s="291"/>
      <c r="MVE33" s="291"/>
      <c r="MVF33" s="291"/>
      <c r="MVG33" s="291"/>
      <c r="MVH33" s="291"/>
      <c r="MVI33" s="291"/>
      <c r="MVJ33" s="291"/>
      <c r="MVK33" s="291"/>
      <c r="MVL33" s="291"/>
      <c r="MVM33" s="291"/>
      <c r="MVN33" s="291"/>
      <c r="MVO33" s="291"/>
      <c r="MVP33" s="291"/>
      <c r="MVQ33" s="291"/>
      <c r="MVR33" s="291"/>
      <c r="MVS33" s="291"/>
      <c r="MVT33" s="291"/>
      <c r="MVU33" s="291"/>
      <c r="MVV33" s="291"/>
      <c r="MVW33" s="291"/>
      <c r="MVX33" s="291"/>
      <c r="MVY33" s="291"/>
      <c r="MVZ33" s="291"/>
      <c r="MWA33" s="291"/>
      <c r="MWB33" s="291"/>
      <c r="MWC33" s="291"/>
      <c r="MWD33" s="291"/>
      <c r="MWE33" s="291"/>
      <c r="MWF33" s="291"/>
      <c r="MWG33" s="291"/>
      <c r="MWH33" s="291"/>
      <c r="MWI33" s="291"/>
      <c r="MWJ33" s="291"/>
      <c r="MWK33" s="291"/>
      <c r="MWL33" s="291"/>
      <c r="MWM33" s="291"/>
      <c r="MWN33" s="291"/>
      <c r="MWO33" s="291"/>
      <c r="MWP33" s="291"/>
      <c r="MWQ33" s="291"/>
      <c r="MWR33" s="291"/>
      <c r="MWS33" s="291"/>
      <c r="MWT33" s="291"/>
      <c r="MWU33" s="291"/>
      <c r="MWV33" s="291"/>
      <c r="MWW33" s="291"/>
      <c r="MWX33" s="291"/>
      <c r="MWY33" s="291"/>
      <c r="MWZ33" s="291"/>
      <c r="MXA33" s="291"/>
      <c r="MXB33" s="291"/>
      <c r="MXC33" s="291"/>
      <c r="MXD33" s="291"/>
      <c r="MXE33" s="291"/>
      <c r="MXF33" s="291"/>
      <c r="MXG33" s="291"/>
      <c r="MXH33" s="291"/>
      <c r="MXI33" s="291"/>
      <c r="MXJ33" s="291"/>
      <c r="MXK33" s="291"/>
      <c r="MXL33" s="291"/>
      <c r="MXM33" s="291"/>
      <c r="MXN33" s="291"/>
      <c r="MXO33" s="291"/>
      <c r="MXP33" s="291"/>
      <c r="MXQ33" s="291"/>
      <c r="MXR33" s="291"/>
      <c r="MXS33" s="291"/>
      <c r="MXT33" s="291"/>
      <c r="MXU33" s="291"/>
      <c r="MXV33" s="291"/>
      <c r="MXW33" s="291"/>
      <c r="MXX33" s="291"/>
      <c r="MXY33" s="291"/>
      <c r="MXZ33" s="291"/>
      <c r="MYA33" s="291"/>
      <c r="MYB33" s="291"/>
      <c r="MYC33" s="291"/>
      <c r="MYD33" s="291"/>
      <c r="MYE33" s="291"/>
      <c r="MYF33" s="291"/>
      <c r="MYG33" s="291"/>
      <c r="MYH33" s="291"/>
      <c r="MYI33" s="291"/>
      <c r="MYJ33" s="291"/>
      <c r="MYK33" s="291"/>
      <c r="MYL33" s="291"/>
      <c r="MYM33" s="291"/>
      <c r="MYN33" s="291"/>
      <c r="MYO33" s="291"/>
      <c r="MYP33" s="291"/>
      <c r="MYQ33" s="291"/>
      <c r="MYR33" s="291"/>
      <c r="MYS33" s="291"/>
      <c r="MYT33" s="291"/>
      <c r="MYU33" s="291"/>
      <c r="MYV33" s="291"/>
      <c r="MYW33" s="291"/>
      <c r="MYX33" s="291"/>
      <c r="MYY33" s="291"/>
      <c r="MYZ33" s="291"/>
      <c r="MZA33" s="291"/>
      <c r="MZB33" s="291"/>
      <c r="MZC33" s="291"/>
      <c r="MZD33" s="291"/>
      <c r="MZE33" s="291"/>
      <c r="MZF33" s="291"/>
      <c r="MZG33" s="291"/>
      <c r="MZH33" s="291"/>
      <c r="MZI33" s="291"/>
      <c r="MZJ33" s="291"/>
      <c r="MZK33" s="291"/>
      <c r="MZL33" s="291"/>
      <c r="MZM33" s="291"/>
      <c r="MZN33" s="291"/>
      <c r="MZO33" s="291"/>
      <c r="MZP33" s="291"/>
      <c r="MZQ33" s="291"/>
      <c r="MZR33" s="291"/>
      <c r="MZS33" s="291"/>
      <c r="MZT33" s="291"/>
      <c r="MZU33" s="291"/>
      <c r="MZV33" s="291"/>
      <c r="MZW33" s="291"/>
      <c r="MZX33" s="291"/>
      <c r="MZY33" s="291"/>
      <c r="MZZ33" s="291"/>
      <c r="NAA33" s="291"/>
      <c r="NAB33" s="291"/>
      <c r="NAC33" s="291"/>
      <c r="NAD33" s="291"/>
      <c r="NAE33" s="291"/>
      <c r="NAF33" s="291"/>
      <c r="NAG33" s="291"/>
      <c r="NAH33" s="291"/>
      <c r="NAI33" s="291"/>
      <c r="NAJ33" s="291"/>
      <c r="NAK33" s="291"/>
      <c r="NAL33" s="291"/>
      <c r="NAM33" s="291"/>
      <c r="NAN33" s="291"/>
      <c r="NAO33" s="291"/>
      <c r="NAP33" s="291"/>
      <c r="NAQ33" s="291"/>
      <c r="NAR33" s="291"/>
      <c r="NAS33" s="291"/>
      <c r="NAT33" s="291"/>
      <c r="NAU33" s="291"/>
      <c r="NAV33" s="291"/>
      <c r="NAW33" s="291"/>
      <c r="NAX33" s="291"/>
      <c r="NAY33" s="291"/>
      <c r="NAZ33" s="291"/>
      <c r="NBA33" s="291"/>
      <c r="NBB33" s="291"/>
      <c r="NBC33" s="291"/>
      <c r="NBD33" s="291"/>
      <c r="NBE33" s="291"/>
      <c r="NBF33" s="291"/>
      <c r="NBG33" s="291"/>
      <c r="NBH33" s="291"/>
      <c r="NBI33" s="291"/>
      <c r="NBJ33" s="291"/>
      <c r="NBK33" s="291"/>
      <c r="NBL33" s="291"/>
      <c r="NBM33" s="291"/>
      <c r="NBN33" s="291"/>
      <c r="NBO33" s="291"/>
      <c r="NBP33" s="291"/>
      <c r="NBQ33" s="291"/>
      <c r="NBR33" s="291"/>
      <c r="NBS33" s="291"/>
      <c r="NBT33" s="291"/>
      <c r="NBU33" s="291"/>
      <c r="NBV33" s="291"/>
      <c r="NBW33" s="291"/>
      <c r="NBX33" s="291"/>
      <c r="NBY33" s="291"/>
      <c r="NBZ33" s="291"/>
      <c r="NCA33" s="291"/>
      <c r="NCB33" s="291"/>
      <c r="NCC33" s="291"/>
      <c r="NCD33" s="291"/>
      <c r="NCE33" s="291"/>
      <c r="NCF33" s="291"/>
      <c r="NCG33" s="291"/>
      <c r="NCH33" s="291"/>
      <c r="NCI33" s="291"/>
      <c r="NCJ33" s="291"/>
      <c r="NCK33" s="291"/>
      <c r="NCL33" s="291"/>
      <c r="NCM33" s="291"/>
      <c r="NCN33" s="291"/>
      <c r="NCO33" s="291"/>
      <c r="NCP33" s="291"/>
      <c r="NCQ33" s="291"/>
      <c r="NCR33" s="291"/>
      <c r="NCS33" s="291"/>
      <c r="NCT33" s="291"/>
      <c r="NCU33" s="291"/>
      <c r="NCV33" s="291"/>
      <c r="NCW33" s="291"/>
      <c r="NCX33" s="291"/>
      <c r="NCY33" s="291"/>
      <c r="NCZ33" s="291"/>
      <c r="NDA33" s="291"/>
      <c r="NDB33" s="291"/>
      <c r="NDC33" s="291"/>
      <c r="NDD33" s="291"/>
      <c r="NDE33" s="291"/>
      <c r="NDF33" s="291"/>
      <c r="NDG33" s="291"/>
      <c r="NDH33" s="291"/>
      <c r="NDI33" s="291"/>
      <c r="NDJ33" s="291"/>
      <c r="NDK33" s="291"/>
      <c r="NDL33" s="291"/>
      <c r="NDM33" s="291"/>
      <c r="NDN33" s="291"/>
      <c r="NDO33" s="291"/>
      <c r="NDP33" s="291"/>
      <c r="NDQ33" s="291"/>
      <c r="NDR33" s="291"/>
      <c r="NDS33" s="291"/>
      <c r="NDT33" s="291"/>
      <c r="NDU33" s="291"/>
      <c r="NDV33" s="291"/>
      <c r="NDW33" s="291"/>
      <c r="NDX33" s="291"/>
      <c r="NDY33" s="291"/>
      <c r="NDZ33" s="291"/>
      <c r="NEA33" s="291"/>
      <c r="NEB33" s="291"/>
      <c r="NEC33" s="291"/>
      <c r="NED33" s="291"/>
      <c r="NEE33" s="291"/>
      <c r="NEF33" s="291"/>
      <c r="NEG33" s="291"/>
      <c r="NEH33" s="291"/>
      <c r="NEI33" s="291"/>
      <c r="NEJ33" s="291"/>
      <c r="NEK33" s="291"/>
      <c r="NEL33" s="291"/>
      <c r="NEM33" s="291"/>
      <c r="NEN33" s="291"/>
      <c r="NEO33" s="291"/>
      <c r="NEP33" s="291"/>
      <c r="NEQ33" s="291"/>
      <c r="NER33" s="291"/>
      <c r="NES33" s="291"/>
      <c r="NET33" s="291"/>
      <c r="NEU33" s="291"/>
      <c r="NEV33" s="291"/>
      <c r="NEW33" s="291"/>
      <c r="NEX33" s="291"/>
      <c r="NEY33" s="291"/>
      <c r="NEZ33" s="291"/>
      <c r="NFA33" s="291"/>
      <c r="NFB33" s="291"/>
      <c r="NFC33" s="291"/>
      <c r="NFD33" s="291"/>
      <c r="NFE33" s="291"/>
      <c r="NFF33" s="291"/>
      <c r="NFG33" s="291"/>
      <c r="NFH33" s="291"/>
      <c r="NFI33" s="291"/>
      <c r="NFJ33" s="291"/>
      <c r="NFK33" s="291"/>
      <c r="NFL33" s="291"/>
      <c r="NFM33" s="291"/>
      <c r="NFN33" s="291"/>
      <c r="NFO33" s="291"/>
      <c r="NFP33" s="291"/>
      <c r="NFQ33" s="291"/>
      <c r="NFR33" s="291"/>
      <c r="NFS33" s="291"/>
      <c r="NFT33" s="291"/>
      <c r="NFU33" s="291"/>
      <c r="NFV33" s="291"/>
      <c r="NFW33" s="291"/>
      <c r="NFX33" s="291"/>
      <c r="NFY33" s="291"/>
      <c r="NFZ33" s="291"/>
      <c r="NGA33" s="291"/>
      <c r="NGB33" s="291"/>
      <c r="NGC33" s="291"/>
      <c r="NGD33" s="291"/>
      <c r="NGE33" s="291"/>
      <c r="NGF33" s="291"/>
      <c r="NGG33" s="291"/>
      <c r="NGH33" s="291"/>
      <c r="NGI33" s="291"/>
      <c r="NGJ33" s="291"/>
      <c r="NGK33" s="291"/>
      <c r="NGL33" s="291"/>
      <c r="NGM33" s="291"/>
      <c r="NGN33" s="291"/>
      <c r="NGO33" s="291"/>
      <c r="NGP33" s="291"/>
      <c r="NGQ33" s="291"/>
      <c r="NGR33" s="291"/>
      <c r="NGS33" s="291"/>
      <c r="NGT33" s="291"/>
      <c r="NGU33" s="291"/>
      <c r="NGV33" s="291"/>
      <c r="NGW33" s="291"/>
      <c r="NGX33" s="291"/>
      <c r="NGY33" s="291"/>
      <c r="NGZ33" s="291"/>
      <c r="NHA33" s="291"/>
      <c r="NHB33" s="291"/>
      <c r="NHC33" s="291"/>
      <c r="NHD33" s="291"/>
      <c r="NHE33" s="291"/>
      <c r="NHF33" s="291"/>
      <c r="NHG33" s="291"/>
      <c r="NHH33" s="291"/>
      <c r="NHI33" s="291"/>
      <c r="NHJ33" s="291"/>
      <c r="NHK33" s="291"/>
      <c r="NHL33" s="291"/>
      <c r="NHM33" s="291"/>
      <c r="NHN33" s="291"/>
      <c r="NHO33" s="291"/>
      <c r="NHP33" s="291"/>
      <c r="NHQ33" s="291"/>
      <c r="NHR33" s="291"/>
      <c r="NHS33" s="291"/>
      <c r="NHT33" s="291"/>
      <c r="NHU33" s="291"/>
      <c r="NHV33" s="291"/>
      <c r="NHW33" s="291"/>
      <c r="NHX33" s="291"/>
      <c r="NHY33" s="291"/>
      <c r="NHZ33" s="291"/>
      <c r="NIA33" s="291"/>
      <c r="NIB33" s="291"/>
      <c r="NIC33" s="291"/>
      <c r="NID33" s="291"/>
      <c r="NIE33" s="291"/>
      <c r="NIF33" s="291"/>
      <c r="NIG33" s="291"/>
      <c r="NIH33" s="291"/>
      <c r="NII33" s="291"/>
      <c r="NIJ33" s="291"/>
      <c r="NIK33" s="291"/>
      <c r="NIL33" s="291"/>
      <c r="NIM33" s="291"/>
      <c r="NIN33" s="291"/>
      <c r="NIO33" s="291"/>
      <c r="NIP33" s="291"/>
      <c r="NIQ33" s="291"/>
      <c r="NIR33" s="291"/>
      <c r="NIS33" s="291"/>
      <c r="NIT33" s="291"/>
      <c r="NIU33" s="291"/>
      <c r="NIV33" s="291"/>
      <c r="NIW33" s="291"/>
      <c r="NIX33" s="291"/>
      <c r="NIY33" s="291"/>
      <c r="NIZ33" s="291"/>
      <c r="NJA33" s="291"/>
      <c r="NJB33" s="291"/>
      <c r="NJC33" s="291"/>
      <c r="NJD33" s="291"/>
      <c r="NJE33" s="291"/>
      <c r="NJF33" s="291"/>
      <c r="NJG33" s="291"/>
      <c r="NJH33" s="291"/>
      <c r="NJI33" s="291"/>
      <c r="NJJ33" s="291"/>
      <c r="NJK33" s="291"/>
      <c r="NJL33" s="291"/>
      <c r="NJM33" s="291"/>
      <c r="NJN33" s="291"/>
      <c r="NJO33" s="291"/>
      <c r="NJP33" s="291"/>
      <c r="NJQ33" s="291"/>
      <c r="NJR33" s="291"/>
      <c r="NJS33" s="291"/>
      <c r="NJT33" s="291"/>
      <c r="NJU33" s="291"/>
      <c r="NJV33" s="291"/>
      <c r="NJW33" s="291"/>
      <c r="NJX33" s="291"/>
      <c r="NJY33" s="291"/>
      <c r="NJZ33" s="291"/>
      <c r="NKA33" s="291"/>
      <c r="NKB33" s="291"/>
      <c r="NKC33" s="291"/>
      <c r="NKD33" s="291"/>
      <c r="NKE33" s="291"/>
      <c r="NKF33" s="291"/>
      <c r="NKG33" s="291"/>
      <c r="NKH33" s="291"/>
      <c r="NKI33" s="291"/>
      <c r="NKJ33" s="291"/>
      <c r="NKK33" s="291"/>
      <c r="NKL33" s="291"/>
      <c r="NKM33" s="291"/>
      <c r="NKN33" s="291"/>
      <c r="NKO33" s="291"/>
      <c r="NKP33" s="291"/>
      <c r="NKQ33" s="291"/>
      <c r="NKR33" s="291"/>
      <c r="NKS33" s="291"/>
      <c r="NKT33" s="291"/>
      <c r="NKU33" s="291"/>
      <c r="NKV33" s="291"/>
      <c r="NKW33" s="291"/>
      <c r="NKX33" s="291"/>
      <c r="NKY33" s="291"/>
      <c r="NKZ33" s="291"/>
      <c r="NLA33" s="291"/>
      <c r="NLB33" s="291"/>
      <c r="NLC33" s="291"/>
      <c r="NLD33" s="291"/>
      <c r="NLE33" s="291"/>
      <c r="NLF33" s="291"/>
      <c r="NLG33" s="291"/>
      <c r="NLH33" s="291"/>
      <c r="NLI33" s="291"/>
      <c r="NLJ33" s="291"/>
      <c r="NLK33" s="291"/>
      <c r="NLL33" s="291"/>
      <c r="NLM33" s="291"/>
      <c r="NLN33" s="291"/>
      <c r="NLO33" s="291"/>
      <c r="NLP33" s="291"/>
      <c r="NLQ33" s="291"/>
      <c r="NLR33" s="291"/>
      <c r="NLS33" s="291"/>
      <c r="NLT33" s="291"/>
      <c r="NLU33" s="291"/>
      <c r="NLV33" s="291"/>
      <c r="NLW33" s="291"/>
      <c r="NLX33" s="291"/>
      <c r="NLY33" s="291"/>
      <c r="NLZ33" s="291"/>
      <c r="NMA33" s="291"/>
      <c r="NMB33" s="291"/>
      <c r="NMC33" s="291"/>
      <c r="NMD33" s="291"/>
      <c r="NME33" s="291"/>
      <c r="NMF33" s="291"/>
      <c r="NMG33" s="291"/>
      <c r="NMH33" s="291"/>
      <c r="NMI33" s="291"/>
      <c r="NMJ33" s="291"/>
      <c r="NMK33" s="291"/>
      <c r="NML33" s="291"/>
      <c r="NMM33" s="291"/>
      <c r="NMN33" s="291"/>
      <c r="NMO33" s="291"/>
      <c r="NMP33" s="291"/>
      <c r="NMQ33" s="291"/>
      <c r="NMR33" s="291"/>
      <c r="NMS33" s="291"/>
      <c r="NMT33" s="291"/>
      <c r="NMU33" s="291"/>
      <c r="NMV33" s="291"/>
      <c r="NMW33" s="291"/>
      <c r="NMX33" s="291"/>
      <c r="NMY33" s="291"/>
      <c r="NMZ33" s="291"/>
      <c r="NNA33" s="291"/>
      <c r="NNB33" s="291"/>
      <c r="NNC33" s="291"/>
      <c r="NND33" s="291"/>
      <c r="NNE33" s="291"/>
      <c r="NNF33" s="291"/>
      <c r="NNG33" s="291"/>
      <c r="NNH33" s="291"/>
      <c r="NNI33" s="291"/>
      <c r="NNJ33" s="291"/>
      <c r="NNK33" s="291"/>
      <c r="NNL33" s="291"/>
      <c r="NNM33" s="291"/>
      <c r="NNN33" s="291"/>
      <c r="NNO33" s="291"/>
      <c r="NNP33" s="291"/>
      <c r="NNQ33" s="291"/>
      <c r="NNR33" s="291"/>
      <c r="NNS33" s="291"/>
      <c r="NNT33" s="291"/>
      <c r="NNU33" s="291"/>
      <c r="NNV33" s="291"/>
      <c r="NNW33" s="291"/>
      <c r="NNX33" s="291"/>
      <c r="NNY33" s="291"/>
      <c r="NNZ33" s="291"/>
      <c r="NOA33" s="291"/>
      <c r="NOB33" s="291"/>
      <c r="NOC33" s="291"/>
      <c r="NOD33" s="291"/>
      <c r="NOE33" s="291"/>
      <c r="NOF33" s="291"/>
      <c r="NOG33" s="291"/>
      <c r="NOH33" s="291"/>
      <c r="NOI33" s="291"/>
      <c r="NOJ33" s="291"/>
      <c r="NOK33" s="291"/>
      <c r="NOL33" s="291"/>
      <c r="NOM33" s="291"/>
      <c r="NON33" s="291"/>
      <c r="NOO33" s="291"/>
      <c r="NOP33" s="291"/>
      <c r="NOQ33" s="291"/>
      <c r="NOR33" s="291"/>
      <c r="NOS33" s="291"/>
      <c r="NOT33" s="291"/>
      <c r="NOU33" s="291"/>
      <c r="NOV33" s="291"/>
      <c r="NOW33" s="291"/>
      <c r="NOX33" s="291"/>
      <c r="NOY33" s="291"/>
      <c r="NOZ33" s="291"/>
      <c r="NPA33" s="291"/>
      <c r="NPB33" s="291"/>
      <c r="NPC33" s="291"/>
      <c r="NPD33" s="291"/>
      <c r="NPE33" s="291"/>
      <c r="NPF33" s="291"/>
      <c r="NPG33" s="291"/>
      <c r="NPH33" s="291"/>
      <c r="NPI33" s="291"/>
      <c r="NPJ33" s="291"/>
      <c r="NPK33" s="291"/>
      <c r="NPL33" s="291"/>
      <c r="NPM33" s="291"/>
      <c r="NPN33" s="291"/>
      <c r="NPO33" s="291"/>
      <c r="NPP33" s="291"/>
      <c r="NPQ33" s="291"/>
      <c r="NPR33" s="291"/>
      <c r="NPS33" s="291"/>
      <c r="NPT33" s="291"/>
      <c r="NPU33" s="291"/>
      <c r="NPV33" s="291"/>
      <c r="NPW33" s="291"/>
      <c r="NPX33" s="291"/>
      <c r="NPY33" s="291"/>
      <c r="NPZ33" s="291"/>
      <c r="NQA33" s="291"/>
      <c r="NQB33" s="291"/>
      <c r="NQC33" s="291"/>
      <c r="NQD33" s="291"/>
      <c r="NQE33" s="291"/>
      <c r="NQF33" s="291"/>
      <c r="NQG33" s="291"/>
      <c r="NQH33" s="291"/>
      <c r="NQI33" s="291"/>
      <c r="NQJ33" s="291"/>
      <c r="NQK33" s="291"/>
      <c r="NQL33" s="291"/>
      <c r="NQM33" s="291"/>
      <c r="NQN33" s="291"/>
      <c r="NQO33" s="291"/>
      <c r="NQP33" s="291"/>
      <c r="NQQ33" s="291"/>
      <c r="NQR33" s="291"/>
      <c r="NQS33" s="291"/>
      <c r="NQT33" s="291"/>
      <c r="NQU33" s="291"/>
      <c r="NQV33" s="291"/>
      <c r="NQW33" s="291"/>
      <c r="NQX33" s="291"/>
      <c r="NQY33" s="291"/>
      <c r="NQZ33" s="291"/>
      <c r="NRA33" s="291"/>
      <c r="NRB33" s="291"/>
      <c r="NRC33" s="291"/>
      <c r="NRD33" s="291"/>
      <c r="NRE33" s="291"/>
      <c r="NRF33" s="291"/>
      <c r="NRG33" s="291"/>
      <c r="NRH33" s="291"/>
      <c r="NRI33" s="291"/>
      <c r="NRJ33" s="291"/>
      <c r="NRK33" s="291"/>
      <c r="NRL33" s="291"/>
      <c r="NRM33" s="291"/>
      <c r="NRN33" s="291"/>
      <c r="NRO33" s="291"/>
      <c r="NRP33" s="291"/>
      <c r="NRQ33" s="291"/>
      <c r="NRR33" s="291"/>
      <c r="NRS33" s="291"/>
      <c r="NRT33" s="291"/>
      <c r="NRU33" s="291"/>
      <c r="NRV33" s="291"/>
      <c r="NRW33" s="291"/>
      <c r="NRX33" s="291"/>
      <c r="NRY33" s="291"/>
      <c r="NRZ33" s="291"/>
      <c r="NSA33" s="291"/>
      <c r="NSB33" s="291"/>
      <c r="NSC33" s="291"/>
      <c r="NSD33" s="291"/>
      <c r="NSE33" s="291"/>
      <c r="NSF33" s="291"/>
      <c r="NSG33" s="291"/>
      <c r="NSH33" s="291"/>
      <c r="NSI33" s="291"/>
      <c r="NSJ33" s="291"/>
      <c r="NSK33" s="291"/>
      <c r="NSL33" s="291"/>
      <c r="NSM33" s="291"/>
      <c r="NSN33" s="291"/>
      <c r="NSO33" s="291"/>
      <c r="NSP33" s="291"/>
      <c r="NSQ33" s="291"/>
      <c r="NSR33" s="291"/>
      <c r="NSS33" s="291"/>
      <c r="NST33" s="291"/>
      <c r="NSU33" s="291"/>
      <c r="NSV33" s="291"/>
      <c r="NSW33" s="291"/>
      <c r="NSX33" s="291"/>
      <c r="NSY33" s="291"/>
      <c r="NSZ33" s="291"/>
      <c r="NTA33" s="291"/>
      <c r="NTB33" s="291"/>
      <c r="NTC33" s="291"/>
      <c r="NTD33" s="291"/>
      <c r="NTE33" s="291"/>
      <c r="NTF33" s="291"/>
      <c r="NTG33" s="291"/>
      <c r="NTH33" s="291"/>
      <c r="NTI33" s="291"/>
      <c r="NTJ33" s="291"/>
      <c r="NTK33" s="291"/>
      <c r="NTL33" s="291"/>
      <c r="NTM33" s="291"/>
      <c r="NTN33" s="291"/>
      <c r="NTO33" s="291"/>
      <c r="NTP33" s="291"/>
      <c r="NTQ33" s="291"/>
      <c r="NTR33" s="291"/>
      <c r="NTS33" s="291"/>
      <c r="NTT33" s="291"/>
      <c r="NTU33" s="291"/>
      <c r="NTV33" s="291"/>
      <c r="NTW33" s="291"/>
      <c r="NTX33" s="291"/>
      <c r="NTY33" s="291"/>
      <c r="NTZ33" s="291"/>
      <c r="NUA33" s="291"/>
      <c r="NUB33" s="291"/>
      <c r="NUC33" s="291"/>
      <c r="NUD33" s="291"/>
      <c r="NUE33" s="291"/>
      <c r="NUF33" s="291"/>
      <c r="NUG33" s="291"/>
      <c r="NUH33" s="291"/>
      <c r="NUI33" s="291"/>
      <c r="NUJ33" s="291"/>
      <c r="NUK33" s="291"/>
      <c r="NUL33" s="291"/>
      <c r="NUM33" s="291"/>
      <c r="NUN33" s="291"/>
      <c r="NUO33" s="291"/>
      <c r="NUP33" s="291"/>
      <c r="NUQ33" s="291"/>
      <c r="NUR33" s="291"/>
      <c r="NUS33" s="291"/>
      <c r="NUT33" s="291"/>
      <c r="NUU33" s="291"/>
      <c r="NUV33" s="291"/>
      <c r="NUW33" s="291"/>
      <c r="NUX33" s="291"/>
      <c r="NUY33" s="291"/>
      <c r="NUZ33" s="291"/>
      <c r="NVA33" s="291"/>
      <c r="NVB33" s="291"/>
      <c r="NVC33" s="291"/>
      <c r="NVD33" s="291"/>
      <c r="NVE33" s="291"/>
      <c r="NVF33" s="291"/>
      <c r="NVG33" s="291"/>
      <c r="NVH33" s="291"/>
      <c r="NVI33" s="291"/>
      <c r="NVJ33" s="291"/>
      <c r="NVK33" s="291"/>
      <c r="NVL33" s="291"/>
      <c r="NVM33" s="291"/>
      <c r="NVN33" s="291"/>
      <c r="NVO33" s="291"/>
      <c r="NVP33" s="291"/>
      <c r="NVQ33" s="291"/>
      <c r="NVR33" s="291"/>
      <c r="NVS33" s="291"/>
      <c r="NVT33" s="291"/>
      <c r="NVU33" s="291"/>
      <c r="NVV33" s="291"/>
      <c r="NVW33" s="291"/>
      <c r="NVX33" s="291"/>
      <c r="NVY33" s="291"/>
      <c r="NVZ33" s="291"/>
      <c r="NWA33" s="291"/>
      <c r="NWB33" s="291"/>
      <c r="NWC33" s="291"/>
      <c r="NWD33" s="291"/>
      <c r="NWE33" s="291"/>
      <c r="NWF33" s="291"/>
      <c r="NWG33" s="291"/>
      <c r="NWH33" s="291"/>
      <c r="NWI33" s="291"/>
      <c r="NWJ33" s="291"/>
      <c r="NWK33" s="291"/>
      <c r="NWL33" s="291"/>
      <c r="NWM33" s="291"/>
      <c r="NWN33" s="291"/>
      <c r="NWO33" s="291"/>
      <c r="NWP33" s="291"/>
      <c r="NWQ33" s="291"/>
      <c r="NWR33" s="291"/>
      <c r="NWS33" s="291"/>
      <c r="NWT33" s="291"/>
      <c r="NWU33" s="291"/>
      <c r="NWV33" s="291"/>
      <c r="NWW33" s="291"/>
      <c r="NWX33" s="291"/>
      <c r="NWY33" s="291"/>
      <c r="NWZ33" s="291"/>
      <c r="NXA33" s="291"/>
      <c r="NXB33" s="291"/>
      <c r="NXC33" s="291"/>
      <c r="NXD33" s="291"/>
      <c r="NXE33" s="291"/>
      <c r="NXF33" s="291"/>
      <c r="NXG33" s="291"/>
      <c r="NXH33" s="291"/>
      <c r="NXI33" s="291"/>
      <c r="NXJ33" s="291"/>
      <c r="NXK33" s="291"/>
      <c r="NXL33" s="291"/>
      <c r="NXM33" s="291"/>
      <c r="NXN33" s="291"/>
      <c r="NXO33" s="291"/>
      <c r="NXP33" s="291"/>
      <c r="NXQ33" s="291"/>
      <c r="NXR33" s="291"/>
      <c r="NXS33" s="291"/>
      <c r="NXT33" s="291"/>
      <c r="NXU33" s="291"/>
      <c r="NXV33" s="291"/>
      <c r="NXW33" s="291"/>
      <c r="NXX33" s="291"/>
      <c r="NXY33" s="291"/>
      <c r="NXZ33" s="291"/>
      <c r="NYA33" s="291"/>
      <c r="NYB33" s="291"/>
      <c r="NYC33" s="291"/>
      <c r="NYD33" s="291"/>
      <c r="NYE33" s="291"/>
      <c r="NYF33" s="291"/>
      <c r="NYG33" s="291"/>
      <c r="NYH33" s="291"/>
      <c r="NYI33" s="291"/>
      <c r="NYJ33" s="291"/>
      <c r="NYK33" s="291"/>
      <c r="NYL33" s="291"/>
      <c r="NYM33" s="291"/>
      <c r="NYN33" s="291"/>
      <c r="NYO33" s="291"/>
      <c r="NYP33" s="291"/>
      <c r="NYQ33" s="291"/>
      <c r="NYR33" s="291"/>
      <c r="NYS33" s="291"/>
      <c r="NYT33" s="291"/>
      <c r="NYU33" s="291"/>
      <c r="NYV33" s="291"/>
      <c r="NYW33" s="291"/>
      <c r="NYX33" s="291"/>
      <c r="NYY33" s="291"/>
      <c r="NYZ33" s="291"/>
      <c r="NZA33" s="291"/>
      <c r="NZB33" s="291"/>
      <c r="NZC33" s="291"/>
      <c r="NZD33" s="291"/>
      <c r="NZE33" s="291"/>
      <c r="NZF33" s="291"/>
      <c r="NZG33" s="291"/>
      <c r="NZH33" s="291"/>
      <c r="NZI33" s="291"/>
      <c r="NZJ33" s="291"/>
      <c r="NZK33" s="291"/>
      <c r="NZL33" s="291"/>
      <c r="NZM33" s="291"/>
      <c r="NZN33" s="291"/>
      <c r="NZO33" s="291"/>
      <c r="NZP33" s="291"/>
      <c r="NZQ33" s="291"/>
      <c r="NZR33" s="291"/>
      <c r="NZS33" s="291"/>
      <c r="NZT33" s="291"/>
      <c r="NZU33" s="291"/>
      <c r="NZV33" s="291"/>
      <c r="NZW33" s="291"/>
      <c r="NZX33" s="291"/>
      <c r="NZY33" s="291"/>
      <c r="NZZ33" s="291"/>
      <c r="OAA33" s="291"/>
      <c r="OAB33" s="291"/>
      <c r="OAC33" s="291"/>
      <c r="OAD33" s="291"/>
      <c r="OAE33" s="291"/>
      <c r="OAF33" s="291"/>
      <c r="OAG33" s="291"/>
      <c r="OAH33" s="291"/>
      <c r="OAI33" s="291"/>
      <c r="OAJ33" s="291"/>
      <c r="OAK33" s="291"/>
      <c r="OAL33" s="291"/>
      <c r="OAM33" s="291"/>
      <c r="OAN33" s="291"/>
      <c r="OAO33" s="291"/>
      <c r="OAP33" s="291"/>
      <c r="OAQ33" s="291"/>
      <c r="OAR33" s="291"/>
      <c r="OAS33" s="291"/>
      <c r="OAT33" s="291"/>
      <c r="OAU33" s="291"/>
      <c r="OAV33" s="291"/>
      <c r="OAW33" s="291"/>
      <c r="OAX33" s="291"/>
      <c r="OAY33" s="291"/>
      <c r="OAZ33" s="291"/>
      <c r="OBA33" s="291"/>
      <c r="OBB33" s="291"/>
      <c r="OBC33" s="291"/>
      <c r="OBD33" s="291"/>
      <c r="OBE33" s="291"/>
      <c r="OBF33" s="291"/>
      <c r="OBG33" s="291"/>
      <c r="OBH33" s="291"/>
      <c r="OBI33" s="291"/>
      <c r="OBJ33" s="291"/>
      <c r="OBK33" s="291"/>
      <c r="OBL33" s="291"/>
      <c r="OBM33" s="291"/>
      <c r="OBN33" s="291"/>
      <c r="OBO33" s="291"/>
      <c r="OBP33" s="291"/>
      <c r="OBQ33" s="291"/>
      <c r="OBR33" s="291"/>
      <c r="OBS33" s="291"/>
      <c r="OBT33" s="291"/>
      <c r="OBU33" s="291"/>
      <c r="OBV33" s="291"/>
      <c r="OBW33" s="291"/>
      <c r="OBX33" s="291"/>
      <c r="OBY33" s="291"/>
      <c r="OBZ33" s="291"/>
      <c r="OCA33" s="291"/>
      <c r="OCB33" s="291"/>
      <c r="OCC33" s="291"/>
      <c r="OCD33" s="291"/>
      <c r="OCE33" s="291"/>
      <c r="OCF33" s="291"/>
      <c r="OCG33" s="291"/>
      <c r="OCH33" s="291"/>
      <c r="OCI33" s="291"/>
      <c r="OCJ33" s="291"/>
      <c r="OCK33" s="291"/>
      <c r="OCL33" s="291"/>
      <c r="OCM33" s="291"/>
      <c r="OCN33" s="291"/>
      <c r="OCO33" s="291"/>
      <c r="OCP33" s="291"/>
      <c r="OCQ33" s="291"/>
      <c r="OCR33" s="291"/>
      <c r="OCS33" s="291"/>
      <c r="OCT33" s="291"/>
      <c r="OCU33" s="291"/>
      <c r="OCV33" s="291"/>
      <c r="OCW33" s="291"/>
      <c r="OCX33" s="291"/>
      <c r="OCY33" s="291"/>
      <c r="OCZ33" s="291"/>
      <c r="ODA33" s="291"/>
      <c r="ODB33" s="291"/>
      <c r="ODC33" s="291"/>
      <c r="ODD33" s="291"/>
      <c r="ODE33" s="291"/>
      <c r="ODF33" s="291"/>
      <c r="ODG33" s="291"/>
      <c r="ODH33" s="291"/>
      <c r="ODI33" s="291"/>
      <c r="ODJ33" s="291"/>
      <c r="ODK33" s="291"/>
      <c r="ODL33" s="291"/>
      <c r="ODM33" s="291"/>
      <c r="ODN33" s="291"/>
      <c r="ODO33" s="291"/>
      <c r="ODP33" s="291"/>
      <c r="ODQ33" s="291"/>
      <c r="ODR33" s="291"/>
      <c r="ODS33" s="291"/>
      <c r="ODT33" s="291"/>
      <c r="ODU33" s="291"/>
      <c r="ODV33" s="291"/>
      <c r="ODW33" s="291"/>
      <c r="ODX33" s="291"/>
      <c r="ODY33" s="291"/>
      <c r="ODZ33" s="291"/>
      <c r="OEA33" s="291"/>
      <c r="OEB33" s="291"/>
      <c r="OEC33" s="291"/>
      <c r="OED33" s="291"/>
      <c r="OEE33" s="291"/>
      <c r="OEF33" s="291"/>
      <c r="OEG33" s="291"/>
      <c r="OEH33" s="291"/>
      <c r="OEI33" s="291"/>
      <c r="OEJ33" s="291"/>
      <c r="OEK33" s="291"/>
      <c r="OEL33" s="291"/>
      <c r="OEM33" s="291"/>
      <c r="OEN33" s="291"/>
      <c r="OEO33" s="291"/>
      <c r="OEP33" s="291"/>
      <c r="OEQ33" s="291"/>
      <c r="OER33" s="291"/>
      <c r="OES33" s="291"/>
      <c r="OET33" s="291"/>
      <c r="OEU33" s="291"/>
      <c r="OEV33" s="291"/>
      <c r="OEW33" s="291"/>
      <c r="OEX33" s="291"/>
      <c r="OEY33" s="291"/>
      <c r="OEZ33" s="291"/>
      <c r="OFA33" s="291"/>
      <c r="OFB33" s="291"/>
      <c r="OFC33" s="291"/>
      <c r="OFD33" s="291"/>
      <c r="OFE33" s="291"/>
      <c r="OFF33" s="291"/>
      <c r="OFG33" s="291"/>
      <c r="OFH33" s="291"/>
      <c r="OFI33" s="291"/>
      <c r="OFJ33" s="291"/>
      <c r="OFK33" s="291"/>
      <c r="OFL33" s="291"/>
      <c r="OFM33" s="291"/>
      <c r="OFN33" s="291"/>
      <c r="OFO33" s="291"/>
      <c r="OFP33" s="291"/>
      <c r="OFQ33" s="291"/>
      <c r="OFR33" s="291"/>
      <c r="OFS33" s="291"/>
      <c r="OFT33" s="291"/>
      <c r="OFU33" s="291"/>
      <c r="OFV33" s="291"/>
      <c r="OFW33" s="291"/>
      <c r="OFX33" s="291"/>
      <c r="OFY33" s="291"/>
      <c r="OFZ33" s="291"/>
      <c r="OGA33" s="291"/>
      <c r="OGB33" s="291"/>
      <c r="OGC33" s="291"/>
      <c r="OGD33" s="291"/>
      <c r="OGE33" s="291"/>
      <c r="OGF33" s="291"/>
      <c r="OGG33" s="291"/>
      <c r="OGH33" s="291"/>
      <c r="OGI33" s="291"/>
      <c r="OGJ33" s="291"/>
      <c r="OGK33" s="291"/>
      <c r="OGL33" s="291"/>
      <c r="OGM33" s="291"/>
      <c r="OGN33" s="291"/>
      <c r="OGO33" s="291"/>
      <c r="OGP33" s="291"/>
      <c r="OGQ33" s="291"/>
      <c r="OGR33" s="291"/>
      <c r="OGS33" s="291"/>
      <c r="OGT33" s="291"/>
      <c r="OGU33" s="291"/>
      <c r="OGV33" s="291"/>
      <c r="OGW33" s="291"/>
      <c r="OGX33" s="291"/>
      <c r="OGY33" s="291"/>
      <c r="OGZ33" s="291"/>
      <c r="OHA33" s="291"/>
      <c r="OHB33" s="291"/>
      <c r="OHC33" s="291"/>
      <c r="OHD33" s="291"/>
      <c r="OHE33" s="291"/>
      <c r="OHF33" s="291"/>
      <c r="OHG33" s="291"/>
      <c r="OHH33" s="291"/>
      <c r="OHI33" s="291"/>
      <c r="OHJ33" s="291"/>
      <c r="OHK33" s="291"/>
      <c r="OHL33" s="291"/>
      <c r="OHM33" s="291"/>
      <c r="OHN33" s="291"/>
      <c r="OHO33" s="291"/>
      <c r="OHP33" s="291"/>
      <c r="OHQ33" s="291"/>
      <c r="OHR33" s="291"/>
      <c r="OHS33" s="291"/>
      <c r="OHT33" s="291"/>
      <c r="OHU33" s="291"/>
      <c r="OHV33" s="291"/>
      <c r="OHW33" s="291"/>
      <c r="OHX33" s="291"/>
      <c r="OHY33" s="291"/>
      <c r="OHZ33" s="291"/>
      <c r="OIA33" s="291"/>
      <c r="OIB33" s="291"/>
      <c r="OIC33" s="291"/>
      <c r="OID33" s="291"/>
      <c r="OIE33" s="291"/>
      <c r="OIF33" s="291"/>
      <c r="OIG33" s="291"/>
      <c r="OIH33" s="291"/>
      <c r="OII33" s="291"/>
      <c r="OIJ33" s="291"/>
      <c r="OIK33" s="291"/>
      <c r="OIL33" s="291"/>
      <c r="OIM33" s="291"/>
      <c r="OIN33" s="291"/>
      <c r="OIO33" s="291"/>
      <c r="OIP33" s="291"/>
      <c r="OIQ33" s="291"/>
      <c r="OIR33" s="291"/>
      <c r="OIS33" s="291"/>
      <c r="OIT33" s="291"/>
      <c r="OIU33" s="291"/>
      <c r="OIV33" s="291"/>
      <c r="OIW33" s="291"/>
      <c r="OIX33" s="291"/>
      <c r="OIY33" s="291"/>
      <c r="OIZ33" s="291"/>
      <c r="OJA33" s="291"/>
      <c r="OJB33" s="291"/>
      <c r="OJC33" s="291"/>
      <c r="OJD33" s="291"/>
      <c r="OJE33" s="291"/>
      <c r="OJF33" s="291"/>
      <c r="OJG33" s="291"/>
      <c r="OJH33" s="291"/>
      <c r="OJI33" s="291"/>
      <c r="OJJ33" s="291"/>
      <c r="OJK33" s="291"/>
      <c r="OJL33" s="291"/>
      <c r="OJM33" s="291"/>
      <c r="OJN33" s="291"/>
      <c r="OJO33" s="291"/>
      <c r="OJP33" s="291"/>
      <c r="OJQ33" s="291"/>
      <c r="OJR33" s="291"/>
      <c r="OJS33" s="291"/>
      <c r="OJT33" s="291"/>
      <c r="OJU33" s="291"/>
      <c r="OJV33" s="291"/>
      <c r="OJW33" s="291"/>
      <c r="OJX33" s="291"/>
      <c r="OJY33" s="291"/>
      <c r="OJZ33" s="291"/>
      <c r="OKA33" s="291"/>
      <c r="OKB33" s="291"/>
      <c r="OKC33" s="291"/>
      <c r="OKD33" s="291"/>
      <c r="OKE33" s="291"/>
      <c r="OKF33" s="291"/>
      <c r="OKG33" s="291"/>
      <c r="OKH33" s="291"/>
      <c r="OKI33" s="291"/>
      <c r="OKJ33" s="291"/>
      <c r="OKK33" s="291"/>
      <c r="OKL33" s="291"/>
      <c r="OKM33" s="291"/>
      <c r="OKN33" s="291"/>
      <c r="OKO33" s="291"/>
      <c r="OKP33" s="291"/>
      <c r="OKQ33" s="291"/>
      <c r="OKR33" s="291"/>
      <c r="OKS33" s="291"/>
      <c r="OKT33" s="291"/>
      <c r="OKU33" s="291"/>
      <c r="OKV33" s="291"/>
      <c r="OKW33" s="291"/>
      <c r="OKX33" s="291"/>
      <c r="OKY33" s="291"/>
      <c r="OKZ33" s="291"/>
      <c r="OLA33" s="291"/>
      <c r="OLB33" s="291"/>
      <c r="OLC33" s="291"/>
      <c r="OLD33" s="291"/>
      <c r="OLE33" s="291"/>
      <c r="OLF33" s="291"/>
      <c r="OLG33" s="291"/>
      <c r="OLH33" s="291"/>
      <c r="OLI33" s="291"/>
      <c r="OLJ33" s="291"/>
      <c r="OLK33" s="291"/>
      <c r="OLL33" s="291"/>
      <c r="OLM33" s="291"/>
      <c r="OLN33" s="291"/>
      <c r="OLO33" s="291"/>
      <c r="OLP33" s="291"/>
      <c r="OLQ33" s="291"/>
      <c r="OLR33" s="291"/>
      <c r="OLS33" s="291"/>
      <c r="OLT33" s="291"/>
      <c r="OLU33" s="291"/>
      <c r="OLV33" s="291"/>
      <c r="OLW33" s="291"/>
      <c r="OLX33" s="291"/>
      <c r="OLY33" s="291"/>
      <c r="OLZ33" s="291"/>
      <c r="OMA33" s="291"/>
      <c r="OMB33" s="291"/>
      <c r="OMC33" s="291"/>
      <c r="OMD33" s="291"/>
      <c r="OME33" s="291"/>
      <c r="OMF33" s="291"/>
      <c r="OMG33" s="291"/>
      <c r="OMH33" s="291"/>
      <c r="OMI33" s="291"/>
      <c r="OMJ33" s="291"/>
      <c r="OMK33" s="291"/>
      <c r="OML33" s="291"/>
      <c r="OMM33" s="291"/>
      <c r="OMN33" s="291"/>
      <c r="OMO33" s="291"/>
      <c r="OMP33" s="291"/>
      <c r="OMQ33" s="291"/>
      <c r="OMR33" s="291"/>
      <c r="OMS33" s="291"/>
      <c r="OMT33" s="291"/>
      <c r="OMU33" s="291"/>
      <c r="OMV33" s="291"/>
      <c r="OMW33" s="291"/>
      <c r="OMX33" s="291"/>
      <c r="OMY33" s="291"/>
      <c r="OMZ33" s="291"/>
      <c r="ONA33" s="291"/>
      <c r="ONB33" s="291"/>
      <c r="ONC33" s="291"/>
      <c r="OND33" s="291"/>
      <c r="ONE33" s="291"/>
      <c r="ONF33" s="291"/>
      <c r="ONG33" s="291"/>
      <c r="ONH33" s="291"/>
      <c r="ONI33" s="291"/>
      <c r="ONJ33" s="291"/>
      <c r="ONK33" s="291"/>
      <c r="ONL33" s="291"/>
      <c r="ONM33" s="291"/>
      <c r="ONN33" s="291"/>
      <c r="ONO33" s="291"/>
      <c r="ONP33" s="291"/>
      <c r="ONQ33" s="291"/>
      <c r="ONR33" s="291"/>
      <c r="ONS33" s="291"/>
      <c r="ONT33" s="291"/>
      <c r="ONU33" s="291"/>
      <c r="ONV33" s="291"/>
      <c r="ONW33" s="291"/>
      <c r="ONX33" s="291"/>
      <c r="ONY33" s="291"/>
      <c r="ONZ33" s="291"/>
      <c r="OOA33" s="291"/>
      <c r="OOB33" s="291"/>
      <c r="OOC33" s="291"/>
      <c r="OOD33" s="291"/>
      <c r="OOE33" s="291"/>
      <c r="OOF33" s="291"/>
      <c r="OOG33" s="291"/>
      <c r="OOH33" s="291"/>
      <c r="OOI33" s="291"/>
      <c r="OOJ33" s="291"/>
      <c r="OOK33" s="291"/>
      <c r="OOL33" s="291"/>
      <c r="OOM33" s="291"/>
      <c r="OON33" s="291"/>
      <c r="OOO33" s="291"/>
      <c r="OOP33" s="291"/>
      <c r="OOQ33" s="291"/>
      <c r="OOR33" s="291"/>
      <c r="OOS33" s="291"/>
      <c r="OOT33" s="291"/>
      <c r="OOU33" s="291"/>
      <c r="OOV33" s="291"/>
      <c r="OOW33" s="291"/>
      <c r="OOX33" s="291"/>
      <c r="OOY33" s="291"/>
      <c r="OOZ33" s="291"/>
      <c r="OPA33" s="291"/>
      <c r="OPB33" s="291"/>
      <c r="OPC33" s="291"/>
      <c r="OPD33" s="291"/>
      <c r="OPE33" s="291"/>
      <c r="OPF33" s="291"/>
      <c r="OPG33" s="291"/>
      <c r="OPH33" s="291"/>
      <c r="OPI33" s="291"/>
      <c r="OPJ33" s="291"/>
      <c r="OPK33" s="291"/>
      <c r="OPL33" s="291"/>
      <c r="OPM33" s="291"/>
      <c r="OPN33" s="291"/>
      <c r="OPO33" s="291"/>
      <c r="OPP33" s="291"/>
      <c r="OPQ33" s="291"/>
      <c r="OPR33" s="291"/>
      <c r="OPS33" s="291"/>
      <c r="OPT33" s="291"/>
      <c r="OPU33" s="291"/>
      <c r="OPV33" s="291"/>
      <c r="OPW33" s="291"/>
      <c r="OPX33" s="291"/>
      <c r="OPY33" s="291"/>
      <c r="OPZ33" s="291"/>
      <c r="OQA33" s="291"/>
      <c r="OQB33" s="291"/>
      <c r="OQC33" s="291"/>
      <c r="OQD33" s="291"/>
      <c r="OQE33" s="291"/>
      <c r="OQF33" s="291"/>
      <c r="OQG33" s="291"/>
      <c r="OQH33" s="291"/>
      <c r="OQI33" s="291"/>
      <c r="OQJ33" s="291"/>
      <c r="OQK33" s="291"/>
      <c r="OQL33" s="291"/>
      <c r="OQM33" s="291"/>
      <c r="OQN33" s="291"/>
      <c r="OQO33" s="291"/>
      <c r="OQP33" s="291"/>
      <c r="OQQ33" s="291"/>
      <c r="OQR33" s="291"/>
      <c r="OQS33" s="291"/>
      <c r="OQT33" s="291"/>
      <c r="OQU33" s="291"/>
      <c r="OQV33" s="291"/>
      <c r="OQW33" s="291"/>
      <c r="OQX33" s="291"/>
      <c r="OQY33" s="291"/>
      <c r="OQZ33" s="291"/>
      <c r="ORA33" s="291"/>
      <c r="ORB33" s="291"/>
      <c r="ORC33" s="291"/>
      <c r="ORD33" s="291"/>
      <c r="ORE33" s="291"/>
      <c r="ORF33" s="291"/>
      <c r="ORG33" s="291"/>
      <c r="ORH33" s="291"/>
      <c r="ORI33" s="291"/>
      <c r="ORJ33" s="291"/>
      <c r="ORK33" s="291"/>
      <c r="ORL33" s="291"/>
      <c r="ORM33" s="291"/>
      <c r="ORN33" s="291"/>
      <c r="ORO33" s="291"/>
      <c r="ORP33" s="291"/>
      <c r="ORQ33" s="291"/>
      <c r="ORR33" s="291"/>
      <c r="ORS33" s="291"/>
      <c r="ORT33" s="291"/>
      <c r="ORU33" s="291"/>
      <c r="ORV33" s="291"/>
      <c r="ORW33" s="291"/>
      <c r="ORX33" s="291"/>
      <c r="ORY33" s="291"/>
      <c r="ORZ33" s="291"/>
      <c r="OSA33" s="291"/>
      <c r="OSB33" s="291"/>
      <c r="OSC33" s="291"/>
      <c r="OSD33" s="291"/>
      <c r="OSE33" s="291"/>
      <c r="OSF33" s="291"/>
      <c r="OSG33" s="291"/>
      <c r="OSH33" s="291"/>
      <c r="OSI33" s="291"/>
      <c r="OSJ33" s="291"/>
      <c r="OSK33" s="291"/>
      <c r="OSL33" s="291"/>
      <c r="OSM33" s="291"/>
      <c r="OSN33" s="291"/>
      <c r="OSO33" s="291"/>
      <c r="OSP33" s="291"/>
      <c r="OSQ33" s="291"/>
      <c r="OSR33" s="291"/>
      <c r="OSS33" s="291"/>
      <c r="OST33" s="291"/>
      <c r="OSU33" s="291"/>
      <c r="OSV33" s="291"/>
      <c r="OSW33" s="291"/>
      <c r="OSX33" s="291"/>
      <c r="OSY33" s="291"/>
      <c r="OSZ33" s="291"/>
      <c r="OTA33" s="291"/>
      <c r="OTB33" s="291"/>
      <c r="OTC33" s="291"/>
      <c r="OTD33" s="291"/>
      <c r="OTE33" s="291"/>
      <c r="OTF33" s="291"/>
      <c r="OTG33" s="291"/>
      <c r="OTH33" s="291"/>
      <c r="OTI33" s="291"/>
      <c r="OTJ33" s="291"/>
      <c r="OTK33" s="291"/>
      <c r="OTL33" s="291"/>
      <c r="OTM33" s="291"/>
      <c r="OTN33" s="291"/>
      <c r="OTO33" s="291"/>
      <c r="OTP33" s="291"/>
      <c r="OTQ33" s="291"/>
      <c r="OTR33" s="291"/>
      <c r="OTS33" s="291"/>
      <c r="OTT33" s="291"/>
      <c r="OTU33" s="291"/>
      <c r="OTV33" s="291"/>
      <c r="OTW33" s="291"/>
      <c r="OTX33" s="291"/>
      <c r="OTY33" s="291"/>
      <c r="OTZ33" s="291"/>
      <c r="OUA33" s="291"/>
      <c r="OUB33" s="291"/>
      <c r="OUC33" s="291"/>
      <c r="OUD33" s="291"/>
      <c r="OUE33" s="291"/>
      <c r="OUF33" s="291"/>
      <c r="OUG33" s="291"/>
      <c r="OUH33" s="291"/>
      <c r="OUI33" s="291"/>
      <c r="OUJ33" s="291"/>
      <c r="OUK33" s="291"/>
      <c r="OUL33" s="291"/>
      <c r="OUM33" s="291"/>
      <c r="OUN33" s="291"/>
      <c r="OUO33" s="291"/>
      <c r="OUP33" s="291"/>
      <c r="OUQ33" s="291"/>
      <c r="OUR33" s="291"/>
      <c r="OUS33" s="291"/>
      <c r="OUT33" s="291"/>
      <c r="OUU33" s="291"/>
      <c r="OUV33" s="291"/>
      <c r="OUW33" s="291"/>
      <c r="OUX33" s="291"/>
      <c r="OUY33" s="291"/>
      <c r="OUZ33" s="291"/>
      <c r="OVA33" s="291"/>
      <c r="OVB33" s="291"/>
      <c r="OVC33" s="291"/>
      <c r="OVD33" s="291"/>
      <c r="OVE33" s="291"/>
      <c r="OVF33" s="291"/>
      <c r="OVG33" s="291"/>
      <c r="OVH33" s="291"/>
      <c r="OVI33" s="291"/>
      <c r="OVJ33" s="291"/>
      <c r="OVK33" s="291"/>
      <c r="OVL33" s="291"/>
      <c r="OVM33" s="291"/>
      <c r="OVN33" s="291"/>
      <c r="OVO33" s="291"/>
      <c r="OVP33" s="291"/>
      <c r="OVQ33" s="291"/>
      <c r="OVR33" s="291"/>
      <c r="OVS33" s="291"/>
      <c r="OVT33" s="291"/>
      <c r="OVU33" s="291"/>
      <c r="OVV33" s="291"/>
      <c r="OVW33" s="291"/>
      <c r="OVX33" s="291"/>
      <c r="OVY33" s="291"/>
      <c r="OVZ33" s="291"/>
      <c r="OWA33" s="291"/>
      <c r="OWB33" s="291"/>
      <c r="OWC33" s="291"/>
      <c r="OWD33" s="291"/>
      <c r="OWE33" s="291"/>
      <c r="OWF33" s="291"/>
      <c r="OWG33" s="291"/>
      <c r="OWH33" s="291"/>
      <c r="OWI33" s="291"/>
      <c r="OWJ33" s="291"/>
      <c r="OWK33" s="291"/>
      <c r="OWL33" s="291"/>
      <c r="OWM33" s="291"/>
      <c r="OWN33" s="291"/>
      <c r="OWO33" s="291"/>
      <c r="OWP33" s="291"/>
      <c r="OWQ33" s="291"/>
      <c r="OWR33" s="291"/>
      <c r="OWS33" s="291"/>
      <c r="OWT33" s="291"/>
      <c r="OWU33" s="291"/>
      <c r="OWV33" s="291"/>
      <c r="OWW33" s="291"/>
      <c r="OWX33" s="291"/>
      <c r="OWY33" s="291"/>
      <c r="OWZ33" s="291"/>
      <c r="OXA33" s="291"/>
      <c r="OXB33" s="291"/>
      <c r="OXC33" s="291"/>
      <c r="OXD33" s="291"/>
      <c r="OXE33" s="291"/>
      <c r="OXF33" s="291"/>
      <c r="OXG33" s="291"/>
      <c r="OXH33" s="291"/>
      <c r="OXI33" s="291"/>
      <c r="OXJ33" s="291"/>
      <c r="OXK33" s="291"/>
      <c r="OXL33" s="291"/>
      <c r="OXM33" s="291"/>
      <c r="OXN33" s="291"/>
      <c r="OXO33" s="291"/>
      <c r="OXP33" s="291"/>
      <c r="OXQ33" s="291"/>
      <c r="OXR33" s="291"/>
      <c r="OXS33" s="291"/>
      <c r="OXT33" s="291"/>
      <c r="OXU33" s="291"/>
      <c r="OXV33" s="291"/>
      <c r="OXW33" s="291"/>
      <c r="OXX33" s="291"/>
      <c r="OXY33" s="291"/>
      <c r="OXZ33" s="291"/>
      <c r="OYA33" s="291"/>
      <c r="OYB33" s="291"/>
      <c r="OYC33" s="291"/>
      <c r="OYD33" s="291"/>
      <c r="OYE33" s="291"/>
      <c r="OYF33" s="291"/>
      <c r="OYG33" s="291"/>
      <c r="OYH33" s="291"/>
      <c r="OYI33" s="291"/>
      <c r="OYJ33" s="291"/>
      <c r="OYK33" s="291"/>
      <c r="OYL33" s="291"/>
      <c r="OYM33" s="291"/>
      <c r="OYN33" s="291"/>
      <c r="OYO33" s="291"/>
      <c r="OYP33" s="291"/>
      <c r="OYQ33" s="291"/>
      <c r="OYR33" s="291"/>
      <c r="OYS33" s="291"/>
      <c r="OYT33" s="291"/>
      <c r="OYU33" s="291"/>
      <c r="OYV33" s="291"/>
      <c r="OYW33" s="291"/>
      <c r="OYX33" s="291"/>
      <c r="OYY33" s="291"/>
      <c r="OYZ33" s="291"/>
      <c r="OZA33" s="291"/>
      <c r="OZB33" s="291"/>
      <c r="OZC33" s="291"/>
      <c r="OZD33" s="291"/>
      <c r="OZE33" s="291"/>
      <c r="OZF33" s="291"/>
      <c r="OZG33" s="291"/>
      <c r="OZH33" s="291"/>
      <c r="OZI33" s="291"/>
      <c r="OZJ33" s="291"/>
      <c r="OZK33" s="291"/>
      <c r="OZL33" s="291"/>
      <c r="OZM33" s="291"/>
      <c r="OZN33" s="291"/>
      <c r="OZO33" s="291"/>
      <c r="OZP33" s="291"/>
      <c r="OZQ33" s="291"/>
      <c r="OZR33" s="291"/>
      <c r="OZS33" s="291"/>
      <c r="OZT33" s="291"/>
      <c r="OZU33" s="291"/>
      <c r="OZV33" s="291"/>
      <c r="OZW33" s="291"/>
      <c r="OZX33" s="291"/>
      <c r="OZY33" s="291"/>
      <c r="OZZ33" s="291"/>
      <c r="PAA33" s="291"/>
      <c r="PAB33" s="291"/>
      <c r="PAC33" s="291"/>
      <c r="PAD33" s="291"/>
      <c r="PAE33" s="291"/>
      <c r="PAF33" s="291"/>
      <c r="PAG33" s="291"/>
      <c r="PAH33" s="291"/>
      <c r="PAI33" s="291"/>
      <c r="PAJ33" s="291"/>
      <c r="PAK33" s="291"/>
      <c r="PAL33" s="291"/>
      <c r="PAM33" s="291"/>
      <c r="PAN33" s="291"/>
      <c r="PAO33" s="291"/>
      <c r="PAP33" s="291"/>
      <c r="PAQ33" s="291"/>
      <c r="PAR33" s="291"/>
      <c r="PAS33" s="291"/>
      <c r="PAT33" s="291"/>
      <c r="PAU33" s="291"/>
      <c r="PAV33" s="291"/>
      <c r="PAW33" s="291"/>
      <c r="PAX33" s="291"/>
      <c r="PAY33" s="291"/>
      <c r="PAZ33" s="291"/>
      <c r="PBA33" s="291"/>
      <c r="PBB33" s="291"/>
      <c r="PBC33" s="291"/>
      <c r="PBD33" s="291"/>
      <c r="PBE33" s="291"/>
      <c r="PBF33" s="291"/>
      <c r="PBG33" s="291"/>
      <c r="PBH33" s="291"/>
      <c r="PBI33" s="291"/>
      <c r="PBJ33" s="291"/>
      <c r="PBK33" s="291"/>
      <c r="PBL33" s="291"/>
      <c r="PBM33" s="291"/>
      <c r="PBN33" s="291"/>
      <c r="PBO33" s="291"/>
      <c r="PBP33" s="291"/>
      <c r="PBQ33" s="291"/>
      <c r="PBR33" s="291"/>
      <c r="PBS33" s="291"/>
      <c r="PBT33" s="291"/>
      <c r="PBU33" s="291"/>
      <c r="PBV33" s="291"/>
      <c r="PBW33" s="291"/>
      <c r="PBX33" s="291"/>
      <c r="PBY33" s="291"/>
      <c r="PBZ33" s="291"/>
      <c r="PCA33" s="291"/>
      <c r="PCB33" s="291"/>
      <c r="PCC33" s="291"/>
      <c r="PCD33" s="291"/>
      <c r="PCE33" s="291"/>
      <c r="PCF33" s="291"/>
      <c r="PCG33" s="291"/>
      <c r="PCH33" s="291"/>
      <c r="PCI33" s="291"/>
      <c r="PCJ33" s="291"/>
      <c r="PCK33" s="291"/>
      <c r="PCL33" s="291"/>
      <c r="PCM33" s="291"/>
      <c r="PCN33" s="291"/>
      <c r="PCO33" s="291"/>
      <c r="PCP33" s="291"/>
      <c r="PCQ33" s="291"/>
      <c r="PCR33" s="291"/>
      <c r="PCS33" s="291"/>
      <c r="PCT33" s="291"/>
      <c r="PCU33" s="291"/>
      <c r="PCV33" s="291"/>
      <c r="PCW33" s="291"/>
      <c r="PCX33" s="291"/>
      <c r="PCY33" s="291"/>
      <c r="PCZ33" s="291"/>
      <c r="PDA33" s="291"/>
      <c r="PDB33" s="291"/>
      <c r="PDC33" s="291"/>
      <c r="PDD33" s="291"/>
      <c r="PDE33" s="291"/>
      <c r="PDF33" s="291"/>
      <c r="PDG33" s="291"/>
      <c r="PDH33" s="291"/>
      <c r="PDI33" s="291"/>
      <c r="PDJ33" s="291"/>
      <c r="PDK33" s="291"/>
      <c r="PDL33" s="291"/>
      <c r="PDM33" s="291"/>
      <c r="PDN33" s="291"/>
      <c r="PDO33" s="291"/>
      <c r="PDP33" s="291"/>
      <c r="PDQ33" s="291"/>
      <c r="PDR33" s="291"/>
      <c r="PDS33" s="291"/>
      <c r="PDT33" s="291"/>
      <c r="PDU33" s="291"/>
      <c r="PDV33" s="291"/>
      <c r="PDW33" s="291"/>
      <c r="PDX33" s="291"/>
      <c r="PDY33" s="291"/>
      <c r="PDZ33" s="291"/>
      <c r="PEA33" s="291"/>
      <c r="PEB33" s="291"/>
      <c r="PEC33" s="291"/>
      <c r="PED33" s="291"/>
      <c r="PEE33" s="291"/>
      <c r="PEF33" s="291"/>
      <c r="PEG33" s="291"/>
      <c r="PEH33" s="291"/>
      <c r="PEI33" s="291"/>
      <c r="PEJ33" s="291"/>
      <c r="PEK33" s="291"/>
      <c r="PEL33" s="291"/>
      <c r="PEM33" s="291"/>
      <c r="PEN33" s="291"/>
      <c r="PEO33" s="291"/>
      <c r="PEP33" s="291"/>
      <c r="PEQ33" s="291"/>
      <c r="PER33" s="291"/>
      <c r="PES33" s="291"/>
      <c r="PET33" s="291"/>
      <c r="PEU33" s="291"/>
      <c r="PEV33" s="291"/>
      <c r="PEW33" s="291"/>
      <c r="PEX33" s="291"/>
      <c r="PEY33" s="291"/>
      <c r="PEZ33" s="291"/>
      <c r="PFA33" s="291"/>
      <c r="PFB33" s="291"/>
      <c r="PFC33" s="291"/>
      <c r="PFD33" s="291"/>
      <c r="PFE33" s="291"/>
      <c r="PFF33" s="291"/>
      <c r="PFG33" s="291"/>
      <c r="PFH33" s="291"/>
      <c r="PFI33" s="291"/>
      <c r="PFJ33" s="291"/>
      <c r="PFK33" s="291"/>
      <c r="PFL33" s="291"/>
      <c r="PFM33" s="291"/>
      <c r="PFN33" s="291"/>
      <c r="PFO33" s="291"/>
      <c r="PFP33" s="291"/>
      <c r="PFQ33" s="291"/>
      <c r="PFR33" s="291"/>
      <c r="PFS33" s="291"/>
      <c r="PFT33" s="291"/>
      <c r="PFU33" s="291"/>
      <c r="PFV33" s="291"/>
      <c r="PFW33" s="291"/>
      <c r="PFX33" s="291"/>
      <c r="PFY33" s="291"/>
      <c r="PFZ33" s="291"/>
      <c r="PGA33" s="291"/>
      <c r="PGB33" s="291"/>
      <c r="PGC33" s="291"/>
      <c r="PGD33" s="291"/>
      <c r="PGE33" s="291"/>
      <c r="PGF33" s="291"/>
      <c r="PGG33" s="291"/>
      <c r="PGH33" s="291"/>
      <c r="PGI33" s="291"/>
      <c r="PGJ33" s="291"/>
      <c r="PGK33" s="291"/>
      <c r="PGL33" s="291"/>
      <c r="PGM33" s="291"/>
      <c r="PGN33" s="291"/>
      <c r="PGO33" s="291"/>
      <c r="PGP33" s="291"/>
      <c r="PGQ33" s="291"/>
      <c r="PGR33" s="291"/>
      <c r="PGS33" s="291"/>
      <c r="PGT33" s="291"/>
      <c r="PGU33" s="291"/>
      <c r="PGV33" s="291"/>
      <c r="PGW33" s="291"/>
      <c r="PGX33" s="291"/>
      <c r="PGY33" s="291"/>
      <c r="PGZ33" s="291"/>
      <c r="PHA33" s="291"/>
      <c r="PHB33" s="291"/>
      <c r="PHC33" s="291"/>
      <c r="PHD33" s="291"/>
      <c r="PHE33" s="291"/>
      <c r="PHF33" s="291"/>
      <c r="PHG33" s="291"/>
      <c r="PHH33" s="291"/>
      <c r="PHI33" s="291"/>
      <c r="PHJ33" s="291"/>
      <c r="PHK33" s="291"/>
      <c r="PHL33" s="291"/>
      <c r="PHM33" s="291"/>
      <c r="PHN33" s="291"/>
      <c r="PHO33" s="291"/>
      <c r="PHP33" s="291"/>
      <c r="PHQ33" s="291"/>
      <c r="PHR33" s="291"/>
      <c r="PHS33" s="291"/>
      <c r="PHT33" s="291"/>
      <c r="PHU33" s="291"/>
      <c r="PHV33" s="291"/>
      <c r="PHW33" s="291"/>
      <c r="PHX33" s="291"/>
      <c r="PHY33" s="291"/>
      <c r="PHZ33" s="291"/>
      <c r="PIA33" s="291"/>
      <c r="PIB33" s="291"/>
      <c r="PIC33" s="291"/>
      <c r="PID33" s="291"/>
      <c r="PIE33" s="291"/>
      <c r="PIF33" s="291"/>
      <c r="PIG33" s="291"/>
      <c r="PIH33" s="291"/>
      <c r="PII33" s="291"/>
      <c r="PIJ33" s="291"/>
      <c r="PIK33" s="291"/>
      <c r="PIL33" s="291"/>
      <c r="PIM33" s="291"/>
      <c r="PIN33" s="291"/>
      <c r="PIO33" s="291"/>
      <c r="PIP33" s="291"/>
      <c r="PIQ33" s="291"/>
      <c r="PIR33" s="291"/>
      <c r="PIS33" s="291"/>
      <c r="PIT33" s="291"/>
      <c r="PIU33" s="291"/>
      <c r="PIV33" s="291"/>
      <c r="PIW33" s="291"/>
      <c r="PIX33" s="291"/>
      <c r="PIY33" s="291"/>
      <c r="PIZ33" s="291"/>
      <c r="PJA33" s="291"/>
      <c r="PJB33" s="291"/>
      <c r="PJC33" s="291"/>
      <c r="PJD33" s="291"/>
      <c r="PJE33" s="291"/>
      <c r="PJF33" s="291"/>
      <c r="PJG33" s="291"/>
      <c r="PJH33" s="291"/>
      <c r="PJI33" s="291"/>
      <c r="PJJ33" s="291"/>
      <c r="PJK33" s="291"/>
      <c r="PJL33" s="291"/>
      <c r="PJM33" s="291"/>
      <c r="PJN33" s="291"/>
      <c r="PJO33" s="291"/>
      <c r="PJP33" s="291"/>
      <c r="PJQ33" s="291"/>
      <c r="PJR33" s="291"/>
      <c r="PJS33" s="291"/>
      <c r="PJT33" s="291"/>
      <c r="PJU33" s="291"/>
      <c r="PJV33" s="291"/>
      <c r="PJW33" s="291"/>
      <c r="PJX33" s="291"/>
      <c r="PJY33" s="291"/>
      <c r="PJZ33" s="291"/>
      <c r="PKA33" s="291"/>
      <c r="PKB33" s="291"/>
      <c r="PKC33" s="291"/>
      <c r="PKD33" s="291"/>
      <c r="PKE33" s="291"/>
      <c r="PKF33" s="291"/>
      <c r="PKG33" s="291"/>
      <c r="PKH33" s="291"/>
      <c r="PKI33" s="291"/>
      <c r="PKJ33" s="291"/>
      <c r="PKK33" s="291"/>
      <c r="PKL33" s="291"/>
      <c r="PKM33" s="291"/>
      <c r="PKN33" s="291"/>
      <c r="PKO33" s="291"/>
      <c r="PKP33" s="291"/>
      <c r="PKQ33" s="291"/>
      <c r="PKR33" s="291"/>
      <c r="PKS33" s="291"/>
      <c r="PKT33" s="291"/>
      <c r="PKU33" s="291"/>
      <c r="PKV33" s="291"/>
      <c r="PKW33" s="291"/>
      <c r="PKX33" s="291"/>
      <c r="PKY33" s="291"/>
      <c r="PKZ33" s="291"/>
      <c r="PLA33" s="291"/>
      <c r="PLB33" s="291"/>
      <c r="PLC33" s="291"/>
      <c r="PLD33" s="291"/>
      <c r="PLE33" s="291"/>
      <c r="PLF33" s="291"/>
      <c r="PLG33" s="291"/>
      <c r="PLH33" s="291"/>
      <c r="PLI33" s="291"/>
      <c r="PLJ33" s="291"/>
      <c r="PLK33" s="291"/>
      <c r="PLL33" s="291"/>
      <c r="PLM33" s="291"/>
      <c r="PLN33" s="291"/>
      <c r="PLO33" s="291"/>
      <c r="PLP33" s="291"/>
      <c r="PLQ33" s="291"/>
      <c r="PLR33" s="291"/>
      <c r="PLS33" s="291"/>
      <c r="PLT33" s="291"/>
      <c r="PLU33" s="291"/>
      <c r="PLV33" s="291"/>
      <c r="PLW33" s="291"/>
      <c r="PLX33" s="291"/>
      <c r="PLY33" s="291"/>
      <c r="PLZ33" s="291"/>
      <c r="PMA33" s="291"/>
      <c r="PMB33" s="291"/>
      <c r="PMC33" s="291"/>
      <c r="PMD33" s="291"/>
      <c r="PME33" s="291"/>
      <c r="PMF33" s="291"/>
      <c r="PMG33" s="291"/>
      <c r="PMH33" s="291"/>
      <c r="PMI33" s="291"/>
      <c r="PMJ33" s="291"/>
      <c r="PMK33" s="291"/>
      <c r="PML33" s="291"/>
      <c r="PMM33" s="291"/>
      <c r="PMN33" s="291"/>
      <c r="PMO33" s="291"/>
      <c r="PMP33" s="291"/>
      <c r="PMQ33" s="291"/>
      <c r="PMR33" s="291"/>
      <c r="PMS33" s="291"/>
      <c r="PMT33" s="291"/>
      <c r="PMU33" s="291"/>
      <c r="PMV33" s="291"/>
      <c r="PMW33" s="291"/>
      <c r="PMX33" s="291"/>
      <c r="PMY33" s="291"/>
      <c r="PMZ33" s="291"/>
      <c r="PNA33" s="291"/>
      <c r="PNB33" s="291"/>
      <c r="PNC33" s="291"/>
      <c r="PND33" s="291"/>
      <c r="PNE33" s="291"/>
      <c r="PNF33" s="291"/>
      <c r="PNG33" s="291"/>
      <c r="PNH33" s="291"/>
      <c r="PNI33" s="291"/>
      <c r="PNJ33" s="291"/>
      <c r="PNK33" s="291"/>
      <c r="PNL33" s="291"/>
      <c r="PNM33" s="291"/>
      <c r="PNN33" s="291"/>
      <c r="PNO33" s="291"/>
      <c r="PNP33" s="291"/>
      <c r="PNQ33" s="291"/>
      <c r="PNR33" s="291"/>
      <c r="PNS33" s="291"/>
      <c r="PNT33" s="291"/>
      <c r="PNU33" s="291"/>
      <c r="PNV33" s="291"/>
      <c r="PNW33" s="291"/>
      <c r="PNX33" s="291"/>
      <c r="PNY33" s="291"/>
      <c r="PNZ33" s="291"/>
      <c r="POA33" s="291"/>
      <c r="POB33" s="291"/>
      <c r="POC33" s="291"/>
      <c r="POD33" s="291"/>
      <c r="POE33" s="291"/>
      <c r="POF33" s="291"/>
      <c r="POG33" s="291"/>
      <c r="POH33" s="291"/>
      <c r="POI33" s="291"/>
      <c r="POJ33" s="291"/>
      <c r="POK33" s="291"/>
      <c r="POL33" s="291"/>
      <c r="POM33" s="291"/>
      <c r="PON33" s="291"/>
      <c r="POO33" s="291"/>
      <c r="POP33" s="291"/>
      <c r="POQ33" s="291"/>
      <c r="POR33" s="291"/>
      <c r="POS33" s="291"/>
      <c r="POT33" s="291"/>
      <c r="POU33" s="291"/>
      <c r="POV33" s="291"/>
      <c r="POW33" s="291"/>
      <c r="POX33" s="291"/>
      <c r="POY33" s="291"/>
      <c r="POZ33" s="291"/>
      <c r="PPA33" s="291"/>
      <c r="PPB33" s="291"/>
      <c r="PPC33" s="291"/>
      <c r="PPD33" s="291"/>
      <c r="PPE33" s="291"/>
      <c r="PPF33" s="291"/>
      <c r="PPG33" s="291"/>
      <c r="PPH33" s="291"/>
      <c r="PPI33" s="291"/>
      <c r="PPJ33" s="291"/>
      <c r="PPK33" s="291"/>
      <c r="PPL33" s="291"/>
      <c r="PPM33" s="291"/>
      <c r="PPN33" s="291"/>
      <c r="PPO33" s="291"/>
      <c r="PPP33" s="291"/>
      <c r="PPQ33" s="291"/>
      <c r="PPR33" s="291"/>
      <c r="PPS33" s="291"/>
      <c r="PPT33" s="291"/>
      <c r="PPU33" s="291"/>
      <c r="PPV33" s="291"/>
      <c r="PPW33" s="291"/>
      <c r="PPX33" s="291"/>
      <c r="PPY33" s="291"/>
      <c r="PPZ33" s="291"/>
      <c r="PQA33" s="291"/>
      <c r="PQB33" s="291"/>
      <c r="PQC33" s="291"/>
      <c r="PQD33" s="291"/>
      <c r="PQE33" s="291"/>
      <c r="PQF33" s="291"/>
      <c r="PQG33" s="291"/>
      <c r="PQH33" s="291"/>
      <c r="PQI33" s="291"/>
      <c r="PQJ33" s="291"/>
      <c r="PQK33" s="291"/>
      <c r="PQL33" s="291"/>
      <c r="PQM33" s="291"/>
      <c r="PQN33" s="291"/>
      <c r="PQO33" s="291"/>
      <c r="PQP33" s="291"/>
      <c r="PQQ33" s="291"/>
      <c r="PQR33" s="291"/>
      <c r="PQS33" s="291"/>
      <c r="PQT33" s="291"/>
      <c r="PQU33" s="291"/>
      <c r="PQV33" s="291"/>
      <c r="PQW33" s="291"/>
      <c r="PQX33" s="291"/>
      <c r="PQY33" s="291"/>
      <c r="PQZ33" s="291"/>
      <c r="PRA33" s="291"/>
      <c r="PRB33" s="291"/>
      <c r="PRC33" s="291"/>
      <c r="PRD33" s="291"/>
      <c r="PRE33" s="291"/>
      <c r="PRF33" s="291"/>
      <c r="PRG33" s="291"/>
      <c r="PRH33" s="291"/>
      <c r="PRI33" s="291"/>
      <c r="PRJ33" s="291"/>
      <c r="PRK33" s="291"/>
      <c r="PRL33" s="291"/>
      <c r="PRM33" s="291"/>
      <c r="PRN33" s="291"/>
      <c r="PRO33" s="291"/>
      <c r="PRP33" s="291"/>
      <c r="PRQ33" s="291"/>
      <c r="PRR33" s="291"/>
      <c r="PRS33" s="291"/>
      <c r="PRT33" s="291"/>
      <c r="PRU33" s="291"/>
      <c r="PRV33" s="291"/>
      <c r="PRW33" s="291"/>
      <c r="PRX33" s="291"/>
      <c r="PRY33" s="291"/>
      <c r="PRZ33" s="291"/>
      <c r="PSA33" s="291"/>
      <c r="PSB33" s="291"/>
      <c r="PSC33" s="291"/>
      <c r="PSD33" s="291"/>
      <c r="PSE33" s="291"/>
      <c r="PSF33" s="291"/>
      <c r="PSG33" s="291"/>
      <c r="PSH33" s="291"/>
      <c r="PSI33" s="291"/>
      <c r="PSJ33" s="291"/>
      <c r="PSK33" s="291"/>
      <c r="PSL33" s="291"/>
      <c r="PSM33" s="291"/>
      <c r="PSN33" s="291"/>
      <c r="PSO33" s="291"/>
      <c r="PSP33" s="291"/>
      <c r="PSQ33" s="291"/>
      <c r="PSR33" s="291"/>
      <c r="PSS33" s="291"/>
      <c r="PST33" s="291"/>
      <c r="PSU33" s="291"/>
      <c r="PSV33" s="291"/>
      <c r="PSW33" s="291"/>
      <c r="PSX33" s="291"/>
      <c r="PSY33" s="291"/>
      <c r="PSZ33" s="291"/>
      <c r="PTA33" s="291"/>
      <c r="PTB33" s="291"/>
      <c r="PTC33" s="291"/>
      <c r="PTD33" s="291"/>
      <c r="PTE33" s="291"/>
      <c r="PTF33" s="291"/>
      <c r="PTG33" s="291"/>
      <c r="PTH33" s="291"/>
      <c r="PTI33" s="291"/>
      <c r="PTJ33" s="291"/>
      <c r="PTK33" s="291"/>
      <c r="PTL33" s="291"/>
      <c r="PTM33" s="291"/>
      <c r="PTN33" s="291"/>
      <c r="PTO33" s="291"/>
      <c r="PTP33" s="291"/>
      <c r="PTQ33" s="291"/>
      <c r="PTR33" s="291"/>
      <c r="PTS33" s="291"/>
      <c r="PTT33" s="291"/>
      <c r="PTU33" s="291"/>
      <c r="PTV33" s="291"/>
      <c r="PTW33" s="291"/>
      <c r="PTX33" s="291"/>
      <c r="PTY33" s="291"/>
      <c r="PTZ33" s="291"/>
      <c r="PUA33" s="291"/>
      <c r="PUB33" s="291"/>
      <c r="PUC33" s="291"/>
      <c r="PUD33" s="291"/>
      <c r="PUE33" s="291"/>
      <c r="PUF33" s="291"/>
      <c r="PUG33" s="291"/>
      <c r="PUH33" s="291"/>
      <c r="PUI33" s="291"/>
      <c r="PUJ33" s="291"/>
      <c r="PUK33" s="291"/>
      <c r="PUL33" s="291"/>
      <c r="PUM33" s="291"/>
      <c r="PUN33" s="291"/>
      <c r="PUO33" s="291"/>
      <c r="PUP33" s="291"/>
      <c r="PUQ33" s="291"/>
      <c r="PUR33" s="291"/>
      <c r="PUS33" s="291"/>
      <c r="PUT33" s="291"/>
      <c r="PUU33" s="291"/>
      <c r="PUV33" s="291"/>
      <c r="PUW33" s="291"/>
      <c r="PUX33" s="291"/>
      <c r="PUY33" s="291"/>
      <c r="PUZ33" s="291"/>
      <c r="PVA33" s="291"/>
      <c r="PVB33" s="291"/>
      <c r="PVC33" s="291"/>
      <c r="PVD33" s="291"/>
      <c r="PVE33" s="291"/>
      <c r="PVF33" s="291"/>
      <c r="PVG33" s="291"/>
      <c r="PVH33" s="291"/>
      <c r="PVI33" s="291"/>
      <c r="PVJ33" s="291"/>
      <c r="PVK33" s="291"/>
      <c r="PVL33" s="291"/>
      <c r="PVM33" s="291"/>
      <c r="PVN33" s="291"/>
      <c r="PVO33" s="291"/>
      <c r="PVP33" s="291"/>
      <c r="PVQ33" s="291"/>
      <c r="PVR33" s="291"/>
      <c r="PVS33" s="291"/>
      <c r="PVT33" s="291"/>
      <c r="PVU33" s="291"/>
      <c r="PVV33" s="291"/>
      <c r="PVW33" s="291"/>
      <c r="PVX33" s="291"/>
      <c r="PVY33" s="291"/>
      <c r="PVZ33" s="291"/>
      <c r="PWA33" s="291"/>
      <c r="PWB33" s="291"/>
      <c r="PWC33" s="291"/>
      <c r="PWD33" s="291"/>
      <c r="PWE33" s="291"/>
      <c r="PWF33" s="291"/>
      <c r="PWG33" s="291"/>
      <c r="PWH33" s="291"/>
      <c r="PWI33" s="291"/>
      <c r="PWJ33" s="291"/>
      <c r="PWK33" s="291"/>
      <c r="PWL33" s="291"/>
      <c r="PWM33" s="291"/>
      <c r="PWN33" s="291"/>
      <c r="PWO33" s="291"/>
      <c r="PWP33" s="291"/>
      <c r="PWQ33" s="291"/>
      <c r="PWR33" s="291"/>
      <c r="PWS33" s="291"/>
      <c r="PWT33" s="291"/>
      <c r="PWU33" s="291"/>
      <c r="PWV33" s="291"/>
      <c r="PWW33" s="291"/>
      <c r="PWX33" s="291"/>
      <c r="PWY33" s="291"/>
      <c r="PWZ33" s="291"/>
      <c r="PXA33" s="291"/>
      <c r="PXB33" s="291"/>
      <c r="PXC33" s="291"/>
      <c r="PXD33" s="291"/>
      <c r="PXE33" s="291"/>
      <c r="PXF33" s="291"/>
      <c r="PXG33" s="291"/>
      <c r="PXH33" s="291"/>
      <c r="PXI33" s="291"/>
      <c r="PXJ33" s="291"/>
      <c r="PXK33" s="291"/>
      <c r="PXL33" s="291"/>
      <c r="PXM33" s="291"/>
      <c r="PXN33" s="291"/>
      <c r="PXO33" s="291"/>
      <c r="PXP33" s="291"/>
      <c r="PXQ33" s="291"/>
      <c r="PXR33" s="291"/>
      <c r="PXS33" s="291"/>
      <c r="PXT33" s="291"/>
      <c r="PXU33" s="291"/>
      <c r="PXV33" s="291"/>
      <c r="PXW33" s="291"/>
      <c r="PXX33" s="291"/>
      <c r="PXY33" s="291"/>
      <c r="PXZ33" s="291"/>
      <c r="PYA33" s="291"/>
      <c r="PYB33" s="291"/>
      <c r="PYC33" s="291"/>
      <c r="PYD33" s="291"/>
      <c r="PYE33" s="291"/>
      <c r="PYF33" s="291"/>
      <c r="PYG33" s="291"/>
      <c r="PYH33" s="291"/>
      <c r="PYI33" s="291"/>
      <c r="PYJ33" s="291"/>
      <c r="PYK33" s="291"/>
      <c r="PYL33" s="291"/>
      <c r="PYM33" s="291"/>
      <c r="PYN33" s="291"/>
      <c r="PYO33" s="291"/>
      <c r="PYP33" s="291"/>
      <c r="PYQ33" s="291"/>
      <c r="PYR33" s="291"/>
      <c r="PYS33" s="291"/>
      <c r="PYT33" s="291"/>
      <c r="PYU33" s="291"/>
      <c r="PYV33" s="291"/>
      <c r="PYW33" s="291"/>
      <c r="PYX33" s="291"/>
      <c r="PYY33" s="291"/>
      <c r="PYZ33" s="291"/>
      <c r="PZA33" s="291"/>
      <c r="PZB33" s="291"/>
      <c r="PZC33" s="291"/>
      <c r="PZD33" s="291"/>
      <c r="PZE33" s="291"/>
      <c r="PZF33" s="291"/>
      <c r="PZG33" s="291"/>
      <c r="PZH33" s="291"/>
      <c r="PZI33" s="291"/>
      <c r="PZJ33" s="291"/>
      <c r="PZK33" s="291"/>
      <c r="PZL33" s="291"/>
      <c r="PZM33" s="291"/>
      <c r="PZN33" s="291"/>
      <c r="PZO33" s="291"/>
      <c r="PZP33" s="291"/>
      <c r="PZQ33" s="291"/>
      <c r="PZR33" s="291"/>
      <c r="PZS33" s="291"/>
      <c r="PZT33" s="291"/>
      <c r="PZU33" s="291"/>
      <c r="PZV33" s="291"/>
      <c r="PZW33" s="291"/>
      <c r="PZX33" s="291"/>
      <c r="PZY33" s="291"/>
      <c r="PZZ33" s="291"/>
      <c r="QAA33" s="291"/>
      <c r="QAB33" s="291"/>
      <c r="QAC33" s="291"/>
      <c r="QAD33" s="291"/>
      <c r="QAE33" s="291"/>
      <c r="QAF33" s="291"/>
      <c r="QAG33" s="291"/>
      <c r="QAH33" s="291"/>
      <c r="QAI33" s="291"/>
      <c r="QAJ33" s="291"/>
      <c r="QAK33" s="291"/>
      <c r="QAL33" s="291"/>
      <c r="QAM33" s="291"/>
      <c r="QAN33" s="291"/>
      <c r="QAO33" s="291"/>
      <c r="QAP33" s="291"/>
      <c r="QAQ33" s="291"/>
      <c r="QAR33" s="291"/>
      <c r="QAS33" s="291"/>
      <c r="QAT33" s="291"/>
      <c r="QAU33" s="291"/>
      <c r="QAV33" s="291"/>
      <c r="QAW33" s="291"/>
      <c r="QAX33" s="291"/>
      <c r="QAY33" s="291"/>
      <c r="QAZ33" s="291"/>
      <c r="QBA33" s="291"/>
      <c r="QBB33" s="291"/>
      <c r="QBC33" s="291"/>
      <c r="QBD33" s="291"/>
      <c r="QBE33" s="291"/>
      <c r="QBF33" s="291"/>
      <c r="QBG33" s="291"/>
      <c r="QBH33" s="291"/>
      <c r="QBI33" s="291"/>
      <c r="QBJ33" s="291"/>
      <c r="QBK33" s="291"/>
      <c r="QBL33" s="291"/>
      <c r="QBM33" s="291"/>
      <c r="QBN33" s="291"/>
      <c r="QBO33" s="291"/>
      <c r="QBP33" s="291"/>
      <c r="QBQ33" s="291"/>
      <c r="QBR33" s="291"/>
      <c r="QBS33" s="291"/>
      <c r="QBT33" s="291"/>
      <c r="QBU33" s="291"/>
      <c r="QBV33" s="291"/>
      <c r="QBW33" s="291"/>
      <c r="QBX33" s="291"/>
      <c r="QBY33" s="291"/>
      <c r="QBZ33" s="291"/>
      <c r="QCA33" s="291"/>
      <c r="QCB33" s="291"/>
      <c r="QCC33" s="291"/>
      <c r="QCD33" s="291"/>
      <c r="QCE33" s="291"/>
      <c r="QCF33" s="291"/>
      <c r="QCG33" s="291"/>
      <c r="QCH33" s="291"/>
      <c r="QCI33" s="291"/>
      <c r="QCJ33" s="291"/>
      <c r="QCK33" s="291"/>
      <c r="QCL33" s="291"/>
      <c r="QCM33" s="291"/>
      <c r="QCN33" s="291"/>
      <c r="QCO33" s="291"/>
      <c r="QCP33" s="291"/>
      <c r="QCQ33" s="291"/>
      <c r="QCR33" s="291"/>
      <c r="QCS33" s="291"/>
      <c r="QCT33" s="291"/>
      <c r="QCU33" s="291"/>
      <c r="QCV33" s="291"/>
      <c r="QCW33" s="291"/>
      <c r="QCX33" s="291"/>
      <c r="QCY33" s="291"/>
      <c r="QCZ33" s="291"/>
      <c r="QDA33" s="291"/>
      <c r="QDB33" s="291"/>
      <c r="QDC33" s="291"/>
      <c r="QDD33" s="291"/>
      <c r="QDE33" s="291"/>
      <c r="QDF33" s="291"/>
      <c r="QDG33" s="291"/>
      <c r="QDH33" s="291"/>
      <c r="QDI33" s="291"/>
      <c r="QDJ33" s="291"/>
      <c r="QDK33" s="291"/>
      <c r="QDL33" s="291"/>
      <c r="QDM33" s="291"/>
      <c r="QDN33" s="291"/>
      <c r="QDO33" s="291"/>
      <c r="QDP33" s="291"/>
      <c r="QDQ33" s="291"/>
      <c r="QDR33" s="291"/>
      <c r="QDS33" s="291"/>
      <c r="QDT33" s="291"/>
      <c r="QDU33" s="291"/>
      <c r="QDV33" s="291"/>
      <c r="QDW33" s="291"/>
      <c r="QDX33" s="291"/>
      <c r="QDY33" s="291"/>
      <c r="QDZ33" s="291"/>
      <c r="QEA33" s="291"/>
      <c r="QEB33" s="291"/>
      <c r="QEC33" s="291"/>
      <c r="QED33" s="291"/>
      <c r="QEE33" s="291"/>
      <c r="QEF33" s="291"/>
      <c r="QEG33" s="291"/>
      <c r="QEH33" s="291"/>
      <c r="QEI33" s="291"/>
      <c r="QEJ33" s="291"/>
      <c r="QEK33" s="291"/>
      <c r="QEL33" s="291"/>
      <c r="QEM33" s="291"/>
      <c r="QEN33" s="291"/>
      <c r="QEO33" s="291"/>
      <c r="QEP33" s="291"/>
      <c r="QEQ33" s="291"/>
      <c r="QER33" s="291"/>
      <c r="QES33" s="291"/>
      <c r="QET33" s="291"/>
      <c r="QEU33" s="291"/>
      <c r="QEV33" s="291"/>
      <c r="QEW33" s="291"/>
      <c r="QEX33" s="291"/>
      <c r="QEY33" s="291"/>
      <c r="QEZ33" s="291"/>
      <c r="QFA33" s="291"/>
      <c r="QFB33" s="291"/>
      <c r="QFC33" s="291"/>
      <c r="QFD33" s="291"/>
      <c r="QFE33" s="291"/>
      <c r="QFF33" s="291"/>
      <c r="QFG33" s="291"/>
      <c r="QFH33" s="291"/>
      <c r="QFI33" s="291"/>
      <c r="QFJ33" s="291"/>
      <c r="QFK33" s="291"/>
      <c r="QFL33" s="291"/>
      <c r="QFM33" s="291"/>
      <c r="QFN33" s="291"/>
      <c r="QFO33" s="291"/>
      <c r="QFP33" s="291"/>
      <c r="QFQ33" s="291"/>
      <c r="QFR33" s="291"/>
      <c r="QFS33" s="291"/>
      <c r="QFT33" s="291"/>
      <c r="QFU33" s="291"/>
      <c r="QFV33" s="291"/>
      <c r="QFW33" s="291"/>
      <c r="QFX33" s="291"/>
      <c r="QFY33" s="291"/>
      <c r="QFZ33" s="291"/>
      <c r="QGA33" s="291"/>
      <c r="QGB33" s="291"/>
      <c r="QGC33" s="291"/>
      <c r="QGD33" s="291"/>
      <c r="QGE33" s="291"/>
      <c r="QGF33" s="291"/>
      <c r="QGG33" s="291"/>
      <c r="QGH33" s="291"/>
      <c r="QGI33" s="291"/>
      <c r="QGJ33" s="291"/>
      <c r="QGK33" s="291"/>
      <c r="QGL33" s="291"/>
      <c r="QGM33" s="291"/>
      <c r="QGN33" s="291"/>
      <c r="QGO33" s="291"/>
      <c r="QGP33" s="291"/>
      <c r="QGQ33" s="291"/>
      <c r="QGR33" s="291"/>
      <c r="QGS33" s="291"/>
      <c r="QGT33" s="291"/>
      <c r="QGU33" s="291"/>
      <c r="QGV33" s="291"/>
      <c r="QGW33" s="291"/>
      <c r="QGX33" s="291"/>
      <c r="QGY33" s="291"/>
      <c r="QGZ33" s="291"/>
      <c r="QHA33" s="291"/>
      <c r="QHB33" s="291"/>
      <c r="QHC33" s="291"/>
      <c r="QHD33" s="291"/>
      <c r="QHE33" s="291"/>
      <c r="QHF33" s="291"/>
      <c r="QHG33" s="291"/>
      <c r="QHH33" s="291"/>
      <c r="QHI33" s="291"/>
      <c r="QHJ33" s="291"/>
      <c r="QHK33" s="291"/>
      <c r="QHL33" s="291"/>
      <c r="QHM33" s="291"/>
      <c r="QHN33" s="291"/>
      <c r="QHO33" s="291"/>
      <c r="QHP33" s="291"/>
      <c r="QHQ33" s="291"/>
      <c r="QHR33" s="291"/>
      <c r="QHS33" s="291"/>
      <c r="QHT33" s="291"/>
      <c r="QHU33" s="291"/>
      <c r="QHV33" s="291"/>
      <c r="QHW33" s="291"/>
      <c r="QHX33" s="291"/>
      <c r="QHY33" s="291"/>
      <c r="QHZ33" s="291"/>
      <c r="QIA33" s="291"/>
      <c r="QIB33" s="291"/>
      <c r="QIC33" s="291"/>
      <c r="QID33" s="291"/>
      <c r="QIE33" s="291"/>
      <c r="QIF33" s="291"/>
      <c r="QIG33" s="291"/>
      <c r="QIH33" s="291"/>
      <c r="QII33" s="291"/>
      <c r="QIJ33" s="291"/>
      <c r="QIK33" s="291"/>
      <c r="QIL33" s="291"/>
      <c r="QIM33" s="291"/>
      <c r="QIN33" s="291"/>
      <c r="QIO33" s="291"/>
      <c r="QIP33" s="291"/>
      <c r="QIQ33" s="291"/>
      <c r="QIR33" s="291"/>
      <c r="QIS33" s="291"/>
      <c r="QIT33" s="291"/>
      <c r="QIU33" s="291"/>
      <c r="QIV33" s="291"/>
      <c r="QIW33" s="291"/>
      <c r="QIX33" s="291"/>
      <c r="QIY33" s="291"/>
      <c r="QIZ33" s="291"/>
      <c r="QJA33" s="291"/>
      <c r="QJB33" s="291"/>
      <c r="QJC33" s="291"/>
      <c r="QJD33" s="291"/>
      <c r="QJE33" s="291"/>
      <c r="QJF33" s="291"/>
      <c r="QJG33" s="291"/>
      <c r="QJH33" s="291"/>
      <c r="QJI33" s="291"/>
      <c r="QJJ33" s="291"/>
      <c r="QJK33" s="291"/>
      <c r="QJL33" s="291"/>
      <c r="QJM33" s="291"/>
      <c r="QJN33" s="291"/>
      <c r="QJO33" s="291"/>
      <c r="QJP33" s="291"/>
      <c r="QJQ33" s="291"/>
      <c r="QJR33" s="291"/>
      <c r="QJS33" s="291"/>
      <c r="QJT33" s="291"/>
      <c r="QJU33" s="291"/>
      <c r="QJV33" s="291"/>
      <c r="QJW33" s="291"/>
      <c r="QJX33" s="291"/>
      <c r="QJY33" s="291"/>
      <c r="QJZ33" s="291"/>
      <c r="QKA33" s="291"/>
      <c r="QKB33" s="291"/>
      <c r="QKC33" s="291"/>
      <c r="QKD33" s="291"/>
      <c r="QKE33" s="291"/>
      <c r="QKF33" s="291"/>
      <c r="QKG33" s="291"/>
      <c r="QKH33" s="291"/>
      <c r="QKI33" s="291"/>
      <c r="QKJ33" s="291"/>
      <c r="QKK33" s="291"/>
      <c r="QKL33" s="291"/>
      <c r="QKM33" s="291"/>
      <c r="QKN33" s="291"/>
      <c r="QKO33" s="291"/>
      <c r="QKP33" s="291"/>
      <c r="QKQ33" s="291"/>
      <c r="QKR33" s="291"/>
      <c r="QKS33" s="291"/>
      <c r="QKT33" s="291"/>
      <c r="QKU33" s="291"/>
      <c r="QKV33" s="291"/>
      <c r="QKW33" s="291"/>
      <c r="QKX33" s="291"/>
      <c r="QKY33" s="291"/>
      <c r="QKZ33" s="291"/>
      <c r="QLA33" s="291"/>
      <c r="QLB33" s="291"/>
      <c r="QLC33" s="291"/>
      <c r="QLD33" s="291"/>
      <c r="QLE33" s="291"/>
      <c r="QLF33" s="291"/>
      <c r="QLG33" s="291"/>
      <c r="QLH33" s="291"/>
      <c r="QLI33" s="291"/>
      <c r="QLJ33" s="291"/>
      <c r="QLK33" s="291"/>
      <c r="QLL33" s="291"/>
      <c r="QLM33" s="291"/>
      <c r="QLN33" s="291"/>
      <c r="QLO33" s="291"/>
      <c r="QLP33" s="291"/>
      <c r="QLQ33" s="291"/>
      <c r="QLR33" s="291"/>
      <c r="QLS33" s="291"/>
      <c r="QLT33" s="291"/>
      <c r="QLU33" s="291"/>
      <c r="QLV33" s="291"/>
      <c r="QLW33" s="291"/>
      <c r="QLX33" s="291"/>
      <c r="QLY33" s="291"/>
      <c r="QLZ33" s="291"/>
      <c r="QMA33" s="291"/>
      <c r="QMB33" s="291"/>
      <c r="QMC33" s="291"/>
      <c r="QMD33" s="291"/>
      <c r="QME33" s="291"/>
      <c r="QMF33" s="291"/>
      <c r="QMG33" s="291"/>
      <c r="QMH33" s="291"/>
      <c r="QMI33" s="291"/>
      <c r="QMJ33" s="291"/>
      <c r="QMK33" s="291"/>
      <c r="QML33" s="291"/>
      <c r="QMM33" s="291"/>
      <c r="QMN33" s="291"/>
      <c r="QMO33" s="291"/>
      <c r="QMP33" s="291"/>
      <c r="QMQ33" s="291"/>
      <c r="QMR33" s="291"/>
      <c r="QMS33" s="291"/>
      <c r="QMT33" s="291"/>
      <c r="QMU33" s="291"/>
      <c r="QMV33" s="291"/>
      <c r="QMW33" s="291"/>
      <c r="QMX33" s="291"/>
      <c r="QMY33" s="291"/>
      <c r="QMZ33" s="291"/>
      <c r="QNA33" s="291"/>
      <c r="QNB33" s="291"/>
      <c r="QNC33" s="291"/>
      <c r="QND33" s="291"/>
      <c r="QNE33" s="291"/>
      <c r="QNF33" s="291"/>
      <c r="QNG33" s="291"/>
      <c r="QNH33" s="291"/>
      <c r="QNI33" s="291"/>
      <c r="QNJ33" s="291"/>
      <c r="QNK33" s="291"/>
      <c r="QNL33" s="291"/>
      <c r="QNM33" s="291"/>
      <c r="QNN33" s="291"/>
      <c r="QNO33" s="291"/>
      <c r="QNP33" s="291"/>
      <c r="QNQ33" s="291"/>
      <c r="QNR33" s="291"/>
      <c r="QNS33" s="291"/>
      <c r="QNT33" s="291"/>
      <c r="QNU33" s="291"/>
      <c r="QNV33" s="291"/>
      <c r="QNW33" s="291"/>
      <c r="QNX33" s="291"/>
      <c r="QNY33" s="291"/>
      <c r="QNZ33" s="291"/>
      <c r="QOA33" s="291"/>
      <c r="QOB33" s="291"/>
      <c r="QOC33" s="291"/>
      <c r="QOD33" s="291"/>
      <c r="QOE33" s="291"/>
      <c r="QOF33" s="291"/>
      <c r="QOG33" s="291"/>
      <c r="QOH33" s="291"/>
      <c r="QOI33" s="291"/>
      <c r="QOJ33" s="291"/>
      <c r="QOK33" s="291"/>
      <c r="QOL33" s="291"/>
      <c r="QOM33" s="291"/>
      <c r="QON33" s="291"/>
      <c r="QOO33" s="291"/>
      <c r="QOP33" s="291"/>
      <c r="QOQ33" s="291"/>
      <c r="QOR33" s="291"/>
      <c r="QOS33" s="291"/>
      <c r="QOT33" s="291"/>
      <c r="QOU33" s="291"/>
      <c r="QOV33" s="291"/>
      <c r="QOW33" s="291"/>
      <c r="QOX33" s="291"/>
      <c r="QOY33" s="291"/>
      <c r="QOZ33" s="291"/>
      <c r="QPA33" s="291"/>
      <c r="QPB33" s="291"/>
      <c r="QPC33" s="291"/>
      <c r="QPD33" s="291"/>
      <c r="QPE33" s="291"/>
      <c r="QPF33" s="291"/>
      <c r="QPG33" s="291"/>
      <c r="QPH33" s="291"/>
      <c r="QPI33" s="291"/>
      <c r="QPJ33" s="291"/>
      <c r="QPK33" s="291"/>
      <c r="QPL33" s="291"/>
      <c r="QPM33" s="291"/>
      <c r="QPN33" s="291"/>
      <c r="QPO33" s="291"/>
      <c r="QPP33" s="291"/>
      <c r="QPQ33" s="291"/>
      <c r="QPR33" s="291"/>
      <c r="QPS33" s="291"/>
      <c r="QPT33" s="291"/>
      <c r="QPU33" s="291"/>
      <c r="QPV33" s="291"/>
      <c r="QPW33" s="291"/>
      <c r="QPX33" s="291"/>
      <c r="QPY33" s="291"/>
      <c r="QPZ33" s="291"/>
      <c r="QQA33" s="291"/>
      <c r="QQB33" s="291"/>
      <c r="QQC33" s="291"/>
      <c r="QQD33" s="291"/>
      <c r="QQE33" s="291"/>
      <c r="QQF33" s="291"/>
      <c r="QQG33" s="291"/>
      <c r="QQH33" s="291"/>
      <c r="QQI33" s="291"/>
      <c r="QQJ33" s="291"/>
      <c r="QQK33" s="291"/>
      <c r="QQL33" s="291"/>
      <c r="QQM33" s="291"/>
      <c r="QQN33" s="291"/>
      <c r="QQO33" s="291"/>
      <c r="QQP33" s="291"/>
      <c r="QQQ33" s="291"/>
      <c r="QQR33" s="291"/>
      <c r="QQS33" s="291"/>
      <c r="QQT33" s="291"/>
      <c r="QQU33" s="291"/>
      <c r="QQV33" s="291"/>
      <c r="QQW33" s="291"/>
      <c r="QQX33" s="291"/>
      <c r="QQY33" s="291"/>
      <c r="QQZ33" s="291"/>
      <c r="QRA33" s="291"/>
      <c r="QRB33" s="291"/>
      <c r="QRC33" s="291"/>
      <c r="QRD33" s="291"/>
      <c r="QRE33" s="291"/>
      <c r="QRF33" s="291"/>
      <c r="QRG33" s="291"/>
      <c r="QRH33" s="291"/>
      <c r="QRI33" s="291"/>
      <c r="QRJ33" s="291"/>
      <c r="QRK33" s="291"/>
      <c r="QRL33" s="291"/>
      <c r="QRM33" s="291"/>
      <c r="QRN33" s="291"/>
      <c r="QRO33" s="291"/>
      <c r="QRP33" s="291"/>
      <c r="QRQ33" s="291"/>
      <c r="QRR33" s="291"/>
      <c r="QRS33" s="291"/>
      <c r="QRT33" s="291"/>
      <c r="QRU33" s="291"/>
      <c r="QRV33" s="291"/>
      <c r="QRW33" s="291"/>
      <c r="QRX33" s="291"/>
      <c r="QRY33" s="291"/>
      <c r="QRZ33" s="291"/>
      <c r="QSA33" s="291"/>
      <c r="QSB33" s="291"/>
      <c r="QSC33" s="291"/>
      <c r="QSD33" s="291"/>
      <c r="QSE33" s="291"/>
      <c r="QSF33" s="291"/>
      <c r="QSG33" s="291"/>
      <c r="QSH33" s="291"/>
      <c r="QSI33" s="291"/>
      <c r="QSJ33" s="291"/>
      <c r="QSK33" s="291"/>
      <c r="QSL33" s="291"/>
      <c r="QSM33" s="291"/>
      <c r="QSN33" s="291"/>
      <c r="QSO33" s="291"/>
      <c r="QSP33" s="291"/>
      <c r="QSQ33" s="291"/>
      <c r="QSR33" s="291"/>
      <c r="QSS33" s="291"/>
      <c r="QST33" s="291"/>
      <c r="QSU33" s="291"/>
      <c r="QSV33" s="291"/>
      <c r="QSW33" s="291"/>
      <c r="QSX33" s="291"/>
      <c r="QSY33" s="291"/>
      <c r="QSZ33" s="291"/>
      <c r="QTA33" s="291"/>
      <c r="QTB33" s="291"/>
      <c r="QTC33" s="291"/>
      <c r="QTD33" s="291"/>
      <c r="QTE33" s="291"/>
      <c r="QTF33" s="291"/>
      <c r="QTG33" s="291"/>
      <c r="QTH33" s="291"/>
      <c r="QTI33" s="291"/>
      <c r="QTJ33" s="291"/>
      <c r="QTK33" s="291"/>
      <c r="QTL33" s="291"/>
      <c r="QTM33" s="291"/>
      <c r="QTN33" s="291"/>
      <c r="QTO33" s="291"/>
      <c r="QTP33" s="291"/>
      <c r="QTQ33" s="291"/>
      <c r="QTR33" s="291"/>
      <c r="QTS33" s="291"/>
      <c r="QTT33" s="291"/>
      <c r="QTU33" s="291"/>
      <c r="QTV33" s="291"/>
      <c r="QTW33" s="291"/>
      <c r="QTX33" s="291"/>
      <c r="QTY33" s="291"/>
      <c r="QTZ33" s="291"/>
      <c r="QUA33" s="291"/>
      <c r="QUB33" s="291"/>
      <c r="QUC33" s="291"/>
      <c r="QUD33" s="291"/>
      <c r="QUE33" s="291"/>
      <c r="QUF33" s="291"/>
      <c r="QUG33" s="291"/>
      <c r="QUH33" s="291"/>
      <c r="QUI33" s="291"/>
      <c r="QUJ33" s="291"/>
      <c r="QUK33" s="291"/>
      <c r="QUL33" s="291"/>
      <c r="QUM33" s="291"/>
      <c r="QUN33" s="291"/>
      <c r="QUO33" s="291"/>
      <c r="QUP33" s="291"/>
      <c r="QUQ33" s="291"/>
      <c r="QUR33" s="291"/>
      <c r="QUS33" s="291"/>
      <c r="QUT33" s="291"/>
      <c r="QUU33" s="291"/>
      <c r="QUV33" s="291"/>
      <c r="QUW33" s="291"/>
      <c r="QUX33" s="291"/>
      <c r="QUY33" s="291"/>
      <c r="QUZ33" s="291"/>
      <c r="QVA33" s="291"/>
      <c r="QVB33" s="291"/>
      <c r="QVC33" s="291"/>
      <c r="QVD33" s="291"/>
      <c r="QVE33" s="291"/>
      <c r="QVF33" s="291"/>
      <c r="QVG33" s="291"/>
      <c r="QVH33" s="291"/>
      <c r="QVI33" s="291"/>
      <c r="QVJ33" s="291"/>
      <c r="QVK33" s="291"/>
      <c r="QVL33" s="291"/>
      <c r="QVM33" s="291"/>
      <c r="QVN33" s="291"/>
      <c r="QVO33" s="291"/>
      <c r="QVP33" s="291"/>
      <c r="QVQ33" s="291"/>
      <c r="QVR33" s="291"/>
      <c r="QVS33" s="291"/>
      <c r="QVT33" s="291"/>
      <c r="QVU33" s="291"/>
      <c r="QVV33" s="291"/>
      <c r="QVW33" s="291"/>
      <c r="QVX33" s="291"/>
      <c r="QVY33" s="291"/>
      <c r="QVZ33" s="291"/>
      <c r="QWA33" s="291"/>
      <c r="QWB33" s="291"/>
      <c r="QWC33" s="291"/>
      <c r="QWD33" s="291"/>
      <c r="QWE33" s="291"/>
      <c r="QWF33" s="291"/>
      <c r="QWG33" s="291"/>
      <c r="QWH33" s="291"/>
      <c r="QWI33" s="291"/>
      <c r="QWJ33" s="291"/>
      <c r="QWK33" s="291"/>
      <c r="QWL33" s="291"/>
      <c r="QWM33" s="291"/>
      <c r="QWN33" s="291"/>
      <c r="QWO33" s="291"/>
      <c r="QWP33" s="291"/>
      <c r="QWQ33" s="291"/>
      <c r="QWR33" s="291"/>
      <c r="QWS33" s="291"/>
      <c r="QWT33" s="291"/>
      <c r="QWU33" s="291"/>
      <c r="QWV33" s="291"/>
      <c r="QWW33" s="291"/>
      <c r="QWX33" s="291"/>
      <c r="QWY33" s="291"/>
      <c r="QWZ33" s="291"/>
      <c r="QXA33" s="291"/>
      <c r="QXB33" s="291"/>
      <c r="QXC33" s="291"/>
      <c r="QXD33" s="291"/>
      <c r="QXE33" s="291"/>
      <c r="QXF33" s="291"/>
      <c r="QXG33" s="291"/>
      <c r="QXH33" s="291"/>
      <c r="QXI33" s="291"/>
      <c r="QXJ33" s="291"/>
      <c r="QXK33" s="291"/>
      <c r="QXL33" s="291"/>
      <c r="QXM33" s="291"/>
      <c r="QXN33" s="291"/>
      <c r="QXO33" s="291"/>
      <c r="QXP33" s="291"/>
      <c r="QXQ33" s="291"/>
      <c r="QXR33" s="291"/>
      <c r="QXS33" s="291"/>
      <c r="QXT33" s="291"/>
      <c r="QXU33" s="291"/>
      <c r="QXV33" s="291"/>
      <c r="QXW33" s="291"/>
      <c r="QXX33" s="291"/>
      <c r="QXY33" s="291"/>
      <c r="QXZ33" s="291"/>
      <c r="QYA33" s="291"/>
      <c r="QYB33" s="291"/>
      <c r="QYC33" s="291"/>
      <c r="QYD33" s="291"/>
      <c r="QYE33" s="291"/>
      <c r="QYF33" s="291"/>
      <c r="QYG33" s="291"/>
      <c r="QYH33" s="291"/>
      <c r="QYI33" s="291"/>
      <c r="QYJ33" s="291"/>
      <c r="QYK33" s="291"/>
      <c r="QYL33" s="291"/>
      <c r="QYM33" s="291"/>
      <c r="QYN33" s="291"/>
      <c r="QYO33" s="291"/>
      <c r="QYP33" s="291"/>
      <c r="QYQ33" s="291"/>
      <c r="QYR33" s="291"/>
      <c r="QYS33" s="291"/>
      <c r="QYT33" s="291"/>
      <c r="QYU33" s="291"/>
      <c r="QYV33" s="291"/>
      <c r="QYW33" s="291"/>
      <c r="QYX33" s="291"/>
      <c r="QYY33" s="291"/>
      <c r="QYZ33" s="291"/>
      <c r="QZA33" s="291"/>
      <c r="QZB33" s="291"/>
      <c r="QZC33" s="291"/>
      <c r="QZD33" s="291"/>
      <c r="QZE33" s="291"/>
      <c r="QZF33" s="291"/>
      <c r="QZG33" s="291"/>
      <c r="QZH33" s="291"/>
      <c r="QZI33" s="291"/>
      <c r="QZJ33" s="291"/>
      <c r="QZK33" s="291"/>
      <c r="QZL33" s="291"/>
      <c r="QZM33" s="291"/>
      <c r="QZN33" s="291"/>
      <c r="QZO33" s="291"/>
      <c r="QZP33" s="291"/>
      <c r="QZQ33" s="291"/>
      <c r="QZR33" s="291"/>
      <c r="QZS33" s="291"/>
      <c r="QZT33" s="291"/>
      <c r="QZU33" s="291"/>
      <c r="QZV33" s="291"/>
      <c r="QZW33" s="291"/>
      <c r="QZX33" s="291"/>
      <c r="QZY33" s="291"/>
      <c r="QZZ33" s="291"/>
      <c r="RAA33" s="291"/>
      <c r="RAB33" s="291"/>
      <c r="RAC33" s="291"/>
      <c r="RAD33" s="291"/>
      <c r="RAE33" s="291"/>
      <c r="RAF33" s="291"/>
      <c r="RAG33" s="291"/>
      <c r="RAH33" s="291"/>
      <c r="RAI33" s="291"/>
      <c r="RAJ33" s="291"/>
      <c r="RAK33" s="291"/>
      <c r="RAL33" s="291"/>
      <c r="RAM33" s="291"/>
      <c r="RAN33" s="291"/>
      <c r="RAO33" s="291"/>
      <c r="RAP33" s="291"/>
      <c r="RAQ33" s="291"/>
      <c r="RAR33" s="291"/>
      <c r="RAS33" s="291"/>
      <c r="RAT33" s="291"/>
      <c r="RAU33" s="291"/>
      <c r="RAV33" s="291"/>
      <c r="RAW33" s="291"/>
      <c r="RAX33" s="291"/>
      <c r="RAY33" s="291"/>
      <c r="RAZ33" s="291"/>
      <c r="RBA33" s="291"/>
      <c r="RBB33" s="291"/>
      <c r="RBC33" s="291"/>
      <c r="RBD33" s="291"/>
      <c r="RBE33" s="291"/>
      <c r="RBF33" s="291"/>
      <c r="RBG33" s="291"/>
      <c r="RBH33" s="291"/>
      <c r="RBI33" s="291"/>
      <c r="RBJ33" s="291"/>
      <c r="RBK33" s="291"/>
      <c r="RBL33" s="291"/>
      <c r="RBM33" s="291"/>
      <c r="RBN33" s="291"/>
      <c r="RBO33" s="291"/>
      <c r="RBP33" s="291"/>
      <c r="RBQ33" s="291"/>
      <c r="RBR33" s="291"/>
      <c r="RBS33" s="291"/>
      <c r="RBT33" s="291"/>
      <c r="RBU33" s="291"/>
      <c r="RBV33" s="291"/>
      <c r="RBW33" s="291"/>
      <c r="RBX33" s="291"/>
      <c r="RBY33" s="291"/>
      <c r="RBZ33" s="291"/>
      <c r="RCA33" s="291"/>
      <c r="RCB33" s="291"/>
      <c r="RCC33" s="291"/>
      <c r="RCD33" s="291"/>
      <c r="RCE33" s="291"/>
      <c r="RCF33" s="291"/>
      <c r="RCG33" s="291"/>
      <c r="RCH33" s="291"/>
      <c r="RCI33" s="291"/>
      <c r="RCJ33" s="291"/>
      <c r="RCK33" s="291"/>
      <c r="RCL33" s="291"/>
      <c r="RCM33" s="291"/>
      <c r="RCN33" s="291"/>
      <c r="RCO33" s="291"/>
      <c r="RCP33" s="291"/>
      <c r="RCQ33" s="291"/>
      <c r="RCR33" s="291"/>
      <c r="RCS33" s="291"/>
      <c r="RCT33" s="291"/>
      <c r="RCU33" s="291"/>
      <c r="RCV33" s="291"/>
      <c r="RCW33" s="291"/>
      <c r="RCX33" s="291"/>
      <c r="RCY33" s="291"/>
      <c r="RCZ33" s="291"/>
      <c r="RDA33" s="291"/>
      <c r="RDB33" s="291"/>
      <c r="RDC33" s="291"/>
      <c r="RDD33" s="291"/>
      <c r="RDE33" s="291"/>
      <c r="RDF33" s="291"/>
      <c r="RDG33" s="291"/>
      <c r="RDH33" s="291"/>
      <c r="RDI33" s="291"/>
      <c r="RDJ33" s="291"/>
      <c r="RDK33" s="291"/>
      <c r="RDL33" s="291"/>
      <c r="RDM33" s="291"/>
      <c r="RDN33" s="291"/>
      <c r="RDO33" s="291"/>
      <c r="RDP33" s="291"/>
      <c r="RDQ33" s="291"/>
      <c r="RDR33" s="291"/>
      <c r="RDS33" s="291"/>
      <c r="RDT33" s="291"/>
      <c r="RDU33" s="291"/>
      <c r="RDV33" s="291"/>
      <c r="RDW33" s="291"/>
      <c r="RDX33" s="291"/>
      <c r="RDY33" s="291"/>
      <c r="RDZ33" s="291"/>
      <c r="REA33" s="291"/>
      <c r="REB33" s="291"/>
      <c r="REC33" s="291"/>
      <c r="RED33" s="291"/>
      <c r="REE33" s="291"/>
      <c r="REF33" s="291"/>
      <c r="REG33" s="291"/>
      <c r="REH33" s="291"/>
      <c r="REI33" s="291"/>
      <c r="REJ33" s="291"/>
      <c r="REK33" s="291"/>
      <c r="REL33" s="291"/>
      <c r="REM33" s="291"/>
      <c r="REN33" s="291"/>
      <c r="REO33" s="291"/>
      <c r="REP33" s="291"/>
      <c r="REQ33" s="291"/>
      <c r="RER33" s="291"/>
      <c r="RES33" s="291"/>
      <c r="RET33" s="291"/>
      <c r="REU33" s="291"/>
      <c r="REV33" s="291"/>
      <c r="REW33" s="291"/>
      <c r="REX33" s="291"/>
      <c r="REY33" s="291"/>
      <c r="REZ33" s="291"/>
      <c r="RFA33" s="291"/>
      <c r="RFB33" s="291"/>
      <c r="RFC33" s="291"/>
      <c r="RFD33" s="291"/>
      <c r="RFE33" s="291"/>
      <c r="RFF33" s="291"/>
      <c r="RFG33" s="291"/>
      <c r="RFH33" s="291"/>
      <c r="RFI33" s="291"/>
      <c r="RFJ33" s="291"/>
      <c r="RFK33" s="291"/>
      <c r="RFL33" s="291"/>
      <c r="RFM33" s="291"/>
      <c r="RFN33" s="291"/>
      <c r="RFO33" s="291"/>
      <c r="RFP33" s="291"/>
      <c r="RFQ33" s="291"/>
      <c r="RFR33" s="291"/>
      <c r="RFS33" s="291"/>
      <c r="RFT33" s="291"/>
      <c r="RFU33" s="291"/>
      <c r="RFV33" s="291"/>
      <c r="RFW33" s="291"/>
      <c r="RFX33" s="291"/>
      <c r="RFY33" s="291"/>
      <c r="RFZ33" s="291"/>
      <c r="RGA33" s="291"/>
      <c r="RGB33" s="291"/>
      <c r="RGC33" s="291"/>
      <c r="RGD33" s="291"/>
      <c r="RGE33" s="291"/>
      <c r="RGF33" s="291"/>
      <c r="RGG33" s="291"/>
      <c r="RGH33" s="291"/>
      <c r="RGI33" s="291"/>
      <c r="RGJ33" s="291"/>
      <c r="RGK33" s="291"/>
      <c r="RGL33" s="291"/>
      <c r="RGM33" s="291"/>
      <c r="RGN33" s="291"/>
      <c r="RGO33" s="291"/>
      <c r="RGP33" s="291"/>
      <c r="RGQ33" s="291"/>
      <c r="RGR33" s="291"/>
      <c r="RGS33" s="291"/>
      <c r="RGT33" s="291"/>
      <c r="RGU33" s="291"/>
      <c r="RGV33" s="291"/>
      <c r="RGW33" s="291"/>
      <c r="RGX33" s="291"/>
      <c r="RGY33" s="291"/>
      <c r="RGZ33" s="291"/>
      <c r="RHA33" s="291"/>
      <c r="RHB33" s="291"/>
      <c r="RHC33" s="291"/>
      <c r="RHD33" s="291"/>
      <c r="RHE33" s="291"/>
      <c r="RHF33" s="291"/>
      <c r="RHG33" s="291"/>
      <c r="RHH33" s="291"/>
      <c r="RHI33" s="291"/>
      <c r="RHJ33" s="291"/>
      <c r="RHK33" s="291"/>
      <c r="RHL33" s="291"/>
      <c r="RHM33" s="291"/>
      <c r="RHN33" s="291"/>
      <c r="RHO33" s="291"/>
      <c r="RHP33" s="291"/>
      <c r="RHQ33" s="291"/>
      <c r="RHR33" s="291"/>
      <c r="RHS33" s="291"/>
      <c r="RHT33" s="291"/>
      <c r="RHU33" s="291"/>
      <c r="RHV33" s="291"/>
      <c r="RHW33" s="291"/>
      <c r="RHX33" s="291"/>
      <c r="RHY33" s="291"/>
      <c r="RHZ33" s="291"/>
      <c r="RIA33" s="291"/>
      <c r="RIB33" s="291"/>
      <c r="RIC33" s="291"/>
      <c r="RID33" s="291"/>
      <c r="RIE33" s="291"/>
      <c r="RIF33" s="291"/>
      <c r="RIG33" s="291"/>
      <c r="RIH33" s="291"/>
      <c r="RII33" s="291"/>
      <c r="RIJ33" s="291"/>
      <c r="RIK33" s="291"/>
      <c r="RIL33" s="291"/>
      <c r="RIM33" s="291"/>
      <c r="RIN33" s="291"/>
      <c r="RIO33" s="291"/>
      <c r="RIP33" s="291"/>
      <c r="RIQ33" s="291"/>
      <c r="RIR33" s="291"/>
      <c r="RIS33" s="291"/>
      <c r="RIT33" s="291"/>
      <c r="RIU33" s="291"/>
      <c r="RIV33" s="291"/>
      <c r="RIW33" s="291"/>
      <c r="RIX33" s="291"/>
      <c r="RIY33" s="291"/>
      <c r="RIZ33" s="291"/>
      <c r="RJA33" s="291"/>
      <c r="RJB33" s="291"/>
      <c r="RJC33" s="291"/>
      <c r="RJD33" s="291"/>
      <c r="RJE33" s="291"/>
      <c r="RJF33" s="291"/>
      <c r="RJG33" s="291"/>
      <c r="RJH33" s="291"/>
      <c r="RJI33" s="291"/>
      <c r="RJJ33" s="291"/>
      <c r="RJK33" s="291"/>
      <c r="RJL33" s="291"/>
      <c r="RJM33" s="291"/>
      <c r="RJN33" s="291"/>
      <c r="RJO33" s="291"/>
      <c r="RJP33" s="291"/>
      <c r="RJQ33" s="291"/>
      <c r="RJR33" s="291"/>
      <c r="RJS33" s="291"/>
      <c r="RJT33" s="291"/>
      <c r="RJU33" s="291"/>
      <c r="RJV33" s="291"/>
      <c r="RJW33" s="291"/>
      <c r="RJX33" s="291"/>
      <c r="RJY33" s="291"/>
      <c r="RJZ33" s="291"/>
      <c r="RKA33" s="291"/>
      <c r="RKB33" s="291"/>
      <c r="RKC33" s="291"/>
      <c r="RKD33" s="291"/>
      <c r="RKE33" s="291"/>
      <c r="RKF33" s="291"/>
      <c r="RKG33" s="291"/>
      <c r="RKH33" s="291"/>
      <c r="RKI33" s="291"/>
      <c r="RKJ33" s="291"/>
      <c r="RKK33" s="291"/>
      <c r="RKL33" s="291"/>
      <c r="RKM33" s="291"/>
      <c r="RKN33" s="291"/>
      <c r="RKO33" s="291"/>
      <c r="RKP33" s="291"/>
      <c r="RKQ33" s="291"/>
      <c r="RKR33" s="291"/>
      <c r="RKS33" s="291"/>
      <c r="RKT33" s="291"/>
      <c r="RKU33" s="291"/>
      <c r="RKV33" s="291"/>
      <c r="RKW33" s="291"/>
      <c r="RKX33" s="291"/>
      <c r="RKY33" s="291"/>
      <c r="RKZ33" s="291"/>
      <c r="RLA33" s="291"/>
      <c r="RLB33" s="291"/>
      <c r="RLC33" s="291"/>
      <c r="RLD33" s="291"/>
      <c r="RLE33" s="291"/>
      <c r="RLF33" s="291"/>
      <c r="RLG33" s="291"/>
      <c r="RLH33" s="291"/>
      <c r="RLI33" s="291"/>
      <c r="RLJ33" s="291"/>
      <c r="RLK33" s="291"/>
      <c r="RLL33" s="291"/>
      <c r="RLM33" s="291"/>
      <c r="RLN33" s="291"/>
      <c r="RLO33" s="291"/>
      <c r="RLP33" s="291"/>
      <c r="RLQ33" s="291"/>
      <c r="RLR33" s="291"/>
      <c r="RLS33" s="291"/>
      <c r="RLT33" s="291"/>
      <c r="RLU33" s="291"/>
      <c r="RLV33" s="291"/>
      <c r="RLW33" s="291"/>
      <c r="RLX33" s="291"/>
      <c r="RLY33" s="291"/>
      <c r="RLZ33" s="291"/>
      <c r="RMA33" s="291"/>
      <c r="RMB33" s="291"/>
      <c r="RMC33" s="291"/>
      <c r="RMD33" s="291"/>
      <c r="RME33" s="291"/>
      <c r="RMF33" s="291"/>
      <c r="RMG33" s="291"/>
      <c r="RMH33" s="291"/>
      <c r="RMI33" s="291"/>
      <c r="RMJ33" s="291"/>
      <c r="RMK33" s="291"/>
      <c r="RML33" s="291"/>
      <c r="RMM33" s="291"/>
      <c r="RMN33" s="291"/>
      <c r="RMO33" s="291"/>
      <c r="RMP33" s="291"/>
      <c r="RMQ33" s="291"/>
      <c r="RMR33" s="291"/>
      <c r="RMS33" s="291"/>
      <c r="RMT33" s="291"/>
      <c r="RMU33" s="291"/>
      <c r="RMV33" s="291"/>
      <c r="RMW33" s="291"/>
      <c r="RMX33" s="291"/>
      <c r="RMY33" s="291"/>
      <c r="RMZ33" s="291"/>
      <c r="RNA33" s="291"/>
      <c r="RNB33" s="291"/>
      <c r="RNC33" s="291"/>
      <c r="RND33" s="291"/>
      <c r="RNE33" s="291"/>
      <c r="RNF33" s="291"/>
      <c r="RNG33" s="291"/>
      <c r="RNH33" s="291"/>
      <c r="RNI33" s="291"/>
      <c r="RNJ33" s="291"/>
      <c r="RNK33" s="291"/>
      <c r="RNL33" s="291"/>
      <c r="RNM33" s="291"/>
      <c r="RNN33" s="291"/>
      <c r="RNO33" s="291"/>
      <c r="RNP33" s="291"/>
      <c r="RNQ33" s="291"/>
      <c r="RNR33" s="291"/>
      <c r="RNS33" s="291"/>
      <c r="RNT33" s="291"/>
      <c r="RNU33" s="291"/>
      <c r="RNV33" s="291"/>
      <c r="RNW33" s="291"/>
      <c r="RNX33" s="291"/>
      <c r="RNY33" s="291"/>
      <c r="RNZ33" s="291"/>
      <c r="ROA33" s="291"/>
      <c r="ROB33" s="291"/>
      <c r="ROC33" s="291"/>
      <c r="ROD33" s="291"/>
      <c r="ROE33" s="291"/>
      <c r="ROF33" s="291"/>
      <c r="ROG33" s="291"/>
      <c r="ROH33" s="291"/>
      <c r="ROI33" s="291"/>
      <c r="ROJ33" s="291"/>
      <c r="ROK33" s="291"/>
      <c r="ROL33" s="291"/>
      <c r="ROM33" s="291"/>
      <c r="RON33" s="291"/>
      <c r="ROO33" s="291"/>
      <c r="ROP33" s="291"/>
      <c r="ROQ33" s="291"/>
      <c r="ROR33" s="291"/>
      <c r="ROS33" s="291"/>
      <c r="ROT33" s="291"/>
      <c r="ROU33" s="291"/>
      <c r="ROV33" s="291"/>
      <c r="ROW33" s="291"/>
      <c r="ROX33" s="291"/>
      <c r="ROY33" s="291"/>
      <c r="ROZ33" s="291"/>
      <c r="RPA33" s="291"/>
      <c r="RPB33" s="291"/>
      <c r="RPC33" s="291"/>
      <c r="RPD33" s="291"/>
      <c r="RPE33" s="291"/>
      <c r="RPF33" s="291"/>
      <c r="RPG33" s="291"/>
      <c r="RPH33" s="291"/>
      <c r="RPI33" s="291"/>
      <c r="RPJ33" s="291"/>
      <c r="RPK33" s="291"/>
      <c r="RPL33" s="291"/>
      <c r="RPM33" s="291"/>
      <c r="RPN33" s="291"/>
      <c r="RPO33" s="291"/>
      <c r="RPP33" s="291"/>
      <c r="RPQ33" s="291"/>
      <c r="RPR33" s="291"/>
      <c r="RPS33" s="291"/>
      <c r="RPT33" s="291"/>
      <c r="RPU33" s="291"/>
      <c r="RPV33" s="291"/>
      <c r="RPW33" s="291"/>
      <c r="RPX33" s="291"/>
      <c r="RPY33" s="291"/>
      <c r="RPZ33" s="291"/>
      <c r="RQA33" s="291"/>
      <c r="RQB33" s="291"/>
      <c r="RQC33" s="291"/>
      <c r="RQD33" s="291"/>
      <c r="RQE33" s="291"/>
      <c r="RQF33" s="291"/>
      <c r="RQG33" s="291"/>
      <c r="RQH33" s="291"/>
      <c r="RQI33" s="291"/>
      <c r="RQJ33" s="291"/>
      <c r="RQK33" s="291"/>
      <c r="RQL33" s="291"/>
      <c r="RQM33" s="291"/>
      <c r="RQN33" s="291"/>
      <c r="RQO33" s="291"/>
      <c r="RQP33" s="291"/>
      <c r="RQQ33" s="291"/>
      <c r="RQR33" s="291"/>
      <c r="RQS33" s="291"/>
      <c r="RQT33" s="291"/>
      <c r="RQU33" s="291"/>
      <c r="RQV33" s="291"/>
      <c r="RQW33" s="291"/>
      <c r="RQX33" s="291"/>
      <c r="RQY33" s="291"/>
      <c r="RQZ33" s="291"/>
      <c r="RRA33" s="291"/>
      <c r="RRB33" s="291"/>
      <c r="RRC33" s="291"/>
      <c r="RRD33" s="291"/>
      <c r="RRE33" s="291"/>
      <c r="RRF33" s="291"/>
      <c r="RRG33" s="291"/>
      <c r="RRH33" s="291"/>
      <c r="RRI33" s="291"/>
      <c r="RRJ33" s="291"/>
      <c r="RRK33" s="291"/>
      <c r="RRL33" s="291"/>
      <c r="RRM33" s="291"/>
      <c r="RRN33" s="291"/>
      <c r="RRO33" s="291"/>
      <c r="RRP33" s="291"/>
      <c r="RRQ33" s="291"/>
      <c r="RRR33" s="291"/>
      <c r="RRS33" s="291"/>
      <c r="RRT33" s="291"/>
      <c r="RRU33" s="291"/>
      <c r="RRV33" s="291"/>
      <c r="RRW33" s="291"/>
      <c r="RRX33" s="291"/>
      <c r="RRY33" s="291"/>
      <c r="RRZ33" s="291"/>
      <c r="RSA33" s="291"/>
      <c r="RSB33" s="291"/>
      <c r="RSC33" s="291"/>
      <c r="RSD33" s="291"/>
      <c r="RSE33" s="291"/>
      <c r="RSF33" s="291"/>
      <c r="RSG33" s="291"/>
      <c r="RSH33" s="291"/>
      <c r="RSI33" s="291"/>
      <c r="RSJ33" s="291"/>
      <c r="RSK33" s="291"/>
      <c r="RSL33" s="291"/>
      <c r="RSM33" s="291"/>
      <c r="RSN33" s="291"/>
      <c r="RSO33" s="291"/>
      <c r="RSP33" s="291"/>
      <c r="RSQ33" s="291"/>
      <c r="RSR33" s="291"/>
      <c r="RSS33" s="291"/>
      <c r="RST33" s="291"/>
      <c r="RSU33" s="291"/>
      <c r="RSV33" s="291"/>
      <c r="RSW33" s="291"/>
      <c r="RSX33" s="291"/>
      <c r="RSY33" s="291"/>
      <c r="RSZ33" s="291"/>
      <c r="RTA33" s="291"/>
      <c r="RTB33" s="291"/>
      <c r="RTC33" s="291"/>
      <c r="RTD33" s="291"/>
      <c r="RTE33" s="291"/>
      <c r="RTF33" s="291"/>
      <c r="RTG33" s="291"/>
      <c r="RTH33" s="291"/>
      <c r="RTI33" s="291"/>
      <c r="RTJ33" s="291"/>
      <c r="RTK33" s="291"/>
      <c r="RTL33" s="291"/>
      <c r="RTM33" s="291"/>
      <c r="RTN33" s="291"/>
      <c r="RTO33" s="291"/>
      <c r="RTP33" s="291"/>
      <c r="RTQ33" s="291"/>
      <c r="RTR33" s="291"/>
      <c r="RTS33" s="291"/>
      <c r="RTT33" s="291"/>
      <c r="RTU33" s="291"/>
      <c r="RTV33" s="291"/>
      <c r="RTW33" s="291"/>
      <c r="RTX33" s="291"/>
      <c r="RTY33" s="291"/>
      <c r="RTZ33" s="291"/>
      <c r="RUA33" s="291"/>
      <c r="RUB33" s="291"/>
      <c r="RUC33" s="291"/>
      <c r="RUD33" s="291"/>
      <c r="RUE33" s="291"/>
      <c r="RUF33" s="291"/>
      <c r="RUG33" s="291"/>
      <c r="RUH33" s="291"/>
      <c r="RUI33" s="291"/>
      <c r="RUJ33" s="291"/>
      <c r="RUK33" s="291"/>
      <c r="RUL33" s="291"/>
      <c r="RUM33" s="291"/>
      <c r="RUN33" s="291"/>
      <c r="RUO33" s="291"/>
      <c r="RUP33" s="291"/>
      <c r="RUQ33" s="291"/>
      <c r="RUR33" s="291"/>
      <c r="RUS33" s="291"/>
      <c r="RUT33" s="291"/>
      <c r="RUU33" s="291"/>
      <c r="RUV33" s="291"/>
      <c r="RUW33" s="291"/>
      <c r="RUX33" s="291"/>
      <c r="RUY33" s="291"/>
      <c r="RUZ33" s="291"/>
      <c r="RVA33" s="291"/>
      <c r="RVB33" s="291"/>
      <c r="RVC33" s="291"/>
      <c r="RVD33" s="291"/>
      <c r="RVE33" s="291"/>
      <c r="RVF33" s="291"/>
      <c r="RVG33" s="291"/>
      <c r="RVH33" s="291"/>
      <c r="RVI33" s="291"/>
      <c r="RVJ33" s="291"/>
      <c r="RVK33" s="291"/>
      <c r="RVL33" s="291"/>
      <c r="RVM33" s="291"/>
      <c r="RVN33" s="291"/>
      <c r="RVO33" s="291"/>
      <c r="RVP33" s="291"/>
      <c r="RVQ33" s="291"/>
      <c r="RVR33" s="291"/>
      <c r="RVS33" s="291"/>
      <c r="RVT33" s="291"/>
      <c r="RVU33" s="291"/>
      <c r="RVV33" s="291"/>
      <c r="RVW33" s="291"/>
      <c r="RVX33" s="291"/>
      <c r="RVY33" s="291"/>
      <c r="RVZ33" s="291"/>
      <c r="RWA33" s="291"/>
      <c r="RWB33" s="291"/>
      <c r="RWC33" s="291"/>
      <c r="RWD33" s="291"/>
      <c r="RWE33" s="291"/>
      <c r="RWF33" s="291"/>
      <c r="RWG33" s="291"/>
      <c r="RWH33" s="291"/>
      <c r="RWI33" s="291"/>
      <c r="RWJ33" s="291"/>
      <c r="RWK33" s="291"/>
      <c r="RWL33" s="291"/>
      <c r="RWM33" s="291"/>
      <c r="RWN33" s="291"/>
      <c r="RWO33" s="291"/>
      <c r="RWP33" s="291"/>
      <c r="RWQ33" s="291"/>
      <c r="RWR33" s="291"/>
      <c r="RWS33" s="291"/>
      <c r="RWT33" s="291"/>
      <c r="RWU33" s="291"/>
      <c r="RWV33" s="291"/>
      <c r="RWW33" s="291"/>
      <c r="RWX33" s="291"/>
      <c r="RWY33" s="291"/>
      <c r="RWZ33" s="291"/>
      <c r="RXA33" s="291"/>
      <c r="RXB33" s="291"/>
      <c r="RXC33" s="291"/>
      <c r="RXD33" s="291"/>
      <c r="RXE33" s="291"/>
      <c r="RXF33" s="291"/>
      <c r="RXG33" s="291"/>
      <c r="RXH33" s="291"/>
      <c r="RXI33" s="291"/>
      <c r="RXJ33" s="291"/>
      <c r="RXK33" s="291"/>
      <c r="RXL33" s="291"/>
      <c r="RXM33" s="291"/>
      <c r="RXN33" s="291"/>
      <c r="RXO33" s="291"/>
      <c r="RXP33" s="291"/>
      <c r="RXQ33" s="291"/>
      <c r="RXR33" s="291"/>
      <c r="RXS33" s="291"/>
      <c r="RXT33" s="291"/>
      <c r="RXU33" s="291"/>
      <c r="RXV33" s="291"/>
      <c r="RXW33" s="291"/>
      <c r="RXX33" s="291"/>
      <c r="RXY33" s="291"/>
      <c r="RXZ33" s="291"/>
      <c r="RYA33" s="291"/>
      <c r="RYB33" s="291"/>
      <c r="RYC33" s="291"/>
      <c r="RYD33" s="291"/>
      <c r="RYE33" s="291"/>
      <c r="RYF33" s="291"/>
      <c r="RYG33" s="291"/>
      <c r="RYH33" s="291"/>
      <c r="RYI33" s="291"/>
      <c r="RYJ33" s="291"/>
      <c r="RYK33" s="291"/>
      <c r="RYL33" s="291"/>
      <c r="RYM33" s="291"/>
      <c r="RYN33" s="291"/>
      <c r="RYO33" s="291"/>
      <c r="RYP33" s="291"/>
      <c r="RYQ33" s="291"/>
      <c r="RYR33" s="291"/>
      <c r="RYS33" s="291"/>
      <c r="RYT33" s="291"/>
      <c r="RYU33" s="291"/>
      <c r="RYV33" s="291"/>
      <c r="RYW33" s="291"/>
      <c r="RYX33" s="291"/>
      <c r="RYY33" s="291"/>
      <c r="RYZ33" s="291"/>
      <c r="RZA33" s="291"/>
      <c r="RZB33" s="291"/>
      <c r="RZC33" s="291"/>
      <c r="RZD33" s="291"/>
      <c r="RZE33" s="291"/>
      <c r="RZF33" s="291"/>
      <c r="RZG33" s="291"/>
      <c r="RZH33" s="291"/>
      <c r="RZI33" s="291"/>
      <c r="RZJ33" s="291"/>
      <c r="RZK33" s="291"/>
      <c r="RZL33" s="291"/>
      <c r="RZM33" s="291"/>
      <c r="RZN33" s="291"/>
      <c r="RZO33" s="291"/>
      <c r="RZP33" s="291"/>
      <c r="RZQ33" s="291"/>
      <c r="RZR33" s="291"/>
      <c r="RZS33" s="291"/>
      <c r="RZT33" s="291"/>
      <c r="RZU33" s="291"/>
      <c r="RZV33" s="291"/>
      <c r="RZW33" s="291"/>
      <c r="RZX33" s="291"/>
      <c r="RZY33" s="291"/>
      <c r="RZZ33" s="291"/>
      <c r="SAA33" s="291"/>
      <c r="SAB33" s="291"/>
      <c r="SAC33" s="291"/>
      <c r="SAD33" s="291"/>
      <c r="SAE33" s="291"/>
      <c r="SAF33" s="291"/>
      <c r="SAG33" s="291"/>
      <c r="SAH33" s="291"/>
      <c r="SAI33" s="291"/>
      <c r="SAJ33" s="291"/>
      <c r="SAK33" s="291"/>
      <c r="SAL33" s="291"/>
      <c r="SAM33" s="291"/>
      <c r="SAN33" s="291"/>
      <c r="SAO33" s="291"/>
      <c r="SAP33" s="291"/>
      <c r="SAQ33" s="291"/>
      <c r="SAR33" s="291"/>
      <c r="SAS33" s="291"/>
      <c r="SAT33" s="291"/>
      <c r="SAU33" s="291"/>
      <c r="SAV33" s="291"/>
      <c r="SAW33" s="291"/>
      <c r="SAX33" s="291"/>
      <c r="SAY33" s="291"/>
      <c r="SAZ33" s="291"/>
      <c r="SBA33" s="291"/>
      <c r="SBB33" s="291"/>
      <c r="SBC33" s="291"/>
      <c r="SBD33" s="291"/>
      <c r="SBE33" s="291"/>
      <c r="SBF33" s="291"/>
      <c r="SBG33" s="291"/>
      <c r="SBH33" s="291"/>
      <c r="SBI33" s="291"/>
      <c r="SBJ33" s="291"/>
      <c r="SBK33" s="291"/>
      <c r="SBL33" s="291"/>
      <c r="SBM33" s="291"/>
      <c r="SBN33" s="291"/>
      <c r="SBO33" s="291"/>
      <c r="SBP33" s="291"/>
      <c r="SBQ33" s="291"/>
      <c r="SBR33" s="291"/>
      <c r="SBS33" s="291"/>
      <c r="SBT33" s="291"/>
      <c r="SBU33" s="291"/>
      <c r="SBV33" s="291"/>
      <c r="SBW33" s="291"/>
      <c r="SBX33" s="291"/>
      <c r="SBY33" s="291"/>
      <c r="SBZ33" s="291"/>
      <c r="SCA33" s="291"/>
      <c r="SCB33" s="291"/>
      <c r="SCC33" s="291"/>
      <c r="SCD33" s="291"/>
      <c r="SCE33" s="291"/>
      <c r="SCF33" s="291"/>
      <c r="SCG33" s="291"/>
      <c r="SCH33" s="291"/>
      <c r="SCI33" s="291"/>
      <c r="SCJ33" s="291"/>
      <c r="SCK33" s="291"/>
      <c r="SCL33" s="291"/>
      <c r="SCM33" s="291"/>
      <c r="SCN33" s="291"/>
      <c r="SCO33" s="291"/>
      <c r="SCP33" s="291"/>
      <c r="SCQ33" s="291"/>
      <c r="SCR33" s="291"/>
      <c r="SCS33" s="291"/>
      <c r="SCT33" s="291"/>
      <c r="SCU33" s="291"/>
      <c r="SCV33" s="291"/>
      <c r="SCW33" s="291"/>
      <c r="SCX33" s="291"/>
      <c r="SCY33" s="291"/>
      <c r="SCZ33" s="291"/>
      <c r="SDA33" s="291"/>
      <c r="SDB33" s="291"/>
      <c r="SDC33" s="291"/>
      <c r="SDD33" s="291"/>
      <c r="SDE33" s="291"/>
      <c r="SDF33" s="291"/>
      <c r="SDG33" s="291"/>
      <c r="SDH33" s="291"/>
      <c r="SDI33" s="291"/>
      <c r="SDJ33" s="291"/>
      <c r="SDK33" s="291"/>
      <c r="SDL33" s="291"/>
      <c r="SDM33" s="291"/>
      <c r="SDN33" s="291"/>
      <c r="SDO33" s="291"/>
      <c r="SDP33" s="291"/>
      <c r="SDQ33" s="291"/>
      <c r="SDR33" s="291"/>
      <c r="SDS33" s="291"/>
      <c r="SDT33" s="291"/>
      <c r="SDU33" s="291"/>
      <c r="SDV33" s="291"/>
      <c r="SDW33" s="291"/>
      <c r="SDX33" s="291"/>
      <c r="SDY33" s="291"/>
      <c r="SDZ33" s="291"/>
      <c r="SEA33" s="291"/>
      <c r="SEB33" s="291"/>
      <c r="SEC33" s="291"/>
      <c r="SED33" s="291"/>
      <c r="SEE33" s="291"/>
      <c r="SEF33" s="291"/>
      <c r="SEG33" s="291"/>
      <c r="SEH33" s="291"/>
      <c r="SEI33" s="291"/>
      <c r="SEJ33" s="291"/>
      <c r="SEK33" s="291"/>
      <c r="SEL33" s="291"/>
      <c r="SEM33" s="291"/>
      <c r="SEN33" s="291"/>
      <c r="SEO33" s="291"/>
      <c r="SEP33" s="291"/>
      <c r="SEQ33" s="291"/>
      <c r="SER33" s="291"/>
      <c r="SES33" s="291"/>
      <c r="SET33" s="291"/>
      <c r="SEU33" s="291"/>
      <c r="SEV33" s="291"/>
      <c r="SEW33" s="291"/>
      <c r="SEX33" s="291"/>
      <c r="SEY33" s="291"/>
      <c r="SEZ33" s="291"/>
      <c r="SFA33" s="291"/>
      <c r="SFB33" s="291"/>
      <c r="SFC33" s="291"/>
      <c r="SFD33" s="291"/>
      <c r="SFE33" s="291"/>
      <c r="SFF33" s="291"/>
      <c r="SFG33" s="291"/>
      <c r="SFH33" s="291"/>
      <c r="SFI33" s="291"/>
      <c r="SFJ33" s="291"/>
      <c r="SFK33" s="291"/>
      <c r="SFL33" s="291"/>
      <c r="SFM33" s="291"/>
      <c r="SFN33" s="291"/>
      <c r="SFO33" s="291"/>
      <c r="SFP33" s="291"/>
      <c r="SFQ33" s="291"/>
      <c r="SFR33" s="291"/>
      <c r="SFS33" s="291"/>
      <c r="SFT33" s="291"/>
      <c r="SFU33" s="291"/>
      <c r="SFV33" s="291"/>
      <c r="SFW33" s="291"/>
      <c r="SFX33" s="291"/>
      <c r="SFY33" s="291"/>
      <c r="SFZ33" s="291"/>
      <c r="SGA33" s="291"/>
      <c r="SGB33" s="291"/>
      <c r="SGC33" s="291"/>
      <c r="SGD33" s="291"/>
      <c r="SGE33" s="291"/>
      <c r="SGF33" s="291"/>
      <c r="SGG33" s="291"/>
      <c r="SGH33" s="291"/>
      <c r="SGI33" s="291"/>
      <c r="SGJ33" s="291"/>
      <c r="SGK33" s="291"/>
      <c r="SGL33" s="291"/>
      <c r="SGM33" s="291"/>
      <c r="SGN33" s="291"/>
      <c r="SGO33" s="291"/>
      <c r="SGP33" s="291"/>
      <c r="SGQ33" s="291"/>
      <c r="SGR33" s="291"/>
      <c r="SGS33" s="291"/>
      <c r="SGT33" s="291"/>
      <c r="SGU33" s="291"/>
      <c r="SGV33" s="291"/>
      <c r="SGW33" s="291"/>
      <c r="SGX33" s="291"/>
      <c r="SGY33" s="291"/>
      <c r="SGZ33" s="291"/>
      <c r="SHA33" s="291"/>
      <c r="SHB33" s="291"/>
      <c r="SHC33" s="291"/>
      <c r="SHD33" s="291"/>
      <c r="SHE33" s="291"/>
      <c r="SHF33" s="291"/>
      <c r="SHG33" s="291"/>
      <c r="SHH33" s="291"/>
      <c r="SHI33" s="291"/>
      <c r="SHJ33" s="291"/>
      <c r="SHK33" s="291"/>
      <c r="SHL33" s="291"/>
      <c r="SHM33" s="291"/>
      <c r="SHN33" s="291"/>
      <c r="SHO33" s="291"/>
      <c r="SHP33" s="291"/>
      <c r="SHQ33" s="291"/>
      <c r="SHR33" s="291"/>
      <c r="SHS33" s="291"/>
      <c r="SHT33" s="291"/>
      <c r="SHU33" s="291"/>
      <c r="SHV33" s="291"/>
      <c r="SHW33" s="291"/>
      <c r="SHX33" s="291"/>
      <c r="SHY33" s="291"/>
      <c r="SHZ33" s="291"/>
      <c r="SIA33" s="291"/>
      <c r="SIB33" s="291"/>
      <c r="SIC33" s="291"/>
      <c r="SID33" s="291"/>
      <c r="SIE33" s="291"/>
      <c r="SIF33" s="291"/>
      <c r="SIG33" s="291"/>
      <c r="SIH33" s="291"/>
      <c r="SII33" s="291"/>
      <c r="SIJ33" s="291"/>
      <c r="SIK33" s="291"/>
      <c r="SIL33" s="291"/>
      <c r="SIM33" s="291"/>
      <c r="SIN33" s="291"/>
      <c r="SIO33" s="291"/>
      <c r="SIP33" s="291"/>
      <c r="SIQ33" s="291"/>
      <c r="SIR33" s="291"/>
      <c r="SIS33" s="291"/>
      <c r="SIT33" s="291"/>
      <c r="SIU33" s="291"/>
      <c r="SIV33" s="291"/>
      <c r="SIW33" s="291"/>
      <c r="SIX33" s="291"/>
      <c r="SIY33" s="291"/>
      <c r="SIZ33" s="291"/>
      <c r="SJA33" s="291"/>
      <c r="SJB33" s="291"/>
      <c r="SJC33" s="291"/>
      <c r="SJD33" s="291"/>
      <c r="SJE33" s="291"/>
      <c r="SJF33" s="291"/>
      <c r="SJG33" s="291"/>
      <c r="SJH33" s="291"/>
      <c r="SJI33" s="291"/>
      <c r="SJJ33" s="291"/>
      <c r="SJK33" s="291"/>
      <c r="SJL33" s="291"/>
      <c r="SJM33" s="291"/>
      <c r="SJN33" s="291"/>
      <c r="SJO33" s="291"/>
      <c r="SJP33" s="291"/>
      <c r="SJQ33" s="291"/>
      <c r="SJR33" s="291"/>
      <c r="SJS33" s="291"/>
      <c r="SJT33" s="291"/>
      <c r="SJU33" s="291"/>
      <c r="SJV33" s="291"/>
      <c r="SJW33" s="291"/>
      <c r="SJX33" s="291"/>
      <c r="SJY33" s="291"/>
      <c r="SJZ33" s="291"/>
      <c r="SKA33" s="291"/>
      <c r="SKB33" s="291"/>
      <c r="SKC33" s="291"/>
      <c r="SKD33" s="291"/>
      <c r="SKE33" s="291"/>
      <c r="SKF33" s="291"/>
      <c r="SKG33" s="291"/>
      <c r="SKH33" s="291"/>
      <c r="SKI33" s="291"/>
      <c r="SKJ33" s="291"/>
      <c r="SKK33" s="291"/>
      <c r="SKL33" s="291"/>
      <c r="SKM33" s="291"/>
      <c r="SKN33" s="291"/>
      <c r="SKO33" s="291"/>
      <c r="SKP33" s="291"/>
      <c r="SKQ33" s="291"/>
      <c r="SKR33" s="291"/>
      <c r="SKS33" s="291"/>
      <c r="SKT33" s="291"/>
      <c r="SKU33" s="291"/>
      <c r="SKV33" s="291"/>
      <c r="SKW33" s="291"/>
      <c r="SKX33" s="291"/>
      <c r="SKY33" s="291"/>
      <c r="SKZ33" s="291"/>
      <c r="SLA33" s="291"/>
      <c r="SLB33" s="291"/>
      <c r="SLC33" s="291"/>
      <c r="SLD33" s="291"/>
      <c r="SLE33" s="291"/>
      <c r="SLF33" s="291"/>
      <c r="SLG33" s="291"/>
      <c r="SLH33" s="291"/>
      <c r="SLI33" s="291"/>
      <c r="SLJ33" s="291"/>
      <c r="SLK33" s="291"/>
      <c r="SLL33" s="291"/>
      <c r="SLM33" s="291"/>
      <c r="SLN33" s="291"/>
      <c r="SLO33" s="291"/>
      <c r="SLP33" s="291"/>
      <c r="SLQ33" s="291"/>
      <c r="SLR33" s="291"/>
      <c r="SLS33" s="291"/>
      <c r="SLT33" s="291"/>
      <c r="SLU33" s="291"/>
      <c r="SLV33" s="291"/>
      <c r="SLW33" s="291"/>
      <c r="SLX33" s="291"/>
      <c r="SLY33" s="291"/>
      <c r="SLZ33" s="291"/>
      <c r="SMA33" s="291"/>
      <c r="SMB33" s="291"/>
      <c r="SMC33" s="291"/>
      <c r="SMD33" s="291"/>
      <c r="SME33" s="291"/>
      <c r="SMF33" s="291"/>
      <c r="SMG33" s="291"/>
      <c r="SMH33" s="291"/>
      <c r="SMI33" s="291"/>
      <c r="SMJ33" s="291"/>
      <c r="SMK33" s="291"/>
      <c r="SML33" s="291"/>
      <c r="SMM33" s="291"/>
      <c r="SMN33" s="291"/>
      <c r="SMO33" s="291"/>
      <c r="SMP33" s="291"/>
      <c r="SMQ33" s="291"/>
      <c r="SMR33" s="291"/>
      <c r="SMS33" s="291"/>
      <c r="SMT33" s="291"/>
      <c r="SMU33" s="291"/>
      <c r="SMV33" s="291"/>
      <c r="SMW33" s="291"/>
      <c r="SMX33" s="291"/>
      <c r="SMY33" s="291"/>
      <c r="SMZ33" s="291"/>
      <c r="SNA33" s="291"/>
      <c r="SNB33" s="291"/>
      <c r="SNC33" s="291"/>
      <c r="SND33" s="291"/>
      <c r="SNE33" s="291"/>
      <c r="SNF33" s="291"/>
      <c r="SNG33" s="291"/>
      <c r="SNH33" s="291"/>
      <c r="SNI33" s="291"/>
      <c r="SNJ33" s="291"/>
      <c r="SNK33" s="291"/>
      <c r="SNL33" s="291"/>
      <c r="SNM33" s="291"/>
      <c r="SNN33" s="291"/>
      <c r="SNO33" s="291"/>
      <c r="SNP33" s="291"/>
      <c r="SNQ33" s="291"/>
      <c r="SNR33" s="291"/>
      <c r="SNS33" s="291"/>
      <c r="SNT33" s="291"/>
      <c r="SNU33" s="291"/>
      <c r="SNV33" s="291"/>
      <c r="SNW33" s="291"/>
      <c r="SNX33" s="291"/>
      <c r="SNY33" s="291"/>
      <c r="SNZ33" s="291"/>
      <c r="SOA33" s="291"/>
      <c r="SOB33" s="291"/>
      <c r="SOC33" s="291"/>
      <c r="SOD33" s="291"/>
      <c r="SOE33" s="291"/>
      <c r="SOF33" s="291"/>
      <c r="SOG33" s="291"/>
      <c r="SOH33" s="291"/>
      <c r="SOI33" s="291"/>
      <c r="SOJ33" s="291"/>
      <c r="SOK33" s="291"/>
      <c r="SOL33" s="291"/>
      <c r="SOM33" s="291"/>
      <c r="SON33" s="291"/>
      <c r="SOO33" s="291"/>
      <c r="SOP33" s="291"/>
      <c r="SOQ33" s="291"/>
      <c r="SOR33" s="291"/>
      <c r="SOS33" s="291"/>
      <c r="SOT33" s="291"/>
      <c r="SOU33" s="291"/>
      <c r="SOV33" s="291"/>
      <c r="SOW33" s="291"/>
      <c r="SOX33" s="291"/>
      <c r="SOY33" s="291"/>
      <c r="SOZ33" s="291"/>
      <c r="SPA33" s="291"/>
      <c r="SPB33" s="291"/>
      <c r="SPC33" s="291"/>
      <c r="SPD33" s="291"/>
      <c r="SPE33" s="291"/>
      <c r="SPF33" s="291"/>
      <c r="SPG33" s="291"/>
      <c r="SPH33" s="291"/>
      <c r="SPI33" s="291"/>
      <c r="SPJ33" s="291"/>
      <c r="SPK33" s="291"/>
      <c r="SPL33" s="291"/>
      <c r="SPM33" s="291"/>
      <c r="SPN33" s="291"/>
      <c r="SPO33" s="291"/>
      <c r="SPP33" s="291"/>
      <c r="SPQ33" s="291"/>
      <c r="SPR33" s="291"/>
      <c r="SPS33" s="291"/>
      <c r="SPT33" s="291"/>
      <c r="SPU33" s="291"/>
      <c r="SPV33" s="291"/>
      <c r="SPW33" s="291"/>
      <c r="SPX33" s="291"/>
      <c r="SPY33" s="291"/>
      <c r="SPZ33" s="291"/>
      <c r="SQA33" s="291"/>
      <c r="SQB33" s="291"/>
      <c r="SQC33" s="291"/>
      <c r="SQD33" s="291"/>
      <c r="SQE33" s="291"/>
      <c r="SQF33" s="291"/>
      <c r="SQG33" s="291"/>
      <c r="SQH33" s="291"/>
      <c r="SQI33" s="291"/>
      <c r="SQJ33" s="291"/>
      <c r="SQK33" s="291"/>
      <c r="SQL33" s="291"/>
      <c r="SQM33" s="291"/>
      <c r="SQN33" s="291"/>
      <c r="SQO33" s="291"/>
      <c r="SQP33" s="291"/>
      <c r="SQQ33" s="291"/>
      <c r="SQR33" s="291"/>
      <c r="SQS33" s="291"/>
      <c r="SQT33" s="291"/>
      <c r="SQU33" s="291"/>
      <c r="SQV33" s="291"/>
      <c r="SQW33" s="291"/>
      <c r="SQX33" s="291"/>
      <c r="SQY33" s="291"/>
      <c r="SQZ33" s="291"/>
      <c r="SRA33" s="291"/>
      <c r="SRB33" s="291"/>
      <c r="SRC33" s="291"/>
      <c r="SRD33" s="291"/>
      <c r="SRE33" s="291"/>
      <c r="SRF33" s="291"/>
      <c r="SRG33" s="291"/>
      <c r="SRH33" s="291"/>
      <c r="SRI33" s="291"/>
      <c r="SRJ33" s="291"/>
      <c r="SRK33" s="291"/>
      <c r="SRL33" s="291"/>
      <c r="SRM33" s="291"/>
      <c r="SRN33" s="291"/>
      <c r="SRO33" s="291"/>
      <c r="SRP33" s="291"/>
      <c r="SRQ33" s="291"/>
      <c r="SRR33" s="291"/>
      <c r="SRS33" s="291"/>
      <c r="SRT33" s="291"/>
      <c r="SRU33" s="291"/>
      <c r="SRV33" s="291"/>
      <c r="SRW33" s="291"/>
      <c r="SRX33" s="291"/>
      <c r="SRY33" s="291"/>
      <c r="SRZ33" s="291"/>
      <c r="SSA33" s="291"/>
      <c r="SSB33" s="291"/>
      <c r="SSC33" s="291"/>
      <c r="SSD33" s="291"/>
      <c r="SSE33" s="291"/>
      <c r="SSF33" s="291"/>
      <c r="SSG33" s="291"/>
      <c r="SSH33" s="291"/>
      <c r="SSI33" s="291"/>
      <c r="SSJ33" s="291"/>
      <c r="SSK33" s="291"/>
      <c r="SSL33" s="291"/>
      <c r="SSM33" s="291"/>
      <c r="SSN33" s="291"/>
      <c r="SSO33" s="291"/>
      <c r="SSP33" s="291"/>
      <c r="SSQ33" s="291"/>
      <c r="SSR33" s="291"/>
      <c r="SSS33" s="291"/>
      <c r="SST33" s="291"/>
      <c r="SSU33" s="291"/>
      <c r="SSV33" s="291"/>
      <c r="SSW33" s="291"/>
      <c r="SSX33" s="291"/>
      <c r="SSY33" s="291"/>
      <c r="SSZ33" s="291"/>
      <c r="STA33" s="291"/>
      <c r="STB33" s="291"/>
      <c r="STC33" s="291"/>
      <c r="STD33" s="291"/>
      <c r="STE33" s="291"/>
      <c r="STF33" s="291"/>
      <c r="STG33" s="291"/>
      <c r="STH33" s="291"/>
      <c r="STI33" s="291"/>
      <c r="STJ33" s="291"/>
      <c r="STK33" s="291"/>
      <c r="STL33" s="291"/>
      <c r="STM33" s="291"/>
      <c r="STN33" s="291"/>
      <c r="STO33" s="291"/>
      <c r="STP33" s="291"/>
      <c r="STQ33" s="291"/>
      <c r="STR33" s="291"/>
      <c r="STS33" s="291"/>
      <c r="STT33" s="291"/>
      <c r="STU33" s="291"/>
      <c r="STV33" s="291"/>
      <c r="STW33" s="291"/>
      <c r="STX33" s="291"/>
      <c r="STY33" s="291"/>
      <c r="STZ33" s="291"/>
      <c r="SUA33" s="291"/>
      <c r="SUB33" s="291"/>
      <c r="SUC33" s="291"/>
      <c r="SUD33" s="291"/>
      <c r="SUE33" s="291"/>
      <c r="SUF33" s="291"/>
      <c r="SUG33" s="291"/>
      <c r="SUH33" s="291"/>
      <c r="SUI33" s="291"/>
      <c r="SUJ33" s="291"/>
      <c r="SUK33" s="291"/>
      <c r="SUL33" s="291"/>
      <c r="SUM33" s="291"/>
      <c r="SUN33" s="291"/>
      <c r="SUO33" s="291"/>
      <c r="SUP33" s="291"/>
      <c r="SUQ33" s="291"/>
      <c r="SUR33" s="291"/>
      <c r="SUS33" s="291"/>
      <c r="SUT33" s="291"/>
      <c r="SUU33" s="291"/>
      <c r="SUV33" s="291"/>
      <c r="SUW33" s="291"/>
      <c r="SUX33" s="291"/>
      <c r="SUY33" s="291"/>
      <c r="SUZ33" s="291"/>
      <c r="SVA33" s="291"/>
      <c r="SVB33" s="291"/>
      <c r="SVC33" s="291"/>
      <c r="SVD33" s="291"/>
      <c r="SVE33" s="291"/>
      <c r="SVF33" s="291"/>
      <c r="SVG33" s="291"/>
      <c r="SVH33" s="291"/>
      <c r="SVI33" s="291"/>
      <c r="SVJ33" s="291"/>
      <c r="SVK33" s="291"/>
      <c r="SVL33" s="291"/>
      <c r="SVM33" s="291"/>
      <c r="SVN33" s="291"/>
      <c r="SVO33" s="291"/>
      <c r="SVP33" s="291"/>
      <c r="SVQ33" s="291"/>
      <c r="SVR33" s="291"/>
      <c r="SVS33" s="291"/>
      <c r="SVT33" s="291"/>
      <c r="SVU33" s="291"/>
      <c r="SVV33" s="291"/>
      <c r="SVW33" s="291"/>
      <c r="SVX33" s="291"/>
      <c r="SVY33" s="291"/>
      <c r="SVZ33" s="291"/>
      <c r="SWA33" s="291"/>
      <c r="SWB33" s="291"/>
      <c r="SWC33" s="291"/>
      <c r="SWD33" s="291"/>
      <c r="SWE33" s="291"/>
      <c r="SWF33" s="291"/>
      <c r="SWG33" s="291"/>
      <c r="SWH33" s="291"/>
      <c r="SWI33" s="291"/>
      <c r="SWJ33" s="291"/>
      <c r="SWK33" s="291"/>
      <c r="SWL33" s="291"/>
      <c r="SWM33" s="291"/>
      <c r="SWN33" s="291"/>
      <c r="SWO33" s="291"/>
      <c r="SWP33" s="291"/>
      <c r="SWQ33" s="291"/>
      <c r="SWR33" s="291"/>
      <c r="SWS33" s="291"/>
      <c r="SWT33" s="291"/>
      <c r="SWU33" s="291"/>
      <c r="SWV33" s="291"/>
      <c r="SWW33" s="291"/>
      <c r="SWX33" s="291"/>
      <c r="SWY33" s="291"/>
      <c r="SWZ33" s="291"/>
      <c r="SXA33" s="291"/>
      <c r="SXB33" s="291"/>
      <c r="SXC33" s="291"/>
      <c r="SXD33" s="291"/>
      <c r="SXE33" s="291"/>
      <c r="SXF33" s="291"/>
      <c r="SXG33" s="291"/>
      <c r="SXH33" s="291"/>
      <c r="SXI33" s="291"/>
      <c r="SXJ33" s="291"/>
      <c r="SXK33" s="291"/>
      <c r="SXL33" s="291"/>
      <c r="SXM33" s="291"/>
      <c r="SXN33" s="291"/>
      <c r="SXO33" s="291"/>
      <c r="SXP33" s="291"/>
      <c r="SXQ33" s="291"/>
      <c r="SXR33" s="291"/>
      <c r="SXS33" s="291"/>
      <c r="SXT33" s="291"/>
      <c r="SXU33" s="291"/>
      <c r="SXV33" s="291"/>
      <c r="SXW33" s="291"/>
      <c r="SXX33" s="291"/>
      <c r="SXY33" s="291"/>
      <c r="SXZ33" s="291"/>
      <c r="SYA33" s="291"/>
      <c r="SYB33" s="291"/>
      <c r="SYC33" s="291"/>
      <c r="SYD33" s="291"/>
      <c r="SYE33" s="291"/>
      <c r="SYF33" s="291"/>
      <c r="SYG33" s="291"/>
      <c r="SYH33" s="291"/>
      <c r="SYI33" s="291"/>
      <c r="SYJ33" s="291"/>
      <c r="SYK33" s="291"/>
      <c r="SYL33" s="291"/>
      <c r="SYM33" s="291"/>
      <c r="SYN33" s="291"/>
      <c r="SYO33" s="291"/>
      <c r="SYP33" s="291"/>
      <c r="SYQ33" s="291"/>
      <c r="SYR33" s="291"/>
      <c r="SYS33" s="291"/>
      <c r="SYT33" s="291"/>
      <c r="SYU33" s="291"/>
      <c r="SYV33" s="291"/>
      <c r="SYW33" s="291"/>
      <c r="SYX33" s="291"/>
      <c r="SYY33" s="291"/>
      <c r="SYZ33" s="291"/>
      <c r="SZA33" s="291"/>
      <c r="SZB33" s="291"/>
      <c r="SZC33" s="291"/>
      <c r="SZD33" s="291"/>
      <c r="SZE33" s="291"/>
      <c r="SZF33" s="291"/>
      <c r="SZG33" s="291"/>
      <c r="SZH33" s="291"/>
      <c r="SZI33" s="291"/>
      <c r="SZJ33" s="291"/>
      <c r="SZK33" s="291"/>
      <c r="SZL33" s="291"/>
      <c r="SZM33" s="291"/>
      <c r="SZN33" s="291"/>
      <c r="SZO33" s="291"/>
      <c r="SZP33" s="291"/>
      <c r="SZQ33" s="291"/>
      <c r="SZR33" s="291"/>
      <c r="SZS33" s="291"/>
      <c r="SZT33" s="291"/>
      <c r="SZU33" s="291"/>
      <c r="SZV33" s="291"/>
      <c r="SZW33" s="291"/>
      <c r="SZX33" s="291"/>
      <c r="SZY33" s="291"/>
      <c r="SZZ33" s="291"/>
      <c r="TAA33" s="291"/>
      <c r="TAB33" s="291"/>
      <c r="TAC33" s="291"/>
      <c r="TAD33" s="291"/>
      <c r="TAE33" s="291"/>
      <c r="TAF33" s="291"/>
      <c r="TAG33" s="291"/>
      <c r="TAH33" s="291"/>
      <c r="TAI33" s="291"/>
      <c r="TAJ33" s="291"/>
      <c r="TAK33" s="291"/>
      <c r="TAL33" s="291"/>
      <c r="TAM33" s="291"/>
      <c r="TAN33" s="291"/>
      <c r="TAO33" s="291"/>
      <c r="TAP33" s="291"/>
      <c r="TAQ33" s="291"/>
      <c r="TAR33" s="291"/>
      <c r="TAS33" s="291"/>
      <c r="TAT33" s="291"/>
      <c r="TAU33" s="291"/>
      <c r="TAV33" s="291"/>
      <c r="TAW33" s="291"/>
      <c r="TAX33" s="291"/>
      <c r="TAY33" s="291"/>
      <c r="TAZ33" s="291"/>
      <c r="TBA33" s="291"/>
      <c r="TBB33" s="291"/>
      <c r="TBC33" s="291"/>
      <c r="TBD33" s="291"/>
      <c r="TBE33" s="291"/>
      <c r="TBF33" s="291"/>
      <c r="TBG33" s="291"/>
      <c r="TBH33" s="291"/>
      <c r="TBI33" s="291"/>
      <c r="TBJ33" s="291"/>
      <c r="TBK33" s="291"/>
      <c r="TBL33" s="291"/>
      <c r="TBM33" s="291"/>
      <c r="TBN33" s="291"/>
      <c r="TBO33" s="291"/>
      <c r="TBP33" s="291"/>
      <c r="TBQ33" s="291"/>
      <c r="TBR33" s="291"/>
      <c r="TBS33" s="291"/>
      <c r="TBT33" s="291"/>
      <c r="TBU33" s="291"/>
      <c r="TBV33" s="291"/>
      <c r="TBW33" s="291"/>
      <c r="TBX33" s="291"/>
      <c r="TBY33" s="291"/>
      <c r="TBZ33" s="291"/>
      <c r="TCA33" s="291"/>
      <c r="TCB33" s="291"/>
      <c r="TCC33" s="291"/>
      <c r="TCD33" s="291"/>
      <c r="TCE33" s="291"/>
      <c r="TCF33" s="291"/>
      <c r="TCG33" s="291"/>
      <c r="TCH33" s="291"/>
      <c r="TCI33" s="291"/>
      <c r="TCJ33" s="291"/>
      <c r="TCK33" s="291"/>
      <c r="TCL33" s="291"/>
      <c r="TCM33" s="291"/>
      <c r="TCN33" s="291"/>
      <c r="TCO33" s="291"/>
      <c r="TCP33" s="291"/>
      <c r="TCQ33" s="291"/>
      <c r="TCR33" s="291"/>
      <c r="TCS33" s="291"/>
      <c r="TCT33" s="291"/>
      <c r="TCU33" s="291"/>
      <c r="TCV33" s="291"/>
      <c r="TCW33" s="291"/>
      <c r="TCX33" s="291"/>
      <c r="TCY33" s="291"/>
      <c r="TCZ33" s="291"/>
      <c r="TDA33" s="291"/>
      <c r="TDB33" s="291"/>
      <c r="TDC33" s="291"/>
      <c r="TDD33" s="291"/>
      <c r="TDE33" s="291"/>
      <c r="TDF33" s="291"/>
      <c r="TDG33" s="291"/>
      <c r="TDH33" s="291"/>
      <c r="TDI33" s="291"/>
      <c r="TDJ33" s="291"/>
      <c r="TDK33" s="291"/>
      <c r="TDL33" s="291"/>
      <c r="TDM33" s="291"/>
      <c r="TDN33" s="291"/>
      <c r="TDO33" s="291"/>
      <c r="TDP33" s="291"/>
      <c r="TDQ33" s="291"/>
      <c r="TDR33" s="291"/>
      <c r="TDS33" s="291"/>
      <c r="TDT33" s="291"/>
      <c r="TDU33" s="291"/>
      <c r="TDV33" s="291"/>
      <c r="TDW33" s="291"/>
      <c r="TDX33" s="291"/>
      <c r="TDY33" s="291"/>
      <c r="TDZ33" s="291"/>
      <c r="TEA33" s="291"/>
      <c r="TEB33" s="291"/>
      <c r="TEC33" s="291"/>
      <c r="TED33" s="291"/>
      <c r="TEE33" s="291"/>
      <c r="TEF33" s="291"/>
      <c r="TEG33" s="291"/>
      <c r="TEH33" s="291"/>
      <c r="TEI33" s="291"/>
      <c r="TEJ33" s="291"/>
      <c r="TEK33" s="291"/>
      <c r="TEL33" s="291"/>
      <c r="TEM33" s="291"/>
      <c r="TEN33" s="291"/>
      <c r="TEO33" s="291"/>
      <c r="TEP33" s="291"/>
      <c r="TEQ33" s="291"/>
      <c r="TER33" s="291"/>
      <c r="TES33" s="291"/>
      <c r="TET33" s="291"/>
      <c r="TEU33" s="291"/>
      <c r="TEV33" s="291"/>
      <c r="TEW33" s="291"/>
      <c r="TEX33" s="291"/>
      <c r="TEY33" s="291"/>
      <c r="TEZ33" s="291"/>
      <c r="TFA33" s="291"/>
      <c r="TFB33" s="291"/>
      <c r="TFC33" s="291"/>
      <c r="TFD33" s="291"/>
      <c r="TFE33" s="291"/>
      <c r="TFF33" s="291"/>
      <c r="TFG33" s="291"/>
      <c r="TFH33" s="291"/>
      <c r="TFI33" s="291"/>
      <c r="TFJ33" s="291"/>
      <c r="TFK33" s="291"/>
      <c r="TFL33" s="291"/>
      <c r="TFM33" s="291"/>
      <c r="TFN33" s="291"/>
      <c r="TFO33" s="291"/>
      <c r="TFP33" s="291"/>
      <c r="TFQ33" s="291"/>
      <c r="TFR33" s="291"/>
      <c r="TFS33" s="291"/>
      <c r="TFT33" s="291"/>
      <c r="TFU33" s="291"/>
      <c r="TFV33" s="291"/>
      <c r="TFW33" s="291"/>
      <c r="TFX33" s="291"/>
      <c r="TFY33" s="291"/>
      <c r="TFZ33" s="291"/>
      <c r="TGA33" s="291"/>
      <c r="TGB33" s="291"/>
      <c r="TGC33" s="291"/>
      <c r="TGD33" s="291"/>
      <c r="TGE33" s="291"/>
      <c r="TGF33" s="291"/>
      <c r="TGG33" s="291"/>
      <c r="TGH33" s="291"/>
      <c r="TGI33" s="291"/>
      <c r="TGJ33" s="291"/>
      <c r="TGK33" s="291"/>
      <c r="TGL33" s="291"/>
      <c r="TGM33" s="291"/>
      <c r="TGN33" s="291"/>
      <c r="TGO33" s="291"/>
      <c r="TGP33" s="291"/>
      <c r="TGQ33" s="291"/>
      <c r="TGR33" s="291"/>
      <c r="TGS33" s="291"/>
      <c r="TGT33" s="291"/>
      <c r="TGU33" s="291"/>
      <c r="TGV33" s="291"/>
      <c r="TGW33" s="291"/>
      <c r="TGX33" s="291"/>
      <c r="TGY33" s="291"/>
      <c r="TGZ33" s="291"/>
      <c r="THA33" s="291"/>
      <c r="THB33" s="291"/>
      <c r="THC33" s="291"/>
      <c r="THD33" s="291"/>
      <c r="THE33" s="291"/>
      <c r="THF33" s="291"/>
      <c r="THG33" s="291"/>
      <c r="THH33" s="291"/>
      <c r="THI33" s="291"/>
      <c r="THJ33" s="291"/>
      <c r="THK33" s="291"/>
      <c r="THL33" s="291"/>
      <c r="THM33" s="291"/>
      <c r="THN33" s="291"/>
      <c r="THO33" s="291"/>
      <c r="THP33" s="291"/>
      <c r="THQ33" s="291"/>
      <c r="THR33" s="291"/>
      <c r="THS33" s="291"/>
      <c r="THT33" s="291"/>
      <c r="THU33" s="291"/>
      <c r="THV33" s="291"/>
      <c r="THW33" s="291"/>
      <c r="THX33" s="291"/>
      <c r="THY33" s="291"/>
      <c r="THZ33" s="291"/>
      <c r="TIA33" s="291"/>
      <c r="TIB33" s="291"/>
      <c r="TIC33" s="291"/>
      <c r="TID33" s="291"/>
      <c r="TIE33" s="291"/>
      <c r="TIF33" s="291"/>
      <c r="TIG33" s="291"/>
      <c r="TIH33" s="291"/>
      <c r="TII33" s="291"/>
      <c r="TIJ33" s="291"/>
      <c r="TIK33" s="291"/>
      <c r="TIL33" s="291"/>
      <c r="TIM33" s="291"/>
      <c r="TIN33" s="291"/>
      <c r="TIO33" s="291"/>
      <c r="TIP33" s="291"/>
      <c r="TIQ33" s="291"/>
      <c r="TIR33" s="291"/>
      <c r="TIS33" s="291"/>
      <c r="TIT33" s="291"/>
      <c r="TIU33" s="291"/>
      <c r="TIV33" s="291"/>
      <c r="TIW33" s="291"/>
      <c r="TIX33" s="291"/>
      <c r="TIY33" s="291"/>
      <c r="TIZ33" s="291"/>
      <c r="TJA33" s="291"/>
      <c r="TJB33" s="291"/>
      <c r="TJC33" s="291"/>
      <c r="TJD33" s="291"/>
      <c r="TJE33" s="291"/>
      <c r="TJF33" s="291"/>
      <c r="TJG33" s="291"/>
      <c r="TJH33" s="291"/>
      <c r="TJI33" s="291"/>
      <c r="TJJ33" s="291"/>
      <c r="TJK33" s="291"/>
      <c r="TJL33" s="291"/>
      <c r="TJM33" s="291"/>
      <c r="TJN33" s="291"/>
      <c r="TJO33" s="291"/>
      <c r="TJP33" s="291"/>
      <c r="TJQ33" s="291"/>
      <c r="TJR33" s="291"/>
      <c r="TJS33" s="291"/>
      <c r="TJT33" s="291"/>
      <c r="TJU33" s="291"/>
      <c r="TJV33" s="291"/>
      <c r="TJW33" s="291"/>
      <c r="TJX33" s="291"/>
      <c r="TJY33" s="291"/>
      <c r="TJZ33" s="291"/>
      <c r="TKA33" s="291"/>
      <c r="TKB33" s="291"/>
      <c r="TKC33" s="291"/>
      <c r="TKD33" s="291"/>
      <c r="TKE33" s="291"/>
      <c r="TKF33" s="291"/>
      <c r="TKG33" s="291"/>
      <c r="TKH33" s="291"/>
      <c r="TKI33" s="291"/>
      <c r="TKJ33" s="291"/>
      <c r="TKK33" s="291"/>
      <c r="TKL33" s="291"/>
      <c r="TKM33" s="291"/>
      <c r="TKN33" s="291"/>
      <c r="TKO33" s="291"/>
      <c r="TKP33" s="291"/>
      <c r="TKQ33" s="291"/>
      <c r="TKR33" s="291"/>
      <c r="TKS33" s="291"/>
      <c r="TKT33" s="291"/>
      <c r="TKU33" s="291"/>
      <c r="TKV33" s="291"/>
      <c r="TKW33" s="291"/>
      <c r="TKX33" s="291"/>
      <c r="TKY33" s="291"/>
      <c r="TKZ33" s="291"/>
      <c r="TLA33" s="291"/>
      <c r="TLB33" s="291"/>
      <c r="TLC33" s="291"/>
      <c r="TLD33" s="291"/>
      <c r="TLE33" s="291"/>
      <c r="TLF33" s="291"/>
      <c r="TLG33" s="291"/>
      <c r="TLH33" s="291"/>
      <c r="TLI33" s="291"/>
      <c r="TLJ33" s="291"/>
      <c r="TLK33" s="291"/>
      <c r="TLL33" s="291"/>
      <c r="TLM33" s="291"/>
      <c r="TLN33" s="291"/>
      <c r="TLO33" s="291"/>
      <c r="TLP33" s="291"/>
      <c r="TLQ33" s="291"/>
      <c r="TLR33" s="291"/>
      <c r="TLS33" s="291"/>
      <c r="TLT33" s="291"/>
      <c r="TLU33" s="291"/>
      <c r="TLV33" s="291"/>
      <c r="TLW33" s="291"/>
      <c r="TLX33" s="291"/>
      <c r="TLY33" s="291"/>
      <c r="TLZ33" s="291"/>
      <c r="TMA33" s="291"/>
      <c r="TMB33" s="291"/>
      <c r="TMC33" s="291"/>
      <c r="TMD33" s="291"/>
      <c r="TME33" s="291"/>
      <c r="TMF33" s="291"/>
      <c r="TMG33" s="291"/>
      <c r="TMH33" s="291"/>
      <c r="TMI33" s="291"/>
      <c r="TMJ33" s="291"/>
      <c r="TMK33" s="291"/>
      <c r="TML33" s="291"/>
      <c r="TMM33" s="291"/>
      <c r="TMN33" s="291"/>
      <c r="TMO33" s="291"/>
      <c r="TMP33" s="291"/>
      <c r="TMQ33" s="291"/>
      <c r="TMR33" s="291"/>
      <c r="TMS33" s="291"/>
      <c r="TMT33" s="291"/>
      <c r="TMU33" s="291"/>
      <c r="TMV33" s="291"/>
      <c r="TMW33" s="291"/>
      <c r="TMX33" s="291"/>
      <c r="TMY33" s="291"/>
      <c r="TMZ33" s="291"/>
      <c r="TNA33" s="291"/>
      <c r="TNB33" s="291"/>
      <c r="TNC33" s="291"/>
      <c r="TND33" s="291"/>
      <c r="TNE33" s="291"/>
      <c r="TNF33" s="291"/>
      <c r="TNG33" s="291"/>
      <c r="TNH33" s="291"/>
      <c r="TNI33" s="291"/>
      <c r="TNJ33" s="291"/>
      <c r="TNK33" s="291"/>
      <c r="TNL33" s="291"/>
      <c r="TNM33" s="291"/>
      <c r="TNN33" s="291"/>
      <c r="TNO33" s="291"/>
      <c r="TNP33" s="291"/>
      <c r="TNQ33" s="291"/>
      <c r="TNR33" s="291"/>
      <c r="TNS33" s="291"/>
      <c r="TNT33" s="291"/>
      <c r="TNU33" s="291"/>
      <c r="TNV33" s="291"/>
      <c r="TNW33" s="291"/>
      <c r="TNX33" s="291"/>
      <c r="TNY33" s="291"/>
      <c r="TNZ33" s="291"/>
      <c r="TOA33" s="291"/>
      <c r="TOB33" s="291"/>
      <c r="TOC33" s="291"/>
      <c r="TOD33" s="291"/>
      <c r="TOE33" s="291"/>
      <c r="TOF33" s="291"/>
      <c r="TOG33" s="291"/>
      <c r="TOH33" s="291"/>
      <c r="TOI33" s="291"/>
      <c r="TOJ33" s="291"/>
      <c r="TOK33" s="291"/>
      <c r="TOL33" s="291"/>
      <c r="TOM33" s="291"/>
      <c r="TON33" s="291"/>
      <c r="TOO33" s="291"/>
      <c r="TOP33" s="291"/>
      <c r="TOQ33" s="291"/>
      <c r="TOR33" s="291"/>
      <c r="TOS33" s="291"/>
      <c r="TOT33" s="291"/>
      <c r="TOU33" s="291"/>
      <c r="TOV33" s="291"/>
      <c r="TOW33" s="291"/>
      <c r="TOX33" s="291"/>
      <c r="TOY33" s="291"/>
      <c r="TOZ33" s="291"/>
      <c r="TPA33" s="291"/>
      <c r="TPB33" s="291"/>
      <c r="TPC33" s="291"/>
      <c r="TPD33" s="291"/>
      <c r="TPE33" s="291"/>
      <c r="TPF33" s="291"/>
      <c r="TPG33" s="291"/>
      <c r="TPH33" s="291"/>
      <c r="TPI33" s="291"/>
      <c r="TPJ33" s="291"/>
      <c r="TPK33" s="291"/>
      <c r="TPL33" s="291"/>
      <c r="TPM33" s="291"/>
      <c r="TPN33" s="291"/>
      <c r="TPO33" s="291"/>
      <c r="TPP33" s="291"/>
      <c r="TPQ33" s="291"/>
      <c r="TPR33" s="291"/>
      <c r="TPS33" s="291"/>
      <c r="TPT33" s="291"/>
      <c r="TPU33" s="291"/>
      <c r="TPV33" s="291"/>
      <c r="TPW33" s="291"/>
      <c r="TPX33" s="291"/>
      <c r="TPY33" s="291"/>
      <c r="TPZ33" s="291"/>
      <c r="TQA33" s="291"/>
      <c r="TQB33" s="291"/>
      <c r="TQC33" s="291"/>
      <c r="TQD33" s="291"/>
      <c r="TQE33" s="291"/>
      <c r="TQF33" s="291"/>
      <c r="TQG33" s="291"/>
      <c r="TQH33" s="291"/>
      <c r="TQI33" s="291"/>
      <c r="TQJ33" s="291"/>
      <c r="TQK33" s="291"/>
      <c r="TQL33" s="291"/>
      <c r="TQM33" s="291"/>
      <c r="TQN33" s="291"/>
      <c r="TQO33" s="291"/>
      <c r="TQP33" s="291"/>
      <c r="TQQ33" s="291"/>
      <c r="TQR33" s="291"/>
      <c r="TQS33" s="291"/>
      <c r="TQT33" s="291"/>
      <c r="TQU33" s="291"/>
      <c r="TQV33" s="291"/>
      <c r="TQW33" s="291"/>
      <c r="TQX33" s="291"/>
      <c r="TQY33" s="291"/>
      <c r="TQZ33" s="291"/>
      <c r="TRA33" s="291"/>
      <c r="TRB33" s="291"/>
      <c r="TRC33" s="291"/>
      <c r="TRD33" s="291"/>
      <c r="TRE33" s="291"/>
      <c r="TRF33" s="291"/>
      <c r="TRG33" s="291"/>
      <c r="TRH33" s="291"/>
      <c r="TRI33" s="291"/>
      <c r="TRJ33" s="291"/>
      <c r="TRK33" s="291"/>
      <c r="TRL33" s="291"/>
      <c r="TRM33" s="291"/>
      <c r="TRN33" s="291"/>
      <c r="TRO33" s="291"/>
      <c r="TRP33" s="291"/>
      <c r="TRQ33" s="291"/>
      <c r="TRR33" s="291"/>
      <c r="TRS33" s="291"/>
      <c r="TRT33" s="291"/>
      <c r="TRU33" s="291"/>
      <c r="TRV33" s="291"/>
      <c r="TRW33" s="291"/>
      <c r="TRX33" s="291"/>
      <c r="TRY33" s="291"/>
      <c r="TRZ33" s="291"/>
      <c r="TSA33" s="291"/>
      <c r="TSB33" s="291"/>
      <c r="TSC33" s="291"/>
      <c r="TSD33" s="291"/>
      <c r="TSE33" s="291"/>
      <c r="TSF33" s="291"/>
      <c r="TSG33" s="291"/>
      <c r="TSH33" s="291"/>
      <c r="TSI33" s="291"/>
      <c r="TSJ33" s="291"/>
      <c r="TSK33" s="291"/>
      <c r="TSL33" s="291"/>
      <c r="TSM33" s="291"/>
      <c r="TSN33" s="291"/>
      <c r="TSO33" s="291"/>
      <c r="TSP33" s="291"/>
      <c r="TSQ33" s="291"/>
      <c r="TSR33" s="291"/>
      <c r="TSS33" s="291"/>
      <c r="TST33" s="291"/>
      <c r="TSU33" s="291"/>
      <c r="TSV33" s="291"/>
      <c r="TSW33" s="291"/>
      <c r="TSX33" s="291"/>
      <c r="TSY33" s="291"/>
      <c r="TSZ33" s="291"/>
      <c r="TTA33" s="291"/>
      <c r="TTB33" s="291"/>
      <c r="TTC33" s="291"/>
      <c r="TTD33" s="291"/>
      <c r="TTE33" s="291"/>
      <c r="TTF33" s="291"/>
      <c r="TTG33" s="291"/>
      <c r="TTH33" s="291"/>
      <c r="TTI33" s="291"/>
      <c r="TTJ33" s="291"/>
      <c r="TTK33" s="291"/>
      <c r="TTL33" s="291"/>
      <c r="TTM33" s="291"/>
      <c r="TTN33" s="291"/>
      <c r="TTO33" s="291"/>
      <c r="TTP33" s="291"/>
      <c r="TTQ33" s="291"/>
      <c r="TTR33" s="291"/>
      <c r="TTS33" s="291"/>
      <c r="TTT33" s="291"/>
      <c r="TTU33" s="291"/>
      <c r="TTV33" s="291"/>
      <c r="TTW33" s="291"/>
      <c r="TTX33" s="291"/>
      <c r="TTY33" s="291"/>
      <c r="TTZ33" s="291"/>
      <c r="TUA33" s="291"/>
      <c r="TUB33" s="291"/>
      <c r="TUC33" s="291"/>
      <c r="TUD33" s="291"/>
      <c r="TUE33" s="291"/>
      <c r="TUF33" s="291"/>
      <c r="TUG33" s="291"/>
      <c r="TUH33" s="291"/>
      <c r="TUI33" s="291"/>
      <c r="TUJ33" s="291"/>
      <c r="TUK33" s="291"/>
      <c r="TUL33" s="291"/>
      <c r="TUM33" s="291"/>
      <c r="TUN33" s="291"/>
      <c r="TUO33" s="291"/>
      <c r="TUP33" s="291"/>
      <c r="TUQ33" s="291"/>
      <c r="TUR33" s="291"/>
      <c r="TUS33" s="291"/>
      <c r="TUT33" s="291"/>
      <c r="TUU33" s="291"/>
      <c r="TUV33" s="291"/>
      <c r="TUW33" s="291"/>
      <c r="TUX33" s="291"/>
      <c r="TUY33" s="291"/>
      <c r="TUZ33" s="291"/>
      <c r="TVA33" s="291"/>
      <c r="TVB33" s="291"/>
      <c r="TVC33" s="291"/>
      <c r="TVD33" s="291"/>
      <c r="TVE33" s="291"/>
      <c r="TVF33" s="291"/>
      <c r="TVG33" s="291"/>
      <c r="TVH33" s="291"/>
      <c r="TVI33" s="291"/>
      <c r="TVJ33" s="291"/>
      <c r="TVK33" s="291"/>
      <c r="TVL33" s="291"/>
      <c r="TVM33" s="291"/>
      <c r="TVN33" s="291"/>
      <c r="TVO33" s="291"/>
      <c r="TVP33" s="291"/>
      <c r="TVQ33" s="291"/>
      <c r="TVR33" s="291"/>
      <c r="TVS33" s="291"/>
      <c r="TVT33" s="291"/>
      <c r="TVU33" s="291"/>
      <c r="TVV33" s="291"/>
      <c r="TVW33" s="291"/>
      <c r="TVX33" s="291"/>
      <c r="TVY33" s="291"/>
      <c r="TVZ33" s="291"/>
      <c r="TWA33" s="291"/>
      <c r="TWB33" s="291"/>
      <c r="TWC33" s="291"/>
      <c r="TWD33" s="291"/>
      <c r="TWE33" s="291"/>
      <c r="TWF33" s="291"/>
      <c r="TWG33" s="291"/>
      <c r="TWH33" s="291"/>
      <c r="TWI33" s="291"/>
      <c r="TWJ33" s="291"/>
      <c r="TWK33" s="291"/>
      <c r="TWL33" s="291"/>
      <c r="TWM33" s="291"/>
      <c r="TWN33" s="291"/>
      <c r="TWO33" s="291"/>
      <c r="TWP33" s="291"/>
      <c r="TWQ33" s="291"/>
      <c r="TWR33" s="291"/>
      <c r="TWS33" s="291"/>
      <c r="TWT33" s="291"/>
      <c r="TWU33" s="291"/>
      <c r="TWV33" s="291"/>
      <c r="TWW33" s="291"/>
      <c r="TWX33" s="291"/>
      <c r="TWY33" s="291"/>
      <c r="TWZ33" s="291"/>
      <c r="TXA33" s="291"/>
      <c r="TXB33" s="291"/>
      <c r="TXC33" s="291"/>
      <c r="TXD33" s="291"/>
      <c r="TXE33" s="291"/>
      <c r="TXF33" s="291"/>
      <c r="TXG33" s="291"/>
      <c r="TXH33" s="291"/>
      <c r="TXI33" s="291"/>
      <c r="TXJ33" s="291"/>
      <c r="TXK33" s="291"/>
      <c r="TXL33" s="291"/>
      <c r="TXM33" s="291"/>
      <c r="TXN33" s="291"/>
      <c r="TXO33" s="291"/>
      <c r="TXP33" s="291"/>
      <c r="TXQ33" s="291"/>
      <c r="TXR33" s="291"/>
      <c r="TXS33" s="291"/>
      <c r="TXT33" s="291"/>
      <c r="TXU33" s="291"/>
      <c r="TXV33" s="291"/>
      <c r="TXW33" s="291"/>
      <c r="TXX33" s="291"/>
      <c r="TXY33" s="291"/>
      <c r="TXZ33" s="291"/>
      <c r="TYA33" s="291"/>
      <c r="TYB33" s="291"/>
      <c r="TYC33" s="291"/>
      <c r="TYD33" s="291"/>
      <c r="TYE33" s="291"/>
      <c r="TYF33" s="291"/>
      <c r="TYG33" s="291"/>
      <c r="TYH33" s="291"/>
      <c r="TYI33" s="291"/>
      <c r="TYJ33" s="291"/>
      <c r="TYK33" s="291"/>
      <c r="TYL33" s="291"/>
      <c r="TYM33" s="291"/>
      <c r="TYN33" s="291"/>
      <c r="TYO33" s="291"/>
      <c r="TYP33" s="291"/>
      <c r="TYQ33" s="291"/>
      <c r="TYR33" s="291"/>
      <c r="TYS33" s="291"/>
      <c r="TYT33" s="291"/>
      <c r="TYU33" s="291"/>
      <c r="TYV33" s="291"/>
      <c r="TYW33" s="291"/>
      <c r="TYX33" s="291"/>
      <c r="TYY33" s="291"/>
      <c r="TYZ33" s="291"/>
      <c r="TZA33" s="291"/>
      <c r="TZB33" s="291"/>
      <c r="TZC33" s="291"/>
      <c r="TZD33" s="291"/>
      <c r="TZE33" s="291"/>
      <c r="TZF33" s="291"/>
      <c r="TZG33" s="291"/>
      <c r="TZH33" s="291"/>
      <c r="TZI33" s="291"/>
      <c r="TZJ33" s="291"/>
      <c r="TZK33" s="291"/>
      <c r="TZL33" s="291"/>
      <c r="TZM33" s="291"/>
      <c r="TZN33" s="291"/>
      <c r="TZO33" s="291"/>
      <c r="TZP33" s="291"/>
      <c r="TZQ33" s="291"/>
      <c r="TZR33" s="291"/>
      <c r="TZS33" s="291"/>
      <c r="TZT33" s="291"/>
      <c r="TZU33" s="291"/>
      <c r="TZV33" s="291"/>
      <c r="TZW33" s="291"/>
      <c r="TZX33" s="291"/>
      <c r="TZY33" s="291"/>
      <c r="TZZ33" s="291"/>
      <c r="UAA33" s="291"/>
      <c r="UAB33" s="291"/>
      <c r="UAC33" s="291"/>
      <c r="UAD33" s="291"/>
      <c r="UAE33" s="291"/>
      <c r="UAF33" s="291"/>
      <c r="UAG33" s="291"/>
      <c r="UAH33" s="291"/>
      <c r="UAI33" s="291"/>
      <c r="UAJ33" s="291"/>
      <c r="UAK33" s="291"/>
      <c r="UAL33" s="291"/>
      <c r="UAM33" s="291"/>
      <c r="UAN33" s="291"/>
      <c r="UAO33" s="291"/>
      <c r="UAP33" s="291"/>
      <c r="UAQ33" s="291"/>
      <c r="UAR33" s="291"/>
      <c r="UAS33" s="291"/>
      <c r="UAT33" s="291"/>
      <c r="UAU33" s="291"/>
      <c r="UAV33" s="291"/>
      <c r="UAW33" s="291"/>
      <c r="UAX33" s="291"/>
      <c r="UAY33" s="291"/>
      <c r="UAZ33" s="291"/>
      <c r="UBA33" s="291"/>
      <c r="UBB33" s="291"/>
      <c r="UBC33" s="291"/>
      <c r="UBD33" s="291"/>
      <c r="UBE33" s="291"/>
      <c r="UBF33" s="291"/>
      <c r="UBG33" s="291"/>
      <c r="UBH33" s="291"/>
      <c r="UBI33" s="291"/>
      <c r="UBJ33" s="291"/>
      <c r="UBK33" s="291"/>
      <c r="UBL33" s="291"/>
      <c r="UBM33" s="291"/>
      <c r="UBN33" s="291"/>
      <c r="UBO33" s="291"/>
      <c r="UBP33" s="291"/>
      <c r="UBQ33" s="291"/>
      <c r="UBR33" s="291"/>
      <c r="UBS33" s="291"/>
      <c r="UBT33" s="291"/>
      <c r="UBU33" s="291"/>
      <c r="UBV33" s="291"/>
      <c r="UBW33" s="291"/>
      <c r="UBX33" s="291"/>
      <c r="UBY33" s="291"/>
      <c r="UBZ33" s="291"/>
      <c r="UCA33" s="291"/>
      <c r="UCB33" s="291"/>
      <c r="UCC33" s="291"/>
      <c r="UCD33" s="291"/>
      <c r="UCE33" s="291"/>
      <c r="UCF33" s="291"/>
      <c r="UCG33" s="291"/>
      <c r="UCH33" s="291"/>
      <c r="UCI33" s="291"/>
      <c r="UCJ33" s="291"/>
      <c r="UCK33" s="291"/>
      <c r="UCL33" s="291"/>
      <c r="UCM33" s="291"/>
      <c r="UCN33" s="291"/>
      <c r="UCO33" s="291"/>
      <c r="UCP33" s="291"/>
      <c r="UCQ33" s="291"/>
      <c r="UCR33" s="291"/>
      <c r="UCS33" s="291"/>
      <c r="UCT33" s="291"/>
      <c r="UCU33" s="291"/>
      <c r="UCV33" s="291"/>
      <c r="UCW33" s="291"/>
      <c r="UCX33" s="291"/>
      <c r="UCY33" s="291"/>
      <c r="UCZ33" s="291"/>
      <c r="UDA33" s="291"/>
      <c r="UDB33" s="291"/>
      <c r="UDC33" s="291"/>
      <c r="UDD33" s="291"/>
      <c r="UDE33" s="291"/>
      <c r="UDF33" s="291"/>
      <c r="UDG33" s="291"/>
      <c r="UDH33" s="291"/>
      <c r="UDI33" s="291"/>
      <c r="UDJ33" s="291"/>
      <c r="UDK33" s="291"/>
      <c r="UDL33" s="291"/>
      <c r="UDM33" s="291"/>
      <c r="UDN33" s="291"/>
      <c r="UDO33" s="291"/>
      <c r="UDP33" s="291"/>
      <c r="UDQ33" s="291"/>
      <c r="UDR33" s="291"/>
      <c r="UDS33" s="291"/>
      <c r="UDT33" s="291"/>
      <c r="UDU33" s="291"/>
      <c r="UDV33" s="291"/>
      <c r="UDW33" s="291"/>
      <c r="UDX33" s="291"/>
      <c r="UDY33" s="291"/>
      <c r="UDZ33" s="291"/>
      <c r="UEA33" s="291"/>
      <c r="UEB33" s="291"/>
      <c r="UEC33" s="291"/>
      <c r="UED33" s="291"/>
      <c r="UEE33" s="291"/>
      <c r="UEF33" s="291"/>
      <c r="UEG33" s="291"/>
      <c r="UEH33" s="291"/>
      <c r="UEI33" s="291"/>
      <c r="UEJ33" s="291"/>
      <c r="UEK33" s="291"/>
      <c r="UEL33" s="291"/>
      <c r="UEM33" s="291"/>
      <c r="UEN33" s="291"/>
      <c r="UEO33" s="291"/>
      <c r="UEP33" s="291"/>
      <c r="UEQ33" s="291"/>
      <c r="UER33" s="291"/>
      <c r="UES33" s="291"/>
      <c r="UET33" s="291"/>
      <c r="UEU33" s="291"/>
      <c r="UEV33" s="291"/>
      <c r="UEW33" s="291"/>
      <c r="UEX33" s="291"/>
      <c r="UEY33" s="291"/>
      <c r="UEZ33" s="291"/>
      <c r="UFA33" s="291"/>
      <c r="UFB33" s="291"/>
      <c r="UFC33" s="291"/>
      <c r="UFD33" s="291"/>
      <c r="UFE33" s="291"/>
      <c r="UFF33" s="291"/>
      <c r="UFG33" s="291"/>
      <c r="UFH33" s="291"/>
      <c r="UFI33" s="291"/>
      <c r="UFJ33" s="291"/>
      <c r="UFK33" s="291"/>
      <c r="UFL33" s="291"/>
      <c r="UFM33" s="291"/>
      <c r="UFN33" s="291"/>
      <c r="UFO33" s="291"/>
      <c r="UFP33" s="291"/>
      <c r="UFQ33" s="291"/>
      <c r="UFR33" s="291"/>
      <c r="UFS33" s="291"/>
      <c r="UFT33" s="291"/>
      <c r="UFU33" s="291"/>
      <c r="UFV33" s="291"/>
      <c r="UFW33" s="291"/>
      <c r="UFX33" s="291"/>
      <c r="UFY33" s="291"/>
      <c r="UFZ33" s="291"/>
      <c r="UGA33" s="291"/>
      <c r="UGB33" s="291"/>
      <c r="UGC33" s="291"/>
      <c r="UGD33" s="291"/>
      <c r="UGE33" s="291"/>
      <c r="UGF33" s="291"/>
      <c r="UGG33" s="291"/>
      <c r="UGH33" s="291"/>
      <c r="UGI33" s="291"/>
      <c r="UGJ33" s="291"/>
      <c r="UGK33" s="291"/>
      <c r="UGL33" s="291"/>
      <c r="UGM33" s="291"/>
      <c r="UGN33" s="291"/>
      <c r="UGO33" s="291"/>
      <c r="UGP33" s="291"/>
      <c r="UGQ33" s="291"/>
      <c r="UGR33" s="291"/>
      <c r="UGS33" s="291"/>
      <c r="UGT33" s="291"/>
      <c r="UGU33" s="291"/>
      <c r="UGV33" s="291"/>
      <c r="UGW33" s="291"/>
      <c r="UGX33" s="291"/>
      <c r="UGY33" s="291"/>
      <c r="UGZ33" s="291"/>
      <c r="UHA33" s="291"/>
      <c r="UHB33" s="291"/>
      <c r="UHC33" s="291"/>
      <c r="UHD33" s="291"/>
      <c r="UHE33" s="291"/>
      <c r="UHF33" s="291"/>
      <c r="UHG33" s="291"/>
      <c r="UHH33" s="291"/>
      <c r="UHI33" s="291"/>
      <c r="UHJ33" s="291"/>
      <c r="UHK33" s="291"/>
      <c r="UHL33" s="291"/>
      <c r="UHM33" s="291"/>
      <c r="UHN33" s="291"/>
      <c r="UHO33" s="291"/>
      <c r="UHP33" s="291"/>
      <c r="UHQ33" s="291"/>
      <c r="UHR33" s="291"/>
      <c r="UHS33" s="291"/>
      <c r="UHT33" s="291"/>
      <c r="UHU33" s="291"/>
      <c r="UHV33" s="291"/>
      <c r="UHW33" s="291"/>
      <c r="UHX33" s="291"/>
      <c r="UHY33" s="291"/>
      <c r="UHZ33" s="291"/>
      <c r="UIA33" s="291"/>
      <c r="UIB33" s="291"/>
      <c r="UIC33" s="291"/>
      <c r="UID33" s="291"/>
      <c r="UIE33" s="291"/>
      <c r="UIF33" s="291"/>
      <c r="UIG33" s="291"/>
      <c r="UIH33" s="291"/>
      <c r="UII33" s="291"/>
      <c r="UIJ33" s="291"/>
      <c r="UIK33" s="291"/>
      <c r="UIL33" s="291"/>
      <c r="UIM33" s="291"/>
      <c r="UIN33" s="291"/>
      <c r="UIO33" s="291"/>
      <c r="UIP33" s="291"/>
      <c r="UIQ33" s="291"/>
      <c r="UIR33" s="291"/>
      <c r="UIS33" s="291"/>
      <c r="UIT33" s="291"/>
      <c r="UIU33" s="291"/>
      <c r="UIV33" s="291"/>
      <c r="UIW33" s="291"/>
      <c r="UIX33" s="291"/>
      <c r="UIY33" s="291"/>
      <c r="UIZ33" s="291"/>
      <c r="UJA33" s="291"/>
      <c r="UJB33" s="291"/>
      <c r="UJC33" s="291"/>
      <c r="UJD33" s="291"/>
      <c r="UJE33" s="291"/>
      <c r="UJF33" s="291"/>
      <c r="UJG33" s="291"/>
      <c r="UJH33" s="291"/>
      <c r="UJI33" s="291"/>
      <c r="UJJ33" s="291"/>
      <c r="UJK33" s="291"/>
      <c r="UJL33" s="291"/>
      <c r="UJM33" s="291"/>
      <c r="UJN33" s="291"/>
      <c r="UJO33" s="291"/>
      <c r="UJP33" s="291"/>
      <c r="UJQ33" s="291"/>
      <c r="UJR33" s="291"/>
      <c r="UJS33" s="291"/>
      <c r="UJT33" s="291"/>
      <c r="UJU33" s="291"/>
      <c r="UJV33" s="291"/>
      <c r="UJW33" s="291"/>
      <c r="UJX33" s="291"/>
      <c r="UJY33" s="291"/>
      <c r="UJZ33" s="291"/>
      <c r="UKA33" s="291"/>
      <c r="UKB33" s="291"/>
      <c r="UKC33" s="291"/>
      <c r="UKD33" s="291"/>
      <c r="UKE33" s="291"/>
      <c r="UKF33" s="291"/>
      <c r="UKG33" s="291"/>
      <c r="UKH33" s="291"/>
      <c r="UKI33" s="291"/>
      <c r="UKJ33" s="291"/>
      <c r="UKK33" s="291"/>
      <c r="UKL33" s="291"/>
      <c r="UKM33" s="291"/>
      <c r="UKN33" s="291"/>
      <c r="UKO33" s="291"/>
      <c r="UKP33" s="291"/>
      <c r="UKQ33" s="291"/>
      <c r="UKR33" s="291"/>
      <c r="UKS33" s="291"/>
      <c r="UKT33" s="291"/>
      <c r="UKU33" s="291"/>
      <c r="UKV33" s="291"/>
      <c r="UKW33" s="291"/>
      <c r="UKX33" s="291"/>
      <c r="UKY33" s="291"/>
      <c r="UKZ33" s="291"/>
      <c r="ULA33" s="291"/>
      <c r="ULB33" s="291"/>
      <c r="ULC33" s="291"/>
      <c r="ULD33" s="291"/>
      <c r="ULE33" s="291"/>
      <c r="ULF33" s="291"/>
      <c r="ULG33" s="291"/>
      <c r="ULH33" s="291"/>
      <c r="ULI33" s="291"/>
      <c r="ULJ33" s="291"/>
      <c r="ULK33" s="291"/>
      <c r="ULL33" s="291"/>
      <c r="ULM33" s="291"/>
      <c r="ULN33" s="291"/>
      <c r="ULO33" s="291"/>
      <c r="ULP33" s="291"/>
      <c r="ULQ33" s="291"/>
      <c r="ULR33" s="291"/>
      <c r="ULS33" s="291"/>
      <c r="ULT33" s="291"/>
      <c r="ULU33" s="291"/>
      <c r="ULV33" s="291"/>
      <c r="ULW33" s="291"/>
      <c r="ULX33" s="291"/>
      <c r="ULY33" s="291"/>
      <c r="ULZ33" s="291"/>
      <c r="UMA33" s="291"/>
      <c r="UMB33" s="291"/>
      <c r="UMC33" s="291"/>
      <c r="UMD33" s="291"/>
      <c r="UME33" s="291"/>
      <c r="UMF33" s="291"/>
      <c r="UMG33" s="291"/>
      <c r="UMH33" s="291"/>
      <c r="UMI33" s="291"/>
      <c r="UMJ33" s="291"/>
      <c r="UMK33" s="291"/>
      <c r="UML33" s="291"/>
      <c r="UMM33" s="291"/>
      <c r="UMN33" s="291"/>
      <c r="UMO33" s="291"/>
      <c r="UMP33" s="291"/>
      <c r="UMQ33" s="291"/>
      <c r="UMR33" s="291"/>
      <c r="UMS33" s="291"/>
      <c r="UMT33" s="291"/>
      <c r="UMU33" s="291"/>
      <c r="UMV33" s="291"/>
      <c r="UMW33" s="291"/>
      <c r="UMX33" s="291"/>
      <c r="UMY33" s="291"/>
      <c r="UMZ33" s="291"/>
      <c r="UNA33" s="291"/>
      <c r="UNB33" s="291"/>
      <c r="UNC33" s="291"/>
      <c r="UND33" s="291"/>
      <c r="UNE33" s="291"/>
      <c r="UNF33" s="291"/>
      <c r="UNG33" s="291"/>
      <c r="UNH33" s="291"/>
      <c r="UNI33" s="291"/>
      <c r="UNJ33" s="291"/>
      <c r="UNK33" s="291"/>
      <c r="UNL33" s="291"/>
      <c r="UNM33" s="291"/>
      <c r="UNN33" s="291"/>
      <c r="UNO33" s="291"/>
      <c r="UNP33" s="291"/>
      <c r="UNQ33" s="291"/>
      <c r="UNR33" s="291"/>
      <c r="UNS33" s="291"/>
      <c r="UNT33" s="291"/>
      <c r="UNU33" s="291"/>
      <c r="UNV33" s="291"/>
      <c r="UNW33" s="291"/>
      <c r="UNX33" s="291"/>
      <c r="UNY33" s="291"/>
      <c r="UNZ33" s="291"/>
      <c r="UOA33" s="291"/>
      <c r="UOB33" s="291"/>
      <c r="UOC33" s="291"/>
      <c r="UOD33" s="291"/>
      <c r="UOE33" s="291"/>
      <c r="UOF33" s="291"/>
      <c r="UOG33" s="291"/>
      <c r="UOH33" s="291"/>
      <c r="UOI33" s="291"/>
      <c r="UOJ33" s="291"/>
      <c r="UOK33" s="291"/>
      <c r="UOL33" s="291"/>
      <c r="UOM33" s="291"/>
      <c r="UON33" s="291"/>
      <c r="UOO33" s="291"/>
      <c r="UOP33" s="291"/>
      <c r="UOQ33" s="291"/>
      <c r="UOR33" s="291"/>
      <c r="UOS33" s="291"/>
      <c r="UOT33" s="291"/>
      <c r="UOU33" s="291"/>
      <c r="UOV33" s="291"/>
      <c r="UOW33" s="291"/>
      <c r="UOX33" s="291"/>
      <c r="UOY33" s="291"/>
      <c r="UOZ33" s="291"/>
      <c r="UPA33" s="291"/>
      <c r="UPB33" s="291"/>
      <c r="UPC33" s="291"/>
      <c r="UPD33" s="291"/>
      <c r="UPE33" s="291"/>
      <c r="UPF33" s="291"/>
      <c r="UPG33" s="291"/>
      <c r="UPH33" s="291"/>
      <c r="UPI33" s="291"/>
      <c r="UPJ33" s="291"/>
      <c r="UPK33" s="291"/>
      <c r="UPL33" s="291"/>
      <c r="UPM33" s="291"/>
      <c r="UPN33" s="291"/>
      <c r="UPO33" s="291"/>
      <c r="UPP33" s="291"/>
      <c r="UPQ33" s="291"/>
      <c r="UPR33" s="291"/>
      <c r="UPS33" s="291"/>
      <c r="UPT33" s="291"/>
      <c r="UPU33" s="291"/>
      <c r="UPV33" s="291"/>
      <c r="UPW33" s="291"/>
      <c r="UPX33" s="291"/>
      <c r="UPY33" s="291"/>
      <c r="UPZ33" s="291"/>
      <c r="UQA33" s="291"/>
      <c r="UQB33" s="291"/>
      <c r="UQC33" s="291"/>
      <c r="UQD33" s="291"/>
      <c r="UQE33" s="291"/>
      <c r="UQF33" s="291"/>
      <c r="UQG33" s="291"/>
      <c r="UQH33" s="291"/>
      <c r="UQI33" s="291"/>
      <c r="UQJ33" s="291"/>
      <c r="UQK33" s="291"/>
      <c r="UQL33" s="291"/>
      <c r="UQM33" s="291"/>
      <c r="UQN33" s="291"/>
      <c r="UQO33" s="291"/>
      <c r="UQP33" s="291"/>
      <c r="UQQ33" s="291"/>
      <c r="UQR33" s="291"/>
      <c r="UQS33" s="291"/>
      <c r="UQT33" s="291"/>
      <c r="UQU33" s="291"/>
      <c r="UQV33" s="291"/>
      <c r="UQW33" s="291"/>
      <c r="UQX33" s="291"/>
      <c r="UQY33" s="291"/>
      <c r="UQZ33" s="291"/>
      <c r="URA33" s="291"/>
      <c r="URB33" s="291"/>
      <c r="URC33" s="291"/>
      <c r="URD33" s="291"/>
      <c r="URE33" s="291"/>
      <c r="URF33" s="291"/>
      <c r="URG33" s="291"/>
      <c r="URH33" s="291"/>
      <c r="URI33" s="291"/>
      <c r="URJ33" s="291"/>
      <c r="URK33" s="291"/>
      <c r="URL33" s="291"/>
      <c r="URM33" s="291"/>
      <c r="URN33" s="291"/>
      <c r="URO33" s="291"/>
      <c r="URP33" s="291"/>
      <c r="URQ33" s="291"/>
      <c r="URR33" s="291"/>
      <c r="URS33" s="291"/>
      <c r="URT33" s="291"/>
      <c r="URU33" s="291"/>
      <c r="URV33" s="291"/>
      <c r="URW33" s="291"/>
      <c r="URX33" s="291"/>
      <c r="URY33" s="291"/>
      <c r="URZ33" s="291"/>
      <c r="USA33" s="291"/>
      <c r="USB33" s="291"/>
      <c r="USC33" s="291"/>
      <c r="USD33" s="291"/>
      <c r="USE33" s="291"/>
      <c r="USF33" s="291"/>
      <c r="USG33" s="291"/>
      <c r="USH33" s="291"/>
      <c r="USI33" s="291"/>
      <c r="USJ33" s="291"/>
      <c r="USK33" s="291"/>
      <c r="USL33" s="291"/>
      <c r="USM33" s="291"/>
      <c r="USN33" s="291"/>
      <c r="USO33" s="291"/>
      <c r="USP33" s="291"/>
      <c r="USQ33" s="291"/>
      <c r="USR33" s="291"/>
      <c r="USS33" s="291"/>
      <c r="UST33" s="291"/>
      <c r="USU33" s="291"/>
      <c r="USV33" s="291"/>
      <c r="USW33" s="291"/>
      <c r="USX33" s="291"/>
      <c r="USY33" s="291"/>
      <c r="USZ33" s="291"/>
      <c r="UTA33" s="291"/>
      <c r="UTB33" s="291"/>
      <c r="UTC33" s="291"/>
      <c r="UTD33" s="291"/>
      <c r="UTE33" s="291"/>
      <c r="UTF33" s="291"/>
      <c r="UTG33" s="291"/>
      <c r="UTH33" s="291"/>
      <c r="UTI33" s="291"/>
      <c r="UTJ33" s="291"/>
      <c r="UTK33" s="291"/>
      <c r="UTL33" s="291"/>
      <c r="UTM33" s="291"/>
      <c r="UTN33" s="291"/>
      <c r="UTO33" s="291"/>
      <c r="UTP33" s="291"/>
      <c r="UTQ33" s="291"/>
      <c r="UTR33" s="291"/>
      <c r="UTS33" s="291"/>
      <c r="UTT33" s="291"/>
      <c r="UTU33" s="291"/>
      <c r="UTV33" s="291"/>
      <c r="UTW33" s="291"/>
      <c r="UTX33" s="291"/>
      <c r="UTY33" s="291"/>
      <c r="UTZ33" s="291"/>
      <c r="UUA33" s="291"/>
      <c r="UUB33" s="291"/>
      <c r="UUC33" s="291"/>
      <c r="UUD33" s="291"/>
      <c r="UUE33" s="291"/>
      <c r="UUF33" s="291"/>
      <c r="UUG33" s="291"/>
      <c r="UUH33" s="291"/>
      <c r="UUI33" s="291"/>
      <c r="UUJ33" s="291"/>
      <c r="UUK33" s="291"/>
      <c r="UUL33" s="291"/>
      <c r="UUM33" s="291"/>
      <c r="UUN33" s="291"/>
      <c r="UUO33" s="291"/>
      <c r="UUP33" s="291"/>
      <c r="UUQ33" s="291"/>
      <c r="UUR33" s="291"/>
      <c r="UUS33" s="291"/>
      <c r="UUT33" s="291"/>
      <c r="UUU33" s="291"/>
      <c r="UUV33" s="291"/>
      <c r="UUW33" s="291"/>
      <c r="UUX33" s="291"/>
      <c r="UUY33" s="291"/>
      <c r="UUZ33" s="291"/>
      <c r="UVA33" s="291"/>
      <c r="UVB33" s="291"/>
      <c r="UVC33" s="291"/>
      <c r="UVD33" s="291"/>
      <c r="UVE33" s="291"/>
      <c r="UVF33" s="291"/>
      <c r="UVG33" s="291"/>
      <c r="UVH33" s="291"/>
      <c r="UVI33" s="291"/>
      <c r="UVJ33" s="291"/>
      <c r="UVK33" s="291"/>
      <c r="UVL33" s="291"/>
      <c r="UVM33" s="291"/>
      <c r="UVN33" s="291"/>
      <c r="UVO33" s="291"/>
      <c r="UVP33" s="291"/>
      <c r="UVQ33" s="291"/>
      <c r="UVR33" s="291"/>
      <c r="UVS33" s="291"/>
      <c r="UVT33" s="291"/>
      <c r="UVU33" s="291"/>
      <c r="UVV33" s="291"/>
      <c r="UVW33" s="291"/>
      <c r="UVX33" s="291"/>
      <c r="UVY33" s="291"/>
      <c r="UVZ33" s="291"/>
      <c r="UWA33" s="291"/>
      <c r="UWB33" s="291"/>
      <c r="UWC33" s="291"/>
      <c r="UWD33" s="291"/>
      <c r="UWE33" s="291"/>
      <c r="UWF33" s="291"/>
      <c r="UWG33" s="291"/>
      <c r="UWH33" s="291"/>
      <c r="UWI33" s="291"/>
      <c r="UWJ33" s="291"/>
      <c r="UWK33" s="291"/>
      <c r="UWL33" s="291"/>
      <c r="UWM33" s="291"/>
      <c r="UWN33" s="291"/>
      <c r="UWO33" s="291"/>
      <c r="UWP33" s="291"/>
      <c r="UWQ33" s="291"/>
      <c r="UWR33" s="291"/>
      <c r="UWS33" s="291"/>
      <c r="UWT33" s="291"/>
      <c r="UWU33" s="291"/>
      <c r="UWV33" s="291"/>
      <c r="UWW33" s="291"/>
      <c r="UWX33" s="291"/>
      <c r="UWY33" s="291"/>
      <c r="UWZ33" s="291"/>
      <c r="UXA33" s="291"/>
      <c r="UXB33" s="291"/>
      <c r="UXC33" s="291"/>
      <c r="UXD33" s="291"/>
      <c r="UXE33" s="291"/>
      <c r="UXF33" s="291"/>
      <c r="UXG33" s="291"/>
      <c r="UXH33" s="291"/>
      <c r="UXI33" s="291"/>
      <c r="UXJ33" s="291"/>
      <c r="UXK33" s="291"/>
      <c r="UXL33" s="291"/>
      <c r="UXM33" s="291"/>
      <c r="UXN33" s="291"/>
      <c r="UXO33" s="291"/>
      <c r="UXP33" s="291"/>
      <c r="UXQ33" s="291"/>
      <c r="UXR33" s="291"/>
      <c r="UXS33" s="291"/>
      <c r="UXT33" s="291"/>
      <c r="UXU33" s="291"/>
      <c r="UXV33" s="291"/>
      <c r="UXW33" s="291"/>
      <c r="UXX33" s="291"/>
      <c r="UXY33" s="291"/>
      <c r="UXZ33" s="291"/>
      <c r="UYA33" s="291"/>
      <c r="UYB33" s="291"/>
      <c r="UYC33" s="291"/>
      <c r="UYD33" s="291"/>
      <c r="UYE33" s="291"/>
      <c r="UYF33" s="291"/>
      <c r="UYG33" s="291"/>
      <c r="UYH33" s="291"/>
      <c r="UYI33" s="291"/>
      <c r="UYJ33" s="291"/>
      <c r="UYK33" s="291"/>
      <c r="UYL33" s="291"/>
      <c r="UYM33" s="291"/>
      <c r="UYN33" s="291"/>
      <c r="UYO33" s="291"/>
      <c r="UYP33" s="291"/>
      <c r="UYQ33" s="291"/>
      <c r="UYR33" s="291"/>
      <c r="UYS33" s="291"/>
      <c r="UYT33" s="291"/>
      <c r="UYU33" s="291"/>
      <c r="UYV33" s="291"/>
      <c r="UYW33" s="291"/>
      <c r="UYX33" s="291"/>
      <c r="UYY33" s="291"/>
      <c r="UYZ33" s="291"/>
      <c r="UZA33" s="291"/>
      <c r="UZB33" s="291"/>
      <c r="UZC33" s="291"/>
      <c r="UZD33" s="291"/>
      <c r="UZE33" s="291"/>
      <c r="UZF33" s="291"/>
      <c r="UZG33" s="291"/>
      <c r="UZH33" s="291"/>
      <c r="UZI33" s="291"/>
      <c r="UZJ33" s="291"/>
      <c r="UZK33" s="291"/>
      <c r="UZL33" s="291"/>
      <c r="UZM33" s="291"/>
      <c r="UZN33" s="291"/>
      <c r="UZO33" s="291"/>
      <c r="UZP33" s="291"/>
      <c r="UZQ33" s="291"/>
      <c r="UZR33" s="291"/>
      <c r="UZS33" s="291"/>
      <c r="UZT33" s="291"/>
      <c r="UZU33" s="291"/>
      <c r="UZV33" s="291"/>
      <c r="UZW33" s="291"/>
      <c r="UZX33" s="291"/>
      <c r="UZY33" s="291"/>
      <c r="UZZ33" s="291"/>
      <c r="VAA33" s="291"/>
      <c r="VAB33" s="291"/>
      <c r="VAC33" s="291"/>
      <c r="VAD33" s="291"/>
      <c r="VAE33" s="291"/>
      <c r="VAF33" s="291"/>
      <c r="VAG33" s="291"/>
      <c r="VAH33" s="291"/>
      <c r="VAI33" s="291"/>
      <c r="VAJ33" s="291"/>
      <c r="VAK33" s="291"/>
      <c r="VAL33" s="291"/>
      <c r="VAM33" s="291"/>
      <c r="VAN33" s="291"/>
      <c r="VAO33" s="291"/>
      <c r="VAP33" s="291"/>
      <c r="VAQ33" s="291"/>
      <c r="VAR33" s="291"/>
      <c r="VAS33" s="291"/>
      <c r="VAT33" s="291"/>
      <c r="VAU33" s="291"/>
      <c r="VAV33" s="291"/>
      <c r="VAW33" s="291"/>
      <c r="VAX33" s="291"/>
      <c r="VAY33" s="291"/>
      <c r="VAZ33" s="291"/>
      <c r="VBA33" s="291"/>
      <c r="VBB33" s="291"/>
      <c r="VBC33" s="291"/>
      <c r="VBD33" s="291"/>
      <c r="VBE33" s="291"/>
      <c r="VBF33" s="291"/>
      <c r="VBG33" s="291"/>
      <c r="VBH33" s="291"/>
      <c r="VBI33" s="291"/>
      <c r="VBJ33" s="291"/>
      <c r="VBK33" s="291"/>
      <c r="VBL33" s="291"/>
      <c r="VBM33" s="291"/>
      <c r="VBN33" s="291"/>
      <c r="VBO33" s="291"/>
      <c r="VBP33" s="291"/>
      <c r="VBQ33" s="291"/>
      <c r="VBR33" s="291"/>
      <c r="VBS33" s="291"/>
      <c r="VBT33" s="291"/>
      <c r="VBU33" s="291"/>
      <c r="VBV33" s="291"/>
      <c r="VBW33" s="291"/>
      <c r="VBX33" s="291"/>
      <c r="VBY33" s="291"/>
      <c r="VBZ33" s="291"/>
      <c r="VCA33" s="291"/>
      <c r="VCB33" s="291"/>
      <c r="VCC33" s="291"/>
      <c r="VCD33" s="291"/>
      <c r="VCE33" s="291"/>
      <c r="VCF33" s="291"/>
      <c r="VCG33" s="291"/>
      <c r="VCH33" s="291"/>
      <c r="VCI33" s="291"/>
      <c r="VCJ33" s="291"/>
      <c r="VCK33" s="291"/>
      <c r="VCL33" s="291"/>
      <c r="VCM33" s="291"/>
      <c r="VCN33" s="291"/>
      <c r="VCO33" s="291"/>
      <c r="VCP33" s="291"/>
      <c r="VCQ33" s="291"/>
      <c r="VCR33" s="291"/>
      <c r="VCS33" s="291"/>
      <c r="VCT33" s="291"/>
      <c r="VCU33" s="291"/>
      <c r="VCV33" s="291"/>
      <c r="VCW33" s="291"/>
      <c r="VCX33" s="291"/>
      <c r="VCY33" s="291"/>
      <c r="VCZ33" s="291"/>
      <c r="VDA33" s="291"/>
      <c r="VDB33" s="291"/>
      <c r="VDC33" s="291"/>
      <c r="VDD33" s="291"/>
      <c r="VDE33" s="291"/>
      <c r="VDF33" s="291"/>
      <c r="VDG33" s="291"/>
      <c r="VDH33" s="291"/>
      <c r="VDI33" s="291"/>
      <c r="VDJ33" s="291"/>
      <c r="VDK33" s="291"/>
      <c r="VDL33" s="291"/>
      <c r="VDM33" s="291"/>
      <c r="VDN33" s="291"/>
      <c r="VDO33" s="291"/>
      <c r="VDP33" s="291"/>
      <c r="VDQ33" s="291"/>
      <c r="VDR33" s="291"/>
      <c r="VDS33" s="291"/>
      <c r="VDT33" s="291"/>
      <c r="VDU33" s="291"/>
      <c r="VDV33" s="291"/>
      <c r="VDW33" s="291"/>
      <c r="VDX33" s="291"/>
      <c r="VDY33" s="291"/>
      <c r="VDZ33" s="291"/>
      <c r="VEA33" s="291"/>
      <c r="VEB33" s="291"/>
      <c r="VEC33" s="291"/>
      <c r="VED33" s="291"/>
      <c r="VEE33" s="291"/>
      <c r="VEF33" s="291"/>
      <c r="VEG33" s="291"/>
      <c r="VEH33" s="291"/>
      <c r="VEI33" s="291"/>
      <c r="VEJ33" s="291"/>
      <c r="VEK33" s="291"/>
      <c r="VEL33" s="291"/>
      <c r="VEM33" s="291"/>
      <c r="VEN33" s="291"/>
      <c r="VEO33" s="291"/>
      <c r="VEP33" s="291"/>
      <c r="VEQ33" s="291"/>
      <c r="VER33" s="291"/>
      <c r="VES33" s="291"/>
      <c r="VET33" s="291"/>
      <c r="VEU33" s="291"/>
      <c r="VEV33" s="291"/>
      <c r="VEW33" s="291"/>
      <c r="VEX33" s="291"/>
      <c r="VEY33" s="291"/>
      <c r="VEZ33" s="291"/>
      <c r="VFA33" s="291"/>
      <c r="VFB33" s="291"/>
      <c r="VFC33" s="291"/>
      <c r="VFD33" s="291"/>
      <c r="VFE33" s="291"/>
      <c r="VFF33" s="291"/>
      <c r="VFG33" s="291"/>
      <c r="VFH33" s="291"/>
      <c r="VFI33" s="291"/>
      <c r="VFJ33" s="291"/>
      <c r="VFK33" s="291"/>
      <c r="VFL33" s="291"/>
      <c r="VFM33" s="291"/>
      <c r="VFN33" s="291"/>
      <c r="VFO33" s="291"/>
      <c r="VFP33" s="291"/>
      <c r="VFQ33" s="291"/>
      <c r="VFR33" s="291"/>
      <c r="VFS33" s="291"/>
      <c r="VFT33" s="291"/>
      <c r="VFU33" s="291"/>
      <c r="VFV33" s="291"/>
      <c r="VFW33" s="291"/>
      <c r="VFX33" s="291"/>
      <c r="VFY33" s="291"/>
      <c r="VFZ33" s="291"/>
      <c r="VGA33" s="291"/>
      <c r="VGB33" s="291"/>
      <c r="VGC33" s="291"/>
      <c r="VGD33" s="291"/>
      <c r="VGE33" s="291"/>
      <c r="VGF33" s="291"/>
      <c r="VGG33" s="291"/>
      <c r="VGH33" s="291"/>
      <c r="VGI33" s="291"/>
      <c r="VGJ33" s="291"/>
      <c r="VGK33" s="291"/>
      <c r="VGL33" s="291"/>
      <c r="VGM33" s="291"/>
      <c r="VGN33" s="291"/>
      <c r="VGO33" s="291"/>
      <c r="VGP33" s="291"/>
      <c r="VGQ33" s="291"/>
      <c r="VGR33" s="291"/>
      <c r="VGS33" s="291"/>
      <c r="VGT33" s="291"/>
      <c r="VGU33" s="291"/>
      <c r="VGV33" s="291"/>
      <c r="VGW33" s="291"/>
      <c r="VGX33" s="291"/>
      <c r="VGY33" s="291"/>
      <c r="VGZ33" s="291"/>
      <c r="VHA33" s="291"/>
      <c r="VHB33" s="291"/>
      <c r="VHC33" s="291"/>
      <c r="VHD33" s="291"/>
      <c r="VHE33" s="291"/>
      <c r="VHF33" s="291"/>
      <c r="VHG33" s="291"/>
      <c r="VHH33" s="291"/>
      <c r="VHI33" s="291"/>
      <c r="VHJ33" s="291"/>
      <c r="VHK33" s="291"/>
      <c r="VHL33" s="291"/>
      <c r="VHM33" s="291"/>
      <c r="VHN33" s="291"/>
      <c r="VHO33" s="291"/>
      <c r="VHP33" s="291"/>
      <c r="VHQ33" s="291"/>
      <c r="VHR33" s="291"/>
      <c r="VHS33" s="291"/>
      <c r="VHT33" s="291"/>
      <c r="VHU33" s="291"/>
      <c r="VHV33" s="291"/>
      <c r="VHW33" s="291"/>
      <c r="VHX33" s="291"/>
      <c r="VHY33" s="291"/>
      <c r="VHZ33" s="291"/>
      <c r="VIA33" s="291"/>
      <c r="VIB33" s="291"/>
      <c r="VIC33" s="291"/>
      <c r="VID33" s="291"/>
      <c r="VIE33" s="291"/>
      <c r="VIF33" s="291"/>
      <c r="VIG33" s="291"/>
      <c r="VIH33" s="291"/>
      <c r="VII33" s="291"/>
      <c r="VIJ33" s="291"/>
      <c r="VIK33" s="291"/>
      <c r="VIL33" s="291"/>
      <c r="VIM33" s="291"/>
      <c r="VIN33" s="291"/>
      <c r="VIO33" s="291"/>
      <c r="VIP33" s="291"/>
      <c r="VIQ33" s="291"/>
      <c r="VIR33" s="291"/>
      <c r="VIS33" s="291"/>
      <c r="VIT33" s="291"/>
      <c r="VIU33" s="291"/>
      <c r="VIV33" s="291"/>
      <c r="VIW33" s="291"/>
      <c r="VIX33" s="291"/>
      <c r="VIY33" s="291"/>
      <c r="VIZ33" s="291"/>
      <c r="VJA33" s="291"/>
      <c r="VJB33" s="291"/>
      <c r="VJC33" s="291"/>
      <c r="VJD33" s="291"/>
      <c r="VJE33" s="291"/>
      <c r="VJF33" s="291"/>
      <c r="VJG33" s="291"/>
      <c r="VJH33" s="291"/>
      <c r="VJI33" s="291"/>
      <c r="VJJ33" s="291"/>
      <c r="VJK33" s="291"/>
      <c r="VJL33" s="291"/>
      <c r="VJM33" s="291"/>
      <c r="VJN33" s="291"/>
      <c r="VJO33" s="291"/>
      <c r="VJP33" s="291"/>
      <c r="VJQ33" s="291"/>
      <c r="VJR33" s="291"/>
      <c r="VJS33" s="291"/>
      <c r="VJT33" s="291"/>
      <c r="VJU33" s="291"/>
      <c r="VJV33" s="291"/>
      <c r="VJW33" s="291"/>
      <c r="VJX33" s="291"/>
      <c r="VJY33" s="291"/>
      <c r="VJZ33" s="291"/>
      <c r="VKA33" s="291"/>
      <c r="VKB33" s="291"/>
      <c r="VKC33" s="291"/>
      <c r="VKD33" s="291"/>
      <c r="VKE33" s="291"/>
      <c r="VKF33" s="291"/>
      <c r="VKG33" s="291"/>
      <c r="VKH33" s="291"/>
      <c r="VKI33" s="291"/>
      <c r="VKJ33" s="291"/>
      <c r="VKK33" s="291"/>
      <c r="VKL33" s="291"/>
      <c r="VKM33" s="291"/>
      <c r="VKN33" s="291"/>
      <c r="VKO33" s="291"/>
      <c r="VKP33" s="291"/>
      <c r="VKQ33" s="291"/>
      <c r="VKR33" s="291"/>
      <c r="VKS33" s="291"/>
      <c r="VKT33" s="291"/>
      <c r="VKU33" s="291"/>
      <c r="VKV33" s="291"/>
      <c r="VKW33" s="291"/>
      <c r="VKX33" s="291"/>
      <c r="VKY33" s="291"/>
      <c r="VKZ33" s="291"/>
      <c r="VLA33" s="291"/>
      <c r="VLB33" s="291"/>
      <c r="VLC33" s="291"/>
      <c r="VLD33" s="291"/>
      <c r="VLE33" s="291"/>
      <c r="VLF33" s="291"/>
      <c r="VLG33" s="291"/>
      <c r="VLH33" s="291"/>
      <c r="VLI33" s="291"/>
      <c r="VLJ33" s="291"/>
      <c r="VLK33" s="291"/>
      <c r="VLL33" s="291"/>
      <c r="VLM33" s="291"/>
      <c r="VLN33" s="291"/>
      <c r="VLO33" s="291"/>
      <c r="VLP33" s="291"/>
      <c r="VLQ33" s="291"/>
      <c r="VLR33" s="291"/>
      <c r="VLS33" s="291"/>
      <c r="VLT33" s="291"/>
      <c r="VLU33" s="291"/>
      <c r="VLV33" s="291"/>
      <c r="VLW33" s="291"/>
      <c r="VLX33" s="291"/>
      <c r="VLY33" s="291"/>
      <c r="VLZ33" s="291"/>
      <c r="VMA33" s="291"/>
      <c r="VMB33" s="291"/>
      <c r="VMC33" s="291"/>
      <c r="VMD33" s="291"/>
      <c r="VME33" s="291"/>
      <c r="VMF33" s="291"/>
      <c r="VMG33" s="291"/>
      <c r="VMH33" s="291"/>
      <c r="VMI33" s="291"/>
      <c r="VMJ33" s="291"/>
      <c r="VMK33" s="291"/>
      <c r="VML33" s="291"/>
      <c r="VMM33" s="291"/>
      <c r="VMN33" s="291"/>
      <c r="VMO33" s="291"/>
      <c r="VMP33" s="291"/>
      <c r="VMQ33" s="291"/>
      <c r="VMR33" s="291"/>
      <c r="VMS33" s="291"/>
      <c r="VMT33" s="291"/>
      <c r="VMU33" s="291"/>
      <c r="VMV33" s="291"/>
      <c r="VMW33" s="291"/>
      <c r="VMX33" s="291"/>
      <c r="VMY33" s="291"/>
      <c r="VMZ33" s="291"/>
      <c r="VNA33" s="291"/>
      <c r="VNB33" s="291"/>
      <c r="VNC33" s="291"/>
      <c r="VND33" s="291"/>
      <c r="VNE33" s="291"/>
      <c r="VNF33" s="291"/>
      <c r="VNG33" s="291"/>
      <c r="VNH33" s="291"/>
      <c r="VNI33" s="291"/>
      <c r="VNJ33" s="291"/>
      <c r="VNK33" s="291"/>
      <c r="VNL33" s="291"/>
      <c r="VNM33" s="291"/>
      <c r="VNN33" s="291"/>
      <c r="VNO33" s="291"/>
      <c r="VNP33" s="291"/>
      <c r="VNQ33" s="291"/>
      <c r="VNR33" s="291"/>
      <c r="VNS33" s="291"/>
      <c r="VNT33" s="291"/>
      <c r="VNU33" s="291"/>
      <c r="VNV33" s="291"/>
      <c r="VNW33" s="291"/>
      <c r="VNX33" s="291"/>
      <c r="VNY33" s="291"/>
      <c r="VNZ33" s="291"/>
      <c r="VOA33" s="291"/>
      <c r="VOB33" s="291"/>
      <c r="VOC33" s="291"/>
      <c r="VOD33" s="291"/>
      <c r="VOE33" s="291"/>
      <c r="VOF33" s="291"/>
      <c r="VOG33" s="291"/>
      <c r="VOH33" s="291"/>
      <c r="VOI33" s="291"/>
      <c r="VOJ33" s="291"/>
      <c r="VOK33" s="291"/>
      <c r="VOL33" s="291"/>
      <c r="VOM33" s="291"/>
      <c r="VON33" s="291"/>
      <c r="VOO33" s="291"/>
      <c r="VOP33" s="291"/>
      <c r="VOQ33" s="291"/>
      <c r="VOR33" s="291"/>
      <c r="VOS33" s="291"/>
      <c r="VOT33" s="291"/>
      <c r="VOU33" s="291"/>
      <c r="VOV33" s="291"/>
      <c r="VOW33" s="291"/>
      <c r="VOX33" s="291"/>
      <c r="VOY33" s="291"/>
      <c r="VOZ33" s="291"/>
      <c r="VPA33" s="291"/>
      <c r="VPB33" s="291"/>
      <c r="VPC33" s="291"/>
      <c r="VPD33" s="291"/>
      <c r="VPE33" s="291"/>
      <c r="VPF33" s="291"/>
      <c r="VPG33" s="291"/>
      <c r="VPH33" s="291"/>
      <c r="VPI33" s="291"/>
      <c r="VPJ33" s="291"/>
      <c r="VPK33" s="291"/>
      <c r="VPL33" s="291"/>
      <c r="VPM33" s="291"/>
      <c r="VPN33" s="291"/>
      <c r="VPO33" s="291"/>
      <c r="VPP33" s="291"/>
      <c r="VPQ33" s="291"/>
      <c r="VPR33" s="291"/>
      <c r="VPS33" s="291"/>
      <c r="VPT33" s="291"/>
      <c r="VPU33" s="291"/>
      <c r="VPV33" s="291"/>
      <c r="VPW33" s="291"/>
      <c r="VPX33" s="291"/>
      <c r="VPY33" s="291"/>
      <c r="VPZ33" s="291"/>
      <c r="VQA33" s="291"/>
      <c r="VQB33" s="291"/>
      <c r="VQC33" s="291"/>
      <c r="VQD33" s="291"/>
      <c r="VQE33" s="291"/>
      <c r="VQF33" s="291"/>
      <c r="VQG33" s="291"/>
      <c r="VQH33" s="291"/>
      <c r="VQI33" s="291"/>
      <c r="VQJ33" s="291"/>
      <c r="VQK33" s="291"/>
      <c r="VQL33" s="291"/>
      <c r="VQM33" s="291"/>
      <c r="VQN33" s="291"/>
      <c r="VQO33" s="291"/>
      <c r="VQP33" s="291"/>
      <c r="VQQ33" s="291"/>
      <c r="VQR33" s="291"/>
      <c r="VQS33" s="291"/>
      <c r="VQT33" s="291"/>
      <c r="VQU33" s="291"/>
      <c r="VQV33" s="291"/>
      <c r="VQW33" s="291"/>
      <c r="VQX33" s="291"/>
      <c r="VQY33" s="291"/>
      <c r="VQZ33" s="291"/>
      <c r="VRA33" s="291"/>
      <c r="VRB33" s="291"/>
      <c r="VRC33" s="291"/>
      <c r="VRD33" s="291"/>
      <c r="VRE33" s="291"/>
      <c r="VRF33" s="291"/>
      <c r="VRG33" s="291"/>
      <c r="VRH33" s="291"/>
      <c r="VRI33" s="291"/>
      <c r="VRJ33" s="291"/>
      <c r="VRK33" s="291"/>
      <c r="VRL33" s="291"/>
      <c r="VRM33" s="291"/>
      <c r="VRN33" s="291"/>
      <c r="VRO33" s="291"/>
      <c r="VRP33" s="291"/>
      <c r="VRQ33" s="291"/>
      <c r="VRR33" s="291"/>
      <c r="VRS33" s="291"/>
      <c r="VRT33" s="291"/>
      <c r="VRU33" s="291"/>
      <c r="VRV33" s="291"/>
      <c r="VRW33" s="291"/>
      <c r="VRX33" s="291"/>
      <c r="VRY33" s="291"/>
      <c r="VRZ33" s="291"/>
      <c r="VSA33" s="291"/>
      <c r="VSB33" s="291"/>
      <c r="VSC33" s="291"/>
      <c r="VSD33" s="291"/>
      <c r="VSE33" s="291"/>
      <c r="VSF33" s="291"/>
      <c r="VSG33" s="291"/>
      <c r="VSH33" s="291"/>
      <c r="VSI33" s="291"/>
      <c r="VSJ33" s="291"/>
      <c r="VSK33" s="291"/>
      <c r="VSL33" s="291"/>
      <c r="VSM33" s="291"/>
      <c r="VSN33" s="291"/>
      <c r="VSO33" s="291"/>
      <c r="VSP33" s="291"/>
      <c r="VSQ33" s="291"/>
      <c r="VSR33" s="291"/>
      <c r="VSS33" s="291"/>
      <c r="VST33" s="291"/>
      <c r="VSU33" s="291"/>
      <c r="VSV33" s="291"/>
      <c r="VSW33" s="291"/>
      <c r="VSX33" s="291"/>
      <c r="VSY33" s="291"/>
      <c r="VSZ33" s="291"/>
      <c r="VTA33" s="291"/>
      <c r="VTB33" s="291"/>
      <c r="VTC33" s="291"/>
      <c r="VTD33" s="291"/>
      <c r="VTE33" s="291"/>
      <c r="VTF33" s="291"/>
      <c r="VTG33" s="291"/>
      <c r="VTH33" s="291"/>
      <c r="VTI33" s="291"/>
      <c r="VTJ33" s="291"/>
      <c r="VTK33" s="291"/>
      <c r="VTL33" s="291"/>
      <c r="VTM33" s="291"/>
      <c r="VTN33" s="291"/>
      <c r="VTO33" s="291"/>
      <c r="VTP33" s="291"/>
      <c r="VTQ33" s="291"/>
      <c r="VTR33" s="291"/>
      <c r="VTS33" s="291"/>
      <c r="VTT33" s="291"/>
      <c r="VTU33" s="291"/>
      <c r="VTV33" s="291"/>
      <c r="VTW33" s="291"/>
      <c r="VTX33" s="291"/>
      <c r="VTY33" s="291"/>
      <c r="VTZ33" s="291"/>
      <c r="VUA33" s="291"/>
      <c r="VUB33" s="291"/>
      <c r="VUC33" s="291"/>
      <c r="VUD33" s="291"/>
      <c r="VUE33" s="291"/>
      <c r="VUF33" s="291"/>
      <c r="VUG33" s="291"/>
      <c r="VUH33" s="291"/>
      <c r="VUI33" s="291"/>
      <c r="VUJ33" s="291"/>
      <c r="VUK33" s="291"/>
      <c r="VUL33" s="291"/>
      <c r="VUM33" s="291"/>
      <c r="VUN33" s="291"/>
      <c r="VUO33" s="291"/>
      <c r="VUP33" s="291"/>
      <c r="VUQ33" s="291"/>
      <c r="VUR33" s="291"/>
      <c r="VUS33" s="291"/>
      <c r="VUT33" s="291"/>
      <c r="VUU33" s="291"/>
      <c r="VUV33" s="291"/>
      <c r="VUW33" s="291"/>
      <c r="VUX33" s="291"/>
      <c r="VUY33" s="291"/>
      <c r="VUZ33" s="291"/>
      <c r="VVA33" s="291"/>
      <c r="VVB33" s="291"/>
      <c r="VVC33" s="291"/>
      <c r="VVD33" s="291"/>
      <c r="VVE33" s="291"/>
      <c r="VVF33" s="291"/>
      <c r="VVG33" s="291"/>
      <c r="VVH33" s="291"/>
      <c r="VVI33" s="291"/>
      <c r="VVJ33" s="291"/>
      <c r="VVK33" s="291"/>
      <c r="VVL33" s="291"/>
      <c r="VVM33" s="291"/>
      <c r="VVN33" s="291"/>
      <c r="VVO33" s="291"/>
      <c r="VVP33" s="291"/>
      <c r="VVQ33" s="291"/>
      <c r="VVR33" s="291"/>
      <c r="VVS33" s="291"/>
      <c r="VVT33" s="291"/>
      <c r="VVU33" s="291"/>
      <c r="VVV33" s="291"/>
      <c r="VVW33" s="291"/>
      <c r="VVX33" s="291"/>
      <c r="VVY33" s="291"/>
      <c r="VVZ33" s="291"/>
      <c r="VWA33" s="291"/>
      <c r="VWB33" s="291"/>
      <c r="VWC33" s="291"/>
      <c r="VWD33" s="291"/>
      <c r="VWE33" s="291"/>
      <c r="VWF33" s="291"/>
      <c r="VWG33" s="291"/>
      <c r="VWH33" s="291"/>
      <c r="VWI33" s="291"/>
      <c r="VWJ33" s="291"/>
      <c r="VWK33" s="291"/>
      <c r="VWL33" s="291"/>
      <c r="VWM33" s="291"/>
      <c r="VWN33" s="291"/>
      <c r="VWO33" s="291"/>
      <c r="VWP33" s="291"/>
      <c r="VWQ33" s="291"/>
      <c r="VWR33" s="291"/>
      <c r="VWS33" s="291"/>
      <c r="VWT33" s="291"/>
      <c r="VWU33" s="291"/>
      <c r="VWV33" s="291"/>
      <c r="VWW33" s="291"/>
      <c r="VWX33" s="291"/>
      <c r="VWY33" s="291"/>
      <c r="VWZ33" s="291"/>
      <c r="VXA33" s="291"/>
      <c r="VXB33" s="291"/>
      <c r="VXC33" s="291"/>
      <c r="VXD33" s="291"/>
      <c r="VXE33" s="291"/>
      <c r="VXF33" s="291"/>
      <c r="VXG33" s="291"/>
      <c r="VXH33" s="291"/>
      <c r="VXI33" s="291"/>
      <c r="VXJ33" s="291"/>
      <c r="VXK33" s="291"/>
      <c r="VXL33" s="291"/>
      <c r="VXM33" s="291"/>
      <c r="VXN33" s="291"/>
      <c r="VXO33" s="291"/>
      <c r="VXP33" s="291"/>
      <c r="VXQ33" s="291"/>
      <c r="VXR33" s="291"/>
      <c r="VXS33" s="291"/>
      <c r="VXT33" s="291"/>
      <c r="VXU33" s="291"/>
      <c r="VXV33" s="291"/>
      <c r="VXW33" s="291"/>
      <c r="VXX33" s="291"/>
      <c r="VXY33" s="291"/>
      <c r="VXZ33" s="291"/>
      <c r="VYA33" s="291"/>
      <c r="VYB33" s="291"/>
      <c r="VYC33" s="291"/>
      <c r="VYD33" s="291"/>
      <c r="VYE33" s="291"/>
      <c r="VYF33" s="291"/>
      <c r="VYG33" s="291"/>
      <c r="VYH33" s="291"/>
      <c r="VYI33" s="291"/>
      <c r="VYJ33" s="291"/>
      <c r="VYK33" s="291"/>
      <c r="VYL33" s="291"/>
      <c r="VYM33" s="291"/>
      <c r="VYN33" s="291"/>
      <c r="VYO33" s="291"/>
      <c r="VYP33" s="291"/>
      <c r="VYQ33" s="291"/>
      <c r="VYR33" s="291"/>
      <c r="VYS33" s="291"/>
      <c r="VYT33" s="291"/>
      <c r="VYU33" s="291"/>
      <c r="VYV33" s="291"/>
      <c r="VYW33" s="291"/>
      <c r="VYX33" s="291"/>
      <c r="VYY33" s="291"/>
      <c r="VYZ33" s="291"/>
      <c r="VZA33" s="291"/>
      <c r="VZB33" s="291"/>
      <c r="VZC33" s="291"/>
      <c r="VZD33" s="291"/>
      <c r="VZE33" s="291"/>
      <c r="VZF33" s="291"/>
      <c r="VZG33" s="291"/>
      <c r="VZH33" s="291"/>
      <c r="VZI33" s="291"/>
      <c r="VZJ33" s="291"/>
      <c r="VZK33" s="291"/>
      <c r="VZL33" s="291"/>
      <c r="VZM33" s="291"/>
      <c r="VZN33" s="291"/>
      <c r="VZO33" s="291"/>
      <c r="VZP33" s="291"/>
      <c r="VZQ33" s="291"/>
      <c r="VZR33" s="291"/>
      <c r="VZS33" s="291"/>
      <c r="VZT33" s="291"/>
      <c r="VZU33" s="291"/>
      <c r="VZV33" s="291"/>
      <c r="VZW33" s="291"/>
      <c r="VZX33" s="291"/>
      <c r="VZY33" s="291"/>
      <c r="VZZ33" s="291"/>
      <c r="WAA33" s="291"/>
      <c r="WAB33" s="291"/>
      <c r="WAC33" s="291"/>
      <c r="WAD33" s="291"/>
      <c r="WAE33" s="291"/>
      <c r="WAF33" s="291"/>
      <c r="WAG33" s="291"/>
      <c r="WAH33" s="291"/>
      <c r="WAI33" s="291"/>
      <c r="WAJ33" s="291"/>
      <c r="WAK33" s="291"/>
      <c r="WAL33" s="291"/>
      <c r="WAM33" s="291"/>
      <c r="WAN33" s="291"/>
      <c r="WAO33" s="291"/>
      <c r="WAP33" s="291"/>
      <c r="WAQ33" s="291"/>
      <c r="WAR33" s="291"/>
      <c r="WAS33" s="291"/>
      <c r="WAT33" s="291"/>
      <c r="WAU33" s="291"/>
      <c r="WAV33" s="291"/>
      <c r="WAW33" s="291"/>
      <c r="WAX33" s="291"/>
      <c r="WAY33" s="291"/>
      <c r="WAZ33" s="291"/>
      <c r="WBA33" s="291"/>
      <c r="WBB33" s="291"/>
      <c r="WBC33" s="291"/>
      <c r="WBD33" s="291"/>
      <c r="WBE33" s="291"/>
      <c r="WBF33" s="291"/>
      <c r="WBG33" s="291"/>
      <c r="WBH33" s="291"/>
      <c r="WBI33" s="291"/>
      <c r="WBJ33" s="291"/>
      <c r="WBK33" s="291"/>
      <c r="WBL33" s="291"/>
      <c r="WBM33" s="291"/>
      <c r="WBN33" s="291"/>
      <c r="WBO33" s="291"/>
      <c r="WBP33" s="291"/>
      <c r="WBQ33" s="291"/>
      <c r="WBR33" s="291"/>
      <c r="WBS33" s="291"/>
      <c r="WBT33" s="291"/>
      <c r="WBU33" s="291"/>
      <c r="WBV33" s="291"/>
      <c r="WBW33" s="291"/>
      <c r="WBX33" s="291"/>
      <c r="WBY33" s="291"/>
      <c r="WBZ33" s="291"/>
      <c r="WCA33" s="291"/>
      <c r="WCB33" s="291"/>
      <c r="WCC33" s="291"/>
      <c r="WCD33" s="291"/>
      <c r="WCE33" s="291"/>
      <c r="WCF33" s="291"/>
      <c r="WCG33" s="291"/>
      <c r="WCH33" s="291"/>
      <c r="WCI33" s="291"/>
      <c r="WCJ33" s="291"/>
      <c r="WCK33" s="291"/>
      <c r="WCL33" s="291"/>
      <c r="WCM33" s="291"/>
      <c r="WCN33" s="291"/>
      <c r="WCO33" s="291"/>
      <c r="WCP33" s="291"/>
      <c r="WCQ33" s="291"/>
      <c r="WCR33" s="291"/>
      <c r="WCS33" s="291"/>
      <c r="WCT33" s="291"/>
      <c r="WCU33" s="291"/>
      <c r="WCV33" s="291"/>
      <c r="WCW33" s="291"/>
      <c r="WCX33" s="291"/>
      <c r="WCY33" s="291"/>
      <c r="WCZ33" s="291"/>
      <c r="WDA33" s="291"/>
      <c r="WDB33" s="291"/>
      <c r="WDC33" s="291"/>
      <c r="WDD33" s="291"/>
      <c r="WDE33" s="291"/>
      <c r="WDF33" s="291"/>
      <c r="WDG33" s="291"/>
      <c r="WDH33" s="291"/>
      <c r="WDI33" s="291"/>
      <c r="WDJ33" s="291"/>
      <c r="WDK33" s="291"/>
      <c r="WDL33" s="291"/>
      <c r="WDM33" s="291"/>
      <c r="WDN33" s="291"/>
      <c r="WDO33" s="291"/>
      <c r="WDP33" s="291"/>
      <c r="WDQ33" s="291"/>
      <c r="WDR33" s="291"/>
      <c r="WDS33" s="291"/>
      <c r="WDT33" s="291"/>
      <c r="WDU33" s="291"/>
      <c r="WDV33" s="291"/>
      <c r="WDW33" s="291"/>
      <c r="WDX33" s="291"/>
      <c r="WDY33" s="291"/>
      <c r="WDZ33" s="291"/>
      <c r="WEA33" s="291"/>
      <c r="WEB33" s="291"/>
      <c r="WEC33" s="291"/>
      <c r="WED33" s="291"/>
      <c r="WEE33" s="291"/>
      <c r="WEF33" s="291"/>
      <c r="WEG33" s="291"/>
      <c r="WEH33" s="291"/>
      <c r="WEI33" s="291"/>
      <c r="WEJ33" s="291"/>
      <c r="WEK33" s="291"/>
      <c r="WEL33" s="291"/>
      <c r="WEM33" s="291"/>
      <c r="WEN33" s="291"/>
      <c r="WEO33" s="291"/>
      <c r="WEP33" s="291"/>
      <c r="WEQ33" s="291"/>
      <c r="WER33" s="291"/>
      <c r="WES33" s="291"/>
      <c r="WET33" s="291"/>
      <c r="WEU33" s="291"/>
      <c r="WEV33" s="291"/>
      <c r="WEW33" s="291"/>
      <c r="WEX33" s="291"/>
      <c r="WEY33" s="291"/>
      <c r="WEZ33" s="291"/>
      <c r="WFA33" s="291"/>
      <c r="WFB33" s="291"/>
      <c r="WFC33" s="291"/>
      <c r="WFD33" s="291"/>
      <c r="WFE33" s="291"/>
      <c r="WFF33" s="291"/>
      <c r="WFG33" s="291"/>
      <c r="WFH33" s="291"/>
      <c r="WFI33" s="291"/>
      <c r="WFJ33" s="291"/>
      <c r="WFK33" s="291"/>
      <c r="WFL33" s="291"/>
      <c r="WFM33" s="291"/>
      <c r="WFN33" s="291"/>
      <c r="WFO33" s="291"/>
      <c r="WFP33" s="291"/>
      <c r="WFQ33" s="291"/>
      <c r="WFR33" s="291"/>
      <c r="WFS33" s="291"/>
      <c r="WFT33" s="291"/>
      <c r="WFU33" s="291"/>
      <c r="WFV33" s="291"/>
      <c r="WFW33" s="291"/>
      <c r="WFX33" s="291"/>
      <c r="WFY33" s="291"/>
      <c r="WFZ33" s="291"/>
      <c r="WGA33" s="291"/>
      <c r="WGB33" s="291"/>
      <c r="WGC33" s="291"/>
      <c r="WGD33" s="291"/>
      <c r="WGE33" s="291"/>
      <c r="WGF33" s="291"/>
      <c r="WGG33" s="291"/>
      <c r="WGH33" s="291"/>
      <c r="WGI33" s="291"/>
      <c r="WGJ33" s="291"/>
      <c r="WGK33" s="291"/>
      <c r="WGL33" s="291"/>
      <c r="WGM33" s="291"/>
      <c r="WGN33" s="291"/>
      <c r="WGO33" s="291"/>
      <c r="WGP33" s="291"/>
      <c r="WGQ33" s="291"/>
      <c r="WGR33" s="291"/>
      <c r="WGS33" s="291"/>
      <c r="WGT33" s="291"/>
      <c r="WGU33" s="291"/>
      <c r="WGV33" s="291"/>
      <c r="WGW33" s="291"/>
      <c r="WGX33" s="291"/>
      <c r="WGY33" s="291"/>
      <c r="WGZ33" s="291"/>
      <c r="WHA33" s="291"/>
      <c r="WHB33" s="291"/>
      <c r="WHC33" s="291"/>
      <c r="WHD33" s="291"/>
      <c r="WHE33" s="291"/>
      <c r="WHF33" s="291"/>
      <c r="WHG33" s="291"/>
      <c r="WHH33" s="291"/>
      <c r="WHI33" s="291"/>
      <c r="WHJ33" s="291"/>
      <c r="WHK33" s="291"/>
      <c r="WHL33" s="291"/>
      <c r="WHM33" s="291"/>
      <c r="WHN33" s="291"/>
      <c r="WHO33" s="291"/>
      <c r="WHP33" s="291"/>
      <c r="WHQ33" s="291"/>
      <c r="WHR33" s="291"/>
      <c r="WHS33" s="291"/>
      <c r="WHT33" s="291"/>
      <c r="WHU33" s="291"/>
      <c r="WHV33" s="291"/>
      <c r="WHW33" s="291"/>
      <c r="WHX33" s="291"/>
      <c r="WHY33" s="291"/>
      <c r="WHZ33" s="291"/>
      <c r="WIA33" s="291"/>
      <c r="WIB33" s="291"/>
      <c r="WIC33" s="291"/>
      <c r="WID33" s="291"/>
      <c r="WIE33" s="291"/>
      <c r="WIF33" s="291"/>
      <c r="WIG33" s="291"/>
      <c r="WIH33" s="291"/>
      <c r="WII33" s="291"/>
      <c r="WIJ33" s="291"/>
      <c r="WIK33" s="291"/>
      <c r="WIL33" s="291"/>
      <c r="WIM33" s="291"/>
      <c r="WIN33" s="291"/>
      <c r="WIO33" s="291"/>
      <c r="WIP33" s="291"/>
      <c r="WIQ33" s="291"/>
      <c r="WIR33" s="291"/>
      <c r="WIS33" s="291"/>
      <c r="WIT33" s="291"/>
      <c r="WIU33" s="291"/>
      <c r="WIV33" s="291"/>
      <c r="WIW33" s="291"/>
      <c r="WIX33" s="291"/>
      <c r="WIY33" s="291"/>
      <c r="WIZ33" s="291"/>
      <c r="WJA33" s="291"/>
      <c r="WJB33" s="291"/>
      <c r="WJC33" s="291"/>
      <c r="WJD33" s="291"/>
      <c r="WJE33" s="291"/>
      <c r="WJF33" s="291"/>
      <c r="WJG33" s="291"/>
      <c r="WJH33" s="291"/>
      <c r="WJI33" s="291"/>
      <c r="WJJ33" s="291"/>
      <c r="WJK33" s="291"/>
      <c r="WJL33" s="291"/>
      <c r="WJM33" s="291"/>
      <c r="WJN33" s="291"/>
      <c r="WJO33" s="291"/>
      <c r="WJP33" s="291"/>
      <c r="WJQ33" s="291"/>
      <c r="WJR33" s="291"/>
      <c r="WJS33" s="291"/>
      <c r="WJT33" s="291"/>
      <c r="WJU33" s="291"/>
      <c r="WJV33" s="291"/>
      <c r="WJW33" s="291"/>
      <c r="WJX33" s="291"/>
      <c r="WJY33" s="291"/>
      <c r="WJZ33" s="291"/>
      <c r="WKA33" s="291"/>
      <c r="WKB33" s="291"/>
      <c r="WKC33" s="291"/>
      <c r="WKD33" s="291"/>
      <c r="WKE33" s="291"/>
      <c r="WKF33" s="291"/>
      <c r="WKG33" s="291"/>
      <c r="WKH33" s="291"/>
      <c r="WKI33" s="291"/>
      <c r="WKJ33" s="291"/>
      <c r="WKK33" s="291"/>
      <c r="WKL33" s="291"/>
      <c r="WKM33" s="291"/>
      <c r="WKN33" s="291"/>
      <c r="WKO33" s="291"/>
      <c r="WKP33" s="291"/>
      <c r="WKQ33" s="291"/>
      <c r="WKR33" s="291"/>
      <c r="WKS33" s="291"/>
      <c r="WKT33" s="291"/>
      <c r="WKU33" s="291"/>
      <c r="WKV33" s="291"/>
      <c r="WKW33" s="291"/>
      <c r="WKX33" s="291"/>
      <c r="WKY33" s="291"/>
      <c r="WKZ33" s="291"/>
      <c r="WLA33" s="291"/>
      <c r="WLB33" s="291"/>
      <c r="WLC33" s="291"/>
      <c r="WLD33" s="291"/>
      <c r="WLE33" s="291"/>
      <c r="WLF33" s="291"/>
      <c r="WLG33" s="291"/>
      <c r="WLH33" s="291"/>
      <c r="WLI33" s="291"/>
      <c r="WLJ33" s="291"/>
      <c r="WLK33" s="291"/>
      <c r="WLL33" s="291"/>
      <c r="WLM33" s="291"/>
      <c r="WLN33" s="291"/>
      <c r="WLO33" s="291"/>
      <c r="WLP33" s="291"/>
      <c r="WLQ33" s="291"/>
      <c r="WLR33" s="291"/>
      <c r="WLS33" s="291"/>
      <c r="WLT33" s="291"/>
      <c r="WLU33" s="291"/>
      <c r="WLV33" s="291"/>
      <c r="WLW33" s="291"/>
      <c r="WLX33" s="291"/>
      <c r="WLY33" s="291"/>
      <c r="WLZ33" s="291"/>
      <c r="WMA33" s="291"/>
      <c r="WMB33" s="291"/>
      <c r="WMC33" s="291"/>
      <c r="WMD33" s="291"/>
      <c r="WME33" s="291"/>
      <c r="WMF33" s="291"/>
      <c r="WMG33" s="291"/>
      <c r="WMH33" s="291"/>
      <c r="WMI33" s="291"/>
      <c r="WMJ33" s="291"/>
      <c r="WMK33" s="291"/>
      <c r="WML33" s="291"/>
      <c r="WMM33" s="291"/>
      <c r="WMN33" s="291"/>
      <c r="WMO33" s="291"/>
      <c r="WMP33" s="291"/>
      <c r="WMQ33" s="291"/>
      <c r="WMR33" s="291"/>
      <c r="WMS33" s="291"/>
      <c r="WMT33" s="291"/>
      <c r="WMU33" s="291"/>
      <c r="WMV33" s="291"/>
      <c r="WMW33" s="291"/>
      <c r="WMX33" s="291"/>
      <c r="WMY33" s="291"/>
      <c r="WMZ33" s="291"/>
      <c r="WNA33" s="291"/>
      <c r="WNB33" s="291"/>
      <c r="WNC33" s="291"/>
      <c r="WND33" s="291"/>
      <c r="WNE33" s="291"/>
      <c r="WNF33" s="291"/>
      <c r="WNG33" s="291"/>
      <c r="WNH33" s="291"/>
      <c r="WNI33" s="291"/>
      <c r="WNJ33" s="291"/>
      <c r="WNK33" s="291"/>
      <c r="WNL33" s="291"/>
      <c r="WNM33" s="291"/>
      <c r="WNN33" s="291"/>
      <c r="WNO33" s="291"/>
      <c r="WNP33" s="291"/>
      <c r="WNQ33" s="291"/>
      <c r="WNR33" s="291"/>
      <c r="WNS33" s="291"/>
      <c r="WNT33" s="291"/>
      <c r="WNU33" s="291"/>
      <c r="WNV33" s="291"/>
      <c r="WNW33" s="291"/>
      <c r="WNX33" s="291"/>
      <c r="WNY33" s="291"/>
      <c r="WNZ33" s="291"/>
      <c r="WOA33" s="291"/>
      <c r="WOB33" s="291"/>
      <c r="WOC33" s="291"/>
      <c r="WOD33" s="291"/>
      <c r="WOE33" s="291"/>
      <c r="WOF33" s="291"/>
      <c r="WOG33" s="291"/>
      <c r="WOH33" s="291"/>
      <c r="WOI33" s="291"/>
      <c r="WOJ33" s="291"/>
      <c r="WOK33" s="291"/>
      <c r="WOL33" s="291"/>
      <c r="WOM33" s="291"/>
      <c r="WON33" s="291"/>
      <c r="WOO33" s="291"/>
      <c r="WOP33" s="291"/>
      <c r="WOQ33" s="291"/>
      <c r="WOR33" s="291"/>
      <c r="WOS33" s="291"/>
      <c r="WOT33" s="291"/>
      <c r="WOU33" s="291"/>
      <c r="WOV33" s="291"/>
      <c r="WOW33" s="291"/>
      <c r="WOX33" s="291"/>
      <c r="WOY33" s="291"/>
      <c r="WOZ33" s="291"/>
      <c r="WPA33" s="291"/>
      <c r="WPB33" s="291"/>
      <c r="WPC33" s="291"/>
      <c r="WPD33" s="291"/>
      <c r="WPE33" s="291"/>
      <c r="WPF33" s="291"/>
      <c r="WPG33" s="291"/>
      <c r="WPH33" s="291"/>
      <c r="WPI33" s="291"/>
      <c r="WPJ33" s="291"/>
      <c r="WPK33" s="291"/>
      <c r="WPL33" s="291"/>
      <c r="WPM33" s="291"/>
      <c r="WPN33" s="291"/>
      <c r="WPO33" s="291"/>
      <c r="WPP33" s="291"/>
      <c r="WPQ33" s="291"/>
      <c r="WPR33" s="291"/>
      <c r="WPS33" s="291"/>
      <c r="WPT33" s="291"/>
      <c r="WPU33" s="291"/>
      <c r="WPV33" s="291"/>
      <c r="WPW33" s="291"/>
      <c r="WPX33" s="291"/>
      <c r="WPY33" s="291"/>
      <c r="WPZ33" s="291"/>
      <c r="WQA33" s="291"/>
      <c r="WQB33" s="291"/>
      <c r="WQC33" s="291"/>
      <c r="WQD33" s="291"/>
      <c r="WQE33" s="291"/>
      <c r="WQF33" s="291"/>
      <c r="WQG33" s="291"/>
      <c r="WQH33" s="291"/>
      <c r="WQI33" s="291"/>
      <c r="WQJ33" s="291"/>
      <c r="WQK33" s="291"/>
      <c r="WQL33" s="291"/>
      <c r="WQM33" s="291"/>
      <c r="WQN33" s="291"/>
      <c r="WQO33" s="291"/>
      <c r="WQP33" s="291"/>
      <c r="WQQ33" s="291"/>
      <c r="WQR33" s="291"/>
      <c r="WQS33" s="291"/>
      <c r="WQT33" s="291"/>
      <c r="WQU33" s="291"/>
      <c r="WQV33" s="291"/>
      <c r="WQW33" s="291"/>
      <c r="WQX33" s="291"/>
      <c r="WQY33" s="291"/>
      <c r="WQZ33" s="291"/>
      <c r="WRA33" s="291"/>
      <c r="WRB33" s="291"/>
      <c r="WRC33" s="291"/>
      <c r="WRD33" s="291"/>
      <c r="WRE33" s="291"/>
      <c r="WRF33" s="291"/>
      <c r="WRG33" s="291"/>
      <c r="WRH33" s="291"/>
      <c r="WRI33" s="291"/>
      <c r="WRJ33" s="291"/>
      <c r="WRK33" s="291"/>
      <c r="WRL33" s="291"/>
      <c r="WRM33" s="291"/>
      <c r="WRN33" s="291"/>
      <c r="WRO33" s="291"/>
      <c r="WRP33" s="291"/>
      <c r="WRQ33" s="291"/>
      <c r="WRR33" s="291"/>
      <c r="WRS33" s="291"/>
      <c r="WRT33" s="291"/>
      <c r="WRU33" s="291"/>
      <c r="WRV33" s="291"/>
      <c r="WRW33" s="291"/>
      <c r="WRX33" s="291"/>
      <c r="WRY33" s="291"/>
      <c r="WRZ33" s="291"/>
      <c r="WSA33" s="291"/>
      <c r="WSB33" s="291"/>
      <c r="WSC33" s="291"/>
      <c r="WSD33" s="291"/>
      <c r="WSE33" s="291"/>
      <c r="WSF33" s="291"/>
      <c r="WSG33" s="291"/>
      <c r="WSH33" s="291"/>
      <c r="WSI33" s="291"/>
      <c r="WSJ33" s="291"/>
      <c r="WSK33" s="291"/>
      <c r="WSL33" s="291"/>
      <c r="WSM33" s="291"/>
      <c r="WSN33" s="291"/>
      <c r="WSO33" s="291"/>
      <c r="WSP33" s="291"/>
      <c r="WSQ33" s="291"/>
      <c r="WSR33" s="291"/>
      <c r="WSS33" s="291"/>
      <c r="WST33" s="291"/>
      <c r="WSU33" s="291"/>
      <c r="WSV33" s="291"/>
      <c r="WSW33" s="291"/>
      <c r="WSX33" s="291"/>
      <c r="WSY33" s="291"/>
      <c r="WSZ33" s="291"/>
      <c r="WTA33" s="291"/>
      <c r="WTB33" s="291"/>
      <c r="WTC33" s="291"/>
      <c r="WTD33" s="291"/>
      <c r="WTE33" s="291"/>
      <c r="WTF33" s="291"/>
      <c r="WTG33" s="291"/>
      <c r="WTH33" s="291"/>
      <c r="WTI33" s="291"/>
      <c r="WTJ33" s="291"/>
      <c r="WTK33" s="291"/>
      <c r="WTL33" s="291"/>
      <c r="WTM33" s="291"/>
      <c r="WTN33" s="291"/>
      <c r="WTO33" s="291"/>
      <c r="WTP33" s="291"/>
      <c r="WTQ33" s="291"/>
      <c r="WTR33" s="291"/>
      <c r="WTS33" s="291"/>
      <c r="WTT33" s="291"/>
      <c r="WTU33" s="291"/>
      <c r="WTV33" s="291"/>
      <c r="WTW33" s="291"/>
      <c r="WTX33" s="291"/>
      <c r="WTY33" s="291"/>
      <c r="WTZ33" s="291"/>
      <c r="WUA33" s="291"/>
      <c r="WUB33" s="291"/>
      <c r="WUC33" s="291"/>
      <c r="WUD33" s="291"/>
      <c r="WUE33" s="291"/>
      <c r="WUF33" s="291"/>
      <c r="WUG33" s="291"/>
      <c r="WUH33" s="291"/>
      <c r="WUI33" s="291"/>
      <c r="WUJ33" s="291"/>
      <c r="WUK33" s="291"/>
      <c r="WUL33" s="291"/>
      <c r="WUM33" s="291"/>
      <c r="WUN33" s="291"/>
      <c r="WUO33" s="291"/>
      <c r="WUP33" s="291"/>
      <c r="WUQ33" s="291"/>
      <c r="WUR33" s="291"/>
      <c r="WUS33" s="291"/>
      <c r="WUT33" s="291"/>
      <c r="WUU33" s="291"/>
      <c r="WUV33" s="291"/>
      <c r="WUW33" s="291"/>
      <c r="WUX33" s="291"/>
      <c r="WUY33" s="291"/>
      <c r="WUZ33" s="291"/>
      <c r="WVA33" s="291"/>
      <c r="WVB33" s="291"/>
      <c r="WVC33" s="291"/>
      <c r="WVD33" s="291"/>
      <c r="WVE33" s="291"/>
      <c r="WVF33" s="291"/>
      <c r="WVG33" s="291"/>
      <c r="WVH33" s="291"/>
      <c r="WVI33" s="291"/>
      <c r="WVJ33" s="291"/>
      <c r="WVK33" s="291"/>
      <c r="WVL33" s="291"/>
      <c r="WVM33" s="291"/>
      <c r="WVN33" s="291"/>
      <c r="WVO33" s="291"/>
      <c r="WVP33" s="291"/>
      <c r="WVQ33" s="291"/>
      <c r="WVR33" s="291"/>
      <c r="WVS33" s="291"/>
      <c r="WVT33" s="291"/>
      <c r="WVU33" s="291"/>
      <c r="WVV33" s="291"/>
      <c r="WVW33" s="291"/>
      <c r="WVX33" s="291"/>
      <c r="WVY33" s="291"/>
      <c r="WVZ33" s="291"/>
      <c r="WWA33" s="291"/>
      <c r="WWB33" s="291"/>
      <c r="WWC33" s="291"/>
      <c r="WWD33" s="291"/>
      <c r="WWE33" s="291"/>
      <c r="WWF33" s="291"/>
      <c r="WWG33" s="291"/>
      <c r="WWH33" s="291"/>
      <c r="WWI33" s="291"/>
      <c r="WWJ33" s="291"/>
      <c r="WWK33" s="291"/>
      <c r="WWL33" s="291"/>
      <c r="WWM33" s="291"/>
      <c r="WWN33" s="291"/>
      <c r="WWO33" s="291"/>
      <c r="WWP33" s="291"/>
      <c r="WWQ33" s="291"/>
      <c r="WWR33" s="291"/>
      <c r="WWS33" s="291"/>
      <c r="WWT33" s="291"/>
      <c r="WWU33" s="291"/>
      <c r="WWV33" s="291"/>
      <c r="WWW33" s="291"/>
      <c r="WWX33" s="291"/>
      <c r="WWY33" s="291"/>
      <c r="WWZ33" s="291"/>
      <c r="WXA33" s="291"/>
      <c r="WXB33" s="291"/>
      <c r="WXC33" s="291"/>
      <c r="WXD33" s="291"/>
      <c r="WXE33" s="291"/>
      <c r="WXF33" s="291"/>
      <c r="WXG33" s="291"/>
      <c r="WXH33" s="291"/>
      <c r="WXI33" s="291"/>
      <c r="WXJ33" s="291"/>
      <c r="WXK33" s="291"/>
      <c r="WXL33" s="291"/>
      <c r="WXM33" s="291"/>
      <c r="WXN33" s="291"/>
      <c r="WXO33" s="291"/>
      <c r="WXP33" s="291"/>
      <c r="WXQ33" s="291"/>
      <c r="WXR33" s="291"/>
      <c r="WXS33" s="291"/>
      <c r="WXT33" s="291"/>
      <c r="WXU33" s="291"/>
      <c r="WXV33" s="291"/>
      <c r="WXW33" s="291"/>
      <c r="WXX33" s="291"/>
      <c r="WXY33" s="291"/>
      <c r="WXZ33" s="291"/>
      <c r="WYA33" s="291"/>
      <c r="WYB33" s="291"/>
      <c r="WYC33" s="291"/>
      <c r="WYD33" s="291"/>
      <c r="WYE33" s="291"/>
      <c r="WYF33" s="291"/>
      <c r="WYG33" s="291"/>
      <c r="WYH33" s="291"/>
      <c r="WYI33" s="291"/>
      <c r="WYJ33" s="291"/>
      <c r="WYK33" s="291"/>
      <c r="WYL33" s="291"/>
      <c r="WYM33" s="291"/>
      <c r="WYN33" s="291"/>
      <c r="WYO33" s="291"/>
      <c r="WYP33" s="291"/>
      <c r="WYQ33" s="291"/>
      <c r="WYR33" s="291"/>
      <c r="WYS33" s="291"/>
      <c r="WYT33" s="291"/>
      <c r="WYU33" s="291"/>
      <c r="WYV33" s="291"/>
      <c r="WYW33" s="291"/>
      <c r="WYX33" s="291"/>
      <c r="WYY33" s="291"/>
      <c r="WYZ33" s="291"/>
      <c r="WZA33" s="291"/>
      <c r="WZB33" s="291"/>
      <c r="WZC33" s="291"/>
      <c r="WZD33" s="291"/>
      <c r="WZE33" s="291"/>
      <c r="WZF33" s="291"/>
      <c r="WZG33" s="291"/>
      <c r="WZH33" s="291"/>
      <c r="WZI33" s="291"/>
      <c r="WZJ33" s="291"/>
      <c r="WZK33" s="291"/>
      <c r="WZL33" s="291"/>
      <c r="WZM33" s="291"/>
      <c r="WZN33" s="291"/>
      <c r="WZO33" s="291"/>
      <c r="WZP33" s="291"/>
      <c r="WZQ33" s="291"/>
      <c r="WZR33" s="291"/>
      <c r="WZS33" s="291"/>
      <c r="WZT33" s="291"/>
      <c r="WZU33" s="291"/>
      <c r="WZV33" s="291"/>
      <c r="WZW33" s="291"/>
      <c r="WZX33" s="291"/>
      <c r="WZY33" s="291"/>
      <c r="WZZ33" s="291"/>
      <c r="XAA33" s="291"/>
      <c r="XAB33" s="291"/>
      <c r="XAC33" s="291"/>
      <c r="XAD33" s="291"/>
      <c r="XAE33" s="291"/>
      <c r="XAF33" s="291"/>
      <c r="XAG33" s="291"/>
      <c r="XAH33" s="291"/>
      <c r="XAI33" s="291"/>
      <c r="XAJ33" s="291"/>
      <c r="XAK33" s="291"/>
      <c r="XAL33" s="291"/>
      <c r="XAM33" s="291"/>
      <c r="XAN33" s="291"/>
      <c r="XAO33" s="291"/>
      <c r="XAP33" s="291"/>
      <c r="XAQ33" s="291"/>
      <c r="XAR33" s="291"/>
      <c r="XAS33" s="291"/>
      <c r="XAT33" s="291"/>
      <c r="XAU33" s="291"/>
      <c r="XAV33" s="291"/>
      <c r="XAW33" s="291"/>
      <c r="XAX33" s="291"/>
      <c r="XAY33" s="291"/>
      <c r="XAZ33" s="291"/>
      <c r="XBA33" s="291"/>
      <c r="XBB33" s="291"/>
      <c r="XBC33" s="291"/>
      <c r="XBD33" s="291"/>
      <c r="XBE33" s="291"/>
      <c r="XBF33" s="291"/>
      <c r="XBG33" s="291"/>
      <c r="XBH33" s="291"/>
      <c r="XBI33" s="291"/>
      <c r="XBJ33" s="291"/>
      <c r="XBK33" s="291"/>
      <c r="XBL33" s="291"/>
      <c r="XBM33" s="291"/>
      <c r="XBN33" s="291"/>
      <c r="XBO33" s="291"/>
      <c r="XBP33" s="291"/>
      <c r="XBQ33" s="291"/>
      <c r="XBR33" s="291"/>
      <c r="XBS33" s="291"/>
      <c r="XBT33" s="291"/>
      <c r="XBU33" s="291"/>
      <c r="XBV33" s="291"/>
      <c r="XBW33" s="291"/>
      <c r="XBX33" s="291"/>
      <c r="XBY33" s="291"/>
      <c r="XBZ33" s="291"/>
      <c r="XCA33" s="291"/>
      <c r="XCB33" s="291"/>
      <c r="XCC33" s="291"/>
      <c r="XCD33" s="291"/>
      <c r="XCE33" s="291"/>
      <c r="XCF33" s="291"/>
      <c r="XCG33" s="291"/>
      <c r="XCH33" s="291"/>
      <c r="XCI33" s="291"/>
      <c r="XCJ33" s="291"/>
      <c r="XCK33" s="291"/>
      <c r="XCL33" s="291"/>
      <c r="XCM33" s="291"/>
      <c r="XCN33" s="291"/>
      <c r="XCO33" s="291"/>
      <c r="XCP33" s="291"/>
      <c r="XCQ33" s="291"/>
      <c r="XCR33" s="291"/>
      <c r="XCS33" s="291"/>
      <c r="XCT33" s="291"/>
      <c r="XCU33" s="291"/>
      <c r="XCV33" s="291"/>
      <c r="XCW33" s="291"/>
      <c r="XCX33" s="291"/>
      <c r="XCY33" s="291"/>
      <c r="XCZ33" s="291"/>
      <c r="XDA33" s="291"/>
      <c r="XDB33" s="291"/>
      <c r="XDC33" s="291"/>
      <c r="XDD33" s="291"/>
      <c r="XDE33" s="291"/>
      <c r="XDF33" s="291"/>
      <c r="XDG33" s="291"/>
      <c r="XDH33" s="291"/>
      <c r="XDI33" s="291"/>
      <c r="XDJ33" s="291"/>
      <c r="XDK33" s="291"/>
      <c r="XDL33" s="291"/>
      <c r="XDM33" s="291"/>
      <c r="XDN33" s="291"/>
      <c r="XDO33" s="291"/>
      <c r="XDP33" s="291"/>
      <c r="XDQ33" s="291"/>
      <c r="XDR33" s="291"/>
      <c r="XDS33" s="291"/>
      <c r="XDT33" s="291"/>
      <c r="XDU33" s="291"/>
      <c r="XDV33" s="291"/>
      <c r="XDW33" s="291"/>
      <c r="XDX33" s="291"/>
      <c r="XDY33" s="291"/>
      <c r="XDZ33" s="291"/>
      <c r="XEA33" s="291"/>
      <c r="XEB33" s="291"/>
      <c r="XEC33" s="291"/>
      <c r="XED33" s="291"/>
      <c r="XEE33" s="291"/>
      <c r="XEF33" s="291"/>
      <c r="XEG33" s="291"/>
      <c r="XEH33" s="291"/>
      <c r="XEI33" s="291"/>
      <c r="XEJ33" s="291"/>
      <c r="XEK33" s="291"/>
      <c r="XEL33" s="291"/>
      <c r="XEM33" s="291"/>
      <c r="XEN33" s="291"/>
      <c r="XEO33" s="291"/>
      <c r="XEP33" s="291"/>
      <c r="XEQ33" s="291"/>
      <c r="XER33" s="291"/>
      <c r="XES33" s="291"/>
      <c r="XET33" s="291"/>
      <c r="XEU33" s="291"/>
      <c r="XEV33" s="291"/>
      <c r="XEW33" s="291"/>
      <c r="XEX33" s="291"/>
      <c r="XEY33" s="291"/>
      <c r="XEZ33" s="291"/>
      <c r="XFA33" s="291"/>
      <c r="XFB33" s="291"/>
      <c r="XFC33" s="291"/>
      <c r="XFD33" s="291"/>
    </row>
    <row r="34" spans="1:16384" ht="27" customHeight="1" thickBot="1" x14ac:dyDescent="0.4">
      <c r="A34" s="291"/>
      <c r="B34" s="291"/>
      <c r="C34" s="291"/>
      <c r="D34" s="291"/>
      <c r="E34" s="421" t="str">
        <f>+Translations!A234</f>
        <v>Loan 3</v>
      </c>
      <c r="F34" s="424">
        <f>+IF('Investment and financing'!N18=0,0,'Investment and financing'!D18)</f>
        <v>0</v>
      </c>
      <c r="G34" s="807">
        <f>+IF('Investment and financing'!N18=0,"",'Investment and financing'!J18)</f>
        <v>0.05</v>
      </c>
      <c r="H34" s="808"/>
      <c r="I34" s="830">
        <f>+IF('Investment and financing'!N18=0,"",'Investment and financing'!R18)</f>
        <v>2016</v>
      </c>
      <c r="J34" s="831"/>
      <c r="K34" s="818">
        <f>+IF('Investment and financing'!N18=0,"",'Investment and financing'!N18)</f>
        <v>60</v>
      </c>
      <c r="L34" s="819"/>
      <c r="M34" s="291"/>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291"/>
      <c r="BV34" s="291"/>
      <c r="BW34" s="291"/>
      <c r="BX34" s="291"/>
      <c r="BY34" s="291"/>
      <c r="BZ34" s="291"/>
      <c r="CA34" s="291"/>
      <c r="CB34" s="291"/>
      <c r="CC34" s="291"/>
      <c r="CD34" s="291"/>
      <c r="CE34" s="291"/>
      <c r="CF34" s="291"/>
      <c r="CG34" s="291"/>
      <c r="CH34" s="291"/>
      <c r="CI34" s="291"/>
      <c r="CJ34" s="291"/>
      <c r="CK34" s="291"/>
      <c r="CL34" s="291"/>
      <c r="CM34" s="291"/>
      <c r="CN34" s="291"/>
      <c r="CO34" s="291"/>
      <c r="CP34" s="291"/>
      <c r="CQ34" s="291"/>
      <c r="CR34" s="291"/>
      <c r="CS34" s="291"/>
      <c r="CT34" s="291"/>
      <c r="CU34" s="291"/>
      <c r="CV34" s="291"/>
      <c r="CW34" s="291"/>
      <c r="CX34" s="291"/>
      <c r="CY34" s="291"/>
      <c r="CZ34" s="291"/>
      <c r="DA34" s="291"/>
      <c r="DB34" s="291"/>
      <c r="DC34" s="291"/>
      <c r="DD34" s="291"/>
      <c r="DE34" s="291"/>
      <c r="DF34" s="291"/>
      <c r="DG34" s="291"/>
      <c r="DH34" s="291"/>
      <c r="DI34" s="291"/>
      <c r="DJ34" s="291"/>
      <c r="DK34" s="291"/>
      <c r="DL34" s="291"/>
      <c r="DM34" s="291"/>
      <c r="DN34" s="291"/>
      <c r="DO34" s="291"/>
      <c r="DP34" s="291"/>
      <c r="DQ34" s="291"/>
      <c r="DR34" s="291"/>
      <c r="DS34" s="291"/>
      <c r="DT34" s="291"/>
      <c r="DU34" s="291"/>
      <c r="DV34" s="291"/>
      <c r="DW34" s="291"/>
      <c r="DX34" s="291"/>
      <c r="DY34" s="291"/>
      <c r="DZ34" s="291"/>
      <c r="EA34" s="291"/>
      <c r="EB34" s="291"/>
      <c r="EC34" s="291"/>
      <c r="ED34" s="291"/>
      <c r="EE34" s="291"/>
      <c r="EF34" s="291"/>
      <c r="EG34" s="291"/>
      <c r="EH34" s="291"/>
      <c r="EI34" s="291"/>
      <c r="EJ34" s="291"/>
      <c r="EK34" s="291"/>
      <c r="EL34" s="291"/>
      <c r="EM34" s="291"/>
      <c r="EN34" s="291"/>
      <c r="EO34" s="291"/>
      <c r="EP34" s="291"/>
      <c r="EQ34" s="291"/>
      <c r="ER34" s="291"/>
      <c r="ES34" s="291"/>
      <c r="ET34" s="291"/>
      <c r="EU34" s="291"/>
      <c r="EV34" s="291"/>
      <c r="EW34" s="291"/>
      <c r="EX34" s="291"/>
      <c r="EY34" s="291"/>
      <c r="EZ34" s="291"/>
      <c r="FA34" s="291"/>
      <c r="FB34" s="291"/>
      <c r="FC34" s="291"/>
      <c r="FD34" s="291"/>
      <c r="FE34" s="291"/>
      <c r="FF34" s="291"/>
      <c r="FG34" s="291"/>
      <c r="FH34" s="291"/>
      <c r="FI34" s="291"/>
      <c r="FJ34" s="291"/>
      <c r="FK34" s="291"/>
      <c r="FL34" s="291"/>
      <c r="FM34" s="291"/>
      <c r="FN34" s="291"/>
      <c r="FO34" s="291"/>
      <c r="FP34" s="291"/>
      <c r="FQ34" s="291"/>
      <c r="FR34" s="291"/>
      <c r="FS34" s="291"/>
      <c r="FT34" s="291"/>
      <c r="FU34" s="291"/>
      <c r="FV34" s="291"/>
      <c r="FW34" s="291"/>
      <c r="FX34" s="291"/>
      <c r="FY34" s="291"/>
      <c r="FZ34" s="291"/>
      <c r="GA34" s="291"/>
      <c r="GB34" s="291"/>
      <c r="GC34" s="291"/>
      <c r="GD34" s="291"/>
      <c r="GE34" s="291"/>
      <c r="GF34" s="291"/>
      <c r="GG34" s="291"/>
      <c r="GH34" s="291"/>
      <c r="GI34" s="291"/>
      <c r="GJ34" s="291"/>
      <c r="GK34" s="291"/>
      <c r="GL34" s="291"/>
      <c r="GM34" s="291"/>
      <c r="GN34" s="291"/>
      <c r="GO34" s="291"/>
      <c r="GP34" s="291"/>
      <c r="GQ34" s="291"/>
      <c r="GR34" s="291"/>
      <c r="GS34" s="291"/>
      <c r="GT34" s="291"/>
      <c r="GU34" s="291"/>
      <c r="GV34" s="291"/>
      <c r="GW34" s="291"/>
      <c r="GX34" s="291"/>
      <c r="GY34" s="291"/>
      <c r="GZ34" s="291"/>
      <c r="HA34" s="291"/>
      <c r="HB34" s="291"/>
      <c r="HC34" s="291"/>
      <c r="HD34" s="291"/>
      <c r="HE34" s="291"/>
      <c r="HF34" s="291"/>
      <c r="HG34" s="291"/>
      <c r="HH34" s="291"/>
      <c r="HI34" s="291"/>
      <c r="HJ34" s="291"/>
      <c r="HK34" s="291"/>
      <c r="HL34" s="291"/>
      <c r="HM34" s="291"/>
      <c r="HN34" s="291"/>
      <c r="HO34" s="291"/>
      <c r="HP34" s="291"/>
      <c r="HQ34" s="291"/>
      <c r="HR34" s="291"/>
      <c r="HS34" s="291"/>
      <c r="HT34" s="291"/>
      <c r="HU34" s="291"/>
      <c r="HV34" s="291"/>
      <c r="HW34" s="291"/>
      <c r="HX34" s="291"/>
      <c r="HY34" s="291"/>
      <c r="HZ34" s="291"/>
      <c r="IA34" s="291"/>
      <c r="IB34" s="291"/>
      <c r="IC34" s="291"/>
      <c r="ID34" s="291"/>
      <c r="IE34" s="291"/>
      <c r="IF34" s="291"/>
      <c r="IG34" s="291"/>
      <c r="IH34" s="291"/>
      <c r="II34" s="291"/>
      <c r="IJ34" s="291"/>
      <c r="IK34" s="291"/>
      <c r="IL34" s="291"/>
      <c r="IM34" s="291"/>
      <c r="IN34" s="291"/>
      <c r="IO34" s="291"/>
      <c r="IP34" s="291"/>
      <c r="IQ34" s="291"/>
      <c r="IR34" s="291"/>
      <c r="IS34" s="291"/>
      <c r="IT34" s="291"/>
      <c r="IU34" s="291"/>
      <c r="IV34" s="291"/>
      <c r="IW34" s="291"/>
      <c r="IX34" s="291"/>
      <c r="IY34" s="291"/>
      <c r="IZ34" s="291"/>
      <c r="JA34" s="291"/>
      <c r="JB34" s="291"/>
      <c r="JC34" s="291"/>
      <c r="JD34" s="291"/>
      <c r="JE34" s="291"/>
      <c r="JF34" s="291"/>
      <c r="JG34" s="291"/>
      <c r="JH34" s="291"/>
      <c r="JI34" s="291"/>
      <c r="JJ34" s="291"/>
      <c r="JK34" s="291"/>
      <c r="JL34" s="291"/>
      <c r="JM34" s="291"/>
      <c r="JN34" s="291"/>
      <c r="JO34" s="291"/>
      <c r="JP34" s="291"/>
      <c r="JQ34" s="291"/>
      <c r="JR34" s="291"/>
      <c r="JS34" s="291"/>
      <c r="JT34" s="291"/>
      <c r="JU34" s="291"/>
      <c r="JV34" s="291"/>
      <c r="JW34" s="291"/>
      <c r="JX34" s="291"/>
      <c r="JY34" s="291"/>
      <c r="JZ34" s="291"/>
      <c r="KA34" s="291"/>
      <c r="KB34" s="291"/>
      <c r="KC34" s="291"/>
      <c r="KD34" s="291"/>
      <c r="KE34" s="291"/>
      <c r="KF34" s="291"/>
      <c r="KG34" s="291"/>
      <c r="KH34" s="291"/>
      <c r="KI34" s="291"/>
      <c r="KJ34" s="291"/>
      <c r="KK34" s="291"/>
      <c r="KL34" s="291"/>
      <c r="KM34" s="291"/>
      <c r="KN34" s="291"/>
      <c r="KO34" s="291"/>
      <c r="KP34" s="291"/>
      <c r="KQ34" s="291"/>
      <c r="KR34" s="291"/>
      <c r="KS34" s="291"/>
      <c r="KT34" s="291"/>
      <c r="KU34" s="291"/>
      <c r="KV34" s="291"/>
      <c r="KW34" s="291"/>
      <c r="KX34" s="291"/>
      <c r="KY34" s="291"/>
      <c r="KZ34" s="291"/>
      <c r="LA34" s="291"/>
      <c r="LB34" s="291"/>
      <c r="LC34" s="291"/>
      <c r="LD34" s="291"/>
      <c r="LE34" s="291"/>
      <c r="LF34" s="291"/>
      <c r="LG34" s="291"/>
      <c r="LH34" s="291"/>
      <c r="LI34" s="291"/>
      <c r="LJ34" s="291"/>
      <c r="LK34" s="291"/>
      <c r="LL34" s="291"/>
      <c r="LM34" s="291"/>
      <c r="LN34" s="291"/>
      <c r="LO34" s="291"/>
      <c r="LP34" s="291"/>
      <c r="LQ34" s="291"/>
      <c r="LR34" s="291"/>
      <c r="LS34" s="291"/>
      <c r="LT34" s="291"/>
      <c r="LU34" s="291"/>
      <c r="LV34" s="291"/>
      <c r="LW34" s="291"/>
      <c r="LX34" s="291"/>
      <c r="LY34" s="291"/>
      <c r="LZ34" s="291"/>
      <c r="MA34" s="291"/>
      <c r="MB34" s="291"/>
      <c r="MC34" s="291"/>
      <c r="MD34" s="291"/>
      <c r="ME34" s="291"/>
      <c r="MF34" s="291"/>
      <c r="MG34" s="291"/>
      <c r="MH34" s="291"/>
      <c r="MI34" s="291"/>
      <c r="MJ34" s="291"/>
      <c r="MK34" s="291"/>
      <c r="ML34" s="291"/>
      <c r="MM34" s="291"/>
      <c r="MN34" s="291"/>
      <c r="MO34" s="291"/>
      <c r="MP34" s="291"/>
      <c r="MQ34" s="291"/>
      <c r="MR34" s="291"/>
      <c r="MS34" s="291"/>
      <c r="MT34" s="291"/>
      <c r="MU34" s="291"/>
      <c r="MV34" s="291"/>
      <c r="MW34" s="291"/>
      <c r="MX34" s="291"/>
      <c r="MY34" s="291"/>
      <c r="MZ34" s="291"/>
      <c r="NA34" s="291"/>
      <c r="NB34" s="291"/>
      <c r="NC34" s="291"/>
      <c r="ND34" s="291"/>
      <c r="NE34" s="291"/>
      <c r="NF34" s="291"/>
      <c r="NG34" s="291"/>
      <c r="NH34" s="291"/>
      <c r="NI34" s="291"/>
      <c r="NJ34" s="291"/>
      <c r="NK34" s="291"/>
      <c r="NL34" s="291"/>
      <c r="NM34" s="291"/>
      <c r="NN34" s="291"/>
      <c r="NO34" s="291"/>
      <c r="NP34" s="291"/>
      <c r="NQ34" s="291"/>
      <c r="NR34" s="291"/>
      <c r="NS34" s="291"/>
      <c r="NT34" s="291"/>
      <c r="NU34" s="291"/>
      <c r="NV34" s="291"/>
      <c r="NW34" s="291"/>
      <c r="NX34" s="291"/>
      <c r="NY34" s="291"/>
      <c r="NZ34" s="291"/>
      <c r="OA34" s="291"/>
      <c r="OB34" s="291"/>
      <c r="OC34" s="291"/>
      <c r="OD34" s="291"/>
      <c r="OE34" s="291"/>
      <c r="OF34" s="291"/>
      <c r="OG34" s="291"/>
      <c r="OH34" s="291"/>
      <c r="OI34" s="291"/>
      <c r="OJ34" s="291"/>
      <c r="OK34" s="291"/>
      <c r="OL34" s="291"/>
      <c r="OM34" s="291"/>
      <c r="ON34" s="291"/>
      <c r="OO34" s="291"/>
      <c r="OP34" s="291"/>
      <c r="OQ34" s="291"/>
      <c r="OR34" s="291"/>
      <c r="OS34" s="291"/>
      <c r="OT34" s="291"/>
      <c r="OU34" s="291"/>
      <c r="OV34" s="291"/>
      <c r="OW34" s="291"/>
      <c r="OX34" s="291"/>
      <c r="OY34" s="291"/>
      <c r="OZ34" s="291"/>
      <c r="PA34" s="291"/>
      <c r="PB34" s="291"/>
      <c r="PC34" s="291"/>
      <c r="PD34" s="291"/>
      <c r="PE34" s="291"/>
      <c r="PF34" s="291"/>
      <c r="PG34" s="291"/>
      <c r="PH34" s="291"/>
      <c r="PI34" s="291"/>
      <c r="PJ34" s="291"/>
      <c r="PK34" s="291"/>
      <c r="PL34" s="291"/>
      <c r="PM34" s="291"/>
      <c r="PN34" s="291"/>
      <c r="PO34" s="291"/>
      <c r="PP34" s="291"/>
      <c r="PQ34" s="291"/>
      <c r="PR34" s="291"/>
      <c r="PS34" s="291"/>
      <c r="PT34" s="291"/>
      <c r="PU34" s="291"/>
      <c r="PV34" s="291"/>
      <c r="PW34" s="291"/>
      <c r="PX34" s="291"/>
      <c r="PY34" s="291"/>
      <c r="PZ34" s="291"/>
      <c r="QA34" s="291"/>
      <c r="QB34" s="291"/>
      <c r="QC34" s="291"/>
      <c r="QD34" s="291"/>
      <c r="QE34" s="291"/>
      <c r="QF34" s="291"/>
      <c r="QG34" s="291"/>
      <c r="QH34" s="291"/>
      <c r="QI34" s="291"/>
      <c r="QJ34" s="291"/>
      <c r="QK34" s="291"/>
      <c r="QL34" s="291"/>
      <c r="QM34" s="291"/>
      <c r="QN34" s="291"/>
      <c r="QO34" s="291"/>
      <c r="QP34" s="291"/>
      <c r="QQ34" s="291"/>
      <c r="QR34" s="291"/>
      <c r="QS34" s="291"/>
      <c r="QT34" s="291"/>
      <c r="QU34" s="291"/>
      <c r="QV34" s="291"/>
      <c r="QW34" s="291"/>
      <c r="QX34" s="291"/>
      <c r="QY34" s="291"/>
      <c r="QZ34" s="291"/>
      <c r="RA34" s="291"/>
      <c r="RB34" s="291"/>
      <c r="RC34" s="291"/>
      <c r="RD34" s="291"/>
      <c r="RE34" s="291"/>
      <c r="RF34" s="291"/>
      <c r="RG34" s="291"/>
      <c r="RH34" s="291"/>
      <c r="RI34" s="291"/>
      <c r="RJ34" s="291"/>
      <c r="RK34" s="291"/>
      <c r="RL34" s="291"/>
      <c r="RM34" s="291"/>
      <c r="RN34" s="291"/>
      <c r="RO34" s="291"/>
      <c r="RP34" s="291"/>
      <c r="RQ34" s="291"/>
      <c r="RR34" s="291"/>
      <c r="RS34" s="291"/>
      <c r="RT34" s="291"/>
      <c r="RU34" s="291"/>
      <c r="RV34" s="291"/>
      <c r="RW34" s="291"/>
      <c r="RX34" s="291"/>
      <c r="RY34" s="291"/>
      <c r="RZ34" s="291"/>
      <c r="SA34" s="291"/>
      <c r="SB34" s="291"/>
      <c r="SC34" s="291"/>
      <c r="SD34" s="291"/>
      <c r="SE34" s="291"/>
      <c r="SF34" s="291"/>
      <c r="SG34" s="291"/>
      <c r="SH34" s="291"/>
      <c r="SI34" s="291"/>
      <c r="SJ34" s="291"/>
      <c r="SK34" s="291"/>
      <c r="SL34" s="291"/>
      <c r="SM34" s="291"/>
      <c r="SN34" s="291"/>
      <c r="SO34" s="291"/>
      <c r="SP34" s="291"/>
      <c r="SQ34" s="291"/>
      <c r="SR34" s="291"/>
      <c r="SS34" s="291"/>
      <c r="ST34" s="291"/>
      <c r="SU34" s="291"/>
      <c r="SV34" s="291"/>
      <c r="SW34" s="291"/>
      <c r="SX34" s="291"/>
      <c r="SY34" s="291"/>
      <c r="SZ34" s="291"/>
      <c r="TA34" s="291"/>
      <c r="TB34" s="291"/>
      <c r="TC34" s="291"/>
      <c r="TD34" s="291"/>
      <c r="TE34" s="291"/>
      <c r="TF34" s="291"/>
      <c r="TG34" s="291"/>
      <c r="TH34" s="291"/>
      <c r="TI34" s="291"/>
      <c r="TJ34" s="291"/>
      <c r="TK34" s="291"/>
      <c r="TL34" s="291"/>
      <c r="TM34" s="291"/>
      <c r="TN34" s="291"/>
      <c r="TO34" s="291"/>
      <c r="TP34" s="291"/>
      <c r="TQ34" s="291"/>
      <c r="TR34" s="291"/>
      <c r="TS34" s="291"/>
      <c r="TT34" s="291"/>
      <c r="TU34" s="291"/>
      <c r="TV34" s="291"/>
      <c r="TW34" s="291"/>
      <c r="TX34" s="291"/>
      <c r="TY34" s="291"/>
      <c r="TZ34" s="291"/>
      <c r="UA34" s="291"/>
      <c r="UB34" s="291"/>
      <c r="UC34" s="291"/>
      <c r="UD34" s="291"/>
      <c r="UE34" s="291"/>
      <c r="UF34" s="291"/>
      <c r="UG34" s="291"/>
      <c r="UH34" s="291"/>
      <c r="UI34" s="291"/>
      <c r="UJ34" s="291"/>
      <c r="UK34" s="291"/>
      <c r="UL34" s="291"/>
      <c r="UM34" s="291"/>
      <c r="UN34" s="291"/>
      <c r="UO34" s="291"/>
      <c r="UP34" s="291"/>
      <c r="UQ34" s="291"/>
      <c r="UR34" s="291"/>
      <c r="US34" s="291"/>
      <c r="UT34" s="291"/>
      <c r="UU34" s="291"/>
      <c r="UV34" s="291"/>
      <c r="UW34" s="291"/>
      <c r="UX34" s="291"/>
      <c r="UY34" s="291"/>
      <c r="UZ34" s="291"/>
      <c r="VA34" s="291"/>
      <c r="VB34" s="291"/>
      <c r="VC34" s="291"/>
      <c r="VD34" s="291"/>
      <c r="VE34" s="291"/>
      <c r="VF34" s="291"/>
      <c r="VG34" s="291"/>
      <c r="VH34" s="291"/>
      <c r="VI34" s="291"/>
      <c r="VJ34" s="291"/>
      <c r="VK34" s="291"/>
      <c r="VL34" s="291"/>
      <c r="VM34" s="291"/>
      <c r="VN34" s="291"/>
      <c r="VO34" s="291"/>
      <c r="VP34" s="291"/>
      <c r="VQ34" s="291"/>
      <c r="VR34" s="291"/>
      <c r="VS34" s="291"/>
      <c r="VT34" s="291"/>
      <c r="VU34" s="291"/>
      <c r="VV34" s="291"/>
      <c r="VW34" s="291"/>
      <c r="VX34" s="291"/>
      <c r="VY34" s="291"/>
      <c r="VZ34" s="291"/>
      <c r="WA34" s="291"/>
      <c r="WB34" s="291"/>
      <c r="WC34" s="291"/>
      <c r="WD34" s="291"/>
      <c r="WE34" s="291"/>
      <c r="WF34" s="291"/>
      <c r="WG34" s="291"/>
      <c r="WH34" s="291"/>
      <c r="WI34" s="291"/>
      <c r="WJ34" s="291"/>
      <c r="WK34" s="291"/>
      <c r="WL34" s="291"/>
      <c r="WM34" s="291"/>
      <c r="WN34" s="291"/>
      <c r="WO34" s="291"/>
      <c r="WP34" s="291"/>
      <c r="WQ34" s="291"/>
      <c r="WR34" s="291"/>
      <c r="WS34" s="291"/>
      <c r="WT34" s="291"/>
      <c r="WU34" s="291"/>
      <c r="WV34" s="291"/>
      <c r="WW34" s="291"/>
      <c r="WX34" s="291"/>
      <c r="WY34" s="291"/>
      <c r="WZ34" s="291"/>
      <c r="XA34" s="291"/>
      <c r="XB34" s="291"/>
      <c r="XC34" s="291"/>
      <c r="XD34" s="291"/>
      <c r="XE34" s="291"/>
      <c r="XF34" s="291"/>
      <c r="XG34" s="291"/>
      <c r="XH34" s="291"/>
      <c r="XI34" s="291"/>
      <c r="XJ34" s="291"/>
      <c r="XK34" s="291"/>
      <c r="XL34" s="291"/>
      <c r="XM34" s="291"/>
      <c r="XN34" s="291"/>
      <c r="XO34" s="291"/>
      <c r="XP34" s="291"/>
      <c r="XQ34" s="291"/>
      <c r="XR34" s="291"/>
      <c r="XS34" s="291"/>
      <c r="XT34" s="291"/>
      <c r="XU34" s="291"/>
      <c r="XV34" s="291"/>
      <c r="XW34" s="291"/>
      <c r="XX34" s="291"/>
      <c r="XY34" s="291"/>
      <c r="XZ34" s="291"/>
      <c r="YA34" s="291"/>
      <c r="YB34" s="291"/>
      <c r="YC34" s="291"/>
      <c r="YD34" s="291"/>
      <c r="YE34" s="291"/>
      <c r="YF34" s="291"/>
      <c r="YG34" s="291"/>
      <c r="YH34" s="291"/>
      <c r="YI34" s="291"/>
      <c r="YJ34" s="291"/>
      <c r="YK34" s="291"/>
      <c r="YL34" s="291"/>
      <c r="YM34" s="291"/>
      <c r="YN34" s="291"/>
      <c r="YO34" s="291"/>
      <c r="YP34" s="291"/>
      <c r="YQ34" s="291"/>
      <c r="YR34" s="291"/>
      <c r="YS34" s="291"/>
      <c r="YT34" s="291"/>
      <c r="YU34" s="291"/>
      <c r="YV34" s="291"/>
      <c r="YW34" s="291"/>
      <c r="YX34" s="291"/>
      <c r="YY34" s="291"/>
      <c r="YZ34" s="291"/>
      <c r="ZA34" s="291"/>
      <c r="ZB34" s="291"/>
      <c r="ZC34" s="291"/>
      <c r="ZD34" s="291"/>
      <c r="ZE34" s="291"/>
      <c r="ZF34" s="291"/>
      <c r="ZG34" s="291"/>
      <c r="ZH34" s="291"/>
      <c r="ZI34" s="291"/>
      <c r="ZJ34" s="291"/>
      <c r="ZK34" s="291"/>
      <c r="ZL34" s="291"/>
      <c r="ZM34" s="291"/>
      <c r="ZN34" s="291"/>
      <c r="ZO34" s="291"/>
      <c r="ZP34" s="291"/>
      <c r="ZQ34" s="291"/>
      <c r="ZR34" s="291"/>
      <c r="ZS34" s="291"/>
      <c r="ZT34" s="291"/>
      <c r="ZU34" s="291"/>
      <c r="ZV34" s="291"/>
      <c r="ZW34" s="291"/>
      <c r="ZX34" s="291"/>
      <c r="ZY34" s="291"/>
      <c r="ZZ34" s="291"/>
      <c r="AAA34" s="291"/>
      <c r="AAB34" s="291"/>
      <c r="AAC34" s="291"/>
      <c r="AAD34" s="291"/>
      <c r="AAE34" s="291"/>
      <c r="AAF34" s="291"/>
      <c r="AAG34" s="291"/>
      <c r="AAH34" s="291"/>
      <c r="AAI34" s="291"/>
      <c r="AAJ34" s="291"/>
      <c r="AAK34" s="291"/>
      <c r="AAL34" s="291"/>
      <c r="AAM34" s="291"/>
      <c r="AAN34" s="291"/>
      <c r="AAO34" s="291"/>
      <c r="AAP34" s="291"/>
      <c r="AAQ34" s="291"/>
      <c r="AAR34" s="291"/>
      <c r="AAS34" s="291"/>
      <c r="AAT34" s="291"/>
      <c r="AAU34" s="291"/>
      <c r="AAV34" s="291"/>
      <c r="AAW34" s="291"/>
      <c r="AAX34" s="291"/>
      <c r="AAY34" s="291"/>
      <c r="AAZ34" s="291"/>
      <c r="ABA34" s="291"/>
      <c r="ABB34" s="291"/>
      <c r="ABC34" s="291"/>
      <c r="ABD34" s="291"/>
      <c r="ABE34" s="291"/>
      <c r="ABF34" s="291"/>
      <c r="ABG34" s="291"/>
      <c r="ABH34" s="291"/>
      <c r="ABI34" s="291"/>
      <c r="ABJ34" s="291"/>
      <c r="ABK34" s="291"/>
      <c r="ABL34" s="291"/>
      <c r="ABM34" s="291"/>
      <c r="ABN34" s="291"/>
      <c r="ABO34" s="291"/>
      <c r="ABP34" s="291"/>
      <c r="ABQ34" s="291"/>
      <c r="ABR34" s="291"/>
      <c r="ABS34" s="291"/>
      <c r="ABT34" s="291"/>
      <c r="ABU34" s="291"/>
      <c r="ABV34" s="291"/>
      <c r="ABW34" s="291"/>
      <c r="ABX34" s="291"/>
      <c r="ABY34" s="291"/>
      <c r="ABZ34" s="291"/>
      <c r="ACA34" s="291"/>
      <c r="ACB34" s="291"/>
      <c r="ACC34" s="291"/>
      <c r="ACD34" s="291"/>
      <c r="ACE34" s="291"/>
      <c r="ACF34" s="291"/>
      <c r="ACG34" s="291"/>
      <c r="ACH34" s="291"/>
      <c r="ACI34" s="291"/>
      <c r="ACJ34" s="291"/>
      <c r="ACK34" s="291"/>
      <c r="ACL34" s="291"/>
      <c r="ACM34" s="291"/>
      <c r="ACN34" s="291"/>
      <c r="ACO34" s="291"/>
      <c r="ACP34" s="291"/>
      <c r="ACQ34" s="291"/>
      <c r="ACR34" s="291"/>
      <c r="ACS34" s="291"/>
      <c r="ACT34" s="291"/>
      <c r="ACU34" s="291"/>
      <c r="ACV34" s="291"/>
      <c r="ACW34" s="291"/>
      <c r="ACX34" s="291"/>
      <c r="ACY34" s="291"/>
      <c r="ACZ34" s="291"/>
      <c r="ADA34" s="291"/>
      <c r="ADB34" s="291"/>
      <c r="ADC34" s="291"/>
      <c r="ADD34" s="291"/>
      <c r="ADE34" s="291"/>
      <c r="ADF34" s="291"/>
      <c r="ADG34" s="291"/>
      <c r="ADH34" s="291"/>
      <c r="ADI34" s="291"/>
      <c r="ADJ34" s="291"/>
      <c r="ADK34" s="291"/>
      <c r="ADL34" s="291"/>
      <c r="ADM34" s="291"/>
      <c r="ADN34" s="291"/>
      <c r="ADO34" s="291"/>
      <c r="ADP34" s="291"/>
      <c r="ADQ34" s="291"/>
      <c r="ADR34" s="291"/>
      <c r="ADS34" s="291"/>
      <c r="ADT34" s="291"/>
      <c r="ADU34" s="291"/>
      <c r="ADV34" s="291"/>
      <c r="ADW34" s="291"/>
      <c r="ADX34" s="291"/>
      <c r="ADY34" s="291"/>
      <c r="ADZ34" s="291"/>
      <c r="AEA34" s="291"/>
      <c r="AEB34" s="291"/>
      <c r="AEC34" s="291"/>
      <c r="AED34" s="291"/>
      <c r="AEE34" s="291"/>
      <c r="AEF34" s="291"/>
      <c r="AEG34" s="291"/>
      <c r="AEH34" s="291"/>
      <c r="AEI34" s="291"/>
      <c r="AEJ34" s="291"/>
      <c r="AEK34" s="291"/>
      <c r="AEL34" s="291"/>
      <c r="AEM34" s="291"/>
      <c r="AEN34" s="291"/>
      <c r="AEO34" s="291"/>
      <c r="AEP34" s="291"/>
      <c r="AEQ34" s="291"/>
      <c r="AER34" s="291"/>
      <c r="AES34" s="291"/>
      <c r="AET34" s="291"/>
      <c r="AEU34" s="291"/>
      <c r="AEV34" s="291"/>
      <c r="AEW34" s="291"/>
      <c r="AEX34" s="291"/>
      <c r="AEY34" s="291"/>
      <c r="AEZ34" s="291"/>
      <c r="AFA34" s="291"/>
      <c r="AFB34" s="291"/>
      <c r="AFC34" s="291"/>
      <c r="AFD34" s="291"/>
      <c r="AFE34" s="291"/>
      <c r="AFF34" s="291"/>
      <c r="AFG34" s="291"/>
      <c r="AFH34" s="291"/>
      <c r="AFI34" s="291"/>
      <c r="AFJ34" s="291"/>
      <c r="AFK34" s="291"/>
      <c r="AFL34" s="291"/>
      <c r="AFM34" s="291"/>
      <c r="AFN34" s="291"/>
      <c r="AFO34" s="291"/>
      <c r="AFP34" s="291"/>
      <c r="AFQ34" s="291"/>
      <c r="AFR34" s="291"/>
      <c r="AFS34" s="291"/>
      <c r="AFT34" s="291"/>
      <c r="AFU34" s="291"/>
      <c r="AFV34" s="291"/>
      <c r="AFW34" s="291"/>
      <c r="AFX34" s="291"/>
      <c r="AFY34" s="291"/>
      <c r="AFZ34" s="291"/>
      <c r="AGA34" s="291"/>
      <c r="AGB34" s="291"/>
      <c r="AGC34" s="291"/>
      <c r="AGD34" s="291"/>
      <c r="AGE34" s="291"/>
      <c r="AGF34" s="291"/>
      <c r="AGG34" s="291"/>
      <c r="AGH34" s="291"/>
      <c r="AGI34" s="291"/>
      <c r="AGJ34" s="291"/>
      <c r="AGK34" s="291"/>
      <c r="AGL34" s="291"/>
      <c r="AGM34" s="291"/>
      <c r="AGN34" s="291"/>
      <c r="AGO34" s="291"/>
      <c r="AGP34" s="291"/>
      <c r="AGQ34" s="291"/>
      <c r="AGR34" s="291"/>
      <c r="AGS34" s="291"/>
      <c r="AGT34" s="291"/>
      <c r="AGU34" s="291"/>
      <c r="AGV34" s="291"/>
      <c r="AGW34" s="291"/>
      <c r="AGX34" s="291"/>
      <c r="AGY34" s="291"/>
      <c r="AGZ34" s="291"/>
      <c r="AHA34" s="291"/>
      <c r="AHB34" s="291"/>
      <c r="AHC34" s="291"/>
      <c r="AHD34" s="291"/>
      <c r="AHE34" s="291"/>
      <c r="AHF34" s="291"/>
      <c r="AHG34" s="291"/>
      <c r="AHH34" s="291"/>
      <c r="AHI34" s="291"/>
      <c r="AHJ34" s="291"/>
      <c r="AHK34" s="291"/>
      <c r="AHL34" s="291"/>
      <c r="AHM34" s="291"/>
      <c r="AHN34" s="291"/>
      <c r="AHO34" s="291"/>
      <c r="AHP34" s="291"/>
      <c r="AHQ34" s="291"/>
      <c r="AHR34" s="291"/>
      <c r="AHS34" s="291"/>
      <c r="AHT34" s="291"/>
      <c r="AHU34" s="291"/>
      <c r="AHV34" s="291"/>
      <c r="AHW34" s="291"/>
      <c r="AHX34" s="291"/>
      <c r="AHY34" s="291"/>
      <c r="AHZ34" s="291"/>
      <c r="AIA34" s="291"/>
      <c r="AIB34" s="291"/>
      <c r="AIC34" s="291"/>
      <c r="AID34" s="291"/>
      <c r="AIE34" s="291"/>
      <c r="AIF34" s="291"/>
      <c r="AIG34" s="291"/>
      <c r="AIH34" s="291"/>
      <c r="AII34" s="291"/>
      <c r="AIJ34" s="291"/>
      <c r="AIK34" s="291"/>
      <c r="AIL34" s="291"/>
      <c r="AIM34" s="291"/>
      <c r="AIN34" s="291"/>
      <c r="AIO34" s="291"/>
      <c r="AIP34" s="291"/>
      <c r="AIQ34" s="291"/>
      <c r="AIR34" s="291"/>
      <c r="AIS34" s="291"/>
      <c r="AIT34" s="291"/>
      <c r="AIU34" s="291"/>
      <c r="AIV34" s="291"/>
      <c r="AIW34" s="291"/>
      <c r="AIX34" s="291"/>
      <c r="AIY34" s="291"/>
      <c r="AIZ34" s="291"/>
      <c r="AJA34" s="291"/>
      <c r="AJB34" s="291"/>
      <c r="AJC34" s="291"/>
      <c r="AJD34" s="291"/>
      <c r="AJE34" s="291"/>
      <c r="AJF34" s="291"/>
      <c r="AJG34" s="291"/>
      <c r="AJH34" s="291"/>
      <c r="AJI34" s="291"/>
      <c r="AJJ34" s="291"/>
      <c r="AJK34" s="291"/>
      <c r="AJL34" s="291"/>
      <c r="AJM34" s="291"/>
      <c r="AJN34" s="291"/>
      <c r="AJO34" s="291"/>
      <c r="AJP34" s="291"/>
      <c r="AJQ34" s="291"/>
      <c r="AJR34" s="291"/>
      <c r="AJS34" s="291"/>
      <c r="AJT34" s="291"/>
      <c r="AJU34" s="291"/>
      <c r="AJV34" s="291"/>
      <c r="AJW34" s="291"/>
      <c r="AJX34" s="291"/>
      <c r="AJY34" s="291"/>
      <c r="AJZ34" s="291"/>
      <c r="AKA34" s="291"/>
      <c r="AKB34" s="291"/>
      <c r="AKC34" s="291"/>
      <c r="AKD34" s="291"/>
      <c r="AKE34" s="291"/>
      <c r="AKF34" s="291"/>
      <c r="AKG34" s="291"/>
      <c r="AKH34" s="291"/>
      <c r="AKI34" s="291"/>
      <c r="AKJ34" s="291"/>
      <c r="AKK34" s="291"/>
      <c r="AKL34" s="291"/>
      <c r="AKM34" s="291"/>
      <c r="AKN34" s="291"/>
      <c r="AKO34" s="291"/>
      <c r="AKP34" s="291"/>
      <c r="AKQ34" s="291"/>
      <c r="AKR34" s="291"/>
      <c r="AKS34" s="291"/>
      <c r="AKT34" s="291"/>
      <c r="AKU34" s="291"/>
      <c r="AKV34" s="291"/>
      <c r="AKW34" s="291"/>
      <c r="AKX34" s="291"/>
      <c r="AKY34" s="291"/>
      <c r="AKZ34" s="291"/>
      <c r="ALA34" s="291"/>
      <c r="ALB34" s="291"/>
      <c r="ALC34" s="291"/>
      <c r="ALD34" s="291"/>
      <c r="ALE34" s="291"/>
      <c r="ALF34" s="291"/>
      <c r="ALG34" s="291"/>
      <c r="ALH34" s="291"/>
      <c r="ALI34" s="291"/>
      <c r="ALJ34" s="291"/>
      <c r="ALK34" s="291"/>
      <c r="ALL34" s="291"/>
      <c r="ALM34" s="291"/>
      <c r="ALN34" s="291"/>
      <c r="ALO34" s="291"/>
      <c r="ALP34" s="291"/>
      <c r="ALQ34" s="291"/>
      <c r="ALR34" s="291"/>
      <c r="ALS34" s="291"/>
      <c r="ALT34" s="291"/>
      <c r="ALU34" s="291"/>
      <c r="ALV34" s="291"/>
      <c r="ALW34" s="291"/>
      <c r="ALX34" s="291"/>
      <c r="ALY34" s="291"/>
      <c r="ALZ34" s="291"/>
      <c r="AMA34" s="291"/>
      <c r="AMB34" s="291"/>
      <c r="AMC34" s="291"/>
      <c r="AMD34" s="291"/>
      <c r="AME34" s="291"/>
      <c r="AMF34" s="291"/>
      <c r="AMG34" s="291"/>
      <c r="AMH34" s="291"/>
      <c r="AMI34" s="291"/>
      <c r="AMJ34" s="291"/>
      <c r="AMK34" s="291"/>
      <c r="AML34" s="291"/>
      <c r="AMM34" s="291"/>
      <c r="AMN34" s="291"/>
      <c r="AMO34" s="291"/>
      <c r="AMP34" s="291"/>
      <c r="AMQ34" s="291"/>
      <c r="AMR34" s="291"/>
      <c r="AMS34" s="291"/>
      <c r="AMT34" s="291"/>
      <c r="AMU34" s="291"/>
      <c r="AMV34" s="291"/>
      <c r="AMW34" s="291"/>
      <c r="AMX34" s="291"/>
      <c r="AMY34" s="291"/>
      <c r="AMZ34" s="291"/>
      <c r="ANA34" s="291"/>
      <c r="ANB34" s="291"/>
      <c r="ANC34" s="291"/>
      <c r="AND34" s="291"/>
      <c r="ANE34" s="291"/>
      <c r="ANF34" s="291"/>
      <c r="ANG34" s="291"/>
      <c r="ANH34" s="291"/>
      <c r="ANI34" s="291"/>
      <c r="ANJ34" s="291"/>
      <c r="ANK34" s="291"/>
      <c r="ANL34" s="291"/>
      <c r="ANM34" s="291"/>
      <c r="ANN34" s="291"/>
      <c r="ANO34" s="291"/>
      <c r="ANP34" s="291"/>
      <c r="ANQ34" s="291"/>
      <c r="ANR34" s="291"/>
      <c r="ANS34" s="291"/>
      <c r="ANT34" s="291"/>
      <c r="ANU34" s="291"/>
      <c r="ANV34" s="291"/>
      <c r="ANW34" s="291"/>
      <c r="ANX34" s="291"/>
      <c r="ANY34" s="291"/>
      <c r="ANZ34" s="291"/>
      <c r="AOA34" s="291"/>
      <c r="AOB34" s="291"/>
      <c r="AOC34" s="291"/>
      <c r="AOD34" s="291"/>
      <c r="AOE34" s="291"/>
      <c r="AOF34" s="291"/>
      <c r="AOG34" s="291"/>
      <c r="AOH34" s="291"/>
      <c r="AOI34" s="291"/>
      <c r="AOJ34" s="291"/>
      <c r="AOK34" s="291"/>
      <c r="AOL34" s="291"/>
      <c r="AOM34" s="291"/>
      <c r="AON34" s="291"/>
      <c r="AOO34" s="291"/>
      <c r="AOP34" s="291"/>
      <c r="AOQ34" s="291"/>
      <c r="AOR34" s="291"/>
      <c r="AOS34" s="291"/>
      <c r="AOT34" s="291"/>
      <c r="AOU34" s="291"/>
      <c r="AOV34" s="291"/>
      <c r="AOW34" s="291"/>
      <c r="AOX34" s="291"/>
      <c r="AOY34" s="291"/>
      <c r="AOZ34" s="291"/>
      <c r="APA34" s="291"/>
      <c r="APB34" s="291"/>
      <c r="APC34" s="291"/>
      <c r="APD34" s="291"/>
      <c r="APE34" s="291"/>
      <c r="APF34" s="291"/>
      <c r="APG34" s="291"/>
      <c r="APH34" s="291"/>
      <c r="API34" s="291"/>
      <c r="APJ34" s="291"/>
      <c r="APK34" s="291"/>
      <c r="APL34" s="291"/>
      <c r="APM34" s="291"/>
      <c r="APN34" s="291"/>
      <c r="APO34" s="291"/>
      <c r="APP34" s="291"/>
      <c r="APQ34" s="291"/>
      <c r="APR34" s="291"/>
      <c r="APS34" s="291"/>
      <c r="APT34" s="291"/>
      <c r="APU34" s="291"/>
      <c r="APV34" s="291"/>
      <c r="APW34" s="291"/>
      <c r="APX34" s="291"/>
      <c r="APY34" s="291"/>
      <c r="APZ34" s="291"/>
      <c r="AQA34" s="291"/>
      <c r="AQB34" s="291"/>
      <c r="AQC34" s="291"/>
      <c r="AQD34" s="291"/>
      <c r="AQE34" s="291"/>
      <c r="AQF34" s="291"/>
      <c r="AQG34" s="291"/>
      <c r="AQH34" s="291"/>
      <c r="AQI34" s="291"/>
      <c r="AQJ34" s="291"/>
      <c r="AQK34" s="291"/>
      <c r="AQL34" s="291"/>
      <c r="AQM34" s="291"/>
      <c r="AQN34" s="291"/>
      <c r="AQO34" s="291"/>
      <c r="AQP34" s="291"/>
      <c r="AQQ34" s="291"/>
      <c r="AQR34" s="291"/>
      <c r="AQS34" s="291"/>
      <c r="AQT34" s="291"/>
      <c r="AQU34" s="291"/>
      <c r="AQV34" s="291"/>
      <c r="AQW34" s="291"/>
      <c r="AQX34" s="291"/>
      <c r="AQY34" s="291"/>
      <c r="AQZ34" s="291"/>
      <c r="ARA34" s="291"/>
      <c r="ARB34" s="291"/>
      <c r="ARC34" s="291"/>
      <c r="ARD34" s="291"/>
      <c r="ARE34" s="291"/>
      <c r="ARF34" s="291"/>
      <c r="ARG34" s="291"/>
      <c r="ARH34" s="291"/>
      <c r="ARI34" s="291"/>
      <c r="ARJ34" s="291"/>
      <c r="ARK34" s="291"/>
      <c r="ARL34" s="291"/>
      <c r="ARM34" s="291"/>
      <c r="ARN34" s="291"/>
      <c r="ARO34" s="291"/>
      <c r="ARP34" s="291"/>
      <c r="ARQ34" s="291"/>
      <c r="ARR34" s="291"/>
      <c r="ARS34" s="291"/>
      <c r="ART34" s="291"/>
      <c r="ARU34" s="291"/>
      <c r="ARV34" s="291"/>
      <c r="ARW34" s="291"/>
      <c r="ARX34" s="291"/>
      <c r="ARY34" s="291"/>
      <c r="ARZ34" s="291"/>
      <c r="ASA34" s="291"/>
      <c r="ASB34" s="291"/>
      <c r="ASC34" s="291"/>
      <c r="ASD34" s="291"/>
      <c r="ASE34" s="291"/>
      <c r="ASF34" s="291"/>
      <c r="ASG34" s="291"/>
      <c r="ASH34" s="291"/>
      <c r="ASI34" s="291"/>
      <c r="ASJ34" s="291"/>
      <c r="ASK34" s="291"/>
      <c r="ASL34" s="291"/>
      <c r="ASM34" s="291"/>
      <c r="ASN34" s="291"/>
      <c r="ASO34" s="291"/>
      <c r="ASP34" s="291"/>
      <c r="ASQ34" s="291"/>
      <c r="ASR34" s="291"/>
      <c r="ASS34" s="291"/>
      <c r="AST34" s="291"/>
      <c r="ASU34" s="291"/>
      <c r="ASV34" s="291"/>
      <c r="ASW34" s="291"/>
      <c r="ASX34" s="291"/>
      <c r="ASY34" s="291"/>
      <c r="ASZ34" s="291"/>
      <c r="ATA34" s="291"/>
      <c r="ATB34" s="291"/>
      <c r="ATC34" s="291"/>
      <c r="ATD34" s="291"/>
      <c r="ATE34" s="291"/>
      <c r="ATF34" s="291"/>
      <c r="ATG34" s="291"/>
      <c r="ATH34" s="291"/>
      <c r="ATI34" s="291"/>
      <c r="ATJ34" s="291"/>
      <c r="ATK34" s="291"/>
      <c r="ATL34" s="291"/>
      <c r="ATM34" s="291"/>
      <c r="ATN34" s="291"/>
      <c r="ATO34" s="291"/>
      <c r="ATP34" s="291"/>
      <c r="ATQ34" s="291"/>
      <c r="ATR34" s="291"/>
      <c r="ATS34" s="291"/>
      <c r="ATT34" s="291"/>
      <c r="ATU34" s="291"/>
      <c r="ATV34" s="291"/>
      <c r="ATW34" s="291"/>
      <c r="ATX34" s="291"/>
      <c r="ATY34" s="291"/>
      <c r="ATZ34" s="291"/>
      <c r="AUA34" s="291"/>
      <c r="AUB34" s="291"/>
      <c r="AUC34" s="291"/>
      <c r="AUD34" s="291"/>
      <c r="AUE34" s="291"/>
      <c r="AUF34" s="291"/>
      <c r="AUG34" s="291"/>
      <c r="AUH34" s="291"/>
      <c r="AUI34" s="291"/>
      <c r="AUJ34" s="291"/>
      <c r="AUK34" s="291"/>
      <c r="AUL34" s="291"/>
      <c r="AUM34" s="291"/>
      <c r="AUN34" s="291"/>
      <c r="AUO34" s="291"/>
      <c r="AUP34" s="291"/>
      <c r="AUQ34" s="291"/>
      <c r="AUR34" s="291"/>
      <c r="AUS34" s="291"/>
      <c r="AUT34" s="291"/>
      <c r="AUU34" s="291"/>
      <c r="AUV34" s="291"/>
      <c r="AUW34" s="291"/>
      <c r="AUX34" s="291"/>
      <c r="AUY34" s="291"/>
      <c r="AUZ34" s="291"/>
      <c r="AVA34" s="291"/>
      <c r="AVB34" s="291"/>
      <c r="AVC34" s="291"/>
      <c r="AVD34" s="291"/>
      <c r="AVE34" s="291"/>
      <c r="AVF34" s="291"/>
      <c r="AVG34" s="291"/>
      <c r="AVH34" s="291"/>
      <c r="AVI34" s="291"/>
      <c r="AVJ34" s="291"/>
      <c r="AVK34" s="291"/>
      <c r="AVL34" s="291"/>
      <c r="AVM34" s="291"/>
      <c r="AVN34" s="291"/>
      <c r="AVO34" s="291"/>
      <c r="AVP34" s="291"/>
      <c r="AVQ34" s="291"/>
      <c r="AVR34" s="291"/>
      <c r="AVS34" s="291"/>
      <c r="AVT34" s="291"/>
      <c r="AVU34" s="291"/>
      <c r="AVV34" s="291"/>
      <c r="AVW34" s="291"/>
      <c r="AVX34" s="291"/>
      <c r="AVY34" s="291"/>
      <c r="AVZ34" s="291"/>
      <c r="AWA34" s="291"/>
      <c r="AWB34" s="291"/>
      <c r="AWC34" s="291"/>
      <c r="AWD34" s="291"/>
      <c r="AWE34" s="291"/>
      <c r="AWF34" s="291"/>
      <c r="AWG34" s="291"/>
      <c r="AWH34" s="291"/>
      <c r="AWI34" s="291"/>
      <c r="AWJ34" s="291"/>
      <c r="AWK34" s="291"/>
      <c r="AWL34" s="291"/>
      <c r="AWM34" s="291"/>
      <c r="AWN34" s="291"/>
      <c r="AWO34" s="291"/>
      <c r="AWP34" s="291"/>
      <c r="AWQ34" s="291"/>
      <c r="AWR34" s="291"/>
      <c r="AWS34" s="291"/>
      <c r="AWT34" s="291"/>
      <c r="AWU34" s="291"/>
      <c r="AWV34" s="291"/>
      <c r="AWW34" s="291"/>
      <c r="AWX34" s="291"/>
      <c r="AWY34" s="291"/>
      <c r="AWZ34" s="291"/>
      <c r="AXA34" s="291"/>
      <c r="AXB34" s="291"/>
      <c r="AXC34" s="291"/>
      <c r="AXD34" s="291"/>
      <c r="AXE34" s="291"/>
      <c r="AXF34" s="291"/>
      <c r="AXG34" s="291"/>
      <c r="AXH34" s="291"/>
      <c r="AXI34" s="291"/>
      <c r="AXJ34" s="291"/>
      <c r="AXK34" s="291"/>
      <c r="AXL34" s="291"/>
      <c r="AXM34" s="291"/>
      <c r="AXN34" s="291"/>
      <c r="AXO34" s="291"/>
      <c r="AXP34" s="291"/>
      <c r="AXQ34" s="291"/>
      <c r="AXR34" s="291"/>
      <c r="AXS34" s="291"/>
      <c r="AXT34" s="291"/>
      <c r="AXU34" s="291"/>
      <c r="AXV34" s="291"/>
      <c r="AXW34" s="291"/>
      <c r="AXX34" s="291"/>
      <c r="AXY34" s="291"/>
      <c r="AXZ34" s="291"/>
      <c r="AYA34" s="291"/>
      <c r="AYB34" s="291"/>
      <c r="AYC34" s="291"/>
      <c r="AYD34" s="291"/>
      <c r="AYE34" s="291"/>
      <c r="AYF34" s="291"/>
      <c r="AYG34" s="291"/>
      <c r="AYH34" s="291"/>
      <c r="AYI34" s="291"/>
      <c r="AYJ34" s="291"/>
      <c r="AYK34" s="291"/>
      <c r="AYL34" s="291"/>
      <c r="AYM34" s="291"/>
      <c r="AYN34" s="291"/>
      <c r="AYO34" s="291"/>
      <c r="AYP34" s="291"/>
      <c r="AYQ34" s="291"/>
      <c r="AYR34" s="291"/>
      <c r="AYS34" s="291"/>
      <c r="AYT34" s="291"/>
      <c r="AYU34" s="291"/>
      <c r="AYV34" s="291"/>
      <c r="AYW34" s="291"/>
      <c r="AYX34" s="291"/>
      <c r="AYY34" s="291"/>
      <c r="AYZ34" s="291"/>
      <c r="AZA34" s="291"/>
      <c r="AZB34" s="291"/>
      <c r="AZC34" s="291"/>
      <c r="AZD34" s="291"/>
      <c r="AZE34" s="291"/>
      <c r="AZF34" s="291"/>
      <c r="AZG34" s="291"/>
      <c r="AZH34" s="291"/>
      <c r="AZI34" s="291"/>
      <c r="AZJ34" s="291"/>
      <c r="AZK34" s="291"/>
      <c r="AZL34" s="291"/>
      <c r="AZM34" s="291"/>
      <c r="AZN34" s="291"/>
      <c r="AZO34" s="291"/>
      <c r="AZP34" s="291"/>
      <c r="AZQ34" s="291"/>
      <c r="AZR34" s="291"/>
      <c r="AZS34" s="291"/>
      <c r="AZT34" s="291"/>
      <c r="AZU34" s="291"/>
      <c r="AZV34" s="291"/>
      <c r="AZW34" s="291"/>
      <c r="AZX34" s="291"/>
      <c r="AZY34" s="291"/>
      <c r="AZZ34" s="291"/>
      <c r="BAA34" s="291"/>
      <c r="BAB34" s="291"/>
      <c r="BAC34" s="291"/>
      <c r="BAD34" s="291"/>
      <c r="BAE34" s="291"/>
      <c r="BAF34" s="291"/>
      <c r="BAG34" s="291"/>
      <c r="BAH34" s="291"/>
      <c r="BAI34" s="291"/>
      <c r="BAJ34" s="291"/>
      <c r="BAK34" s="291"/>
      <c r="BAL34" s="291"/>
      <c r="BAM34" s="291"/>
      <c r="BAN34" s="291"/>
      <c r="BAO34" s="291"/>
      <c r="BAP34" s="291"/>
      <c r="BAQ34" s="291"/>
      <c r="BAR34" s="291"/>
      <c r="BAS34" s="291"/>
      <c r="BAT34" s="291"/>
      <c r="BAU34" s="291"/>
      <c r="BAV34" s="291"/>
      <c r="BAW34" s="291"/>
      <c r="BAX34" s="291"/>
      <c r="BAY34" s="291"/>
      <c r="BAZ34" s="291"/>
      <c r="BBA34" s="291"/>
      <c r="BBB34" s="291"/>
      <c r="BBC34" s="291"/>
      <c r="BBD34" s="291"/>
      <c r="BBE34" s="291"/>
      <c r="BBF34" s="291"/>
      <c r="BBG34" s="291"/>
      <c r="BBH34" s="291"/>
      <c r="BBI34" s="291"/>
      <c r="BBJ34" s="291"/>
      <c r="BBK34" s="291"/>
      <c r="BBL34" s="291"/>
      <c r="BBM34" s="291"/>
      <c r="BBN34" s="291"/>
      <c r="BBO34" s="291"/>
      <c r="BBP34" s="291"/>
      <c r="BBQ34" s="291"/>
      <c r="BBR34" s="291"/>
      <c r="BBS34" s="291"/>
      <c r="BBT34" s="291"/>
      <c r="BBU34" s="291"/>
      <c r="BBV34" s="291"/>
      <c r="BBW34" s="291"/>
      <c r="BBX34" s="291"/>
      <c r="BBY34" s="291"/>
      <c r="BBZ34" s="291"/>
      <c r="BCA34" s="291"/>
      <c r="BCB34" s="291"/>
      <c r="BCC34" s="291"/>
      <c r="BCD34" s="291"/>
      <c r="BCE34" s="291"/>
      <c r="BCF34" s="291"/>
      <c r="BCG34" s="291"/>
      <c r="BCH34" s="291"/>
      <c r="BCI34" s="291"/>
      <c r="BCJ34" s="291"/>
      <c r="BCK34" s="291"/>
      <c r="BCL34" s="291"/>
      <c r="BCM34" s="291"/>
      <c r="BCN34" s="291"/>
      <c r="BCO34" s="291"/>
      <c r="BCP34" s="291"/>
      <c r="BCQ34" s="291"/>
      <c r="BCR34" s="291"/>
      <c r="BCS34" s="291"/>
      <c r="BCT34" s="291"/>
      <c r="BCU34" s="291"/>
      <c r="BCV34" s="291"/>
      <c r="BCW34" s="291"/>
      <c r="BCX34" s="291"/>
      <c r="BCY34" s="291"/>
      <c r="BCZ34" s="291"/>
      <c r="BDA34" s="291"/>
      <c r="BDB34" s="291"/>
      <c r="BDC34" s="291"/>
      <c r="BDD34" s="291"/>
      <c r="BDE34" s="291"/>
      <c r="BDF34" s="291"/>
      <c r="BDG34" s="291"/>
      <c r="BDH34" s="291"/>
      <c r="BDI34" s="291"/>
      <c r="BDJ34" s="291"/>
      <c r="BDK34" s="291"/>
      <c r="BDL34" s="291"/>
      <c r="BDM34" s="291"/>
      <c r="BDN34" s="291"/>
      <c r="BDO34" s="291"/>
      <c r="BDP34" s="291"/>
      <c r="BDQ34" s="291"/>
      <c r="BDR34" s="291"/>
      <c r="BDS34" s="291"/>
      <c r="BDT34" s="291"/>
      <c r="BDU34" s="291"/>
      <c r="BDV34" s="291"/>
      <c r="BDW34" s="291"/>
      <c r="BDX34" s="291"/>
      <c r="BDY34" s="291"/>
      <c r="BDZ34" s="291"/>
      <c r="BEA34" s="291"/>
      <c r="BEB34" s="291"/>
      <c r="BEC34" s="291"/>
      <c r="BED34" s="291"/>
      <c r="BEE34" s="291"/>
      <c r="BEF34" s="291"/>
      <c r="BEG34" s="291"/>
      <c r="BEH34" s="291"/>
      <c r="BEI34" s="291"/>
      <c r="BEJ34" s="291"/>
      <c r="BEK34" s="291"/>
      <c r="BEL34" s="291"/>
      <c r="BEM34" s="291"/>
      <c r="BEN34" s="291"/>
      <c r="BEO34" s="291"/>
      <c r="BEP34" s="291"/>
      <c r="BEQ34" s="291"/>
      <c r="BER34" s="291"/>
      <c r="BES34" s="291"/>
      <c r="BET34" s="291"/>
      <c r="BEU34" s="291"/>
      <c r="BEV34" s="291"/>
      <c r="BEW34" s="291"/>
      <c r="BEX34" s="291"/>
      <c r="BEY34" s="291"/>
      <c r="BEZ34" s="291"/>
      <c r="BFA34" s="291"/>
      <c r="BFB34" s="291"/>
      <c r="BFC34" s="291"/>
      <c r="BFD34" s="291"/>
      <c r="BFE34" s="291"/>
      <c r="BFF34" s="291"/>
      <c r="BFG34" s="291"/>
      <c r="BFH34" s="291"/>
      <c r="BFI34" s="291"/>
      <c r="BFJ34" s="291"/>
      <c r="BFK34" s="291"/>
      <c r="BFL34" s="291"/>
      <c r="BFM34" s="291"/>
      <c r="BFN34" s="291"/>
      <c r="BFO34" s="291"/>
      <c r="BFP34" s="291"/>
      <c r="BFQ34" s="291"/>
      <c r="BFR34" s="291"/>
      <c r="BFS34" s="291"/>
      <c r="BFT34" s="291"/>
      <c r="BFU34" s="291"/>
      <c r="BFV34" s="291"/>
      <c r="BFW34" s="291"/>
      <c r="BFX34" s="291"/>
      <c r="BFY34" s="291"/>
      <c r="BFZ34" s="291"/>
      <c r="BGA34" s="291"/>
      <c r="BGB34" s="291"/>
      <c r="BGC34" s="291"/>
      <c r="BGD34" s="291"/>
      <c r="BGE34" s="291"/>
      <c r="BGF34" s="291"/>
      <c r="BGG34" s="291"/>
      <c r="BGH34" s="291"/>
      <c r="BGI34" s="291"/>
      <c r="BGJ34" s="291"/>
      <c r="BGK34" s="291"/>
      <c r="BGL34" s="291"/>
      <c r="BGM34" s="291"/>
      <c r="BGN34" s="291"/>
      <c r="BGO34" s="291"/>
      <c r="BGP34" s="291"/>
      <c r="BGQ34" s="291"/>
      <c r="BGR34" s="291"/>
      <c r="BGS34" s="291"/>
      <c r="BGT34" s="291"/>
      <c r="BGU34" s="291"/>
      <c r="BGV34" s="291"/>
      <c r="BGW34" s="291"/>
      <c r="BGX34" s="291"/>
      <c r="BGY34" s="291"/>
      <c r="BGZ34" s="291"/>
      <c r="BHA34" s="291"/>
      <c r="BHB34" s="291"/>
      <c r="BHC34" s="291"/>
      <c r="BHD34" s="291"/>
      <c r="BHE34" s="291"/>
      <c r="BHF34" s="291"/>
      <c r="BHG34" s="291"/>
      <c r="BHH34" s="291"/>
      <c r="BHI34" s="291"/>
      <c r="BHJ34" s="291"/>
      <c r="BHK34" s="291"/>
      <c r="BHL34" s="291"/>
      <c r="BHM34" s="291"/>
      <c r="BHN34" s="291"/>
      <c r="BHO34" s="291"/>
      <c r="BHP34" s="291"/>
      <c r="BHQ34" s="291"/>
      <c r="BHR34" s="291"/>
      <c r="BHS34" s="291"/>
      <c r="BHT34" s="291"/>
      <c r="BHU34" s="291"/>
      <c r="BHV34" s="291"/>
      <c r="BHW34" s="291"/>
      <c r="BHX34" s="291"/>
      <c r="BHY34" s="291"/>
      <c r="BHZ34" s="291"/>
      <c r="BIA34" s="291"/>
      <c r="BIB34" s="291"/>
      <c r="BIC34" s="291"/>
      <c r="BID34" s="291"/>
      <c r="BIE34" s="291"/>
      <c r="BIF34" s="291"/>
      <c r="BIG34" s="291"/>
      <c r="BIH34" s="291"/>
      <c r="BII34" s="291"/>
      <c r="BIJ34" s="291"/>
      <c r="BIK34" s="291"/>
      <c r="BIL34" s="291"/>
      <c r="BIM34" s="291"/>
      <c r="BIN34" s="291"/>
      <c r="BIO34" s="291"/>
      <c r="BIP34" s="291"/>
      <c r="BIQ34" s="291"/>
      <c r="BIR34" s="291"/>
      <c r="BIS34" s="291"/>
      <c r="BIT34" s="291"/>
      <c r="BIU34" s="291"/>
      <c r="BIV34" s="291"/>
      <c r="BIW34" s="291"/>
      <c r="BIX34" s="291"/>
      <c r="BIY34" s="291"/>
      <c r="BIZ34" s="291"/>
      <c r="BJA34" s="291"/>
      <c r="BJB34" s="291"/>
      <c r="BJC34" s="291"/>
      <c r="BJD34" s="291"/>
      <c r="BJE34" s="291"/>
      <c r="BJF34" s="291"/>
      <c r="BJG34" s="291"/>
      <c r="BJH34" s="291"/>
      <c r="BJI34" s="291"/>
      <c r="BJJ34" s="291"/>
      <c r="BJK34" s="291"/>
      <c r="BJL34" s="291"/>
      <c r="BJM34" s="291"/>
      <c r="BJN34" s="291"/>
      <c r="BJO34" s="291"/>
      <c r="BJP34" s="291"/>
      <c r="BJQ34" s="291"/>
      <c r="BJR34" s="291"/>
      <c r="BJS34" s="291"/>
      <c r="BJT34" s="291"/>
      <c r="BJU34" s="291"/>
      <c r="BJV34" s="291"/>
      <c r="BJW34" s="291"/>
      <c r="BJX34" s="291"/>
      <c r="BJY34" s="291"/>
      <c r="BJZ34" s="291"/>
      <c r="BKA34" s="291"/>
      <c r="BKB34" s="291"/>
      <c r="BKC34" s="291"/>
      <c r="BKD34" s="291"/>
      <c r="BKE34" s="291"/>
      <c r="BKF34" s="291"/>
      <c r="BKG34" s="291"/>
      <c r="BKH34" s="291"/>
      <c r="BKI34" s="291"/>
      <c r="BKJ34" s="291"/>
      <c r="BKK34" s="291"/>
      <c r="BKL34" s="291"/>
      <c r="BKM34" s="291"/>
      <c r="BKN34" s="291"/>
      <c r="BKO34" s="291"/>
      <c r="BKP34" s="291"/>
      <c r="BKQ34" s="291"/>
      <c r="BKR34" s="291"/>
      <c r="BKS34" s="291"/>
      <c r="BKT34" s="291"/>
      <c r="BKU34" s="291"/>
      <c r="BKV34" s="291"/>
      <c r="BKW34" s="291"/>
      <c r="BKX34" s="291"/>
      <c r="BKY34" s="291"/>
      <c r="BKZ34" s="291"/>
      <c r="BLA34" s="291"/>
      <c r="BLB34" s="291"/>
      <c r="BLC34" s="291"/>
      <c r="BLD34" s="291"/>
      <c r="BLE34" s="291"/>
      <c r="BLF34" s="291"/>
      <c r="BLG34" s="291"/>
      <c r="BLH34" s="291"/>
      <c r="BLI34" s="291"/>
      <c r="BLJ34" s="291"/>
      <c r="BLK34" s="291"/>
      <c r="BLL34" s="291"/>
      <c r="BLM34" s="291"/>
      <c r="BLN34" s="291"/>
      <c r="BLO34" s="291"/>
      <c r="BLP34" s="291"/>
      <c r="BLQ34" s="291"/>
      <c r="BLR34" s="291"/>
      <c r="BLS34" s="291"/>
      <c r="BLT34" s="291"/>
      <c r="BLU34" s="291"/>
      <c r="BLV34" s="291"/>
      <c r="BLW34" s="291"/>
      <c r="BLX34" s="291"/>
      <c r="BLY34" s="291"/>
      <c r="BLZ34" s="291"/>
      <c r="BMA34" s="291"/>
      <c r="BMB34" s="291"/>
      <c r="BMC34" s="291"/>
      <c r="BMD34" s="291"/>
      <c r="BME34" s="291"/>
      <c r="BMF34" s="291"/>
      <c r="BMG34" s="291"/>
      <c r="BMH34" s="291"/>
      <c r="BMI34" s="291"/>
      <c r="BMJ34" s="291"/>
      <c r="BMK34" s="291"/>
      <c r="BML34" s="291"/>
      <c r="BMM34" s="291"/>
      <c r="BMN34" s="291"/>
      <c r="BMO34" s="291"/>
      <c r="BMP34" s="291"/>
      <c r="BMQ34" s="291"/>
      <c r="BMR34" s="291"/>
      <c r="BMS34" s="291"/>
      <c r="BMT34" s="291"/>
      <c r="BMU34" s="291"/>
      <c r="BMV34" s="291"/>
      <c r="BMW34" s="291"/>
      <c r="BMX34" s="291"/>
      <c r="BMY34" s="291"/>
      <c r="BMZ34" s="291"/>
      <c r="BNA34" s="291"/>
      <c r="BNB34" s="291"/>
      <c r="BNC34" s="291"/>
      <c r="BND34" s="291"/>
      <c r="BNE34" s="291"/>
      <c r="BNF34" s="291"/>
      <c r="BNG34" s="291"/>
      <c r="BNH34" s="291"/>
      <c r="BNI34" s="291"/>
      <c r="BNJ34" s="291"/>
      <c r="BNK34" s="291"/>
      <c r="BNL34" s="291"/>
      <c r="BNM34" s="291"/>
      <c r="BNN34" s="291"/>
      <c r="BNO34" s="291"/>
      <c r="BNP34" s="291"/>
      <c r="BNQ34" s="291"/>
      <c r="BNR34" s="291"/>
      <c r="BNS34" s="291"/>
      <c r="BNT34" s="291"/>
      <c r="BNU34" s="291"/>
      <c r="BNV34" s="291"/>
      <c r="BNW34" s="291"/>
      <c r="BNX34" s="291"/>
      <c r="BNY34" s="291"/>
      <c r="BNZ34" s="291"/>
      <c r="BOA34" s="291"/>
      <c r="BOB34" s="291"/>
      <c r="BOC34" s="291"/>
      <c r="BOD34" s="291"/>
      <c r="BOE34" s="291"/>
      <c r="BOF34" s="291"/>
      <c r="BOG34" s="291"/>
      <c r="BOH34" s="291"/>
      <c r="BOI34" s="291"/>
      <c r="BOJ34" s="291"/>
      <c r="BOK34" s="291"/>
      <c r="BOL34" s="291"/>
      <c r="BOM34" s="291"/>
      <c r="BON34" s="291"/>
      <c r="BOO34" s="291"/>
      <c r="BOP34" s="291"/>
      <c r="BOQ34" s="291"/>
      <c r="BOR34" s="291"/>
      <c r="BOS34" s="291"/>
      <c r="BOT34" s="291"/>
      <c r="BOU34" s="291"/>
      <c r="BOV34" s="291"/>
      <c r="BOW34" s="291"/>
      <c r="BOX34" s="291"/>
      <c r="BOY34" s="291"/>
      <c r="BOZ34" s="291"/>
      <c r="BPA34" s="291"/>
      <c r="BPB34" s="291"/>
      <c r="BPC34" s="291"/>
      <c r="BPD34" s="291"/>
      <c r="BPE34" s="291"/>
      <c r="BPF34" s="291"/>
      <c r="BPG34" s="291"/>
      <c r="BPH34" s="291"/>
      <c r="BPI34" s="291"/>
      <c r="BPJ34" s="291"/>
      <c r="BPK34" s="291"/>
      <c r="BPL34" s="291"/>
      <c r="BPM34" s="291"/>
      <c r="BPN34" s="291"/>
      <c r="BPO34" s="291"/>
      <c r="BPP34" s="291"/>
      <c r="BPQ34" s="291"/>
      <c r="BPR34" s="291"/>
      <c r="BPS34" s="291"/>
      <c r="BPT34" s="291"/>
      <c r="BPU34" s="291"/>
      <c r="BPV34" s="291"/>
      <c r="BPW34" s="291"/>
      <c r="BPX34" s="291"/>
      <c r="BPY34" s="291"/>
      <c r="BPZ34" s="291"/>
      <c r="BQA34" s="291"/>
      <c r="BQB34" s="291"/>
      <c r="BQC34" s="291"/>
      <c r="BQD34" s="291"/>
      <c r="BQE34" s="291"/>
      <c r="BQF34" s="291"/>
      <c r="BQG34" s="291"/>
      <c r="BQH34" s="291"/>
      <c r="BQI34" s="291"/>
      <c r="BQJ34" s="291"/>
      <c r="BQK34" s="291"/>
      <c r="BQL34" s="291"/>
      <c r="BQM34" s="291"/>
      <c r="BQN34" s="291"/>
      <c r="BQO34" s="291"/>
      <c r="BQP34" s="291"/>
      <c r="BQQ34" s="291"/>
      <c r="BQR34" s="291"/>
      <c r="BQS34" s="291"/>
      <c r="BQT34" s="291"/>
      <c r="BQU34" s="291"/>
      <c r="BQV34" s="291"/>
      <c r="BQW34" s="291"/>
      <c r="BQX34" s="291"/>
      <c r="BQY34" s="291"/>
      <c r="BQZ34" s="291"/>
      <c r="BRA34" s="291"/>
      <c r="BRB34" s="291"/>
      <c r="BRC34" s="291"/>
      <c r="BRD34" s="291"/>
      <c r="BRE34" s="291"/>
      <c r="BRF34" s="291"/>
      <c r="BRG34" s="291"/>
      <c r="BRH34" s="291"/>
      <c r="BRI34" s="291"/>
      <c r="BRJ34" s="291"/>
      <c r="BRK34" s="291"/>
      <c r="BRL34" s="291"/>
      <c r="BRM34" s="291"/>
      <c r="BRN34" s="291"/>
      <c r="BRO34" s="291"/>
      <c r="BRP34" s="291"/>
      <c r="BRQ34" s="291"/>
      <c r="BRR34" s="291"/>
      <c r="BRS34" s="291"/>
      <c r="BRT34" s="291"/>
      <c r="BRU34" s="291"/>
      <c r="BRV34" s="291"/>
      <c r="BRW34" s="291"/>
      <c r="BRX34" s="291"/>
      <c r="BRY34" s="291"/>
      <c r="BRZ34" s="291"/>
      <c r="BSA34" s="291"/>
      <c r="BSB34" s="291"/>
      <c r="BSC34" s="291"/>
      <c r="BSD34" s="291"/>
      <c r="BSE34" s="291"/>
      <c r="BSF34" s="291"/>
      <c r="BSG34" s="291"/>
      <c r="BSH34" s="291"/>
      <c r="BSI34" s="291"/>
      <c r="BSJ34" s="291"/>
      <c r="BSK34" s="291"/>
      <c r="BSL34" s="291"/>
      <c r="BSM34" s="291"/>
      <c r="BSN34" s="291"/>
      <c r="BSO34" s="291"/>
      <c r="BSP34" s="291"/>
      <c r="BSQ34" s="291"/>
      <c r="BSR34" s="291"/>
      <c r="BSS34" s="291"/>
      <c r="BST34" s="291"/>
      <c r="BSU34" s="291"/>
      <c r="BSV34" s="291"/>
      <c r="BSW34" s="291"/>
      <c r="BSX34" s="291"/>
      <c r="BSY34" s="291"/>
      <c r="BSZ34" s="291"/>
      <c r="BTA34" s="291"/>
      <c r="BTB34" s="291"/>
      <c r="BTC34" s="291"/>
      <c r="BTD34" s="291"/>
      <c r="BTE34" s="291"/>
      <c r="BTF34" s="291"/>
      <c r="BTG34" s="291"/>
      <c r="BTH34" s="291"/>
      <c r="BTI34" s="291"/>
      <c r="BTJ34" s="291"/>
      <c r="BTK34" s="291"/>
      <c r="BTL34" s="291"/>
      <c r="BTM34" s="291"/>
      <c r="BTN34" s="291"/>
      <c r="BTO34" s="291"/>
      <c r="BTP34" s="291"/>
      <c r="BTQ34" s="291"/>
      <c r="BTR34" s="291"/>
      <c r="BTS34" s="291"/>
      <c r="BTT34" s="291"/>
      <c r="BTU34" s="291"/>
      <c r="BTV34" s="291"/>
      <c r="BTW34" s="291"/>
      <c r="BTX34" s="291"/>
      <c r="BTY34" s="291"/>
      <c r="BTZ34" s="291"/>
      <c r="BUA34" s="291"/>
      <c r="BUB34" s="291"/>
      <c r="BUC34" s="291"/>
      <c r="BUD34" s="291"/>
      <c r="BUE34" s="291"/>
      <c r="BUF34" s="291"/>
      <c r="BUG34" s="291"/>
      <c r="BUH34" s="291"/>
      <c r="BUI34" s="291"/>
      <c r="BUJ34" s="291"/>
      <c r="BUK34" s="291"/>
      <c r="BUL34" s="291"/>
      <c r="BUM34" s="291"/>
      <c r="BUN34" s="291"/>
      <c r="BUO34" s="291"/>
      <c r="BUP34" s="291"/>
      <c r="BUQ34" s="291"/>
      <c r="BUR34" s="291"/>
      <c r="BUS34" s="291"/>
      <c r="BUT34" s="291"/>
      <c r="BUU34" s="291"/>
      <c r="BUV34" s="291"/>
      <c r="BUW34" s="291"/>
      <c r="BUX34" s="291"/>
      <c r="BUY34" s="291"/>
      <c r="BUZ34" s="291"/>
      <c r="BVA34" s="291"/>
      <c r="BVB34" s="291"/>
      <c r="BVC34" s="291"/>
      <c r="BVD34" s="291"/>
      <c r="BVE34" s="291"/>
      <c r="BVF34" s="291"/>
      <c r="BVG34" s="291"/>
      <c r="BVH34" s="291"/>
      <c r="BVI34" s="291"/>
      <c r="BVJ34" s="291"/>
      <c r="BVK34" s="291"/>
      <c r="BVL34" s="291"/>
      <c r="BVM34" s="291"/>
      <c r="BVN34" s="291"/>
      <c r="BVO34" s="291"/>
      <c r="BVP34" s="291"/>
      <c r="BVQ34" s="291"/>
      <c r="BVR34" s="291"/>
      <c r="BVS34" s="291"/>
      <c r="BVT34" s="291"/>
      <c r="BVU34" s="291"/>
      <c r="BVV34" s="291"/>
      <c r="BVW34" s="291"/>
      <c r="BVX34" s="291"/>
      <c r="BVY34" s="291"/>
      <c r="BVZ34" s="291"/>
      <c r="BWA34" s="291"/>
      <c r="BWB34" s="291"/>
      <c r="BWC34" s="291"/>
      <c r="BWD34" s="291"/>
      <c r="BWE34" s="291"/>
      <c r="BWF34" s="291"/>
      <c r="BWG34" s="291"/>
      <c r="BWH34" s="291"/>
      <c r="BWI34" s="291"/>
      <c r="BWJ34" s="291"/>
      <c r="BWK34" s="291"/>
      <c r="BWL34" s="291"/>
      <c r="BWM34" s="291"/>
      <c r="BWN34" s="291"/>
      <c r="BWO34" s="291"/>
      <c r="BWP34" s="291"/>
      <c r="BWQ34" s="291"/>
      <c r="BWR34" s="291"/>
      <c r="BWS34" s="291"/>
      <c r="BWT34" s="291"/>
      <c r="BWU34" s="291"/>
      <c r="BWV34" s="291"/>
      <c r="BWW34" s="291"/>
      <c r="BWX34" s="291"/>
      <c r="BWY34" s="291"/>
      <c r="BWZ34" s="291"/>
      <c r="BXA34" s="291"/>
      <c r="BXB34" s="291"/>
      <c r="BXC34" s="291"/>
      <c r="BXD34" s="291"/>
      <c r="BXE34" s="291"/>
      <c r="BXF34" s="291"/>
      <c r="BXG34" s="291"/>
      <c r="BXH34" s="291"/>
      <c r="BXI34" s="291"/>
      <c r="BXJ34" s="291"/>
      <c r="BXK34" s="291"/>
      <c r="BXL34" s="291"/>
      <c r="BXM34" s="291"/>
      <c r="BXN34" s="291"/>
      <c r="BXO34" s="291"/>
      <c r="BXP34" s="291"/>
      <c r="BXQ34" s="291"/>
      <c r="BXR34" s="291"/>
      <c r="BXS34" s="291"/>
      <c r="BXT34" s="291"/>
      <c r="BXU34" s="291"/>
      <c r="BXV34" s="291"/>
      <c r="BXW34" s="291"/>
      <c r="BXX34" s="291"/>
      <c r="BXY34" s="291"/>
      <c r="BXZ34" s="291"/>
      <c r="BYA34" s="291"/>
      <c r="BYB34" s="291"/>
      <c r="BYC34" s="291"/>
      <c r="BYD34" s="291"/>
      <c r="BYE34" s="291"/>
      <c r="BYF34" s="291"/>
      <c r="BYG34" s="291"/>
      <c r="BYH34" s="291"/>
      <c r="BYI34" s="291"/>
      <c r="BYJ34" s="291"/>
      <c r="BYK34" s="291"/>
      <c r="BYL34" s="291"/>
      <c r="BYM34" s="291"/>
      <c r="BYN34" s="291"/>
      <c r="BYO34" s="291"/>
      <c r="BYP34" s="291"/>
      <c r="BYQ34" s="291"/>
      <c r="BYR34" s="291"/>
      <c r="BYS34" s="291"/>
      <c r="BYT34" s="291"/>
      <c r="BYU34" s="291"/>
      <c r="BYV34" s="291"/>
      <c r="BYW34" s="291"/>
      <c r="BYX34" s="291"/>
      <c r="BYY34" s="291"/>
      <c r="BYZ34" s="291"/>
      <c r="BZA34" s="291"/>
      <c r="BZB34" s="291"/>
      <c r="BZC34" s="291"/>
      <c r="BZD34" s="291"/>
      <c r="BZE34" s="291"/>
      <c r="BZF34" s="291"/>
      <c r="BZG34" s="291"/>
      <c r="BZH34" s="291"/>
      <c r="BZI34" s="291"/>
      <c r="BZJ34" s="291"/>
      <c r="BZK34" s="291"/>
      <c r="BZL34" s="291"/>
      <c r="BZM34" s="291"/>
      <c r="BZN34" s="291"/>
      <c r="BZO34" s="291"/>
      <c r="BZP34" s="291"/>
      <c r="BZQ34" s="291"/>
      <c r="BZR34" s="291"/>
      <c r="BZS34" s="291"/>
      <c r="BZT34" s="291"/>
      <c r="BZU34" s="291"/>
      <c r="BZV34" s="291"/>
      <c r="BZW34" s="291"/>
      <c r="BZX34" s="291"/>
      <c r="BZY34" s="291"/>
      <c r="BZZ34" s="291"/>
      <c r="CAA34" s="291"/>
      <c r="CAB34" s="291"/>
      <c r="CAC34" s="291"/>
      <c r="CAD34" s="291"/>
      <c r="CAE34" s="291"/>
      <c r="CAF34" s="291"/>
      <c r="CAG34" s="291"/>
      <c r="CAH34" s="291"/>
      <c r="CAI34" s="291"/>
      <c r="CAJ34" s="291"/>
      <c r="CAK34" s="291"/>
      <c r="CAL34" s="291"/>
      <c r="CAM34" s="291"/>
      <c r="CAN34" s="291"/>
      <c r="CAO34" s="291"/>
      <c r="CAP34" s="291"/>
      <c r="CAQ34" s="291"/>
      <c r="CAR34" s="291"/>
      <c r="CAS34" s="291"/>
      <c r="CAT34" s="291"/>
      <c r="CAU34" s="291"/>
      <c r="CAV34" s="291"/>
      <c r="CAW34" s="291"/>
      <c r="CAX34" s="291"/>
      <c r="CAY34" s="291"/>
      <c r="CAZ34" s="291"/>
      <c r="CBA34" s="291"/>
      <c r="CBB34" s="291"/>
      <c r="CBC34" s="291"/>
      <c r="CBD34" s="291"/>
      <c r="CBE34" s="291"/>
      <c r="CBF34" s="291"/>
      <c r="CBG34" s="291"/>
      <c r="CBH34" s="291"/>
      <c r="CBI34" s="291"/>
      <c r="CBJ34" s="291"/>
      <c r="CBK34" s="291"/>
      <c r="CBL34" s="291"/>
      <c r="CBM34" s="291"/>
      <c r="CBN34" s="291"/>
      <c r="CBO34" s="291"/>
      <c r="CBP34" s="291"/>
      <c r="CBQ34" s="291"/>
      <c r="CBR34" s="291"/>
      <c r="CBS34" s="291"/>
      <c r="CBT34" s="291"/>
      <c r="CBU34" s="291"/>
      <c r="CBV34" s="291"/>
      <c r="CBW34" s="291"/>
      <c r="CBX34" s="291"/>
      <c r="CBY34" s="291"/>
      <c r="CBZ34" s="291"/>
      <c r="CCA34" s="291"/>
      <c r="CCB34" s="291"/>
      <c r="CCC34" s="291"/>
      <c r="CCD34" s="291"/>
      <c r="CCE34" s="291"/>
      <c r="CCF34" s="291"/>
      <c r="CCG34" s="291"/>
      <c r="CCH34" s="291"/>
      <c r="CCI34" s="291"/>
      <c r="CCJ34" s="291"/>
      <c r="CCK34" s="291"/>
      <c r="CCL34" s="291"/>
      <c r="CCM34" s="291"/>
      <c r="CCN34" s="291"/>
      <c r="CCO34" s="291"/>
      <c r="CCP34" s="291"/>
      <c r="CCQ34" s="291"/>
      <c r="CCR34" s="291"/>
      <c r="CCS34" s="291"/>
      <c r="CCT34" s="291"/>
      <c r="CCU34" s="291"/>
      <c r="CCV34" s="291"/>
      <c r="CCW34" s="291"/>
      <c r="CCX34" s="291"/>
      <c r="CCY34" s="291"/>
      <c r="CCZ34" s="291"/>
      <c r="CDA34" s="291"/>
      <c r="CDB34" s="291"/>
      <c r="CDC34" s="291"/>
      <c r="CDD34" s="291"/>
      <c r="CDE34" s="291"/>
      <c r="CDF34" s="291"/>
      <c r="CDG34" s="291"/>
      <c r="CDH34" s="291"/>
      <c r="CDI34" s="291"/>
      <c r="CDJ34" s="291"/>
      <c r="CDK34" s="291"/>
      <c r="CDL34" s="291"/>
      <c r="CDM34" s="291"/>
      <c r="CDN34" s="291"/>
      <c r="CDO34" s="291"/>
      <c r="CDP34" s="291"/>
      <c r="CDQ34" s="291"/>
      <c r="CDR34" s="291"/>
      <c r="CDS34" s="291"/>
      <c r="CDT34" s="291"/>
      <c r="CDU34" s="291"/>
      <c r="CDV34" s="291"/>
      <c r="CDW34" s="291"/>
      <c r="CDX34" s="291"/>
      <c r="CDY34" s="291"/>
      <c r="CDZ34" s="291"/>
      <c r="CEA34" s="291"/>
      <c r="CEB34" s="291"/>
      <c r="CEC34" s="291"/>
      <c r="CED34" s="291"/>
      <c r="CEE34" s="291"/>
      <c r="CEF34" s="291"/>
      <c r="CEG34" s="291"/>
      <c r="CEH34" s="291"/>
      <c r="CEI34" s="291"/>
      <c r="CEJ34" s="291"/>
      <c r="CEK34" s="291"/>
      <c r="CEL34" s="291"/>
      <c r="CEM34" s="291"/>
      <c r="CEN34" s="291"/>
      <c r="CEO34" s="291"/>
      <c r="CEP34" s="291"/>
      <c r="CEQ34" s="291"/>
      <c r="CER34" s="291"/>
      <c r="CES34" s="291"/>
      <c r="CET34" s="291"/>
      <c r="CEU34" s="291"/>
      <c r="CEV34" s="291"/>
      <c r="CEW34" s="291"/>
      <c r="CEX34" s="291"/>
      <c r="CEY34" s="291"/>
      <c r="CEZ34" s="291"/>
      <c r="CFA34" s="291"/>
      <c r="CFB34" s="291"/>
      <c r="CFC34" s="291"/>
      <c r="CFD34" s="291"/>
      <c r="CFE34" s="291"/>
      <c r="CFF34" s="291"/>
      <c r="CFG34" s="291"/>
      <c r="CFH34" s="291"/>
      <c r="CFI34" s="291"/>
      <c r="CFJ34" s="291"/>
      <c r="CFK34" s="291"/>
      <c r="CFL34" s="291"/>
      <c r="CFM34" s="291"/>
      <c r="CFN34" s="291"/>
      <c r="CFO34" s="291"/>
      <c r="CFP34" s="291"/>
      <c r="CFQ34" s="291"/>
      <c r="CFR34" s="291"/>
      <c r="CFS34" s="291"/>
      <c r="CFT34" s="291"/>
      <c r="CFU34" s="291"/>
      <c r="CFV34" s="291"/>
      <c r="CFW34" s="291"/>
      <c r="CFX34" s="291"/>
      <c r="CFY34" s="291"/>
      <c r="CFZ34" s="291"/>
      <c r="CGA34" s="291"/>
      <c r="CGB34" s="291"/>
      <c r="CGC34" s="291"/>
      <c r="CGD34" s="291"/>
      <c r="CGE34" s="291"/>
      <c r="CGF34" s="291"/>
      <c r="CGG34" s="291"/>
      <c r="CGH34" s="291"/>
      <c r="CGI34" s="291"/>
      <c r="CGJ34" s="291"/>
      <c r="CGK34" s="291"/>
      <c r="CGL34" s="291"/>
      <c r="CGM34" s="291"/>
      <c r="CGN34" s="291"/>
      <c r="CGO34" s="291"/>
      <c r="CGP34" s="291"/>
      <c r="CGQ34" s="291"/>
      <c r="CGR34" s="291"/>
      <c r="CGS34" s="291"/>
      <c r="CGT34" s="291"/>
      <c r="CGU34" s="291"/>
      <c r="CGV34" s="291"/>
      <c r="CGW34" s="291"/>
      <c r="CGX34" s="291"/>
      <c r="CGY34" s="291"/>
      <c r="CGZ34" s="291"/>
      <c r="CHA34" s="291"/>
      <c r="CHB34" s="291"/>
      <c r="CHC34" s="291"/>
      <c r="CHD34" s="291"/>
      <c r="CHE34" s="291"/>
      <c r="CHF34" s="291"/>
      <c r="CHG34" s="291"/>
      <c r="CHH34" s="291"/>
      <c r="CHI34" s="291"/>
      <c r="CHJ34" s="291"/>
      <c r="CHK34" s="291"/>
      <c r="CHL34" s="291"/>
      <c r="CHM34" s="291"/>
      <c r="CHN34" s="291"/>
      <c r="CHO34" s="291"/>
      <c r="CHP34" s="291"/>
      <c r="CHQ34" s="291"/>
      <c r="CHR34" s="291"/>
      <c r="CHS34" s="291"/>
      <c r="CHT34" s="291"/>
      <c r="CHU34" s="291"/>
      <c r="CHV34" s="291"/>
      <c r="CHW34" s="291"/>
      <c r="CHX34" s="291"/>
      <c r="CHY34" s="291"/>
      <c r="CHZ34" s="291"/>
      <c r="CIA34" s="291"/>
      <c r="CIB34" s="291"/>
      <c r="CIC34" s="291"/>
      <c r="CID34" s="291"/>
      <c r="CIE34" s="291"/>
      <c r="CIF34" s="291"/>
      <c r="CIG34" s="291"/>
      <c r="CIH34" s="291"/>
      <c r="CII34" s="291"/>
      <c r="CIJ34" s="291"/>
      <c r="CIK34" s="291"/>
      <c r="CIL34" s="291"/>
      <c r="CIM34" s="291"/>
      <c r="CIN34" s="291"/>
      <c r="CIO34" s="291"/>
      <c r="CIP34" s="291"/>
      <c r="CIQ34" s="291"/>
      <c r="CIR34" s="291"/>
      <c r="CIS34" s="291"/>
      <c r="CIT34" s="291"/>
      <c r="CIU34" s="291"/>
      <c r="CIV34" s="291"/>
      <c r="CIW34" s="291"/>
      <c r="CIX34" s="291"/>
      <c r="CIY34" s="291"/>
      <c r="CIZ34" s="291"/>
      <c r="CJA34" s="291"/>
      <c r="CJB34" s="291"/>
      <c r="CJC34" s="291"/>
      <c r="CJD34" s="291"/>
      <c r="CJE34" s="291"/>
      <c r="CJF34" s="291"/>
      <c r="CJG34" s="291"/>
      <c r="CJH34" s="291"/>
      <c r="CJI34" s="291"/>
      <c r="CJJ34" s="291"/>
      <c r="CJK34" s="291"/>
      <c r="CJL34" s="291"/>
      <c r="CJM34" s="291"/>
      <c r="CJN34" s="291"/>
      <c r="CJO34" s="291"/>
      <c r="CJP34" s="291"/>
      <c r="CJQ34" s="291"/>
      <c r="CJR34" s="291"/>
      <c r="CJS34" s="291"/>
      <c r="CJT34" s="291"/>
      <c r="CJU34" s="291"/>
      <c r="CJV34" s="291"/>
      <c r="CJW34" s="291"/>
      <c r="CJX34" s="291"/>
      <c r="CJY34" s="291"/>
      <c r="CJZ34" s="291"/>
      <c r="CKA34" s="291"/>
      <c r="CKB34" s="291"/>
      <c r="CKC34" s="291"/>
      <c r="CKD34" s="291"/>
      <c r="CKE34" s="291"/>
      <c r="CKF34" s="291"/>
      <c r="CKG34" s="291"/>
      <c r="CKH34" s="291"/>
      <c r="CKI34" s="291"/>
      <c r="CKJ34" s="291"/>
      <c r="CKK34" s="291"/>
      <c r="CKL34" s="291"/>
      <c r="CKM34" s="291"/>
      <c r="CKN34" s="291"/>
      <c r="CKO34" s="291"/>
      <c r="CKP34" s="291"/>
      <c r="CKQ34" s="291"/>
      <c r="CKR34" s="291"/>
      <c r="CKS34" s="291"/>
      <c r="CKT34" s="291"/>
      <c r="CKU34" s="291"/>
      <c r="CKV34" s="291"/>
      <c r="CKW34" s="291"/>
      <c r="CKX34" s="291"/>
      <c r="CKY34" s="291"/>
      <c r="CKZ34" s="291"/>
      <c r="CLA34" s="291"/>
      <c r="CLB34" s="291"/>
      <c r="CLC34" s="291"/>
      <c r="CLD34" s="291"/>
      <c r="CLE34" s="291"/>
      <c r="CLF34" s="291"/>
      <c r="CLG34" s="291"/>
      <c r="CLH34" s="291"/>
      <c r="CLI34" s="291"/>
      <c r="CLJ34" s="291"/>
      <c r="CLK34" s="291"/>
      <c r="CLL34" s="291"/>
      <c r="CLM34" s="291"/>
      <c r="CLN34" s="291"/>
      <c r="CLO34" s="291"/>
      <c r="CLP34" s="291"/>
      <c r="CLQ34" s="291"/>
      <c r="CLR34" s="291"/>
      <c r="CLS34" s="291"/>
      <c r="CLT34" s="291"/>
      <c r="CLU34" s="291"/>
      <c r="CLV34" s="291"/>
      <c r="CLW34" s="291"/>
      <c r="CLX34" s="291"/>
      <c r="CLY34" s="291"/>
      <c r="CLZ34" s="291"/>
      <c r="CMA34" s="291"/>
      <c r="CMB34" s="291"/>
      <c r="CMC34" s="291"/>
      <c r="CMD34" s="291"/>
      <c r="CME34" s="291"/>
      <c r="CMF34" s="291"/>
      <c r="CMG34" s="291"/>
      <c r="CMH34" s="291"/>
      <c r="CMI34" s="291"/>
      <c r="CMJ34" s="291"/>
      <c r="CMK34" s="291"/>
      <c r="CML34" s="291"/>
      <c r="CMM34" s="291"/>
      <c r="CMN34" s="291"/>
      <c r="CMO34" s="291"/>
      <c r="CMP34" s="291"/>
      <c r="CMQ34" s="291"/>
      <c r="CMR34" s="291"/>
      <c r="CMS34" s="291"/>
      <c r="CMT34" s="291"/>
      <c r="CMU34" s="291"/>
      <c r="CMV34" s="291"/>
      <c r="CMW34" s="291"/>
      <c r="CMX34" s="291"/>
      <c r="CMY34" s="291"/>
      <c r="CMZ34" s="291"/>
      <c r="CNA34" s="291"/>
      <c r="CNB34" s="291"/>
      <c r="CNC34" s="291"/>
      <c r="CND34" s="291"/>
      <c r="CNE34" s="291"/>
      <c r="CNF34" s="291"/>
      <c r="CNG34" s="291"/>
      <c r="CNH34" s="291"/>
      <c r="CNI34" s="291"/>
      <c r="CNJ34" s="291"/>
      <c r="CNK34" s="291"/>
      <c r="CNL34" s="291"/>
      <c r="CNM34" s="291"/>
      <c r="CNN34" s="291"/>
      <c r="CNO34" s="291"/>
      <c r="CNP34" s="291"/>
      <c r="CNQ34" s="291"/>
      <c r="CNR34" s="291"/>
      <c r="CNS34" s="291"/>
      <c r="CNT34" s="291"/>
      <c r="CNU34" s="291"/>
      <c r="CNV34" s="291"/>
      <c r="CNW34" s="291"/>
      <c r="CNX34" s="291"/>
      <c r="CNY34" s="291"/>
      <c r="CNZ34" s="291"/>
      <c r="COA34" s="291"/>
      <c r="COB34" s="291"/>
      <c r="COC34" s="291"/>
      <c r="COD34" s="291"/>
      <c r="COE34" s="291"/>
      <c r="COF34" s="291"/>
      <c r="COG34" s="291"/>
      <c r="COH34" s="291"/>
      <c r="COI34" s="291"/>
      <c r="COJ34" s="291"/>
      <c r="COK34" s="291"/>
      <c r="COL34" s="291"/>
      <c r="COM34" s="291"/>
      <c r="CON34" s="291"/>
      <c r="COO34" s="291"/>
      <c r="COP34" s="291"/>
      <c r="COQ34" s="291"/>
      <c r="COR34" s="291"/>
      <c r="COS34" s="291"/>
      <c r="COT34" s="291"/>
      <c r="COU34" s="291"/>
      <c r="COV34" s="291"/>
      <c r="COW34" s="291"/>
      <c r="COX34" s="291"/>
      <c r="COY34" s="291"/>
      <c r="COZ34" s="291"/>
      <c r="CPA34" s="291"/>
      <c r="CPB34" s="291"/>
      <c r="CPC34" s="291"/>
      <c r="CPD34" s="291"/>
      <c r="CPE34" s="291"/>
      <c r="CPF34" s="291"/>
      <c r="CPG34" s="291"/>
      <c r="CPH34" s="291"/>
      <c r="CPI34" s="291"/>
      <c r="CPJ34" s="291"/>
      <c r="CPK34" s="291"/>
      <c r="CPL34" s="291"/>
      <c r="CPM34" s="291"/>
      <c r="CPN34" s="291"/>
      <c r="CPO34" s="291"/>
      <c r="CPP34" s="291"/>
      <c r="CPQ34" s="291"/>
      <c r="CPR34" s="291"/>
      <c r="CPS34" s="291"/>
      <c r="CPT34" s="291"/>
      <c r="CPU34" s="291"/>
      <c r="CPV34" s="291"/>
      <c r="CPW34" s="291"/>
      <c r="CPX34" s="291"/>
      <c r="CPY34" s="291"/>
      <c r="CPZ34" s="291"/>
      <c r="CQA34" s="291"/>
      <c r="CQB34" s="291"/>
      <c r="CQC34" s="291"/>
      <c r="CQD34" s="291"/>
      <c r="CQE34" s="291"/>
      <c r="CQF34" s="291"/>
      <c r="CQG34" s="291"/>
      <c r="CQH34" s="291"/>
      <c r="CQI34" s="291"/>
      <c r="CQJ34" s="291"/>
      <c r="CQK34" s="291"/>
      <c r="CQL34" s="291"/>
      <c r="CQM34" s="291"/>
      <c r="CQN34" s="291"/>
      <c r="CQO34" s="291"/>
      <c r="CQP34" s="291"/>
      <c r="CQQ34" s="291"/>
      <c r="CQR34" s="291"/>
      <c r="CQS34" s="291"/>
      <c r="CQT34" s="291"/>
      <c r="CQU34" s="291"/>
      <c r="CQV34" s="291"/>
      <c r="CQW34" s="291"/>
      <c r="CQX34" s="291"/>
      <c r="CQY34" s="291"/>
      <c r="CQZ34" s="291"/>
      <c r="CRA34" s="291"/>
      <c r="CRB34" s="291"/>
      <c r="CRC34" s="291"/>
      <c r="CRD34" s="291"/>
      <c r="CRE34" s="291"/>
      <c r="CRF34" s="291"/>
      <c r="CRG34" s="291"/>
      <c r="CRH34" s="291"/>
      <c r="CRI34" s="291"/>
      <c r="CRJ34" s="291"/>
      <c r="CRK34" s="291"/>
      <c r="CRL34" s="291"/>
      <c r="CRM34" s="291"/>
      <c r="CRN34" s="291"/>
      <c r="CRO34" s="291"/>
      <c r="CRP34" s="291"/>
      <c r="CRQ34" s="291"/>
      <c r="CRR34" s="291"/>
      <c r="CRS34" s="291"/>
      <c r="CRT34" s="291"/>
      <c r="CRU34" s="291"/>
      <c r="CRV34" s="291"/>
      <c r="CRW34" s="291"/>
      <c r="CRX34" s="291"/>
      <c r="CRY34" s="291"/>
      <c r="CRZ34" s="291"/>
      <c r="CSA34" s="291"/>
      <c r="CSB34" s="291"/>
      <c r="CSC34" s="291"/>
      <c r="CSD34" s="291"/>
      <c r="CSE34" s="291"/>
      <c r="CSF34" s="291"/>
      <c r="CSG34" s="291"/>
      <c r="CSH34" s="291"/>
      <c r="CSI34" s="291"/>
      <c r="CSJ34" s="291"/>
      <c r="CSK34" s="291"/>
      <c r="CSL34" s="291"/>
      <c r="CSM34" s="291"/>
      <c r="CSN34" s="291"/>
      <c r="CSO34" s="291"/>
      <c r="CSP34" s="291"/>
      <c r="CSQ34" s="291"/>
      <c r="CSR34" s="291"/>
      <c r="CSS34" s="291"/>
      <c r="CST34" s="291"/>
      <c r="CSU34" s="291"/>
      <c r="CSV34" s="291"/>
      <c r="CSW34" s="291"/>
      <c r="CSX34" s="291"/>
      <c r="CSY34" s="291"/>
      <c r="CSZ34" s="291"/>
      <c r="CTA34" s="291"/>
      <c r="CTB34" s="291"/>
      <c r="CTC34" s="291"/>
      <c r="CTD34" s="291"/>
      <c r="CTE34" s="291"/>
      <c r="CTF34" s="291"/>
      <c r="CTG34" s="291"/>
      <c r="CTH34" s="291"/>
      <c r="CTI34" s="291"/>
      <c r="CTJ34" s="291"/>
      <c r="CTK34" s="291"/>
      <c r="CTL34" s="291"/>
      <c r="CTM34" s="291"/>
      <c r="CTN34" s="291"/>
      <c r="CTO34" s="291"/>
      <c r="CTP34" s="291"/>
      <c r="CTQ34" s="291"/>
      <c r="CTR34" s="291"/>
      <c r="CTS34" s="291"/>
      <c r="CTT34" s="291"/>
      <c r="CTU34" s="291"/>
      <c r="CTV34" s="291"/>
      <c r="CTW34" s="291"/>
      <c r="CTX34" s="291"/>
      <c r="CTY34" s="291"/>
      <c r="CTZ34" s="291"/>
      <c r="CUA34" s="291"/>
      <c r="CUB34" s="291"/>
      <c r="CUC34" s="291"/>
      <c r="CUD34" s="291"/>
      <c r="CUE34" s="291"/>
      <c r="CUF34" s="291"/>
      <c r="CUG34" s="291"/>
      <c r="CUH34" s="291"/>
      <c r="CUI34" s="291"/>
      <c r="CUJ34" s="291"/>
      <c r="CUK34" s="291"/>
      <c r="CUL34" s="291"/>
      <c r="CUM34" s="291"/>
      <c r="CUN34" s="291"/>
      <c r="CUO34" s="291"/>
      <c r="CUP34" s="291"/>
      <c r="CUQ34" s="291"/>
      <c r="CUR34" s="291"/>
      <c r="CUS34" s="291"/>
      <c r="CUT34" s="291"/>
      <c r="CUU34" s="291"/>
      <c r="CUV34" s="291"/>
      <c r="CUW34" s="291"/>
      <c r="CUX34" s="291"/>
      <c r="CUY34" s="291"/>
      <c r="CUZ34" s="291"/>
      <c r="CVA34" s="291"/>
      <c r="CVB34" s="291"/>
      <c r="CVC34" s="291"/>
      <c r="CVD34" s="291"/>
      <c r="CVE34" s="291"/>
      <c r="CVF34" s="291"/>
      <c r="CVG34" s="291"/>
      <c r="CVH34" s="291"/>
      <c r="CVI34" s="291"/>
      <c r="CVJ34" s="291"/>
      <c r="CVK34" s="291"/>
      <c r="CVL34" s="291"/>
      <c r="CVM34" s="291"/>
      <c r="CVN34" s="291"/>
      <c r="CVO34" s="291"/>
      <c r="CVP34" s="291"/>
      <c r="CVQ34" s="291"/>
      <c r="CVR34" s="291"/>
      <c r="CVS34" s="291"/>
      <c r="CVT34" s="291"/>
      <c r="CVU34" s="291"/>
      <c r="CVV34" s="291"/>
      <c r="CVW34" s="291"/>
      <c r="CVX34" s="291"/>
      <c r="CVY34" s="291"/>
      <c r="CVZ34" s="291"/>
      <c r="CWA34" s="291"/>
      <c r="CWB34" s="291"/>
      <c r="CWC34" s="291"/>
      <c r="CWD34" s="291"/>
      <c r="CWE34" s="291"/>
      <c r="CWF34" s="291"/>
      <c r="CWG34" s="291"/>
      <c r="CWH34" s="291"/>
      <c r="CWI34" s="291"/>
      <c r="CWJ34" s="291"/>
      <c r="CWK34" s="291"/>
      <c r="CWL34" s="291"/>
      <c r="CWM34" s="291"/>
      <c r="CWN34" s="291"/>
      <c r="CWO34" s="291"/>
      <c r="CWP34" s="291"/>
      <c r="CWQ34" s="291"/>
      <c r="CWR34" s="291"/>
      <c r="CWS34" s="291"/>
      <c r="CWT34" s="291"/>
      <c r="CWU34" s="291"/>
      <c r="CWV34" s="291"/>
      <c r="CWW34" s="291"/>
      <c r="CWX34" s="291"/>
      <c r="CWY34" s="291"/>
      <c r="CWZ34" s="291"/>
      <c r="CXA34" s="291"/>
      <c r="CXB34" s="291"/>
      <c r="CXC34" s="291"/>
      <c r="CXD34" s="291"/>
      <c r="CXE34" s="291"/>
      <c r="CXF34" s="291"/>
      <c r="CXG34" s="291"/>
      <c r="CXH34" s="291"/>
      <c r="CXI34" s="291"/>
      <c r="CXJ34" s="291"/>
      <c r="CXK34" s="291"/>
      <c r="CXL34" s="291"/>
      <c r="CXM34" s="291"/>
      <c r="CXN34" s="291"/>
      <c r="CXO34" s="291"/>
      <c r="CXP34" s="291"/>
      <c r="CXQ34" s="291"/>
      <c r="CXR34" s="291"/>
      <c r="CXS34" s="291"/>
      <c r="CXT34" s="291"/>
      <c r="CXU34" s="291"/>
      <c r="CXV34" s="291"/>
      <c r="CXW34" s="291"/>
      <c r="CXX34" s="291"/>
      <c r="CXY34" s="291"/>
      <c r="CXZ34" s="291"/>
      <c r="CYA34" s="291"/>
      <c r="CYB34" s="291"/>
      <c r="CYC34" s="291"/>
      <c r="CYD34" s="291"/>
      <c r="CYE34" s="291"/>
      <c r="CYF34" s="291"/>
      <c r="CYG34" s="291"/>
      <c r="CYH34" s="291"/>
      <c r="CYI34" s="291"/>
      <c r="CYJ34" s="291"/>
      <c r="CYK34" s="291"/>
      <c r="CYL34" s="291"/>
      <c r="CYM34" s="291"/>
      <c r="CYN34" s="291"/>
      <c r="CYO34" s="291"/>
      <c r="CYP34" s="291"/>
      <c r="CYQ34" s="291"/>
      <c r="CYR34" s="291"/>
      <c r="CYS34" s="291"/>
      <c r="CYT34" s="291"/>
      <c r="CYU34" s="291"/>
      <c r="CYV34" s="291"/>
      <c r="CYW34" s="291"/>
      <c r="CYX34" s="291"/>
      <c r="CYY34" s="291"/>
      <c r="CYZ34" s="291"/>
      <c r="CZA34" s="291"/>
      <c r="CZB34" s="291"/>
      <c r="CZC34" s="291"/>
      <c r="CZD34" s="291"/>
      <c r="CZE34" s="291"/>
      <c r="CZF34" s="291"/>
      <c r="CZG34" s="291"/>
      <c r="CZH34" s="291"/>
      <c r="CZI34" s="291"/>
      <c r="CZJ34" s="291"/>
      <c r="CZK34" s="291"/>
      <c r="CZL34" s="291"/>
      <c r="CZM34" s="291"/>
      <c r="CZN34" s="291"/>
      <c r="CZO34" s="291"/>
      <c r="CZP34" s="291"/>
      <c r="CZQ34" s="291"/>
      <c r="CZR34" s="291"/>
      <c r="CZS34" s="291"/>
      <c r="CZT34" s="291"/>
      <c r="CZU34" s="291"/>
      <c r="CZV34" s="291"/>
      <c r="CZW34" s="291"/>
      <c r="CZX34" s="291"/>
      <c r="CZY34" s="291"/>
      <c r="CZZ34" s="291"/>
      <c r="DAA34" s="291"/>
      <c r="DAB34" s="291"/>
      <c r="DAC34" s="291"/>
      <c r="DAD34" s="291"/>
      <c r="DAE34" s="291"/>
      <c r="DAF34" s="291"/>
      <c r="DAG34" s="291"/>
      <c r="DAH34" s="291"/>
      <c r="DAI34" s="291"/>
      <c r="DAJ34" s="291"/>
      <c r="DAK34" s="291"/>
      <c r="DAL34" s="291"/>
      <c r="DAM34" s="291"/>
      <c r="DAN34" s="291"/>
      <c r="DAO34" s="291"/>
      <c r="DAP34" s="291"/>
      <c r="DAQ34" s="291"/>
      <c r="DAR34" s="291"/>
      <c r="DAS34" s="291"/>
      <c r="DAT34" s="291"/>
      <c r="DAU34" s="291"/>
      <c r="DAV34" s="291"/>
      <c r="DAW34" s="291"/>
      <c r="DAX34" s="291"/>
      <c r="DAY34" s="291"/>
      <c r="DAZ34" s="291"/>
      <c r="DBA34" s="291"/>
      <c r="DBB34" s="291"/>
      <c r="DBC34" s="291"/>
      <c r="DBD34" s="291"/>
      <c r="DBE34" s="291"/>
      <c r="DBF34" s="291"/>
      <c r="DBG34" s="291"/>
      <c r="DBH34" s="291"/>
      <c r="DBI34" s="291"/>
      <c r="DBJ34" s="291"/>
      <c r="DBK34" s="291"/>
      <c r="DBL34" s="291"/>
      <c r="DBM34" s="291"/>
      <c r="DBN34" s="291"/>
      <c r="DBO34" s="291"/>
      <c r="DBP34" s="291"/>
      <c r="DBQ34" s="291"/>
      <c r="DBR34" s="291"/>
      <c r="DBS34" s="291"/>
      <c r="DBT34" s="291"/>
      <c r="DBU34" s="291"/>
      <c r="DBV34" s="291"/>
      <c r="DBW34" s="291"/>
      <c r="DBX34" s="291"/>
      <c r="DBY34" s="291"/>
      <c r="DBZ34" s="291"/>
      <c r="DCA34" s="291"/>
      <c r="DCB34" s="291"/>
      <c r="DCC34" s="291"/>
      <c r="DCD34" s="291"/>
      <c r="DCE34" s="291"/>
      <c r="DCF34" s="291"/>
      <c r="DCG34" s="291"/>
      <c r="DCH34" s="291"/>
      <c r="DCI34" s="291"/>
      <c r="DCJ34" s="291"/>
      <c r="DCK34" s="291"/>
      <c r="DCL34" s="291"/>
      <c r="DCM34" s="291"/>
      <c r="DCN34" s="291"/>
      <c r="DCO34" s="291"/>
      <c r="DCP34" s="291"/>
      <c r="DCQ34" s="291"/>
      <c r="DCR34" s="291"/>
      <c r="DCS34" s="291"/>
      <c r="DCT34" s="291"/>
      <c r="DCU34" s="291"/>
      <c r="DCV34" s="291"/>
      <c r="DCW34" s="291"/>
      <c r="DCX34" s="291"/>
      <c r="DCY34" s="291"/>
      <c r="DCZ34" s="291"/>
      <c r="DDA34" s="291"/>
      <c r="DDB34" s="291"/>
      <c r="DDC34" s="291"/>
      <c r="DDD34" s="291"/>
      <c r="DDE34" s="291"/>
      <c r="DDF34" s="291"/>
      <c r="DDG34" s="291"/>
      <c r="DDH34" s="291"/>
      <c r="DDI34" s="291"/>
      <c r="DDJ34" s="291"/>
      <c r="DDK34" s="291"/>
      <c r="DDL34" s="291"/>
      <c r="DDM34" s="291"/>
      <c r="DDN34" s="291"/>
      <c r="DDO34" s="291"/>
      <c r="DDP34" s="291"/>
      <c r="DDQ34" s="291"/>
      <c r="DDR34" s="291"/>
      <c r="DDS34" s="291"/>
      <c r="DDT34" s="291"/>
      <c r="DDU34" s="291"/>
      <c r="DDV34" s="291"/>
      <c r="DDW34" s="291"/>
      <c r="DDX34" s="291"/>
      <c r="DDY34" s="291"/>
      <c r="DDZ34" s="291"/>
      <c r="DEA34" s="291"/>
      <c r="DEB34" s="291"/>
      <c r="DEC34" s="291"/>
      <c r="DED34" s="291"/>
      <c r="DEE34" s="291"/>
      <c r="DEF34" s="291"/>
      <c r="DEG34" s="291"/>
      <c r="DEH34" s="291"/>
      <c r="DEI34" s="291"/>
      <c r="DEJ34" s="291"/>
      <c r="DEK34" s="291"/>
      <c r="DEL34" s="291"/>
      <c r="DEM34" s="291"/>
      <c r="DEN34" s="291"/>
      <c r="DEO34" s="291"/>
      <c r="DEP34" s="291"/>
      <c r="DEQ34" s="291"/>
      <c r="DER34" s="291"/>
      <c r="DES34" s="291"/>
      <c r="DET34" s="291"/>
      <c r="DEU34" s="291"/>
      <c r="DEV34" s="291"/>
      <c r="DEW34" s="291"/>
      <c r="DEX34" s="291"/>
      <c r="DEY34" s="291"/>
      <c r="DEZ34" s="291"/>
      <c r="DFA34" s="291"/>
      <c r="DFB34" s="291"/>
      <c r="DFC34" s="291"/>
      <c r="DFD34" s="291"/>
      <c r="DFE34" s="291"/>
      <c r="DFF34" s="291"/>
      <c r="DFG34" s="291"/>
      <c r="DFH34" s="291"/>
      <c r="DFI34" s="291"/>
      <c r="DFJ34" s="291"/>
      <c r="DFK34" s="291"/>
      <c r="DFL34" s="291"/>
      <c r="DFM34" s="291"/>
      <c r="DFN34" s="291"/>
      <c r="DFO34" s="291"/>
      <c r="DFP34" s="291"/>
      <c r="DFQ34" s="291"/>
      <c r="DFR34" s="291"/>
      <c r="DFS34" s="291"/>
      <c r="DFT34" s="291"/>
      <c r="DFU34" s="291"/>
      <c r="DFV34" s="291"/>
      <c r="DFW34" s="291"/>
      <c r="DFX34" s="291"/>
      <c r="DFY34" s="291"/>
      <c r="DFZ34" s="291"/>
      <c r="DGA34" s="291"/>
      <c r="DGB34" s="291"/>
      <c r="DGC34" s="291"/>
      <c r="DGD34" s="291"/>
      <c r="DGE34" s="291"/>
      <c r="DGF34" s="291"/>
      <c r="DGG34" s="291"/>
      <c r="DGH34" s="291"/>
      <c r="DGI34" s="291"/>
      <c r="DGJ34" s="291"/>
      <c r="DGK34" s="291"/>
      <c r="DGL34" s="291"/>
      <c r="DGM34" s="291"/>
      <c r="DGN34" s="291"/>
      <c r="DGO34" s="291"/>
      <c r="DGP34" s="291"/>
      <c r="DGQ34" s="291"/>
      <c r="DGR34" s="291"/>
      <c r="DGS34" s="291"/>
      <c r="DGT34" s="291"/>
      <c r="DGU34" s="291"/>
      <c r="DGV34" s="291"/>
      <c r="DGW34" s="291"/>
      <c r="DGX34" s="291"/>
      <c r="DGY34" s="291"/>
      <c r="DGZ34" s="291"/>
      <c r="DHA34" s="291"/>
      <c r="DHB34" s="291"/>
      <c r="DHC34" s="291"/>
      <c r="DHD34" s="291"/>
      <c r="DHE34" s="291"/>
      <c r="DHF34" s="291"/>
      <c r="DHG34" s="291"/>
      <c r="DHH34" s="291"/>
      <c r="DHI34" s="291"/>
      <c r="DHJ34" s="291"/>
      <c r="DHK34" s="291"/>
      <c r="DHL34" s="291"/>
      <c r="DHM34" s="291"/>
      <c r="DHN34" s="291"/>
      <c r="DHO34" s="291"/>
      <c r="DHP34" s="291"/>
      <c r="DHQ34" s="291"/>
      <c r="DHR34" s="291"/>
      <c r="DHS34" s="291"/>
      <c r="DHT34" s="291"/>
      <c r="DHU34" s="291"/>
      <c r="DHV34" s="291"/>
      <c r="DHW34" s="291"/>
      <c r="DHX34" s="291"/>
      <c r="DHY34" s="291"/>
      <c r="DHZ34" s="291"/>
      <c r="DIA34" s="291"/>
      <c r="DIB34" s="291"/>
      <c r="DIC34" s="291"/>
      <c r="DID34" s="291"/>
      <c r="DIE34" s="291"/>
      <c r="DIF34" s="291"/>
      <c r="DIG34" s="291"/>
      <c r="DIH34" s="291"/>
      <c r="DII34" s="291"/>
      <c r="DIJ34" s="291"/>
      <c r="DIK34" s="291"/>
      <c r="DIL34" s="291"/>
      <c r="DIM34" s="291"/>
      <c r="DIN34" s="291"/>
      <c r="DIO34" s="291"/>
      <c r="DIP34" s="291"/>
      <c r="DIQ34" s="291"/>
      <c r="DIR34" s="291"/>
      <c r="DIS34" s="291"/>
      <c r="DIT34" s="291"/>
      <c r="DIU34" s="291"/>
      <c r="DIV34" s="291"/>
      <c r="DIW34" s="291"/>
      <c r="DIX34" s="291"/>
      <c r="DIY34" s="291"/>
      <c r="DIZ34" s="291"/>
      <c r="DJA34" s="291"/>
      <c r="DJB34" s="291"/>
      <c r="DJC34" s="291"/>
      <c r="DJD34" s="291"/>
      <c r="DJE34" s="291"/>
      <c r="DJF34" s="291"/>
      <c r="DJG34" s="291"/>
      <c r="DJH34" s="291"/>
      <c r="DJI34" s="291"/>
      <c r="DJJ34" s="291"/>
      <c r="DJK34" s="291"/>
      <c r="DJL34" s="291"/>
      <c r="DJM34" s="291"/>
      <c r="DJN34" s="291"/>
      <c r="DJO34" s="291"/>
      <c r="DJP34" s="291"/>
      <c r="DJQ34" s="291"/>
      <c r="DJR34" s="291"/>
      <c r="DJS34" s="291"/>
      <c r="DJT34" s="291"/>
      <c r="DJU34" s="291"/>
      <c r="DJV34" s="291"/>
      <c r="DJW34" s="291"/>
      <c r="DJX34" s="291"/>
      <c r="DJY34" s="291"/>
      <c r="DJZ34" s="291"/>
      <c r="DKA34" s="291"/>
      <c r="DKB34" s="291"/>
      <c r="DKC34" s="291"/>
      <c r="DKD34" s="291"/>
      <c r="DKE34" s="291"/>
      <c r="DKF34" s="291"/>
      <c r="DKG34" s="291"/>
      <c r="DKH34" s="291"/>
      <c r="DKI34" s="291"/>
      <c r="DKJ34" s="291"/>
      <c r="DKK34" s="291"/>
      <c r="DKL34" s="291"/>
      <c r="DKM34" s="291"/>
      <c r="DKN34" s="291"/>
      <c r="DKO34" s="291"/>
      <c r="DKP34" s="291"/>
      <c r="DKQ34" s="291"/>
      <c r="DKR34" s="291"/>
      <c r="DKS34" s="291"/>
      <c r="DKT34" s="291"/>
      <c r="DKU34" s="291"/>
      <c r="DKV34" s="291"/>
      <c r="DKW34" s="291"/>
      <c r="DKX34" s="291"/>
      <c r="DKY34" s="291"/>
      <c r="DKZ34" s="291"/>
      <c r="DLA34" s="291"/>
      <c r="DLB34" s="291"/>
      <c r="DLC34" s="291"/>
      <c r="DLD34" s="291"/>
      <c r="DLE34" s="291"/>
      <c r="DLF34" s="291"/>
      <c r="DLG34" s="291"/>
      <c r="DLH34" s="291"/>
      <c r="DLI34" s="291"/>
      <c r="DLJ34" s="291"/>
      <c r="DLK34" s="291"/>
      <c r="DLL34" s="291"/>
      <c r="DLM34" s="291"/>
      <c r="DLN34" s="291"/>
      <c r="DLO34" s="291"/>
      <c r="DLP34" s="291"/>
      <c r="DLQ34" s="291"/>
      <c r="DLR34" s="291"/>
      <c r="DLS34" s="291"/>
      <c r="DLT34" s="291"/>
      <c r="DLU34" s="291"/>
      <c r="DLV34" s="291"/>
      <c r="DLW34" s="291"/>
      <c r="DLX34" s="291"/>
      <c r="DLY34" s="291"/>
      <c r="DLZ34" s="291"/>
      <c r="DMA34" s="291"/>
      <c r="DMB34" s="291"/>
      <c r="DMC34" s="291"/>
      <c r="DMD34" s="291"/>
      <c r="DME34" s="291"/>
      <c r="DMF34" s="291"/>
      <c r="DMG34" s="291"/>
      <c r="DMH34" s="291"/>
      <c r="DMI34" s="291"/>
      <c r="DMJ34" s="291"/>
      <c r="DMK34" s="291"/>
      <c r="DML34" s="291"/>
      <c r="DMM34" s="291"/>
      <c r="DMN34" s="291"/>
      <c r="DMO34" s="291"/>
      <c r="DMP34" s="291"/>
      <c r="DMQ34" s="291"/>
      <c r="DMR34" s="291"/>
      <c r="DMS34" s="291"/>
      <c r="DMT34" s="291"/>
      <c r="DMU34" s="291"/>
      <c r="DMV34" s="291"/>
      <c r="DMW34" s="291"/>
      <c r="DMX34" s="291"/>
      <c r="DMY34" s="291"/>
      <c r="DMZ34" s="291"/>
      <c r="DNA34" s="291"/>
      <c r="DNB34" s="291"/>
      <c r="DNC34" s="291"/>
      <c r="DND34" s="291"/>
      <c r="DNE34" s="291"/>
      <c r="DNF34" s="291"/>
      <c r="DNG34" s="291"/>
      <c r="DNH34" s="291"/>
      <c r="DNI34" s="291"/>
      <c r="DNJ34" s="291"/>
      <c r="DNK34" s="291"/>
      <c r="DNL34" s="291"/>
      <c r="DNM34" s="291"/>
      <c r="DNN34" s="291"/>
      <c r="DNO34" s="291"/>
      <c r="DNP34" s="291"/>
      <c r="DNQ34" s="291"/>
      <c r="DNR34" s="291"/>
      <c r="DNS34" s="291"/>
      <c r="DNT34" s="291"/>
      <c r="DNU34" s="291"/>
      <c r="DNV34" s="291"/>
      <c r="DNW34" s="291"/>
      <c r="DNX34" s="291"/>
      <c r="DNY34" s="291"/>
      <c r="DNZ34" s="291"/>
      <c r="DOA34" s="291"/>
      <c r="DOB34" s="291"/>
      <c r="DOC34" s="291"/>
      <c r="DOD34" s="291"/>
      <c r="DOE34" s="291"/>
      <c r="DOF34" s="291"/>
      <c r="DOG34" s="291"/>
      <c r="DOH34" s="291"/>
      <c r="DOI34" s="291"/>
      <c r="DOJ34" s="291"/>
      <c r="DOK34" s="291"/>
      <c r="DOL34" s="291"/>
      <c r="DOM34" s="291"/>
      <c r="DON34" s="291"/>
      <c r="DOO34" s="291"/>
      <c r="DOP34" s="291"/>
      <c r="DOQ34" s="291"/>
      <c r="DOR34" s="291"/>
      <c r="DOS34" s="291"/>
      <c r="DOT34" s="291"/>
      <c r="DOU34" s="291"/>
      <c r="DOV34" s="291"/>
      <c r="DOW34" s="291"/>
      <c r="DOX34" s="291"/>
      <c r="DOY34" s="291"/>
      <c r="DOZ34" s="291"/>
      <c r="DPA34" s="291"/>
      <c r="DPB34" s="291"/>
      <c r="DPC34" s="291"/>
      <c r="DPD34" s="291"/>
      <c r="DPE34" s="291"/>
      <c r="DPF34" s="291"/>
      <c r="DPG34" s="291"/>
      <c r="DPH34" s="291"/>
      <c r="DPI34" s="291"/>
      <c r="DPJ34" s="291"/>
      <c r="DPK34" s="291"/>
      <c r="DPL34" s="291"/>
      <c r="DPM34" s="291"/>
      <c r="DPN34" s="291"/>
      <c r="DPO34" s="291"/>
      <c r="DPP34" s="291"/>
      <c r="DPQ34" s="291"/>
      <c r="DPR34" s="291"/>
      <c r="DPS34" s="291"/>
      <c r="DPT34" s="291"/>
      <c r="DPU34" s="291"/>
      <c r="DPV34" s="291"/>
      <c r="DPW34" s="291"/>
      <c r="DPX34" s="291"/>
      <c r="DPY34" s="291"/>
      <c r="DPZ34" s="291"/>
      <c r="DQA34" s="291"/>
      <c r="DQB34" s="291"/>
      <c r="DQC34" s="291"/>
      <c r="DQD34" s="291"/>
      <c r="DQE34" s="291"/>
      <c r="DQF34" s="291"/>
      <c r="DQG34" s="291"/>
      <c r="DQH34" s="291"/>
      <c r="DQI34" s="291"/>
      <c r="DQJ34" s="291"/>
      <c r="DQK34" s="291"/>
      <c r="DQL34" s="291"/>
      <c r="DQM34" s="291"/>
      <c r="DQN34" s="291"/>
      <c r="DQO34" s="291"/>
      <c r="DQP34" s="291"/>
      <c r="DQQ34" s="291"/>
      <c r="DQR34" s="291"/>
      <c r="DQS34" s="291"/>
      <c r="DQT34" s="291"/>
      <c r="DQU34" s="291"/>
      <c r="DQV34" s="291"/>
      <c r="DQW34" s="291"/>
      <c r="DQX34" s="291"/>
      <c r="DQY34" s="291"/>
      <c r="DQZ34" s="291"/>
      <c r="DRA34" s="291"/>
      <c r="DRB34" s="291"/>
      <c r="DRC34" s="291"/>
      <c r="DRD34" s="291"/>
      <c r="DRE34" s="291"/>
      <c r="DRF34" s="291"/>
      <c r="DRG34" s="291"/>
      <c r="DRH34" s="291"/>
      <c r="DRI34" s="291"/>
      <c r="DRJ34" s="291"/>
      <c r="DRK34" s="291"/>
      <c r="DRL34" s="291"/>
      <c r="DRM34" s="291"/>
      <c r="DRN34" s="291"/>
      <c r="DRO34" s="291"/>
      <c r="DRP34" s="291"/>
      <c r="DRQ34" s="291"/>
      <c r="DRR34" s="291"/>
      <c r="DRS34" s="291"/>
      <c r="DRT34" s="291"/>
      <c r="DRU34" s="291"/>
      <c r="DRV34" s="291"/>
      <c r="DRW34" s="291"/>
      <c r="DRX34" s="291"/>
      <c r="DRY34" s="291"/>
      <c r="DRZ34" s="291"/>
      <c r="DSA34" s="291"/>
      <c r="DSB34" s="291"/>
      <c r="DSC34" s="291"/>
      <c r="DSD34" s="291"/>
      <c r="DSE34" s="291"/>
      <c r="DSF34" s="291"/>
      <c r="DSG34" s="291"/>
      <c r="DSH34" s="291"/>
      <c r="DSI34" s="291"/>
      <c r="DSJ34" s="291"/>
      <c r="DSK34" s="291"/>
      <c r="DSL34" s="291"/>
      <c r="DSM34" s="291"/>
      <c r="DSN34" s="291"/>
      <c r="DSO34" s="291"/>
      <c r="DSP34" s="291"/>
      <c r="DSQ34" s="291"/>
      <c r="DSR34" s="291"/>
      <c r="DSS34" s="291"/>
      <c r="DST34" s="291"/>
      <c r="DSU34" s="291"/>
      <c r="DSV34" s="291"/>
      <c r="DSW34" s="291"/>
      <c r="DSX34" s="291"/>
      <c r="DSY34" s="291"/>
      <c r="DSZ34" s="291"/>
      <c r="DTA34" s="291"/>
      <c r="DTB34" s="291"/>
      <c r="DTC34" s="291"/>
      <c r="DTD34" s="291"/>
      <c r="DTE34" s="291"/>
      <c r="DTF34" s="291"/>
      <c r="DTG34" s="291"/>
      <c r="DTH34" s="291"/>
      <c r="DTI34" s="291"/>
      <c r="DTJ34" s="291"/>
      <c r="DTK34" s="291"/>
      <c r="DTL34" s="291"/>
      <c r="DTM34" s="291"/>
      <c r="DTN34" s="291"/>
      <c r="DTO34" s="291"/>
      <c r="DTP34" s="291"/>
      <c r="DTQ34" s="291"/>
      <c r="DTR34" s="291"/>
      <c r="DTS34" s="291"/>
      <c r="DTT34" s="291"/>
      <c r="DTU34" s="291"/>
      <c r="DTV34" s="291"/>
      <c r="DTW34" s="291"/>
      <c r="DTX34" s="291"/>
      <c r="DTY34" s="291"/>
      <c r="DTZ34" s="291"/>
      <c r="DUA34" s="291"/>
      <c r="DUB34" s="291"/>
      <c r="DUC34" s="291"/>
      <c r="DUD34" s="291"/>
      <c r="DUE34" s="291"/>
      <c r="DUF34" s="291"/>
      <c r="DUG34" s="291"/>
      <c r="DUH34" s="291"/>
      <c r="DUI34" s="291"/>
      <c r="DUJ34" s="291"/>
      <c r="DUK34" s="291"/>
      <c r="DUL34" s="291"/>
      <c r="DUM34" s="291"/>
      <c r="DUN34" s="291"/>
      <c r="DUO34" s="291"/>
      <c r="DUP34" s="291"/>
      <c r="DUQ34" s="291"/>
      <c r="DUR34" s="291"/>
      <c r="DUS34" s="291"/>
      <c r="DUT34" s="291"/>
      <c r="DUU34" s="291"/>
      <c r="DUV34" s="291"/>
      <c r="DUW34" s="291"/>
      <c r="DUX34" s="291"/>
      <c r="DUY34" s="291"/>
      <c r="DUZ34" s="291"/>
      <c r="DVA34" s="291"/>
      <c r="DVB34" s="291"/>
      <c r="DVC34" s="291"/>
      <c r="DVD34" s="291"/>
      <c r="DVE34" s="291"/>
      <c r="DVF34" s="291"/>
      <c r="DVG34" s="291"/>
      <c r="DVH34" s="291"/>
      <c r="DVI34" s="291"/>
      <c r="DVJ34" s="291"/>
      <c r="DVK34" s="291"/>
      <c r="DVL34" s="291"/>
      <c r="DVM34" s="291"/>
      <c r="DVN34" s="291"/>
      <c r="DVO34" s="291"/>
      <c r="DVP34" s="291"/>
      <c r="DVQ34" s="291"/>
      <c r="DVR34" s="291"/>
      <c r="DVS34" s="291"/>
      <c r="DVT34" s="291"/>
      <c r="DVU34" s="291"/>
      <c r="DVV34" s="291"/>
      <c r="DVW34" s="291"/>
      <c r="DVX34" s="291"/>
      <c r="DVY34" s="291"/>
      <c r="DVZ34" s="291"/>
      <c r="DWA34" s="291"/>
      <c r="DWB34" s="291"/>
      <c r="DWC34" s="291"/>
      <c r="DWD34" s="291"/>
      <c r="DWE34" s="291"/>
      <c r="DWF34" s="291"/>
      <c r="DWG34" s="291"/>
      <c r="DWH34" s="291"/>
      <c r="DWI34" s="291"/>
      <c r="DWJ34" s="291"/>
      <c r="DWK34" s="291"/>
      <c r="DWL34" s="291"/>
      <c r="DWM34" s="291"/>
      <c r="DWN34" s="291"/>
      <c r="DWO34" s="291"/>
      <c r="DWP34" s="291"/>
      <c r="DWQ34" s="291"/>
      <c r="DWR34" s="291"/>
      <c r="DWS34" s="291"/>
      <c r="DWT34" s="291"/>
      <c r="DWU34" s="291"/>
      <c r="DWV34" s="291"/>
      <c r="DWW34" s="291"/>
      <c r="DWX34" s="291"/>
      <c r="DWY34" s="291"/>
      <c r="DWZ34" s="291"/>
      <c r="DXA34" s="291"/>
      <c r="DXB34" s="291"/>
      <c r="DXC34" s="291"/>
      <c r="DXD34" s="291"/>
      <c r="DXE34" s="291"/>
      <c r="DXF34" s="291"/>
      <c r="DXG34" s="291"/>
      <c r="DXH34" s="291"/>
      <c r="DXI34" s="291"/>
      <c r="DXJ34" s="291"/>
      <c r="DXK34" s="291"/>
      <c r="DXL34" s="291"/>
      <c r="DXM34" s="291"/>
      <c r="DXN34" s="291"/>
      <c r="DXO34" s="291"/>
      <c r="DXP34" s="291"/>
      <c r="DXQ34" s="291"/>
      <c r="DXR34" s="291"/>
      <c r="DXS34" s="291"/>
      <c r="DXT34" s="291"/>
      <c r="DXU34" s="291"/>
      <c r="DXV34" s="291"/>
      <c r="DXW34" s="291"/>
      <c r="DXX34" s="291"/>
      <c r="DXY34" s="291"/>
      <c r="DXZ34" s="291"/>
      <c r="DYA34" s="291"/>
      <c r="DYB34" s="291"/>
      <c r="DYC34" s="291"/>
      <c r="DYD34" s="291"/>
      <c r="DYE34" s="291"/>
      <c r="DYF34" s="291"/>
      <c r="DYG34" s="291"/>
      <c r="DYH34" s="291"/>
      <c r="DYI34" s="291"/>
      <c r="DYJ34" s="291"/>
      <c r="DYK34" s="291"/>
      <c r="DYL34" s="291"/>
      <c r="DYM34" s="291"/>
      <c r="DYN34" s="291"/>
      <c r="DYO34" s="291"/>
      <c r="DYP34" s="291"/>
      <c r="DYQ34" s="291"/>
      <c r="DYR34" s="291"/>
      <c r="DYS34" s="291"/>
      <c r="DYT34" s="291"/>
      <c r="DYU34" s="291"/>
      <c r="DYV34" s="291"/>
      <c r="DYW34" s="291"/>
      <c r="DYX34" s="291"/>
      <c r="DYY34" s="291"/>
      <c r="DYZ34" s="291"/>
      <c r="DZA34" s="291"/>
      <c r="DZB34" s="291"/>
      <c r="DZC34" s="291"/>
      <c r="DZD34" s="291"/>
      <c r="DZE34" s="291"/>
      <c r="DZF34" s="291"/>
      <c r="DZG34" s="291"/>
      <c r="DZH34" s="291"/>
      <c r="DZI34" s="291"/>
      <c r="DZJ34" s="291"/>
      <c r="DZK34" s="291"/>
      <c r="DZL34" s="291"/>
      <c r="DZM34" s="291"/>
      <c r="DZN34" s="291"/>
      <c r="DZO34" s="291"/>
      <c r="DZP34" s="291"/>
      <c r="DZQ34" s="291"/>
      <c r="DZR34" s="291"/>
      <c r="DZS34" s="291"/>
      <c r="DZT34" s="291"/>
      <c r="DZU34" s="291"/>
      <c r="DZV34" s="291"/>
      <c r="DZW34" s="291"/>
      <c r="DZX34" s="291"/>
      <c r="DZY34" s="291"/>
      <c r="DZZ34" s="291"/>
      <c r="EAA34" s="291"/>
      <c r="EAB34" s="291"/>
      <c r="EAC34" s="291"/>
      <c r="EAD34" s="291"/>
      <c r="EAE34" s="291"/>
      <c r="EAF34" s="291"/>
      <c r="EAG34" s="291"/>
      <c r="EAH34" s="291"/>
      <c r="EAI34" s="291"/>
      <c r="EAJ34" s="291"/>
      <c r="EAK34" s="291"/>
      <c r="EAL34" s="291"/>
      <c r="EAM34" s="291"/>
      <c r="EAN34" s="291"/>
      <c r="EAO34" s="291"/>
      <c r="EAP34" s="291"/>
      <c r="EAQ34" s="291"/>
      <c r="EAR34" s="291"/>
      <c r="EAS34" s="291"/>
      <c r="EAT34" s="291"/>
      <c r="EAU34" s="291"/>
      <c r="EAV34" s="291"/>
      <c r="EAW34" s="291"/>
      <c r="EAX34" s="291"/>
      <c r="EAY34" s="291"/>
      <c r="EAZ34" s="291"/>
      <c r="EBA34" s="291"/>
      <c r="EBB34" s="291"/>
      <c r="EBC34" s="291"/>
      <c r="EBD34" s="291"/>
      <c r="EBE34" s="291"/>
      <c r="EBF34" s="291"/>
      <c r="EBG34" s="291"/>
      <c r="EBH34" s="291"/>
      <c r="EBI34" s="291"/>
      <c r="EBJ34" s="291"/>
      <c r="EBK34" s="291"/>
      <c r="EBL34" s="291"/>
      <c r="EBM34" s="291"/>
      <c r="EBN34" s="291"/>
      <c r="EBO34" s="291"/>
      <c r="EBP34" s="291"/>
      <c r="EBQ34" s="291"/>
      <c r="EBR34" s="291"/>
      <c r="EBS34" s="291"/>
      <c r="EBT34" s="291"/>
      <c r="EBU34" s="291"/>
      <c r="EBV34" s="291"/>
      <c r="EBW34" s="291"/>
      <c r="EBX34" s="291"/>
      <c r="EBY34" s="291"/>
      <c r="EBZ34" s="291"/>
      <c r="ECA34" s="291"/>
      <c r="ECB34" s="291"/>
      <c r="ECC34" s="291"/>
      <c r="ECD34" s="291"/>
      <c r="ECE34" s="291"/>
      <c r="ECF34" s="291"/>
      <c r="ECG34" s="291"/>
      <c r="ECH34" s="291"/>
      <c r="ECI34" s="291"/>
      <c r="ECJ34" s="291"/>
      <c r="ECK34" s="291"/>
      <c r="ECL34" s="291"/>
      <c r="ECM34" s="291"/>
      <c r="ECN34" s="291"/>
      <c r="ECO34" s="291"/>
      <c r="ECP34" s="291"/>
      <c r="ECQ34" s="291"/>
      <c r="ECR34" s="291"/>
      <c r="ECS34" s="291"/>
      <c r="ECT34" s="291"/>
      <c r="ECU34" s="291"/>
      <c r="ECV34" s="291"/>
      <c r="ECW34" s="291"/>
      <c r="ECX34" s="291"/>
      <c r="ECY34" s="291"/>
      <c r="ECZ34" s="291"/>
      <c r="EDA34" s="291"/>
      <c r="EDB34" s="291"/>
      <c r="EDC34" s="291"/>
      <c r="EDD34" s="291"/>
      <c r="EDE34" s="291"/>
      <c r="EDF34" s="291"/>
      <c r="EDG34" s="291"/>
      <c r="EDH34" s="291"/>
      <c r="EDI34" s="291"/>
      <c r="EDJ34" s="291"/>
      <c r="EDK34" s="291"/>
      <c r="EDL34" s="291"/>
      <c r="EDM34" s="291"/>
      <c r="EDN34" s="291"/>
      <c r="EDO34" s="291"/>
      <c r="EDP34" s="291"/>
      <c r="EDQ34" s="291"/>
      <c r="EDR34" s="291"/>
      <c r="EDS34" s="291"/>
      <c r="EDT34" s="291"/>
      <c r="EDU34" s="291"/>
      <c r="EDV34" s="291"/>
      <c r="EDW34" s="291"/>
      <c r="EDX34" s="291"/>
      <c r="EDY34" s="291"/>
      <c r="EDZ34" s="291"/>
      <c r="EEA34" s="291"/>
      <c r="EEB34" s="291"/>
      <c r="EEC34" s="291"/>
      <c r="EED34" s="291"/>
      <c r="EEE34" s="291"/>
      <c r="EEF34" s="291"/>
      <c r="EEG34" s="291"/>
      <c r="EEH34" s="291"/>
      <c r="EEI34" s="291"/>
      <c r="EEJ34" s="291"/>
      <c r="EEK34" s="291"/>
      <c r="EEL34" s="291"/>
      <c r="EEM34" s="291"/>
      <c r="EEN34" s="291"/>
      <c r="EEO34" s="291"/>
      <c r="EEP34" s="291"/>
      <c r="EEQ34" s="291"/>
      <c r="EER34" s="291"/>
      <c r="EES34" s="291"/>
      <c r="EET34" s="291"/>
      <c r="EEU34" s="291"/>
      <c r="EEV34" s="291"/>
      <c r="EEW34" s="291"/>
      <c r="EEX34" s="291"/>
      <c r="EEY34" s="291"/>
      <c r="EEZ34" s="291"/>
      <c r="EFA34" s="291"/>
      <c r="EFB34" s="291"/>
      <c r="EFC34" s="291"/>
      <c r="EFD34" s="291"/>
      <c r="EFE34" s="291"/>
      <c r="EFF34" s="291"/>
      <c r="EFG34" s="291"/>
      <c r="EFH34" s="291"/>
      <c r="EFI34" s="291"/>
      <c r="EFJ34" s="291"/>
      <c r="EFK34" s="291"/>
      <c r="EFL34" s="291"/>
      <c r="EFM34" s="291"/>
      <c r="EFN34" s="291"/>
      <c r="EFO34" s="291"/>
      <c r="EFP34" s="291"/>
      <c r="EFQ34" s="291"/>
      <c r="EFR34" s="291"/>
      <c r="EFS34" s="291"/>
      <c r="EFT34" s="291"/>
      <c r="EFU34" s="291"/>
      <c r="EFV34" s="291"/>
      <c r="EFW34" s="291"/>
      <c r="EFX34" s="291"/>
      <c r="EFY34" s="291"/>
      <c r="EFZ34" s="291"/>
      <c r="EGA34" s="291"/>
      <c r="EGB34" s="291"/>
      <c r="EGC34" s="291"/>
      <c r="EGD34" s="291"/>
      <c r="EGE34" s="291"/>
      <c r="EGF34" s="291"/>
      <c r="EGG34" s="291"/>
      <c r="EGH34" s="291"/>
      <c r="EGI34" s="291"/>
      <c r="EGJ34" s="291"/>
      <c r="EGK34" s="291"/>
      <c r="EGL34" s="291"/>
      <c r="EGM34" s="291"/>
      <c r="EGN34" s="291"/>
      <c r="EGO34" s="291"/>
      <c r="EGP34" s="291"/>
      <c r="EGQ34" s="291"/>
      <c r="EGR34" s="291"/>
      <c r="EGS34" s="291"/>
      <c r="EGT34" s="291"/>
      <c r="EGU34" s="291"/>
      <c r="EGV34" s="291"/>
      <c r="EGW34" s="291"/>
      <c r="EGX34" s="291"/>
      <c r="EGY34" s="291"/>
      <c r="EGZ34" s="291"/>
      <c r="EHA34" s="291"/>
      <c r="EHB34" s="291"/>
      <c r="EHC34" s="291"/>
      <c r="EHD34" s="291"/>
      <c r="EHE34" s="291"/>
      <c r="EHF34" s="291"/>
      <c r="EHG34" s="291"/>
      <c r="EHH34" s="291"/>
      <c r="EHI34" s="291"/>
      <c r="EHJ34" s="291"/>
      <c r="EHK34" s="291"/>
      <c r="EHL34" s="291"/>
      <c r="EHM34" s="291"/>
      <c r="EHN34" s="291"/>
      <c r="EHO34" s="291"/>
      <c r="EHP34" s="291"/>
      <c r="EHQ34" s="291"/>
      <c r="EHR34" s="291"/>
      <c r="EHS34" s="291"/>
      <c r="EHT34" s="291"/>
      <c r="EHU34" s="291"/>
      <c r="EHV34" s="291"/>
      <c r="EHW34" s="291"/>
      <c r="EHX34" s="291"/>
      <c r="EHY34" s="291"/>
      <c r="EHZ34" s="291"/>
      <c r="EIA34" s="291"/>
      <c r="EIB34" s="291"/>
      <c r="EIC34" s="291"/>
      <c r="EID34" s="291"/>
      <c r="EIE34" s="291"/>
      <c r="EIF34" s="291"/>
      <c r="EIG34" s="291"/>
      <c r="EIH34" s="291"/>
      <c r="EII34" s="291"/>
      <c r="EIJ34" s="291"/>
      <c r="EIK34" s="291"/>
      <c r="EIL34" s="291"/>
      <c r="EIM34" s="291"/>
      <c r="EIN34" s="291"/>
      <c r="EIO34" s="291"/>
      <c r="EIP34" s="291"/>
      <c r="EIQ34" s="291"/>
      <c r="EIR34" s="291"/>
      <c r="EIS34" s="291"/>
      <c r="EIT34" s="291"/>
      <c r="EIU34" s="291"/>
      <c r="EIV34" s="291"/>
      <c r="EIW34" s="291"/>
      <c r="EIX34" s="291"/>
      <c r="EIY34" s="291"/>
      <c r="EIZ34" s="291"/>
      <c r="EJA34" s="291"/>
      <c r="EJB34" s="291"/>
      <c r="EJC34" s="291"/>
      <c r="EJD34" s="291"/>
      <c r="EJE34" s="291"/>
      <c r="EJF34" s="291"/>
      <c r="EJG34" s="291"/>
      <c r="EJH34" s="291"/>
      <c r="EJI34" s="291"/>
      <c r="EJJ34" s="291"/>
      <c r="EJK34" s="291"/>
      <c r="EJL34" s="291"/>
      <c r="EJM34" s="291"/>
      <c r="EJN34" s="291"/>
      <c r="EJO34" s="291"/>
      <c r="EJP34" s="291"/>
      <c r="EJQ34" s="291"/>
      <c r="EJR34" s="291"/>
      <c r="EJS34" s="291"/>
      <c r="EJT34" s="291"/>
      <c r="EJU34" s="291"/>
      <c r="EJV34" s="291"/>
      <c r="EJW34" s="291"/>
      <c r="EJX34" s="291"/>
      <c r="EJY34" s="291"/>
      <c r="EJZ34" s="291"/>
      <c r="EKA34" s="291"/>
      <c r="EKB34" s="291"/>
      <c r="EKC34" s="291"/>
      <c r="EKD34" s="291"/>
      <c r="EKE34" s="291"/>
      <c r="EKF34" s="291"/>
      <c r="EKG34" s="291"/>
      <c r="EKH34" s="291"/>
      <c r="EKI34" s="291"/>
      <c r="EKJ34" s="291"/>
      <c r="EKK34" s="291"/>
      <c r="EKL34" s="291"/>
      <c r="EKM34" s="291"/>
      <c r="EKN34" s="291"/>
      <c r="EKO34" s="291"/>
      <c r="EKP34" s="291"/>
      <c r="EKQ34" s="291"/>
      <c r="EKR34" s="291"/>
      <c r="EKS34" s="291"/>
      <c r="EKT34" s="291"/>
      <c r="EKU34" s="291"/>
      <c r="EKV34" s="291"/>
      <c r="EKW34" s="291"/>
      <c r="EKX34" s="291"/>
      <c r="EKY34" s="291"/>
      <c r="EKZ34" s="291"/>
      <c r="ELA34" s="291"/>
      <c r="ELB34" s="291"/>
      <c r="ELC34" s="291"/>
      <c r="ELD34" s="291"/>
      <c r="ELE34" s="291"/>
      <c r="ELF34" s="291"/>
      <c r="ELG34" s="291"/>
      <c r="ELH34" s="291"/>
      <c r="ELI34" s="291"/>
      <c r="ELJ34" s="291"/>
      <c r="ELK34" s="291"/>
      <c r="ELL34" s="291"/>
      <c r="ELM34" s="291"/>
      <c r="ELN34" s="291"/>
      <c r="ELO34" s="291"/>
      <c r="ELP34" s="291"/>
      <c r="ELQ34" s="291"/>
      <c r="ELR34" s="291"/>
      <c r="ELS34" s="291"/>
      <c r="ELT34" s="291"/>
      <c r="ELU34" s="291"/>
      <c r="ELV34" s="291"/>
      <c r="ELW34" s="291"/>
      <c r="ELX34" s="291"/>
      <c r="ELY34" s="291"/>
      <c r="ELZ34" s="291"/>
      <c r="EMA34" s="291"/>
      <c r="EMB34" s="291"/>
      <c r="EMC34" s="291"/>
      <c r="EMD34" s="291"/>
      <c r="EME34" s="291"/>
      <c r="EMF34" s="291"/>
      <c r="EMG34" s="291"/>
      <c r="EMH34" s="291"/>
      <c r="EMI34" s="291"/>
      <c r="EMJ34" s="291"/>
      <c r="EMK34" s="291"/>
      <c r="EML34" s="291"/>
      <c r="EMM34" s="291"/>
      <c r="EMN34" s="291"/>
      <c r="EMO34" s="291"/>
      <c r="EMP34" s="291"/>
      <c r="EMQ34" s="291"/>
      <c r="EMR34" s="291"/>
      <c r="EMS34" s="291"/>
      <c r="EMT34" s="291"/>
      <c r="EMU34" s="291"/>
      <c r="EMV34" s="291"/>
      <c r="EMW34" s="291"/>
      <c r="EMX34" s="291"/>
      <c r="EMY34" s="291"/>
      <c r="EMZ34" s="291"/>
      <c r="ENA34" s="291"/>
      <c r="ENB34" s="291"/>
      <c r="ENC34" s="291"/>
      <c r="END34" s="291"/>
      <c r="ENE34" s="291"/>
      <c r="ENF34" s="291"/>
      <c r="ENG34" s="291"/>
      <c r="ENH34" s="291"/>
      <c r="ENI34" s="291"/>
      <c r="ENJ34" s="291"/>
      <c r="ENK34" s="291"/>
      <c r="ENL34" s="291"/>
      <c r="ENM34" s="291"/>
      <c r="ENN34" s="291"/>
      <c r="ENO34" s="291"/>
      <c r="ENP34" s="291"/>
      <c r="ENQ34" s="291"/>
      <c r="ENR34" s="291"/>
      <c r="ENS34" s="291"/>
      <c r="ENT34" s="291"/>
      <c r="ENU34" s="291"/>
      <c r="ENV34" s="291"/>
      <c r="ENW34" s="291"/>
      <c r="ENX34" s="291"/>
      <c r="ENY34" s="291"/>
      <c r="ENZ34" s="291"/>
      <c r="EOA34" s="291"/>
      <c r="EOB34" s="291"/>
      <c r="EOC34" s="291"/>
      <c r="EOD34" s="291"/>
      <c r="EOE34" s="291"/>
      <c r="EOF34" s="291"/>
      <c r="EOG34" s="291"/>
      <c r="EOH34" s="291"/>
      <c r="EOI34" s="291"/>
      <c r="EOJ34" s="291"/>
      <c r="EOK34" s="291"/>
      <c r="EOL34" s="291"/>
      <c r="EOM34" s="291"/>
      <c r="EON34" s="291"/>
      <c r="EOO34" s="291"/>
      <c r="EOP34" s="291"/>
      <c r="EOQ34" s="291"/>
      <c r="EOR34" s="291"/>
      <c r="EOS34" s="291"/>
      <c r="EOT34" s="291"/>
      <c r="EOU34" s="291"/>
      <c r="EOV34" s="291"/>
      <c r="EOW34" s="291"/>
      <c r="EOX34" s="291"/>
      <c r="EOY34" s="291"/>
      <c r="EOZ34" s="291"/>
      <c r="EPA34" s="291"/>
      <c r="EPB34" s="291"/>
      <c r="EPC34" s="291"/>
      <c r="EPD34" s="291"/>
      <c r="EPE34" s="291"/>
      <c r="EPF34" s="291"/>
      <c r="EPG34" s="291"/>
      <c r="EPH34" s="291"/>
      <c r="EPI34" s="291"/>
      <c r="EPJ34" s="291"/>
      <c r="EPK34" s="291"/>
      <c r="EPL34" s="291"/>
      <c r="EPM34" s="291"/>
      <c r="EPN34" s="291"/>
      <c r="EPO34" s="291"/>
      <c r="EPP34" s="291"/>
      <c r="EPQ34" s="291"/>
      <c r="EPR34" s="291"/>
      <c r="EPS34" s="291"/>
      <c r="EPT34" s="291"/>
      <c r="EPU34" s="291"/>
      <c r="EPV34" s="291"/>
      <c r="EPW34" s="291"/>
      <c r="EPX34" s="291"/>
      <c r="EPY34" s="291"/>
      <c r="EPZ34" s="291"/>
      <c r="EQA34" s="291"/>
      <c r="EQB34" s="291"/>
      <c r="EQC34" s="291"/>
      <c r="EQD34" s="291"/>
      <c r="EQE34" s="291"/>
      <c r="EQF34" s="291"/>
      <c r="EQG34" s="291"/>
      <c r="EQH34" s="291"/>
      <c r="EQI34" s="291"/>
      <c r="EQJ34" s="291"/>
      <c r="EQK34" s="291"/>
      <c r="EQL34" s="291"/>
      <c r="EQM34" s="291"/>
      <c r="EQN34" s="291"/>
      <c r="EQO34" s="291"/>
      <c r="EQP34" s="291"/>
      <c r="EQQ34" s="291"/>
      <c r="EQR34" s="291"/>
      <c r="EQS34" s="291"/>
      <c r="EQT34" s="291"/>
      <c r="EQU34" s="291"/>
      <c r="EQV34" s="291"/>
      <c r="EQW34" s="291"/>
      <c r="EQX34" s="291"/>
      <c r="EQY34" s="291"/>
      <c r="EQZ34" s="291"/>
      <c r="ERA34" s="291"/>
      <c r="ERB34" s="291"/>
      <c r="ERC34" s="291"/>
      <c r="ERD34" s="291"/>
      <c r="ERE34" s="291"/>
      <c r="ERF34" s="291"/>
      <c r="ERG34" s="291"/>
      <c r="ERH34" s="291"/>
      <c r="ERI34" s="291"/>
      <c r="ERJ34" s="291"/>
      <c r="ERK34" s="291"/>
      <c r="ERL34" s="291"/>
      <c r="ERM34" s="291"/>
      <c r="ERN34" s="291"/>
      <c r="ERO34" s="291"/>
      <c r="ERP34" s="291"/>
      <c r="ERQ34" s="291"/>
      <c r="ERR34" s="291"/>
      <c r="ERS34" s="291"/>
      <c r="ERT34" s="291"/>
      <c r="ERU34" s="291"/>
      <c r="ERV34" s="291"/>
      <c r="ERW34" s="291"/>
      <c r="ERX34" s="291"/>
      <c r="ERY34" s="291"/>
      <c r="ERZ34" s="291"/>
      <c r="ESA34" s="291"/>
      <c r="ESB34" s="291"/>
      <c r="ESC34" s="291"/>
      <c r="ESD34" s="291"/>
      <c r="ESE34" s="291"/>
      <c r="ESF34" s="291"/>
      <c r="ESG34" s="291"/>
      <c r="ESH34" s="291"/>
      <c r="ESI34" s="291"/>
      <c r="ESJ34" s="291"/>
      <c r="ESK34" s="291"/>
      <c r="ESL34" s="291"/>
      <c r="ESM34" s="291"/>
      <c r="ESN34" s="291"/>
      <c r="ESO34" s="291"/>
      <c r="ESP34" s="291"/>
      <c r="ESQ34" s="291"/>
      <c r="ESR34" s="291"/>
      <c r="ESS34" s="291"/>
      <c r="EST34" s="291"/>
      <c r="ESU34" s="291"/>
      <c r="ESV34" s="291"/>
      <c r="ESW34" s="291"/>
      <c r="ESX34" s="291"/>
      <c r="ESY34" s="291"/>
      <c r="ESZ34" s="291"/>
      <c r="ETA34" s="291"/>
      <c r="ETB34" s="291"/>
      <c r="ETC34" s="291"/>
      <c r="ETD34" s="291"/>
      <c r="ETE34" s="291"/>
      <c r="ETF34" s="291"/>
      <c r="ETG34" s="291"/>
      <c r="ETH34" s="291"/>
      <c r="ETI34" s="291"/>
      <c r="ETJ34" s="291"/>
      <c r="ETK34" s="291"/>
      <c r="ETL34" s="291"/>
      <c r="ETM34" s="291"/>
      <c r="ETN34" s="291"/>
      <c r="ETO34" s="291"/>
      <c r="ETP34" s="291"/>
      <c r="ETQ34" s="291"/>
      <c r="ETR34" s="291"/>
      <c r="ETS34" s="291"/>
      <c r="ETT34" s="291"/>
      <c r="ETU34" s="291"/>
      <c r="ETV34" s="291"/>
      <c r="ETW34" s="291"/>
      <c r="ETX34" s="291"/>
      <c r="ETY34" s="291"/>
      <c r="ETZ34" s="291"/>
      <c r="EUA34" s="291"/>
      <c r="EUB34" s="291"/>
      <c r="EUC34" s="291"/>
      <c r="EUD34" s="291"/>
      <c r="EUE34" s="291"/>
      <c r="EUF34" s="291"/>
      <c r="EUG34" s="291"/>
      <c r="EUH34" s="291"/>
      <c r="EUI34" s="291"/>
      <c r="EUJ34" s="291"/>
      <c r="EUK34" s="291"/>
      <c r="EUL34" s="291"/>
      <c r="EUM34" s="291"/>
      <c r="EUN34" s="291"/>
      <c r="EUO34" s="291"/>
      <c r="EUP34" s="291"/>
      <c r="EUQ34" s="291"/>
      <c r="EUR34" s="291"/>
      <c r="EUS34" s="291"/>
      <c r="EUT34" s="291"/>
      <c r="EUU34" s="291"/>
      <c r="EUV34" s="291"/>
      <c r="EUW34" s="291"/>
      <c r="EUX34" s="291"/>
      <c r="EUY34" s="291"/>
      <c r="EUZ34" s="291"/>
      <c r="EVA34" s="291"/>
      <c r="EVB34" s="291"/>
      <c r="EVC34" s="291"/>
      <c r="EVD34" s="291"/>
      <c r="EVE34" s="291"/>
      <c r="EVF34" s="291"/>
      <c r="EVG34" s="291"/>
      <c r="EVH34" s="291"/>
      <c r="EVI34" s="291"/>
      <c r="EVJ34" s="291"/>
      <c r="EVK34" s="291"/>
      <c r="EVL34" s="291"/>
      <c r="EVM34" s="291"/>
      <c r="EVN34" s="291"/>
      <c r="EVO34" s="291"/>
      <c r="EVP34" s="291"/>
      <c r="EVQ34" s="291"/>
      <c r="EVR34" s="291"/>
      <c r="EVS34" s="291"/>
      <c r="EVT34" s="291"/>
      <c r="EVU34" s="291"/>
      <c r="EVV34" s="291"/>
      <c r="EVW34" s="291"/>
      <c r="EVX34" s="291"/>
      <c r="EVY34" s="291"/>
      <c r="EVZ34" s="291"/>
      <c r="EWA34" s="291"/>
      <c r="EWB34" s="291"/>
      <c r="EWC34" s="291"/>
      <c r="EWD34" s="291"/>
      <c r="EWE34" s="291"/>
      <c r="EWF34" s="291"/>
      <c r="EWG34" s="291"/>
      <c r="EWH34" s="291"/>
      <c r="EWI34" s="291"/>
      <c r="EWJ34" s="291"/>
      <c r="EWK34" s="291"/>
      <c r="EWL34" s="291"/>
      <c r="EWM34" s="291"/>
      <c r="EWN34" s="291"/>
      <c r="EWO34" s="291"/>
      <c r="EWP34" s="291"/>
      <c r="EWQ34" s="291"/>
      <c r="EWR34" s="291"/>
      <c r="EWS34" s="291"/>
      <c r="EWT34" s="291"/>
      <c r="EWU34" s="291"/>
      <c r="EWV34" s="291"/>
      <c r="EWW34" s="291"/>
      <c r="EWX34" s="291"/>
      <c r="EWY34" s="291"/>
      <c r="EWZ34" s="291"/>
      <c r="EXA34" s="291"/>
      <c r="EXB34" s="291"/>
      <c r="EXC34" s="291"/>
      <c r="EXD34" s="291"/>
      <c r="EXE34" s="291"/>
      <c r="EXF34" s="291"/>
      <c r="EXG34" s="291"/>
      <c r="EXH34" s="291"/>
      <c r="EXI34" s="291"/>
      <c r="EXJ34" s="291"/>
      <c r="EXK34" s="291"/>
      <c r="EXL34" s="291"/>
      <c r="EXM34" s="291"/>
      <c r="EXN34" s="291"/>
      <c r="EXO34" s="291"/>
      <c r="EXP34" s="291"/>
      <c r="EXQ34" s="291"/>
      <c r="EXR34" s="291"/>
      <c r="EXS34" s="291"/>
      <c r="EXT34" s="291"/>
      <c r="EXU34" s="291"/>
      <c r="EXV34" s="291"/>
      <c r="EXW34" s="291"/>
      <c r="EXX34" s="291"/>
      <c r="EXY34" s="291"/>
      <c r="EXZ34" s="291"/>
      <c r="EYA34" s="291"/>
      <c r="EYB34" s="291"/>
      <c r="EYC34" s="291"/>
      <c r="EYD34" s="291"/>
      <c r="EYE34" s="291"/>
      <c r="EYF34" s="291"/>
      <c r="EYG34" s="291"/>
      <c r="EYH34" s="291"/>
      <c r="EYI34" s="291"/>
      <c r="EYJ34" s="291"/>
      <c r="EYK34" s="291"/>
      <c r="EYL34" s="291"/>
      <c r="EYM34" s="291"/>
      <c r="EYN34" s="291"/>
      <c r="EYO34" s="291"/>
      <c r="EYP34" s="291"/>
      <c r="EYQ34" s="291"/>
      <c r="EYR34" s="291"/>
      <c r="EYS34" s="291"/>
      <c r="EYT34" s="291"/>
      <c r="EYU34" s="291"/>
      <c r="EYV34" s="291"/>
      <c r="EYW34" s="291"/>
      <c r="EYX34" s="291"/>
      <c r="EYY34" s="291"/>
      <c r="EYZ34" s="291"/>
      <c r="EZA34" s="291"/>
      <c r="EZB34" s="291"/>
      <c r="EZC34" s="291"/>
      <c r="EZD34" s="291"/>
      <c r="EZE34" s="291"/>
      <c r="EZF34" s="291"/>
      <c r="EZG34" s="291"/>
      <c r="EZH34" s="291"/>
      <c r="EZI34" s="291"/>
      <c r="EZJ34" s="291"/>
      <c r="EZK34" s="291"/>
      <c r="EZL34" s="291"/>
      <c r="EZM34" s="291"/>
      <c r="EZN34" s="291"/>
      <c r="EZO34" s="291"/>
      <c r="EZP34" s="291"/>
      <c r="EZQ34" s="291"/>
      <c r="EZR34" s="291"/>
      <c r="EZS34" s="291"/>
      <c r="EZT34" s="291"/>
      <c r="EZU34" s="291"/>
      <c r="EZV34" s="291"/>
      <c r="EZW34" s="291"/>
      <c r="EZX34" s="291"/>
      <c r="EZY34" s="291"/>
      <c r="EZZ34" s="291"/>
      <c r="FAA34" s="291"/>
      <c r="FAB34" s="291"/>
      <c r="FAC34" s="291"/>
      <c r="FAD34" s="291"/>
      <c r="FAE34" s="291"/>
      <c r="FAF34" s="291"/>
      <c r="FAG34" s="291"/>
      <c r="FAH34" s="291"/>
      <c r="FAI34" s="291"/>
      <c r="FAJ34" s="291"/>
      <c r="FAK34" s="291"/>
      <c r="FAL34" s="291"/>
      <c r="FAM34" s="291"/>
      <c r="FAN34" s="291"/>
      <c r="FAO34" s="291"/>
      <c r="FAP34" s="291"/>
      <c r="FAQ34" s="291"/>
      <c r="FAR34" s="291"/>
      <c r="FAS34" s="291"/>
      <c r="FAT34" s="291"/>
      <c r="FAU34" s="291"/>
      <c r="FAV34" s="291"/>
      <c r="FAW34" s="291"/>
      <c r="FAX34" s="291"/>
      <c r="FAY34" s="291"/>
      <c r="FAZ34" s="291"/>
      <c r="FBA34" s="291"/>
      <c r="FBB34" s="291"/>
      <c r="FBC34" s="291"/>
      <c r="FBD34" s="291"/>
      <c r="FBE34" s="291"/>
      <c r="FBF34" s="291"/>
      <c r="FBG34" s="291"/>
      <c r="FBH34" s="291"/>
      <c r="FBI34" s="291"/>
      <c r="FBJ34" s="291"/>
      <c r="FBK34" s="291"/>
      <c r="FBL34" s="291"/>
      <c r="FBM34" s="291"/>
      <c r="FBN34" s="291"/>
      <c r="FBO34" s="291"/>
      <c r="FBP34" s="291"/>
      <c r="FBQ34" s="291"/>
      <c r="FBR34" s="291"/>
      <c r="FBS34" s="291"/>
      <c r="FBT34" s="291"/>
      <c r="FBU34" s="291"/>
      <c r="FBV34" s="291"/>
      <c r="FBW34" s="291"/>
      <c r="FBX34" s="291"/>
      <c r="FBY34" s="291"/>
      <c r="FBZ34" s="291"/>
      <c r="FCA34" s="291"/>
      <c r="FCB34" s="291"/>
      <c r="FCC34" s="291"/>
      <c r="FCD34" s="291"/>
      <c r="FCE34" s="291"/>
      <c r="FCF34" s="291"/>
      <c r="FCG34" s="291"/>
      <c r="FCH34" s="291"/>
      <c r="FCI34" s="291"/>
      <c r="FCJ34" s="291"/>
      <c r="FCK34" s="291"/>
      <c r="FCL34" s="291"/>
      <c r="FCM34" s="291"/>
      <c r="FCN34" s="291"/>
      <c r="FCO34" s="291"/>
      <c r="FCP34" s="291"/>
      <c r="FCQ34" s="291"/>
      <c r="FCR34" s="291"/>
      <c r="FCS34" s="291"/>
      <c r="FCT34" s="291"/>
      <c r="FCU34" s="291"/>
      <c r="FCV34" s="291"/>
      <c r="FCW34" s="291"/>
      <c r="FCX34" s="291"/>
      <c r="FCY34" s="291"/>
      <c r="FCZ34" s="291"/>
      <c r="FDA34" s="291"/>
      <c r="FDB34" s="291"/>
      <c r="FDC34" s="291"/>
      <c r="FDD34" s="291"/>
      <c r="FDE34" s="291"/>
      <c r="FDF34" s="291"/>
      <c r="FDG34" s="291"/>
      <c r="FDH34" s="291"/>
      <c r="FDI34" s="291"/>
      <c r="FDJ34" s="291"/>
      <c r="FDK34" s="291"/>
      <c r="FDL34" s="291"/>
      <c r="FDM34" s="291"/>
      <c r="FDN34" s="291"/>
      <c r="FDO34" s="291"/>
      <c r="FDP34" s="291"/>
      <c r="FDQ34" s="291"/>
      <c r="FDR34" s="291"/>
      <c r="FDS34" s="291"/>
      <c r="FDT34" s="291"/>
      <c r="FDU34" s="291"/>
      <c r="FDV34" s="291"/>
      <c r="FDW34" s="291"/>
      <c r="FDX34" s="291"/>
      <c r="FDY34" s="291"/>
      <c r="FDZ34" s="291"/>
      <c r="FEA34" s="291"/>
      <c r="FEB34" s="291"/>
      <c r="FEC34" s="291"/>
      <c r="FED34" s="291"/>
      <c r="FEE34" s="291"/>
      <c r="FEF34" s="291"/>
      <c r="FEG34" s="291"/>
      <c r="FEH34" s="291"/>
      <c r="FEI34" s="291"/>
      <c r="FEJ34" s="291"/>
      <c r="FEK34" s="291"/>
      <c r="FEL34" s="291"/>
      <c r="FEM34" s="291"/>
      <c r="FEN34" s="291"/>
      <c r="FEO34" s="291"/>
      <c r="FEP34" s="291"/>
      <c r="FEQ34" s="291"/>
      <c r="FER34" s="291"/>
      <c r="FES34" s="291"/>
      <c r="FET34" s="291"/>
      <c r="FEU34" s="291"/>
      <c r="FEV34" s="291"/>
      <c r="FEW34" s="291"/>
      <c r="FEX34" s="291"/>
      <c r="FEY34" s="291"/>
      <c r="FEZ34" s="291"/>
      <c r="FFA34" s="291"/>
      <c r="FFB34" s="291"/>
      <c r="FFC34" s="291"/>
      <c r="FFD34" s="291"/>
      <c r="FFE34" s="291"/>
      <c r="FFF34" s="291"/>
      <c r="FFG34" s="291"/>
      <c r="FFH34" s="291"/>
      <c r="FFI34" s="291"/>
      <c r="FFJ34" s="291"/>
      <c r="FFK34" s="291"/>
      <c r="FFL34" s="291"/>
      <c r="FFM34" s="291"/>
      <c r="FFN34" s="291"/>
      <c r="FFO34" s="291"/>
      <c r="FFP34" s="291"/>
      <c r="FFQ34" s="291"/>
      <c r="FFR34" s="291"/>
      <c r="FFS34" s="291"/>
      <c r="FFT34" s="291"/>
      <c r="FFU34" s="291"/>
      <c r="FFV34" s="291"/>
      <c r="FFW34" s="291"/>
      <c r="FFX34" s="291"/>
      <c r="FFY34" s="291"/>
      <c r="FFZ34" s="291"/>
      <c r="FGA34" s="291"/>
      <c r="FGB34" s="291"/>
      <c r="FGC34" s="291"/>
      <c r="FGD34" s="291"/>
      <c r="FGE34" s="291"/>
      <c r="FGF34" s="291"/>
      <c r="FGG34" s="291"/>
      <c r="FGH34" s="291"/>
      <c r="FGI34" s="291"/>
      <c r="FGJ34" s="291"/>
      <c r="FGK34" s="291"/>
      <c r="FGL34" s="291"/>
      <c r="FGM34" s="291"/>
      <c r="FGN34" s="291"/>
      <c r="FGO34" s="291"/>
      <c r="FGP34" s="291"/>
      <c r="FGQ34" s="291"/>
      <c r="FGR34" s="291"/>
      <c r="FGS34" s="291"/>
      <c r="FGT34" s="291"/>
      <c r="FGU34" s="291"/>
      <c r="FGV34" s="291"/>
      <c r="FGW34" s="291"/>
      <c r="FGX34" s="291"/>
      <c r="FGY34" s="291"/>
      <c r="FGZ34" s="291"/>
      <c r="FHA34" s="291"/>
      <c r="FHB34" s="291"/>
      <c r="FHC34" s="291"/>
      <c r="FHD34" s="291"/>
      <c r="FHE34" s="291"/>
      <c r="FHF34" s="291"/>
      <c r="FHG34" s="291"/>
      <c r="FHH34" s="291"/>
      <c r="FHI34" s="291"/>
      <c r="FHJ34" s="291"/>
      <c r="FHK34" s="291"/>
      <c r="FHL34" s="291"/>
      <c r="FHM34" s="291"/>
      <c r="FHN34" s="291"/>
      <c r="FHO34" s="291"/>
      <c r="FHP34" s="291"/>
      <c r="FHQ34" s="291"/>
      <c r="FHR34" s="291"/>
      <c r="FHS34" s="291"/>
      <c r="FHT34" s="291"/>
      <c r="FHU34" s="291"/>
      <c r="FHV34" s="291"/>
      <c r="FHW34" s="291"/>
      <c r="FHX34" s="291"/>
      <c r="FHY34" s="291"/>
      <c r="FHZ34" s="291"/>
      <c r="FIA34" s="291"/>
      <c r="FIB34" s="291"/>
      <c r="FIC34" s="291"/>
      <c r="FID34" s="291"/>
      <c r="FIE34" s="291"/>
      <c r="FIF34" s="291"/>
      <c r="FIG34" s="291"/>
      <c r="FIH34" s="291"/>
      <c r="FII34" s="291"/>
      <c r="FIJ34" s="291"/>
      <c r="FIK34" s="291"/>
      <c r="FIL34" s="291"/>
      <c r="FIM34" s="291"/>
      <c r="FIN34" s="291"/>
      <c r="FIO34" s="291"/>
      <c r="FIP34" s="291"/>
      <c r="FIQ34" s="291"/>
      <c r="FIR34" s="291"/>
      <c r="FIS34" s="291"/>
      <c r="FIT34" s="291"/>
      <c r="FIU34" s="291"/>
      <c r="FIV34" s="291"/>
      <c r="FIW34" s="291"/>
      <c r="FIX34" s="291"/>
      <c r="FIY34" s="291"/>
      <c r="FIZ34" s="291"/>
      <c r="FJA34" s="291"/>
      <c r="FJB34" s="291"/>
      <c r="FJC34" s="291"/>
      <c r="FJD34" s="291"/>
      <c r="FJE34" s="291"/>
      <c r="FJF34" s="291"/>
      <c r="FJG34" s="291"/>
      <c r="FJH34" s="291"/>
      <c r="FJI34" s="291"/>
      <c r="FJJ34" s="291"/>
      <c r="FJK34" s="291"/>
      <c r="FJL34" s="291"/>
      <c r="FJM34" s="291"/>
      <c r="FJN34" s="291"/>
      <c r="FJO34" s="291"/>
      <c r="FJP34" s="291"/>
      <c r="FJQ34" s="291"/>
      <c r="FJR34" s="291"/>
      <c r="FJS34" s="291"/>
      <c r="FJT34" s="291"/>
      <c r="FJU34" s="291"/>
      <c r="FJV34" s="291"/>
      <c r="FJW34" s="291"/>
      <c r="FJX34" s="291"/>
      <c r="FJY34" s="291"/>
      <c r="FJZ34" s="291"/>
      <c r="FKA34" s="291"/>
      <c r="FKB34" s="291"/>
      <c r="FKC34" s="291"/>
      <c r="FKD34" s="291"/>
      <c r="FKE34" s="291"/>
      <c r="FKF34" s="291"/>
      <c r="FKG34" s="291"/>
      <c r="FKH34" s="291"/>
      <c r="FKI34" s="291"/>
      <c r="FKJ34" s="291"/>
      <c r="FKK34" s="291"/>
      <c r="FKL34" s="291"/>
      <c r="FKM34" s="291"/>
      <c r="FKN34" s="291"/>
      <c r="FKO34" s="291"/>
      <c r="FKP34" s="291"/>
      <c r="FKQ34" s="291"/>
      <c r="FKR34" s="291"/>
      <c r="FKS34" s="291"/>
      <c r="FKT34" s="291"/>
      <c r="FKU34" s="291"/>
      <c r="FKV34" s="291"/>
      <c r="FKW34" s="291"/>
      <c r="FKX34" s="291"/>
      <c r="FKY34" s="291"/>
      <c r="FKZ34" s="291"/>
      <c r="FLA34" s="291"/>
      <c r="FLB34" s="291"/>
      <c r="FLC34" s="291"/>
      <c r="FLD34" s="291"/>
      <c r="FLE34" s="291"/>
      <c r="FLF34" s="291"/>
      <c r="FLG34" s="291"/>
      <c r="FLH34" s="291"/>
      <c r="FLI34" s="291"/>
      <c r="FLJ34" s="291"/>
      <c r="FLK34" s="291"/>
      <c r="FLL34" s="291"/>
      <c r="FLM34" s="291"/>
      <c r="FLN34" s="291"/>
      <c r="FLO34" s="291"/>
      <c r="FLP34" s="291"/>
      <c r="FLQ34" s="291"/>
      <c r="FLR34" s="291"/>
      <c r="FLS34" s="291"/>
      <c r="FLT34" s="291"/>
      <c r="FLU34" s="291"/>
      <c r="FLV34" s="291"/>
      <c r="FLW34" s="291"/>
      <c r="FLX34" s="291"/>
      <c r="FLY34" s="291"/>
      <c r="FLZ34" s="291"/>
      <c r="FMA34" s="291"/>
      <c r="FMB34" s="291"/>
      <c r="FMC34" s="291"/>
      <c r="FMD34" s="291"/>
      <c r="FME34" s="291"/>
      <c r="FMF34" s="291"/>
      <c r="FMG34" s="291"/>
      <c r="FMH34" s="291"/>
      <c r="FMI34" s="291"/>
      <c r="FMJ34" s="291"/>
      <c r="FMK34" s="291"/>
      <c r="FML34" s="291"/>
      <c r="FMM34" s="291"/>
      <c r="FMN34" s="291"/>
      <c r="FMO34" s="291"/>
      <c r="FMP34" s="291"/>
      <c r="FMQ34" s="291"/>
      <c r="FMR34" s="291"/>
      <c r="FMS34" s="291"/>
      <c r="FMT34" s="291"/>
      <c r="FMU34" s="291"/>
      <c r="FMV34" s="291"/>
      <c r="FMW34" s="291"/>
      <c r="FMX34" s="291"/>
      <c r="FMY34" s="291"/>
      <c r="FMZ34" s="291"/>
      <c r="FNA34" s="291"/>
      <c r="FNB34" s="291"/>
      <c r="FNC34" s="291"/>
      <c r="FND34" s="291"/>
      <c r="FNE34" s="291"/>
      <c r="FNF34" s="291"/>
      <c r="FNG34" s="291"/>
      <c r="FNH34" s="291"/>
      <c r="FNI34" s="291"/>
      <c r="FNJ34" s="291"/>
      <c r="FNK34" s="291"/>
      <c r="FNL34" s="291"/>
      <c r="FNM34" s="291"/>
      <c r="FNN34" s="291"/>
      <c r="FNO34" s="291"/>
      <c r="FNP34" s="291"/>
      <c r="FNQ34" s="291"/>
      <c r="FNR34" s="291"/>
      <c r="FNS34" s="291"/>
      <c r="FNT34" s="291"/>
      <c r="FNU34" s="291"/>
      <c r="FNV34" s="291"/>
      <c r="FNW34" s="291"/>
      <c r="FNX34" s="291"/>
      <c r="FNY34" s="291"/>
      <c r="FNZ34" s="291"/>
      <c r="FOA34" s="291"/>
      <c r="FOB34" s="291"/>
      <c r="FOC34" s="291"/>
      <c r="FOD34" s="291"/>
      <c r="FOE34" s="291"/>
      <c r="FOF34" s="291"/>
      <c r="FOG34" s="291"/>
      <c r="FOH34" s="291"/>
      <c r="FOI34" s="291"/>
      <c r="FOJ34" s="291"/>
      <c r="FOK34" s="291"/>
      <c r="FOL34" s="291"/>
      <c r="FOM34" s="291"/>
      <c r="FON34" s="291"/>
      <c r="FOO34" s="291"/>
      <c r="FOP34" s="291"/>
      <c r="FOQ34" s="291"/>
      <c r="FOR34" s="291"/>
      <c r="FOS34" s="291"/>
      <c r="FOT34" s="291"/>
      <c r="FOU34" s="291"/>
      <c r="FOV34" s="291"/>
      <c r="FOW34" s="291"/>
      <c r="FOX34" s="291"/>
      <c r="FOY34" s="291"/>
      <c r="FOZ34" s="291"/>
      <c r="FPA34" s="291"/>
      <c r="FPB34" s="291"/>
      <c r="FPC34" s="291"/>
      <c r="FPD34" s="291"/>
      <c r="FPE34" s="291"/>
      <c r="FPF34" s="291"/>
      <c r="FPG34" s="291"/>
      <c r="FPH34" s="291"/>
      <c r="FPI34" s="291"/>
      <c r="FPJ34" s="291"/>
      <c r="FPK34" s="291"/>
      <c r="FPL34" s="291"/>
      <c r="FPM34" s="291"/>
      <c r="FPN34" s="291"/>
      <c r="FPO34" s="291"/>
      <c r="FPP34" s="291"/>
      <c r="FPQ34" s="291"/>
      <c r="FPR34" s="291"/>
      <c r="FPS34" s="291"/>
      <c r="FPT34" s="291"/>
      <c r="FPU34" s="291"/>
      <c r="FPV34" s="291"/>
      <c r="FPW34" s="291"/>
      <c r="FPX34" s="291"/>
      <c r="FPY34" s="291"/>
      <c r="FPZ34" s="291"/>
      <c r="FQA34" s="291"/>
      <c r="FQB34" s="291"/>
      <c r="FQC34" s="291"/>
      <c r="FQD34" s="291"/>
      <c r="FQE34" s="291"/>
      <c r="FQF34" s="291"/>
      <c r="FQG34" s="291"/>
      <c r="FQH34" s="291"/>
      <c r="FQI34" s="291"/>
      <c r="FQJ34" s="291"/>
      <c r="FQK34" s="291"/>
      <c r="FQL34" s="291"/>
      <c r="FQM34" s="291"/>
      <c r="FQN34" s="291"/>
      <c r="FQO34" s="291"/>
      <c r="FQP34" s="291"/>
      <c r="FQQ34" s="291"/>
      <c r="FQR34" s="291"/>
      <c r="FQS34" s="291"/>
      <c r="FQT34" s="291"/>
      <c r="FQU34" s="291"/>
      <c r="FQV34" s="291"/>
      <c r="FQW34" s="291"/>
      <c r="FQX34" s="291"/>
      <c r="FQY34" s="291"/>
      <c r="FQZ34" s="291"/>
      <c r="FRA34" s="291"/>
      <c r="FRB34" s="291"/>
      <c r="FRC34" s="291"/>
      <c r="FRD34" s="291"/>
      <c r="FRE34" s="291"/>
      <c r="FRF34" s="291"/>
      <c r="FRG34" s="291"/>
      <c r="FRH34" s="291"/>
      <c r="FRI34" s="291"/>
      <c r="FRJ34" s="291"/>
      <c r="FRK34" s="291"/>
      <c r="FRL34" s="291"/>
      <c r="FRM34" s="291"/>
      <c r="FRN34" s="291"/>
      <c r="FRO34" s="291"/>
      <c r="FRP34" s="291"/>
      <c r="FRQ34" s="291"/>
      <c r="FRR34" s="291"/>
      <c r="FRS34" s="291"/>
      <c r="FRT34" s="291"/>
      <c r="FRU34" s="291"/>
      <c r="FRV34" s="291"/>
      <c r="FRW34" s="291"/>
      <c r="FRX34" s="291"/>
      <c r="FRY34" s="291"/>
      <c r="FRZ34" s="291"/>
      <c r="FSA34" s="291"/>
      <c r="FSB34" s="291"/>
      <c r="FSC34" s="291"/>
      <c r="FSD34" s="291"/>
      <c r="FSE34" s="291"/>
      <c r="FSF34" s="291"/>
      <c r="FSG34" s="291"/>
      <c r="FSH34" s="291"/>
      <c r="FSI34" s="291"/>
      <c r="FSJ34" s="291"/>
      <c r="FSK34" s="291"/>
      <c r="FSL34" s="291"/>
      <c r="FSM34" s="291"/>
      <c r="FSN34" s="291"/>
      <c r="FSO34" s="291"/>
      <c r="FSP34" s="291"/>
      <c r="FSQ34" s="291"/>
      <c r="FSR34" s="291"/>
      <c r="FSS34" s="291"/>
      <c r="FST34" s="291"/>
      <c r="FSU34" s="291"/>
      <c r="FSV34" s="291"/>
      <c r="FSW34" s="291"/>
      <c r="FSX34" s="291"/>
      <c r="FSY34" s="291"/>
      <c r="FSZ34" s="291"/>
      <c r="FTA34" s="291"/>
      <c r="FTB34" s="291"/>
      <c r="FTC34" s="291"/>
      <c r="FTD34" s="291"/>
      <c r="FTE34" s="291"/>
      <c r="FTF34" s="291"/>
      <c r="FTG34" s="291"/>
      <c r="FTH34" s="291"/>
      <c r="FTI34" s="291"/>
      <c r="FTJ34" s="291"/>
      <c r="FTK34" s="291"/>
      <c r="FTL34" s="291"/>
      <c r="FTM34" s="291"/>
      <c r="FTN34" s="291"/>
      <c r="FTO34" s="291"/>
      <c r="FTP34" s="291"/>
      <c r="FTQ34" s="291"/>
      <c r="FTR34" s="291"/>
      <c r="FTS34" s="291"/>
      <c r="FTT34" s="291"/>
      <c r="FTU34" s="291"/>
      <c r="FTV34" s="291"/>
      <c r="FTW34" s="291"/>
      <c r="FTX34" s="291"/>
      <c r="FTY34" s="291"/>
      <c r="FTZ34" s="291"/>
      <c r="FUA34" s="291"/>
      <c r="FUB34" s="291"/>
      <c r="FUC34" s="291"/>
      <c r="FUD34" s="291"/>
      <c r="FUE34" s="291"/>
      <c r="FUF34" s="291"/>
      <c r="FUG34" s="291"/>
      <c r="FUH34" s="291"/>
      <c r="FUI34" s="291"/>
      <c r="FUJ34" s="291"/>
      <c r="FUK34" s="291"/>
      <c r="FUL34" s="291"/>
      <c r="FUM34" s="291"/>
      <c r="FUN34" s="291"/>
      <c r="FUO34" s="291"/>
      <c r="FUP34" s="291"/>
      <c r="FUQ34" s="291"/>
      <c r="FUR34" s="291"/>
      <c r="FUS34" s="291"/>
      <c r="FUT34" s="291"/>
      <c r="FUU34" s="291"/>
      <c r="FUV34" s="291"/>
      <c r="FUW34" s="291"/>
      <c r="FUX34" s="291"/>
      <c r="FUY34" s="291"/>
      <c r="FUZ34" s="291"/>
      <c r="FVA34" s="291"/>
      <c r="FVB34" s="291"/>
      <c r="FVC34" s="291"/>
      <c r="FVD34" s="291"/>
      <c r="FVE34" s="291"/>
      <c r="FVF34" s="291"/>
      <c r="FVG34" s="291"/>
      <c r="FVH34" s="291"/>
      <c r="FVI34" s="291"/>
      <c r="FVJ34" s="291"/>
      <c r="FVK34" s="291"/>
      <c r="FVL34" s="291"/>
      <c r="FVM34" s="291"/>
      <c r="FVN34" s="291"/>
      <c r="FVO34" s="291"/>
      <c r="FVP34" s="291"/>
      <c r="FVQ34" s="291"/>
      <c r="FVR34" s="291"/>
      <c r="FVS34" s="291"/>
      <c r="FVT34" s="291"/>
      <c r="FVU34" s="291"/>
      <c r="FVV34" s="291"/>
      <c r="FVW34" s="291"/>
      <c r="FVX34" s="291"/>
      <c r="FVY34" s="291"/>
      <c r="FVZ34" s="291"/>
      <c r="FWA34" s="291"/>
      <c r="FWB34" s="291"/>
      <c r="FWC34" s="291"/>
      <c r="FWD34" s="291"/>
      <c r="FWE34" s="291"/>
      <c r="FWF34" s="291"/>
      <c r="FWG34" s="291"/>
      <c r="FWH34" s="291"/>
      <c r="FWI34" s="291"/>
      <c r="FWJ34" s="291"/>
      <c r="FWK34" s="291"/>
      <c r="FWL34" s="291"/>
      <c r="FWM34" s="291"/>
      <c r="FWN34" s="291"/>
      <c r="FWO34" s="291"/>
      <c r="FWP34" s="291"/>
      <c r="FWQ34" s="291"/>
      <c r="FWR34" s="291"/>
      <c r="FWS34" s="291"/>
      <c r="FWT34" s="291"/>
      <c r="FWU34" s="291"/>
      <c r="FWV34" s="291"/>
      <c r="FWW34" s="291"/>
      <c r="FWX34" s="291"/>
      <c r="FWY34" s="291"/>
      <c r="FWZ34" s="291"/>
      <c r="FXA34" s="291"/>
      <c r="FXB34" s="291"/>
      <c r="FXC34" s="291"/>
      <c r="FXD34" s="291"/>
      <c r="FXE34" s="291"/>
      <c r="FXF34" s="291"/>
      <c r="FXG34" s="291"/>
      <c r="FXH34" s="291"/>
      <c r="FXI34" s="291"/>
      <c r="FXJ34" s="291"/>
      <c r="FXK34" s="291"/>
      <c r="FXL34" s="291"/>
      <c r="FXM34" s="291"/>
      <c r="FXN34" s="291"/>
      <c r="FXO34" s="291"/>
      <c r="FXP34" s="291"/>
      <c r="FXQ34" s="291"/>
      <c r="FXR34" s="291"/>
      <c r="FXS34" s="291"/>
      <c r="FXT34" s="291"/>
      <c r="FXU34" s="291"/>
      <c r="FXV34" s="291"/>
      <c r="FXW34" s="291"/>
      <c r="FXX34" s="291"/>
      <c r="FXY34" s="291"/>
      <c r="FXZ34" s="291"/>
      <c r="FYA34" s="291"/>
      <c r="FYB34" s="291"/>
      <c r="FYC34" s="291"/>
      <c r="FYD34" s="291"/>
      <c r="FYE34" s="291"/>
      <c r="FYF34" s="291"/>
      <c r="FYG34" s="291"/>
      <c r="FYH34" s="291"/>
      <c r="FYI34" s="291"/>
      <c r="FYJ34" s="291"/>
      <c r="FYK34" s="291"/>
      <c r="FYL34" s="291"/>
      <c r="FYM34" s="291"/>
      <c r="FYN34" s="291"/>
      <c r="FYO34" s="291"/>
      <c r="FYP34" s="291"/>
      <c r="FYQ34" s="291"/>
      <c r="FYR34" s="291"/>
      <c r="FYS34" s="291"/>
      <c r="FYT34" s="291"/>
      <c r="FYU34" s="291"/>
      <c r="FYV34" s="291"/>
      <c r="FYW34" s="291"/>
      <c r="FYX34" s="291"/>
      <c r="FYY34" s="291"/>
      <c r="FYZ34" s="291"/>
      <c r="FZA34" s="291"/>
      <c r="FZB34" s="291"/>
      <c r="FZC34" s="291"/>
      <c r="FZD34" s="291"/>
      <c r="FZE34" s="291"/>
      <c r="FZF34" s="291"/>
      <c r="FZG34" s="291"/>
      <c r="FZH34" s="291"/>
      <c r="FZI34" s="291"/>
      <c r="FZJ34" s="291"/>
      <c r="FZK34" s="291"/>
      <c r="FZL34" s="291"/>
      <c r="FZM34" s="291"/>
      <c r="FZN34" s="291"/>
      <c r="FZO34" s="291"/>
      <c r="FZP34" s="291"/>
      <c r="FZQ34" s="291"/>
      <c r="FZR34" s="291"/>
      <c r="FZS34" s="291"/>
      <c r="FZT34" s="291"/>
      <c r="FZU34" s="291"/>
      <c r="FZV34" s="291"/>
      <c r="FZW34" s="291"/>
      <c r="FZX34" s="291"/>
      <c r="FZY34" s="291"/>
      <c r="FZZ34" s="291"/>
      <c r="GAA34" s="291"/>
      <c r="GAB34" s="291"/>
      <c r="GAC34" s="291"/>
      <c r="GAD34" s="291"/>
      <c r="GAE34" s="291"/>
      <c r="GAF34" s="291"/>
      <c r="GAG34" s="291"/>
      <c r="GAH34" s="291"/>
      <c r="GAI34" s="291"/>
      <c r="GAJ34" s="291"/>
      <c r="GAK34" s="291"/>
      <c r="GAL34" s="291"/>
      <c r="GAM34" s="291"/>
      <c r="GAN34" s="291"/>
      <c r="GAO34" s="291"/>
      <c r="GAP34" s="291"/>
      <c r="GAQ34" s="291"/>
      <c r="GAR34" s="291"/>
      <c r="GAS34" s="291"/>
      <c r="GAT34" s="291"/>
      <c r="GAU34" s="291"/>
      <c r="GAV34" s="291"/>
      <c r="GAW34" s="291"/>
      <c r="GAX34" s="291"/>
      <c r="GAY34" s="291"/>
      <c r="GAZ34" s="291"/>
      <c r="GBA34" s="291"/>
      <c r="GBB34" s="291"/>
      <c r="GBC34" s="291"/>
      <c r="GBD34" s="291"/>
      <c r="GBE34" s="291"/>
      <c r="GBF34" s="291"/>
      <c r="GBG34" s="291"/>
      <c r="GBH34" s="291"/>
      <c r="GBI34" s="291"/>
      <c r="GBJ34" s="291"/>
      <c r="GBK34" s="291"/>
      <c r="GBL34" s="291"/>
      <c r="GBM34" s="291"/>
      <c r="GBN34" s="291"/>
      <c r="GBO34" s="291"/>
      <c r="GBP34" s="291"/>
      <c r="GBQ34" s="291"/>
      <c r="GBR34" s="291"/>
      <c r="GBS34" s="291"/>
      <c r="GBT34" s="291"/>
      <c r="GBU34" s="291"/>
      <c r="GBV34" s="291"/>
      <c r="GBW34" s="291"/>
      <c r="GBX34" s="291"/>
      <c r="GBY34" s="291"/>
      <c r="GBZ34" s="291"/>
      <c r="GCA34" s="291"/>
      <c r="GCB34" s="291"/>
      <c r="GCC34" s="291"/>
      <c r="GCD34" s="291"/>
      <c r="GCE34" s="291"/>
      <c r="GCF34" s="291"/>
      <c r="GCG34" s="291"/>
      <c r="GCH34" s="291"/>
      <c r="GCI34" s="291"/>
      <c r="GCJ34" s="291"/>
      <c r="GCK34" s="291"/>
      <c r="GCL34" s="291"/>
      <c r="GCM34" s="291"/>
      <c r="GCN34" s="291"/>
      <c r="GCO34" s="291"/>
      <c r="GCP34" s="291"/>
      <c r="GCQ34" s="291"/>
      <c r="GCR34" s="291"/>
      <c r="GCS34" s="291"/>
      <c r="GCT34" s="291"/>
      <c r="GCU34" s="291"/>
      <c r="GCV34" s="291"/>
      <c r="GCW34" s="291"/>
      <c r="GCX34" s="291"/>
      <c r="GCY34" s="291"/>
      <c r="GCZ34" s="291"/>
      <c r="GDA34" s="291"/>
      <c r="GDB34" s="291"/>
      <c r="GDC34" s="291"/>
      <c r="GDD34" s="291"/>
      <c r="GDE34" s="291"/>
      <c r="GDF34" s="291"/>
      <c r="GDG34" s="291"/>
      <c r="GDH34" s="291"/>
      <c r="GDI34" s="291"/>
      <c r="GDJ34" s="291"/>
      <c r="GDK34" s="291"/>
      <c r="GDL34" s="291"/>
      <c r="GDM34" s="291"/>
      <c r="GDN34" s="291"/>
      <c r="GDO34" s="291"/>
      <c r="GDP34" s="291"/>
      <c r="GDQ34" s="291"/>
      <c r="GDR34" s="291"/>
      <c r="GDS34" s="291"/>
      <c r="GDT34" s="291"/>
      <c r="GDU34" s="291"/>
      <c r="GDV34" s="291"/>
      <c r="GDW34" s="291"/>
      <c r="GDX34" s="291"/>
      <c r="GDY34" s="291"/>
      <c r="GDZ34" s="291"/>
      <c r="GEA34" s="291"/>
      <c r="GEB34" s="291"/>
      <c r="GEC34" s="291"/>
      <c r="GED34" s="291"/>
      <c r="GEE34" s="291"/>
      <c r="GEF34" s="291"/>
      <c r="GEG34" s="291"/>
      <c r="GEH34" s="291"/>
      <c r="GEI34" s="291"/>
      <c r="GEJ34" s="291"/>
      <c r="GEK34" s="291"/>
      <c r="GEL34" s="291"/>
      <c r="GEM34" s="291"/>
      <c r="GEN34" s="291"/>
      <c r="GEO34" s="291"/>
      <c r="GEP34" s="291"/>
      <c r="GEQ34" s="291"/>
      <c r="GER34" s="291"/>
      <c r="GES34" s="291"/>
      <c r="GET34" s="291"/>
      <c r="GEU34" s="291"/>
      <c r="GEV34" s="291"/>
      <c r="GEW34" s="291"/>
      <c r="GEX34" s="291"/>
      <c r="GEY34" s="291"/>
      <c r="GEZ34" s="291"/>
      <c r="GFA34" s="291"/>
      <c r="GFB34" s="291"/>
      <c r="GFC34" s="291"/>
      <c r="GFD34" s="291"/>
      <c r="GFE34" s="291"/>
      <c r="GFF34" s="291"/>
      <c r="GFG34" s="291"/>
      <c r="GFH34" s="291"/>
      <c r="GFI34" s="291"/>
      <c r="GFJ34" s="291"/>
      <c r="GFK34" s="291"/>
      <c r="GFL34" s="291"/>
      <c r="GFM34" s="291"/>
      <c r="GFN34" s="291"/>
      <c r="GFO34" s="291"/>
      <c r="GFP34" s="291"/>
      <c r="GFQ34" s="291"/>
      <c r="GFR34" s="291"/>
      <c r="GFS34" s="291"/>
      <c r="GFT34" s="291"/>
      <c r="GFU34" s="291"/>
      <c r="GFV34" s="291"/>
      <c r="GFW34" s="291"/>
      <c r="GFX34" s="291"/>
      <c r="GFY34" s="291"/>
      <c r="GFZ34" s="291"/>
      <c r="GGA34" s="291"/>
      <c r="GGB34" s="291"/>
      <c r="GGC34" s="291"/>
      <c r="GGD34" s="291"/>
      <c r="GGE34" s="291"/>
      <c r="GGF34" s="291"/>
      <c r="GGG34" s="291"/>
      <c r="GGH34" s="291"/>
      <c r="GGI34" s="291"/>
      <c r="GGJ34" s="291"/>
      <c r="GGK34" s="291"/>
      <c r="GGL34" s="291"/>
      <c r="GGM34" s="291"/>
      <c r="GGN34" s="291"/>
      <c r="GGO34" s="291"/>
      <c r="GGP34" s="291"/>
      <c r="GGQ34" s="291"/>
      <c r="GGR34" s="291"/>
      <c r="GGS34" s="291"/>
      <c r="GGT34" s="291"/>
      <c r="GGU34" s="291"/>
      <c r="GGV34" s="291"/>
      <c r="GGW34" s="291"/>
      <c r="GGX34" s="291"/>
      <c r="GGY34" s="291"/>
      <c r="GGZ34" s="291"/>
      <c r="GHA34" s="291"/>
      <c r="GHB34" s="291"/>
      <c r="GHC34" s="291"/>
      <c r="GHD34" s="291"/>
      <c r="GHE34" s="291"/>
      <c r="GHF34" s="291"/>
      <c r="GHG34" s="291"/>
      <c r="GHH34" s="291"/>
      <c r="GHI34" s="291"/>
      <c r="GHJ34" s="291"/>
      <c r="GHK34" s="291"/>
      <c r="GHL34" s="291"/>
      <c r="GHM34" s="291"/>
      <c r="GHN34" s="291"/>
      <c r="GHO34" s="291"/>
      <c r="GHP34" s="291"/>
      <c r="GHQ34" s="291"/>
      <c r="GHR34" s="291"/>
      <c r="GHS34" s="291"/>
      <c r="GHT34" s="291"/>
      <c r="GHU34" s="291"/>
      <c r="GHV34" s="291"/>
      <c r="GHW34" s="291"/>
      <c r="GHX34" s="291"/>
      <c r="GHY34" s="291"/>
      <c r="GHZ34" s="291"/>
      <c r="GIA34" s="291"/>
      <c r="GIB34" s="291"/>
      <c r="GIC34" s="291"/>
      <c r="GID34" s="291"/>
      <c r="GIE34" s="291"/>
      <c r="GIF34" s="291"/>
      <c r="GIG34" s="291"/>
      <c r="GIH34" s="291"/>
      <c r="GII34" s="291"/>
      <c r="GIJ34" s="291"/>
      <c r="GIK34" s="291"/>
      <c r="GIL34" s="291"/>
      <c r="GIM34" s="291"/>
      <c r="GIN34" s="291"/>
      <c r="GIO34" s="291"/>
      <c r="GIP34" s="291"/>
      <c r="GIQ34" s="291"/>
      <c r="GIR34" s="291"/>
      <c r="GIS34" s="291"/>
      <c r="GIT34" s="291"/>
      <c r="GIU34" s="291"/>
      <c r="GIV34" s="291"/>
      <c r="GIW34" s="291"/>
      <c r="GIX34" s="291"/>
      <c r="GIY34" s="291"/>
      <c r="GIZ34" s="291"/>
      <c r="GJA34" s="291"/>
      <c r="GJB34" s="291"/>
      <c r="GJC34" s="291"/>
      <c r="GJD34" s="291"/>
      <c r="GJE34" s="291"/>
      <c r="GJF34" s="291"/>
      <c r="GJG34" s="291"/>
      <c r="GJH34" s="291"/>
      <c r="GJI34" s="291"/>
      <c r="GJJ34" s="291"/>
      <c r="GJK34" s="291"/>
      <c r="GJL34" s="291"/>
      <c r="GJM34" s="291"/>
      <c r="GJN34" s="291"/>
      <c r="GJO34" s="291"/>
      <c r="GJP34" s="291"/>
      <c r="GJQ34" s="291"/>
      <c r="GJR34" s="291"/>
      <c r="GJS34" s="291"/>
      <c r="GJT34" s="291"/>
      <c r="GJU34" s="291"/>
      <c r="GJV34" s="291"/>
      <c r="GJW34" s="291"/>
      <c r="GJX34" s="291"/>
      <c r="GJY34" s="291"/>
      <c r="GJZ34" s="291"/>
      <c r="GKA34" s="291"/>
      <c r="GKB34" s="291"/>
      <c r="GKC34" s="291"/>
      <c r="GKD34" s="291"/>
      <c r="GKE34" s="291"/>
      <c r="GKF34" s="291"/>
      <c r="GKG34" s="291"/>
      <c r="GKH34" s="291"/>
      <c r="GKI34" s="291"/>
      <c r="GKJ34" s="291"/>
      <c r="GKK34" s="291"/>
      <c r="GKL34" s="291"/>
      <c r="GKM34" s="291"/>
      <c r="GKN34" s="291"/>
      <c r="GKO34" s="291"/>
      <c r="GKP34" s="291"/>
      <c r="GKQ34" s="291"/>
      <c r="GKR34" s="291"/>
      <c r="GKS34" s="291"/>
      <c r="GKT34" s="291"/>
      <c r="GKU34" s="291"/>
      <c r="GKV34" s="291"/>
      <c r="GKW34" s="291"/>
      <c r="GKX34" s="291"/>
      <c r="GKY34" s="291"/>
      <c r="GKZ34" s="291"/>
      <c r="GLA34" s="291"/>
      <c r="GLB34" s="291"/>
      <c r="GLC34" s="291"/>
      <c r="GLD34" s="291"/>
      <c r="GLE34" s="291"/>
      <c r="GLF34" s="291"/>
      <c r="GLG34" s="291"/>
      <c r="GLH34" s="291"/>
      <c r="GLI34" s="291"/>
      <c r="GLJ34" s="291"/>
      <c r="GLK34" s="291"/>
      <c r="GLL34" s="291"/>
      <c r="GLM34" s="291"/>
      <c r="GLN34" s="291"/>
      <c r="GLO34" s="291"/>
      <c r="GLP34" s="291"/>
      <c r="GLQ34" s="291"/>
      <c r="GLR34" s="291"/>
      <c r="GLS34" s="291"/>
      <c r="GLT34" s="291"/>
      <c r="GLU34" s="291"/>
      <c r="GLV34" s="291"/>
      <c r="GLW34" s="291"/>
      <c r="GLX34" s="291"/>
      <c r="GLY34" s="291"/>
      <c r="GLZ34" s="291"/>
      <c r="GMA34" s="291"/>
      <c r="GMB34" s="291"/>
      <c r="GMC34" s="291"/>
      <c r="GMD34" s="291"/>
      <c r="GME34" s="291"/>
      <c r="GMF34" s="291"/>
      <c r="GMG34" s="291"/>
      <c r="GMH34" s="291"/>
      <c r="GMI34" s="291"/>
      <c r="GMJ34" s="291"/>
      <c r="GMK34" s="291"/>
      <c r="GML34" s="291"/>
      <c r="GMM34" s="291"/>
      <c r="GMN34" s="291"/>
      <c r="GMO34" s="291"/>
      <c r="GMP34" s="291"/>
      <c r="GMQ34" s="291"/>
      <c r="GMR34" s="291"/>
      <c r="GMS34" s="291"/>
      <c r="GMT34" s="291"/>
      <c r="GMU34" s="291"/>
      <c r="GMV34" s="291"/>
      <c r="GMW34" s="291"/>
      <c r="GMX34" s="291"/>
      <c r="GMY34" s="291"/>
      <c r="GMZ34" s="291"/>
      <c r="GNA34" s="291"/>
      <c r="GNB34" s="291"/>
      <c r="GNC34" s="291"/>
      <c r="GND34" s="291"/>
      <c r="GNE34" s="291"/>
      <c r="GNF34" s="291"/>
      <c r="GNG34" s="291"/>
      <c r="GNH34" s="291"/>
      <c r="GNI34" s="291"/>
      <c r="GNJ34" s="291"/>
      <c r="GNK34" s="291"/>
      <c r="GNL34" s="291"/>
      <c r="GNM34" s="291"/>
      <c r="GNN34" s="291"/>
      <c r="GNO34" s="291"/>
      <c r="GNP34" s="291"/>
      <c r="GNQ34" s="291"/>
      <c r="GNR34" s="291"/>
      <c r="GNS34" s="291"/>
      <c r="GNT34" s="291"/>
      <c r="GNU34" s="291"/>
      <c r="GNV34" s="291"/>
      <c r="GNW34" s="291"/>
      <c r="GNX34" s="291"/>
      <c r="GNY34" s="291"/>
      <c r="GNZ34" s="291"/>
      <c r="GOA34" s="291"/>
      <c r="GOB34" s="291"/>
      <c r="GOC34" s="291"/>
      <c r="GOD34" s="291"/>
      <c r="GOE34" s="291"/>
      <c r="GOF34" s="291"/>
      <c r="GOG34" s="291"/>
      <c r="GOH34" s="291"/>
      <c r="GOI34" s="291"/>
      <c r="GOJ34" s="291"/>
      <c r="GOK34" s="291"/>
      <c r="GOL34" s="291"/>
      <c r="GOM34" s="291"/>
      <c r="GON34" s="291"/>
      <c r="GOO34" s="291"/>
      <c r="GOP34" s="291"/>
      <c r="GOQ34" s="291"/>
      <c r="GOR34" s="291"/>
      <c r="GOS34" s="291"/>
      <c r="GOT34" s="291"/>
      <c r="GOU34" s="291"/>
      <c r="GOV34" s="291"/>
      <c r="GOW34" s="291"/>
      <c r="GOX34" s="291"/>
      <c r="GOY34" s="291"/>
      <c r="GOZ34" s="291"/>
      <c r="GPA34" s="291"/>
      <c r="GPB34" s="291"/>
      <c r="GPC34" s="291"/>
      <c r="GPD34" s="291"/>
      <c r="GPE34" s="291"/>
      <c r="GPF34" s="291"/>
      <c r="GPG34" s="291"/>
      <c r="GPH34" s="291"/>
      <c r="GPI34" s="291"/>
      <c r="GPJ34" s="291"/>
      <c r="GPK34" s="291"/>
      <c r="GPL34" s="291"/>
      <c r="GPM34" s="291"/>
      <c r="GPN34" s="291"/>
      <c r="GPO34" s="291"/>
      <c r="GPP34" s="291"/>
      <c r="GPQ34" s="291"/>
      <c r="GPR34" s="291"/>
      <c r="GPS34" s="291"/>
      <c r="GPT34" s="291"/>
      <c r="GPU34" s="291"/>
      <c r="GPV34" s="291"/>
      <c r="GPW34" s="291"/>
      <c r="GPX34" s="291"/>
      <c r="GPY34" s="291"/>
      <c r="GPZ34" s="291"/>
      <c r="GQA34" s="291"/>
      <c r="GQB34" s="291"/>
      <c r="GQC34" s="291"/>
      <c r="GQD34" s="291"/>
      <c r="GQE34" s="291"/>
      <c r="GQF34" s="291"/>
      <c r="GQG34" s="291"/>
      <c r="GQH34" s="291"/>
      <c r="GQI34" s="291"/>
      <c r="GQJ34" s="291"/>
      <c r="GQK34" s="291"/>
      <c r="GQL34" s="291"/>
      <c r="GQM34" s="291"/>
      <c r="GQN34" s="291"/>
      <c r="GQO34" s="291"/>
      <c r="GQP34" s="291"/>
      <c r="GQQ34" s="291"/>
      <c r="GQR34" s="291"/>
      <c r="GQS34" s="291"/>
      <c r="GQT34" s="291"/>
      <c r="GQU34" s="291"/>
      <c r="GQV34" s="291"/>
      <c r="GQW34" s="291"/>
      <c r="GQX34" s="291"/>
      <c r="GQY34" s="291"/>
      <c r="GQZ34" s="291"/>
      <c r="GRA34" s="291"/>
      <c r="GRB34" s="291"/>
      <c r="GRC34" s="291"/>
      <c r="GRD34" s="291"/>
      <c r="GRE34" s="291"/>
      <c r="GRF34" s="291"/>
      <c r="GRG34" s="291"/>
      <c r="GRH34" s="291"/>
      <c r="GRI34" s="291"/>
      <c r="GRJ34" s="291"/>
      <c r="GRK34" s="291"/>
      <c r="GRL34" s="291"/>
      <c r="GRM34" s="291"/>
      <c r="GRN34" s="291"/>
      <c r="GRO34" s="291"/>
      <c r="GRP34" s="291"/>
      <c r="GRQ34" s="291"/>
      <c r="GRR34" s="291"/>
      <c r="GRS34" s="291"/>
      <c r="GRT34" s="291"/>
      <c r="GRU34" s="291"/>
      <c r="GRV34" s="291"/>
      <c r="GRW34" s="291"/>
      <c r="GRX34" s="291"/>
      <c r="GRY34" s="291"/>
      <c r="GRZ34" s="291"/>
      <c r="GSA34" s="291"/>
      <c r="GSB34" s="291"/>
      <c r="GSC34" s="291"/>
      <c r="GSD34" s="291"/>
      <c r="GSE34" s="291"/>
      <c r="GSF34" s="291"/>
      <c r="GSG34" s="291"/>
      <c r="GSH34" s="291"/>
      <c r="GSI34" s="291"/>
      <c r="GSJ34" s="291"/>
      <c r="GSK34" s="291"/>
      <c r="GSL34" s="291"/>
      <c r="GSM34" s="291"/>
      <c r="GSN34" s="291"/>
      <c r="GSO34" s="291"/>
      <c r="GSP34" s="291"/>
      <c r="GSQ34" s="291"/>
      <c r="GSR34" s="291"/>
      <c r="GSS34" s="291"/>
      <c r="GST34" s="291"/>
      <c r="GSU34" s="291"/>
      <c r="GSV34" s="291"/>
      <c r="GSW34" s="291"/>
      <c r="GSX34" s="291"/>
      <c r="GSY34" s="291"/>
      <c r="GSZ34" s="291"/>
      <c r="GTA34" s="291"/>
      <c r="GTB34" s="291"/>
      <c r="GTC34" s="291"/>
      <c r="GTD34" s="291"/>
      <c r="GTE34" s="291"/>
      <c r="GTF34" s="291"/>
      <c r="GTG34" s="291"/>
      <c r="GTH34" s="291"/>
      <c r="GTI34" s="291"/>
      <c r="GTJ34" s="291"/>
      <c r="GTK34" s="291"/>
      <c r="GTL34" s="291"/>
      <c r="GTM34" s="291"/>
      <c r="GTN34" s="291"/>
      <c r="GTO34" s="291"/>
      <c r="GTP34" s="291"/>
      <c r="GTQ34" s="291"/>
      <c r="GTR34" s="291"/>
      <c r="GTS34" s="291"/>
      <c r="GTT34" s="291"/>
      <c r="GTU34" s="291"/>
      <c r="GTV34" s="291"/>
      <c r="GTW34" s="291"/>
      <c r="GTX34" s="291"/>
      <c r="GTY34" s="291"/>
      <c r="GTZ34" s="291"/>
      <c r="GUA34" s="291"/>
      <c r="GUB34" s="291"/>
      <c r="GUC34" s="291"/>
      <c r="GUD34" s="291"/>
      <c r="GUE34" s="291"/>
      <c r="GUF34" s="291"/>
      <c r="GUG34" s="291"/>
      <c r="GUH34" s="291"/>
      <c r="GUI34" s="291"/>
      <c r="GUJ34" s="291"/>
      <c r="GUK34" s="291"/>
      <c r="GUL34" s="291"/>
      <c r="GUM34" s="291"/>
      <c r="GUN34" s="291"/>
      <c r="GUO34" s="291"/>
      <c r="GUP34" s="291"/>
      <c r="GUQ34" s="291"/>
      <c r="GUR34" s="291"/>
      <c r="GUS34" s="291"/>
      <c r="GUT34" s="291"/>
      <c r="GUU34" s="291"/>
      <c r="GUV34" s="291"/>
      <c r="GUW34" s="291"/>
      <c r="GUX34" s="291"/>
      <c r="GUY34" s="291"/>
      <c r="GUZ34" s="291"/>
      <c r="GVA34" s="291"/>
      <c r="GVB34" s="291"/>
      <c r="GVC34" s="291"/>
      <c r="GVD34" s="291"/>
      <c r="GVE34" s="291"/>
      <c r="GVF34" s="291"/>
      <c r="GVG34" s="291"/>
      <c r="GVH34" s="291"/>
      <c r="GVI34" s="291"/>
      <c r="GVJ34" s="291"/>
      <c r="GVK34" s="291"/>
      <c r="GVL34" s="291"/>
      <c r="GVM34" s="291"/>
      <c r="GVN34" s="291"/>
      <c r="GVO34" s="291"/>
      <c r="GVP34" s="291"/>
      <c r="GVQ34" s="291"/>
      <c r="GVR34" s="291"/>
      <c r="GVS34" s="291"/>
      <c r="GVT34" s="291"/>
      <c r="GVU34" s="291"/>
      <c r="GVV34" s="291"/>
      <c r="GVW34" s="291"/>
      <c r="GVX34" s="291"/>
      <c r="GVY34" s="291"/>
      <c r="GVZ34" s="291"/>
      <c r="GWA34" s="291"/>
      <c r="GWB34" s="291"/>
      <c r="GWC34" s="291"/>
      <c r="GWD34" s="291"/>
      <c r="GWE34" s="291"/>
      <c r="GWF34" s="291"/>
      <c r="GWG34" s="291"/>
      <c r="GWH34" s="291"/>
      <c r="GWI34" s="291"/>
      <c r="GWJ34" s="291"/>
      <c r="GWK34" s="291"/>
      <c r="GWL34" s="291"/>
      <c r="GWM34" s="291"/>
      <c r="GWN34" s="291"/>
      <c r="GWO34" s="291"/>
      <c r="GWP34" s="291"/>
      <c r="GWQ34" s="291"/>
      <c r="GWR34" s="291"/>
      <c r="GWS34" s="291"/>
      <c r="GWT34" s="291"/>
      <c r="GWU34" s="291"/>
      <c r="GWV34" s="291"/>
      <c r="GWW34" s="291"/>
      <c r="GWX34" s="291"/>
      <c r="GWY34" s="291"/>
      <c r="GWZ34" s="291"/>
      <c r="GXA34" s="291"/>
      <c r="GXB34" s="291"/>
      <c r="GXC34" s="291"/>
      <c r="GXD34" s="291"/>
      <c r="GXE34" s="291"/>
      <c r="GXF34" s="291"/>
      <c r="GXG34" s="291"/>
      <c r="GXH34" s="291"/>
      <c r="GXI34" s="291"/>
      <c r="GXJ34" s="291"/>
      <c r="GXK34" s="291"/>
      <c r="GXL34" s="291"/>
      <c r="GXM34" s="291"/>
      <c r="GXN34" s="291"/>
      <c r="GXO34" s="291"/>
      <c r="GXP34" s="291"/>
      <c r="GXQ34" s="291"/>
      <c r="GXR34" s="291"/>
      <c r="GXS34" s="291"/>
      <c r="GXT34" s="291"/>
      <c r="GXU34" s="291"/>
      <c r="GXV34" s="291"/>
      <c r="GXW34" s="291"/>
      <c r="GXX34" s="291"/>
      <c r="GXY34" s="291"/>
      <c r="GXZ34" s="291"/>
      <c r="GYA34" s="291"/>
      <c r="GYB34" s="291"/>
      <c r="GYC34" s="291"/>
      <c r="GYD34" s="291"/>
      <c r="GYE34" s="291"/>
      <c r="GYF34" s="291"/>
      <c r="GYG34" s="291"/>
      <c r="GYH34" s="291"/>
      <c r="GYI34" s="291"/>
      <c r="GYJ34" s="291"/>
      <c r="GYK34" s="291"/>
      <c r="GYL34" s="291"/>
      <c r="GYM34" s="291"/>
      <c r="GYN34" s="291"/>
      <c r="GYO34" s="291"/>
      <c r="GYP34" s="291"/>
      <c r="GYQ34" s="291"/>
      <c r="GYR34" s="291"/>
      <c r="GYS34" s="291"/>
      <c r="GYT34" s="291"/>
      <c r="GYU34" s="291"/>
      <c r="GYV34" s="291"/>
      <c r="GYW34" s="291"/>
      <c r="GYX34" s="291"/>
      <c r="GYY34" s="291"/>
      <c r="GYZ34" s="291"/>
      <c r="GZA34" s="291"/>
      <c r="GZB34" s="291"/>
      <c r="GZC34" s="291"/>
      <c r="GZD34" s="291"/>
      <c r="GZE34" s="291"/>
      <c r="GZF34" s="291"/>
      <c r="GZG34" s="291"/>
      <c r="GZH34" s="291"/>
      <c r="GZI34" s="291"/>
      <c r="GZJ34" s="291"/>
      <c r="GZK34" s="291"/>
      <c r="GZL34" s="291"/>
      <c r="GZM34" s="291"/>
      <c r="GZN34" s="291"/>
      <c r="GZO34" s="291"/>
      <c r="GZP34" s="291"/>
      <c r="GZQ34" s="291"/>
      <c r="GZR34" s="291"/>
      <c r="GZS34" s="291"/>
      <c r="GZT34" s="291"/>
      <c r="GZU34" s="291"/>
      <c r="GZV34" s="291"/>
      <c r="GZW34" s="291"/>
      <c r="GZX34" s="291"/>
      <c r="GZY34" s="291"/>
      <c r="GZZ34" s="291"/>
      <c r="HAA34" s="291"/>
      <c r="HAB34" s="291"/>
      <c r="HAC34" s="291"/>
      <c r="HAD34" s="291"/>
      <c r="HAE34" s="291"/>
      <c r="HAF34" s="291"/>
      <c r="HAG34" s="291"/>
      <c r="HAH34" s="291"/>
      <c r="HAI34" s="291"/>
      <c r="HAJ34" s="291"/>
      <c r="HAK34" s="291"/>
      <c r="HAL34" s="291"/>
      <c r="HAM34" s="291"/>
      <c r="HAN34" s="291"/>
      <c r="HAO34" s="291"/>
      <c r="HAP34" s="291"/>
      <c r="HAQ34" s="291"/>
      <c r="HAR34" s="291"/>
      <c r="HAS34" s="291"/>
      <c r="HAT34" s="291"/>
      <c r="HAU34" s="291"/>
      <c r="HAV34" s="291"/>
      <c r="HAW34" s="291"/>
      <c r="HAX34" s="291"/>
      <c r="HAY34" s="291"/>
      <c r="HAZ34" s="291"/>
      <c r="HBA34" s="291"/>
      <c r="HBB34" s="291"/>
      <c r="HBC34" s="291"/>
      <c r="HBD34" s="291"/>
      <c r="HBE34" s="291"/>
      <c r="HBF34" s="291"/>
      <c r="HBG34" s="291"/>
      <c r="HBH34" s="291"/>
      <c r="HBI34" s="291"/>
      <c r="HBJ34" s="291"/>
      <c r="HBK34" s="291"/>
      <c r="HBL34" s="291"/>
      <c r="HBM34" s="291"/>
      <c r="HBN34" s="291"/>
      <c r="HBO34" s="291"/>
      <c r="HBP34" s="291"/>
      <c r="HBQ34" s="291"/>
      <c r="HBR34" s="291"/>
      <c r="HBS34" s="291"/>
      <c r="HBT34" s="291"/>
      <c r="HBU34" s="291"/>
      <c r="HBV34" s="291"/>
      <c r="HBW34" s="291"/>
      <c r="HBX34" s="291"/>
      <c r="HBY34" s="291"/>
      <c r="HBZ34" s="291"/>
      <c r="HCA34" s="291"/>
      <c r="HCB34" s="291"/>
      <c r="HCC34" s="291"/>
      <c r="HCD34" s="291"/>
      <c r="HCE34" s="291"/>
      <c r="HCF34" s="291"/>
      <c r="HCG34" s="291"/>
      <c r="HCH34" s="291"/>
      <c r="HCI34" s="291"/>
      <c r="HCJ34" s="291"/>
      <c r="HCK34" s="291"/>
      <c r="HCL34" s="291"/>
      <c r="HCM34" s="291"/>
      <c r="HCN34" s="291"/>
      <c r="HCO34" s="291"/>
      <c r="HCP34" s="291"/>
      <c r="HCQ34" s="291"/>
      <c r="HCR34" s="291"/>
      <c r="HCS34" s="291"/>
      <c r="HCT34" s="291"/>
      <c r="HCU34" s="291"/>
      <c r="HCV34" s="291"/>
      <c r="HCW34" s="291"/>
      <c r="HCX34" s="291"/>
      <c r="HCY34" s="291"/>
      <c r="HCZ34" s="291"/>
      <c r="HDA34" s="291"/>
      <c r="HDB34" s="291"/>
      <c r="HDC34" s="291"/>
      <c r="HDD34" s="291"/>
      <c r="HDE34" s="291"/>
      <c r="HDF34" s="291"/>
      <c r="HDG34" s="291"/>
      <c r="HDH34" s="291"/>
      <c r="HDI34" s="291"/>
      <c r="HDJ34" s="291"/>
      <c r="HDK34" s="291"/>
      <c r="HDL34" s="291"/>
      <c r="HDM34" s="291"/>
      <c r="HDN34" s="291"/>
      <c r="HDO34" s="291"/>
      <c r="HDP34" s="291"/>
      <c r="HDQ34" s="291"/>
      <c r="HDR34" s="291"/>
      <c r="HDS34" s="291"/>
      <c r="HDT34" s="291"/>
      <c r="HDU34" s="291"/>
      <c r="HDV34" s="291"/>
      <c r="HDW34" s="291"/>
      <c r="HDX34" s="291"/>
      <c r="HDY34" s="291"/>
      <c r="HDZ34" s="291"/>
      <c r="HEA34" s="291"/>
      <c r="HEB34" s="291"/>
      <c r="HEC34" s="291"/>
      <c r="HED34" s="291"/>
      <c r="HEE34" s="291"/>
      <c r="HEF34" s="291"/>
      <c r="HEG34" s="291"/>
      <c r="HEH34" s="291"/>
      <c r="HEI34" s="291"/>
      <c r="HEJ34" s="291"/>
      <c r="HEK34" s="291"/>
      <c r="HEL34" s="291"/>
      <c r="HEM34" s="291"/>
      <c r="HEN34" s="291"/>
      <c r="HEO34" s="291"/>
      <c r="HEP34" s="291"/>
      <c r="HEQ34" s="291"/>
      <c r="HER34" s="291"/>
      <c r="HES34" s="291"/>
      <c r="HET34" s="291"/>
      <c r="HEU34" s="291"/>
      <c r="HEV34" s="291"/>
      <c r="HEW34" s="291"/>
      <c r="HEX34" s="291"/>
      <c r="HEY34" s="291"/>
      <c r="HEZ34" s="291"/>
      <c r="HFA34" s="291"/>
      <c r="HFB34" s="291"/>
      <c r="HFC34" s="291"/>
      <c r="HFD34" s="291"/>
      <c r="HFE34" s="291"/>
      <c r="HFF34" s="291"/>
      <c r="HFG34" s="291"/>
      <c r="HFH34" s="291"/>
      <c r="HFI34" s="291"/>
      <c r="HFJ34" s="291"/>
      <c r="HFK34" s="291"/>
      <c r="HFL34" s="291"/>
      <c r="HFM34" s="291"/>
      <c r="HFN34" s="291"/>
      <c r="HFO34" s="291"/>
      <c r="HFP34" s="291"/>
      <c r="HFQ34" s="291"/>
      <c r="HFR34" s="291"/>
      <c r="HFS34" s="291"/>
      <c r="HFT34" s="291"/>
      <c r="HFU34" s="291"/>
      <c r="HFV34" s="291"/>
      <c r="HFW34" s="291"/>
      <c r="HFX34" s="291"/>
      <c r="HFY34" s="291"/>
      <c r="HFZ34" s="291"/>
      <c r="HGA34" s="291"/>
      <c r="HGB34" s="291"/>
      <c r="HGC34" s="291"/>
      <c r="HGD34" s="291"/>
      <c r="HGE34" s="291"/>
      <c r="HGF34" s="291"/>
      <c r="HGG34" s="291"/>
      <c r="HGH34" s="291"/>
      <c r="HGI34" s="291"/>
      <c r="HGJ34" s="291"/>
      <c r="HGK34" s="291"/>
      <c r="HGL34" s="291"/>
      <c r="HGM34" s="291"/>
      <c r="HGN34" s="291"/>
      <c r="HGO34" s="291"/>
      <c r="HGP34" s="291"/>
      <c r="HGQ34" s="291"/>
      <c r="HGR34" s="291"/>
      <c r="HGS34" s="291"/>
      <c r="HGT34" s="291"/>
      <c r="HGU34" s="291"/>
      <c r="HGV34" s="291"/>
      <c r="HGW34" s="291"/>
      <c r="HGX34" s="291"/>
      <c r="HGY34" s="291"/>
      <c r="HGZ34" s="291"/>
      <c r="HHA34" s="291"/>
      <c r="HHB34" s="291"/>
      <c r="HHC34" s="291"/>
      <c r="HHD34" s="291"/>
      <c r="HHE34" s="291"/>
      <c r="HHF34" s="291"/>
      <c r="HHG34" s="291"/>
      <c r="HHH34" s="291"/>
      <c r="HHI34" s="291"/>
      <c r="HHJ34" s="291"/>
      <c r="HHK34" s="291"/>
      <c r="HHL34" s="291"/>
      <c r="HHM34" s="291"/>
      <c r="HHN34" s="291"/>
      <c r="HHO34" s="291"/>
      <c r="HHP34" s="291"/>
      <c r="HHQ34" s="291"/>
      <c r="HHR34" s="291"/>
      <c r="HHS34" s="291"/>
      <c r="HHT34" s="291"/>
      <c r="HHU34" s="291"/>
      <c r="HHV34" s="291"/>
      <c r="HHW34" s="291"/>
      <c r="HHX34" s="291"/>
      <c r="HHY34" s="291"/>
      <c r="HHZ34" s="291"/>
      <c r="HIA34" s="291"/>
      <c r="HIB34" s="291"/>
      <c r="HIC34" s="291"/>
      <c r="HID34" s="291"/>
      <c r="HIE34" s="291"/>
      <c r="HIF34" s="291"/>
      <c r="HIG34" s="291"/>
      <c r="HIH34" s="291"/>
      <c r="HII34" s="291"/>
      <c r="HIJ34" s="291"/>
      <c r="HIK34" s="291"/>
      <c r="HIL34" s="291"/>
      <c r="HIM34" s="291"/>
      <c r="HIN34" s="291"/>
      <c r="HIO34" s="291"/>
      <c r="HIP34" s="291"/>
      <c r="HIQ34" s="291"/>
      <c r="HIR34" s="291"/>
      <c r="HIS34" s="291"/>
      <c r="HIT34" s="291"/>
      <c r="HIU34" s="291"/>
      <c r="HIV34" s="291"/>
      <c r="HIW34" s="291"/>
      <c r="HIX34" s="291"/>
      <c r="HIY34" s="291"/>
      <c r="HIZ34" s="291"/>
      <c r="HJA34" s="291"/>
      <c r="HJB34" s="291"/>
      <c r="HJC34" s="291"/>
      <c r="HJD34" s="291"/>
      <c r="HJE34" s="291"/>
      <c r="HJF34" s="291"/>
      <c r="HJG34" s="291"/>
      <c r="HJH34" s="291"/>
      <c r="HJI34" s="291"/>
      <c r="HJJ34" s="291"/>
      <c r="HJK34" s="291"/>
      <c r="HJL34" s="291"/>
      <c r="HJM34" s="291"/>
      <c r="HJN34" s="291"/>
      <c r="HJO34" s="291"/>
      <c r="HJP34" s="291"/>
      <c r="HJQ34" s="291"/>
      <c r="HJR34" s="291"/>
      <c r="HJS34" s="291"/>
      <c r="HJT34" s="291"/>
      <c r="HJU34" s="291"/>
      <c r="HJV34" s="291"/>
      <c r="HJW34" s="291"/>
      <c r="HJX34" s="291"/>
      <c r="HJY34" s="291"/>
      <c r="HJZ34" s="291"/>
      <c r="HKA34" s="291"/>
      <c r="HKB34" s="291"/>
      <c r="HKC34" s="291"/>
      <c r="HKD34" s="291"/>
      <c r="HKE34" s="291"/>
      <c r="HKF34" s="291"/>
      <c r="HKG34" s="291"/>
      <c r="HKH34" s="291"/>
      <c r="HKI34" s="291"/>
      <c r="HKJ34" s="291"/>
      <c r="HKK34" s="291"/>
      <c r="HKL34" s="291"/>
      <c r="HKM34" s="291"/>
      <c r="HKN34" s="291"/>
      <c r="HKO34" s="291"/>
      <c r="HKP34" s="291"/>
      <c r="HKQ34" s="291"/>
      <c r="HKR34" s="291"/>
      <c r="HKS34" s="291"/>
      <c r="HKT34" s="291"/>
      <c r="HKU34" s="291"/>
      <c r="HKV34" s="291"/>
      <c r="HKW34" s="291"/>
      <c r="HKX34" s="291"/>
      <c r="HKY34" s="291"/>
      <c r="HKZ34" s="291"/>
      <c r="HLA34" s="291"/>
      <c r="HLB34" s="291"/>
      <c r="HLC34" s="291"/>
      <c r="HLD34" s="291"/>
      <c r="HLE34" s="291"/>
      <c r="HLF34" s="291"/>
      <c r="HLG34" s="291"/>
      <c r="HLH34" s="291"/>
      <c r="HLI34" s="291"/>
      <c r="HLJ34" s="291"/>
      <c r="HLK34" s="291"/>
      <c r="HLL34" s="291"/>
      <c r="HLM34" s="291"/>
      <c r="HLN34" s="291"/>
      <c r="HLO34" s="291"/>
      <c r="HLP34" s="291"/>
      <c r="HLQ34" s="291"/>
      <c r="HLR34" s="291"/>
      <c r="HLS34" s="291"/>
      <c r="HLT34" s="291"/>
      <c r="HLU34" s="291"/>
      <c r="HLV34" s="291"/>
      <c r="HLW34" s="291"/>
      <c r="HLX34" s="291"/>
      <c r="HLY34" s="291"/>
      <c r="HLZ34" s="291"/>
      <c r="HMA34" s="291"/>
      <c r="HMB34" s="291"/>
      <c r="HMC34" s="291"/>
      <c r="HMD34" s="291"/>
      <c r="HME34" s="291"/>
      <c r="HMF34" s="291"/>
      <c r="HMG34" s="291"/>
      <c r="HMH34" s="291"/>
      <c r="HMI34" s="291"/>
      <c r="HMJ34" s="291"/>
      <c r="HMK34" s="291"/>
      <c r="HML34" s="291"/>
      <c r="HMM34" s="291"/>
      <c r="HMN34" s="291"/>
      <c r="HMO34" s="291"/>
      <c r="HMP34" s="291"/>
      <c r="HMQ34" s="291"/>
      <c r="HMR34" s="291"/>
      <c r="HMS34" s="291"/>
      <c r="HMT34" s="291"/>
      <c r="HMU34" s="291"/>
      <c r="HMV34" s="291"/>
      <c r="HMW34" s="291"/>
      <c r="HMX34" s="291"/>
      <c r="HMY34" s="291"/>
      <c r="HMZ34" s="291"/>
      <c r="HNA34" s="291"/>
      <c r="HNB34" s="291"/>
      <c r="HNC34" s="291"/>
      <c r="HND34" s="291"/>
      <c r="HNE34" s="291"/>
      <c r="HNF34" s="291"/>
      <c r="HNG34" s="291"/>
      <c r="HNH34" s="291"/>
      <c r="HNI34" s="291"/>
      <c r="HNJ34" s="291"/>
      <c r="HNK34" s="291"/>
      <c r="HNL34" s="291"/>
      <c r="HNM34" s="291"/>
      <c r="HNN34" s="291"/>
      <c r="HNO34" s="291"/>
      <c r="HNP34" s="291"/>
      <c r="HNQ34" s="291"/>
      <c r="HNR34" s="291"/>
      <c r="HNS34" s="291"/>
      <c r="HNT34" s="291"/>
      <c r="HNU34" s="291"/>
      <c r="HNV34" s="291"/>
      <c r="HNW34" s="291"/>
      <c r="HNX34" s="291"/>
      <c r="HNY34" s="291"/>
      <c r="HNZ34" s="291"/>
      <c r="HOA34" s="291"/>
      <c r="HOB34" s="291"/>
      <c r="HOC34" s="291"/>
      <c r="HOD34" s="291"/>
      <c r="HOE34" s="291"/>
      <c r="HOF34" s="291"/>
      <c r="HOG34" s="291"/>
      <c r="HOH34" s="291"/>
      <c r="HOI34" s="291"/>
      <c r="HOJ34" s="291"/>
      <c r="HOK34" s="291"/>
      <c r="HOL34" s="291"/>
      <c r="HOM34" s="291"/>
      <c r="HON34" s="291"/>
      <c r="HOO34" s="291"/>
      <c r="HOP34" s="291"/>
      <c r="HOQ34" s="291"/>
      <c r="HOR34" s="291"/>
      <c r="HOS34" s="291"/>
      <c r="HOT34" s="291"/>
      <c r="HOU34" s="291"/>
      <c r="HOV34" s="291"/>
      <c r="HOW34" s="291"/>
      <c r="HOX34" s="291"/>
      <c r="HOY34" s="291"/>
      <c r="HOZ34" s="291"/>
      <c r="HPA34" s="291"/>
      <c r="HPB34" s="291"/>
      <c r="HPC34" s="291"/>
      <c r="HPD34" s="291"/>
      <c r="HPE34" s="291"/>
      <c r="HPF34" s="291"/>
      <c r="HPG34" s="291"/>
      <c r="HPH34" s="291"/>
      <c r="HPI34" s="291"/>
      <c r="HPJ34" s="291"/>
      <c r="HPK34" s="291"/>
      <c r="HPL34" s="291"/>
      <c r="HPM34" s="291"/>
      <c r="HPN34" s="291"/>
      <c r="HPO34" s="291"/>
      <c r="HPP34" s="291"/>
      <c r="HPQ34" s="291"/>
      <c r="HPR34" s="291"/>
      <c r="HPS34" s="291"/>
      <c r="HPT34" s="291"/>
      <c r="HPU34" s="291"/>
      <c r="HPV34" s="291"/>
      <c r="HPW34" s="291"/>
      <c r="HPX34" s="291"/>
      <c r="HPY34" s="291"/>
      <c r="HPZ34" s="291"/>
      <c r="HQA34" s="291"/>
      <c r="HQB34" s="291"/>
      <c r="HQC34" s="291"/>
      <c r="HQD34" s="291"/>
      <c r="HQE34" s="291"/>
      <c r="HQF34" s="291"/>
      <c r="HQG34" s="291"/>
      <c r="HQH34" s="291"/>
      <c r="HQI34" s="291"/>
      <c r="HQJ34" s="291"/>
      <c r="HQK34" s="291"/>
      <c r="HQL34" s="291"/>
      <c r="HQM34" s="291"/>
      <c r="HQN34" s="291"/>
      <c r="HQO34" s="291"/>
      <c r="HQP34" s="291"/>
      <c r="HQQ34" s="291"/>
      <c r="HQR34" s="291"/>
      <c r="HQS34" s="291"/>
      <c r="HQT34" s="291"/>
      <c r="HQU34" s="291"/>
      <c r="HQV34" s="291"/>
      <c r="HQW34" s="291"/>
      <c r="HQX34" s="291"/>
      <c r="HQY34" s="291"/>
      <c r="HQZ34" s="291"/>
      <c r="HRA34" s="291"/>
      <c r="HRB34" s="291"/>
      <c r="HRC34" s="291"/>
      <c r="HRD34" s="291"/>
      <c r="HRE34" s="291"/>
      <c r="HRF34" s="291"/>
      <c r="HRG34" s="291"/>
      <c r="HRH34" s="291"/>
      <c r="HRI34" s="291"/>
      <c r="HRJ34" s="291"/>
      <c r="HRK34" s="291"/>
      <c r="HRL34" s="291"/>
      <c r="HRM34" s="291"/>
      <c r="HRN34" s="291"/>
      <c r="HRO34" s="291"/>
      <c r="HRP34" s="291"/>
      <c r="HRQ34" s="291"/>
      <c r="HRR34" s="291"/>
      <c r="HRS34" s="291"/>
      <c r="HRT34" s="291"/>
      <c r="HRU34" s="291"/>
      <c r="HRV34" s="291"/>
      <c r="HRW34" s="291"/>
      <c r="HRX34" s="291"/>
      <c r="HRY34" s="291"/>
      <c r="HRZ34" s="291"/>
      <c r="HSA34" s="291"/>
      <c r="HSB34" s="291"/>
      <c r="HSC34" s="291"/>
      <c r="HSD34" s="291"/>
      <c r="HSE34" s="291"/>
      <c r="HSF34" s="291"/>
      <c r="HSG34" s="291"/>
      <c r="HSH34" s="291"/>
      <c r="HSI34" s="291"/>
      <c r="HSJ34" s="291"/>
      <c r="HSK34" s="291"/>
      <c r="HSL34" s="291"/>
      <c r="HSM34" s="291"/>
      <c r="HSN34" s="291"/>
      <c r="HSO34" s="291"/>
      <c r="HSP34" s="291"/>
      <c r="HSQ34" s="291"/>
      <c r="HSR34" s="291"/>
      <c r="HSS34" s="291"/>
      <c r="HST34" s="291"/>
      <c r="HSU34" s="291"/>
      <c r="HSV34" s="291"/>
      <c r="HSW34" s="291"/>
      <c r="HSX34" s="291"/>
      <c r="HSY34" s="291"/>
      <c r="HSZ34" s="291"/>
      <c r="HTA34" s="291"/>
      <c r="HTB34" s="291"/>
      <c r="HTC34" s="291"/>
      <c r="HTD34" s="291"/>
      <c r="HTE34" s="291"/>
      <c r="HTF34" s="291"/>
      <c r="HTG34" s="291"/>
      <c r="HTH34" s="291"/>
      <c r="HTI34" s="291"/>
      <c r="HTJ34" s="291"/>
      <c r="HTK34" s="291"/>
      <c r="HTL34" s="291"/>
      <c r="HTM34" s="291"/>
      <c r="HTN34" s="291"/>
      <c r="HTO34" s="291"/>
      <c r="HTP34" s="291"/>
      <c r="HTQ34" s="291"/>
      <c r="HTR34" s="291"/>
      <c r="HTS34" s="291"/>
      <c r="HTT34" s="291"/>
      <c r="HTU34" s="291"/>
      <c r="HTV34" s="291"/>
      <c r="HTW34" s="291"/>
      <c r="HTX34" s="291"/>
      <c r="HTY34" s="291"/>
      <c r="HTZ34" s="291"/>
      <c r="HUA34" s="291"/>
      <c r="HUB34" s="291"/>
      <c r="HUC34" s="291"/>
      <c r="HUD34" s="291"/>
      <c r="HUE34" s="291"/>
      <c r="HUF34" s="291"/>
      <c r="HUG34" s="291"/>
      <c r="HUH34" s="291"/>
      <c r="HUI34" s="291"/>
      <c r="HUJ34" s="291"/>
      <c r="HUK34" s="291"/>
      <c r="HUL34" s="291"/>
      <c r="HUM34" s="291"/>
      <c r="HUN34" s="291"/>
      <c r="HUO34" s="291"/>
      <c r="HUP34" s="291"/>
      <c r="HUQ34" s="291"/>
      <c r="HUR34" s="291"/>
      <c r="HUS34" s="291"/>
      <c r="HUT34" s="291"/>
      <c r="HUU34" s="291"/>
      <c r="HUV34" s="291"/>
      <c r="HUW34" s="291"/>
      <c r="HUX34" s="291"/>
      <c r="HUY34" s="291"/>
      <c r="HUZ34" s="291"/>
      <c r="HVA34" s="291"/>
      <c r="HVB34" s="291"/>
      <c r="HVC34" s="291"/>
      <c r="HVD34" s="291"/>
      <c r="HVE34" s="291"/>
      <c r="HVF34" s="291"/>
      <c r="HVG34" s="291"/>
      <c r="HVH34" s="291"/>
      <c r="HVI34" s="291"/>
      <c r="HVJ34" s="291"/>
      <c r="HVK34" s="291"/>
      <c r="HVL34" s="291"/>
      <c r="HVM34" s="291"/>
      <c r="HVN34" s="291"/>
      <c r="HVO34" s="291"/>
      <c r="HVP34" s="291"/>
      <c r="HVQ34" s="291"/>
      <c r="HVR34" s="291"/>
      <c r="HVS34" s="291"/>
      <c r="HVT34" s="291"/>
      <c r="HVU34" s="291"/>
      <c r="HVV34" s="291"/>
      <c r="HVW34" s="291"/>
      <c r="HVX34" s="291"/>
      <c r="HVY34" s="291"/>
      <c r="HVZ34" s="291"/>
      <c r="HWA34" s="291"/>
      <c r="HWB34" s="291"/>
      <c r="HWC34" s="291"/>
      <c r="HWD34" s="291"/>
      <c r="HWE34" s="291"/>
      <c r="HWF34" s="291"/>
      <c r="HWG34" s="291"/>
      <c r="HWH34" s="291"/>
      <c r="HWI34" s="291"/>
      <c r="HWJ34" s="291"/>
      <c r="HWK34" s="291"/>
      <c r="HWL34" s="291"/>
      <c r="HWM34" s="291"/>
      <c r="HWN34" s="291"/>
      <c r="HWO34" s="291"/>
      <c r="HWP34" s="291"/>
      <c r="HWQ34" s="291"/>
      <c r="HWR34" s="291"/>
      <c r="HWS34" s="291"/>
      <c r="HWT34" s="291"/>
      <c r="HWU34" s="291"/>
      <c r="HWV34" s="291"/>
      <c r="HWW34" s="291"/>
      <c r="HWX34" s="291"/>
      <c r="HWY34" s="291"/>
      <c r="HWZ34" s="291"/>
      <c r="HXA34" s="291"/>
      <c r="HXB34" s="291"/>
      <c r="HXC34" s="291"/>
      <c r="HXD34" s="291"/>
      <c r="HXE34" s="291"/>
      <c r="HXF34" s="291"/>
      <c r="HXG34" s="291"/>
      <c r="HXH34" s="291"/>
      <c r="HXI34" s="291"/>
      <c r="HXJ34" s="291"/>
      <c r="HXK34" s="291"/>
      <c r="HXL34" s="291"/>
      <c r="HXM34" s="291"/>
      <c r="HXN34" s="291"/>
      <c r="HXO34" s="291"/>
      <c r="HXP34" s="291"/>
      <c r="HXQ34" s="291"/>
      <c r="HXR34" s="291"/>
      <c r="HXS34" s="291"/>
      <c r="HXT34" s="291"/>
      <c r="HXU34" s="291"/>
      <c r="HXV34" s="291"/>
      <c r="HXW34" s="291"/>
      <c r="HXX34" s="291"/>
      <c r="HXY34" s="291"/>
      <c r="HXZ34" s="291"/>
      <c r="HYA34" s="291"/>
      <c r="HYB34" s="291"/>
      <c r="HYC34" s="291"/>
      <c r="HYD34" s="291"/>
      <c r="HYE34" s="291"/>
      <c r="HYF34" s="291"/>
      <c r="HYG34" s="291"/>
      <c r="HYH34" s="291"/>
      <c r="HYI34" s="291"/>
      <c r="HYJ34" s="291"/>
      <c r="HYK34" s="291"/>
      <c r="HYL34" s="291"/>
      <c r="HYM34" s="291"/>
      <c r="HYN34" s="291"/>
      <c r="HYO34" s="291"/>
      <c r="HYP34" s="291"/>
      <c r="HYQ34" s="291"/>
      <c r="HYR34" s="291"/>
      <c r="HYS34" s="291"/>
      <c r="HYT34" s="291"/>
      <c r="HYU34" s="291"/>
      <c r="HYV34" s="291"/>
      <c r="HYW34" s="291"/>
      <c r="HYX34" s="291"/>
      <c r="HYY34" s="291"/>
      <c r="HYZ34" s="291"/>
      <c r="HZA34" s="291"/>
      <c r="HZB34" s="291"/>
      <c r="HZC34" s="291"/>
      <c r="HZD34" s="291"/>
      <c r="HZE34" s="291"/>
      <c r="HZF34" s="291"/>
      <c r="HZG34" s="291"/>
      <c r="HZH34" s="291"/>
      <c r="HZI34" s="291"/>
      <c r="HZJ34" s="291"/>
      <c r="HZK34" s="291"/>
      <c r="HZL34" s="291"/>
      <c r="HZM34" s="291"/>
      <c r="HZN34" s="291"/>
      <c r="HZO34" s="291"/>
      <c r="HZP34" s="291"/>
      <c r="HZQ34" s="291"/>
      <c r="HZR34" s="291"/>
      <c r="HZS34" s="291"/>
      <c r="HZT34" s="291"/>
      <c r="HZU34" s="291"/>
      <c r="HZV34" s="291"/>
      <c r="HZW34" s="291"/>
      <c r="HZX34" s="291"/>
      <c r="HZY34" s="291"/>
      <c r="HZZ34" s="291"/>
      <c r="IAA34" s="291"/>
      <c r="IAB34" s="291"/>
      <c r="IAC34" s="291"/>
      <c r="IAD34" s="291"/>
      <c r="IAE34" s="291"/>
      <c r="IAF34" s="291"/>
      <c r="IAG34" s="291"/>
      <c r="IAH34" s="291"/>
      <c r="IAI34" s="291"/>
      <c r="IAJ34" s="291"/>
      <c r="IAK34" s="291"/>
      <c r="IAL34" s="291"/>
      <c r="IAM34" s="291"/>
      <c r="IAN34" s="291"/>
      <c r="IAO34" s="291"/>
      <c r="IAP34" s="291"/>
      <c r="IAQ34" s="291"/>
      <c r="IAR34" s="291"/>
      <c r="IAS34" s="291"/>
      <c r="IAT34" s="291"/>
      <c r="IAU34" s="291"/>
      <c r="IAV34" s="291"/>
      <c r="IAW34" s="291"/>
      <c r="IAX34" s="291"/>
      <c r="IAY34" s="291"/>
      <c r="IAZ34" s="291"/>
      <c r="IBA34" s="291"/>
      <c r="IBB34" s="291"/>
      <c r="IBC34" s="291"/>
      <c r="IBD34" s="291"/>
      <c r="IBE34" s="291"/>
      <c r="IBF34" s="291"/>
      <c r="IBG34" s="291"/>
      <c r="IBH34" s="291"/>
      <c r="IBI34" s="291"/>
      <c r="IBJ34" s="291"/>
      <c r="IBK34" s="291"/>
      <c r="IBL34" s="291"/>
      <c r="IBM34" s="291"/>
      <c r="IBN34" s="291"/>
      <c r="IBO34" s="291"/>
      <c r="IBP34" s="291"/>
      <c r="IBQ34" s="291"/>
      <c r="IBR34" s="291"/>
      <c r="IBS34" s="291"/>
      <c r="IBT34" s="291"/>
      <c r="IBU34" s="291"/>
      <c r="IBV34" s="291"/>
      <c r="IBW34" s="291"/>
      <c r="IBX34" s="291"/>
      <c r="IBY34" s="291"/>
      <c r="IBZ34" s="291"/>
      <c r="ICA34" s="291"/>
      <c r="ICB34" s="291"/>
      <c r="ICC34" s="291"/>
      <c r="ICD34" s="291"/>
      <c r="ICE34" s="291"/>
      <c r="ICF34" s="291"/>
      <c r="ICG34" s="291"/>
      <c r="ICH34" s="291"/>
      <c r="ICI34" s="291"/>
      <c r="ICJ34" s="291"/>
      <c r="ICK34" s="291"/>
      <c r="ICL34" s="291"/>
      <c r="ICM34" s="291"/>
      <c r="ICN34" s="291"/>
      <c r="ICO34" s="291"/>
      <c r="ICP34" s="291"/>
      <c r="ICQ34" s="291"/>
      <c r="ICR34" s="291"/>
      <c r="ICS34" s="291"/>
      <c r="ICT34" s="291"/>
      <c r="ICU34" s="291"/>
      <c r="ICV34" s="291"/>
      <c r="ICW34" s="291"/>
      <c r="ICX34" s="291"/>
      <c r="ICY34" s="291"/>
      <c r="ICZ34" s="291"/>
      <c r="IDA34" s="291"/>
      <c r="IDB34" s="291"/>
      <c r="IDC34" s="291"/>
      <c r="IDD34" s="291"/>
      <c r="IDE34" s="291"/>
      <c r="IDF34" s="291"/>
      <c r="IDG34" s="291"/>
      <c r="IDH34" s="291"/>
      <c r="IDI34" s="291"/>
      <c r="IDJ34" s="291"/>
      <c r="IDK34" s="291"/>
      <c r="IDL34" s="291"/>
      <c r="IDM34" s="291"/>
      <c r="IDN34" s="291"/>
      <c r="IDO34" s="291"/>
      <c r="IDP34" s="291"/>
      <c r="IDQ34" s="291"/>
      <c r="IDR34" s="291"/>
      <c r="IDS34" s="291"/>
      <c r="IDT34" s="291"/>
      <c r="IDU34" s="291"/>
      <c r="IDV34" s="291"/>
      <c r="IDW34" s="291"/>
      <c r="IDX34" s="291"/>
      <c r="IDY34" s="291"/>
      <c r="IDZ34" s="291"/>
      <c r="IEA34" s="291"/>
      <c r="IEB34" s="291"/>
      <c r="IEC34" s="291"/>
      <c r="IED34" s="291"/>
      <c r="IEE34" s="291"/>
      <c r="IEF34" s="291"/>
      <c r="IEG34" s="291"/>
      <c r="IEH34" s="291"/>
      <c r="IEI34" s="291"/>
      <c r="IEJ34" s="291"/>
      <c r="IEK34" s="291"/>
      <c r="IEL34" s="291"/>
      <c r="IEM34" s="291"/>
      <c r="IEN34" s="291"/>
      <c r="IEO34" s="291"/>
      <c r="IEP34" s="291"/>
      <c r="IEQ34" s="291"/>
      <c r="IER34" s="291"/>
      <c r="IES34" s="291"/>
      <c r="IET34" s="291"/>
      <c r="IEU34" s="291"/>
      <c r="IEV34" s="291"/>
      <c r="IEW34" s="291"/>
      <c r="IEX34" s="291"/>
      <c r="IEY34" s="291"/>
      <c r="IEZ34" s="291"/>
      <c r="IFA34" s="291"/>
      <c r="IFB34" s="291"/>
      <c r="IFC34" s="291"/>
      <c r="IFD34" s="291"/>
      <c r="IFE34" s="291"/>
      <c r="IFF34" s="291"/>
      <c r="IFG34" s="291"/>
      <c r="IFH34" s="291"/>
      <c r="IFI34" s="291"/>
      <c r="IFJ34" s="291"/>
      <c r="IFK34" s="291"/>
      <c r="IFL34" s="291"/>
      <c r="IFM34" s="291"/>
      <c r="IFN34" s="291"/>
      <c r="IFO34" s="291"/>
      <c r="IFP34" s="291"/>
      <c r="IFQ34" s="291"/>
      <c r="IFR34" s="291"/>
      <c r="IFS34" s="291"/>
      <c r="IFT34" s="291"/>
      <c r="IFU34" s="291"/>
      <c r="IFV34" s="291"/>
      <c r="IFW34" s="291"/>
      <c r="IFX34" s="291"/>
      <c r="IFY34" s="291"/>
      <c r="IFZ34" s="291"/>
      <c r="IGA34" s="291"/>
      <c r="IGB34" s="291"/>
      <c r="IGC34" s="291"/>
      <c r="IGD34" s="291"/>
      <c r="IGE34" s="291"/>
      <c r="IGF34" s="291"/>
      <c r="IGG34" s="291"/>
      <c r="IGH34" s="291"/>
      <c r="IGI34" s="291"/>
      <c r="IGJ34" s="291"/>
      <c r="IGK34" s="291"/>
      <c r="IGL34" s="291"/>
      <c r="IGM34" s="291"/>
      <c r="IGN34" s="291"/>
      <c r="IGO34" s="291"/>
      <c r="IGP34" s="291"/>
      <c r="IGQ34" s="291"/>
      <c r="IGR34" s="291"/>
      <c r="IGS34" s="291"/>
      <c r="IGT34" s="291"/>
      <c r="IGU34" s="291"/>
      <c r="IGV34" s="291"/>
      <c r="IGW34" s="291"/>
      <c r="IGX34" s="291"/>
      <c r="IGY34" s="291"/>
      <c r="IGZ34" s="291"/>
      <c r="IHA34" s="291"/>
      <c r="IHB34" s="291"/>
      <c r="IHC34" s="291"/>
      <c r="IHD34" s="291"/>
      <c r="IHE34" s="291"/>
      <c r="IHF34" s="291"/>
      <c r="IHG34" s="291"/>
      <c r="IHH34" s="291"/>
      <c r="IHI34" s="291"/>
      <c r="IHJ34" s="291"/>
      <c r="IHK34" s="291"/>
      <c r="IHL34" s="291"/>
      <c r="IHM34" s="291"/>
      <c r="IHN34" s="291"/>
      <c r="IHO34" s="291"/>
      <c r="IHP34" s="291"/>
      <c r="IHQ34" s="291"/>
      <c r="IHR34" s="291"/>
      <c r="IHS34" s="291"/>
      <c r="IHT34" s="291"/>
      <c r="IHU34" s="291"/>
      <c r="IHV34" s="291"/>
      <c r="IHW34" s="291"/>
      <c r="IHX34" s="291"/>
      <c r="IHY34" s="291"/>
      <c r="IHZ34" s="291"/>
      <c r="IIA34" s="291"/>
      <c r="IIB34" s="291"/>
      <c r="IIC34" s="291"/>
      <c r="IID34" s="291"/>
      <c r="IIE34" s="291"/>
      <c r="IIF34" s="291"/>
      <c r="IIG34" s="291"/>
      <c r="IIH34" s="291"/>
      <c r="III34" s="291"/>
      <c r="IIJ34" s="291"/>
      <c r="IIK34" s="291"/>
      <c r="IIL34" s="291"/>
      <c r="IIM34" s="291"/>
      <c r="IIN34" s="291"/>
      <c r="IIO34" s="291"/>
      <c r="IIP34" s="291"/>
      <c r="IIQ34" s="291"/>
      <c r="IIR34" s="291"/>
      <c r="IIS34" s="291"/>
      <c r="IIT34" s="291"/>
      <c r="IIU34" s="291"/>
      <c r="IIV34" s="291"/>
      <c r="IIW34" s="291"/>
      <c r="IIX34" s="291"/>
      <c r="IIY34" s="291"/>
      <c r="IIZ34" s="291"/>
      <c r="IJA34" s="291"/>
      <c r="IJB34" s="291"/>
      <c r="IJC34" s="291"/>
      <c r="IJD34" s="291"/>
      <c r="IJE34" s="291"/>
      <c r="IJF34" s="291"/>
      <c r="IJG34" s="291"/>
      <c r="IJH34" s="291"/>
      <c r="IJI34" s="291"/>
      <c r="IJJ34" s="291"/>
      <c r="IJK34" s="291"/>
      <c r="IJL34" s="291"/>
      <c r="IJM34" s="291"/>
      <c r="IJN34" s="291"/>
      <c r="IJO34" s="291"/>
      <c r="IJP34" s="291"/>
      <c r="IJQ34" s="291"/>
      <c r="IJR34" s="291"/>
      <c r="IJS34" s="291"/>
      <c r="IJT34" s="291"/>
      <c r="IJU34" s="291"/>
      <c r="IJV34" s="291"/>
      <c r="IJW34" s="291"/>
      <c r="IJX34" s="291"/>
      <c r="IJY34" s="291"/>
      <c r="IJZ34" s="291"/>
      <c r="IKA34" s="291"/>
      <c r="IKB34" s="291"/>
      <c r="IKC34" s="291"/>
      <c r="IKD34" s="291"/>
      <c r="IKE34" s="291"/>
      <c r="IKF34" s="291"/>
      <c r="IKG34" s="291"/>
      <c r="IKH34" s="291"/>
      <c r="IKI34" s="291"/>
      <c r="IKJ34" s="291"/>
      <c r="IKK34" s="291"/>
      <c r="IKL34" s="291"/>
      <c r="IKM34" s="291"/>
      <c r="IKN34" s="291"/>
      <c r="IKO34" s="291"/>
      <c r="IKP34" s="291"/>
      <c r="IKQ34" s="291"/>
      <c r="IKR34" s="291"/>
      <c r="IKS34" s="291"/>
      <c r="IKT34" s="291"/>
      <c r="IKU34" s="291"/>
      <c r="IKV34" s="291"/>
      <c r="IKW34" s="291"/>
      <c r="IKX34" s="291"/>
      <c r="IKY34" s="291"/>
      <c r="IKZ34" s="291"/>
      <c r="ILA34" s="291"/>
      <c r="ILB34" s="291"/>
      <c r="ILC34" s="291"/>
      <c r="ILD34" s="291"/>
      <c r="ILE34" s="291"/>
      <c r="ILF34" s="291"/>
      <c r="ILG34" s="291"/>
      <c r="ILH34" s="291"/>
      <c r="ILI34" s="291"/>
      <c r="ILJ34" s="291"/>
      <c r="ILK34" s="291"/>
      <c r="ILL34" s="291"/>
      <c r="ILM34" s="291"/>
      <c r="ILN34" s="291"/>
      <c r="ILO34" s="291"/>
      <c r="ILP34" s="291"/>
      <c r="ILQ34" s="291"/>
      <c r="ILR34" s="291"/>
      <c r="ILS34" s="291"/>
      <c r="ILT34" s="291"/>
      <c r="ILU34" s="291"/>
      <c r="ILV34" s="291"/>
      <c r="ILW34" s="291"/>
      <c r="ILX34" s="291"/>
      <c r="ILY34" s="291"/>
      <c r="ILZ34" s="291"/>
      <c r="IMA34" s="291"/>
      <c r="IMB34" s="291"/>
      <c r="IMC34" s="291"/>
      <c r="IMD34" s="291"/>
      <c r="IME34" s="291"/>
      <c r="IMF34" s="291"/>
      <c r="IMG34" s="291"/>
      <c r="IMH34" s="291"/>
      <c r="IMI34" s="291"/>
      <c r="IMJ34" s="291"/>
      <c r="IMK34" s="291"/>
      <c r="IML34" s="291"/>
      <c r="IMM34" s="291"/>
      <c r="IMN34" s="291"/>
      <c r="IMO34" s="291"/>
      <c r="IMP34" s="291"/>
      <c r="IMQ34" s="291"/>
      <c r="IMR34" s="291"/>
      <c r="IMS34" s="291"/>
      <c r="IMT34" s="291"/>
      <c r="IMU34" s="291"/>
      <c r="IMV34" s="291"/>
      <c r="IMW34" s="291"/>
      <c r="IMX34" s="291"/>
      <c r="IMY34" s="291"/>
      <c r="IMZ34" s="291"/>
      <c r="INA34" s="291"/>
      <c r="INB34" s="291"/>
      <c r="INC34" s="291"/>
      <c r="IND34" s="291"/>
      <c r="INE34" s="291"/>
      <c r="INF34" s="291"/>
      <c r="ING34" s="291"/>
      <c r="INH34" s="291"/>
      <c r="INI34" s="291"/>
      <c r="INJ34" s="291"/>
      <c r="INK34" s="291"/>
      <c r="INL34" s="291"/>
      <c r="INM34" s="291"/>
      <c r="INN34" s="291"/>
      <c r="INO34" s="291"/>
      <c r="INP34" s="291"/>
      <c r="INQ34" s="291"/>
      <c r="INR34" s="291"/>
      <c r="INS34" s="291"/>
      <c r="INT34" s="291"/>
      <c r="INU34" s="291"/>
      <c r="INV34" s="291"/>
      <c r="INW34" s="291"/>
      <c r="INX34" s="291"/>
      <c r="INY34" s="291"/>
      <c r="INZ34" s="291"/>
      <c r="IOA34" s="291"/>
      <c r="IOB34" s="291"/>
      <c r="IOC34" s="291"/>
      <c r="IOD34" s="291"/>
      <c r="IOE34" s="291"/>
      <c r="IOF34" s="291"/>
      <c r="IOG34" s="291"/>
      <c r="IOH34" s="291"/>
      <c r="IOI34" s="291"/>
      <c r="IOJ34" s="291"/>
      <c r="IOK34" s="291"/>
      <c r="IOL34" s="291"/>
      <c r="IOM34" s="291"/>
      <c r="ION34" s="291"/>
      <c r="IOO34" s="291"/>
      <c r="IOP34" s="291"/>
      <c r="IOQ34" s="291"/>
      <c r="IOR34" s="291"/>
      <c r="IOS34" s="291"/>
      <c r="IOT34" s="291"/>
      <c r="IOU34" s="291"/>
      <c r="IOV34" s="291"/>
      <c r="IOW34" s="291"/>
      <c r="IOX34" s="291"/>
      <c r="IOY34" s="291"/>
      <c r="IOZ34" s="291"/>
      <c r="IPA34" s="291"/>
      <c r="IPB34" s="291"/>
      <c r="IPC34" s="291"/>
      <c r="IPD34" s="291"/>
      <c r="IPE34" s="291"/>
      <c r="IPF34" s="291"/>
      <c r="IPG34" s="291"/>
      <c r="IPH34" s="291"/>
      <c r="IPI34" s="291"/>
      <c r="IPJ34" s="291"/>
      <c r="IPK34" s="291"/>
      <c r="IPL34" s="291"/>
      <c r="IPM34" s="291"/>
      <c r="IPN34" s="291"/>
      <c r="IPO34" s="291"/>
      <c r="IPP34" s="291"/>
      <c r="IPQ34" s="291"/>
      <c r="IPR34" s="291"/>
      <c r="IPS34" s="291"/>
      <c r="IPT34" s="291"/>
      <c r="IPU34" s="291"/>
      <c r="IPV34" s="291"/>
      <c r="IPW34" s="291"/>
      <c r="IPX34" s="291"/>
      <c r="IPY34" s="291"/>
      <c r="IPZ34" s="291"/>
      <c r="IQA34" s="291"/>
      <c r="IQB34" s="291"/>
      <c r="IQC34" s="291"/>
      <c r="IQD34" s="291"/>
      <c r="IQE34" s="291"/>
      <c r="IQF34" s="291"/>
      <c r="IQG34" s="291"/>
      <c r="IQH34" s="291"/>
      <c r="IQI34" s="291"/>
      <c r="IQJ34" s="291"/>
      <c r="IQK34" s="291"/>
      <c r="IQL34" s="291"/>
      <c r="IQM34" s="291"/>
      <c r="IQN34" s="291"/>
      <c r="IQO34" s="291"/>
      <c r="IQP34" s="291"/>
      <c r="IQQ34" s="291"/>
      <c r="IQR34" s="291"/>
      <c r="IQS34" s="291"/>
      <c r="IQT34" s="291"/>
      <c r="IQU34" s="291"/>
      <c r="IQV34" s="291"/>
      <c r="IQW34" s="291"/>
      <c r="IQX34" s="291"/>
      <c r="IQY34" s="291"/>
      <c r="IQZ34" s="291"/>
      <c r="IRA34" s="291"/>
      <c r="IRB34" s="291"/>
      <c r="IRC34" s="291"/>
      <c r="IRD34" s="291"/>
      <c r="IRE34" s="291"/>
      <c r="IRF34" s="291"/>
      <c r="IRG34" s="291"/>
      <c r="IRH34" s="291"/>
      <c r="IRI34" s="291"/>
      <c r="IRJ34" s="291"/>
      <c r="IRK34" s="291"/>
      <c r="IRL34" s="291"/>
      <c r="IRM34" s="291"/>
      <c r="IRN34" s="291"/>
      <c r="IRO34" s="291"/>
      <c r="IRP34" s="291"/>
      <c r="IRQ34" s="291"/>
      <c r="IRR34" s="291"/>
      <c r="IRS34" s="291"/>
      <c r="IRT34" s="291"/>
      <c r="IRU34" s="291"/>
      <c r="IRV34" s="291"/>
      <c r="IRW34" s="291"/>
      <c r="IRX34" s="291"/>
      <c r="IRY34" s="291"/>
      <c r="IRZ34" s="291"/>
      <c r="ISA34" s="291"/>
      <c r="ISB34" s="291"/>
      <c r="ISC34" s="291"/>
      <c r="ISD34" s="291"/>
      <c r="ISE34" s="291"/>
      <c r="ISF34" s="291"/>
      <c r="ISG34" s="291"/>
      <c r="ISH34" s="291"/>
      <c r="ISI34" s="291"/>
      <c r="ISJ34" s="291"/>
      <c r="ISK34" s="291"/>
      <c r="ISL34" s="291"/>
      <c r="ISM34" s="291"/>
      <c r="ISN34" s="291"/>
      <c r="ISO34" s="291"/>
      <c r="ISP34" s="291"/>
      <c r="ISQ34" s="291"/>
      <c r="ISR34" s="291"/>
      <c r="ISS34" s="291"/>
      <c r="IST34" s="291"/>
      <c r="ISU34" s="291"/>
      <c r="ISV34" s="291"/>
      <c r="ISW34" s="291"/>
      <c r="ISX34" s="291"/>
      <c r="ISY34" s="291"/>
      <c r="ISZ34" s="291"/>
      <c r="ITA34" s="291"/>
      <c r="ITB34" s="291"/>
      <c r="ITC34" s="291"/>
      <c r="ITD34" s="291"/>
      <c r="ITE34" s="291"/>
      <c r="ITF34" s="291"/>
      <c r="ITG34" s="291"/>
      <c r="ITH34" s="291"/>
      <c r="ITI34" s="291"/>
      <c r="ITJ34" s="291"/>
      <c r="ITK34" s="291"/>
      <c r="ITL34" s="291"/>
      <c r="ITM34" s="291"/>
      <c r="ITN34" s="291"/>
      <c r="ITO34" s="291"/>
      <c r="ITP34" s="291"/>
      <c r="ITQ34" s="291"/>
      <c r="ITR34" s="291"/>
      <c r="ITS34" s="291"/>
      <c r="ITT34" s="291"/>
      <c r="ITU34" s="291"/>
      <c r="ITV34" s="291"/>
      <c r="ITW34" s="291"/>
      <c r="ITX34" s="291"/>
      <c r="ITY34" s="291"/>
      <c r="ITZ34" s="291"/>
      <c r="IUA34" s="291"/>
      <c r="IUB34" s="291"/>
      <c r="IUC34" s="291"/>
      <c r="IUD34" s="291"/>
      <c r="IUE34" s="291"/>
      <c r="IUF34" s="291"/>
      <c r="IUG34" s="291"/>
      <c r="IUH34" s="291"/>
      <c r="IUI34" s="291"/>
      <c r="IUJ34" s="291"/>
      <c r="IUK34" s="291"/>
      <c r="IUL34" s="291"/>
      <c r="IUM34" s="291"/>
      <c r="IUN34" s="291"/>
      <c r="IUO34" s="291"/>
      <c r="IUP34" s="291"/>
      <c r="IUQ34" s="291"/>
      <c r="IUR34" s="291"/>
      <c r="IUS34" s="291"/>
      <c r="IUT34" s="291"/>
      <c r="IUU34" s="291"/>
      <c r="IUV34" s="291"/>
      <c r="IUW34" s="291"/>
      <c r="IUX34" s="291"/>
      <c r="IUY34" s="291"/>
      <c r="IUZ34" s="291"/>
      <c r="IVA34" s="291"/>
      <c r="IVB34" s="291"/>
      <c r="IVC34" s="291"/>
      <c r="IVD34" s="291"/>
      <c r="IVE34" s="291"/>
      <c r="IVF34" s="291"/>
      <c r="IVG34" s="291"/>
      <c r="IVH34" s="291"/>
      <c r="IVI34" s="291"/>
      <c r="IVJ34" s="291"/>
      <c r="IVK34" s="291"/>
      <c r="IVL34" s="291"/>
      <c r="IVM34" s="291"/>
      <c r="IVN34" s="291"/>
      <c r="IVO34" s="291"/>
      <c r="IVP34" s="291"/>
      <c r="IVQ34" s="291"/>
      <c r="IVR34" s="291"/>
      <c r="IVS34" s="291"/>
      <c r="IVT34" s="291"/>
      <c r="IVU34" s="291"/>
      <c r="IVV34" s="291"/>
      <c r="IVW34" s="291"/>
      <c r="IVX34" s="291"/>
      <c r="IVY34" s="291"/>
      <c r="IVZ34" s="291"/>
      <c r="IWA34" s="291"/>
      <c r="IWB34" s="291"/>
      <c r="IWC34" s="291"/>
      <c r="IWD34" s="291"/>
      <c r="IWE34" s="291"/>
      <c r="IWF34" s="291"/>
      <c r="IWG34" s="291"/>
      <c r="IWH34" s="291"/>
      <c r="IWI34" s="291"/>
      <c r="IWJ34" s="291"/>
      <c r="IWK34" s="291"/>
      <c r="IWL34" s="291"/>
      <c r="IWM34" s="291"/>
      <c r="IWN34" s="291"/>
      <c r="IWO34" s="291"/>
      <c r="IWP34" s="291"/>
      <c r="IWQ34" s="291"/>
      <c r="IWR34" s="291"/>
      <c r="IWS34" s="291"/>
      <c r="IWT34" s="291"/>
      <c r="IWU34" s="291"/>
      <c r="IWV34" s="291"/>
      <c r="IWW34" s="291"/>
      <c r="IWX34" s="291"/>
      <c r="IWY34" s="291"/>
      <c r="IWZ34" s="291"/>
      <c r="IXA34" s="291"/>
      <c r="IXB34" s="291"/>
      <c r="IXC34" s="291"/>
      <c r="IXD34" s="291"/>
      <c r="IXE34" s="291"/>
      <c r="IXF34" s="291"/>
      <c r="IXG34" s="291"/>
      <c r="IXH34" s="291"/>
      <c r="IXI34" s="291"/>
      <c r="IXJ34" s="291"/>
      <c r="IXK34" s="291"/>
      <c r="IXL34" s="291"/>
      <c r="IXM34" s="291"/>
      <c r="IXN34" s="291"/>
      <c r="IXO34" s="291"/>
      <c r="IXP34" s="291"/>
      <c r="IXQ34" s="291"/>
      <c r="IXR34" s="291"/>
      <c r="IXS34" s="291"/>
      <c r="IXT34" s="291"/>
      <c r="IXU34" s="291"/>
      <c r="IXV34" s="291"/>
      <c r="IXW34" s="291"/>
      <c r="IXX34" s="291"/>
      <c r="IXY34" s="291"/>
      <c r="IXZ34" s="291"/>
      <c r="IYA34" s="291"/>
      <c r="IYB34" s="291"/>
      <c r="IYC34" s="291"/>
      <c r="IYD34" s="291"/>
      <c r="IYE34" s="291"/>
      <c r="IYF34" s="291"/>
      <c r="IYG34" s="291"/>
      <c r="IYH34" s="291"/>
      <c r="IYI34" s="291"/>
      <c r="IYJ34" s="291"/>
      <c r="IYK34" s="291"/>
      <c r="IYL34" s="291"/>
      <c r="IYM34" s="291"/>
      <c r="IYN34" s="291"/>
      <c r="IYO34" s="291"/>
      <c r="IYP34" s="291"/>
      <c r="IYQ34" s="291"/>
      <c r="IYR34" s="291"/>
      <c r="IYS34" s="291"/>
      <c r="IYT34" s="291"/>
      <c r="IYU34" s="291"/>
      <c r="IYV34" s="291"/>
      <c r="IYW34" s="291"/>
      <c r="IYX34" s="291"/>
      <c r="IYY34" s="291"/>
      <c r="IYZ34" s="291"/>
      <c r="IZA34" s="291"/>
      <c r="IZB34" s="291"/>
      <c r="IZC34" s="291"/>
      <c r="IZD34" s="291"/>
      <c r="IZE34" s="291"/>
      <c r="IZF34" s="291"/>
      <c r="IZG34" s="291"/>
      <c r="IZH34" s="291"/>
      <c r="IZI34" s="291"/>
      <c r="IZJ34" s="291"/>
      <c r="IZK34" s="291"/>
      <c r="IZL34" s="291"/>
      <c r="IZM34" s="291"/>
      <c r="IZN34" s="291"/>
      <c r="IZO34" s="291"/>
      <c r="IZP34" s="291"/>
      <c r="IZQ34" s="291"/>
      <c r="IZR34" s="291"/>
      <c r="IZS34" s="291"/>
      <c r="IZT34" s="291"/>
      <c r="IZU34" s="291"/>
      <c r="IZV34" s="291"/>
      <c r="IZW34" s="291"/>
      <c r="IZX34" s="291"/>
      <c r="IZY34" s="291"/>
      <c r="IZZ34" s="291"/>
      <c r="JAA34" s="291"/>
      <c r="JAB34" s="291"/>
      <c r="JAC34" s="291"/>
      <c r="JAD34" s="291"/>
      <c r="JAE34" s="291"/>
      <c r="JAF34" s="291"/>
      <c r="JAG34" s="291"/>
      <c r="JAH34" s="291"/>
      <c r="JAI34" s="291"/>
      <c r="JAJ34" s="291"/>
      <c r="JAK34" s="291"/>
      <c r="JAL34" s="291"/>
      <c r="JAM34" s="291"/>
      <c r="JAN34" s="291"/>
      <c r="JAO34" s="291"/>
      <c r="JAP34" s="291"/>
      <c r="JAQ34" s="291"/>
      <c r="JAR34" s="291"/>
      <c r="JAS34" s="291"/>
      <c r="JAT34" s="291"/>
      <c r="JAU34" s="291"/>
      <c r="JAV34" s="291"/>
      <c r="JAW34" s="291"/>
      <c r="JAX34" s="291"/>
      <c r="JAY34" s="291"/>
      <c r="JAZ34" s="291"/>
      <c r="JBA34" s="291"/>
      <c r="JBB34" s="291"/>
      <c r="JBC34" s="291"/>
      <c r="JBD34" s="291"/>
      <c r="JBE34" s="291"/>
      <c r="JBF34" s="291"/>
      <c r="JBG34" s="291"/>
      <c r="JBH34" s="291"/>
      <c r="JBI34" s="291"/>
      <c r="JBJ34" s="291"/>
      <c r="JBK34" s="291"/>
      <c r="JBL34" s="291"/>
      <c r="JBM34" s="291"/>
      <c r="JBN34" s="291"/>
      <c r="JBO34" s="291"/>
      <c r="JBP34" s="291"/>
      <c r="JBQ34" s="291"/>
      <c r="JBR34" s="291"/>
      <c r="JBS34" s="291"/>
      <c r="JBT34" s="291"/>
      <c r="JBU34" s="291"/>
      <c r="JBV34" s="291"/>
      <c r="JBW34" s="291"/>
      <c r="JBX34" s="291"/>
      <c r="JBY34" s="291"/>
      <c r="JBZ34" s="291"/>
      <c r="JCA34" s="291"/>
      <c r="JCB34" s="291"/>
      <c r="JCC34" s="291"/>
      <c r="JCD34" s="291"/>
      <c r="JCE34" s="291"/>
      <c r="JCF34" s="291"/>
      <c r="JCG34" s="291"/>
      <c r="JCH34" s="291"/>
      <c r="JCI34" s="291"/>
      <c r="JCJ34" s="291"/>
      <c r="JCK34" s="291"/>
      <c r="JCL34" s="291"/>
      <c r="JCM34" s="291"/>
      <c r="JCN34" s="291"/>
      <c r="JCO34" s="291"/>
      <c r="JCP34" s="291"/>
      <c r="JCQ34" s="291"/>
      <c r="JCR34" s="291"/>
      <c r="JCS34" s="291"/>
      <c r="JCT34" s="291"/>
      <c r="JCU34" s="291"/>
      <c r="JCV34" s="291"/>
      <c r="JCW34" s="291"/>
      <c r="JCX34" s="291"/>
      <c r="JCY34" s="291"/>
      <c r="JCZ34" s="291"/>
      <c r="JDA34" s="291"/>
      <c r="JDB34" s="291"/>
      <c r="JDC34" s="291"/>
      <c r="JDD34" s="291"/>
      <c r="JDE34" s="291"/>
      <c r="JDF34" s="291"/>
      <c r="JDG34" s="291"/>
      <c r="JDH34" s="291"/>
      <c r="JDI34" s="291"/>
      <c r="JDJ34" s="291"/>
      <c r="JDK34" s="291"/>
      <c r="JDL34" s="291"/>
      <c r="JDM34" s="291"/>
      <c r="JDN34" s="291"/>
      <c r="JDO34" s="291"/>
      <c r="JDP34" s="291"/>
      <c r="JDQ34" s="291"/>
      <c r="JDR34" s="291"/>
      <c r="JDS34" s="291"/>
      <c r="JDT34" s="291"/>
      <c r="JDU34" s="291"/>
      <c r="JDV34" s="291"/>
      <c r="JDW34" s="291"/>
      <c r="JDX34" s="291"/>
      <c r="JDY34" s="291"/>
      <c r="JDZ34" s="291"/>
      <c r="JEA34" s="291"/>
      <c r="JEB34" s="291"/>
      <c r="JEC34" s="291"/>
      <c r="JED34" s="291"/>
      <c r="JEE34" s="291"/>
      <c r="JEF34" s="291"/>
      <c r="JEG34" s="291"/>
      <c r="JEH34" s="291"/>
      <c r="JEI34" s="291"/>
      <c r="JEJ34" s="291"/>
      <c r="JEK34" s="291"/>
      <c r="JEL34" s="291"/>
      <c r="JEM34" s="291"/>
      <c r="JEN34" s="291"/>
      <c r="JEO34" s="291"/>
      <c r="JEP34" s="291"/>
      <c r="JEQ34" s="291"/>
      <c r="JER34" s="291"/>
      <c r="JES34" s="291"/>
      <c r="JET34" s="291"/>
      <c r="JEU34" s="291"/>
      <c r="JEV34" s="291"/>
      <c r="JEW34" s="291"/>
      <c r="JEX34" s="291"/>
      <c r="JEY34" s="291"/>
      <c r="JEZ34" s="291"/>
      <c r="JFA34" s="291"/>
      <c r="JFB34" s="291"/>
      <c r="JFC34" s="291"/>
      <c r="JFD34" s="291"/>
      <c r="JFE34" s="291"/>
      <c r="JFF34" s="291"/>
      <c r="JFG34" s="291"/>
      <c r="JFH34" s="291"/>
      <c r="JFI34" s="291"/>
      <c r="JFJ34" s="291"/>
      <c r="JFK34" s="291"/>
      <c r="JFL34" s="291"/>
      <c r="JFM34" s="291"/>
      <c r="JFN34" s="291"/>
      <c r="JFO34" s="291"/>
      <c r="JFP34" s="291"/>
      <c r="JFQ34" s="291"/>
      <c r="JFR34" s="291"/>
      <c r="JFS34" s="291"/>
      <c r="JFT34" s="291"/>
      <c r="JFU34" s="291"/>
      <c r="JFV34" s="291"/>
      <c r="JFW34" s="291"/>
      <c r="JFX34" s="291"/>
      <c r="JFY34" s="291"/>
      <c r="JFZ34" s="291"/>
      <c r="JGA34" s="291"/>
      <c r="JGB34" s="291"/>
      <c r="JGC34" s="291"/>
      <c r="JGD34" s="291"/>
      <c r="JGE34" s="291"/>
      <c r="JGF34" s="291"/>
      <c r="JGG34" s="291"/>
      <c r="JGH34" s="291"/>
      <c r="JGI34" s="291"/>
      <c r="JGJ34" s="291"/>
      <c r="JGK34" s="291"/>
      <c r="JGL34" s="291"/>
      <c r="JGM34" s="291"/>
      <c r="JGN34" s="291"/>
      <c r="JGO34" s="291"/>
      <c r="JGP34" s="291"/>
      <c r="JGQ34" s="291"/>
      <c r="JGR34" s="291"/>
      <c r="JGS34" s="291"/>
      <c r="JGT34" s="291"/>
      <c r="JGU34" s="291"/>
      <c r="JGV34" s="291"/>
      <c r="JGW34" s="291"/>
      <c r="JGX34" s="291"/>
      <c r="JGY34" s="291"/>
      <c r="JGZ34" s="291"/>
      <c r="JHA34" s="291"/>
      <c r="JHB34" s="291"/>
      <c r="JHC34" s="291"/>
      <c r="JHD34" s="291"/>
      <c r="JHE34" s="291"/>
      <c r="JHF34" s="291"/>
      <c r="JHG34" s="291"/>
      <c r="JHH34" s="291"/>
      <c r="JHI34" s="291"/>
      <c r="JHJ34" s="291"/>
      <c r="JHK34" s="291"/>
      <c r="JHL34" s="291"/>
      <c r="JHM34" s="291"/>
      <c r="JHN34" s="291"/>
      <c r="JHO34" s="291"/>
      <c r="JHP34" s="291"/>
      <c r="JHQ34" s="291"/>
      <c r="JHR34" s="291"/>
      <c r="JHS34" s="291"/>
      <c r="JHT34" s="291"/>
      <c r="JHU34" s="291"/>
      <c r="JHV34" s="291"/>
      <c r="JHW34" s="291"/>
      <c r="JHX34" s="291"/>
      <c r="JHY34" s="291"/>
      <c r="JHZ34" s="291"/>
      <c r="JIA34" s="291"/>
      <c r="JIB34" s="291"/>
      <c r="JIC34" s="291"/>
      <c r="JID34" s="291"/>
      <c r="JIE34" s="291"/>
      <c r="JIF34" s="291"/>
      <c r="JIG34" s="291"/>
      <c r="JIH34" s="291"/>
      <c r="JII34" s="291"/>
      <c r="JIJ34" s="291"/>
      <c r="JIK34" s="291"/>
      <c r="JIL34" s="291"/>
      <c r="JIM34" s="291"/>
      <c r="JIN34" s="291"/>
      <c r="JIO34" s="291"/>
      <c r="JIP34" s="291"/>
      <c r="JIQ34" s="291"/>
      <c r="JIR34" s="291"/>
      <c r="JIS34" s="291"/>
      <c r="JIT34" s="291"/>
      <c r="JIU34" s="291"/>
      <c r="JIV34" s="291"/>
      <c r="JIW34" s="291"/>
      <c r="JIX34" s="291"/>
      <c r="JIY34" s="291"/>
      <c r="JIZ34" s="291"/>
      <c r="JJA34" s="291"/>
      <c r="JJB34" s="291"/>
      <c r="JJC34" s="291"/>
      <c r="JJD34" s="291"/>
      <c r="JJE34" s="291"/>
      <c r="JJF34" s="291"/>
      <c r="JJG34" s="291"/>
      <c r="JJH34" s="291"/>
      <c r="JJI34" s="291"/>
      <c r="JJJ34" s="291"/>
      <c r="JJK34" s="291"/>
      <c r="JJL34" s="291"/>
      <c r="JJM34" s="291"/>
      <c r="JJN34" s="291"/>
      <c r="JJO34" s="291"/>
      <c r="JJP34" s="291"/>
      <c r="JJQ34" s="291"/>
      <c r="JJR34" s="291"/>
      <c r="JJS34" s="291"/>
      <c r="JJT34" s="291"/>
      <c r="JJU34" s="291"/>
      <c r="JJV34" s="291"/>
      <c r="JJW34" s="291"/>
      <c r="JJX34" s="291"/>
      <c r="JJY34" s="291"/>
      <c r="JJZ34" s="291"/>
      <c r="JKA34" s="291"/>
      <c r="JKB34" s="291"/>
      <c r="JKC34" s="291"/>
      <c r="JKD34" s="291"/>
      <c r="JKE34" s="291"/>
      <c r="JKF34" s="291"/>
      <c r="JKG34" s="291"/>
      <c r="JKH34" s="291"/>
      <c r="JKI34" s="291"/>
      <c r="JKJ34" s="291"/>
      <c r="JKK34" s="291"/>
      <c r="JKL34" s="291"/>
      <c r="JKM34" s="291"/>
      <c r="JKN34" s="291"/>
      <c r="JKO34" s="291"/>
      <c r="JKP34" s="291"/>
      <c r="JKQ34" s="291"/>
      <c r="JKR34" s="291"/>
      <c r="JKS34" s="291"/>
      <c r="JKT34" s="291"/>
      <c r="JKU34" s="291"/>
      <c r="JKV34" s="291"/>
      <c r="JKW34" s="291"/>
      <c r="JKX34" s="291"/>
      <c r="JKY34" s="291"/>
      <c r="JKZ34" s="291"/>
      <c r="JLA34" s="291"/>
      <c r="JLB34" s="291"/>
      <c r="JLC34" s="291"/>
      <c r="JLD34" s="291"/>
      <c r="JLE34" s="291"/>
      <c r="JLF34" s="291"/>
      <c r="JLG34" s="291"/>
      <c r="JLH34" s="291"/>
      <c r="JLI34" s="291"/>
      <c r="JLJ34" s="291"/>
      <c r="JLK34" s="291"/>
      <c r="JLL34" s="291"/>
      <c r="JLM34" s="291"/>
      <c r="JLN34" s="291"/>
      <c r="JLO34" s="291"/>
      <c r="JLP34" s="291"/>
      <c r="JLQ34" s="291"/>
      <c r="JLR34" s="291"/>
      <c r="JLS34" s="291"/>
      <c r="JLT34" s="291"/>
      <c r="JLU34" s="291"/>
      <c r="JLV34" s="291"/>
      <c r="JLW34" s="291"/>
      <c r="JLX34" s="291"/>
      <c r="JLY34" s="291"/>
      <c r="JLZ34" s="291"/>
      <c r="JMA34" s="291"/>
      <c r="JMB34" s="291"/>
      <c r="JMC34" s="291"/>
      <c r="JMD34" s="291"/>
      <c r="JME34" s="291"/>
      <c r="JMF34" s="291"/>
      <c r="JMG34" s="291"/>
      <c r="JMH34" s="291"/>
      <c r="JMI34" s="291"/>
      <c r="JMJ34" s="291"/>
      <c r="JMK34" s="291"/>
      <c r="JML34" s="291"/>
      <c r="JMM34" s="291"/>
      <c r="JMN34" s="291"/>
      <c r="JMO34" s="291"/>
      <c r="JMP34" s="291"/>
      <c r="JMQ34" s="291"/>
      <c r="JMR34" s="291"/>
      <c r="JMS34" s="291"/>
      <c r="JMT34" s="291"/>
      <c r="JMU34" s="291"/>
      <c r="JMV34" s="291"/>
      <c r="JMW34" s="291"/>
      <c r="JMX34" s="291"/>
      <c r="JMY34" s="291"/>
      <c r="JMZ34" s="291"/>
      <c r="JNA34" s="291"/>
      <c r="JNB34" s="291"/>
      <c r="JNC34" s="291"/>
      <c r="JND34" s="291"/>
      <c r="JNE34" s="291"/>
      <c r="JNF34" s="291"/>
      <c r="JNG34" s="291"/>
      <c r="JNH34" s="291"/>
      <c r="JNI34" s="291"/>
      <c r="JNJ34" s="291"/>
      <c r="JNK34" s="291"/>
      <c r="JNL34" s="291"/>
      <c r="JNM34" s="291"/>
      <c r="JNN34" s="291"/>
      <c r="JNO34" s="291"/>
      <c r="JNP34" s="291"/>
      <c r="JNQ34" s="291"/>
      <c r="JNR34" s="291"/>
      <c r="JNS34" s="291"/>
      <c r="JNT34" s="291"/>
      <c r="JNU34" s="291"/>
      <c r="JNV34" s="291"/>
      <c r="JNW34" s="291"/>
      <c r="JNX34" s="291"/>
      <c r="JNY34" s="291"/>
      <c r="JNZ34" s="291"/>
      <c r="JOA34" s="291"/>
      <c r="JOB34" s="291"/>
      <c r="JOC34" s="291"/>
      <c r="JOD34" s="291"/>
      <c r="JOE34" s="291"/>
      <c r="JOF34" s="291"/>
      <c r="JOG34" s="291"/>
      <c r="JOH34" s="291"/>
      <c r="JOI34" s="291"/>
      <c r="JOJ34" s="291"/>
      <c r="JOK34" s="291"/>
      <c r="JOL34" s="291"/>
      <c r="JOM34" s="291"/>
      <c r="JON34" s="291"/>
      <c r="JOO34" s="291"/>
      <c r="JOP34" s="291"/>
      <c r="JOQ34" s="291"/>
      <c r="JOR34" s="291"/>
      <c r="JOS34" s="291"/>
      <c r="JOT34" s="291"/>
      <c r="JOU34" s="291"/>
      <c r="JOV34" s="291"/>
      <c r="JOW34" s="291"/>
      <c r="JOX34" s="291"/>
      <c r="JOY34" s="291"/>
      <c r="JOZ34" s="291"/>
      <c r="JPA34" s="291"/>
      <c r="JPB34" s="291"/>
      <c r="JPC34" s="291"/>
      <c r="JPD34" s="291"/>
      <c r="JPE34" s="291"/>
      <c r="JPF34" s="291"/>
      <c r="JPG34" s="291"/>
      <c r="JPH34" s="291"/>
      <c r="JPI34" s="291"/>
      <c r="JPJ34" s="291"/>
      <c r="JPK34" s="291"/>
      <c r="JPL34" s="291"/>
      <c r="JPM34" s="291"/>
      <c r="JPN34" s="291"/>
      <c r="JPO34" s="291"/>
      <c r="JPP34" s="291"/>
      <c r="JPQ34" s="291"/>
      <c r="JPR34" s="291"/>
      <c r="JPS34" s="291"/>
      <c r="JPT34" s="291"/>
      <c r="JPU34" s="291"/>
      <c r="JPV34" s="291"/>
      <c r="JPW34" s="291"/>
      <c r="JPX34" s="291"/>
      <c r="JPY34" s="291"/>
      <c r="JPZ34" s="291"/>
      <c r="JQA34" s="291"/>
      <c r="JQB34" s="291"/>
      <c r="JQC34" s="291"/>
      <c r="JQD34" s="291"/>
      <c r="JQE34" s="291"/>
      <c r="JQF34" s="291"/>
      <c r="JQG34" s="291"/>
      <c r="JQH34" s="291"/>
      <c r="JQI34" s="291"/>
      <c r="JQJ34" s="291"/>
      <c r="JQK34" s="291"/>
      <c r="JQL34" s="291"/>
      <c r="JQM34" s="291"/>
      <c r="JQN34" s="291"/>
      <c r="JQO34" s="291"/>
      <c r="JQP34" s="291"/>
      <c r="JQQ34" s="291"/>
      <c r="JQR34" s="291"/>
      <c r="JQS34" s="291"/>
      <c r="JQT34" s="291"/>
      <c r="JQU34" s="291"/>
      <c r="JQV34" s="291"/>
      <c r="JQW34" s="291"/>
      <c r="JQX34" s="291"/>
      <c r="JQY34" s="291"/>
      <c r="JQZ34" s="291"/>
      <c r="JRA34" s="291"/>
      <c r="JRB34" s="291"/>
      <c r="JRC34" s="291"/>
      <c r="JRD34" s="291"/>
      <c r="JRE34" s="291"/>
      <c r="JRF34" s="291"/>
      <c r="JRG34" s="291"/>
      <c r="JRH34" s="291"/>
      <c r="JRI34" s="291"/>
      <c r="JRJ34" s="291"/>
      <c r="JRK34" s="291"/>
      <c r="JRL34" s="291"/>
      <c r="JRM34" s="291"/>
      <c r="JRN34" s="291"/>
      <c r="JRO34" s="291"/>
      <c r="JRP34" s="291"/>
      <c r="JRQ34" s="291"/>
      <c r="JRR34" s="291"/>
      <c r="JRS34" s="291"/>
      <c r="JRT34" s="291"/>
      <c r="JRU34" s="291"/>
      <c r="JRV34" s="291"/>
      <c r="JRW34" s="291"/>
      <c r="JRX34" s="291"/>
      <c r="JRY34" s="291"/>
      <c r="JRZ34" s="291"/>
      <c r="JSA34" s="291"/>
      <c r="JSB34" s="291"/>
      <c r="JSC34" s="291"/>
      <c r="JSD34" s="291"/>
      <c r="JSE34" s="291"/>
      <c r="JSF34" s="291"/>
      <c r="JSG34" s="291"/>
      <c r="JSH34" s="291"/>
      <c r="JSI34" s="291"/>
      <c r="JSJ34" s="291"/>
      <c r="JSK34" s="291"/>
      <c r="JSL34" s="291"/>
      <c r="JSM34" s="291"/>
      <c r="JSN34" s="291"/>
      <c r="JSO34" s="291"/>
      <c r="JSP34" s="291"/>
      <c r="JSQ34" s="291"/>
      <c r="JSR34" s="291"/>
      <c r="JSS34" s="291"/>
      <c r="JST34" s="291"/>
      <c r="JSU34" s="291"/>
      <c r="JSV34" s="291"/>
      <c r="JSW34" s="291"/>
      <c r="JSX34" s="291"/>
      <c r="JSY34" s="291"/>
      <c r="JSZ34" s="291"/>
      <c r="JTA34" s="291"/>
      <c r="JTB34" s="291"/>
      <c r="JTC34" s="291"/>
      <c r="JTD34" s="291"/>
      <c r="JTE34" s="291"/>
      <c r="JTF34" s="291"/>
      <c r="JTG34" s="291"/>
      <c r="JTH34" s="291"/>
      <c r="JTI34" s="291"/>
      <c r="JTJ34" s="291"/>
      <c r="JTK34" s="291"/>
      <c r="JTL34" s="291"/>
      <c r="JTM34" s="291"/>
      <c r="JTN34" s="291"/>
      <c r="JTO34" s="291"/>
      <c r="JTP34" s="291"/>
      <c r="JTQ34" s="291"/>
      <c r="JTR34" s="291"/>
      <c r="JTS34" s="291"/>
      <c r="JTT34" s="291"/>
      <c r="JTU34" s="291"/>
      <c r="JTV34" s="291"/>
      <c r="JTW34" s="291"/>
      <c r="JTX34" s="291"/>
      <c r="JTY34" s="291"/>
      <c r="JTZ34" s="291"/>
      <c r="JUA34" s="291"/>
      <c r="JUB34" s="291"/>
      <c r="JUC34" s="291"/>
      <c r="JUD34" s="291"/>
      <c r="JUE34" s="291"/>
      <c r="JUF34" s="291"/>
      <c r="JUG34" s="291"/>
      <c r="JUH34" s="291"/>
      <c r="JUI34" s="291"/>
      <c r="JUJ34" s="291"/>
      <c r="JUK34" s="291"/>
      <c r="JUL34" s="291"/>
      <c r="JUM34" s="291"/>
      <c r="JUN34" s="291"/>
      <c r="JUO34" s="291"/>
      <c r="JUP34" s="291"/>
      <c r="JUQ34" s="291"/>
      <c r="JUR34" s="291"/>
      <c r="JUS34" s="291"/>
      <c r="JUT34" s="291"/>
      <c r="JUU34" s="291"/>
      <c r="JUV34" s="291"/>
      <c r="JUW34" s="291"/>
      <c r="JUX34" s="291"/>
      <c r="JUY34" s="291"/>
      <c r="JUZ34" s="291"/>
      <c r="JVA34" s="291"/>
      <c r="JVB34" s="291"/>
      <c r="JVC34" s="291"/>
      <c r="JVD34" s="291"/>
      <c r="JVE34" s="291"/>
      <c r="JVF34" s="291"/>
      <c r="JVG34" s="291"/>
      <c r="JVH34" s="291"/>
      <c r="JVI34" s="291"/>
      <c r="JVJ34" s="291"/>
      <c r="JVK34" s="291"/>
      <c r="JVL34" s="291"/>
      <c r="JVM34" s="291"/>
      <c r="JVN34" s="291"/>
      <c r="JVO34" s="291"/>
      <c r="JVP34" s="291"/>
      <c r="JVQ34" s="291"/>
      <c r="JVR34" s="291"/>
      <c r="JVS34" s="291"/>
      <c r="JVT34" s="291"/>
      <c r="JVU34" s="291"/>
      <c r="JVV34" s="291"/>
      <c r="JVW34" s="291"/>
      <c r="JVX34" s="291"/>
      <c r="JVY34" s="291"/>
      <c r="JVZ34" s="291"/>
      <c r="JWA34" s="291"/>
      <c r="JWB34" s="291"/>
      <c r="JWC34" s="291"/>
      <c r="JWD34" s="291"/>
      <c r="JWE34" s="291"/>
      <c r="JWF34" s="291"/>
      <c r="JWG34" s="291"/>
      <c r="JWH34" s="291"/>
      <c r="JWI34" s="291"/>
      <c r="JWJ34" s="291"/>
      <c r="JWK34" s="291"/>
      <c r="JWL34" s="291"/>
      <c r="JWM34" s="291"/>
      <c r="JWN34" s="291"/>
      <c r="JWO34" s="291"/>
      <c r="JWP34" s="291"/>
      <c r="JWQ34" s="291"/>
      <c r="JWR34" s="291"/>
      <c r="JWS34" s="291"/>
      <c r="JWT34" s="291"/>
      <c r="JWU34" s="291"/>
      <c r="JWV34" s="291"/>
      <c r="JWW34" s="291"/>
      <c r="JWX34" s="291"/>
      <c r="JWY34" s="291"/>
      <c r="JWZ34" s="291"/>
      <c r="JXA34" s="291"/>
      <c r="JXB34" s="291"/>
      <c r="JXC34" s="291"/>
      <c r="JXD34" s="291"/>
      <c r="JXE34" s="291"/>
      <c r="JXF34" s="291"/>
      <c r="JXG34" s="291"/>
      <c r="JXH34" s="291"/>
      <c r="JXI34" s="291"/>
      <c r="JXJ34" s="291"/>
      <c r="JXK34" s="291"/>
      <c r="JXL34" s="291"/>
      <c r="JXM34" s="291"/>
      <c r="JXN34" s="291"/>
      <c r="JXO34" s="291"/>
      <c r="JXP34" s="291"/>
      <c r="JXQ34" s="291"/>
      <c r="JXR34" s="291"/>
      <c r="JXS34" s="291"/>
      <c r="JXT34" s="291"/>
      <c r="JXU34" s="291"/>
      <c r="JXV34" s="291"/>
      <c r="JXW34" s="291"/>
      <c r="JXX34" s="291"/>
      <c r="JXY34" s="291"/>
      <c r="JXZ34" s="291"/>
      <c r="JYA34" s="291"/>
      <c r="JYB34" s="291"/>
      <c r="JYC34" s="291"/>
      <c r="JYD34" s="291"/>
      <c r="JYE34" s="291"/>
      <c r="JYF34" s="291"/>
      <c r="JYG34" s="291"/>
      <c r="JYH34" s="291"/>
      <c r="JYI34" s="291"/>
      <c r="JYJ34" s="291"/>
      <c r="JYK34" s="291"/>
      <c r="JYL34" s="291"/>
      <c r="JYM34" s="291"/>
      <c r="JYN34" s="291"/>
      <c r="JYO34" s="291"/>
      <c r="JYP34" s="291"/>
      <c r="JYQ34" s="291"/>
      <c r="JYR34" s="291"/>
      <c r="JYS34" s="291"/>
      <c r="JYT34" s="291"/>
      <c r="JYU34" s="291"/>
      <c r="JYV34" s="291"/>
      <c r="JYW34" s="291"/>
      <c r="JYX34" s="291"/>
      <c r="JYY34" s="291"/>
      <c r="JYZ34" s="291"/>
      <c r="JZA34" s="291"/>
      <c r="JZB34" s="291"/>
      <c r="JZC34" s="291"/>
      <c r="JZD34" s="291"/>
      <c r="JZE34" s="291"/>
      <c r="JZF34" s="291"/>
      <c r="JZG34" s="291"/>
      <c r="JZH34" s="291"/>
      <c r="JZI34" s="291"/>
      <c r="JZJ34" s="291"/>
      <c r="JZK34" s="291"/>
      <c r="JZL34" s="291"/>
      <c r="JZM34" s="291"/>
      <c r="JZN34" s="291"/>
      <c r="JZO34" s="291"/>
      <c r="JZP34" s="291"/>
      <c r="JZQ34" s="291"/>
      <c r="JZR34" s="291"/>
      <c r="JZS34" s="291"/>
      <c r="JZT34" s="291"/>
      <c r="JZU34" s="291"/>
      <c r="JZV34" s="291"/>
      <c r="JZW34" s="291"/>
      <c r="JZX34" s="291"/>
      <c r="JZY34" s="291"/>
      <c r="JZZ34" s="291"/>
      <c r="KAA34" s="291"/>
      <c r="KAB34" s="291"/>
      <c r="KAC34" s="291"/>
      <c r="KAD34" s="291"/>
      <c r="KAE34" s="291"/>
      <c r="KAF34" s="291"/>
      <c r="KAG34" s="291"/>
      <c r="KAH34" s="291"/>
      <c r="KAI34" s="291"/>
      <c r="KAJ34" s="291"/>
      <c r="KAK34" s="291"/>
      <c r="KAL34" s="291"/>
      <c r="KAM34" s="291"/>
      <c r="KAN34" s="291"/>
      <c r="KAO34" s="291"/>
      <c r="KAP34" s="291"/>
      <c r="KAQ34" s="291"/>
      <c r="KAR34" s="291"/>
      <c r="KAS34" s="291"/>
      <c r="KAT34" s="291"/>
      <c r="KAU34" s="291"/>
      <c r="KAV34" s="291"/>
      <c r="KAW34" s="291"/>
      <c r="KAX34" s="291"/>
      <c r="KAY34" s="291"/>
      <c r="KAZ34" s="291"/>
      <c r="KBA34" s="291"/>
      <c r="KBB34" s="291"/>
      <c r="KBC34" s="291"/>
      <c r="KBD34" s="291"/>
      <c r="KBE34" s="291"/>
      <c r="KBF34" s="291"/>
      <c r="KBG34" s="291"/>
      <c r="KBH34" s="291"/>
      <c r="KBI34" s="291"/>
      <c r="KBJ34" s="291"/>
      <c r="KBK34" s="291"/>
      <c r="KBL34" s="291"/>
      <c r="KBM34" s="291"/>
      <c r="KBN34" s="291"/>
      <c r="KBO34" s="291"/>
      <c r="KBP34" s="291"/>
      <c r="KBQ34" s="291"/>
      <c r="KBR34" s="291"/>
      <c r="KBS34" s="291"/>
      <c r="KBT34" s="291"/>
      <c r="KBU34" s="291"/>
      <c r="KBV34" s="291"/>
      <c r="KBW34" s="291"/>
      <c r="KBX34" s="291"/>
      <c r="KBY34" s="291"/>
      <c r="KBZ34" s="291"/>
      <c r="KCA34" s="291"/>
      <c r="KCB34" s="291"/>
      <c r="KCC34" s="291"/>
      <c r="KCD34" s="291"/>
      <c r="KCE34" s="291"/>
      <c r="KCF34" s="291"/>
      <c r="KCG34" s="291"/>
      <c r="KCH34" s="291"/>
      <c r="KCI34" s="291"/>
      <c r="KCJ34" s="291"/>
      <c r="KCK34" s="291"/>
      <c r="KCL34" s="291"/>
      <c r="KCM34" s="291"/>
      <c r="KCN34" s="291"/>
      <c r="KCO34" s="291"/>
      <c r="KCP34" s="291"/>
      <c r="KCQ34" s="291"/>
      <c r="KCR34" s="291"/>
      <c r="KCS34" s="291"/>
      <c r="KCT34" s="291"/>
      <c r="KCU34" s="291"/>
      <c r="KCV34" s="291"/>
      <c r="KCW34" s="291"/>
      <c r="KCX34" s="291"/>
      <c r="KCY34" s="291"/>
      <c r="KCZ34" s="291"/>
      <c r="KDA34" s="291"/>
      <c r="KDB34" s="291"/>
      <c r="KDC34" s="291"/>
      <c r="KDD34" s="291"/>
      <c r="KDE34" s="291"/>
      <c r="KDF34" s="291"/>
      <c r="KDG34" s="291"/>
      <c r="KDH34" s="291"/>
      <c r="KDI34" s="291"/>
      <c r="KDJ34" s="291"/>
      <c r="KDK34" s="291"/>
      <c r="KDL34" s="291"/>
      <c r="KDM34" s="291"/>
      <c r="KDN34" s="291"/>
      <c r="KDO34" s="291"/>
      <c r="KDP34" s="291"/>
      <c r="KDQ34" s="291"/>
      <c r="KDR34" s="291"/>
      <c r="KDS34" s="291"/>
      <c r="KDT34" s="291"/>
      <c r="KDU34" s="291"/>
      <c r="KDV34" s="291"/>
      <c r="KDW34" s="291"/>
      <c r="KDX34" s="291"/>
      <c r="KDY34" s="291"/>
      <c r="KDZ34" s="291"/>
      <c r="KEA34" s="291"/>
      <c r="KEB34" s="291"/>
      <c r="KEC34" s="291"/>
      <c r="KED34" s="291"/>
      <c r="KEE34" s="291"/>
      <c r="KEF34" s="291"/>
      <c r="KEG34" s="291"/>
      <c r="KEH34" s="291"/>
      <c r="KEI34" s="291"/>
      <c r="KEJ34" s="291"/>
      <c r="KEK34" s="291"/>
      <c r="KEL34" s="291"/>
      <c r="KEM34" s="291"/>
      <c r="KEN34" s="291"/>
      <c r="KEO34" s="291"/>
      <c r="KEP34" s="291"/>
      <c r="KEQ34" s="291"/>
      <c r="KER34" s="291"/>
      <c r="KES34" s="291"/>
      <c r="KET34" s="291"/>
      <c r="KEU34" s="291"/>
      <c r="KEV34" s="291"/>
      <c r="KEW34" s="291"/>
      <c r="KEX34" s="291"/>
      <c r="KEY34" s="291"/>
      <c r="KEZ34" s="291"/>
      <c r="KFA34" s="291"/>
      <c r="KFB34" s="291"/>
      <c r="KFC34" s="291"/>
      <c r="KFD34" s="291"/>
      <c r="KFE34" s="291"/>
      <c r="KFF34" s="291"/>
      <c r="KFG34" s="291"/>
      <c r="KFH34" s="291"/>
      <c r="KFI34" s="291"/>
      <c r="KFJ34" s="291"/>
      <c r="KFK34" s="291"/>
      <c r="KFL34" s="291"/>
      <c r="KFM34" s="291"/>
      <c r="KFN34" s="291"/>
      <c r="KFO34" s="291"/>
      <c r="KFP34" s="291"/>
      <c r="KFQ34" s="291"/>
      <c r="KFR34" s="291"/>
      <c r="KFS34" s="291"/>
      <c r="KFT34" s="291"/>
      <c r="KFU34" s="291"/>
      <c r="KFV34" s="291"/>
      <c r="KFW34" s="291"/>
      <c r="KFX34" s="291"/>
      <c r="KFY34" s="291"/>
      <c r="KFZ34" s="291"/>
      <c r="KGA34" s="291"/>
      <c r="KGB34" s="291"/>
      <c r="KGC34" s="291"/>
      <c r="KGD34" s="291"/>
      <c r="KGE34" s="291"/>
      <c r="KGF34" s="291"/>
      <c r="KGG34" s="291"/>
      <c r="KGH34" s="291"/>
      <c r="KGI34" s="291"/>
      <c r="KGJ34" s="291"/>
      <c r="KGK34" s="291"/>
      <c r="KGL34" s="291"/>
      <c r="KGM34" s="291"/>
      <c r="KGN34" s="291"/>
      <c r="KGO34" s="291"/>
      <c r="KGP34" s="291"/>
      <c r="KGQ34" s="291"/>
      <c r="KGR34" s="291"/>
      <c r="KGS34" s="291"/>
      <c r="KGT34" s="291"/>
      <c r="KGU34" s="291"/>
      <c r="KGV34" s="291"/>
      <c r="KGW34" s="291"/>
      <c r="KGX34" s="291"/>
      <c r="KGY34" s="291"/>
      <c r="KGZ34" s="291"/>
      <c r="KHA34" s="291"/>
      <c r="KHB34" s="291"/>
      <c r="KHC34" s="291"/>
      <c r="KHD34" s="291"/>
      <c r="KHE34" s="291"/>
      <c r="KHF34" s="291"/>
      <c r="KHG34" s="291"/>
      <c r="KHH34" s="291"/>
      <c r="KHI34" s="291"/>
      <c r="KHJ34" s="291"/>
      <c r="KHK34" s="291"/>
      <c r="KHL34" s="291"/>
      <c r="KHM34" s="291"/>
      <c r="KHN34" s="291"/>
      <c r="KHO34" s="291"/>
      <c r="KHP34" s="291"/>
      <c r="KHQ34" s="291"/>
      <c r="KHR34" s="291"/>
      <c r="KHS34" s="291"/>
      <c r="KHT34" s="291"/>
      <c r="KHU34" s="291"/>
      <c r="KHV34" s="291"/>
      <c r="KHW34" s="291"/>
      <c r="KHX34" s="291"/>
      <c r="KHY34" s="291"/>
      <c r="KHZ34" s="291"/>
      <c r="KIA34" s="291"/>
      <c r="KIB34" s="291"/>
      <c r="KIC34" s="291"/>
      <c r="KID34" s="291"/>
      <c r="KIE34" s="291"/>
      <c r="KIF34" s="291"/>
      <c r="KIG34" s="291"/>
      <c r="KIH34" s="291"/>
      <c r="KII34" s="291"/>
      <c r="KIJ34" s="291"/>
      <c r="KIK34" s="291"/>
      <c r="KIL34" s="291"/>
      <c r="KIM34" s="291"/>
      <c r="KIN34" s="291"/>
      <c r="KIO34" s="291"/>
      <c r="KIP34" s="291"/>
      <c r="KIQ34" s="291"/>
      <c r="KIR34" s="291"/>
      <c r="KIS34" s="291"/>
      <c r="KIT34" s="291"/>
      <c r="KIU34" s="291"/>
      <c r="KIV34" s="291"/>
      <c r="KIW34" s="291"/>
      <c r="KIX34" s="291"/>
      <c r="KIY34" s="291"/>
      <c r="KIZ34" s="291"/>
      <c r="KJA34" s="291"/>
      <c r="KJB34" s="291"/>
      <c r="KJC34" s="291"/>
      <c r="KJD34" s="291"/>
      <c r="KJE34" s="291"/>
      <c r="KJF34" s="291"/>
      <c r="KJG34" s="291"/>
      <c r="KJH34" s="291"/>
      <c r="KJI34" s="291"/>
      <c r="KJJ34" s="291"/>
      <c r="KJK34" s="291"/>
      <c r="KJL34" s="291"/>
      <c r="KJM34" s="291"/>
      <c r="KJN34" s="291"/>
      <c r="KJO34" s="291"/>
      <c r="KJP34" s="291"/>
      <c r="KJQ34" s="291"/>
      <c r="KJR34" s="291"/>
      <c r="KJS34" s="291"/>
      <c r="KJT34" s="291"/>
      <c r="KJU34" s="291"/>
      <c r="KJV34" s="291"/>
      <c r="KJW34" s="291"/>
      <c r="KJX34" s="291"/>
      <c r="KJY34" s="291"/>
      <c r="KJZ34" s="291"/>
      <c r="KKA34" s="291"/>
      <c r="KKB34" s="291"/>
      <c r="KKC34" s="291"/>
      <c r="KKD34" s="291"/>
      <c r="KKE34" s="291"/>
      <c r="KKF34" s="291"/>
      <c r="KKG34" s="291"/>
      <c r="KKH34" s="291"/>
      <c r="KKI34" s="291"/>
      <c r="KKJ34" s="291"/>
      <c r="KKK34" s="291"/>
      <c r="KKL34" s="291"/>
      <c r="KKM34" s="291"/>
      <c r="KKN34" s="291"/>
      <c r="KKO34" s="291"/>
      <c r="KKP34" s="291"/>
      <c r="KKQ34" s="291"/>
      <c r="KKR34" s="291"/>
      <c r="KKS34" s="291"/>
      <c r="KKT34" s="291"/>
      <c r="KKU34" s="291"/>
      <c r="KKV34" s="291"/>
      <c r="KKW34" s="291"/>
      <c r="KKX34" s="291"/>
      <c r="KKY34" s="291"/>
      <c r="KKZ34" s="291"/>
      <c r="KLA34" s="291"/>
      <c r="KLB34" s="291"/>
      <c r="KLC34" s="291"/>
      <c r="KLD34" s="291"/>
      <c r="KLE34" s="291"/>
      <c r="KLF34" s="291"/>
      <c r="KLG34" s="291"/>
      <c r="KLH34" s="291"/>
      <c r="KLI34" s="291"/>
      <c r="KLJ34" s="291"/>
      <c r="KLK34" s="291"/>
      <c r="KLL34" s="291"/>
      <c r="KLM34" s="291"/>
      <c r="KLN34" s="291"/>
      <c r="KLO34" s="291"/>
      <c r="KLP34" s="291"/>
      <c r="KLQ34" s="291"/>
      <c r="KLR34" s="291"/>
      <c r="KLS34" s="291"/>
      <c r="KLT34" s="291"/>
      <c r="KLU34" s="291"/>
      <c r="KLV34" s="291"/>
      <c r="KLW34" s="291"/>
      <c r="KLX34" s="291"/>
      <c r="KLY34" s="291"/>
      <c r="KLZ34" s="291"/>
      <c r="KMA34" s="291"/>
      <c r="KMB34" s="291"/>
      <c r="KMC34" s="291"/>
      <c r="KMD34" s="291"/>
      <c r="KME34" s="291"/>
      <c r="KMF34" s="291"/>
      <c r="KMG34" s="291"/>
      <c r="KMH34" s="291"/>
      <c r="KMI34" s="291"/>
      <c r="KMJ34" s="291"/>
      <c r="KMK34" s="291"/>
      <c r="KML34" s="291"/>
      <c r="KMM34" s="291"/>
      <c r="KMN34" s="291"/>
      <c r="KMO34" s="291"/>
      <c r="KMP34" s="291"/>
      <c r="KMQ34" s="291"/>
      <c r="KMR34" s="291"/>
      <c r="KMS34" s="291"/>
      <c r="KMT34" s="291"/>
      <c r="KMU34" s="291"/>
      <c r="KMV34" s="291"/>
      <c r="KMW34" s="291"/>
      <c r="KMX34" s="291"/>
      <c r="KMY34" s="291"/>
      <c r="KMZ34" s="291"/>
      <c r="KNA34" s="291"/>
      <c r="KNB34" s="291"/>
      <c r="KNC34" s="291"/>
      <c r="KND34" s="291"/>
      <c r="KNE34" s="291"/>
      <c r="KNF34" s="291"/>
      <c r="KNG34" s="291"/>
      <c r="KNH34" s="291"/>
      <c r="KNI34" s="291"/>
      <c r="KNJ34" s="291"/>
      <c r="KNK34" s="291"/>
      <c r="KNL34" s="291"/>
      <c r="KNM34" s="291"/>
      <c r="KNN34" s="291"/>
      <c r="KNO34" s="291"/>
      <c r="KNP34" s="291"/>
      <c r="KNQ34" s="291"/>
      <c r="KNR34" s="291"/>
      <c r="KNS34" s="291"/>
      <c r="KNT34" s="291"/>
      <c r="KNU34" s="291"/>
      <c r="KNV34" s="291"/>
      <c r="KNW34" s="291"/>
      <c r="KNX34" s="291"/>
      <c r="KNY34" s="291"/>
      <c r="KNZ34" s="291"/>
      <c r="KOA34" s="291"/>
      <c r="KOB34" s="291"/>
      <c r="KOC34" s="291"/>
      <c r="KOD34" s="291"/>
      <c r="KOE34" s="291"/>
      <c r="KOF34" s="291"/>
      <c r="KOG34" s="291"/>
      <c r="KOH34" s="291"/>
      <c r="KOI34" s="291"/>
      <c r="KOJ34" s="291"/>
      <c r="KOK34" s="291"/>
      <c r="KOL34" s="291"/>
      <c r="KOM34" s="291"/>
      <c r="KON34" s="291"/>
      <c r="KOO34" s="291"/>
      <c r="KOP34" s="291"/>
      <c r="KOQ34" s="291"/>
      <c r="KOR34" s="291"/>
      <c r="KOS34" s="291"/>
      <c r="KOT34" s="291"/>
      <c r="KOU34" s="291"/>
      <c r="KOV34" s="291"/>
      <c r="KOW34" s="291"/>
      <c r="KOX34" s="291"/>
      <c r="KOY34" s="291"/>
      <c r="KOZ34" s="291"/>
      <c r="KPA34" s="291"/>
      <c r="KPB34" s="291"/>
      <c r="KPC34" s="291"/>
      <c r="KPD34" s="291"/>
      <c r="KPE34" s="291"/>
      <c r="KPF34" s="291"/>
      <c r="KPG34" s="291"/>
      <c r="KPH34" s="291"/>
      <c r="KPI34" s="291"/>
      <c r="KPJ34" s="291"/>
      <c r="KPK34" s="291"/>
      <c r="KPL34" s="291"/>
      <c r="KPM34" s="291"/>
      <c r="KPN34" s="291"/>
      <c r="KPO34" s="291"/>
      <c r="KPP34" s="291"/>
      <c r="KPQ34" s="291"/>
      <c r="KPR34" s="291"/>
      <c r="KPS34" s="291"/>
      <c r="KPT34" s="291"/>
      <c r="KPU34" s="291"/>
      <c r="KPV34" s="291"/>
      <c r="KPW34" s="291"/>
      <c r="KPX34" s="291"/>
      <c r="KPY34" s="291"/>
      <c r="KPZ34" s="291"/>
      <c r="KQA34" s="291"/>
      <c r="KQB34" s="291"/>
      <c r="KQC34" s="291"/>
      <c r="KQD34" s="291"/>
      <c r="KQE34" s="291"/>
      <c r="KQF34" s="291"/>
      <c r="KQG34" s="291"/>
      <c r="KQH34" s="291"/>
      <c r="KQI34" s="291"/>
      <c r="KQJ34" s="291"/>
      <c r="KQK34" s="291"/>
      <c r="KQL34" s="291"/>
      <c r="KQM34" s="291"/>
      <c r="KQN34" s="291"/>
      <c r="KQO34" s="291"/>
      <c r="KQP34" s="291"/>
      <c r="KQQ34" s="291"/>
      <c r="KQR34" s="291"/>
      <c r="KQS34" s="291"/>
      <c r="KQT34" s="291"/>
      <c r="KQU34" s="291"/>
      <c r="KQV34" s="291"/>
      <c r="KQW34" s="291"/>
      <c r="KQX34" s="291"/>
      <c r="KQY34" s="291"/>
      <c r="KQZ34" s="291"/>
      <c r="KRA34" s="291"/>
      <c r="KRB34" s="291"/>
      <c r="KRC34" s="291"/>
      <c r="KRD34" s="291"/>
      <c r="KRE34" s="291"/>
      <c r="KRF34" s="291"/>
      <c r="KRG34" s="291"/>
      <c r="KRH34" s="291"/>
      <c r="KRI34" s="291"/>
      <c r="KRJ34" s="291"/>
      <c r="KRK34" s="291"/>
      <c r="KRL34" s="291"/>
      <c r="KRM34" s="291"/>
      <c r="KRN34" s="291"/>
      <c r="KRO34" s="291"/>
      <c r="KRP34" s="291"/>
      <c r="KRQ34" s="291"/>
      <c r="KRR34" s="291"/>
      <c r="KRS34" s="291"/>
      <c r="KRT34" s="291"/>
      <c r="KRU34" s="291"/>
      <c r="KRV34" s="291"/>
      <c r="KRW34" s="291"/>
      <c r="KRX34" s="291"/>
      <c r="KRY34" s="291"/>
      <c r="KRZ34" s="291"/>
      <c r="KSA34" s="291"/>
      <c r="KSB34" s="291"/>
      <c r="KSC34" s="291"/>
      <c r="KSD34" s="291"/>
      <c r="KSE34" s="291"/>
      <c r="KSF34" s="291"/>
      <c r="KSG34" s="291"/>
      <c r="KSH34" s="291"/>
      <c r="KSI34" s="291"/>
      <c r="KSJ34" s="291"/>
      <c r="KSK34" s="291"/>
      <c r="KSL34" s="291"/>
      <c r="KSM34" s="291"/>
      <c r="KSN34" s="291"/>
      <c r="KSO34" s="291"/>
      <c r="KSP34" s="291"/>
      <c r="KSQ34" s="291"/>
      <c r="KSR34" s="291"/>
      <c r="KSS34" s="291"/>
      <c r="KST34" s="291"/>
      <c r="KSU34" s="291"/>
      <c r="KSV34" s="291"/>
      <c r="KSW34" s="291"/>
      <c r="KSX34" s="291"/>
      <c r="KSY34" s="291"/>
      <c r="KSZ34" s="291"/>
      <c r="KTA34" s="291"/>
      <c r="KTB34" s="291"/>
      <c r="KTC34" s="291"/>
      <c r="KTD34" s="291"/>
      <c r="KTE34" s="291"/>
      <c r="KTF34" s="291"/>
      <c r="KTG34" s="291"/>
      <c r="KTH34" s="291"/>
      <c r="KTI34" s="291"/>
      <c r="KTJ34" s="291"/>
      <c r="KTK34" s="291"/>
      <c r="KTL34" s="291"/>
      <c r="KTM34" s="291"/>
      <c r="KTN34" s="291"/>
      <c r="KTO34" s="291"/>
      <c r="KTP34" s="291"/>
      <c r="KTQ34" s="291"/>
      <c r="KTR34" s="291"/>
      <c r="KTS34" s="291"/>
      <c r="KTT34" s="291"/>
      <c r="KTU34" s="291"/>
      <c r="KTV34" s="291"/>
      <c r="KTW34" s="291"/>
      <c r="KTX34" s="291"/>
      <c r="KTY34" s="291"/>
      <c r="KTZ34" s="291"/>
      <c r="KUA34" s="291"/>
      <c r="KUB34" s="291"/>
      <c r="KUC34" s="291"/>
      <c r="KUD34" s="291"/>
      <c r="KUE34" s="291"/>
      <c r="KUF34" s="291"/>
      <c r="KUG34" s="291"/>
      <c r="KUH34" s="291"/>
      <c r="KUI34" s="291"/>
      <c r="KUJ34" s="291"/>
      <c r="KUK34" s="291"/>
      <c r="KUL34" s="291"/>
      <c r="KUM34" s="291"/>
      <c r="KUN34" s="291"/>
      <c r="KUO34" s="291"/>
      <c r="KUP34" s="291"/>
      <c r="KUQ34" s="291"/>
      <c r="KUR34" s="291"/>
      <c r="KUS34" s="291"/>
      <c r="KUT34" s="291"/>
      <c r="KUU34" s="291"/>
      <c r="KUV34" s="291"/>
      <c r="KUW34" s="291"/>
      <c r="KUX34" s="291"/>
      <c r="KUY34" s="291"/>
      <c r="KUZ34" s="291"/>
      <c r="KVA34" s="291"/>
      <c r="KVB34" s="291"/>
      <c r="KVC34" s="291"/>
      <c r="KVD34" s="291"/>
      <c r="KVE34" s="291"/>
      <c r="KVF34" s="291"/>
      <c r="KVG34" s="291"/>
      <c r="KVH34" s="291"/>
      <c r="KVI34" s="291"/>
      <c r="KVJ34" s="291"/>
      <c r="KVK34" s="291"/>
      <c r="KVL34" s="291"/>
      <c r="KVM34" s="291"/>
      <c r="KVN34" s="291"/>
      <c r="KVO34" s="291"/>
      <c r="KVP34" s="291"/>
      <c r="KVQ34" s="291"/>
      <c r="KVR34" s="291"/>
      <c r="KVS34" s="291"/>
      <c r="KVT34" s="291"/>
      <c r="KVU34" s="291"/>
      <c r="KVV34" s="291"/>
      <c r="KVW34" s="291"/>
      <c r="KVX34" s="291"/>
      <c r="KVY34" s="291"/>
      <c r="KVZ34" s="291"/>
      <c r="KWA34" s="291"/>
      <c r="KWB34" s="291"/>
      <c r="KWC34" s="291"/>
      <c r="KWD34" s="291"/>
      <c r="KWE34" s="291"/>
      <c r="KWF34" s="291"/>
      <c r="KWG34" s="291"/>
      <c r="KWH34" s="291"/>
      <c r="KWI34" s="291"/>
      <c r="KWJ34" s="291"/>
      <c r="KWK34" s="291"/>
      <c r="KWL34" s="291"/>
      <c r="KWM34" s="291"/>
      <c r="KWN34" s="291"/>
      <c r="KWO34" s="291"/>
      <c r="KWP34" s="291"/>
      <c r="KWQ34" s="291"/>
      <c r="KWR34" s="291"/>
      <c r="KWS34" s="291"/>
      <c r="KWT34" s="291"/>
      <c r="KWU34" s="291"/>
      <c r="KWV34" s="291"/>
      <c r="KWW34" s="291"/>
      <c r="KWX34" s="291"/>
      <c r="KWY34" s="291"/>
      <c r="KWZ34" s="291"/>
      <c r="KXA34" s="291"/>
      <c r="KXB34" s="291"/>
      <c r="KXC34" s="291"/>
      <c r="KXD34" s="291"/>
      <c r="KXE34" s="291"/>
      <c r="KXF34" s="291"/>
      <c r="KXG34" s="291"/>
      <c r="KXH34" s="291"/>
      <c r="KXI34" s="291"/>
      <c r="KXJ34" s="291"/>
      <c r="KXK34" s="291"/>
      <c r="KXL34" s="291"/>
      <c r="KXM34" s="291"/>
      <c r="KXN34" s="291"/>
      <c r="KXO34" s="291"/>
      <c r="KXP34" s="291"/>
      <c r="KXQ34" s="291"/>
      <c r="KXR34" s="291"/>
      <c r="KXS34" s="291"/>
      <c r="KXT34" s="291"/>
      <c r="KXU34" s="291"/>
      <c r="KXV34" s="291"/>
      <c r="KXW34" s="291"/>
      <c r="KXX34" s="291"/>
      <c r="KXY34" s="291"/>
      <c r="KXZ34" s="291"/>
      <c r="KYA34" s="291"/>
      <c r="KYB34" s="291"/>
      <c r="KYC34" s="291"/>
      <c r="KYD34" s="291"/>
      <c r="KYE34" s="291"/>
      <c r="KYF34" s="291"/>
      <c r="KYG34" s="291"/>
      <c r="KYH34" s="291"/>
      <c r="KYI34" s="291"/>
      <c r="KYJ34" s="291"/>
      <c r="KYK34" s="291"/>
      <c r="KYL34" s="291"/>
      <c r="KYM34" s="291"/>
      <c r="KYN34" s="291"/>
      <c r="KYO34" s="291"/>
      <c r="KYP34" s="291"/>
      <c r="KYQ34" s="291"/>
      <c r="KYR34" s="291"/>
      <c r="KYS34" s="291"/>
      <c r="KYT34" s="291"/>
      <c r="KYU34" s="291"/>
      <c r="KYV34" s="291"/>
      <c r="KYW34" s="291"/>
      <c r="KYX34" s="291"/>
      <c r="KYY34" s="291"/>
      <c r="KYZ34" s="291"/>
      <c r="KZA34" s="291"/>
      <c r="KZB34" s="291"/>
      <c r="KZC34" s="291"/>
      <c r="KZD34" s="291"/>
      <c r="KZE34" s="291"/>
      <c r="KZF34" s="291"/>
      <c r="KZG34" s="291"/>
      <c r="KZH34" s="291"/>
      <c r="KZI34" s="291"/>
      <c r="KZJ34" s="291"/>
      <c r="KZK34" s="291"/>
      <c r="KZL34" s="291"/>
      <c r="KZM34" s="291"/>
      <c r="KZN34" s="291"/>
      <c r="KZO34" s="291"/>
      <c r="KZP34" s="291"/>
      <c r="KZQ34" s="291"/>
      <c r="KZR34" s="291"/>
      <c r="KZS34" s="291"/>
      <c r="KZT34" s="291"/>
      <c r="KZU34" s="291"/>
      <c r="KZV34" s="291"/>
      <c r="KZW34" s="291"/>
      <c r="KZX34" s="291"/>
      <c r="KZY34" s="291"/>
      <c r="KZZ34" s="291"/>
      <c r="LAA34" s="291"/>
      <c r="LAB34" s="291"/>
      <c r="LAC34" s="291"/>
      <c r="LAD34" s="291"/>
      <c r="LAE34" s="291"/>
      <c r="LAF34" s="291"/>
      <c r="LAG34" s="291"/>
      <c r="LAH34" s="291"/>
      <c r="LAI34" s="291"/>
      <c r="LAJ34" s="291"/>
      <c r="LAK34" s="291"/>
      <c r="LAL34" s="291"/>
      <c r="LAM34" s="291"/>
      <c r="LAN34" s="291"/>
      <c r="LAO34" s="291"/>
      <c r="LAP34" s="291"/>
      <c r="LAQ34" s="291"/>
      <c r="LAR34" s="291"/>
      <c r="LAS34" s="291"/>
      <c r="LAT34" s="291"/>
      <c r="LAU34" s="291"/>
      <c r="LAV34" s="291"/>
      <c r="LAW34" s="291"/>
      <c r="LAX34" s="291"/>
      <c r="LAY34" s="291"/>
      <c r="LAZ34" s="291"/>
      <c r="LBA34" s="291"/>
      <c r="LBB34" s="291"/>
      <c r="LBC34" s="291"/>
      <c r="LBD34" s="291"/>
      <c r="LBE34" s="291"/>
      <c r="LBF34" s="291"/>
      <c r="LBG34" s="291"/>
      <c r="LBH34" s="291"/>
      <c r="LBI34" s="291"/>
      <c r="LBJ34" s="291"/>
      <c r="LBK34" s="291"/>
      <c r="LBL34" s="291"/>
      <c r="LBM34" s="291"/>
      <c r="LBN34" s="291"/>
      <c r="LBO34" s="291"/>
      <c r="LBP34" s="291"/>
      <c r="LBQ34" s="291"/>
      <c r="LBR34" s="291"/>
      <c r="LBS34" s="291"/>
      <c r="LBT34" s="291"/>
      <c r="LBU34" s="291"/>
      <c r="LBV34" s="291"/>
      <c r="LBW34" s="291"/>
      <c r="LBX34" s="291"/>
      <c r="LBY34" s="291"/>
      <c r="LBZ34" s="291"/>
      <c r="LCA34" s="291"/>
      <c r="LCB34" s="291"/>
      <c r="LCC34" s="291"/>
      <c r="LCD34" s="291"/>
      <c r="LCE34" s="291"/>
      <c r="LCF34" s="291"/>
      <c r="LCG34" s="291"/>
      <c r="LCH34" s="291"/>
      <c r="LCI34" s="291"/>
      <c r="LCJ34" s="291"/>
      <c r="LCK34" s="291"/>
      <c r="LCL34" s="291"/>
      <c r="LCM34" s="291"/>
      <c r="LCN34" s="291"/>
      <c r="LCO34" s="291"/>
      <c r="LCP34" s="291"/>
      <c r="LCQ34" s="291"/>
      <c r="LCR34" s="291"/>
      <c r="LCS34" s="291"/>
      <c r="LCT34" s="291"/>
      <c r="LCU34" s="291"/>
      <c r="LCV34" s="291"/>
      <c r="LCW34" s="291"/>
      <c r="LCX34" s="291"/>
      <c r="LCY34" s="291"/>
      <c r="LCZ34" s="291"/>
      <c r="LDA34" s="291"/>
      <c r="LDB34" s="291"/>
      <c r="LDC34" s="291"/>
      <c r="LDD34" s="291"/>
      <c r="LDE34" s="291"/>
      <c r="LDF34" s="291"/>
      <c r="LDG34" s="291"/>
      <c r="LDH34" s="291"/>
      <c r="LDI34" s="291"/>
      <c r="LDJ34" s="291"/>
      <c r="LDK34" s="291"/>
      <c r="LDL34" s="291"/>
      <c r="LDM34" s="291"/>
      <c r="LDN34" s="291"/>
      <c r="LDO34" s="291"/>
      <c r="LDP34" s="291"/>
      <c r="LDQ34" s="291"/>
      <c r="LDR34" s="291"/>
      <c r="LDS34" s="291"/>
      <c r="LDT34" s="291"/>
      <c r="LDU34" s="291"/>
      <c r="LDV34" s="291"/>
      <c r="LDW34" s="291"/>
      <c r="LDX34" s="291"/>
      <c r="LDY34" s="291"/>
      <c r="LDZ34" s="291"/>
      <c r="LEA34" s="291"/>
      <c r="LEB34" s="291"/>
      <c r="LEC34" s="291"/>
      <c r="LED34" s="291"/>
      <c r="LEE34" s="291"/>
      <c r="LEF34" s="291"/>
      <c r="LEG34" s="291"/>
      <c r="LEH34" s="291"/>
      <c r="LEI34" s="291"/>
      <c r="LEJ34" s="291"/>
      <c r="LEK34" s="291"/>
      <c r="LEL34" s="291"/>
      <c r="LEM34" s="291"/>
      <c r="LEN34" s="291"/>
      <c r="LEO34" s="291"/>
      <c r="LEP34" s="291"/>
      <c r="LEQ34" s="291"/>
      <c r="LER34" s="291"/>
      <c r="LES34" s="291"/>
      <c r="LET34" s="291"/>
      <c r="LEU34" s="291"/>
      <c r="LEV34" s="291"/>
      <c r="LEW34" s="291"/>
      <c r="LEX34" s="291"/>
      <c r="LEY34" s="291"/>
      <c r="LEZ34" s="291"/>
      <c r="LFA34" s="291"/>
      <c r="LFB34" s="291"/>
      <c r="LFC34" s="291"/>
      <c r="LFD34" s="291"/>
      <c r="LFE34" s="291"/>
      <c r="LFF34" s="291"/>
      <c r="LFG34" s="291"/>
      <c r="LFH34" s="291"/>
      <c r="LFI34" s="291"/>
      <c r="LFJ34" s="291"/>
      <c r="LFK34" s="291"/>
      <c r="LFL34" s="291"/>
      <c r="LFM34" s="291"/>
      <c r="LFN34" s="291"/>
      <c r="LFO34" s="291"/>
      <c r="LFP34" s="291"/>
      <c r="LFQ34" s="291"/>
      <c r="LFR34" s="291"/>
      <c r="LFS34" s="291"/>
      <c r="LFT34" s="291"/>
      <c r="LFU34" s="291"/>
      <c r="LFV34" s="291"/>
      <c r="LFW34" s="291"/>
      <c r="LFX34" s="291"/>
      <c r="LFY34" s="291"/>
      <c r="LFZ34" s="291"/>
      <c r="LGA34" s="291"/>
      <c r="LGB34" s="291"/>
      <c r="LGC34" s="291"/>
      <c r="LGD34" s="291"/>
      <c r="LGE34" s="291"/>
      <c r="LGF34" s="291"/>
      <c r="LGG34" s="291"/>
      <c r="LGH34" s="291"/>
      <c r="LGI34" s="291"/>
      <c r="LGJ34" s="291"/>
      <c r="LGK34" s="291"/>
      <c r="LGL34" s="291"/>
      <c r="LGM34" s="291"/>
      <c r="LGN34" s="291"/>
      <c r="LGO34" s="291"/>
      <c r="LGP34" s="291"/>
      <c r="LGQ34" s="291"/>
      <c r="LGR34" s="291"/>
      <c r="LGS34" s="291"/>
      <c r="LGT34" s="291"/>
      <c r="LGU34" s="291"/>
      <c r="LGV34" s="291"/>
      <c r="LGW34" s="291"/>
      <c r="LGX34" s="291"/>
      <c r="LGY34" s="291"/>
      <c r="LGZ34" s="291"/>
      <c r="LHA34" s="291"/>
      <c r="LHB34" s="291"/>
      <c r="LHC34" s="291"/>
      <c r="LHD34" s="291"/>
      <c r="LHE34" s="291"/>
      <c r="LHF34" s="291"/>
      <c r="LHG34" s="291"/>
      <c r="LHH34" s="291"/>
      <c r="LHI34" s="291"/>
      <c r="LHJ34" s="291"/>
      <c r="LHK34" s="291"/>
      <c r="LHL34" s="291"/>
      <c r="LHM34" s="291"/>
      <c r="LHN34" s="291"/>
      <c r="LHO34" s="291"/>
      <c r="LHP34" s="291"/>
      <c r="LHQ34" s="291"/>
      <c r="LHR34" s="291"/>
      <c r="LHS34" s="291"/>
      <c r="LHT34" s="291"/>
      <c r="LHU34" s="291"/>
      <c r="LHV34" s="291"/>
      <c r="LHW34" s="291"/>
      <c r="LHX34" s="291"/>
      <c r="LHY34" s="291"/>
      <c r="LHZ34" s="291"/>
      <c r="LIA34" s="291"/>
      <c r="LIB34" s="291"/>
      <c r="LIC34" s="291"/>
      <c r="LID34" s="291"/>
      <c r="LIE34" s="291"/>
      <c r="LIF34" s="291"/>
      <c r="LIG34" s="291"/>
      <c r="LIH34" s="291"/>
      <c r="LII34" s="291"/>
      <c r="LIJ34" s="291"/>
      <c r="LIK34" s="291"/>
      <c r="LIL34" s="291"/>
      <c r="LIM34" s="291"/>
      <c r="LIN34" s="291"/>
      <c r="LIO34" s="291"/>
      <c r="LIP34" s="291"/>
      <c r="LIQ34" s="291"/>
      <c r="LIR34" s="291"/>
      <c r="LIS34" s="291"/>
      <c r="LIT34" s="291"/>
      <c r="LIU34" s="291"/>
      <c r="LIV34" s="291"/>
      <c r="LIW34" s="291"/>
      <c r="LIX34" s="291"/>
      <c r="LIY34" s="291"/>
      <c r="LIZ34" s="291"/>
      <c r="LJA34" s="291"/>
      <c r="LJB34" s="291"/>
      <c r="LJC34" s="291"/>
      <c r="LJD34" s="291"/>
      <c r="LJE34" s="291"/>
      <c r="LJF34" s="291"/>
      <c r="LJG34" s="291"/>
      <c r="LJH34" s="291"/>
      <c r="LJI34" s="291"/>
      <c r="LJJ34" s="291"/>
      <c r="LJK34" s="291"/>
      <c r="LJL34" s="291"/>
      <c r="LJM34" s="291"/>
      <c r="LJN34" s="291"/>
      <c r="LJO34" s="291"/>
      <c r="LJP34" s="291"/>
      <c r="LJQ34" s="291"/>
      <c r="LJR34" s="291"/>
      <c r="LJS34" s="291"/>
      <c r="LJT34" s="291"/>
      <c r="LJU34" s="291"/>
      <c r="LJV34" s="291"/>
      <c r="LJW34" s="291"/>
      <c r="LJX34" s="291"/>
      <c r="LJY34" s="291"/>
      <c r="LJZ34" s="291"/>
      <c r="LKA34" s="291"/>
      <c r="LKB34" s="291"/>
      <c r="LKC34" s="291"/>
      <c r="LKD34" s="291"/>
      <c r="LKE34" s="291"/>
      <c r="LKF34" s="291"/>
      <c r="LKG34" s="291"/>
      <c r="LKH34" s="291"/>
      <c r="LKI34" s="291"/>
      <c r="LKJ34" s="291"/>
      <c r="LKK34" s="291"/>
      <c r="LKL34" s="291"/>
      <c r="LKM34" s="291"/>
      <c r="LKN34" s="291"/>
      <c r="LKO34" s="291"/>
      <c r="LKP34" s="291"/>
      <c r="LKQ34" s="291"/>
      <c r="LKR34" s="291"/>
      <c r="LKS34" s="291"/>
      <c r="LKT34" s="291"/>
      <c r="LKU34" s="291"/>
      <c r="LKV34" s="291"/>
      <c r="LKW34" s="291"/>
      <c r="LKX34" s="291"/>
      <c r="LKY34" s="291"/>
      <c r="LKZ34" s="291"/>
      <c r="LLA34" s="291"/>
      <c r="LLB34" s="291"/>
      <c r="LLC34" s="291"/>
      <c r="LLD34" s="291"/>
      <c r="LLE34" s="291"/>
      <c r="LLF34" s="291"/>
      <c r="LLG34" s="291"/>
      <c r="LLH34" s="291"/>
      <c r="LLI34" s="291"/>
      <c r="LLJ34" s="291"/>
      <c r="LLK34" s="291"/>
      <c r="LLL34" s="291"/>
      <c r="LLM34" s="291"/>
      <c r="LLN34" s="291"/>
      <c r="LLO34" s="291"/>
      <c r="LLP34" s="291"/>
      <c r="LLQ34" s="291"/>
      <c r="LLR34" s="291"/>
      <c r="LLS34" s="291"/>
      <c r="LLT34" s="291"/>
      <c r="LLU34" s="291"/>
      <c r="LLV34" s="291"/>
      <c r="LLW34" s="291"/>
      <c r="LLX34" s="291"/>
      <c r="LLY34" s="291"/>
      <c r="LLZ34" s="291"/>
      <c r="LMA34" s="291"/>
      <c r="LMB34" s="291"/>
      <c r="LMC34" s="291"/>
      <c r="LMD34" s="291"/>
      <c r="LME34" s="291"/>
      <c r="LMF34" s="291"/>
      <c r="LMG34" s="291"/>
      <c r="LMH34" s="291"/>
      <c r="LMI34" s="291"/>
      <c r="LMJ34" s="291"/>
      <c r="LMK34" s="291"/>
      <c r="LML34" s="291"/>
      <c r="LMM34" s="291"/>
      <c r="LMN34" s="291"/>
      <c r="LMO34" s="291"/>
      <c r="LMP34" s="291"/>
      <c r="LMQ34" s="291"/>
      <c r="LMR34" s="291"/>
      <c r="LMS34" s="291"/>
      <c r="LMT34" s="291"/>
      <c r="LMU34" s="291"/>
      <c r="LMV34" s="291"/>
      <c r="LMW34" s="291"/>
      <c r="LMX34" s="291"/>
      <c r="LMY34" s="291"/>
      <c r="LMZ34" s="291"/>
      <c r="LNA34" s="291"/>
      <c r="LNB34" s="291"/>
      <c r="LNC34" s="291"/>
      <c r="LND34" s="291"/>
      <c r="LNE34" s="291"/>
      <c r="LNF34" s="291"/>
      <c r="LNG34" s="291"/>
      <c r="LNH34" s="291"/>
      <c r="LNI34" s="291"/>
      <c r="LNJ34" s="291"/>
      <c r="LNK34" s="291"/>
      <c r="LNL34" s="291"/>
      <c r="LNM34" s="291"/>
      <c r="LNN34" s="291"/>
      <c r="LNO34" s="291"/>
      <c r="LNP34" s="291"/>
      <c r="LNQ34" s="291"/>
      <c r="LNR34" s="291"/>
      <c r="LNS34" s="291"/>
      <c r="LNT34" s="291"/>
      <c r="LNU34" s="291"/>
      <c r="LNV34" s="291"/>
      <c r="LNW34" s="291"/>
      <c r="LNX34" s="291"/>
      <c r="LNY34" s="291"/>
      <c r="LNZ34" s="291"/>
      <c r="LOA34" s="291"/>
      <c r="LOB34" s="291"/>
      <c r="LOC34" s="291"/>
      <c r="LOD34" s="291"/>
      <c r="LOE34" s="291"/>
      <c r="LOF34" s="291"/>
      <c r="LOG34" s="291"/>
      <c r="LOH34" s="291"/>
      <c r="LOI34" s="291"/>
      <c r="LOJ34" s="291"/>
      <c r="LOK34" s="291"/>
      <c r="LOL34" s="291"/>
      <c r="LOM34" s="291"/>
      <c r="LON34" s="291"/>
      <c r="LOO34" s="291"/>
      <c r="LOP34" s="291"/>
      <c r="LOQ34" s="291"/>
      <c r="LOR34" s="291"/>
      <c r="LOS34" s="291"/>
      <c r="LOT34" s="291"/>
      <c r="LOU34" s="291"/>
      <c r="LOV34" s="291"/>
      <c r="LOW34" s="291"/>
      <c r="LOX34" s="291"/>
      <c r="LOY34" s="291"/>
      <c r="LOZ34" s="291"/>
      <c r="LPA34" s="291"/>
      <c r="LPB34" s="291"/>
      <c r="LPC34" s="291"/>
      <c r="LPD34" s="291"/>
      <c r="LPE34" s="291"/>
      <c r="LPF34" s="291"/>
      <c r="LPG34" s="291"/>
      <c r="LPH34" s="291"/>
      <c r="LPI34" s="291"/>
      <c r="LPJ34" s="291"/>
      <c r="LPK34" s="291"/>
      <c r="LPL34" s="291"/>
      <c r="LPM34" s="291"/>
      <c r="LPN34" s="291"/>
      <c r="LPO34" s="291"/>
      <c r="LPP34" s="291"/>
      <c r="LPQ34" s="291"/>
      <c r="LPR34" s="291"/>
      <c r="LPS34" s="291"/>
      <c r="LPT34" s="291"/>
      <c r="LPU34" s="291"/>
      <c r="LPV34" s="291"/>
      <c r="LPW34" s="291"/>
      <c r="LPX34" s="291"/>
      <c r="LPY34" s="291"/>
      <c r="LPZ34" s="291"/>
      <c r="LQA34" s="291"/>
      <c r="LQB34" s="291"/>
      <c r="LQC34" s="291"/>
      <c r="LQD34" s="291"/>
      <c r="LQE34" s="291"/>
      <c r="LQF34" s="291"/>
      <c r="LQG34" s="291"/>
      <c r="LQH34" s="291"/>
      <c r="LQI34" s="291"/>
      <c r="LQJ34" s="291"/>
      <c r="LQK34" s="291"/>
      <c r="LQL34" s="291"/>
      <c r="LQM34" s="291"/>
      <c r="LQN34" s="291"/>
      <c r="LQO34" s="291"/>
      <c r="LQP34" s="291"/>
      <c r="LQQ34" s="291"/>
      <c r="LQR34" s="291"/>
      <c r="LQS34" s="291"/>
      <c r="LQT34" s="291"/>
      <c r="LQU34" s="291"/>
      <c r="LQV34" s="291"/>
      <c r="LQW34" s="291"/>
      <c r="LQX34" s="291"/>
      <c r="LQY34" s="291"/>
      <c r="LQZ34" s="291"/>
      <c r="LRA34" s="291"/>
      <c r="LRB34" s="291"/>
      <c r="LRC34" s="291"/>
      <c r="LRD34" s="291"/>
      <c r="LRE34" s="291"/>
      <c r="LRF34" s="291"/>
      <c r="LRG34" s="291"/>
      <c r="LRH34" s="291"/>
      <c r="LRI34" s="291"/>
      <c r="LRJ34" s="291"/>
      <c r="LRK34" s="291"/>
      <c r="LRL34" s="291"/>
      <c r="LRM34" s="291"/>
      <c r="LRN34" s="291"/>
      <c r="LRO34" s="291"/>
      <c r="LRP34" s="291"/>
      <c r="LRQ34" s="291"/>
      <c r="LRR34" s="291"/>
      <c r="LRS34" s="291"/>
      <c r="LRT34" s="291"/>
      <c r="LRU34" s="291"/>
      <c r="LRV34" s="291"/>
      <c r="LRW34" s="291"/>
      <c r="LRX34" s="291"/>
      <c r="LRY34" s="291"/>
      <c r="LRZ34" s="291"/>
      <c r="LSA34" s="291"/>
      <c r="LSB34" s="291"/>
      <c r="LSC34" s="291"/>
      <c r="LSD34" s="291"/>
      <c r="LSE34" s="291"/>
      <c r="LSF34" s="291"/>
      <c r="LSG34" s="291"/>
      <c r="LSH34" s="291"/>
      <c r="LSI34" s="291"/>
      <c r="LSJ34" s="291"/>
      <c r="LSK34" s="291"/>
      <c r="LSL34" s="291"/>
      <c r="LSM34" s="291"/>
      <c r="LSN34" s="291"/>
      <c r="LSO34" s="291"/>
      <c r="LSP34" s="291"/>
      <c r="LSQ34" s="291"/>
      <c r="LSR34" s="291"/>
      <c r="LSS34" s="291"/>
      <c r="LST34" s="291"/>
      <c r="LSU34" s="291"/>
      <c r="LSV34" s="291"/>
      <c r="LSW34" s="291"/>
      <c r="LSX34" s="291"/>
      <c r="LSY34" s="291"/>
      <c r="LSZ34" s="291"/>
      <c r="LTA34" s="291"/>
      <c r="LTB34" s="291"/>
      <c r="LTC34" s="291"/>
      <c r="LTD34" s="291"/>
      <c r="LTE34" s="291"/>
      <c r="LTF34" s="291"/>
      <c r="LTG34" s="291"/>
      <c r="LTH34" s="291"/>
      <c r="LTI34" s="291"/>
      <c r="LTJ34" s="291"/>
      <c r="LTK34" s="291"/>
      <c r="LTL34" s="291"/>
      <c r="LTM34" s="291"/>
      <c r="LTN34" s="291"/>
      <c r="LTO34" s="291"/>
      <c r="LTP34" s="291"/>
      <c r="LTQ34" s="291"/>
      <c r="LTR34" s="291"/>
      <c r="LTS34" s="291"/>
      <c r="LTT34" s="291"/>
      <c r="LTU34" s="291"/>
      <c r="LTV34" s="291"/>
      <c r="LTW34" s="291"/>
      <c r="LTX34" s="291"/>
      <c r="LTY34" s="291"/>
      <c r="LTZ34" s="291"/>
      <c r="LUA34" s="291"/>
      <c r="LUB34" s="291"/>
      <c r="LUC34" s="291"/>
      <c r="LUD34" s="291"/>
      <c r="LUE34" s="291"/>
      <c r="LUF34" s="291"/>
      <c r="LUG34" s="291"/>
      <c r="LUH34" s="291"/>
      <c r="LUI34" s="291"/>
      <c r="LUJ34" s="291"/>
      <c r="LUK34" s="291"/>
      <c r="LUL34" s="291"/>
      <c r="LUM34" s="291"/>
      <c r="LUN34" s="291"/>
      <c r="LUO34" s="291"/>
      <c r="LUP34" s="291"/>
      <c r="LUQ34" s="291"/>
      <c r="LUR34" s="291"/>
      <c r="LUS34" s="291"/>
      <c r="LUT34" s="291"/>
      <c r="LUU34" s="291"/>
      <c r="LUV34" s="291"/>
      <c r="LUW34" s="291"/>
      <c r="LUX34" s="291"/>
      <c r="LUY34" s="291"/>
      <c r="LUZ34" s="291"/>
      <c r="LVA34" s="291"/>
      <c r="LVB34" s="291"/>
      <c r="LVC34" s="291"/>
      <c r="LVD34" s="291"/>
      <c r="LVE34" s="291"/>
      <c r="LVF34" s="291"/>
      <c r="LVG34" s="291"/>
      <c r="LVH34" s="291"/>
      <c r="LVI34" s="291"/>
      <c r="LVJ34" s="291"/>
      <c r="LVK34" s="291"/>
      <c r="LVL34" s="291"/>
      <c r="LVM34" s="291"/>
      <c r="LVN34" s="291"/>
      <c r="LVO34" s="291"/>
      <c r="LVP34" s="291"/>
      <c r="LVQ34" s="291"/>
      <c r="LVR34" s="291"/>
      <c r="LVS34" s="291"/>
      <c r="LVT34" s="291"/>
      <c r="LVU34" s="291"/>
      <c r="LVV34" s="291"/>
      <c r="LVW34" s="291"/>
      <c r="LVX34" s="291"/>
      <c r="LVY34" s="291"/>
      <c r="LVZ34" s="291"/>
      <c r="LWA34" s="291"/>
      <c r="LWB34" s="291"/>
      <c r="LWC34" s="291"/>
      <c r="LWD34" s="291"/>
      <c r="LWE34" s="291"/>
      <c r="LWF34" s="291"/>
      <c r="LWG34" s="291"/>
      <c r="LWH34" s="291"/>
      <c r="LWI34" s="291"/>
      <c r="LWJ34" s="291"/>
      <c r="LWK34" s="291"/>
      <c r="LWL34" s="291"/>
      <c r="LWM34" s="291"/>
      <c r="LWN34" s="291"/>
      <c r="LWO34" s="291"/>
      <c r="LWP34" s="291"/>
      <c r="LWQ34" s="291"/>
      <c r="LWR34" s="291"/>
      <c r="LWS34" s="291"/>
      <c r="LWT34" s="291"/>
      <c r="LWU34" s="291"/>
      <c r="LWV34" s="291"/>
      <c r="LWW34" s="291"/>
      <c r="LWX34" s="291"/>
      <c r="LWY34" s="291"/>
      <c r="LWZ34" s="291"/>
      <c r="LXA34" s="291"/>
      <c r="LXB34" s="291"/>
      <c r="LXC34" s="291"/>
      <c r="LXD34" s="291"/>
      <c r="LXE34" s="291"/>
      <c r="LXF34" s="291"/>
      <c r="LXG34" s="291"/>
      <c r="LXH34" s="291"/>
      <c r="LXI34" s="291"/>
      <c r="LXJ34" s="291"/>
      <c r="LXK34" s="291"/>
      <c r="LXL34" s="291"/>
      <c r="LXM34" s="291"/>
      <c r="LXN34" s="291"/>
      <c r="LXO34" s="291"/>
      <c r="LXP34" s="291"/>
      <c r="LXQ34" s="291"/>
      <c r="LXR34" s="291"/>
      <c r="LXS34" s="291"/>
      <c r="LXT34" s="291"/>
      <c r="LXU34" s="291"/>
      <c r="LXV34" s="291"/>
      <c r="LXW34" s="291"/>
      <c r="LXX34" s="291"/>
      <c r="LXY34" s="291"/>
      <c r="LXZ34" s="291"/>
      <c r="LYA34" s="291"/>
      <c r="LYB34" s="291"/>
      <c r="LYC34" s="291"/>
      <c r="LYD34" s="291"/>
      <c r="LYE34" s="291"/>
      <c r="LYF34" s="291"/>
      <c r="LYG34" s="291"/>
      <c r="LYH34" s="291"/>
      <c r="LYI34" s="291"/>
      <c r="LYJ34" s="291"/>
      <c r="LYK34" s="291"/>
      <c r="LYL34" s="291"/>
      <c r="LYM34" s="291"/>
      <c r="LYN34" s="291"/>
      <c r="LYO34" s="291"/>
      <c r="LYP34" s="291"/>
      <c r="LYQ34" s="291"/>
      <c r="LYR34" s="291"/>
      <c r="LYS34" s="291"/>
      <c r="LYT34" s="291"/>
      <c r="LYU34" s="291"/>
      <c r="LYV34" s="291"/>
      <c r="LYW34" s="291"/>
      <c r="LYX34" s="291"/>
      <c r="LYY34" s="291"/>
      <c r="LYZ34" s="291"/>
      <c r="LZA34" s="291"/>
      <c r="LZB34" s="291"/>
      <c r="LZC34" s="291"/>
      <c r="LZD34" s="291"/>
      <c r="LZE34" s="291"/>
      <c r="LZF34" s="291"/>
      <c r="LZG34" s="291"/>
      <c r="LZH34" s="291"/>
      <c r="LZI34" s="291"/>
      <c r="LZJ34" s="291"/>
      <c r="LZK34" s="291"/>
      <c r="LZL34" s="291"/>
      <c r="LZM34" s="291"/>
      <c r="LZN34" s="291"/>
      <c r="LZO34" s="291"/>
      <c r="LZP34" s="291"/>
      <c r="LZQ34" s="291"/>
      <c r="LZR34" s="291"/>
      <c r="LZS34" s="291"/>
      <c r="LZT34" s="291"/>
      <c r="LZU34" s="291"/>
      <c r="LZV34" s="291"/>
      <c r="LZW34" s="291"/>
      <c r="LZX34" s="291"/>
      <c r="LZY34" s="291"/>
      <c r="LZZ34" s="291"/>
      <c r="MAA34" s="291"/>
      <c r="MAB34" s="291"/>
      <c r="MAC34" s="291"/>
      <c r="MAD34" s="291"/>
      <c r="MAE34" s="291"/>
      <c r="MAF34" s="291"/>
      <c r="MAG34" s="291"/>
      <c r="MAH34" s="291"/>
      <c r="MAI34" s="291"/>
      <c r="MAJ34" s="291"/>
      <c r="MAK34" s="291"/>
      <c r="MAL34" s="291"/>
      <c r="MAM34" s="291"/>
      <c r="MAN34" s="291"/>
      <c r="MAO34" s="291"/>
      <c r="MAP34" s="291"/>
      <c r="MAQ34" s="291"/>
      <c r="MAR34" s="291"/>
      <c r="MAS34" s="291"/>
      <c r="MAT34" s="291"/>
      <c r="MAU34" s="291"/>
      <c r="MAV34" s="291"/>
      <c r="MAW34" s="291"/>
      <c r="MAX34" s="291"/>
      <c r="MAY34" s="291"/>
      <c r="MAZ34" s="291"/>
      <c r="MBA34" s="291"/>
      <c r="MBB34" s="291"/>
      <c r="MBC34" s="291"/>
      <c r="MBD34" s="291"/>
      <c r="MBE34" s="291"/>
      <c r="MBF34" s="291"/>
      <c r="MBG34" s="291"/>
      <c r="MBH34" s="291"/>
      <c r="MBI34" s="291"/>
      <c r="MBJ34" s="291"/>
      <c r="MBK34" s="291"/>
      <c r="MBL34" s="291"/>
      <c r="MBM34" s="291"/>
      <c r="MBN34" s="291"/>
      <c r="MBO34" s="291"/>
      <c r="MBP34" s="291"/>
      <c r="MBQ34" s="291"/>
      <c r="MBR34" s="291"/>
      <c r="MBS34" s="291"/>
      <c r="MBT34" s="291"/>
      <c r="MBU34" s="291"/>
      <c r="MBV34" s="291"/>
      <c r="MBW34" s="291"/>
      <c r="MBX34" s="291"/>
      <c r="MBY34" s="291"/>
      <c r="MBZ34" s="291"/>
      <c r="MCA34" s="291"/>
      <c r="MCB34" s="291"/>
      <c r="MCC34" s="291"/>
      <c r="MCD34" s="291"/>
      <c r="MCE34" s="291"/>
      <c r="MCF34" s="291"/>
      <c r="MCG34" s="291"/>
      <c r="MCH34" s="291"/>
      <c r="MCI34" s="291"/>
      <c r="MCJ34" s="291"/>
      <c r="MCK34" s="291"/>
      <c r="MCL34" s="291"/>
      <c r="MCM34" s="291"/>
      <c r="MCN34" s="291"/>
      <c r="MCO34" s="291"/>
      <c r="MCP34" s="291"/>
      <c r="MCQ34" s="291"/>
      <c r="MCR34" s="291"/>
      <c r="MCS34" s="291"/>
      <c r="MCT34" s="291"/>
      <c r="MCU34" s="291"/>
      <c r="MCV34" s="291"/>
      <c r="MCW34" s="291"/>
      <c r="MCX34" s="291"/>
      <c r="MCY34" s="291"/>
      <c r="MCZ34" s="291"/>
      <c r="MDA34" s="291"/>
      <c r="MDB34" s="291"/>
      <c r="MDC34" s="291"/>
      <c r="MDD34" s="291"/>
      <c r="MDE34" s="291"/>
      <c r="MDF34" s="291"/>
      <c r="MDG34" s="291"/>
      <c r="MDH34" s="291"/>
      <c r="MDI34" s="291"/>
      <c r="MDJ34" s="291"/>
      <c r="MDK34" s="291"/>
      <c r="MDL34" s="291"/>
      <c r="MDM34" s="291"/>
      <c r="MDN34" s="291"/>
      <c r="MDO34" s="291"/>
      <c r="MDP34" s="291"/>
      <c r="MDQ34" s="291"/>
      <c r="MDR34" s="291"/>
      <c r="MDS34" s="291"/>
      <c r="MDT34" s="291"/>
      <c r="MDU34" s="291"/>
      <c r="MDV34" s="291"/>
      <c r="MDW34" s="291"/>
      <c r="MDX34" s="291"/>
      <c r="MDY34" s="291"/>
      <c r="MDZ34" s="291"/>
      <c r="MEA34" s="291"/>
      <c r="MEB34" s="291"/>
      <c r="MEC34" s="291"/>
      <c r="MED34" s="291"/>
      <c r="MEE34" s="291"/>
      <c r="MEF34" s="291"/>
      <c r="MEG34" s="291"/>
      <c r="MEH34" s="291"/>
      <c r="MEI34" s="291"/>
      <c r="MEJ34" s="291"/>
      <c r="MEK34" s="291"/>
      <c r="MEL34" s="291"/>
      <c r="MEM34" s="291"/>
      <c r="MEN34" s="291"/>
      <c r="MEO34" s="291"/>
      <c r="MEP34" s="291"/>
      <c r="MEQ34" s="291"/>
      <c r="MER34" s="291"/>
      <c r="MES34" s="291"/>
      <c r="MET34" s="291"/>
      <c r="MEU34" s="291"/>
      <c r="MEV34" s="291"/>
      <c r="MEW34" s="291"/>
      <c r="MEX34" s="291"/>
      <c r="MEY34" s="291"/>
      <c r="MEZ34" s="291"/>
      <c r="MFA34" s="291"/>
      <c r="MFB34" s="291"/>
      <c r="MFC34" s="291"/>
      <c r="MFD34" s="291"/>
      <c r="MFE34" s="291"/>
      <c r="MFF34" s="291"/>
      <c r="MFG34" s="291"/>
      <c r="MFH34" s="291"/>
      <c r="MFI34" s="291"/>
      <c r="MFJ34" s="291"/>
      <c r="MFK34" s="291"/>
      <c r="MFL34" s="291"/>
      <c r="MFM34" s="291"/>
      <c r="MFN34" s="291"/>
      <c r="MFO34" s="291"/>
      <c r="MFP34" s="291"/>
      <c r="MFQ34" s="291"/>
      <c r="MFR34" s="291"/>
      <c r="MFS34" s="291"/>
      <c r="MFT34" s="291"/>
      <c r="MFU34" s="291"/>
      <c r="MFV34" s="291"/>
      <c r="MFW34" s="291"/>
      <c r="MFX34" s="291"/>
      <c r="MFY34" s="291"/>
      <c r="MFZ34" s="291"/>
      <c r="MGA34" s="291"/>
      <c r="MGB34" s="291"/>
      <c r="MGC34" s="291"/>
      <c r="MGD34" s="291"/>
      <c r="MGE34" s="291"/>
      <c r="MGF34" s="291"/>
      <c r="MGG34" s="291"/>
      <c r="MGH34" s="291"/>
      <c r="MGI34" s="291"/>
      <c r="MGJ34" s="291"/>
      <c r="MGK34" s="291"/>
      <c r="MGL34" s="291"/>
      <c r="MGM34" s="291"/>
      <c r="MGN34" s="291"/>
      <c r="MGO34" s="291"/>
      <c r="MGP34" s="291"/>
      <c r="MGQ34" s="291"/>
      <c r="MGR34" s="291"/>
      <c r="MGS34" s="291"/>
      <c r="MGT34" s="291"/>
      <c r="MGU34" s="291"/>
      <c r="MGV34" s="291"/>
      <c r="MGW34" s="291"/>
      <c r="MGX34" s="291"/>
      <c r="MGY34" s="291"/>
      <c r="MGZ34" s="291"/>
      <c r="MHA34" s="291"/>
      <c r="MHB34" s="291"/>
      <c r="MHC34" s="291"/>
      <c r="MHD34" s="291"/>
      <c r="MHE34" s="291"/>
      <c r="MHF34" s="291"/>
      <c r="MHG34" s="291"/>
      <c r="MHH34" s="291"/>
      <c r="MHI34" s="291"/>
      <c r="MHJ34" s="291"/>
      <c r="MHK34" s="291"/>
      <c r="MHL34" s="291"/>
      <c r="MHM34" s="291"/>
      <c r="MHN34" s="291"/>
      <c r="MHO34" s="291"/>
      <c r="MHP34" s="291"/>
      <c r="MHQ34" s="291"/>
      <c r="MHR34" s="291"/>
      <c r="MHS34" s="291"/>
      <c r="MHT34" s="291"/>
      <c r="MHU34" s="291"/>
      <c r="MHV34" s="291"/>
      <c r="MHW34" s="291"/>
      <c r="MHX34" s="291"/>
      <c r="MHY34" s="291"/>
      <c r="MHZ34" s="291"/>
      <c r="MIA34" s="291"/>
      <c r="MIB34" s="291"/>
      <c r="MIC34" s="291"/>
      <c r="MID34" s="291"/>
      <c r="MIE34" s="291"/>
      <c r="MIF34" s="291"/>
      <c r="MIG34" s="291"/>
      <c r="MIH34" s="291"/>
      <c r="MII34" s="291"/>
      <c r="MIJ34" s="291"/>
      <c r="MIK34" s="291"/>
      <c r="MIL34" s="291"/>
      <c r="MIM34" s="291"/>
      <c r="MIN34" s="291"/>
      <c r="MIO34" s="291"/>
      <c r="MIP34" s="291"/>
      <c r="MIQ34" s="291"/>
      <c r="MIR34" s="291"/>
      <c r="MIS34" s="291"/>
      <c r="MIT34" s="291"/>
      <c r="MIU34" s="291"/>
      <c r="MIV34" s="291"/>
      <c r="MIW34" s="291"/>
      <c r="MIX34" s="291"/>
      <c r="MIY34" s="291"/>
      <c r="MIZ34" s="291"/>
      <c r="MJA34" s="291"/>
      <c r="MJB34" s="291"/>
      <c r="MJC34" s="291"/>
      <c r="MJD34" s="291"/>
      <c r="MJE34" s="291"/>
      <c r="MJF34" s="291"/>
      <c r="MJG34" s="291"/>
      <c r="MJH34" s="291"/>
      <c r="MJI34" s="291"/>
      <c r="MJJ34" s="291"/>
      <c r="MJK34" s="291"/>
      <c r="MJL34" s="291"/>
      <c r="MJM34" s="291"/>
      <c r="MJN34" s="291"/>
      <c r="MJO34" s="291"/>
      <c r="MJP34" s="291"/>
      <c r="MJQ34" s="291"/>
      <c r="MJR34" s="291"/>
      <c r="MJS34" s="291"/>
      <c r="MJT34" s="291"/>
      <c r="MJU34" s="291"/>
      <c r="MJV34" s="291"/>
      <c r="MJW34" s="291"/>
      <c r="MJX34" s="291"/>
      <c r="MJY34" s="291"/>
      <c r="MJZ34" s="291"/>
      <c r="MKA34" s="291"/>
      <c r="MKB34" s="291"/>
      <c r="MKC34" s="291"/>
      <c r="MKD34" s="291"/>
      <c r="MKE34" s="291"/>
      <c r="MKF34" s="291"/>
      <c r="MKG34" s="291"/>
      <c r="MKH34" s="291"/>
      <c r="MKI34" s="291"/>
      <c r="MKJ34" s="291"/>
      <c r="MKK34" s="291"/>
      <c r="MKL34" s="291"/>
      <c r="MKM34" s="291"/>
      <c r="MKN34" s="291"/>
      <c r="MKO34" s="291"/>
      <c r="MKP34" s="291"/>
      <c r="MKQ34" s="291"/>
      <c r="MKR34" s="291"/>
      <c r="MKS34" s="291"/>
      <c r="MKT34" s="291"/>
      <c r="MKU34" s="291"/>
      <c r="MKV34" s="291"/>
      <c r="MKW34" s="291"/>
      <c r="MKX34" s="291"/>
      <c r="MKY34" s="291"/>
      <c r="MKZ34" s="291"/>
      <c r="MLA34" s="291"/>
      <c r="MLB34" s="291"/>
      <c r="MLC34" s="291"/>
      <c r="MLD34" s="291"/>
      <c r="MLE34" s="291"/>
      <c r="MLF34" s="291"/>
      <c r="MLG34" s="291"/>
      <c r="MLH34" s="291"/>
      <c r="MLI34" s="291"/>
      <c r="MLJ34" s="291"/>
      <c r="MLK34" s="291"/>
      <c r="MLL34" s="291"/>
      <c r="MLM34" s="291"/>
      <c r="MLN34" s="291"/>
      <c r="MLO34" s="291"/>
      <c r="MLP34" s="291"/>
      <c r="MLQ34" s="291"/>
      <c r="MLR34" s="291"/>
      <c r="MLS34" s="291"/>
      <c r="MLT34" s="291"/>
      <c r="MLU34" s="291"/>
      <c r="MLV34" s="291"/>
      <c r="MLW34" s="291"/>
      <c r="MLX34" s="291"/>
      <c r="MLY34" s="291"/>
      <c r="MLZ34" s="291"/>
      <c r="MMA34" s="291"/>
      <c r="MMB34" s="291"/>
      <c r="MMC34" s="291"/>
      <c r="MMD34" s="291"/>
      <c r="MME34" s="291"/>
      <c r="MMF34" s="291"/>
      <c r="MMG34" s="291"/>
      <c r="MMH34" s="291"/>
      <c r="MMI34" s="291"/>
      <c r="MMJ34" s="291"/>
      <c r="MMK34" s="291"/>
      <c r="MML34" s="291"/>
      <c r="MMM34" s="291"/>
      <c r="MMN34" s="291"/>
      <c r="MMO34" s="291"/>
      <c r="MMP34" s="291"/>
      <c r="MMQ34" s="291"/>
      <c r="MMR34" s="291"/>
      <c r="MMS34" s="291"/>
      <c r="MMT34" s="291"/>
      <c r="MMU34" s="291"/>
      <c r="MMV34" s="291"/>
      <c r="MMW34" s="291"/>
      <c r="MMX34" s="291"/>
      <c r="MMY34" s="291"/>
      <c r="MMZ34" s="291"/>
      <c r="MNA34" s="291"/>
      <c r="MNB34" s="291"/>
      <c r="MNC34" s="291"/>
      <c r="MND34" s="291"/>
      <c r="MNE34" s="291"/>
      <c r="MNF34" s="291"/>
      <c r="MNG34" s="291"/>
      <c r="MNH34" s="291"/>
      <c r="MNI34" s="291"/>
      <c r="MNJ34" s="291"/>
      <c r="MNK34" s="291"/>
      <c r="MNL34" s="291"/>
      <c r="MNM34" s="291"/>
      <c r="MNN34" s="291"/>
      <c r="MNO34" s="291"/>
      <c r="MNP34" s="291"/>
      <c r="MNQ34" s="291"/>
      <c r="MNR34" s="291"/>
      <c r="MNS34" s="291"/>
      <c r="MNT34" s="291"/>
      <c r="MNU34" s="291"/>
      <c r="MNV34" s="291"/>
      <c r="MNW34" s="291"/>
      <c r="MNX34" s="291"/>
      <c r="MNY34" s="291"/>
      <c r="MNZ34" s="291"/>
      <c r="MOA34" s="291"/>
      <c r="MOB34" s="291"/>
      <c r="MOC34" s="291"/>
      <c r="MOD34" s="291"/>
      <c r="MOE34" s="291"/>
      <c r="MOF34" s="291"/>
      <c r="MOG34" s="291"/>
      <c r="MOH34" s="291"/>
      <c r="MOI34" s="291"/>
      <c r="MOJ34" s="291"/>
      <c r="MOK34" s="291"/>
      <c r="MOL34" s="291"/>
      <c r="MOM34" s="291"/>
      <c r="MON34" s="291"/>
      <c r="MOO34" s="291"/>
      <c r="MOP34" s="291"/>
      <c r="MOQ34" s="291"/>
      <c r="MOR34" s="291"/>
      <c r="MOS34" s="291"/>
      <c r="MOT34" s="291"/>
      <c r="MOU34" s="291"/>
      <c r="MOV34" s="291"/>
      <c r="MOW34" s="291"/>
      <c r="MOX34" s="291"/>
      <c r="MOY34" s="291"/>
      <c r="MOZ34" s="291"/>
      <c r="MPA34" s="291"/>
      <c r="MPB34" s="291"/>
      <c r="MPC34" s="291"/>
      <c r="MPD34" s="291"/>
      <c r="MPE34" s="291"/>
      <c r="MPF34" s="291"/>
      <c r="MPG34" s="291"/>
      <c r="MPH34" s="291"/>
      <c r="MPI34" s="291"/>
      <c r="MPJ34" s="291"/>
      <c r="MPK34" s="291"/>
      <c r="MPL34" s="291"/>
      <c r="MPM34" s="291"/>
      <c r="MPN34" s="291"/>
      <c r="MPO34" s="291"/>
      <c r="MPP34" s="291"/>
      <c r="MPQ34" s="291"/>
      <c r="MPR34" s="291"/>
      <c r="MPS34" s="291"/>
      <c r="MPT34" s="291"/>
      <c r="MPU34" s="291"/>
      <c r="MPV34" s="291"/>
      <c r="MPW34" s="291"/>
      <c r="MPX34" s="291"/>
      <c r="MPY34" s="291"/>
      <c r="MPZ34" s="291"/>
      <c r="MQA34" s="291"/>
      <c r="MQB34" s="291"/>
      <c r="MQC34" s="291"/>
      <c r="MQD34" s="291"/>
      <c r="MQE34" s="291"/>
      <c r="MQF34" s="291"/>
      <c r="MQG34" s="291"/>
      <c r="MQH34" s="291"/>
      <c r="MQI34" s="291"/>
      <c r="MQJ34" s="291"/>
      <c r="MQK34" s="291"/>
      <c r="MQL34" s="291"/>
      <c r="MQM34" s="291"/>
      <c r="MQN34" s="291"/>
      <c r="MQO34" s="291"/>
      <c r="MQP34" s="291"/>
      <c r="MQQ34" s="291"/>
      <c r="MQR34" s="291"/>
      <c r="MQS34" s="291"/>
      <c r="MQT34" s="291"/>
      <c r="MQU34" s="291"/>
      <c r="MQV34" s="291"/>
      <c r="MQW34" s="291"/>
      <c r="MQX34" s="291"/>
      <c r="MQY34" s="291"/>
      <c r="MQZ34" s="291"/>
      <c r="MRA34" s="291"/>
      <c r="MRB34" s="291"/>
      <c r="MRC34" s="291"/>
      <c r="MRD34" s="291"/>
      <c r="MRE34" s="291"/>
      <c r="MRF34" s="291"/>
      <c r="MRG34" s="291"/>
      <c r="MRH34" s="291"/>
      <c r="MRI34" s="291"/>
      <c r="MRJ34" s="291"/>
      <c r="MRK34" s="291"/>
      <c r="MRL34" s="291"/>
      <c r="MRM34" s="291"/>
      <c r="MRN34" s="291"/>
      <c r="MRO34" s="291"/>
      <c r="MRP34" s="291"/>
      <c r="MRQ34" s="291"/>
      <c r="MRR34" s="291"/>
      <c r="MRS34" s="291"/>
      <c r="MRT34" s="291"/>
      <c r="MRU34" s="291"/>
      <c r="MRV34" s="291"/>
      <c r="MRW34" s="291"/>
      <c r="MRX34" s="291"/>
      <c r="MRY34" s="291"/>
      <c r="MRZ34" s="291"/>
      <c r="MSA34" s="291"/>
      <c r="MSB34" s="291"/>
      <c r="MSC34" s="291"/>
      <c r="MSD34" s="291"/>
      <c r="MSE34" s="291"/>
      <c r="MSF34" s="291"/>
      <c r="MSG34" s="291"/>
      <c r="MSH34" s="291"/>
      <c r="MSI34" s="291"/>
      <c r="MSJ34" s="291"/>
      <c r="MSK34" s="291"/>
      <c r="MSL34" s="291"/>
      <c r="MSM34" s="291"/>
      <c r="MSN34" s="291"/>
      <c r="MSO34" s="291"/>
      <c r="MSP34" s="291"/>
      <c r="MSQ34" s="291"/>
      <c r="MSR34" s="291"/>
      <c r="MSS34" s="291"/>
      <c r="MST34" s="291"/>
      <c r="MSU34" s="291"/>
      <c r="MSV34" s="291"/>
      <c r="MSW34" s="291"/>
      <c r="MSX34" s="291"/>
      <c r="MSY34" s="291"/>
      <c r="MSZ34" s="291"/>
      <c r="MTA34" s="291"/>
      <c r="MTB34" s="291"/>
      <c r="MTC34" s="291"/>
      <c r="MTD34" s="291"/>
      <c r="MTE34" s="291"/>
      <c r="MTF34" s="291"/>
      <c r="MTG34" s="291"/>
      <c r="MTH34" s="291"/>
      <c r="MTI34" s="291"/>
      <c r="MTJ34" s="291"/>
      <c r="MTK34" s="291"/>
      <c r="MTL34" s="291"/>
      <c r="MTM34" s="291"/>
      <c r="MTN34" s="291"/>
      <c r="MTO34" s="291"/>
      <c r="MTP34" s="291"/>
      <c r="MTQ34" s="291"/>
      <c r="MTR34" s="291"/>
      <c r="MTS34" s="291"/>
      <c r="MTT34" s="291"/>
      <c r="MTU34" s="291"/>
      <c r="MTV34" s="291"/>
      <c r="MTW34" s="291"/>
      <c r="MTX34" s="291"/>
      <c r="MTY34" s="291"/>
      <c r="MTZ34" s="291"/>
      <c r="MUA34" s="291"/>
      <c r="MUB34" s="291"/>
      <c r="MUC34" s="291"/>
      <c r="MUD34" s="291"/>
      <c r="MUE34" s="291"/>
      <c r="MUF34" s="291"/>
      <c r="MUG34" s="291"/>
      <c r="MUH34" s="291"/>
      <c r="MUI34" s="291"/>
      <c r="MUJ34" s="291"/>
      <c r="MUK34" s="291"/>
      <c r="MUL34" s="291"/>
      <c r="MUM34" s="291"/>
      <c r="MUN34" s="291"/>
      <c r="MUO34" s="291"/>
      <c r="MUP34" s="291"/>
      <c r="MUQ34" s="291"/>
      <c r="MUR34" s="291"/>
      <c r="MUS34" s="291"/>
      <c r="MUT34" s="291"/>
      <c r="MUU34" s="291"/>
      <c r="MUV34" s="291"/>
      <c r="MUW34" s="291"/>
      <c r="MUX34" s="291"/>
      <c r="MUY34" s="291"/>
      <c r="MUZ34" s="291"/>
      <c r="MVA34" s="291"/>
      <c r="MVB34" s="291"/>
      <c r="MVC34" s="291"/>
      <c r="MVD34" s="291"/>
      <c r="MVE34" s="291"/>
      <c r="MVF34" s="291"/>
      <c r="MVG34" s="291"/>
      <c r="MVH34" s="291"/>
      <c r="MVI34" s="291"/>
      <c r="MVJ34" s="291"/>
      <c r="MVK34" s="291"/>
      <c r="MVL34" s="291"/>
      <c r="MVM34" s="291"/>
      <c r="MVN34" s="291"/>
      <c r="MVO34" s="291"/>
      <c r="MVP34" s="291"/>
      <c r="MVQ34" s="291"/>
      <c r="MVR34" s="291"/>
      <c r="MVS34" s="291"/>
      <c r="MVT34" s="291"/>
      <c r="MVU34" s="291"/>
      <c r="MVV34" s="291"/>
      <c r="MVW34" s="291"/>
      <c r="MVX34" s="291"/>
      <c r="MVY34" s="291"/>
      <c r="MVZ34" s="291"/>
      <c r="MWA34" s="291"/>
      <c r="MWB34" s="291"/>
      <c r="MWC34" s="291"/>
      <c r="MWD34" s="291"/>
      <c r="MWE34" s="291"/>
      <c r="MWF34" s="291"/>
      <c r="MWG34" s="291"/>
      <c r="MWH34" s="291"/>
      <c r="MWI34" s="291"/>
      <c r="MWJ34" s="291"/>
      <c r="MWK34" s="291"/>
      <c r="MWL34" s="291"/>
      <c r="MWM34" s="291"/>
      <c r="MWN34" s="291"/>
      <c r="MWO34" s="291"/>
      <c r="MWP34" s="291"/>
      <c r="MWQ34" s="291"/>
      <c r="MWR34" s="291"/>
      <c r="MWS34" s="291"/>
      <c r="MWT34" s="291"/>
      <c r="MWU34" s="291"/>
      <c r="MWV34" s="291"/>
      <c r="MWW34" s="291"/>
      <c r="MWX34" s="291"/>
      <c r="MWY34" s="291"/>
      <c r="MWZ34" s="291"/>
      <c r="MXA34" s="291"/>
      <c r="MXB34" s="291"/>
      <c r="MXC34" s="291"/>
      <c r="MXD34" s="291"/>
      <c r="MXE34" s="291"/>
      <c r="MXF34" s="291"/>
      <c r="MXG34" s="291"/>
      <c r="MXH34" s="291"/>
      <c r="MXI34" s="291"/>
      <c r="MXJ34" s="291"/>
      <c r="MXK34" s="291"/>
      <c r="MXL34" s="291"/>
      <c r="MXM34" s="291"/>
      <c r="MXN34" s="291"/>
      <c r="MXO34" s="291"/>
      <c r="MXP34" s="291"/>
      <c r="MXQ34" s="291"/>
      <c r="MXR34" s="291"/>
      <c r="MXS34" s="291"/>
      <c r="MXT34" s="291"/>
      <c r="MXU34" s="291"/>
      <c r="MXV34" s="291"/>
      <c r="MXW34" s="291"/>
      <c r="MXX34" s="291"/>
      <c r="MXY34" s="291"/>
      <c r="MXZ34" s="291"/>
      <c r="MYA34" s="291"/>
      <c r="MYB34" s="291"/>
      <c r="MYC34" s="291"/>
      <c r="MYD34" s="291"/>
      <c r="MYE34" s="291"/>
      <c r="MYF34" s="291"/>
      <c r="MYG34" s="291"/>
      <c r="MYH34" s="291"/>
      <c r="MYI34" s="291"/>
      <c r="MYJ34" s="291"/>
      <c r="MYK34" s="291"/>
      <c r="MYL34" s="291"/>
      <c r="MYM34" s="291"/>
      <c r="MYN34" s="291"/>
      <c r="MYO34" s="291"/>
      <c r="MYP34" s="291"/>
      <c r="MYQ34" s="291"/>
      <c r="MYR34" s="291"/>
      <c r="MYS34" s="291"/>
      <c r="MYT34" s="291"/>
      <c r="MYU34" s="291"/>
      <c r="MYV34" s="291"/>
      <c r="MYW34" s="291"/>
      <c r="MYX34" s="291"/>
      <c r="MYY34" s="291"/>
      <c r="MYZ34" s="291"/>
      <c r="MZA34" s="291"/>
      <c r="MZB34" s="291"/>
      <c r="MZC34" s="291"/>
      <c r="MZD34" s="291"/>
      <c r="MZE34" s="291"/>
      <c r="MZF34" s="291"/>
      <c r="MZG34" s="291"/>
      <c r="MZH34" s="291"/>
      <c r="MZI34" s="291"/>
      <c r="MZJ34" s="291"/>
      <c r="MZK34" s="291"/>
      <c r="MZL34" s="291"/>
      <c r="MZM34" s="291"/>
      <c r="MZN34" s="291"/>
      <c r="MZO34" s="291"/>
      <c r="MZP34" s="291"/>
      <c r="MZQ34" s="291"/>
      <c r="MZR34" s="291"/>
      <c r="MZS34" s="291"/>
      <c r="MZT34" s="291"/>
      <c r="MZU34" s="291"/>
      <c r="MZV34" s="291"/>
      <c r="MZW34" s="291"/>
      <c r="MZX34" s="291"/>
      <c r="MZY34" s="291"/>
      <c r="MZZ34" s="291"/>
      <c r="NAA34" s="291"/>
      <c r="NAB34" s="291"/>
      <c r="NAC34" s="291"/>
      <c r="NAD34" s="291"/>
      <c r="NAE34" s="291"/>
      <c r="NAF34" s="291"/>
      <c r="NAG34" s="291"/>
      <c r="NAH34" s="291"/>
      <c r="NAI34" s="291"/>
      <c r="NAJ34" s="291"/>
      <c r="NAK34" s="291"/>
      <c r="NAL34" s="291"/>
      <c r="NAM34" s="291"/>
      <c r="NAN34" s="291"/>
      <c r="NAO34" s="291"/>
      <c r="NAP34" s="291"/>
      <c r="NAQ34" s="291"/>
      <c r="NAR34" s="291"/>
      <c r="NAS34" s="291"/>
      <c r="NAT34" s="291"/>
      <c r="NAU34" s="291"/>
      <c r="NAV34" s="291"/>
      <c r="NAW34" s="291"/>
      <c r="NAX34" s="291"/>
      <c r="NAY34" s="291"/>
      <c r="NAZ34" s="291"/>
      <c r="NBA34" s="291"/>
      <c r="NBB34" s="291"/>
      <c r="NBC34" s="291"/>
      <c r="NBD34" s="291"/>
      <c r="NBE34" s="291"/>
      <c r="NBF34" s="291"/>
      <c r="NBG34" s="291"/>
      <c r="NBH34" s="291"/>
      <c r="NBI34" s="291"/>
      <c r="NBJ34" s="291"/>
      <c r="NBK34" s="291"/>
      <c r="NBL34" s="291"/>
      <c r="NBM34" s="291"/>
      <c r="NBN34" s="291"/>
      <c r="NBO34" s="291"/>
      <c r="NBP34" s="291"/>
      <c r="NBQ34" s="291"/>
      <c r="NBR34" s="291"/>
      <c r="NBS34" s="291"/>
      <c r="NBT34" s="291"/>
      <c r="NBU34" s="291"/>
      <c r="NBV34" s="291"/>
      <c r="NBW34" s="291"/>
      <c r="NBX34" s="291"/>
      <c r="NBY34" s="291"/>
      <c r="NBZ34" s="291"/>
      <c r="NCA34" s="291"/>
      <c r="NCB34" s="291"/>
      <c r="NCC34" s="291"/>
      <c r="NCD34" s="291"/>
      <c r="NCE34" s="291"/>
      <c r="NCF34" s="291"/>
      <c r="NCG34" s="291"/>
      <c r="NCH34" s="291"/>
      <c r="NCI34" s="291"/>
      <c r="NCJ34" s="291"/>
      <c r="NCK34" s="291"/>
      <c r="NCL34" s="291"/>
      <c r="NCM34" s="291"/>
      <c r="NCN34" s="291"/>
      <c r="NCO34" s="291"/>
      <c r="NCP34" s="291"/>
      <c r="NCQ34" s="291"/>
      <c r="NCR34" s="291"/>
      <c r="NCS34" s="291"/>
      <c r="NCT34" s="291"/>
      <c r="NCU34" s="291"/>
      <c r="NCV34" s="291"/>
      <c r="NCW34" s="291"/>
      <c r="NCX34" s="291"/>
      <c r="NCY34" s="291"/>
      <c r="NCZ34" s="291"/>
      <c r="NDA34" s="291"/>
      <c r="NDB34" s="291"/>
      <c r="NDC34" s="291"/>
      <c r="NDD34" s="291"/>
      <c r="NDE34" s="291"/>
      <c r="NDF34" s="291"/>
      <c r="NDG34" s="291"/>
      <c r="NDH34" s="291"/>
      <c r="NDI34" s="291"/>
      <c r="NDJ34" s="291"/>
      <c r="NDK34" s="291"/>
      <c r="NDL34" s="291"/>
      <c r="NDM34" s="291"/>
      <c r="NDN34" s="291"/>
      <c r="NDO34" s="291"/>
      <c r="NDP34" s="291"/>
      <c r="NDQ34" s="291"/>
      <c r="NDR34" s="291"/>
      <c r="NDS34" s="291"/>
      <c r="NDT34" s="291"/>
      <c r="NDU34" s="291"/>
      <c r="NDV34" s="291"/>
      <c r="NDW34" s="291"/>
      <c r="NDX34" s="291"/>
      <c r="NDY34" s="291"/>
      <c r="NDZ34" s="291"/>
      <c r="NEA34" s="291"/>
      <c r="NEB34" s="291"/>
      <c r="NEC34" s="291"/>
      <c r="NED34" s="291"/>
      <c r="NEE34" s="291"/>
      <c r="NEF34" s="291"/>
      <c r="NEG34" s="291"/>
      <c r="NEH34" s="291"/>
      <c r="NEI34" s="291"/>
      <c r="NEJ34" s="291"/>
      <c r="NEK34" s="291"/>
      <c r="NEL34" s="291"/>
      <c r="NEM34" s="291"/>
      <c r="NEN34" s="291"/>
      <c r="NEO34" s="291"/>
      <c r="NEP34" s="291"/>
      <c r="NEQ34" s="291"/>
      <c r="NER34" s="291"/>
      <c r="NES34" s="291"/>
      <c r="NET34" s="291"/>
      <c r="NEU34" s="291"/>
      <c r="NEV34" s="291"/>
      <c r="NEW34" s="291"/>
      <c r="NEX34" s="291"/>
      <c r="NEY34" s="291"/>
      <c r="NEZ34" s="291"/>
      <c r="NFA34" s="291"/>
      <c r="NFB34" s="291"/>
      <c r="NFC34" s="291"/>
      <c r="NFD34" s="291"/>
      <c r="NFE34" s="291"/>
      <c r="NFF34" s="291"/>
      <c r="NFG34" s="291"/>
      <c r="NFH34" s="291"/>
      <c r="NFI34" s="291"/>
      <c r="NFJ34" s="291"/>
      <c r="NFK34" s="291"/>
      <c r="NFL34" s="291"/>
      <c r="NFM34" s="291"/>
      <c r="NFN34" s="291"/>
      <c r="NFO34" s="291"/>
      <c r="NFP34" s="291"/>
      <c r="NFQ34" s="291"/>
      <c r="NFR34" s="291"/>
      <c r="NFS34" s="291"/>
      <c r="NFT34" s="291"/>
      <c r="NFU34" s="291"/>
      <c r="NFV34" s="291"/>
      <c r="NFW34" s="291"/>
      <c r="NFX34" s="291"/>
      <c r="NFY34" s="291"/>
      <c r="NFZ34" s="291"/>
      <c r="NGA34" s="291"/>
      <c r="NGB34" s="291"/>
      <c r="NGC34" s="291"/>
      <c r="NGD34" s="291"/>
      <c r="NGE34" s="291"/>
      <c r="NGF34" s="291"/>
      <c r="NGG34" s="291"/>
      <c r="NGH34" s="291"/>
      <c r="NGI34" s="291"/>
      <c r="NGJ34" s="291"/>
      <c r="NGK34" s="291"/>
      <c r="NGL34" s="291"/>
      <c r="NGM34" s="291"/>
      <c r="NGN34" s="291"/>
      <c r="NGO34" s="291"/>
      <c r="NGP34" s="291"/>
      <c r="NGQ34" s="291"/>
      <c r="NGR34" s="291"/>
      <c r="NGS34" s="291"/>
      <c r="NGT34" s="291"/>
      <c r="NGU34" s="291"/>
      <c r="NGV34" s="291"/>
      <c r="NGW34" s="291"/>
      <c r="NGX34" s="291"/>
      <c r="NGY34" s="291"/>
      <c r="NGZ34" s="291"/>
      <c r="NHA34" s="291"/>
      <c r="NHB34" s="291"/>
      <c r="NHC34" s="291"/>
      <c r="NHD34" s="291"/>
      <c r="NHE34" s="291"/>
      <c r="NHF34" s="291"/>
      <c r="NHG34" s="291"/>
      <c r="NHH34" s="291"/>
      <c r="NHI34" s="291"/>
      <c r="NHJ34" s="291"/>
      <c r="NHK34" s="291"/>
      <c r="NHL34" s="291"/>
      <c r="NHM34" s="291"/>
      <c r="NHN34" s="291"/>
      <c r="NHO34" s="291"/>
      <c r="NHP34" s="291"/>
      <c r="NHQ34" s="291"/>
      <c r="NHR34" s="291"/>
      <c r="NHS34" s="291"/>
      <c r="NHT34" s="291"/>
      <c r="NHU34" s="291"/>
      <c r="NHV34" s="291"/>
      <c r="NHW34" s="291"/>
      <c r="NHX34" s="291"/>
      <c r="NHY34" s="291"/>
      <c r="NHZ34" s="291"/>
      <c r="NIA34" s="291"/>
      <c r="NIB34" s="291"/>
      <c r="NIC34" s="291"/>
      <c r="NID34" s="291"/>
      <c r="NIE34" s="291"/>
      <c r="NIF34" s="291"/>
      <c r="NIG34" s="291"/>
      <c r="NIH34" s="291"/>
      <c r="NII34" s="291"/>
      <c r="NIJ34" s="291"/>
      <c r="NIK34" s="291"/>
      <c r="NIL34" s="291"/>
      <c r="NIM34" s="291"/>
      <c r="NIN34" s="291"/>
      <c r="NIO34" s="291"/>
      <c r="NIP34" s="291"/>
      <c r="NIQ34" s="291"/>
      <c r="NIR34" s="291"/>
      <c r="NIS34" s="291"/>
      <c r="NIT34" s="291"/>
      <c r="NIU34" s="291"/>
      <c r="NIV34" s="291"/>
      <c r="NIW34" s="291"/>
      <c r="NIX34" s="291"/>
      <c r="NIY34" s="291"/>
      <c r="NIZ34" s="291"/>
      <c r="NJA34" s="291"/>
      <c r="NJB34" s="291"/>
      <c r="NJC34" s="291"/>
      <c r="NJD34" s="291"/>
      <c r="NJE34" s="291"/>
      <c r="NJF34" s="291"/>
      <c r="NJG34" s="291"/>
      <c r="NJH34" s="291"/>
      <c r="NJI34" s="291"/>
      <c r="NJJ34" s="291"/>
      <c r="NJK34" s="291"/>
      <c r="NJL34" s="291"/>
      <c r="NJM34" s="291"/>
      <c r="NJN34" s="291"/>
      <c r="NJO34" s="291"/>
      <c r="NJP34" s="291"/>
      <c r="NJQ34" s="291"/>
      <c r="NJR34" s="291"/>
      <c r="NJS34" s="291"/>
      <c r="NJT34" s="291"/>
      <c r="NJU34" s="291"/>
      <c r="NJV34" s="291"/>
      <c r="NJW34" s="291"/>
      <c r="NJX34" s="291"/>
      <c r="NJY34" s="291"/>
      <c r="NJZ34" s="291"/>
      <c r="NKA34" s="291"/>
      <c r="NKB34" s="291"/>
      <c r="NKC34" s="291"/>
      <c r="NKD34" s="291"/>
      <c r="NKE34" s="291"/>
      <c r="NKF34" s="291"/>
      <c r="NKG34" s="291"/>
      <c r="NKH34" s="291"/>
      <c r="NKI34" s="291"/>
      <c r="NKJ34" s="291"/>
      <c r="NKK34" s="291"/>
      <c r="NKL34" s="291"/>
      <c r="NKM34" s="291"/>
      <c r="NKN34" s="291"/>
      <c r="NKO34" s="291"/>
      <c r="NKP34" s="291"/>
      <c r="NKQ34" s="291"/>
      <c r="NKR34" s="291"/>
      <c r="NKS34" s="291"/>
      <c r="NKT34" s="291"/>
      <c r="NKU34" s="291"/>
      <c r="NKV34" s="291"/>
      <c r="NKW34" s="291"/>
      <c r="NKX34" s="291"/>
      <c r="NKY34" s="291"/>
      <c r="NKZ34" s="291"/>
      <c r="NLA34" s="291"/>
      <c r="NLB34" s="291"/>
      <c r="NLC34" s="291"/>
      <c r="NLD34" s="291"/>
      <c r="NLE34" s="291"/>
      <c r="NLF34" s="291"/>
      <c r="NLG34" s="291"/>
      <c r="NLH34" s="291"/>
      <c r="NLI34" s="291"/>
      <c r="NLJ34" s="291"/>
      <c r="NLK34" s="291"/>
      <c r="NLL34" s="291"/>
      <c r="NLM34" s="291"/>
      <c r="NLN34" s="291"/>
      <c r="NLO34" s="291"/>
      <c r="NLP34" s="291"/>
      <c r="NLQ34" s="291"/>
      <c r="NLR34" s="291"/>
      <c r="NLS34" s="291"/>
      <c r="NLT34" s="291"/>
      <c r="NLU34" s="291"/>
      <c r="NLV34" s="291"/>
      <c r="NLW34" s="291"/>
      <c r="NLX34" s="291"/>
      <c r="NLY34" s="291"/>
      <c r="NLZ34" s="291"/>
      <c r="NMA34" s="291"/>
      <c r="NMB34" s="291"/>
      <c r="NMC34" s="291"/>
      <c r="NMD34" s="291"/>
      <c r="NME34" s="291"/>
      <c r="NMF34" s="291"/>
      <c r="NMG34" s="291"/>
      <c r="NMH34" s="291"/>
      <c r="NMI34" s="291"/>
      <c r="NMJ34" s="291"/>
      <c r="NMK34" s="291"/>
      <c r="NML34" s="291"/>
      <c r="NMM34" s="291"/>
      <c r="NMN34" s="291"/>
      <c r="NMO34" s="291"/>
      <c r="NMP34" s="291"/>
      <c r="NMQ34" s="291"/>
      <c r="NMR34" s="291"/>
      <c r="NMS34" s="291"/>
      <c r="NMT34" s="291"/>
      <c r="NMU34" s="291"/>
      <c r="NMV34" s="291"/>
      <c r="NMW34" s="291"/>
      <c r="NMX34" s="291"/>
      <c r="NMY34" s="291"/>
      <c r="NMZ34" s="291"/>
      <c r="NNA34" s="291"/>
      <c r="NNB34" s="291"/>
      <c r="NNC34" s="291"/>
      <c r="NND34" s="291"/>
      <c r="NNE34" s="291"/>
      <c r="NNF34" s="291"/>
      <c r="NNG34" s="291"/>
      <c r="NNH34" s="291"/>
      <c r="NNI34" s="291"/>
      <c r="NNJ34" s="291"/>
      <c r="NNK34" s="291"/>
      <c r="NNL34" s="291"/>
      <c r="NNM34" s="291"/>
      <c r="NNN34" s="291"/>
      <c r="NNO34" s="291"/>
      <c r="NNP34" s="291"/>
      <c r="NNQ34" s="291"/>
      <c r="NNR34" s="291"/>
      <c r="NNS34" s="291"/>
      <c r="NNT34" s="291"/>
      <c r="NNU34" s="291"/>
      <c r="NNV34" s="291"/>
      <c r="NNW34" s="291"/>
      <c r="NNX34" s="291"/>
      <c r="NNY34" s="291"/>
      <c r="NNZ34" s="291"/>
      <c r="NOA34" s="291"/>
      <c r="NOB34" s="291"/>
      <c r="NOC34" s="291"/>
      <c r="NOD34" s="291"/>
      <c r="NOE34" s="291"/>
      <c r="NOF34" s="291"/>
      <c r="NOG34" s="291"/>
      <c r="NOH34" s="291"/>
      <c r="NOI34" s="291"/>
      <c r="NOJ34" s="291"/>
      <c r="NOK34" s="291"/>
      <c r="NOL34" s="291"/>
      <c r="NOM34" s="291"/>
      <c r="NON34" s="291"/>
      <c r="NOO34" s="291"/>
      <c r="NOP34" s="291"/>
      <c r="NOQ34" s="291"/>
      <c r="NOR34" s="291"/>
      <c r="NOS34" s="291"/>
      <c r="NOT34" s="291"/>
      <c r="NOU34" s="291"/>
      <c r="NOV34" s="291"/>
      <c r="NOW34" s="291"/>
      <c r="NOX34" s="291"/>
      <c r="NOY34" s="291"/>
      <c r="NOZ34" s="291"/>
      <c r="NPA34" s="291"/>
      <c r="NPB34" s="291"/>
      <c r="NPC34" s="291"/>
      <c r="NPD34" s="291"/>
      <c r="NPE34" s="291"/>
      <c r="NPF34" s="291"/>
      <c r="NPG34" s="291"/>
      <c r="NPH34" s="291"/>
      <c r="NPI34" s="291"/>
      <c r="NPJ34" s="291"/>
      <c r="NPK34" s="291"/>
      <c r="NPL34" s="291"/>
      <c r="NPM34" s="291"/>
      <c r="NPN34" s="291"/>
      <c r="NPO34" s="291"/>
      <c r="NPP34" s="291"/>
      <c r="NPQ34" s="291"/>
      <c r="NPR34" s="291"/>
      <c r="NPS34" s="291"/>
      <c r="NPT34" s="291"/>
      <c r="NPU34" s="291"/>
      <c r="NPV34" s="291"/>
      <c r="NPW34" s="291"/>
      <c r="NPX34" s="291"/>
      <c r="NPY34" s="291"/>
      <c r="NPZ34" s="291"/>
      <c r="NQA34" s="291"/>
      <c r="NQB34" s="291"/>
      <c r="NQC34" s="291"/>
      <c r="NQD34" s="291"/>
      <c r="NQE34" s="291"/>
      <c r="NQF34" s="291"/>
      <c r="NQG34" s="291"/>
      <c r="NQH34" s="291"/>
      <c r="NQI34" s="291"/>
      <c r="NQJ34" s="291"/>
      <c r="NQK34" s="291"/>
      <c r="NQL34" s="291"/>
      <c r="NQM34" s="291"/>
      <c r="NQN34" s="291"/>
      <c r="NQO34" s="291"/>
      <c r="NQP34" s="291"/>
      <c r="NQQ34" s="291"/>
      <c r="NQR34" s="291"/>
      <c r="NQS34" s="291"/>
      <c r="NQT34" s="291"/>
      <c r="NQU34" s="291"/>
      <c r="NQV34" s="291"/>
      <c r="NQW34" s="291"/>
      <c r="NQX34" s="291"/>
      <c r="NQY34" s="291"/>
      <c r="NQZ34" s="291"/>
      <c r="NRA34" s="291"/>
      <c r="NRB34" s="291"/>
      <c r="NRC34" s="291"/>
      <c r="NRD34" s="291"/>
      <c r="NRE34" s="291"/>
      <c r="NRF34" s="291"/>
      <c r="NRG34" s="291"/>
      <c r="NRH34" s="291"/>
      <c r="NRI34" s="291"/>
      <c r="NRJ34" s="291"/>
      <c r="NRK34" s="291"/>
      <c r="NRL34" s="291"/>
      <c r="NRM34" s="291"/>
      <c r="NRN34" s="291"/>
      <c r="NRO34" s="291"/>
      <c r="NRP34" s="291"/>
      <c r="NRQ34" s="291"/>
      <c r="NRR34" s="291"/>
      <c r="NRS34" s="291"/>
      <c r="NRT34" s="291"/>
      <c r="NRU34" s="291"/>
      <c r="NRV34" s="291"/>
      <c r="NRW34" s="291"/>
      <c r="NRX34" s="291"/>
      <c r="NRY34" s="291"/>
      <c r="NRZ34" s="291"/>
      <c r="NSA34" s="291"/>
      <c r="NSB34" s="291"/>
      <c r="NSC34" s="291"/>
      <c r="NSD34" s="291"/>
      <c r="NSE34" s="291"/>
      <c r="NSF34" s="291"/>
      <c r="NSG34" s="291"/>
      <c r="NSH34" s="291"/>
      <c r="NSI34" s="291"/>
      <c r="NSJ34" s="291"/>
      <c r="NSK34" s="291"/>
      <c r="NSL34" s="291"/>
      <c r="NSM34" s="291"/>
      <c r="NSN34" s="291"/>
      <c r="NSO34" s="291"/>
      <c r="NSP34" s="291"/>
      <c r="NSQ34" s="291"/>
      <c r="NSR34" s="291"/>
      <c r="NSS34" s="291"/>
      <c r="NST34" s="291"/>
      <c r="NSU34" s="291"/>
      <c r="NSV34" s="291"/>
      <c r="NSW34" s="291"/>
      <c r="NSX34" s="291"/>
      <c r="NSY34" s="291"/>
      <c r="NSZ34" s="291"/>
      <c r="NTA34" s="291"/>
      <c r="NTB34" s="291"/>
      <c r="NTC34" s="291"/>
      <c r="NTD34" s="291"/>
      <c r="NTE34" s="291"/>
      <c r="NTF34" s="291"/>
      <c r="NTG34" s="291"/>
      <c r="NTH34" s="291"/>
      <c r="NTI34" s="291"/>
      <c r="NTJ34" s="291"/>
      <c r="NTK34" s="291"/>
      <c r="NTL34" s="291"/>
      <c r="NTM34" s="291"/>
      <c r="NTN34" s="291"/>
      <c r="NTO34" s="291"/>
      <c r="NTP34" s="291"/>
      <c r="NTQ34" s="291"/>
      <c r="NTR34" s="291"/>
      <c r="NTS34" s="291"/>
      <c r="NTT34" s="291"/>
      <c r="NTU34" s="291"/>
      <c r="NTV34" s="291"/>
      <c r="NTW34" s="291"/>
      <c r="NTX34" s="291"/>
      <c r="NTY34" s="291"/>
      <c r="NTZ34" s="291"/>
      <c r="NUA34" s="291"/>
      <c r="NUB34" s="291"/>
      <c r="NUC34" s="291"/>
      <c r="NUD34" s="291"/>
      <c r="NUE34" s="291"/>
      <c r="NUF34" s="291"/>
      <c r="NUG34" s="291"/>
      <c r="NUH34" s="291"/>
      <c r="NUI34" s="291"/>
      <c r="NUJ34" s="291"/>
      <c r="NUK34" s="291"/>
      <c r="NUL34" s="291"/>
      <c r="NUM34" s="291"/>
      <c r="NUN34" s="291"/>
      <c r="NUO34" s="291"/>
      <c r="NUP34" s="291"/>
      <c r="NUQ34" s="291"/>
      <c r="NUR34" s="291"/>
      <c r="NUS34" s="291"/>
      <c r="NUT34" s="291"/>
      <c r="NUU34" s="291"/>
      <c r="NUV34" s="291"/>
      <c r="NUW34" s="291"/>
      <c r="NUX34" s="291"/>
      <c r="NUY34" s="291"/>
      <c r="NUZ34" s="291"/>
      <c r="NVA34" s="291"/>
      <c r="NVB34" s="291"/>
      <c r="NVC34" s="291"/>
      <c r="NVD34" s="291"/>
      <c r="NVE34" s="291"/>
      <c r="NVF34" s="291"/>
      <c r="NVG34" s="291"/>
      <c r="NVH34" s="291"/>
      <c r="NVI34" s="291"/>
      <c r="NVJ34" s="291"/>
      <c r="NVK34" s="291"/>
      <c r="NVL34" s="291"/>
      <c r="NVM34" s="291"/>
      <c r="NVN34" s="291"/>
      <c r="NVO34" s="291"/>
      <c r="NVP34" s="291"/>
      <c r="NVQ34" s="291"/>
      <c r="NVR34" s="291"/>
      <c r="NVS34" s="291"/>
      <c r="NVT34" s="291"/>
      <c r="NVU34" s="291"/>
      <c r="NVV34" s="291"/>
      <c r="NVW34" s="291"/>
      <c r="NVX34" s="291"/>
      <c r="NVY34" s="291"/>
      <c r="NVZ34" s="291"/>
      <c r="NWA34" s="291"/>
      <c r="NWB34" s="291"/>
      <c r="NWC34" s="291"/>
      <c r="NWD34" s="291"/>
      <c r="NWE34" s="291"/>
      <c r="NWF34" s="291"/>
      <c r="NWG34" s="291"/>
      <c r="NWH34" s="291"/>
      <c r="NWI34" s="291"/>
      <c r="NWJ34" s="291"/>
      <c r="NWK34" s="291"/>
      <c r="NWL34" s="291"/>
      <c r="NWM34" s="291"/>
      <c r="NWN34" s="291"/>
      <c r="NWO34" s="291"/>
      <c r="NWP34" s="291"/>
      <c r="NWQ34" s="291"/>
      <c r="NWR34" s="291"/>
      <c r="NWS34" s="291"/>
      <c r="NWT34" s="291"/>
      <c r="NWU34" s="291"/>
      <c r="NWV34" s="291"/>
      <c r="NWW34" s="291"/>
      <c r="NWX34" s="291"/>
      <c r="NWY34" s="291"/>
      <c r="NWZ34" s="291"/>
      <c r="NXA34" s="291"/>
      <c r="NXB34" s="291"/>
      <c r="NXC34" s="291"/>
      <c r="NXD34" s="291"/>
      <c r="NXE34" s="291"/>
      <c r="NXF34" s="291"/>
      <c r="NXG34" s="291"/>
      <c r="NXH34" s="291"/>
      <c r="NXI34" s="291"/>
      <c r="NXJ34" s="291"/>
      <c r="NXK34" s="291"/>
      <c r="NXL34" s="291"/>
      <c r="NXM34" s="291"/>
      <c r="NXN34" s="291"/>
      <c r="NXO34" s="291"/>
      <c r="NXP34" s="291"/>
      <c r="NXQ34" s="291"/>
      <c r="NXR34" s="291"/>
      <c r="NXS34" s="291"/>
      <c r="NXT34" s="291"/>
      <c r="NXU34" s="291"/>
      <c r="NXV34" s="291"/>
      <c r="NXW34" s="291"/>
      <c r="NXX34" s="291"/>
      <c r="NXY34" s="291"/>
      <c r="NXZ34" s="291"/>
      <c r="NYA34" s="291"/>
      <c r="NYB34" s="291"/>
      <c r="NYC34" s="291"/>
      <c r="NYD34" s="291"/>
      <c r="NYE34" s="291"/>
      <c r="NYF34" s="291"/>
      <c r="NYG34" s="291"/>
      <c r="NYH34" s="291"/>
      <c r="NYI34" s="291"/>
      <c r="NYJ34" s="291"/>
      <c r="NYK34" s="291"/>
      <c r="NYL34" s="291"/>
      <c r="NYM34" s="291"/>
      <c r="NYN34" s="291"/>
      <c r="NYO34" s="291"/>
      <c r="NYP34" s="291"/>
      <c r="NYQ34" s="291"/>
      <c r="NYR34" s="291"/>
      <c r="NYS34" s="291"/>
      <c r="NYT34" s="291"/>
      <c r="NYU34" s="291"/>
      <c r="NYV34" s="291"/>
      <c r="NYW34" s="291"/>
      <c r="NYX34" s="291"/>
      <c r="NYY34" s="291"/>
      <c r="NYZ34" s="291"/>
      <c r="NZA34" s="291"/>
      <c r="NZB34" s="291"/>
      <c r="NZC34" s="291"/>
      <c r="NZD34" s="291"/>
      <c r="NZE34" s="291"/>
      <c r="NZF34" s="291"/>
      <c r="NZG34" s="291"/>
      <c r="NZH34" s="291"/>
      <c r="NZI34" s="291"/>
      <c r="NZJ34" s="291"/>
      <c r="NZK34" s="291"/>
      <c r="NZL34" s="291"/>
      <c r="NZM34" s="291"/>
      <c r="NZN34" s="291"/>
      <c r="NZO34" s="291"/>
      <c r="NZP34" s="291"/>
      <c r="NZQ34" s="291"/>
      <c r="NZR34" s="291"/>
      <c r="NZS34" s="291"/>
      <c r="NZT34" s="291"/>
      <c r="NZU34" s="291"/>
      <c r="NZV34" s="291"/>
      <c r="NZW34" s="291"/>
      <c r="NZX34" s="291"/>
      <c r="NZY34" s="291"/>
      <c r="NZZ34" s="291"/>
      <c r="OAA34" s="291"/>
      <c r="OAB34" s="291"/>
      <c r="OAC34" s="291"/>
      <c r="OAD34" s="291"/>
      <c r="OAE34" s="291"/>
      <c r="OAF34" s="291"/>
      <c r="OAG34" s="291"/>
      <c r="OAH34" s="291"/>
      <c r="OAI34" s="291"/>
      <c r="OAJ34" s="291"/>
      <c r="OAK34" s="291"/>
      <c r="OAL34" s="291"/>
      <c r="OAM34" s="291"/>
      <c r="OAN34" s="291"/>
      <c r="OAO34" s="291"/>
      <c r="OAP34" s="291"/>
      <c r="OAQ34" s="291"/>
      <c r="OAR34" s="291"/>
      <c r="OAS34" s="291"/>
      <c r="OAT34" s="291"/>
      <c r="OAU34" s="291"/>
      <c r="OAV34" s="291"/>
      <c r="OAW34" s="291"/>
      <c r="OAX34" s="291"/>
      <c r="OAY34" s="291"/>
      <c r="OAZ34" s="291"/>
      <c r="OBA34" s="291"/>
      <c r="OBB34" s="291"/>
      <c r="OBC34" s="291"/>
      <c r="OBD34" s="291"/>
      <c r="OBE34" s="291"/>
      <c r="OBF34" s="291"/>
      <c r="OBG34" s="291"/>
      <c r="OBH34" s="291"/>
      <c r="OBI34" s="291"/>
      <c r="OBJ34" s="291"/>
      <c r="OBK34" s="291"/>
      <c r="OBL34" s="291"/>
      <c r="OBM34" s="291"/>
      <c r="OBN34" s="291"/>
      <c r="OBO34" s="291"/>
      <c r="OBP34" s="291"/>
      <c r="OBQ34" s="291"/>
      <c r="OBR34" s="291"/>
      <c r="OBS34" s="291"/>
      <c r="OBT34" s="291"/>
      <c r="OBU34" s="291"/>
      <c r="OBV34" s="291"/>
      <c r="OBW34" s="291"/>
      <c r="OBX34" s="291"/>
      <c r="OBY34" s="291"/>
      <c r="OBZ34" s="291"/>
      <c r="OCA34" s="291"/>
      <c r="OCB34" s="291"/>
      <c r="OCC34" s="291"/>
      <c r="OCD34" s="291"/>
      <c r="OCE34" s="291"/>
      <c r="OCF34" s="291"/>
      <c r="OCG34" s="291"/>
      <c r="OCH34" s="291"/>
      <c r="OCI34" s="291"/>
      <c r="OCJ34" s="291"/>
      <c r="OCK34" s="291"/>
      <c r="OCL34" s="291"/>
      <c r="OCM34" s="291"/>
      <c r="OCN34" s="291"/>
      <c r="OCO34" s="291"/>
      <c r="OCP34" s="291"/>
      <c r="OCQ34" s="291"/>
      <c r="OCR34" s="291"/>
      <c r="OCS34" s="291"/>
      <c r="OCT34" s="291"/>
      <c r="OCU34" s="291"/>
      <c r="OCV34" s="291"/>
      <c r="OCW34" s="291"/>
      <c r="OCX34" s="291"/>
      <c r="OCY34" s="291"/>
      <c r="OCZ34" s="291"/>
      <c r="ODA34" s="291"/>
      <c r="ODB34" s="291"/>
      <c r="ODC34" s="291"/>
      <c r="ODD34" s="291"/>
      <c r="ODE34" s="291"/>
      <c r="ODF34" s="291"/>
      <c r="ODG34" s="291"/>
      <c r="ODH34" s="291"/>
      <c r="ODI34" s="291"/>
      <c r="ODJ34" s="291"/>
      <c r="ODK34" s="291"/>
      <c r="ODL34" s="291"/>
      <c r="ODM34" s="291"/>
      <c r="ODN34" s="291"/>
      <c r="ODO34" s="291"/>
      <c r="ODP34" s="291"/>
      <c r="ODQ34" s="291"/>
      <c r="ODR34" s="291"/>
      <c r="ODS34" s="291"/>
      <c r="ODT34" s="291"/>
      <c r="ODU34" s="291"/>
      <c r="ODV34" s="291"/>
      <c r="ODW34" s="291"/>
      <c r="ODX34" s="291"/>
      <c r="ODY34" s="291"/>
      <c r="ODZ34" s="291"/>
      <c r="OEA34" s="291"/>
      <c r="OEB34" s="291"/>
      <c r="OEC34" s="291"/>
      <c r="OED34" s="291"/>
      <c r="OEE34" s="291"/>
      <c r="OEF34" s="291"/>
      <c r="OEG34" s="291"/>
      <c r="OEH34" s="291"/>
      <c r="OEI34" s="291"/>
      <c r="OEJ34" s="291"/>
      <c r="OEK34" s="291"/>
      <c r="OEL34" s="291"/>
      <c r="OEM34" s="291"/>
      <c r="OEN34" s="291"/>
      <c r="OEO34" s="291"/>
      <c r="OEP34" s="291"/>
      <c r="OEQ34" s="291"/>
      <c r="OER34" s="291"/>
      <c r="OES34" s="291"/>
      <c r="OET34" s="291"/>
      <c r="OEU34" s="291"/>
      <c r="OEV34" s="291"/>
      <c r="OEW34" s="291"/>
      <c r="OEX34" s="291"/>
      <c r="OEY34" s="291"/>
      <c r="OEZ34" s="291"/>
      <c r="OFA34" s="291"/>
      <c r="OFB34" s="291"/>
      <c r="OFC34" s="291"/>
      <c r="OFD34" s="291"/>
      <c r="OFE34" s="291"/>
      <c r="OFF34" s="291"/>
      <c r="OFG34" s="291"/>
      <c r="OFH34" s="291"/>
      <c r="OFI34" s="291"/>
      <c r="OFJ34" s="291"/>
      <c r="OFK34" s="291"/>
      <c r="OFL34" s="291"/>
      <c r="OFM34" s="291"/>
      <c r="OFN34" s="291"/>
      <c r="OFO34" s="291"/>
      <c r="OFP34" s="291"/>
      <c r="OFQ34" s="291"/>
      <c r="OFR34" s="291"/>
      <c r="OFS34" s="291"/>
      <c r="OFT34" s="291"/>
      <c r="OFU34" s="291"/>
      <c r="OFV34" s="291"/>
      <c r="OFW34" s="291"/>
      <c r="OFX34" s="291"/>
      <c r="OFY34" s="291"/>
      <c r="OFZ34" s="291"/>
      <c r="OGA34" s="291"/>
      <c r="OGB34" s="291"/>
      <c r="OGC34" s="291"/>
      <c r="OGD34" s="291"/>
      <c r="OGE34" s="291"/>
      <c r="OGF34" s="291"/>
      <c r="OGG34" s="291"/>
      <c r="OGH34" s="291"/>
      <c r="OGI34" s="291"/>
      <c r="OGJ34" s="291"/>
      <c r="OGK34" s="291"/>
      <c r="OGL34" s="291"/>
      <c r="OGM34" s="291"/>
      <c r="OGN34" s="291"/>
      <c r="OGO34" s="291"/>
      <c r="OGP34" s="291"/>
      <c r="OGQ34" s="291"/>
      <c r="OGR34" s="291"/>
      <c r="OGS34" s="291"/>
      <c r="OGT34" s="291"/>
      <c r="OGU34" s="291"/>
      <c r="OGV34" s="291"/>
      <c r="OGW34" s="291"/>
      <c r="OGX34" s="291"/>
      <c r="OGY34" s="291"/>
      <c r="OGZ34" s="291"/>
      <c r="OHA34" s="291"/>
      <c r="OHB34" s="291"/>
      <c r="OHC34" s="291"/>
      <c r="OHD34" s="291"/>
      <c r="OHE34" s="291"/>
      <c r="OHF34" s="291"/>
      <c r="OHG34" s="291"/>
      <c r="OHH34" s="291"/>
      <c r="OHI34" s="291"/>
      <c r="OHJ34" s="291"/>
      <c r="OHK34" s="291"/>
      <c r="OHL34" s="291"/>
      <c r="OHM34" s="291"/>
      <c r="OHN34" s="291"/>
      <c r="OHO34" s="291"/>
      <c r="OHP34" s="291"/>
      <c r="OHQ34" s="291"/>
      <c r="OHR34" s="291"/>
      <c r="OHS34" s="291"/>
      <c r="OHT34" s="291"/>
      <c r="OHU34" s="291"/>
      <c r="OHV34" s="291"/>
      <c r="OHW34" s="291"/>
      <c r="OHX34" s="291"/>
      <c r="OHY34" s="291"/>
      <c r="OHZ34" s="291"/>
      <c r="OIA34" s="291"/>
      <c r="OIB34" s="291"/>
      <c r="OIC34" s="291"/>
      <c r="OID34" s="291"/>
      <c r="OIE34" s="291"/>
      <c r="OIF34" s="291"/>
      <c r="OIG34" s="291"/>
      <c r="OIH34" s="291"/>
      <c r="OII34" s="291"/>
      <c r="OIJ34" s="291"/>
      <c r="OIK34" s="291"/>
      <c r="OIL34" s="291"/>
      <c r="OIM34" s="291"/>
      <c r="OIN34" s="291"/>
      <c r="OIO34" s="291"/>
      <c r="OIP34" s="291"/>
      <c r="OIQ34" s="291"/>
      <c r="OIR34" s="291"/>
      <c r="OIS34" s="291"/>
      <c r="OIT34" s="291"/>
      <c r="OIU34" s="291"/>
      <c r="OIV34" s="291"/>
      <c r="OIW34" s="291"/>
      <c r="OIX34" s="291"/>
      <c r="OIY34" s="291"/>
      <c r="OIZ34" s="291"/>
      <c r="OJA34" s="291"/>
      <c r="OJB34" s="291"/>
      <c r="OJC34" s="291"/>
      <c r="OJD34" s="291"/>
      <c r="OJE34" s="291"/>
      <c r="OJF34" s="291"/>
      <c r="OJG34" s="291"/>
      <c r="OJH34" s="291"/>
      <c r="OJI34" s="291"/>
      <c r="OJJ34" s="291"/>
      <c r="OJK34" s="291"/>
      <c r="OJL34" s="291"/>
      <c r="OJM34" s="291"/>
      <c r="OJN34" s="291"/>
      <c r="OJO34" s="291"/>
      <c r="OJP34" s="291"/>
      <c r="OJQ34" s="291"/>
      <c r="OJR34" s="291"/>
      <c r="OJS34" s="291"/>
      <c r="OJT34" s="291"/>
      <c r="OJU34" s="291"/>
      <c r="OJV34" s="291"/>
      <c r="OJW34" s="291"/>
      <c r="OJX34" s="291"/>
      <c r="OJY34" s="291"/>
      <c r="OJZ34" s="291"/>
      <c r="OKA34" s="291"/>
      <c r="OKB34" s="291"/>
      <c r="OKC34" s="291"/>
      <c r="OKD34" s="291"/>
      <c r="OKE34" s="291"/>
      <c r="OKF34" s="291"/>
      <c r="OKG34" s="291"/>
      <c r="OKH34" s="291"/>
      <c r="OKI34" s="291"/>
      <c r="OKJ34" s="291"/>
      <c r="OKK34" s="291"/>
      <c r="OKL34" s="291"/>
      <c r="OKM34" s="291"/>
      <c r="OKN34" s="291"/>
      <c r="OKO34" s="291"/>
      <c r="OKP34" s="291"/>
      <c r="OKQ34" s="291"/>
      <c r="OKR34" s="291"/>
      <c r="OKS34" s="291"/>
      <c r="OKT34" s="291"/>
      <c r="OKU34" s="291"/>
      <c r="OKV34" s="291"/>
      <c r="OKW34" s="291"/>
      <c r="OKX34" s="291"/>
      <c r="OKY34" s="291"/>
      <c r="OKZ34" s="291"/>
      <c r="OLA34" s="291"/>
      <c r="OLB34" s="291"/>
      <c r="OLC34" s="291"/>
      <c r="OLD34" s="291"/>
      <c r="OLE34" s="291"/>
      <c r="OLF34" s="291"/>
      <c r="OLG34" s="291"/>
      <c r="OLH34" s="291"/>
      <c r="OLI34" s="291"/>
      <c r="OLJ34" s="291"/>
      <c r="OLK34" s="291"/>
      <c r="OLL34" s="291"/>
      <c r="OLM34" s="291"/>
      <c r="OLN34" s="291"/>
      <c r="OLO34" s="291"/>
      <c r="OLP34" s="291"/>
      <c r="OLQ34" s="291"/>
      <c r="OLR34" s="291"/>
      <c r="OLS34" s="291"/>
      <c r="OLT34" s="291"/>
      <c r="OLU34" s="291"/>
      <c r="OLV34" s="291"/>
      <c r="OLW34" s="291"/>
      <c r="OLX34" s="291"/>
      <c r="OLY34" s="291"/>
      <c r="OLZ34" s="291"/>
      <c r="OMA34" s="291"/>
      <c r="OMB34" s="291"/>
      <c r="OMC34" s="291"/>
      <c r="OMD34" s="291"/>
      <c r="OME34" s="291"/>
      <c r="OMF34" s="291"/>
      <c r="OMG34" s="291"/>
      <c r="OMH34" s="291"/>
      <c r="OMI34" s="291"/>
      <c r="OMJ34" s="291"/>
      <c r="OMK34" s="291"/>
      <c r="OML34" s="291"/>
      <c r="OMM34" s="291"/>
      <c r="OMN34" s="291"/>
      <c r="OMO34" s="291"/>
      <c r="OMP34" s="291"/>
      <c r="OMQ34" s="291"/>
      <c r="OMR34" s="291"/>
      <c r="OMS34" s="291"/>
      <c r="OMT34" s="291"/>
      <c r="OMU34" s="291"/>
      <c r="OMV34" s="291"/>
      <c r="OMW34" s="291"/>
      <c r="OMX34" s="291"/>
      <c r="OMY34" s="291"/>
      <c r="OMZ34" s="291"/>
      <c r="ONA34" s="291"/>
      <c r="ONB34" s="291"/>
      <c r="ONC34" s="291"/>
      <c r="OND34" s="291"/>
      <c r="ONE34" s="291"/>
      <c r="ONF34" s="291"/>
      <c r="ONG34" s="291"/>
      <c r="ONH34" s="291"/>
      <c r="ONI34" s="291"/>
      <c r="ONJ34" s="291"/>
      <c r="ONK34" s="291"/>
      <c r="ONL34" s="291"/>
      <c r="ONM34" s="291"/>
      <c r="ONN34" s="291"/>
      <c r="ONO34" s="291"/>
      <c r="ONP34" s="291"/>
      <c r="ONQ34" s="291"/>
      <c r="ONR34" s="291"/>
      <c r="ONS34" s="291"/>
      <c r="ONT34" s="291"/>
      <c r="ONU34" s="291"/>
      <c r="ONV34" s="291"/>
      <c r="ONW34" s="291"/>
      <c r="ONX34" s="291"/>
      <c r="ONY34" s="291"/>
      <c r="ONZ34" s="291"/>
      <c r="OOA34" s="291"/>
      <c r="OOB34" s="291"/>
      <c r="OOC34" s="291"/>
      <c r="OOD34" s="291"/>
      <c r="OOE34" s="291"/>
      <c r="OOF34" s="291"/>
      <c r="OOG34" s="291"/>
      <c r="OOH34" s="291"/>
      <c r="OOI34" s="291"/>
      <c r="OOJ34" s="291"/>
      <c r="OOK34" s="291"/>
      <c r="OOL34" s="291"/>
      <c r="OOM34" s="291"/>
      <c r="OON34" s="291"/>
      <c r="OOO34" s="291"/>
      <c r="OOP34" s="291"/>
      <c r="OOQ34" s="291"/>
      <c r="OOR34" s="291"/>
      <c r="OOS34" s="291"/>
      <c r="OOT34" s="291"/>
      <c r="OOU34" s="291"/>
      <c r="OOV34" s="291"/>
      <c r="OOW34" s="291"/>
      <c r="OOX34" s="291"/>
      <c r="OOY34" s="291"/>
      <c r="OOZ34" s="291"/>
      <c r="OPA34" s="291"/>
      <c r="OPB34" s="291"/>
      <c r="OPC34" s="291"/>
      <c r="OPD34" s="291"/>
      <c r="OPE34" s="291"/>
      <c r="OPF34" s="291"/>
      <c r="OPG34" s="291"/>
      <c r="OPH34" s="291"/>
      <c r="OPI34" s="291"/>
      <c r="OPJ34" s="291"/>
      <c r="OPK34" s="291"/>
      <c r="OPL34" s="291"/>
      <c r="OPM34" s="291"/>
      <c r="OPN34" s="291"/>
      <c r="OPO34" s="291"/>
      <c r="OPP34" s="291"/>
      <c r="OPQ34" s="291"/>
      <c r="OPR34" s="291"/>
      <c r="OPS34" s="291"/>
      <c r="OPT34" s="291"/>
      <c r="OPU34" s="291"/>
      <c r="OPV34" s="291"/>
      <c r="OPW34" s="291"/>
      <c r="OPX34" s="291"/>
      <c r="OPY34" s="291"/>
      <c r="OPZ34" s="291"/>
      <c r="OQA34" s="291"/>
      <c r="OQB34" s="291"/>
      <c r="OQC34" s="291"/>
      <c r="OQD34" s="291"/>
      <c r="OQE34" s="291"/>
      <c r="OQF34" s="291"/>
      <c r="OQG34" s="291"/>
      <c r="OQH34" s="291"/>
      <c r="OQI34" s="291"/>
      <c r="OQJ34" s="291"/>
      <c r="OQK34" s="291"/>
      <c r="OQL34" s="291"/>
      <c r="OQM34" s="291"/>
      <c r="OQN34" s="291"/>
      <c r="OQO34" s="291"/>
      <c r="OQP34" s="291"/>
      <c r="OQQ34" s="291"/>
      <c r="OQR34" s="291"/>
      <c r="OQS34" s="291"/>
      <c r="OQT34" s="291"/>
      <c r="OQU34" s="291"/>
      <c r="OQV34" s="291"/>
      <c r="OQW34" s="291"/>
      <c r="OQX34" s="291"/>
      <c r="OQY34" s="291"/>
      <c r="OQZ34" s="291"/>
      <c r="ORA34" s="291"/>
      <c r="ORB34" s="291"/>
      <c r="ORC34" s="291"/>
      <c r="ORD34" s="291"/>
      <c r="ORE34" s="291"/>
      <c r="ORF34" s="291"/>
      <c r="ORG34" s="291"/>
      <c r="ORH34" s="291"/>
      <c r="ORI34" s="291"/>
      <c r="ORJ34" s="291"/>
      <c r="ORK34" s="291"/>
      <c r="ORL34" s="291"/>
      <c r="ORM34" s="291"/>
      <c r="ORN34" s="291"/>
      <c r="ORO34" s="291"/>
      <c r="ORP34" s="291"/>
      <c r="ORQ34" s="291"/>
      <c r="ORR34" s="291"/>
      <c r="ORS34" s="291"/>
      <c r="ORT34" s="291"/>
      <c r="ORU34" s="291"/>
      <c r="ORV34" s="291"/>
      <c r="ORW34" s="291"/>
      <c r="ORX34" s="291"/>
      <c r="ORY34" s="291"/>
      <c r="ORZ34" s="291"/>
      <c r="OSA34" s="291"/>
      <c r="OSB34" s="291"/>
      <c r="OSC34" s="291"/>
      <c r="OSD34" s="291"/>
      <c r="OSE34" s="291"/>
      <c r="OSF34" s="291"/>
      <c r="OSG34" s="291"/>
      <c r="OSH34" s="291"/>
      <c r="OSI34" s="291"/>
      <c r="OSJ34" s="291"/>
      <c r="OSK34" s="291"/>
      <c r="OSL34" s="291"/>
      <c r="OSM34" s="291"/>
      <c r="OSN34" s="291"/>
      <c r="OSO34" s="291"/>
      <c r="OSP34" s="291"/>
      <c r="OSQ34" s="291"/>
      <c r="OSR34" s="291"/>
      <c r="OSS34" s="291"/>
      <c r="OST34" s="291"/>
      <c r="OSU34" s="291"/>
      <c r="OSV34" s="291"/>
      <c r="OSW34" s="291"/>
      <c r="OSX34" s="291"/>
      <c r="OSY34" s="291"/>
      <c r="OSZ34" s="291"/>
      <c r="OTA34" s="291"/>
      <c r="OTB34" s="291"/>
      <c r="OTC34" s="291"/>
      <c r="OTD34" s="291"/>
      <c r="OTE34" s="291"/>
      <c r="OTF34" s="291"/>
      <c r="OTG34" s="291"/>
      <c r="OTH34" s="291"/>
      <c r="OTI34" s="291"/>
      <c r="OTJ34" s="291"/>
      <c r="OTK34" s="291"/>
      <c r="OTL34" s="291"/>
      <c r="OTM34" s="291"/>
      <c r="OTN34" s="291"/>
      <c r="OTO34" s="291"/>
      <c r="OTP34" s="291"/>
      <c r="OTQ34" s="291"/>
      <c r="OTR34" s="291"/>
      <c r="OTS34" s="291"/>
      <c r="OTT34" s="291"/>
      <c r="OTU34" s="291"/>
      <c r="OTV34" s="291"/>
      <c r="OTW34" s="291"/>
      <c r="OTX34" s="291"/>
      <c r="OTY34" s="291"/>
      <c r="OTZ34" s="291"/>
      <c r="OUA34" s="291"/>
      <c r="OUB34" s="291"/>
      <c r="OUC34" s="291"/>
      <c r="OUD34" s="291"/>
      <c r="OUE34" s="291"/>
      <c r="OUF34" s="291"/>
      <c r="OUG34" s="291"/>
      <c r="OUH34" s="291"/>
      <c r="OUI34" s="291"/>
      <c r="OUJ34" s="291"/>
      <c r="OUK34" s="291"/>
      <c r="OUL34" s="291"/>
      <c r="OUM34" s="291"/>
      <c r="OUN34" s="291"/>
      <c r="OUO34" s="291"/>
      <c r="OUP34" s="291"/>
      <c r="OUQ34" s="291"/>
      <c r="OUR34" s="291"/>
      <c r="OUS34" s="291"/>
      <c r="OUT34" s="291"/>
      <c r="OUU34" s="291"/>
      <c r="OUV34" s="291"/>
      <c r="OUW34" s="291"/>
      <c r="OUX34" s="291"/>
      <c r="OUY34" s="291"/>
      <c r="OUZ34" s="291"/>
      <c r="OVA34" s="291"/>
      <c r="OVB34" s="291"/>
      <c r="OVC34" s="291"/>
      <c r="OVD34" s="291"/>
      <c r="OVE34" s="291"/>
      <c r="OVF34" s="291"/>
      <c r="OVG34" s="291"/>
      <c r="OVH34" s="291"/>
      <c r="OVI34" s="291"/>
      <c r="OVJ34" s="291"/>
      <c r="OVK34" s="291"/>
      <c r="OVL34" s="291"/>
      <c r="OVM34" s="291"/>
      <c r="OVN34" s="291"/>
      <c r="OVO34" s="291"/>
      <c r="OVP34" s="291"/>
      <c r="OVQ34" s="291"/>
      <c r="OVR34" s="291"/>
      <c r="OVS34" s="291"/>
      <c r="OVT34" s="291"/>
      <c r="OVU34" s="291"/>
      <c r="OVV34" s="291"/>
      <c r="OVW34" s="291"/>
      <c r="OVX34" s="291"/>
      <c r="OVY34" s="291"/>
      <c r="OVZ34" s="291"/>
      <c r="OWA34" s="291"/>
      <c r="OWB34" s="291"/>
      <c r="OWC34" s="291"/>
      <c r="OWD34" s="291"/>
      <c r="OWE34" s="291"/>
      <c r="OWF34" s="291"/>
      <c r="OWG34" s="291"/>
      <c r="OWH34" s="291"/>
      <c r="OWI34" s="291"/>
      <c r="OWJ34" s="291"/>
      <c r="OWK34" s="291"/>
      <c r="OWL34" s="291"/>
      <c r="OWM34" s="291"/>
      <c r="OWN34" s="291"/>
      <c r="OWO34" s="291"/>
      <c r="OWP34" s="291"/>
      <c r="OWQ34" s="291"/>
      <c r="OWR34" s="291"/>
      <c r="OWS34" s="291"/>
      <c r="OWT34" s="291"/>
      <c r="OWU34" s="291"/>
      <c r="OWV34" s="291"/>
      <c r="OWW34" s="291"/>
      <c r="OWX34" s="291"/>
      <c r="OWY34" s="291"/>
      <c r="OWZ34" s="291"/>
      <c r="OXA34" s="291"/>
      <c r="OXB34" s="291"/>
      <c r="OXC34" s="291"/>
      <c r="OXD34" s="291"/>
      <c r="OXE34" s="291"/>
      <c r="OXF34" s="291"/>
      <c r="OXG34" s="291"/>
      <c r="OXH34" s="291"/>
      <c r="OXI34" s="291"/>
      <c r="OXJ34" s="291"/>
      <c r="OXK34" s="291"/>
      <c r="OXL34" s="291"/>
      <c r="OXM34" s="291"/>
      <c r="OXN34" s="291"/>
      <c r="OXO34" s="291"/>
      <c r="OXP34" s="291"/>
      <c r="OXQ34" s="291"/>
      <c r="OXR34" s="291"/>
      <c r="OXS34" s="291"/>
      <c r="OXT34" s="291"/>
      <c r="OXU34" s="291"/>
      <c r="OXV34" s="291"/>
      <c r="OXW34" s="291"/>
      <c r="OXX34" s="291"/>
      <c r="OXY34" s="291"/>
      <c r="OXZ34" s="291"/>
      <c r="OYA34" s="291"/>
      <c r="OYB34" s="291"/>
      <c r="OYC34" s="291"/>
      <c r="OYD34" s="291"/>
      <c r="OYE34" s="291"/>
      <c r="OYF34" s="291"/>
      <c r="OYG34" s="291"/>
      <c r="OYH34" s="291"/>
      <c r="OYI34" s="291"/>
      <c r="OYJ34" s="291"/>
      <c r="OYK34" s="291"/>
      <c r="OYL34" s="291"/>
      <c r="OYM34" s="291"/>
      <c r="OYN34" s="291"/>
      <c r="OYO34" s="291"/>
      <c r="OYP34" s="291"/>
      <c r="OYQ34" s="291"/>
      <c r="OYR34" s="291"/>
      <c r="OYS34" s="291"/>
      <c r="OYT34" s="291"/>
      <c r="OYU34" s="291"/>
      <c r="OYV34" s="291"/>
      <c r="OYW34" s="291"/>
      <c r="OYX34" s="291"/>
      <c r="OYY34" s="291"/>
      <c r="OYZ34" s="291"/>
      <c r="OZA34" s="291"/>
      <c r="OZB34" s="291"/>
      <c r="OZC34" s="291"/>
      <c r="OZD34" s="291"/>
      <c r="OZE34" s="291"/>
      <c r="OZF34" s="291"/>
      <c r="OZG34" s="291"/>
      <c r="OZH34" s="291"/>
      <c r="OZI34" s="291"/>
      <c r="OZJ34" s="291"/>
      <c r="OZK34" s="291"/>
      <c r="OZL34" s="291"/>
      <c r="OZM34" s="291"/>
      <c r="OZN34" s="291"/>
      <c r="OZO34" s="291"/>
      <c r="OZP34" s="291"/>
      <c r="OZQ34" s="291"/>
      <c r="OZR34" s="291"/>
      <c r="OZS34" s="291"/>
      <c r="OZT34" s="291"/>
      <c r="OZU34" s="291"/>
      <c r="OZV34" s="291"/>
      <c r="OZW34" s="291"/>
      <c r="OZX34" s="291"/>
      <c r="OZY34" s="291"/>
      <c r="OZZ34" s="291"/>
      <c r="PAA34" s="291"/>
      <c r="PAB34" s="291"/>
      <c r="PAC34" s="291"/>
      <c r="PAD34" s="291"/>
      <c r="PAE34" s="291"/>
      <c r="PAF34" s="291"/>
      <c r="PAG34" s="291"/>
      <c r="PAH34" s="291"/>
      <c r="PAI34" s="291"/>
      <c r="PAJ34" s="291"/>
      <c r="PAK34" s="291"/>
      <c r="PAL34" s="291"/>
      <c r="PAM34" s="291"/>
      <c r="PAN34" s="291"/>
      <c r="PAO34" s="291"/>
      <c r="PAP34" s="291"/>
      <c r="PAQ34" s="291"/>
      <c r="PAR34" s="291"/>
      <c r="PAS34" s="291"/>
      <c r="PAT34" s="291"/>
      <c r="PAU34" s="291"/>
      <c r="PAV34" s="291"/>
      <c r="PAW34" s="291"/>
      <c r="PAX34" s="291"/>
      <c r="PAY34" s="291"/>
      <c r="PAZ34" s="291"/>
      <c r="PBA34" s="291"/>
      <c r="PBB34" s="291"/>
      <c r="PBC34" s="291"/>
      <c r="PBD34" s="291"/>
      <c r="PBE34" s="291"/>
      <c r="PBF34" s="291"/>
      <c r="PBG34" s="291"/>
      <c r="PBH34" s="291"/>
      <c r="PBI34" s="291"/>
      <c r="PBJ34" s="291"/>
      <c r="PBK34" s="291"/>
      <c r="PBL34" s="291"/>
      <c r="PBM34" s="291"/>
      <c r="PBN34" s="291"/>
      <c r="PBO34" s="291"/>
      <c r="PBP34" s="291"/>
      <c r="PBQ34" s="291"/>
      <c r="PBR34" s="291"/>
      <c r="PBS34" s="291"/>
      <c r="PBT34" s="291"/>
      <c r="PBU34" s="291"/>
      <c r="PBV34" s="291"/>
      <c r="PBW34" s="291"/>
      <c r="PBX34" s="291"/>
      <c r="PBY34" s="291"/>
      <c r="PBZ34" s="291"/>
      <c r="PCA34" s="291"/>
      <c r="PCB34" s="291"/>
      <c r="PCC34" s="291"/>
      <c r="PCD34" s="291"/>
      <c r="PCE34" s="291"/>
      <c r="PCF34" s="291"/>
      <c r="PCG34" s="291"/>
      <c r="PCH34" s="291"/>
      <c r="PCI34" s="291"/>
      <c r="PCJ34" s="291"/>
      <c r="PCK34" s="291"/>
      <c r="PCL34" s="291"/>
      <c r="PCM34" s="291"/>
      <c r="PCN34" s="291"/>
      <c r="PCO34" s="291"/>
      <c r="PCP34" s="291"/>
      <c r="PCQ34" s="291"/>
      <c r="PCR34" s="291"/>
      <c r="PCS34" s="291"/>
      <c r="PCT34" s="291"/>
      <c r="PCU34" s="291"/>
      <c r="PCV34" s="291"/>
      <c r="PCW34" s="291"/>
      <c r="PCX34" s="291"/>
      <c r="PCY34" s="291"/>
      <c r="PCZ34" s="291"/>
      <c r="PDA34" s="291"/>
      <c r="PDB34" s="291"/>
      <c r="PDC34" s="291"/>
      <c r="PDD34" s="291"/>
      <c r="PDE34" s="291"/>
      <c r="PDF34" s="291"/>
      <c r="PDG34" s="291"/>
      <c r="PDH34" s="291"/>
      <c r="PDI34" s="291"/>
      <c r="PDJ34" s="291"/>
      <c r="PDK34" s="291"/>
      <c r="PDL34" s="291"/>
      <c r="PDM34" s="291"/>
      <c r="PDN34" s="291"/>
      <c r="PDO34" s="291"/>
      <c r="PDP34" s="291"/>
      <c r="PDQ34" s="291"/>
      <c r="PDR34" s="291"/>
      <c r="PDS34" s="291"/>
      <c r="PDT34" s="291"/>
      <c r="PDU34" s="291"/>
      <c r="PDV34" s="291"/>
      <c r="PDW34" s="291"/>
      <c r="PDX34" s="291"/>
      <c r="PDY34" s="291"/>
      <c r="PDZ34" s="291"/>
      <c r="PEA34" s="291"/>
      <c r="PEB34" s="291"/>
      <c r="PEC34" s="291"/>
      <c r="PED34" s="291"/>
      <c r="PEE34" s="291"/>
      <c r="PEF34" s="291"/>
      <c r="PEG34" s="291"/>
      <c r="PEH34" s="291"/>
      <c r="PEI34" s="291"/>
      <c r="PEJ34" s="291"/>
      <c r="PEK34" s="291"/>
      <c r="PEL34" s="291"/>
      <c r="PEM34" s="291"/>
      <c r="PEN34" s="291"/>
      <c r="PEO34" s="291"/>
      <c r="PEP34" s="291"/>
      <c r="PEQ34" s="291"/>
      <c r="PER34" s="291"/>
      <c r="PES34" s="291"/>
      <c r="PET34" s="291"/>
      <c r="PEU34" s="291"/>
      <c r="PEV34" s="291"/>
      <c r="PEW34" s="291"/>
      <c r="PEX34" s="291"/>
      <c r="PEY34" s="291"/>
      <c r="PEZ34" s="291"/>
      <c r="PFA34" s="291"/>
      <c r="PFB34" s="291"/>
      <c r="PFC34" s="291"/>
      <c r="PFD34" s="291"/>
      <c r="PFE34" s="291"/>
      <c r="PFF34" s="291"/>
      <c r="PFG34" s="291"/>
      <c r="PFH34" s="291"/>
      <c r="PFI34" s="291"/>
      <c r="PFJ34" s="291"/>
      <c r="PFK34" s="291"/>
      <c r="PFL34" s="291"/>
      <c r="PFM34" s="291"/>
      <c r="PFN34" s="291"/>
      <c r="PFO34" s="291"/>
      <c r="PFP34" s="291"/>
      <c r="PFQ34" s="291"/>
      <c r="PFR34" s="291"/>
      <c r="PFS34" s="291"/>
      <c r="PFT34" s="291"/>
      <c r="PFU34" s="291"/>
      <c r="PFV34" s="291"/>
      <c r="PFW34" s="291"/>
      <c r="PFX34" s="291"/>
      <c r="PFY34" s="291"/>
      <c r="PFZ34" s="291"/>
      <c r="PGA34" s="291"/>
      <c r="PGB34" s="291"/>
      <c r="PGC34" s="291"/>
      <c r="PGD34" s="291"/>
      <c r="PGE34" s="291"/>
      <c r="PGF34" s="291"/>
      <c r="PGG34" s="291"/>
      <c r="PGH34" s="291"/>
      <c r="PGI34" s="291"/>
      <c r="PGJ34" s="291"/>
      <c r="PGK34" s="291"/>
      <c r="PGL34" s="291"/>
      <c r="PGM34" s="291"/>
      <c r="PGN34" s="291"/>
      <c r="PGO34" s="291"/>
      <c r="PGP34" s="291"/>
      <c r="PGQ34" s="291"/>
      <c r="PGR34" s="291"/>
      <c r="PGS34" s="291"/>
      <c r="PGT34" s="291"/>
      <c r="PGU34" s="291"/>
      <c r="PGV34" s="291"/>
      <c r="PGW34" s="291"/>
      <c r="PGX34" s="291"/>
      <c r="PGY34" s="291"/>
      <c r="PGZ34" s="291"/>
      <c r="PHA34" s="291"/>
      <c r="PHB34" s="291"/>
      <c r="PHC34" s="291"/>
      <c r="PHD34" s="291"/>
      <c r="PHE34" s="291"/>
      <c r="PHF34" s="291"/>
      <c r="PHG34" s="291"/>
      <c r="PHH34" s="291"/>
      <c r="PHI34" s="291"/>
      <c r="PHJ34" s="291"/>
      <c r="PHK34" s="291"/>
      <c r="PHL34" s="291"/>
      <c r="PHM34" s="291"/>
      <c r="PHN34" s="291"/>
      <c r="PHO34" s="291"/>
      <c r="PHP34" s="291"/>
      <c r="PHQ34" s="291"/>
      <c r="PHR34" s="291"/>
      <c r="PHS34" s="291"/>
      <c r="PHT34" s="291"/>
      <c r="PHU34" s="291"/>
      <c r="PHV34" s="291"/>
      <c r="PHW34" s="291"/>
      <c r="PHX34" s="291"/>
      <c r="PHY34" s="291"/>
      <c r="PHZ34" s="291"/>
      <c r="PIA34" s="291"/>
      <c r="PIB34" s="291"/>
      <c r="PIC34" s="291"/>
      <c r="PID34" s="291"/>
      <c r="PIE34" s="291"/>
      <c r="PIF34" s="291"/>
      <c r="PIG34" s="291"/>
      <c r="PIH34" s="291"/>
      <c r="PII34" s="291"/>
      <c r="PIJ34" s="291"/>
      <c r="PIK34" s="291"/>
      <c r="PIL34" s="291"/>
      <c r="PIM34" s="291"/>
      <c r="PIN34" s="291"/>
      <c r="PIO34" s="291"/>
      <c r="PIP34" s="291"/>
      <c r="PIQ34" s="291"/>
      <c r="PIR34" s="291"/>
      <c r="PIS34" s="291"/>
      <c r="PIT34" s="291"/>
      <c r="PIU34" s="291"/>
      <c r="PIV34" s="291"/>
      <c r="PIW34" s="291"/>
      <c r="PIX34" s="291"/>
      <c r="PIY34" s="291"/>
      <c r="PIZ34" s="291"/>
      <c r="PJA34" s="291"/>
      <c r="PJB34" s="291"/>
      <c r="PJC34" s="291"/>
      <c r="PJD34" s="291"/>
      <c r="PJE34" s="291"/>
      <c r="PJF34" s="291"/>
      <c r="PJG34" s="291"/>
      <c r="PJH34" s="291"/>
      <c r="PJI34" s="291"/>
      <c r="PJJ34" s="291"/>
      <c r="PJK34" s="291"/>
      <c r="PJL34" s="291"/>
      <c r="PJM34" s="291"/>
      <c r="PJN34" s="291"/>
      <c r="PJO34" s="291"/>
      <c r="PJP34" s="291"/>
      <c r="PJQ34" s="291"/>
      <c r="PJR34" s="291"/>
      <c r="PJS34" s="291"/>
      <c r="PJT34" s="291"/>
      <c r="PJU34" s="291"/>
      <c r="PJV34" s="291"/>
      <c r="PJW34" s="291"/>
      <c r="PJX34" s="291"/>
      <c r="PJY34" s="291"/>
      <c r="PJZ34" s="291"/>
      <c r="PKA34" s="291"/>
      <c r="PKB34" s="291"/>
      <c r="PKC34" s="291"/>
      <c r="PKD34" s="291"/>
      <c r="PKE34" s="291"/>
      <c r="PKF34" s="291"/>
      <c r="PKG34" s="291"/>
      <c r="PKH34" s="291"/>
      <c r="PKI34" s="291"/>
      <c r="PKJ34" s="291"/>
      <c r="PKK34" s="291"/>
      <c r="PKL34" s="291"/>
      <c r="PKM34" s="291"/>
      <c r="PKN34" s="291"/>
      <c r="PKO34" s="291"/>
      <c r="PKP34" s="291"/>
      <c r="PKQ34" s="291"/>
      <c r="PKR34" s="291"/>
      <c r="PKS34" s="291"/>
      <c r="PKT34" s="291"/>
      <c r="PKU34" s="291"/>
      <c r="PKV34" s="291"/>
      <c r="PKW34" s="291"/>
      <c r="PKX34" s="291"/>
      <c r="PKY34" s="291"/>
      <c r="PKZ34" s="291"/>
      <c r="PLA34" s="291"/>
      <c r="PLB34" s="291"/>
      <c r="PLC34" s="291"/>
      <c r="PLD34" s="291"/>
      <c r="PLE34" s="291"/>
      <c r="PLF34" s="291"/>
      <c r="PLG34" s="291"/>
      <c r="PLH34" s="291"/>
      <c r="PLI34" s="291"/>
      <c r="PLJ34" s="291"/>
      <c r="PLK34" s="291"/>
      <c r="PLL34" s="291"/>
      <c r="PLM34" s="291"/>
      <c r="PLN34" s="291"/>
      <c r="PLO34" s="291"/>
      <c r="PLP34" s="291"/>
      <c r="PLQ34" s="291"/>
      <c r="PLR34" s="291"/>
      <c r="PLS34" s="291"/>
      <c r="PLT34" s="291"/>
      <c r="PLU34" s="291"/>
      <c r="PLV34" s="291"/>
      <c r="PLW34" s="291"/>
      <c r="PLX34" s="291"/>
      <c r="PLY34" s="291"/>
      <c r="PLZ34" s="291"/>
      <c r="PMA34" s="291"/>
      <c r="PMB34" s="291"/>
      <c r="PMC34" s="291"/>
      <c r="PMD34" s="291"/>
      <c r="PME34" s="291"/>
      <c r="PMF34" s="291"/>
      <c r="PMG34" s="291"/>
      <c r="PMH34" s="291"/>
      <c r="PMI34" s="291"/>
      <c r="PMJ34" s="291"/>
      <c r="PMK34" s="291"/>
      <c r="PML34" s="291"/>
      <c r="PMM34" s="291"/>
      <c r="PMN34" s="291"/>
      <c r="PMO34" s="291"/>
      <c r="PMP34" s="291"/>
      <c r="PMQ34" s="291"/>
      <c r="PMR34" s="291"/>
      <c r="PMS34" s="291"/>
      <c r="PMT34" s="291"/>
      <c r="PMU34" s="291"/>
      <c r="PMV34" s="291"/>
      <c r="PMW34" s="291"/>
      <c r="PMX34" s="291"/>
      <c r="PMY34" s="291"/>
      <c r="PMZ34" s="291"/>
      <c r="PNA34" s="291"/>
      <c r="PNB34" s="291"/>
      <c r="PNC34" s="291"/>
      <c r="PND34" s="291"/>
      <c r="PNE34" s="291"/>
      <c r="PNF34" s="291"/>
      <c r="PNG34" s="291"/>
      <c r="PNH34" s="291"/>
      <c r="PNI34" s="291"/>
      <c r="PNJ34" s="291"/>
      <c r="PNK34" s="291"/>
      <c r="PNL34" s="291"/>
      <c r="PNM34" s="291"/>
      <c r="PNN34" s="291"/>
      <c r="PNO34" s="291"/>
      <c r="PNP34" s="291"/>
      <c r="PNQ34" s="291"/>
      <c r="PNR34" s="291"/>
      <c r="PNS34" s="291"/>
      <c r="PNT34" s="291"/>
      <c r="PNU34" s="291"/>
      <c r="PNV34" s="291"/>
      <c r="PNW34" s="291"/>
      <c r="PNX34" s="291"/>
      <c r="PNY34" s="291"/>
      <c r="PNZ34" s="291"/>
      <c r="POA34" s="291"/>
      <c r="POB34" s="291"/>
      <c r="POC34" s="291"/>
      <c r="POD34" s="291"/>
      <c r="POE34" s="291"/>
      <c r="POF34" s="291"/>
      <c r="POG34" s="291"/>
      <c r="POH34" s="291"/>
      <c r="POI34" s="291"/>
      <c r="POJ34" s="291"/>
      <c r="POK34" s="291"/>
      <c r="POL34" s="291"/>
      <c r="POM34" s="291"/>
      <c r="PON34" s="291"/>
      <c r="POO34" s="291"/>
      <c r="POP34" s="291"/>
      <c r="POQ34" s="291"/>
      <c r="POR34" s="291"/>
      <c r="POS34" s="291"/>
      <c r="POT34" s="291"/>
      <c r="POU34" s="291"/>
      <c r="POV34" s="291"/>
      <c r="POW34" s="291"/>
      <c r="POX34" s="291"/>
      <c r="POY34" s="291"/>
      <c r="POZ34" s="291"/>
      <c r="PPA34" s="291"/>
      <c r="PPB34" s="291"/>
      <c r="PPC34" s="291"/>
      <c r="PPD34" s="291"/>
      <c r="PPE34" s="291"/>
      <c r="PPF34" s="291"/>
      <c r="PPG34" s="291"/>
      <c r="PPH34" s="291"/>
      <c r="PPI34" s="291"/>
      <c r="PPJ34" s="291"/>
      <c r="PPK34" s="291"/>
      <c r="PPL34" s="291"/>
      <c r="PPM34" s="291"/>
      <c r="PPN34" s="291"/>
      <c r="PPO34" s="291"/>
      <c r="PPP34" s="291"/>
      <c r="PPQ34" s="291"/>
      <c r="PPR34" s="291"/>
      <c r="PPS34" s="291"/>
      <c r="PPT34" s="291"/>
      <c r="PPU34" s="291"/>
      <c r="PPV34" s="291"/>
      <c r="PPW34" s="291"/>
      <c r="PPX34" s="291"/>
      <c r="PPY34" s="291"/>
      <c r="PPZ34" s="291"/>
      <c r="PQA34" s="291"/>
      <c r="PQB34" s="291"/>
      <c r="PQC34" s="291"/>
      <c r="PQD34" s="291"/>
      <c r="PQE34" s="291"/>
      <c r="PQF34" s="291"/>
      <c r="PQG34" s="291"/>
      <c r="PQH34" s="291"/>
      <c r="PQI34" s="291"/>
      <c r="PQJ34" s="291"/>
      <c r="PQK34" s="291"/>
      <c r="PQL34" s="291"/>
      <c r="PQM34" s="291"/>
      <c r="PQN34" s="291"/>
      <c r="PQO34" s="291"/>
      <c r="PQP34" s="291"/>
      <c r="PQQ34" s="291"/>
      <c r="PQR34" s="291"/>
      <c r="PQS34" s="291"/>
      <c r="PQT34" s="291"/>
      <c r="PQU34" s="291"/>
      <c r="PQV34" s="291"/>
      <c r="PQW34" s="291"/>
      <c r="PQX34" s="291"/>
      <c r="PQY34" s="291"/>
      <c r="PQZ34" s="291"/>
      <c r="PRA34" s="291"/>
      <c r="PRB34" s="291"/>
      <c r="PRC34" s="291"/>
      <c r="PRD34" s="291"/>
      <c r="PRE34" s="291"/>
      <c r="PRF34" s="291"/>
      <c r="PRG34" s="291"/>
      <c r="PRH34" s="291"/>
      <c r="PRI34" s="291"/>
      <c r="PRJ34" s="291"/>
      <c r="PRK34" s="291"/>
      <c r="PRL34" s="291"/>
      <c r="PRM34" s="291"/>
      <c r="PRN34" s="291"/>
      <c r="PRO34" s="291"/>
      <c r="PRP34" s="291"/>
      <c r="PRQ34" s="291"/>
      <c r="PRR34" s="291"/>
      <c r="PRS34" s="291"/>
      <c r="PRT34" s="291"/>
      <c r="PRU34" s="291"/>
      <c r="PRV34" s="291"/>
      <c r="PRW34" s="291"/>
      <c r="PRX34" s="291"/>
      <c r="PRY34" s="291"/>
      <c r="PRZ34" s="291"/>
      <c r="PSA34" s="291"/>
      <c r="PSB34" s="291"/>
      <c r="PSC34" s="291"/>
      <c r="PSD34" s="291"/>
      <c r="PSE34" s="291"/>
      <c r="PSF34" s="291"/>
      <c r="PSG34" s="291"/>
      <c r="PSH34" s="291"/>
      <c r="PSI34" s="291"/>
      <c r="PSJ34" s="291"/>
      <c r="PSK34" s="291"/>
      <c r="PSL34" s="291"/>
      <c r="PSM34" s="291"/>
      <c r="PSN34" s="291"/>
      <c r="PSO34" s="291"/>
      <c r="PSP34" s="291"/>
      <c r="PSQ34" s="291"/>
      <c r="PSR34" s="291"/>
      <c r="PSS34" s="291"/>
      <c r="PST34" s="291"/>
      <c r="PSU34" s="291"/>
      <c r="PSV34" s="291"/>
      <c r="PSW34" s="291"/>
      <c r="PSX34" s="291"/>
      <c r="PSY34" s="291"/>
      <c r="PSZ34" s="291"/>
      <c r="PTA34" s="291"/>
      <c r="PTB34" s="291"/>
      <c r="PTC34" s="291"/>
      <c r="PTD34" s="291"/>
      <c r="PTE34" s="291"/>
      <c r="PTF34" s="291"/>
      <c r="PTG34" s="291"/>
      <c r="PTH34" s="291"/>
      <c r="PTI34" s="291"/>
      <c r="PTJ34" s="291"/>
      <c r="PTK34" s="291"/>
      <c r="PTL34" s="291"/>
      <c r="PTM34" s="291"/>
      <c r="PTN34" s="291"/>
      <c r="PTO34" s="291"/>
      <c r="PTP34" s="291"/>
      <c r="PTQ34" s="291"/>
      <c r="PTR34" s="291"/>
      <c r="PTS34" s="291"/>
      <c r="PTT34" s="291"/>
      <c r="PTU34" s="291"/>
      <c r="PTV34" s="291"/>
      <c r="PTW34" s="291"/>
      <c r="PTX34" s="291"/>
      <c r="PTY34" s="291"/>
      <c r="PTZ34" s="291"/>
      <c r="PUA34" s="291"/>
      <c r="PUB34" s="291"/>
      <c r="PUC34" s="291"/>
      <c r="PUD34" s="291"/>
      <c r="PUE34" s="291"/>
      <c r="PUF34" s="291"/>
      <c r="PUG34" s="291"/>
      <c r="PUH34" s="291"/>
      <c r="PUI34" s="291"/>
      <c r="PUJ34" s="291"/>
      <c r="PUK34" s="291"/>
      <c r="PUL34" s="291"/>
      <c r="PUM34" s="291"/>
      <c r="PUN34" s="291"/>
      <c r="PUO34" s="291"/>
      <c r="PUP34" s="291"/>
      <c r="PUQ34" s="291"/>
      <c r="PUR34" s="291"/>
      <c r="PUS34" s="291"/>
      <c r="PUT34" s="291"/>
      <c r="PUU34" s="291"/>
      <c r="PUV34" s="291"/>
      <c r="PUW34" s="291"/>
      <c r="PUX34" s="291"/>
      <c r="PUY34" s="291"/>
      <c r="PUZ34" s="291"/>
      <c r="PVA34" s="291"/>
      <c r="PVB34" s="291"/>
      <c r="PVC34" s="291"/>
      <c r="PVD34" s="291"/>
      <c r="PVE34" s="291"/>
      <c r="PVF34" s="291"/>
      <c r="PVG34" s="291"/>
      <c r="PVH34" s="291"/>
      <c r="PVI34" s="291"/>
      <c r="PVJ34" s="291"/>
      <c r="PVK34" s="291"/>
      <c r="PVL34" s="291"/>
      <c r="PVM34" s="291"/>
      <c r="PVN34" s="291"/>
      <c r="PVO34" s="291"/>
      <c r="PVP34" s="291"/>
      <c r="PVQ34" s="291"/>
      <c r="PVR34" s="291"/>
      <c r="PVS34" s="291"/>
      <c r="PVT34" s="291"/>
      <c r="PVU34" s="291"/>
      <c r="PVV34" s="291"/>
      <c r="PVW34" s="291"/>
      <c r="PVX34" s="291"/>
      <c r="PVY34" s="291"/>
      <c r="PVZ34" s="291"/>
      <c r="PWA34" s="291"/>
      <c r="PWB34" s="291"/>
      <c r="PWC34" s="291"/>
      <c r="PWD34" s="291"/>
      <c r="PWE34" s="291"/>
      <c r="PWF34" s="291"/>
      <c r="PWG34" s="291"/>
      <c r="PWH34" s="291"/>
      <c r="PWI34" s="291"/>
      <c r="PWJ34" s="291"/>
      <c r="PWK34" s="291"/>
      <c r="PWL34" s="291"/>
      <c r="PWM34" s="291"/>
      <c r="PWN34" s="291"/>
      <c r="PWO34" s="291"/>
      <c r="PWP34" s="291"/>
      <c r="PWQ34" s="291"/>
      <c r="PWR34" s="291"/>
      <c r="PWS34" s="291"/>
      <c r="PWT34" s="291"/>
      <c r="PWU34" s="291"/>
      <c r="PWV34" s="291"/>
      <c r="PWW34" s="291"/>
      <c r="PWX34" s="291"/>
      <c r="PWY34" s="291"/>
      <c r="PWZ34" s="291"/>
      <c r="PXA34" s="291"/>
      <c r="PXB34" s="291"/>
      <c r="PXC34" s="291"/>
      <c r="PXD34" s="291"/>
      <c r="PXE34" s="291"/>
      <c r="PXF34" s="291"/>
      <c r="PXG34" s="291"/>
      <c r="PXH34" s="291"/>
      <c r="PXI34" s="291"/>
      <c r="PXJ34" s="291"/>
      <c r="PXK34" s="291"/>
      <c r="PXL34" s="291"/>
      <c r="PXM34" s="291"/>
      <c r="PXN34" s="291"/>
      <c r="PXO34" s="291"/>
      <c r="PXP34" s="291"/>
      <c r="PXQ34" s="291"/>
      <c r="PXR34" s="291"/>
      <c r="PXS34" s="291"/>
      <c r="PXT34" s="291"/>
      <c r="PXU34" s="291"/>
      <c r="PXV34" s="291"/>
      <c r="PXW34" s="291"/>
      <c r="PXX34" s="291"/>
      <c r="PXY34" s="291"/>
      <c r="PXZ34" s="291"/>
      <c r="PYA34" s="291"/>
      <c r="PYB34" s="291"/>
      <c r="PYC34" s="291"/>
      <c r="PYD34" s="291"/>
      <c r="PYE34" s="291"/>
      <c r="PYF34" s="291"/>
      <c r="PYG34" s="291"/>
      <c r="PYH34" s="291"/>
      <c r="PYI34" s="291"/>
      <c r="PYJ34" s="291"/>
      <c r="PYK34" s="291"/>
      <c r="PYL34" s="291"/>
      <c r="PYM34" s="291"/>
      <c r="PYN34" s="291"/>
      <c r="PYO34" s="291"/>
      <c r="PYP34" s="291"/>
      <c r="PYQ34" s="291"/>
      <c r="PYR34" s="291"/>
      <c r="PYS34" s="291"/>
      <c r="PYT34" s="291"/>
      <c r="PYU34" s="291"/>
      <c r="PYV34" s="291"/>
      <c r="PYW34" s="291"/>
      <c r="PYX34" s="291"/>
      <c r="PYY34" s="291"/>
      <c r="PYZ34" s="291"/>
      <c r="PZA34" s="291"/>
      <c r="PZB34" s="291"/>
      <c r="PZC34" s="291"/>
      <c r="PZD34" s="291"/>
      <c r="PZE34" s="291"/>
      <c r="PZF34" s="291"/>
      <c r="PZG34" s="291"/>
      <c r="PZH34" s="291"/>
      <c r="PZI34" s="291"/>
      <c r="PZJ34" s="291"/>
      <c r="PZK34" s="291"/>
      <c r="PZL34" s="291"/>
      <c r="PZM34" s="291"/>
      <c r="PZN34" s="291"/>
      <c r="PZO34" s="291"/>
      <c r="PZP34" s="291"/>
      <c r="PZQ34" s="291"/>
      <c r="PZR34" s="291"/>
      <c r="PZS34" s="291"/>
      <c r="PZT34" s="291"/>
      <c r="PZU34" s="291"/>
      <c r="PZV34" s="291"/>
      <c r="PZW34" s="291"/>
      <c r="PZX34" s="291"/>
      <c r="PZY34" s="291"/>
      <c r="PZZ34" s="291"/>
      <c r="QAA34" s="291"/>
      <c r="QAB34" s="291"/>
      <c r="QAC34" s="291"/>
      <c r="QAD34" s="291"/>
      <c r="QAE34" s="291"/>
      <c r="QAF34" s="291"/>
      <c r="QAG34" s="291"/>
      <c r="QAH34" s="291"/>
      <c r="QAI34" s="291"/>
      <c r="QAJ34" s="291"/>
      <c r="QAK34" s="291"/>
      <c r="QAL34" s="291"/>
      <c r="QAM34" s="291"/>
      <c r="QAN34" s="291"/>
      <c r="QAO34" s="291"/>
      <c r="QAP34" s="291"/>
      <c r="QAQ34" s="291"/>
      <c r="QAR34" s="291"/>
      <c r="QAS34" s="291"/>
      <c r="QAT34" s="291"/>
      <c r="QAU34" s="291"/>
      <c r="QAV34" s="291"/>
      <c r="QAW34" s="291"/>
      <c r="QAX34" s="291"/>
      <c r="QAY34" s="291"/>
      <c r="QAZ34" s="291"/>
      <c r="QBA34" s="291"/>
      <c r="QBB34" s="291"/>
      <c r="QBC34" s="291"/>
      <c r="QBD34" s="291"/>
      <c r="QBE34" s="291"/>
      <c r="QBF34" s="291"/>
      <c r="QBG34" s="291"/>
      <c r="QBH34" s="291"/>
      <c r="QBI34" s="291"/>
      <c r="QBJ34" s="291"/>
      <c r="QBK34" s="291"/>
      <c r="QBL34" s="291"/>
      <c r="QBM34" s="291"/>
      <c r="QBN34" s="291"/>
      <c r="QBO34" s="291"/>
      <c r="QBP34" s="291"/>
      <c r="QBQ34" s="291"/>
      <c r="QBR34" s="291"/>
      <c r="QBS34" s="291"/>
      <c r="QBT34" s="291"/>
      <c r="QBU34" s="291"/>
      <c r="QBV34" s="291"/>
      <c r="QBW34" s="291"/>
      <c r="QBX34" s="291"/>
      <c r="QBY34" s="291"/>
      <c r="QBZ34" s="291"/>
      <c r="QCA34" s="291"/>
      <c r="QCB34" s="291"/>
      <c r="QCC34" s="291"/>
      <c r="QCD34" s="291"/>
      <c r="QCE34" s="291"/>
      <c r="QCF34" s="291"/>
      <c r="QCG34" s="291"/>
      <c r="QCH34" s="291"/>
      <c r="QCI34" s="291"/>
      <c r="QCJ34" s="291"/>
      <c r="QCK34" s="291"/>
      <c r="QCL34" s="291"/>
      <c r="QCM34" s="291"/>
      <c r="QCN34" s="291"/>
      <c r="QCO34" s="291"/>
      <c r="QCP34" s="291"/>
      <c r="QCQ34" s="291"/>
      <c r="QCR34" s="291"/>
      <c r="QCS34" s="291"/>
      <c r="QCT34" s="291"/>
      <c r="QCU34" s="291"/>
      <c r="QCV34" s="291"/>
      <c r="QCW34" s="291"/>
      <c r="QCX34" s="291"/>
      <c r="QCY34" s="291"/>
      <c r="QCZ34" s="291"/>
      <c r="QDA34" s="291"/>
      <c r="QDB34" s="291"/>
      <c r="QDC34" s="291"/>
      <c r="QDD34" s="291"/>
      <c r="QDE34" s="291"/>
      <c r="QDF34" s="291"/>
      <c r="QDG34" s="291"/>
      <c r="QDH34" s="291"/>
      <c r="QDI34" s="291"/>
      <c r="QDJ34" s="291"/>
      <c r="QDK34" s="291"/>
      <c r="QDL34" s="291"/>
      <c r="QDM34" s="291"/>
      <c r="QDN34" s="291"/>
      <c r="QDO34" s="291"/>
      <c r="QDP34" s="291"/>
      <c r="QDQ34" s="291"/>
      <c r="QDR34" s="291"/>
      <c r="QDS34" s="291"/>
      <c r="QDT34" s="291"/>
      <c r="QDU34" s="291"/>
      <c r="QDV34" s="291"/>
      <c r="QDW34" s="291"/>
      <c r="QDX34" s="291"/>
      <c r="QDY34" s="291"/>
      <c r="QDZ34" s="291"/>
      <c r="QEA34" s="291"/>
      <c r="QEB34" s="291"/>
      <c r="QEC34" s="291"/>
      <c r="QED34" s="291"/>
      <c r="QEE34" s="291"/>
      <c r="QEF34" s="291"/>
      <c r="QEG34" s="291"/>
      <c r="QEH34" s="291"/>
      <c r="QEI34" s="291"/>
      <c r="QEJ34" s="291"/>
      <c r="QEK34" s="291"/>
      <c r="QEL34" s="291"/>
      <c r="QEM34" s="291"/>
      <c r="QEN34" s="291"/>
      <c r="QEO34" s="291"/>
      <c r="QEP34" s="291"/>
      <c r="QEQ34" s="291"/>
      <c r="QER34" s="291"/>
      <c r="QES34" s="291"/>
      <c r="QET34" s="291"/>
      <c r="QEU34" s="291"/>
      <c r="QEV34" s="291"/>
      <c r="QEW34" s="291"/>
      <c r="QEX34" s="291"/>
      <c r="QEY34" s="291"/>
      <c r="QEZ34" s="291"/>
      <c r="QFA34" s="291"/>
      <c r="QFB34" s="291"/>
      <c r="QFC34" s="291"/>
      <c r="QFD34" s="291"/>
      <c r="QFE34" s="291"/>
      <c r="QFF34" s="291"/>
      <c r="QFG34" s="291"/>
      <c r="QFH34" s="291"/>
      <c r="QFI34" s="291"/>
      <c r="QFJ34" s="291"/>
      <c r="QFK34" s="291"/>
      <c r="QFL34" s="291"/>
      <c r="QFM34" s="291"/>
      <c r="QFN34" s="291"/>
      <c r="QFO34" s="291"/>
      <c r="QFP34" s="291"/>
      <c r="QFQ34" s="291"/>
      <c r="QFR34" s="291"/>
      <c r="QFS34" s="291"/>
      <c r="QFT34" s="291"/>
      <c r="QFU34" s="291"/>
      <c r="QFV34" s="291"/>
      <c r="QFW34" s="291"/>
      <c r="QFX34" s="291"/>
      <c r="QFY34" s="291"/>
      <c r="QFZ34" s="291"/>
      <c r="QGA34" s="291"/>
      <c r="QGB34" s="291"/>
      <c r="QGC34" s="291"/>
      <c r="QGD34" s="291"/>
      <c r="QGE34" s="291"/>
      <c r="QGF34" s="291"/>
      <c r="QGG34" s="291"/>
      <c r="QGH34" s="291"/>
      <c r="QGI34" s="291"/>
      <c r="QGJ34" s="291"/>
      <c r="QGK34" s="291"/>
      <c r="QGL34" s="291"/>
      <c r="QGM34" s="291"/>
      <c r="QGN34" s="291"/>
      <c r="QGO34" s="291"/>
      <c r="QGP34" s="291"/>
      <c r="QGQ34" s="291"/>
      <c r="QGR34" s="291"/>
      <c r="QGS34" s="291"/>
      <c r="QGT34" s="291"/>
      <c r="QGU34" s="291"/>
      <c r="QGV34" s="291"/>
      <c r="QGW34" s="291"/>
      <c r="QGX34" s="291"/>
      <c r="QGY34" s="291"/>
      <c r="QGZ34" s="291"/>
      <c r="QHA34" s="291"/>
      <c r="QHB34" s="291"/>
      <c r="QHC34" s="291"/>
      <c r="QHD34" s="291"/>
      <c r="QHE34" s="291"/>
      <c r="QHF34" s="291"/>
      <c r="QHG34" s="291"/>
      <c r="QHH34" s="291"/>
      <c r="QHI34" s="291"/>
      <c r="QHJ34" s="291"/>
      <c r="QHK34" s="291"/>
      <c r="QHL34" s="291"/>
      <c r="QHM34" s="291"/>
      <c r="QHN34" s="291"/>
      <c r="QHO34" s="291"/>
      <c r="QHP34" s="291"/>
      <c r="QHQ34" s="291"/>
      <c r="QHR34" s="291"/>
      <c r="QHS34" s="291"/>
      <c r="QHT34" s="291"/>
      <c r="QHU34" s="291"/>
      <c r="QHV34" s="291"/>
      <c r="QHW34" s="291"/>
      <c r="QHX34" s="291"/>
      <c r="QHY34" s="291"/>
      <c r="QHZ34" s="291"/>
      <c r="QIA34" s="291"/>
      <c r="QIB34" s="291"/>
      <c r="QIC34" s="291"/>
      <c r="QID34" s="291"/>
      <c r="QIE34" s="291"/>
      <c r="QIF34" s="291"/>
      <c r="QIG34" s="291"/>
      <c r="QIH34" s="291"/>
      <c r="QII34" s="291"/>
      <c r="QIJ34" s="291"/>
      <c r="QIK34" s="291"/>
      <c r="QIL34" s="291"/>
      <c r="QIM34" s="291"/>
      <c r="QIN34" s="291"/>
      <c r="QIO34" s="291"/>
      <c r="QIP34" s="291"/>
      <c r="QIQ34" s="291"/>
      <c r="QIR34" s="291"/>
      <c r="QIS34" s="291"/>
      <c r="QIT34" s="291"/>
      <c r="QIU34" s="291"/>
      <c r="QIV34" s="291"/>
      <c r="QIW34" s="291"/>
      <c r="QIX34" s="291"/>
      <c r="QIY34" s="291"/>
      <c r="QIZ34" s="291"/>
      <c r="QJA34" s="291"/>
      <c r="QJB34" s="291"/>
      <c r="QJC34" s="291"/>
      <c r="QJD34" s="291"/>
      <c r="QJE34" s="291"/>
      <c r="QJF34" s="291"/>
      <c r="QJG34" s="291"/>
      <c r="QJH34" s="291"/>
      <c r="QJI34" s="291"/>
      <c r="QJJ34" s="291"/>
      <c r="QJK34" s="291"/>
      <c r="QJL34" s="291"/>
      <c r="QJM34" s="291"/>
      <c r="QJN34" s="291"/>
      <c r="QJO34" s="291"/>
      <c r="QJP34" s="291"/>
      <c r="QJQ34" s="291"/>
      <c r="QJR34" s="291"/>
      <c r="QJS34" s="291"/>
      <c r="QJT34" s="291"/>
      <c r="QJU34" s="291"/>
      <c r="QJV34" s="291"/>
      <c r="QJW34" s="291"/>
      <c r="QJX34" s="291"/>
      <c r="QJY34" s="291"/>
      <c r="QJZ34" s="291"/>
      <c r="QKA34" s="291"/>
      <c r="QKB34" s="291"/>
      <c r="QKC34" s="291"/>
      <c r="QKD34" s="291"/>
      <c r="QKE34" s="291"/>
      <c r="QKF34" s="291"/>
      <c r="QKG34" s="291"/>
      <c r="QKH34" s="291"/>
      <c r="QKI34" s="291"/>
      <c r="QKJ34" s="291"/>
      <c r="QKK34" s="291"/>
      <c r="QKL34" s="291"/>
      <c r="QKM34" s="291"/>
      <c r="QKN34" s="291"/>
      <c r="QKO34" s="291"/>
      <c r="QKP34" s="291"/>
      <c r="QKQ34" s="291"/>
      <c r="QKR34" s="291"/>
      <c r="QKS34" s="291"/>
      <c r="QKT34" s="291"/>
      <c r="QKU34" s="291"/>
      <c r="QKV34" s="291"/>
      <c r="QKW34" s="291"/>
      <c r="QKX34" s="291"/>
      <c r="QKY34" s="291"/>
      <c r="QKZ34" s="291"/>
      <c r="QLA34" s="291"/>
      <c r="QLB34" s="291"/>
      <c r="QLC34" s="291"/>
      <c r="QLD34" s="291"/>
      <c r="QLE34" s="291"/>
      <c r="QLF34" s="291"/>
      <c r="QLG34" s="291"/>
      <c r="QLH34" s="291"/>
      <c r="QLI34" s="291"/>
      <c r="QLJ34" s="291"/>
      <c r="QLK34" s="291"/>
      <c r="QLL34" s="291"/>
      <c r="QLM34" s="291"/>
      <c r="QLN34" s="291"/>
      <c r="QLO34" s="291"/>
      <c r="QLP34" s="291"/>
      <c r="QLQ34" s="291"/>
      <c r="QLR34" s="291"/>
      <c r="QLS34" s="291"/>
      <c r="QLT34" s="291"/>
      <c r="QLU34" s="291"/>
      <c r="QLV34" s="291"/>
      <c r="QLW34" s="291"/>
      <c r="QLX34" s="291"/>
      <c r="QLY34" s="291"/>
      <c r="QLZ34" s="291"/>
      <c r="QMA34" s="291"/>
      <c r="QMB34" s="291"/>
      <c r="QMC34" s="291"/>
      <c r="QMD34" s="291"/>
      <c r="QME34" s="291"/>
      <c r="QMF34" s="291"/>
      <c r="QMG34" s="291"/>
      <c r="QMH34" s="291"/>
      <c r="QMI34" s="291"/>
      <c r="QMJ34" s="291"/>
      <c r="QMK34" s="291"/>
      <c r="QML34" s="291"/>
      <c r="QMM34" s="291"/>
      <c r="QMN34" s="291"/>
      <c r="QMO34" s="291"/>
      <c r="QMP34" s="291"/>
      <c r="QMQ34" s="291"/>
      <c r="QMR34" s="291"/>
      <c r="QMS34" s="291"/>
      <c r="QMT34" s="291"/>
      <c r="QMU34" s="291"/>
      <c r="QMV34" s="291"/>
      <c r="QMW34" s="291"/>
      <c r="QMX34" s="291"/>
      <c r="QMY34" s="291"/>
      <c r="QMZ34" s="291"/>
      <c r="QNA34" s="291"/>
      <c r="QNB34" s="291"/>
      <c r="QNC34" s="291"/>
      <c r="QND34" s="291"/>
      <c r="QNE34" s="291"/>
      <c r="QNF34" s="291"/>
      <c r="QNG34" s="291"/>
      <c r="QNH34" s="291"/>
      <c r="QNI34" s="291"/>
      <c r="QNJ34" s="291"/>
      <c r="QNK34" s="291"/>
      <c r="QNL34" s="291"/>
      <c r="QNM34" s="291"/>
      <c r="QNN34" s="291"/>
      <c r="QNO34" s="291"/>
      <c r="QNP34" s="291"/>
      <c r="QNQ34" s="291"/>
      <c r="QNR34" s="291"/>
      <c r="QNS34" s="291"/>
      <c r="QNT34" s="291"/>
      <c r="QNU34" s="291"/>
      <c r="QNV34" s="291"/>
      <c r="QNW34" s="291"/>
      <c r="QNX34" s="291"/>
      <c r="QNY34" s="291"/>
      <c r="QNZ34" s="291"/>
      <c r="QOA34" s="291"/>
      <c r="QOB34" s="291"/>
      <c r="QOC34" s="291"/>
      <c r="QOD34" s="291"/>
      <c r="QOE34" s="291"/>
      <c r="QOF34" s="291"/>
      <c r="QOG34" s="291"/>
      <c r="QOH34" s="291"/>
      <c r="QOI34" s="291"/>
      <c r="QOJ34" s="291"/>
      <c r="QOK34" s="291"/>
      <c r="QOL34" s="291"/>
      <c r="QOM34" s="291"/>
      <c r="QON34" s="291"/>
      <c r="QOO34" s="291"/>
      <c r="QOP34" s="291"/>
      <c r="QOQ34" s="291"/>
      <c r="QOR34" s="291"/>
      <c r="QOS34" s="291"/>
      <c r="QOT34" s="291"/>
      <c r="QOU34" s="291"/>
      <c r="QOV34" s="291"/>
      <c r="QOW34" s="291"/>
      <c r="QOX34" s="291"/>
      <c r="QOY34" s="291"/>
      <c r="QOZ34" s="291"/>
      <c r="QPA34" s="291"/>
      <c r="QPB34" s="291"/>
      <c r="QPC34" s="291"/>
      <c r="QPD34" s="291"/>
      <c r="QPE34" s="291"/>
      <c r="QPF34" s="291"/>
      <c r="QPG34" s="291"/>
      <c r="QPH34" s="291"/>
      <c r="QPI34" s="291"/>
      <c r="QPJ34" s="291"/>
      <c r="QPK34" s="291"/>
      <c r="QPL34" s="291"/>
      <c r="QPM34" s="291"/>
      <c r="QPN34" s="291"/>
      <c r="QPO34" s="291"/>
      <c r="QPP34" s="291"/>
      <c r="QPQ34" s="291"/>
      <c r="QPR34" s="291"/>
      <c r="QPS34" s="291"/>
      <c r="QPT34" s="291"/>
      <c r="QPU34" s="291"/>
      <c r="QPV34" s="291"/>
      <c r="QPW34" s="291"/>
      <c r="QPX34" s="291"/>
      <c r="QPY34" s="291"/>
      <c r="QPZ34" s="291"/>
      <c r="QQA34" s="291"/>
      <c r="QQB34" s="291"/>
      <c r="QQC34" s="291"/>
      <c r="QQD34" s="291"/>
      <c r="QQE34" s="291"/>
      <c r="QQF34" s="291"/>
      <c r="QQG34" s="291"/>
      <c r="QQH34" s="291"/>
      <c r="QQI34" s="291"/>
      <c r="QQJ34" s="291"/>
      <c r="QQK34" s="291"/>
      <c r="QQL34" s="291"/>
      <c r="QQM34" s="291"/>
      <c r="QQN34" s="291"/>
      <c r="QQO34" s="291"/>
      <c r="QQP34" s="291"/>
      <c r="QQQ34" s="291"/>
      <c r="QQR34" s="291"/>
      <c r="QQS34" s="291"/>
      <c r="QQT34" s="291"/>
      <c r="QQU34" s="291"/>
      <c r="QQV34" s="291"/>
      <c r="QQW34" s="291"/>
      <c r="QQX34" s="291"/>
      <c r="QQY34" s="291"/>
      <c r="QQZ34" s="291"/>
      <c r="QRA34" s="291"/>
      <c r="QRB34" s="291"/>
      <c r="QRC34" s="291"/>
      <c r="QRD34" s="291"/>
      <c r="QRE34" s="291"/>
      <c r="QRF34" s="291"/>
      <c r="QRG34" s="291"/>
      <c r="QRH34" s="291"/>
      <c r="QRI34" s="291"/>
      <c r="QRJ34" s="291"/>
      <c r="QRK34" s="291"/>
      <c r="QRL34" s="291"/>
      <c r="QRM34" s="291"/>
      <c r="QRN34" s="291"/>
      <c r="QRO34" s="291"/>
      <c r="QRP34" s="291"/>
      <c r="QRQ34" s="291"/>
      <c r="QRR34" s="291"/>
      <c r="QRS34" s="291"/>
      <c r="QRT34" s="291"/>
      <c r="QRU34" s="291"/>
      <c r="QRV34" s="291"/>
      <c r="QRW34" s="291"/>
      <c r="QRX34" s="291"/>
      <c r="QRY34" s="291"/>
      <c r="QRZ34" s="291"/>
      <c r="QSA34" s="291"/>
      <c r="QSB34" s="291"/>
      <c r="QSC34" s="291"/>
      <c r="QSD34" s="291"/>
      <c r="QSE34" s="291"/>
      <c r="QSF34" s="291"/>
      <c r="QSG34" s="291"/>
      <c r="QSH34" s="291"/>
      <c r="QSI34" s="291"/>
      <c r="QSJ34" s="291"/>
      <c r="QSK34" s="291"/>
      <c r="QSL34" s="291"/>
      <c r="QSM34" s="291"/>
      <c r="QSN34" s="291"/>
      <c r="QSO34" s="291"/>
      <c r="QSP34" s="291"/>
      <c r="QSQ34" s="291"/>
      <c r="QSR34" s="291"/>
      <c r="QSS34" s="291"/>
      <c r="QST34" s="291"/>
      <c r="QSU34" s="291"/>
      <c r="QSV34" s="291"/>
      <c r="QSW34" s="291"/>
      <c r="QSX34" s="291"/>
      <c r="QSY34" s="291"/>
      <c r="QSZ34" s="291"/>
      <c r="QTA34" s="291"/>
      <c r="QTB34" s="291"/>
      <c r="QTC34" s="291"/>
      <c r="QTD34" s="291"/>
      <c r="QTE34" s="291"/>
      <c r="QTF34" s="291"/>
      <c r="QTG34" s="291"/>
      <c r="QTH34" s="291"/>
      <c r="QTI34" s="291"/>
      <c r="QTJ34" s="291"/>
      <c r="QTK34" s="291"/>
      <c r="QTL34" s="291"/>
      <c r="QTM34" s="291"/>
      <c r="QTN34" s="291"/>
      <c r="QTO34" s="291"/>
      <c r="QTP34" s="291"/>
      <c r="QTQ34" s="291"/>
      <c r="QTR34" s="291"/>
      <c r="QTS34" s="291"/>
      <c r="QTT34" s="291"/>
      <c r="QTU34" s="291"/>
      <c r="QTV34" s="291"/>
      <c r="QTW34" s="291"/>
      <c r="QTX34" s="291"/>
      <c r="QTY34" s="291"/>
      <c r="QTZ34" s="291"/>
      <c r="QUA34" s="291"/>
      <c r="QUB34" s="291"/>
      <c r="QUC34" s="291"/>
      <c r="QUD34" s="291"/>
      <c r="QUE34" s="291"/>
      <c r="QUF34" s="291"/>
      <c r="QUG34" s="291"/>
      <c r="QUH34" s="291"/>
      <c r="QUI34" s="291"/>
      <c r="QUJ34" s="291"/>
      <c r="QUK34" s="291"/>
      <c r="QUL34" s="291"/>
      <c r="QUM34" s="291"/>
      <c r="QUN34" s="291"/>
      <c r="QUO34" s="291"/>
      <c r="QUP34" s="291"/>
      <c r="QUQ34" s="291"/>
      <c r="QUR34" s="291"/>
      <c r="QUS34" s="291"/>
      <c r="QUT34" s="291"/>
      <c r="QUU34" s="291"/>
      <c r="QUV34" s="291"/>
      <c r="QUW34" s="291"/>
      <c r="QUX34" s="291"/>
      <c r="QUY34" s="291"/>
      <c r="QUZ34" s="291"/>
      <c r="QVA34" s="291"/>
      <c r="QVB34" s="291"/>
      <c r="QVC34" s="291"/>
      <c r="QVD34" s="291"/>
      <c r="QVE34" s="291"/>
      <c r="QVF34" s="291"/>
      <c r="QVG34" s="291"/>
      <c r="QVH34" s="291"/>
      <c r="QVI34" s="291"/>
      <c r="QVJ34" s="291"/>
      <c r="QVK34" s="291"/>
      <c r="QVL34" s="291"/>
      <c r="QVM34" s="291"/>
      <c r="QVN34" s="291"/>
      <c r="QVO34" s="291"/>
      <c r="QVP34" s="291"/>
      <c r="QVQ34" s="291"/>
      <c r="QVR34" s="291"/>
      <c r="QVS34" s="291"/>
      <c r="QVT34" s="291"/>
      <c r="QVU34" s="291"/>
      <c r="QVV34" s="291"/>
      <c r="QVW34" s="291"/>
      <c r="QVX34" s="291"/>
      <c r="QVY34" s="291"/>
      <c r="QVZ34" s="291"/>
      <c r="QWA34" s="291"/>
      <c r="QWB34" s="291"/>
      <c r="QWC34" s="291"/>
      <c r="QWD34" s="291"/>
      <c r="QWE34" s="291"/>
      <c r="QWF34" s="291"/>
      <c r="QWG34" s="291"/>
      <c r="QWH34" s="291"/>
      <c r="QWI34" s="291"/>
      <c r="QWJ34" s="291"/>
      <c r="QWK34" s="291"/>
      <c r="QWL34" s="291"/>
      <c r="QWM34" s="291"/>
      <c r="QWN34" s="291"/>
      <c r="QWO34" s="291"/>
      <c r="QWP34" s="291"/>
      <c r="QWQ34" s="291"/>
      <c r="QWR34" s="291"/>
      <c r="QWS34" s="291"/>
      <c r="QWT34" s="291"/>
      <c r="QWU34" s="291"/>
      <c r="QWV34" s="291"/>
      <c r="QWW34" s="291"/>
      <c r="QWX34" s="291"/>
      <c r="QWY34" s="291"/>
      <c r="QWZ34" s="291"/>
      <c r="QXA34" s="291"/>
      <c r="QXB34" s="291"/>
      <c r="QXC34" s="291"/>
      <c r="QXD34" s="291"/>
      <c r="QXE34" s="291"/>
      <c r="QXF34" s="291"/>
      <c r="QXG34" s="291"/>
      <c r="QXH34" s="291"/>
      <c r="QXI34" s="291"/>
      <c r="QXJ34" s="291"/>
      <c r="QXK34" s="291"/>
      <c r="QXL34" s="291"/>
      <c r="QXM34" s="291"/>
      <c r="QXN34" s="291"/>
      <c r="QXO34" s="291"/>
      <c r="QXP34" s="291"/>
      <c r="QXQ34" s="291"/>
      <c r="QXR34" s="291"/>
      <c r="QXS34" s="291"/>
      <c r="QXT34" s="291"/>
      <c r="QXU34" s="291"/>
      <c r="QXV34" s="291"/>
      <c r="QXW34" s="291"/>
      <c r="QXX34" s="291"/>
      <c r="QXY34" s="291"/>
      <c r="QXZ34" s="291"/>
      <c r="QYA34" s="291"/>
      <c r="QYB34" s="291"/>
      <c r="QYC34" s="291"/>
      <c r="QYD34" s="291"/>
      <c r="QYE34" s="291"/>
      <c r="QYF34" s="291"/>
      <c r="QYG34" s="291"/>
      <c r="QYH34" s="291"/>
      <c r="QYI34" s="291"/>
      <c r="QYJ34" s="291"/>
      <c r="QYK34" s="291"/>
      <c r="QYL34" s="291"/>
      <c r="QYM34" s="291"/>
      <c r="QYN34" s="291"/>
      <c r="QYO34" s="291"/>
      <c r="QYP34" s="291"/>
      <c r="QYQ34" s="291"/>
      <c r="QYR34" s="291"/>
      <c r="QYS34" s="291"/>
      <c r="QYT34" s="291"/>
      <c r="QYU34" s="291"/>
      <c r="QYV34" s="291"/>
      <c r="QYW34" s="291"/>
      <c r="QYX34" s="291"/>
      <c r="QYY34" s="291"/>
      <c r="QYZ34" s="291"/>
      <c r="QZA34" s="291"/>
      <c r="QZB34" s="291"/>
      <c r="QZC34" s="291"/>
      <c r="QZD34" s="291"/>
      <c r="QZE34" s="291"/>
      <c r="QZF34" s="291"/>
      <c r="QZG34" s="291"/>
      <c r="QZH34" s="291"/>
      <c r="QZI34" s="291"/>
      <c r="QZJ34" s="291"/>
      <c r="QZK34" s="291"/>
      <c r="QZL34" s="291"/>
      <c r="QZM34" s="291"/>
      <c r="QZN34" s="291"/>
      <c r="QZO34" s="291"/>
      <c r="QZP34" s="291"/>
      <c r="QZQ34" s="291"/>
      <c r="QZR34" s="291"/>
      <c r="QZS34" s="291"/>
      <c r="QZT34" s="291"/>
      <c r="QZU34" s="291"/>
      <c r="QZV34" s="291"/>
      <c r="QZW34" s="291"/>
      <c r="QZX34" s="291"/>
      <c r="QZY34" s="291"/>
      <c r="QZZ34" s="291"/>
      <c r="RAA34" s="291"/>
      <c r="RAB34" s="291"/>
      <c r="RAC34" s="291"/>
      <c r="RAD34" s="291"/>
      <c r="RAE34" s="291"/>
      <c r="RAF34" s="291"/>
      <c r="RAG34" s="291"/>
      <c r="RAH34" s="291"/>
      <c r="RAI34" s="291"/>
      <c r="RAJ34" s="291"/>
      <c r="RAK34" s="291"/>
      <c r="RAL34" s="291"/>
      <c r="RAM34" s="291"/>
      <c r="RAN34" s="291"/>
      <c r="RAO34" s="291"/>
      <c r="RAP34" s="291"/>
      <c r="RAQ34" s="291"/>
      <c r="RAR34" s="291"/>
      <c r="RAS34" s="291"/>
      <c r="RAT34" s="291"/>
      <c r="RAU34" s="291"/>
      <c r="RAV34" s="291"/>
      <c r="RAW34" s="291"/>
      <c r="RAX34" s="291"/>
      <c r="RAY34" s="291"/>
      <c r="RAZ34" s="291"/>
      <c r="RBA34" s="291"/>
      <c r="RBB34" s="291"/>
      <c r="RBC34" s="291"/>
      <c r="RBD34" s="291"/>
      <c r="RBE34" s="291"/>
      <c r="RBF34" s="291"/>
      <c r="RBG34" s="291"/>
      <c r="RBH34" s="291"/>
      <c r="RBI34" s="291"/>
      <c r="RBJ34" s="291"/>
      <c r="RBK34" s="291"/>
      <c r="RBL34" s="291"/>
      <c r="RBM34" s="291"/>
      <c r="RBN34" s="291"/>
      <c r="RBO34" s="291"/>
      <c r="RBP34" s="291"/>
      <c r="RBQ34" s="291"/>
      <c r="RBR34" s="291"/>
      <c r="RBS34" s="291"/>
      <c r="RBT34" s="291"/>
      <c r="RBU34" s="291"/>
      <c r="RBV34" s="291"/>
      <c r="RBW34" s="291"/>
      <c r="RBX34" s="291"/>
      <c r="RBY34" s="291"/>
      <c r="RBZ34" s="291"/>
      <c r="RCA34" s="291"/>
      <c r="RCB34" s="291"/>
      <c r="RCC34" s="291"/>
      <c r="RCD34" s="291"/>
      <c r="RCE34" s="291"/>
      <c r="RCF34" s="291"/>
      <c r="RCG34" s="291"/>
      <c r="RCH34" s="291"/>
      <c r="RCI34" s="291"/>
      <c r="RCJ34" s="291"/>
      <c r="RCK34" s="291"/>
      <c r="RCL34" s="291"/>
      <c r="RCM34" s="291"/>
      <c r="RCN34" s="291"/>
      <c r="RCO34" s="291"/>
      <c r="RCP34" s="291"/>
      <c r="RCQ34" s="291"/>
      <c r="RCR34" s="291"/>
      <c r="RCS34" s="291"/>
      <c r="RCT34" s="291"/>
      <c r="RCU34" s="291"/>
      <c r="RCV34" s="291"/>
      <c r="RCW34" s="291"/>
      <c r="RCX34" s="291"/>
      <c r="RCY34" s="291"/>
      <c r="RCZ34" s="291"/>
      <c r="RDA34" s="291"/>
      <c r="RDB34" s="291"/>
      <c r="RDC34" s="291"/>
      <c r="RDD34" s="291"/>
      <c r="RDE34" s="291"/>
      <c r="RDF34" s="291"/>
      <c r="RDG34" s="291"/>
      <c r="RDH34" s="291"/>
      <c r="RDI34" s="291"/>
      <c r="RDJ34" s="291"/>
      <c r="RDK34" s="291"/>
      <c r="RDL34" s="291"/>
      <c r="RDM34" s="291"/>
      <c r="RDN34" s="291"/>
      <c r="RDO34" s="291"/>
      <c r="RDP34" s="291"/>
      <c r="RDQ34" s="291"/>
      <c r="RDR34" s="291"/>
      <c r="RDS34" s="291"/>
      <c r="RDT34" s="291"/>
      <c r="RDU34" s="291"/>
      <c r="RDV34" s="291"/>
      <c r="RDW34" s="291"/>
      <c r="RDX34" s="291"/>
      <c r="RDY34" s="291"/>
      <c r="RDZ34" s="291"/>
      <c r="REA34" s="291"/>
      <c r="REB34" s="291"/>
      <c r="REC34" s="291"/>
      <c r="RED34" s="291"/>
      <c r="REE34" s="291"/>
      <c r="REF34" s="291"/>
      <c r="REG34" s="291"/>
      <c r="REH34" s="291"/>
      <c r="REI34" s="291"/>
      <c r="REJ34" s="291"/>
      <c r="REK34" s="291"/>
      <c r="REL34" s="291"/>
      <c r="REM34" s="291"/>
      <c r="REN34" s="291"/>
      <c r="REO34" s="291"/>
      <c r="REP34" s="291"/>
      <c r="REQ34" s="291"/>
      <c r="RER34" s="291"/>
      <c r="RES34" s="291"/>
      <c r="RET34" s="291"/>
      <c r="REU34" s="291"/>
      <c r="REV34" s="291"/>
      <c r="REW34" s="291"/>
      <c r="REX34" s="291"/>
      <c r="REY34" s="291"/>
      <c r="REZ34" s="291"/>
      <c r="RFA34" s="291"/>
      <c r="RFB34" s="291"/>
      <c r="RFC34" s="291"/>
      <c r="RFD34" s="291"/>
      <c r="RFE34" s="291"/>
      <c r="RFF34" s="291"/>
      <c r="RFG34" s="291"/>
      <c r="RFH34" s="291"/>
      <c r="RFI34" s="291"/>
      <c r="RFJ34" s="291"/>
      <c r="RFK34" s="291"/>
      <c r="RFL34" s="291"/>
      <c r="RFM34" s="291"/>
      <c r="RFN34" s="291"/>
      <c r="RFO34" s="291"/>
      <c r="RFP34" s="291"/>
      <c r="RFQ34" s="291"/>
      <c r="RFR34" s="291"/>
      <c r="RFS34" s="291"/>
      <c r="RFT34" s="291"/>
      <c r="RFU34" s="291"/>
      <c r="RFV34" s="291"/>
      <c r="RFW34" s="291"/>
      <c r="RFX34" s="291"/>
      <c r="RFY34" s="291"/>
      <c r="RFZ34" s="291"/>
      <c r="RGA34" s="291"/>
      <c r="RGB34" s="291"/>
      <c r="RGC34" s="291"/>
      <c r="RGD34" s="291"/>
      <c r="RGE34" s="291"/>
      <c r="RGF34" s="291"/>
      <c r="RGG34" s="291"/>
      <c r="RGH34" s="291"/>
      <c r="RGI34" s="291"/>
      <c r="RGJ34" s="291"/>
      <c r="RGK34" s="291"/>
      <c r="RGL34" s="291"/>
      <c r="RGM34" s="291"/>
      <c r="RGN34" s="291"/>
      <c r="RGO34" s="291"/>
      <c r="RGP34" s="291"/>
      <c r="RGQ34" s="291"/>
      <c r="RGR34" s="291"/>
      <c r="RGS34" s="291"/>
      <c r="RGT34" s="291"/>
      <c r="RGU34" s="291"/>
      <c r="RGV34" s="291"/>
      <c r="RGW34" s="291"/>
      <c r="RGX34" s="291"/>
      <c r="RGY34" s="291"/>
      <c r="RGZ34" s="291"/>
      <c r="RHA34" s="291"/>
      <c r="RHB34" s="291"/>
      <c r="RHC34" s="291"/>
      <c r="RHD34" s="291"/>
      <c r="RHE34" s="291"/>
      <c r="RHF34" s="291"/>
      <c r="RHG34" s="291"/>
      <c r="RHH34" s="291"/>
      <c r="RHI34" s="291"/>
      <c r="RHJ34" s="291"/>
      <c r="RHK34" s="291"/>
      <c r="RHL34" s="291"/>
      <c r="RHM34" s="291"/>
      <c r="RHN34" s="291"/>
      <c r="RHO34" s="291"/>
      <c r="RHP34" s="291"/>
      <c r="RHQ34" s="291"/>
      <c r="RHR34" s="291"/>
      <c r="RHS34" s="291"/>
      <c r="RHT34" s="291"/>
      <c r="RHU34" s="291"/>
      <c r="RHV34" s="291"/>
      <c r="RHW34" s="291"/>
      <c r="RHX34" s="291"/>
      <c r="RHY34" s="291"/>
      <c r="RHZ34" s="291"/>
      <c r="RIA34" s="291"/>
      <c r="RIB34" s="291"/>
      <c r="RIC34" s="291"/>
      <c r="RID34" s="291"/>
      <c r="RIE34" s="291"/>
      <c r="RIF34" s="291"/>
      <c r="RIG34" s="291"/>
      <c r="RIH34" s="291"/>
      <c r="RII34" s="291"/>
      <c r="RIJ34" s="291"/>
      <c r="RIK34" s="291"/>
      <c r="RIL34" s="291"/>
      <c r="RIM34" s="291"/>
      <c r="RIN34" s="291"/>
      <c r="RIO34" s="291"/>
      <c r="RIP34" s="291"/>
      <c r="RIQ34" s="291"/>
      <c r="RIR34" s="291"/>
      <c r="RIS34" s="291"/>
      <c r="RIT34" s="291"/>
      <c r="RIU34" s="291"/>
      <c r="RIV34" s="291"/>
      <c r="RIW34" s="291"/>
      <c r="RIX34" s="291"/>
      <c r="RIY34" s="291"/>
      <c r="RIZ34" s="291"/>
      <c r="RJA34" s="291"/>
      <c r="RJB34" s="291"/>
      <c r="RJC34" s="291"/>
      <c r="RJD34" s="291"/>
      <c r="RJE34" s="291"/>
      <c r="RJF34" s="291"/>
      <c r="RJG34" s="291"/>
      <c r="RJH34" s="291"/>
      <c r="RJI34" s="291"/>
      <c r="RJJ34" s="291"/>
      <c r="RJK34" s="291"/>
      <c r="RJL34" s="291"/>
      <c r="RJM34" s="291"/>
      <c r="RJN34" s="291"/>
      <c r="RJO34" s="291"/>
      <c r="RJP34" s="291"/>
      <c r="RJQ34" s="291"/>
      <c r="RJR34" s="291"/>
      <c r="RJS34" s="291"/>
      <c r="RJT34" s="291"/>
      <c r="RJU34" s="291"/>
      <c r="RJV34" s="291"/>
      <c r="RJW34" s="291"/>
      <c r="RJX34" s="291"/>
      <c r="RJY34" s="291"/>
      <c r="RJZ34" s="291"/>
      <c r="RKA34" s="291"/>
      <c r="RKB34" s="291"/>
      <c r="RKC34" s="291"/>
      <c r="RKD34" s="291"/>
      <c r="RKE34" s="291"/>
      <c r="RKF34" s="291"/>
      <c r="RKG34" s="291"/>
      <c r="RKH34" s="291"/>
      <c r="RKI34" s="291"/>
      <c r="RKJ34" s="291"/>
      <c r="RKK34" s="291"/>
      <c r="RKL34" s="291"/>
      <c r="RKM34" s="291"/>
      <c r="RKN34" s="291"/>
      <c r="RKO34" s="291"/>
      <c r="RKP34" s="291"/>
      <c r="RKQ34" s="291"/>
      <c r="RKR34" s="291"/>
      <c r="RKS34" s="291"/>
      <c r="RKT34" s="291"/>
      <c r="RKU34" s="291"/>
      <c r="RKV34" s="291"/>
      <c r="RKW34" s="291"/>
      <c r="RKX34" s="291"/>
      <c r="RKY34" s="291"/>
      <c r="RKZ34" s="291"/>
      <c r="RLA34" s="291"/>
      <c r="RLB34" s="291"/>
      <c r="RLC34" s="291"/>
      <c r="RLD34" s="291"/>
      <c r="RLE34" s="291"/>
      <c r="RLF34" s="291"/>
      <c r="RLG34" s="291"/>
      <c r="RLH34" s="291"/>
      <c r="RLI34" s="291"/>
      <c r="RLJ34" s="291"/>
      <c r="RLK34" s="291"/>
      <c r="RLL34" s="291"/>
      <c r="RLM34" s="291"/>
      <c r="RLN34" s="291"/>
      <c r="RLO34" s="291"/>
      <c r="RLP34" s="291"/>
      <c r="RLQ34" s="291"/>
      <c r="RLR34" s="291"/>
      <c r="RLS34" s="291"/>
      <c r="RLT34" s="291"/>
      <c r="RLU34" s="291"/>
      <c r="RLV34" s="291"/>
      <c r="RLW34" s="291"/>
      <c r="RLX34" s="291"/>
      <c r="RLY34" s="291"/>
      <c r="RLZ34" s="291"/>
      <c r="RMA34" s="291"/>
      <c r="RMB34" s="291"/>
      <c r="RMC34" s="291"/>
      <c r="RMD34" s="291"/>
      <c r="RME34" s="291"/>
      <c r="RMF34" s="291"/>
      <c r="RMG34" s="291"/>
      <c r="RMH34" s="291"/>
      <c r="RMI34" s="291"/>
      <c r="RMJ34" s="291"/>
      <c r="RMK34" s="291"/>
      <c r="RML34" s="291"/>
      <c r="RMM34" s="291"/>
      <c r="RMN34" s="291"/>
      <c r="RMO34" s="291"/>
      <c r="RMP34" s="291"/>
      <c r="RMQ34" s="291"/>
      <c r="RMR34" s="291"/>
      <c r="RMS34" s="291"/>
      <c r="RMT34" s="291"/>
      <c r="RMU34" s="291"/>
      <c r="RMV34" s="291"/>
      <c r="RMW34" s="291"/>
      <c r="RMX34" s="291"/>
      <c r="RMY34" s="291"/>
      <c r="RMZ34" s="291"/>
      <c r="RNA34" s="291"/>
      <c r="RNB34" s="291"/>
      <c r="RNC34" s="291"/>
      <c r="RND34" s="291"/>
      <c r="RNE34" s="291"/>
      <c r="RNF34" s="291"/>
      <c r="RNG34" s="291"/>
      <c r="RNH34" s="291"/>
      <c r="RNI34" s="291"/>
      <c r="RNJ34" s="291"/>
      <c r="RNK34" s="291"/>
      <c r="RNL34" s="291"/>
      <c r="RNM34" s="291"/>
      <c r="RNN34" s="291"/>
      <c r="RNO34" s="291"/>
      <c r="RNP34" s="291"/>
      <c r="RNQ34" s="291"/>
      <c r="RNR34" s="291"/>
      <c r="RNS34" s="291"/>
      <c r="RNT34" s="291"/>
      <c r="RNU34" s="291"/>
      <c r="RNV34" s="291"/>
      <c r="RNW34" s="291"/>
      <c r="RNX34" s="291"/>
      <c r="RNY34" s="291"/>
      <c r="RNZ34" s="291"/>
      <c r="ROA34" s="291"/>
      <c r="ROB34" s="291"/>
      <c r="ROC34" s="291"/>
      <c r="ROD34" s="291"/>
      <c r="ROE34" s="291"/>
      <c r="ROF34" s="291"/>
      <c r="ROG34" s="291"/>
      <c r="ROH34" s="291"/>
      <c r="ROI34" s="291"/>
      <c r="ROJ34" s="291"/>
      <c r="ROK34" s="291"/>
      <c r="ROL34" s="291"/>
      <c r="ROM34" s="291"/>
      <c r="RON34" s="291"/>
      <c r="ROO34" s="291"/>
      <c r="ROP34" s="291"/>
      <c r="ROQ34" s="291"/>
      <c r="ROR34" s="291"/>
      <c r="ROS34" s="291"/>
      <c r="ROT34" s="291"/>
      <c r="ROU34" s="291"/>
      <c r="ROV34" s="291"/>
      <c r="ROW34" s="291"/>
      <c r="ROX34" s="291"/>
      <c r="ROY34" s="291"/>
      <c r="ROZ34" s="291"/>
      <c r="RPA34" s="291"/>
      <c r="RPB34" s="291"/>
      <c r="RPC34" s="291"/>
      <c r="RPD34" s="291"/>
      <c r="RPE34" s="291"/>
      <c r="RPF34" s="291"/>
      <c r="RPG34" s="291"/>
      <c r="RPH34" s="291"/>
      <c r="RPI34" s="291"/>
      <c r="RPJ34" s="291"/>
      <c r="RPK34" s="291"/>
      <c r="RPL34" s="291"/>
      <c r="RPM34" s="291"/>
      <c r="RPN34" s="291"/>
      <c r="RPO34" s="291"/>
      <c r="RPP34" s="291"/>
      <c r="RPQ34" s="291"/>
      <c r="RPR34" s="291"/>
      <c r="RPS34" s="291"/>
      <c r="RPT34" s="291"/>
      <c r="RPU34" s="291"/>
      <c r="RPV34" s="291"/>
      <c r="RPW34" s="291"/>
      <c r="RPX34" s="291"/>
      <c r="RPY34" s="291"/>
      <c r="RPZ34" s="291"/>
      <c r="RQA34" s="291"/>
      <c r="RQB34" s="291"/>
      <c r="RQC34" s="291"/>
      <c r="RQD34" s="291"/>
      <c r="RQE34" s="291"/>
      <c r="RQF34" s="291"/>
      <c r="RQG34" s="291"/>
      <c r="RQH34" s="291"/>
      <c r="RQI34" s="291"/>
      <c r="RQJ34" s="291"/>
      <c r="RQK34" s="291"/>
      <c r="RQL34" s="291"/>
      <c r="RQM34" s="291"/>
      <c r="RQN34" s="291"/>
      <c r="RQO34" s="291"/>
      <c r="RQP34" s="291"/>
      <c r="RQQ34" s="291"/>
      <c r="RQR34" s="291"/>
      <c r="RQS34" s="291"/>
      <c r="RQT34" s="291"/>
      <c r="RQU34" s="291"/>
      <c r="RQV34" s="291"/>
      <c r="RQW34" s="291"/>
      <c r="RQX34" s="291"/>
      <c r="RQY34" s="291"/>
      <c r="RQZ34" s="291"/>
      <c r="RRA34" s="291"/>
      <c r="RRB34" s="291"/>
      <c r="RRC34" s="291"/>
      <c r="RRD34" s="291"/>
      <c r="RRE34" s="291"/>
      <c r="RRF34" s="291"/>
      <c r="RRG34" s="291"/>
      <c r="RRH34" s="291"/>
      <c r="RRI34" s="291"/>
      <c r="RRJ34" s="291"/>
      <c r="RRK34" s="291"/>
      <c r="RRL34" s="291"/>
      <c r="RRM34" s="291"/>
      <c r="RRN34" s="291"/>
      <c r="RRO34" s="291"/>
      <c r="RRP34" s="291"/>
      <c r="RRQ34" s="291"/>
      <c r="RRR34" s="291"/>
      <c r="RRS34" s="291"/>
      <c r="RRT34" s="291"/>
      <c r="RRU34" s="291"/>
      <c r="RRV34" s="291"/>
      <c r="RRW34" s="291"/>
      <c r="RRX34" s="291"/>
      <c r="RRY34" s="291"/>
      <c r="RRZ34" s="291"/>
      <c r="RSA34" s="291"/>
      <c r="RSB34" s="291"/>
      <c r="RSC34" s="291"/>
      <c r="RSD34" s="291"/>
      <c r="RSE34" s="291"/>
      <c r="RSF34" s="291"/>
      <c r="RSG34" s="291"/>
      <c r="RSH34" s="291"/>
      <c r="RSI34" s="291"/>
      <c r="RSJ34" s="291"/>
      <c r="RSK34" s="291"/>
      <c r="RSL34" s="291"/>
      <c r="RSM34" s="291"/>
      <c r="RSN34" s="291"/>
      <c r="RSO34" s="291"/>
      <c r="RSP34" s="291"/>
      <c r="RSQ34" s="291"/>
      <c r="RSR34" s="291"/>
      <c r="RSS34" s="291"/>
      <c r="RST34" s="291"/>
      <c r="RSU34" s="291"/>
      <c r="RSV34" s="291"/>
      <c r="RSW34" s="291"/>
      <c r="RSX34" s="291"/>
      <c r="RSY34" s="291"/>
      <c r="RSZ34" s="291"/>
      <c r="RTA34" s="291"/>
      <c r="RTB34" s="291"/>
      <c r="RTC34" s="291"/>
      <c r="RTD34" s="291"/>
      <c r="RTE34" s="291"/>
      <c r="RTF34" s="291"/>
      <c r="RTG34" s="291"/>
      <c r="RTH34" s="291"/>
      <c r="RTI34" s="291"/>
      <c r="RTJ34" s="291"/>
      <c r="RTK34" s="291"/>
      <c r="RTL34" s="291"/>
      <c r="RTM34" s="291"/>
      <c r="RTN34" s="291"/>
      <c r="RTO34" s="291"/>
      <c r="RTP34" s="291"/>
      <c r="RTQ34" s="291"/>
      <c r="RTR34" s="291"/>
      <c r="RTS34" s="291"/>
      <c r="RTT34" s="291"/>
      <c r="RTU34" s="291"/>
      <c r="RTV34" s="291"/>
      <c r="RTW34" s="291"/>
      <c r="RTX34" s="291"/>
      <c r="RTY34" s="291"/>
      <c r="RTZ34" s="291"/>
      <c r="RUA34" s="291"/>
      <c r="RUB34" s="291"/>
      <c r="RUC34" s="291"/>
      <c r="RUD34" s="291"/>
      <c r="RUE34" s="291"/>
      <c r="RUF34" s="291"/>
      <c r="RUG34" s="291"/>
      <c r="RUH34" s="291"/>
      <c r="RUI34" s="291"/>
      <c r="RUJ34" s="291"/>
      <c r="RUK34" s="291"/>
      <c r="RUL34" s="291"/>
      <c r="RUM34" s="291"/>
      <c r="RUN34" s="291"/>
      <c r="RUO34" s="291"/>
      <c r="RUP34" s="291"/>
      <c r="RUQ34" s="291"/>
      <c r="RUR34" s="291"/>
      <c r="RUS34" s="291"/>
      <c r="RUT34" s="291"/>
      <c r="RUU34" s="291"/>
      <c r="RUV34" s="291"/>
      <c r="RUW34" s="291"/>
      <c r="RUX34" s="291"/>
      <c r="RUY34" s="291"/>
      <c r="RUZ34" s="291"/>
      <c r="RVA34" s="291"/>
      <c r="RVB34" s="291"/>
      <c r="RVC34" s="291"/>
      <c r="RVD34" s="291"/>
      <c r="RVE34" s="291"/>
      <c r="RVF34" s="291"/>
      <c r="RVG34" s="291"/>
      <c r="RVH34" s="291"/>
      <c r="RVI34" s="291"/>
      <c r="RVJ34" s="291"/>
      <c r="RVK34" s="291"/>
      <c r="RVL34" s="291"/>
      <c r="RVM34" s="291"/>
      <c r="RVN34" s="291"/>
      <c r="RVO34" s="291"/>
      <c r="RVP34" s="291"/>
      <c r="RVQ34" s="291"/>
      <c r="RVR34" s="291"/>
      <c r="RVS34" s="291"/>
      <c r="RVT34" s="291"/>
      <c r="RVU34" s="291"/>
      <c r="RVV34" s="291"/>
      <c r="RVW34" s="291"/>
      <c r="RVX34" s="291"/>
      <c r="RVY34" s="291"/>
      <c r="RVZ34" s="291"/>
      <c r="RWA34" s="291"/>
      <c r="RWB34" s="291"/>
      <c r="RWC34" s="291"/>
      <c r="RWD34" s="291"/>
      <c r="RWE34" s="291"/>
      <c r="RWF34" s="291"/>
      <c r="RWG34" s="291"/>
      <c r="RWH34" s="291"/>
      <c r="RWI34" s="291"/>
      <c r="RWJ34" s="291"/>
      <c r="RWK34" s="291"/>
      <c r="RWL34" s="291"/>
      <c r="RWM34" s="291"/>
      <c r="RWN34" s="291"/>
      <c r="RWO34" s="291"/>
      <c r="RWP34" s="291"/>
      <c r="RWQ34" s="291"/>
      <c r="RWR34" s="291"/>
      <c r="RWS34" s="291"/>
      <c r="RWT34" s="291"/>
      <c r="RWU34" s="291"/>
      <c r="RWV34" s="291"/>
      <c r="RWW34" s="291"/>
      <c r="RWX34" s="291"/>
      <c r="RWY34" s="291"/>
      <c r="RWZ34" s="291"/>
      <c r="RXA34" s="291"/>
      <c r="RXB34" s="291"/>
      <c r="RXC34" s="291"/>
      <c r="RXD34" s="291"/>
      <c r="RXE34" s="291"/>
      <c r="RXF34" s="291"/>
      <c r="RXG34" s="291"/>
      <c r="RXH34" s="291"/>
      <c r="RXI34" s="291"/>
      <c r="RXJ34" s="291"/>
      <c r="RXK34" s="291"/>
      <c r="RXL34" s="291"/>
      <c r="RXM34" s="291"/>
      <c r="RXN34" s="291"/>
      <c r="RXO34" s="291"/>
      <c r="RXP34" s="291"/>
      <c r="RXQ34" s="291"/>
      <c r="RXR34" s="291"/>
      <c r="RXS34" s="291"/>
      <c r="RXT34" s="291"/>
      <c r="RXU34" s="291"/>
      <c r="RXV34" s="291"/>
      <c r="RXW34" s="291"/>
      <c r="RXX34" s="291"/>
      <c r="RXY34" s="291"/>
      <c r="RXZ34" s="291"/>
      <c r="RYA34" s="291"/>
      <c r="RYB34" s="291"/>
      <c r="RYC34" s="291"/>
      <c r="RYD34" s="291"/>
      <c r="RYE34" s="291"/>
      <c r="RYF34" s="291"/>
      <c r="RYG34" s="291"/>
      <c r="RYH34" s="291"/>
      <c r="RYI34" s="291"/>
      <c r="RYJ34" s="291"/>
      <c r="RYK34" s="291"/>
      <c r="RYL34" s="291"/>
      <c r="RYM34" s="291"/>
      <c r="RYN34" s="291"/>
      <c r="RYO34" s="291"/>
      <c r="RYP34" s="291"/>
      <c r="RYQ34" s="291"/>
      <c r="RYR34" s="291"/>
      <c r="RYS34" s="291"/>
      <c r="RYT34" s="291"/>
      <c r="RYU34" s="291"/>
      <c r="RYV34" s="291"/>
      <c r="RYW34" s="291"/>
      <c r="RYX34" s="291"/>
      <c r="RYY34" s="291"/>
      <c r="RYZ34" s="291"/>
      <c r="RZA34" s="291"/>
      <c r="RZB34" s="291"/>
      <c r="RZC34" s="291"/>
      <c r="RZD34" s="291"/>
      <c r="RZE34" s="291"/>
      <c r="RZF34" s="291"/>
      <c r="RZG34" s="291"/>
      <c r="RZH34" s="291"/>
      <c r="RZI34" s="291"/>
      <c r="RZJ34" s="291"/>
      <c r="RZK34" s="291"/>
      <c r="RZL34" s="291"/>
      <c r="RZM34" s="291"/>
      <c r="RZN34" s="291"/>
      <c r="RZO34" s="291"/>
      <c r="RZP34" s="291"/>
      <c r="RZQ34" s="291"/>
      <c r="RZR34" s="291"/>
      <c r="RZS34" s="291"/>
      <c r="RZT34" s="291"/>
      <c r="RZU34" s="291"/>
      <c r="RZV34" s="291"/>
      <c r="RZW34" s="291"/>
      <c r="RZX34" s="291"/>
      <c r="RZY34" s="291"/>
      <c r="RZZ34" s="291"/>
      <c r="SAA34" s="291"/>
      <c r="SAB34" s="291"/>
      <c r="SAC34" s="291"/>
      <c r="SAD34" s="291"/>
      <c r="SAE34" s="291"/>
      <c r="SAF34" s="291"/>
      <c r="SAG34" s="291"/>
      <c r="SAH34" s="291"/>
      <c r="SAI34" s="291"/>
      <c r="SAJ34" s="291"/>
      <c r="SAK34" s="291"/>
      <c r="SAL34" s="291"/>
      <c r="SAM34" s="291"/>
      <c r="SAN34" s="291"/>
      <c r="SAO34" s="291"/>
      <c r="SAP34" s="291"/>
      <c r="SAQ34" s="291"/>
      <c r="SAR34" s="291"/>
      <c r="SAS34" s="291"/>
      <c r="SAT34" s="291"/>
      <c r="SAU34" s="291"/>
      <c r="SAV34" s="291"/>
      <c r="SAW34" s="291"/>
      <c r="SAX34" s="291"/>
      <c r="SAY34" s="291"/>
      <c r="SAZ34" s="291"/>
      <c r="SBA34" s="291"/>
      <c r="SBB34" s="291"/>
      <c r="SBC34" s="291"/>
      <c r="SBD34" s="291"/>
      <c r="SBE34" s="291"/>
      <c r="SBF34" s="291"/>
      <c r="SBG34" s="291"/>
      <c r="SBH34" s="291"/>
      <c r="SBI34" s="291"/>
      <c r="SBJ34" s="291"/>
      <c r="SBK34" s="291"/>
      <c r="SBL34" s="291"/>
      <c r="SBM34" s="291"/>
      <c r="SBN34" s="291"/>
      <c r="SBO34" s="291"/>
      <c r="SBP34" s="291"/>
      <c r="SBQ34" s="291"/>
      <c r="SBR34" s="291"/>
      <c r="SBS34" s="291"/>
      <c r="SBT34" s="291"/>
      <c r="SBU34" s="291"/>
      <c r="SBV34" s="291"/>
      <c r="SBW34" s="291"/>
      <c r="SBX34" s="291"/>
      <c r="SBY34" s="291"/>
      <c r="SBZ34" s="291"/>
      <c r="SCA34" s="291"/>
      <c r="SCB34" s="291"/>
      <c r="SCC34" s="291"/>
      <c r="SCD34" s="291"/>
      <c r="SCE34" s="291"/>
      <c r="SCF34" s="291"/>
      <c r="SCG34" s="291"/>
      <c r="SCH34" s="291"/>
      <c r="SCI34" s="291"/>
      <c r="SCJ34" s="291"/>
      <c r="SCK34" s="291"/>
      <c r="SCL34" s="291"/>
      <c r="SCM34" s="291"/>
      <c r="SCN34" s="291"/>
      <c r="SCO34" s="291"/>
      <c r="SCP34" s="291"/>
      <c r="SCQ34" s="291"/>
      <c r="SCR34" s="291"/>
      <c r="SCS34" s="291"/>
      <c r="SCT34" s="291"/>
      <c r="SCU34" s="291"/>
      <c r="SCV34" s="291"/>
      <c r="SCW34" s="291"/>
      <c r="SCX34" s="291"/>
      <c r="SCY34" s="291"/>
      <c r="SCZ34" s="291"/>
      <c r="SDA34" s="291"/>
      <c r="SDB34" s="291"/>
      <c r="SDC34" s="291"/>
      <c r="SDD34" s="291"/>
      <c r="SDE34" s="291"/>
      <c r="SDF34" s="291"/>
      <c r="SDG34" s="291"/>
      <c r="SDH34" s="291"/>
      <c r="SDI34" s="291"/>
      <c r="SDJ34" s="291"/>
      <c r="SDK34" s="291"/>
      <c r="SDL34" s="291"/>
      <c r="SDM34" s="291"/>
      <c r="SDN34" s="291"/>
      <c r="SDO34" s="291"/>
      <c r="SDP34" s="291"/>
      <c r="SDQ34" s="291"/>
      <c r="SDR34" s="291"/>
      <c r="SDS34" s="291"/>
      <c r="SDT34" s="291"/>
      <c r="SDU34" s="291"/>
      <c r="SDV34" s="291"/>
      <c r="SDW34" s="291"/>
      <c r="SDX34" s="291"/>
      <c r="SDY34" s="291"/>
      <c r="SDZ34" s="291"/>
      <c r="SEA34" s="291"/>
      <c r="SEB34" s="291"/>
      <c r="SEC34" s="291"/>
      <c r="SED34" s="291"/>
      <c r="SEE34" s="291"/>
      <c r="SEF34" s="291"/>
      <c r="SEG34" s="291"/>
      <c r="SEH34" s="291"/>
      <c r="SEI34" s="291"/>
      <c r="SEJ34" s="291"/>
      <c r="SEK34" s="291"/>
      <c r="SEL34" s="291"/>
      <c r="SEM34" s="291"/>
      <c r="SEN34" s="291"/>
      <c r="SEO34" s="291"/>
      <c r="SEP34" s="291"/>
      <c r="SEQ34" s="291"/>
      <c r="SER34" s="291"/>
      <c r="SES34" s="291"/>
      <c r="SET34" s="291"/>
      <c r="SEU34" s="291"/>
      <c r="SEV34" s="291"/>
      <c r="SEW34" s="291"/>
      <c r="SEX34" s="291"/>
      <c r="SEY34" s="291"/>
      <c r="SEZ34" s="291"/>
      <c r="SFA34" s="291"/>
      <c r="SFB34" s="291"/>
      <c r="SFC34" s="291"/>
      <c r="SFD34" s="291"/>
      <c r="SFE34" s="291"/>
      <c r="SFF34" s="291"/>
      <c r="SFG34" s="291"/>
      <c r="SFH34" s="291"/>
      <c r="SFI34" s="291"/>
      <c r="SFJ34" s="291"/>
      <c r="SFK34" s="291"/>
      <c r="SFL34" s="291"/>
      <c r="SFM34" s="291"/>
      <c r="SFN34" s="291"/>
      <c r="SFO34" s="291"/>
      <c r="SFP34" s="291"/>
      <c r="SFQ34" s="291"/>
      <c r="SFR34" s="291"/>
      <c r="SFS34" s="291"/>
      <c r="SFT34" s="291"/>
      <c r="SFU34" s="291"/>
      <c r="SFV34" s="291"/>
      <c r="SFW34" s="291"/>
      <c r="SFX34" s="291"/>
      <c r="SFY34" s="291"/>
      <c r="SFZ34" s="291"/>
      <c r="SGA34" s="291"/>
      <c r="SGB34" s="291"/>
      <c r="SGC34" s="291"/>
      <c r="SGD34" s="291"/>
      <c r="SGE34" s="291"/>
      <c r="SGF34" s="291"/>
      <c r="SGG34" s="291"/>
      <c r="SGH34" s="291"/>
      <c r="SGI34" s="291"/>
      <c r="SGJ34" s="291"/>
      <c r="SGK34" s="291"/>
      <c r="SGL34" s="291"/>
      <c r="SGM34" s="291"/>
      <c r="SGN34" s="291"/>
      <c r="SGO34" s="291"/>
      <c r="SGP34" s="291"/>
      <c r="SGQ34" s="291"/>
      <c r="SGR34" s="291"/>
      <c r="SGS34" s="291"/>
      <c r="SGT34" s="291"/>
      <c r="SGU34" s="291"/>
      <c r="SGV34" s="291"/>
      <c r="SGW34" s="291"/>
      <c r="SGX34" s="291"/>
      <c r="SGY34" s="291"/>
      <c r="SGZ34" s="291"/>
      <c r="SHA34" s="291"/>
      <c r="SHB34" s="291"/>
      <c r="SHC34" s="291"/>
      <c r="SHD34" s="291"/>
      <c r="SHE34" s="291"/>
      <c r="SHF34" s="291"/>
      <c r="SHG34" s="291"/>
      <c r="SHH34" s="291"/>
      <c r="SHI34" s="291"/>
      <c r="SHJ34" s="291"/>
      <c r="SHK34" s="291"/>
      <c r="SHL34" s="291"/>
      <c r="SHM34" s="291"/>
      <c r="SHN34" s="291"/>
      <c r="SHO34" s="291"/>
      <c r="SHP34" s="291"/>
      <c r="SHQ34" s="291"/>
      <c r="SHR34" s="291"/>
      <c r="SHS34" s="291"/>
      <c r="SHT34" s="291"/>
      <c r="SHU34" s="291"/>
      <c r="SHV34" s="291"/>
      <c r="SHW34" s="291"/>
      <c r="SHX34" s="291"/>
      <c r="SHY34" s="291"/>
      <c r="SHZ34" s="291"/>
      <c r="SIA34" s="291"/>
      <c r="SIB34" s="291"/>
      <c r="SIC34" s="291"/>
      <c r="SID34" s="291"/>
      <c r="SIE34" s="291"/>
      <c r="SIF34" s="291"/>
      <c r="SIG34" s="291"/>
      <c r="SIH34" s="291"/>
      <c r="SII34" s="291"/>
      <c r="SIJ34" s="291"/>
      <c r="SIK34" s="291"/>
      <c r="SIL34" s="291"/>
      <c r="SIM34" s="291"/>
      <c r="SIN34" s="291"/>
      <c r="SIO34" s="291"/>
      <c r="SIP34" s="291"/>
      <c r="SIQ34" s="291"/>
      <c r="SIR34" s="291"/>
      <c r="SIS34" s="291"/>
      <c r="SIT34" s="291"/>
      <c r="SIU34" s="291"/>
      <c r="SIV34" s="291"/>
      <c r="SIW34" s="291"/>
      <c r="SIX34" s="291"/>
      <c r="SIY34" s="291"/>
      <c r="SIZ34" s="291"/>
      <c r="SJA34" s="291"/>
      <c r="SJB34" s="291"/>
      <c r="SJC34" s="291"/>
      <c r="SJD34" s="291"/>
      <c r="SJE34" s="291"/>
      <c r="SJF34" s="291"/>
      <c r="SJG34" s="291"/>
      <c r="SJH34" s="291"/>
      <c r="SJI34" s="291"/>
      <c r="SJJ34" s="291"/>
      <c r="SJK34" s="291"/>
      <c r="SJL34" s="291"/>
      <c r="SJM34" s="291"/>
      <c r="SJN34" s="291"/>
      <c r="SJO34" s="291"/>
      <c r="SJP34" s="291"/>
      <c r="SJQ34" s="291"/>
      <c r="SJR34" s="291"/>
      <c r="SJS34" s="291"/>
      <c r="SJT34" s="291"/>
      <c r="SJU34" s="291"/>
      <c r="SJV34" s="291"/>
      <c r="SJW34" s="291"/>
      <c r="SJX34" s="291"/>
      <c r="SJY34" s="291"/>
      <c r="SJZ34" s="291"/>
      <c r="SKA34" s="291"/>
      <c r="SKB34" s="291"/>
      <c r="SKC34" s="291"/>
      <c r="SKD34" s="291"/>
      <c r="SKE34" s="291"/>
      <c r="SKF34" s="291"/>
      <c r="SKG34" s="291"/>
      <c r="SKH34" s="291"/>
      <c r="SKI34" s="291"/>
      <c r="SKJ34" s="291"/>
      <c r="SKK34" s="291"/>
      <c r="SKL34" s="291"/>
      <c r="SKM34" s="291"/>
      <c r="SKN34" s="291"/>
      <c r="SKO34" s="291"/>
      <c r="SKP34" s="291"/>
      <c r="SKQ34" s="291"/>
      <c r="SKR34" s="291"/>
      <c r="SKS34" s="291"/>
      <c r="SKT34" s="291"/>
      <c r="SKU34" s="291"/>
      <c r="SKV34" s="291"/>
      <c r="SKW34" s="291"/>
      <c r="SKX34" s="291"/>
      <c r="SKY34" s="291"/>
      <c r="SKZ34" s="291"/>
      <c r="SLA34" s="291"/>
      <c r="SLB34" s="291"/>
      <c r="SLC34" s="291"/>
      <c r="SLD34" s="291"/>
      <c r="SLE34" s="291"/>
      <c r="SLF34" s="291"/>
      <c r="SLG34" s="291"/>
      <c r="SLH34" s="291"/>
      <c r="SLI34" s="291"/>
      <c r="SLJ34" s="291"/>
      <c r="SLK34" s="291"/>
      <c r="SLL34" s="291"/>
      <c r="SLM34" s="291"/>
      <c r="SLN34" s="291"/>
      <c r="SLO34" s="291"/>
      <c r="SLP34" s="291"/>
      <c r="SLQ34" s="291"/>
      <c r="SLR34" s="291"/>
      <c r="SLS34" s="291"/>
      <c r="SLT34" s="291"/>
      <c r="SLU34" s="291"/>
      <c r="SLV34" s="291"/>
      <c r="SLW34" s="291"/>
      <c r="SLX34" s="291"/>
      <c r="SLY34" s="291"/>
      <c r="SLZ34" s="291"/>
      <c r="SMA34" s="291"/>
      <c r="SMB34" s="291"/>
      <c r="SMC34" s="291"/>
      <c r="SMD34" s="291"/>
      <c r="SME34" s="291"/>
      <c r="SMF34" s="291"/>
      <c r="SMG34" s="291"/>
      <c r="SMH34" s="291"/>
      <c r="SMI34" s="291"/>
      <c r="SMJ34" s="291"/>
      <c r="SMK34" s="291"/>
      <c r="SML34" s="291"/>
      <c r="SMM34" s="291"/>
      <c r="SMN34" s="291"/>
      <c r="SMO34" s="291"/>
      <c r="SMP34" s="291"/>
      <c r="SMQ34" s="291"/>
      <c r="SMR34" s="291"/>
      <c r="SMS34" s="291"/>
      <c r="SMT34" s="291"/>
      <c r="SMU34" s="291"/>
      <c r="SMV34" s="291"/>
      <c r="SMW34" s="291"/>
      <c r="SMX34" s="291"/>
      <c r="SMY34" s="291"/>
      <c r="SMZ34" s="291"/>
      <c r="SNA34" s="291"/>
      <c r="SNB34" s="291"/>
      <c r="SNC34" s="291"/>
      <c r="SND34" s="291"/>
      <c r="SNE34" s="291"/>
      <c r="SNF34" s="291"/>
      <c r="SNG34" s="291"/>
      <c r="SNH34" s="291"/>
      <c r="SNI34" s="291"/>
      <c r="SNJ34" s="291"/>
      <c r="SNK34" s="291"/>
      <c r="SNL34" s="291"/>
      <c r="SNM34" s="291"/>
      <c r="SNN34" s="291"/>
      <c r="SNO34" s="291"/>
      <c r="SNP34" s="291"/>
      <c r="SNQ34" s="291"/>
      <c r="SNR34" s="291"/>
      <c r="SNS34" s="291"/>
      <c r="SNT34" s="291"/>
      <c r="SNU34" s="291"/>
      <c r="SNV34" s="291"/>
      <c r="SNW34" s="291"/>
      <c r="SNX34" s="291"/>
      <c r="SNY34" s="291"/>
      <c r="SNZ34" s="291"/>
      <c r="SOA34" s="291"/>
      <c r="SOB34" s="291"/>
      <c r="SOC34" s="291"/>
      <c r="SOD34" s="291"/>
      <c r="SOE34" s="291"/>
      <c r="SOF34" s="291"/>
      <c r="SOG34" s="291"/>
      <c r="SOH34" s="291"/>
      <c r="SOI34" s="291"/>
      <c r="SOJ34" s="291"/>
      <c r="SOK34" s="291"/>
      <c r="SOL34" s="291"/>
      <c r="SOM34" s="291"/>
      <c r="SON34" s="291"/>
      <c r="SOO34" s="291"/>
      <c r="SOP34" s="291"/>
      <c r="SOQ34" s="291"/>
      <c r="SOR34" s="291"/>
      <c r="SOS34" s="291"/>
      <c r="SOT34" s="291"/>
      <c r="SOU34" s="291"/>
      <c r="SOV34" s="291"/>
      <c r="SOW34" s="291"/>
      <c r="SOX34" s="291"/>
      <c r="SOY34" s="291"/>
      <c r="SOZ34" s="291"/>
      <c r="SPA34" s="291"/>
      <c r="SPB34" s="291"/>
      <c r="SPC34" s="291"/>
      <c r="SPD34" s="291"/>
      <c r="SPE34" s="291"/>
      <c r="SPF34" s="291"/>
      <c r="SPG34" s="291"/>
      <c r="SPH34" s="291"/>
      <c r="SPI34" s="291"/>
      <c r="SPJ34" s="291"/>
      <c r="SPK34" s="291"/>
      <c r="SPL34" s="291"/>
      <c r="SPM34" s="291"/>
      <c r="SPN34" s="291"/>
      <c r="SPO34" s="291"/>
      <c r="SPP34" s="291"/>
      <c r="SPQ34" s="291"/>
      <c r="SPR34" s="291"/>
      <c r="SPS34" s="291"/>
      <c r="SPT34" s="291"/>
      <c r="SPU34" s="291"/>
      <c r="SPV34" s="291"/>
      <c r="SPW34" s="291"/>
      <c r="SPX34" s="291"/>
      <c r="SPY34" s="291"/>
      <c r="SPZ34" s="291"/>
      <c r="SQA34" s="291"/>
      <c r="SQB34" s="291"/>
      <c r="SQC34" s="291"/>
      <c r="SQD34" s="291"/>
      <c r="SQE34" s="291"/>
      <c r="SQF34" s="291"/>
      <c r="SQG34" s="291"/>
      <c r="SQH34" s="291"/>
      <c r="SQI34" s="291"/>
      <c r="SQJ34" s="291"/>
      <c r="SQK34" s="291"/>
      <c r="SQL34" s="291"/>
      <c r="SQM34" s="291"/>
      <c r="SQN34" s="291"/>
      <c r="SQO34" s="291"/>
      <c r="SQP34" s="291"/>
      <c r="SQQ34" s="291"/>
      <c r="SQR34" s="291"/>
      <c r="SQS34" s="291"/>
      <c r="SQT34" s="291"/>
      <c r="SQU34" s="291"/>
      <c r="SQV34" s="291"/>
      <c r="SQW34" s="291"/>
      <c r="SQX34" s="291"/>
      <c r="SQY34" s="291"/>
      <c r="SQZ34" s="291"/>
      <c r="SRA34" s="291"/>
      <c r="SRB34" s="291"/>
      <c r="SRC34" s="291"/>
      <c r="SRD34" s="291"/>
      <c r="SRE34" s="291"/>
      <c r="SRF34" s="291"/>
      <c r="SRG34" s="291"/>
      <c r="SRH34" s="291"/>
      <c r="SRI34" s="291"/>
      <c r="SRJ34" s="291"/>
      <c r="SRK34" s="291"/>
      <c r="SRL34" s="291"/>
      <c r="SRM34" s="291"/>
      <c r="SRN34" s="291"/>
      <c r="SRO34" s="291"/>
      <c r="SRP34" s="291"/>
      <c r="SRQ34" s="291"/>
      <c r="SRR34" s="291"/>
      <c r="SRS34" s="291"/>
      <c r="SRT34" s="291"/>
      <c r="SRU34" s="291"/>
      <c r="SRV34" s="291"/>
      <c r="SRW34" s="291"/>
      <c r="SRX34" s="291"/>
      <c r="SRY34" s="291"/>
      <c r="SRZ34" s="291"/>
      <c r="SSA34" s="291"/>
      <c r="SSB34" s="291"/>
      <c r="SSC34" s="291"/>
      <c r="SSD34" s="291"/>
      <c r="SSE34" s="291"/>
      <c r="SSF34" s="291"/>
      <c r="SSG34" s="291"/>
      <c r="SSH34" s="291"/>
      <c r="SSI34" s="291"/>
      <c r="SSJ34" s="291"/>
      <c r="SSK34" s="291"/>
      <c r="SSL34" s="291"/>
      <c r="SSM34" s="291"/>
      <c r="SSN34" s="291"/>
      <c r="SSO34" s="291"/>
      <c r="SSP34" s="291"/>
      <c r="SSQ34" s="291"/>
      <c r="SSR34" s="291"/>
      <c r="SSS34" s="291"/>
      <c r="SST34" s="291"/>
      <c r="SSU34" s="291"/>
      <c r="SSV34" s="291"/>
      <c r="SSW34" s="291"/>
      <c r="SSX34" s="291"/>
      <c r="SSY34" s="291"/>
      <c r="SSZ34" s="291"/>
      <c r="STA34" s="291"/>
      <c r="STB34" s="291"/>
      <c r="STC34" s="291"/>
      <c r="STD34" s="291"/>
      <c r="STE34" s="291"/>
      <c r="STF34" s="291"/>
      <c r="STG34" s="291"/>
      <c r="STH34" s="291"/>
      <c r="STI34" s="291"/>
      <c r="STJ34" s="291"/>
      <c r="STK34" s="291"/>
      <c r="STL34" s="291"/>
      <c r="STM34" s="291"/>
      <c r="STN34" s="291"/>
      <c r="STO34" s="291"/>
      <c r="STP34" s="291"/>
      <c r="STQ34" s="291"/>
      <c r="STR34" s="291"/>
      <c r="STS34" s="291"/>
      <c r="STT34" s="291"/>
      <c r="STU34" s="291"/>
      <c r="STV34" s="291"/>
      <c r="STW34" s="291"/>
      <c r="STX34" s="291"/>
      <c r="STY34" s="291"/>
      <c r="STZ34" s="291"/>
      <c r="SUA34" s="291"/>
      <c r="SUB34" s="291"/>
      <c r="SUC34" s="291"/>
      <c r="SUD34" s="291"/>
      <c r="SUE34" s="291"/>
      <c r="SUF34" s="291"/>
      <c r="SUG34" s="291"/>
      <c r="SUH34" s="291"/>
      <c r="SUI34" s="291"/>
      <c r="SUJ34" s="291"/>
      <c r="SUK34" s="291"/>
      <c r="SUL34" s="291"/>
      <c r="SUM34" s="291"/>
      <c r="SUN34" s="291"/>
      <c r="SUO34" s="291"/>
      <c r="SUP34" s="291"/>
      <c r="SUQ34" s="291"/>
      <c r="SUR34" s="291"/>
      <c r="SUS34" s="291"/>
      <c r="SUT34" s="291"/>
      <c r="SUU34" s="291"/>
      <c r="SUV34" s="291"/>
      <c r="SUW34" s="291"/>
      <c r="SUX34" s="291"/>
      <c r="SUY34" s="291"/>
      <c r="SUZ34" s="291"/>
      <c r="SVA34" s="291"/>
      <c r="SVB34" s="291"/>
      <c r="SVC34" s="291"/>
      <c r="SVD34" s="291"/>
      <c r="SVE34" s="291"/>
      <c r="SVF34" s="291"/>
      <c r="SVG34" s="291"/>
      <c r="SVH34" s="291"/>
      <c r="SVI34" s="291"/>
      <c r="SVJ34" s="291"/>
      <c r="SVK34" s="291"/>
      <c r="SVL34" s="291"/>
      <c r="SVM34" s="291"/>
      <c r="SVN34" s="291"/>
      <c r="SVO34" s="291"/>
      <c r="SVP34" s="291"/>
      <c r="SVQ34" s="291"/>
      <c r="SVR34" s="291"/>
      <c r="SVS34" s="291"/>
      <c r="SVT34" s="291"/>
      <c r="SVU34" s="291"/>
      <c r="SVV34" s="291"/>
      <c r="SVW34" s="291"/>
      <c r="SVX34" s="291"/>
      <c r="SVY34" s="291"/>
      <c r="SVZ34" s="291"/>
      <c r="SWA34" s="291"/>
      <c r="SWB34" s="291"/>
      <c r="SWC34" s="291"/>
      <c r="SWD34" s="291"/>
      <c r="SWE34" s="291"/>
      <c r="SWF34" s="291"/>
      <c r="SWG34" s="291"/>
      <c r="SWH34" s="291"/>
      <c r="SWI34" s="291"/>
      <c r="SWJ34" s="291"/>
      <c r="SWK34" s="291"/>
      <c r="SWL34" s="291"/>
      <c r="SWM34" s="291"/>
      <c r="SWN34" s="291"/>
      <c r="SWO34" s="291"/>
      <c r="SWP34" s="291"/>
      <c r="SWQ34" s="291"/>
      <c r="SWR34" s="291"/>
      <c r="SWS34" s="291"/>
      <c r="SWT34" s="291"/>
      <c r="SWU34" s="291"/>
      <c r="SWV34" s="291"/>
      <c r="SWW34" s="291"/>
      <c r="SWX34" s="291"/>
      <c r="SWY34" s="291"/>
      <c r="SWZ34" s="291"/>
      <c r="SXA34" s="291"/>
      <c r="SXB34" s="291"/>
      <c r="SXC34" s="291"/>
      <c r="SXD34" s="291"/>
      <c r="SXE34" s="291"/>
      <c r="SXF34" s="291"/>
      <c r="SXG34" s="291"/>
      <c r="SXH34" s="291"/>
      <c r="SXI34" s="291"/>
      <c r="SXJ34" s="291"/>
      <c r="SXK34" s="291"/>
      <c r="SXL34" s="291"/>
      <c r="SXM34" s="291"/>
      <c r="SXN34" s="291"/>
      <c r="SXO34" s="291"/>
      <c r="SXP34" s="291"/>
      <c r="SXQ34" s="291"/>
      <c r="SXR34" s="291"/>
      <c r="SXS34" s="291"/>
      <c r="SXT34" s="291"/>
      <c r="SXU34" s="291"/>
      <c r="SXV34" s="291"/>
      <c r="SXW34" s="291"/>
      <c r="SXX34" s="291"/>
      <c r="SXY34" s="291"/>
      <c r="SXZ34" s="291"/>
      <c r="SYA34" s="291"/>
      <c r="SYB34" s="291"/>
      <c r="SYC34" s="291"/>
      <c r="SYD34" s="291"/>
      <c r="SYE34" s="291"/>
      <c r="SYF34" s="291"/>
      <c r="SYG34" s="291"/>
      <c r="SYH34" s="291"/>
      <c r="SYI34" s="291"/>
      <c r="SYJ34" s="291"/>
      <c r="SYK34" s="291"/>
      <c r="SYL34" s="291"/>
      <c r="SYM34" s="291"/>
      <c r="SYN34" s="291"/>
      <c r="SYO34" s="291"/>
      <c r="SYP34" s="291"/>
      <c r="SYQ34" s="291"/>
      <c r="SYR34" s="291"/>
      <c r="SYS34" s="291"/>
      <c r="SYT34" s="291"/>
      <c r="SYU34" s="291"/>
      <c r="SYV34" s="291"/>
      <c r="SYW34" s="291"/>
      <c r="SYX34" s="291"/>
      <c r="SYY34" s="291"/>
      <c r="SYZ34" s="291"/>
      <c r="SZA34" s="291"/>
      <c r="SZB34" s="291"/>
      <c r="SZC34" s="291"/>
      <c r="SZD34" s="291"/>
      <c r="SZE34" s="291"/>
      <c r="SZF34" s="291"/>
      <c r="SZG34" s="291"/>
      <c r="SZH34" s="291"/>
      <c r="SZI34" s="291"/>
      <c r="SZJ34" s="291"/>
      <c r="SZK34" s="291"/>
      <c r="SZL34" s="291"/>
      <c r="SZM34" s="291"/>
      <c r="SZN34" s="291"/>
      <c r="SZO34" s="291"/>
      <c r="SZP34" s="291"/>
      <c r="SZQ34" s="291"/>
      <c r="SZR34" s="291"/>
      <c r="SZS34" s="291"/>
      <c r="SZT34" s="291"/>
      <c r="SZU34" s="291"/>
      <c r="SZV34" s="291"/>
      <c r="SZW34" s="291"/>
      <c r="SZX34" s="291"/>
      <c r="SZY34" s="291"/>
      <c r="SZZ34" s="291"/>
      <c r="TAA34" s="291"/>
      <c r="TAB34" s="291"/>
      <c r="TAC34" s="291"/>
      <c r="TAD34" s="291"/>
      <c r="TAE34" s="291"/>
      <c r="TAF34" s="291"/>
      <c r="TAG34" s="291"/>
      <c r="TAH34" s="291"/>
      <c r="TAI34" s="291"/>
      <c r="TAJ34" s="291"/>
      <c r="TAK34" s="291"/>
      <c r="TAL34" s="291"/>
      <c r="TAM34" s="291"/>
      <c r="TAN34" s="291"/>
      <c r="TAO34" s="291"/>
      <c r="TAP34" s="291"/>
      <c r="TAQ34" s="291"/>
      <c r="TAR34" s="291"/>
      <c r="TAS34" s="291"/>
      <c r="TAT34" s="291"/>
      <c r="TAU34" s="291"/>
      <c r="TAV34" s="291"/>
      <c r="TAW34" s="291"/>
      <c r="TAX34" s="291"/>
      <c r="TAY34" s="291"/>
      <c r="TAZ34" s="291"/>
      <c r="TBA34" s="291"/>
      <c r="TBB34" s="291"/>
      <c r="TBC34" s="291"/>
      <c r="TBD34" s="291"/>
      <c r="TBE34" s="291"/>
      <c r="TBF34" s="291"/>
      <c r="TBG34" s="291"/>
      <c r="TBH34" s="291"/>
      <c r="TBI34" s="291"/>
      <c r="TBJ34" s="291"/>
      <c r="TBK34" s="291"/>
      <c r="TBL34" s="291"/>
      <c r="TBM34" s="291"/>
      <c r="TBN34" s="291"/>
      <c r="TBO34" s="291"/>
      <c r="TBP34" s="291"/>
      <c r="TBQ34" s="291"/>
      <c r="TBR34" s="291"/>
      <c r="TBS34" s="291"/>
      <c r="TBT34" s="291"/>
      <c r="TBU34" s="291"/>
      <c r="TBV34" s="291"/>
      <c r="TBW34" s="291"/>
      <c r="TBX34" s="291"/>
      <c r="TBY34" s="291"/>
      <c r="TBZ34" s="291"/>
      <c r="TCA34" s="291"/>
      <c r="TCB34" s="291"/>
      <c r="TCC34" s="291"/>
      <c r="TCD34" s="291"/>
      <c r="TCE34" s="291"/>
      <c r="TCF34" s="291"/>
      <c r="TCG34" s="291"/>
      <c r="TCH34" s="291"/>
      <c r="TCI34" s="291"/>
      <c r="TCJ34" s="291"/>
      <c r="TCK34" s="291"/>
      <c r="TCL34" s="291"/>
      <c r="TCM34" s="291"/>
      <c r="TCN34" s="291"/>
      <c r="TCO34" s="291"/>
      <c r="TCP34" s="291"/>
      <c r="TCQ34" s="291"/>
      <c r="TCR34" s="291"/>
      <c r="TCS34" s="291"/>
      <c r="TCT34" s="291"/>
      <c r="TCU34" s="291"/>
      <c r="TCV34" s="291"/>
      <c r="TCW34" s="291"/>
      <c r="TCX34" s="291"/>
      <c r="TCY34" s="291"/>
      <c r="TCZ34" s="291"/>
      <c r="TDA34" s="291"/>
      <c r="TDB34" s="291"/>
      <c r="TDC34" s="291"/>
      <c r="TDD34" s="291"/>
      <c r="TDE34" s="291"/>
      <c r="TDF34" s="291"/>
      <c r="TDG34" s="291"/>
      <c r="TDH34" s="291"/>
      <c r="TDI34" s="291"/>
      <c r="TDJ34" s="291"/>
      <c r="TDK34" s="291"/>
      <c r="TDL34" s="291"/>
      <c r="TDM34" s="291"/>
      <c r="TDN34" s="291"/>
      <c r="TDO34" s="291"/>
      <c r="TDP34" s="291"/>
      <c r="TDQ34" s="291"/>
      <c r="TDR34" s="291"/>
      <c r="TDS34" s="291"/>
      <c r="TDT34" s="291"/>
      <c r="TDU34" s="291"/>
      <c r="TDV34" s="291"/>
      <c r="TDW34" s="291"/>
      <c r="TDX34" s="291"/>
      <c r="TDY34" s="291"/>
      <c r="TDZ34" s="291"/>
      <c r="TEA34" s="291"/>
      <c r="TEB34" s="291"/>
      <c r="TEC34" s="291"/>
      <c r="TED34" s="291"/>
      <c r="TEE34" s="291"/>
      <c r="TEF34" s="291"/>
      <c r="TEG34" s="291"/>
      <c r="TEH34" s="291"/>
      <c r="TEI34" s="291"/>
      <c r="TEJ34" s="291"/>
      <c r="TEK34" s="291"/>
      <c r="TEL34" s="291"/>
      <c r="TEM34" s="291"/>
      <c r="TEN34" s="291"/>
      <c r="TEO34" s="291"/>
      <c r="TEP34" s="291"/>
      <c r="TEQ34" s="291"/>
      <c r="TER34" s="291"/>
      <c r="TES34" s="291"/>
      <c r="TET34" s="291"/>
      <c r="TEU34" s="291"/>
      <c r="TEV34" s="291"/>
      <c r="TEW34" s="291"/>
      <c r="TEX34" s="291"/>
      <c r="TEY34" s="291"/>
      <c r="TEZ34" s="291"/>
      <c r="TFA34" s="291"/>
      <c r="TFB34" s="291"/>
      <c r="TFC34" s="291"/>
      <c r="TFD34" s="291"/>
      <c r="TFE34" s="291"/>
      <c r="TFF34" s="291"/>
      <c r="TFG34" s="291"/>
      <c r="TFH34" s="291"/>
      <c r="TFI34" s="291"/>
      <c r="TFJ34" s="291"/>
      <c r="TFK34" s="291"/>
      <c r="TFL34" s="291"/>
      <c r="TFM34" s="291"/>
      <c r="TFN34" s="291"/>
      <c r="TFO34" s="291"/>
      <c r="TFP34" s="291"/>
      <c r="TFQ34" s="291"/>
      <c r="TFR34" s="291"/>
      <c r="TFS34" s="291"/>
      <c r="TFT34" s="291"/>
      <c r="TFU34" s="291"/>
      <c r="TFV34" s="291"/>
      <c r="TFW34" s="291"/>
      <c r="TFX34" s="291"/>
      <c r="TFY34" s="291"/>
      <c r="TFZ34" s="291"/>
      <c r="TGA34" s="291"/>
      <c r="TGB34" s="291"/>
      <c r="TGC34" s="291"/>
      <c r="TGD34" s="291"/>
      <c r="TGE34" s="291"/>
      <c r="TGF34" s="291"/>
      <c r="TGG34" s="291"/>
      <c r="TGH34" s="291"/>
      <c r="TGI34" s="291"/>
      <c r="TGJ34" s="291"/>
      <c r="TGK34" s="291"/>
      <c r="TGL34" s="291"/>
      <c r="TGM34" s="291"/>
      <c r="TGN34" s="291"/>
      <c r="TGO34" s="291"/>
      <c r="TGP34" s="291"/>
      <c r="TGQ34" s="291"/>
      <c r="TGR34" s="291"/>
      <c r="TGS34" s="291"/>
      <c r="TGT34" s="291"/>
      <c r="TGU34" s="291"/>
      <c r="TGV34" s="291"/>
      <c r="TGW34" s="291"/>
      <c r="TGX34" s="291"/>
      <c r="TGY34" s="291"/>
      <c r="TGZ34" s="291"/>
      <c r="THA34" s="291"/>
      <c r="THB34" s="291"/>
      <c r="THC34" s="291"/>
      <c r="THD34" s="291"/>
      <c r="THE34" s="291"/>
      <c r="THF34" s="291"/>
      <c r="THG34" s="291"/>
      <c r="THH34" s="291"/>
      <c r="THI34" s="291"/>
      <c r="THJ34" s="291"/>
      <c r="THK34" s="291"/>
      <c r="THL34" s="291"/>
      <c r="THM34" s="291"/>
      <c r="THN34" s="291"/>
      <c r="THO34" s="291"/>
      <c r="THP34" s="291"/>
      <c r="THQ34" s="291"/>
      <c r="THR34" s="291"/>
      <c r="THS34" s="291"/>
      <c r="THT34" s="291"/>
      <c r="THU34" s="291"/>
      <c r="THV34" s="291"/>
      <c r="THW34" s="291"/>
      <c r="THX34" s="291"/>
      <c r="THY34" s="291"/>
      <c r="THZ34" s="291"/>
      <c r="TIA34" s="291"/>
      <c r="TIB34" s="291"/>
      <c r="TIC34" s="291"/>
      <c r="TID34" s="291"/>
      <c r="TIE34" s="291"/>
      <c r="TIF34" s="291"/>
      <c r="TIG34" s="291"/>
      <c r="TIH34" s="291"/>
      <c r="TII34" s="291"/>
      <c r="TIJ34" s="291"/>
      <c r="TIK34" s="291"/>
      <c r="TIL34" s="291"/>
      <c r="TIM34" s="291"/>
      <c r="TIN34" s="291"/>
      <c r="TIO34" s="291"/>
      <c r="TIP34" s="291"/>
      <c r="TIQ34" s="291"/>
      <c r="TIR34" s="291"/>
      <c r="TIS34" s="291"/>
      <c r="TIT34" s="291"/>
      <c r="TIU34" s="291"/>
      <c r="TIV34" s="291"/>
      <c r="TIW34" s="291"/>
      <c r="TIX34" s="291"/>
      <c r="TIY34" s="291"/>
      <c r="TIZ34" s="291"/>
      <c r="TJA34" s="291"/>
      <c r="TJB34" s="291"/>
      <c r="TJC34" s="291"/>
      <c r="TJD34" s="291"/>
      <c r="TJE34" s="291"/>
      <c r="TJF34" s="291"/>
      <c r="TJG34" s="291"/>
      <c r="TJH34" s="291"/>
      <c r="TJI34" s="291"/>
      <c r="TJJ34" s="291"/>
      <c r="TJK34" s="291"/>
      <c r="TJL34" s="291"/>
      <c r="TJM34" s="291"/>
      <c r="TJN34" s="291"/>
      <c r="TJO34" s="291"/>
      <c r="TJP34" s="291"/>
      <c r="TJQ34" s="291"/>
      <c r="TJR34" s="291"/>
      <c r="TJS34" s="291"/>
      <c r="TJT34" s="291"/>
      <c r="TJU34" s="291"/>
      <c r="TJV34" s="291"/>
      <c r="TJW34" s="291"/>
      <c r="TJX34" s="291"/>
      <c r="TJY34" s="291"/>
      <c r="TJZ34" s="291"/>
      <c r="TKA34" s="291"/>
      <c r="TKB34" s="291"/>
      <c r="TKC34" s="291"/>
      <c r="TKD34" s="291"/>
      <c r="TKE34" s="291"/>
      <c r="TKF34" s="291"/>
      <c r="TKG34" s="291"/>
      <c r="TKH34" s="291"/>
      <c r="TKI34" s="291"/>
      <c r="TKJ34" s="291"/>
      <c r="TKK34" s="291"/>
      <c r="TKL34" s="291"/>
      <c r="TKM34" s="291"/>
      <c r="TKN34" s="291"/>
      <c r="TKO34" s="291"/>
      <c r="TKP34" s="291"/>
      <c r="TKQ34" s="291"/>
      <c r="TKR34" s="291"/>
      <c r="TKS34" s="291"/>
      <c r="TKT34" s="291"/>
      <c r="TKU34" s="291"/>
      <c r="TKV34" s="291"/>
      <c r="TKW34" s="291"/>
      <c r="TKX34" s="291"/>
      <c r="TKY34" s="291"/>
      <c r="TKZ34" s="291"/>
      <c r="TLA34" s="291"/>
      <c r="TLB34" s="291"/>
      <c r="TLC34" s="291"/>
      <c r="TLD34" s="291"/>
      <c r="TLE34" s="291"/>
      <c r="TLF34" s="291"/>
      <c r="TLG34" s="291"/>
      <c r="TLH34" s="291"/>
      <c r="TLI34" s="291"/>
      <c r="TLJ34" s="291"/>
      <c r="TLK34" s="291"/>
      <c r="TLL34" s="291"/>
      <c r="TLM34" s="291"/>
      <c r="TLN34" s="291"/>
      <c r="TLO34" s="291"/>
      <c r="TLP34" s="291"/>
      <c r="TLQ34" s="291"/>
      <c r="TLR34" s="291"/>
      <c r="TLS34" s="291"/>
      <c r="TLT34" s="291"/>
      <c r="TLU34" s="291"/>
      <c r="TLV34" s="291"/>
      <c r="TLW34" s="291"/>
      <c r="TLX34" s="291"/>
      <c r="TLY34" s="291"/>
      <c r="TLZ34" s="291"/>
      <c r="TMA34" s="291"/>
      <c r="TMB34" s="291"/>
      <c r="TMC34" s="291"/>
      <c r="TMD34" s="291"/>
      <c r="TME34" s="291"/>
      <c r="TMF34" s="291"/>
      <c r="TMG34" s="291"/>
      <c r="TMH34" s="291"/>
      <c r="TMI34" s="291"/>
      <c r="TMJ34" s="291"/>
      <c r="TMK34" s="291"/>
      <c r="TML34" s="291"/>
      <c r="TMM34" s="291"/>
      <c r="TMN34" s="291"/>
      <c r="TMO34" s="291"/>
      <c r="TMP34" s="291"/>
      <c r="TMQ34" s="291"/>
      <c r="TMR34" s="291"/>
      <c r="TMS34" s="291"/>
      <c r="TMT34" s="291"/>
      <c r="TMU34" s="291"/>
      <c r="TMV34" s="291"/>
      <c r="TMW34" s="291"/>
      <c r="TMX34" s="291"/>
      <c r="TMY34" s="291"/>
      <c r="TMZ34" s="291"/>
      <c r="TNA34" s="291"/>
      <c r="TNB34" s="291"/>
      <c r="TNC34" s="291"/>
      <c r="TND34" s="291"/>
      <c r="TNE34" s="291"/>
      <c r="TNF34" s="291"/>
      <c r="TNG34" s="291"/>
      <c r="TNH34" s="291"/>
      <c r="TNI34" s="291"/>
      <c r="TNJ34" s="291"/>
      <c r="TNK34" s="291"/>
      <c r="TNL34" s="291"/>
      <c r="TNM34" s="291"/>
      <c r="TNN34" s="291"/>
      <c r="TNO34" s="291"/>
      <c r="TNP34" s="291"/>
      <c r="TNQ34" s="291"/>
      <c r="TNR34" s="291"/>
      <c r="TNS34" s="291"/>
      <c r="TNT34" s="291"/>
      <c r="TNU34" s="291"/>
      <c r="TNV34" s="291"/>
      <c r="TNW34" s="291"/>
      <c r="TNX34" s="291"/>
      <c r="TNY34" s="291"/>
      <c r="TNZ34" s="291"/>
      <c r="TOA34" s="291"/>
      <c r="TOB34" s="291"/>
      <c r="TOC34" s="291"/>
      <c r="TOD34" s="291"/>
      <c r="TOE34" s="291"/>
      <c r="TOF34" s="291"/>
      <c r="TOG34" s="291"/>
      <c r="TOH34" s="291"/>
      <c r="TOI34" s="291"/>
      <c r="TOJ34" s="291"/>
      <c r="TOK34" s="291"/>
      <c r="TOL34" s="291"/>
      <c r="TOM34" s="291"/>
      <c r="TON34" s="291"/>
      <c r="TOO34" s="291"/>
      <c r="TOP34" s="291"/>
      <c r="TOQ34" s="291"/>
      <c r="TOR34" s="291"/>
      <c r="TOS34" s="291"/>
      <c r="TOT34" s="291"/>
      <c r="TOU34" s="291"/>
      <c r="TOV34" s="291"/>
      <c r="TOW34" s="291"/>
      <c r="TOX34" s="291"/>
      <c r="TOY34" s="291"/>
      <c r="TOZ34" s="291"/>
      <c r="TPA34" s="291"/>
      <c r="TPB34" s="291"/>
      <c r="TPC34" s="291"/>
      <c r="TPD34" s="291"/>
      <c r="TPE34" s="291"/>
      <c r="TPF34" s="291"/>
      <c r="TPG34" s="291"/>
      <c r="TPH34" s="291"/>
      <c r="TPI34" s="291"/>
      <c r="TPJ34" s="291"/>
      <c r="TPK34" s="291"/>
      <c r="TPL34" s="291"/>
      <c r="TPM34" s="291"/>
      <c r="TPN34" s="291"/>
      <c r="TPO34" s="291"/>
      <c r="TPP34" s="291"/>
      <c r="TPQ34" s="291"/>
      <c r="TPR34" s="291"/>
      <c r="TPS34" s="291"/>
      <c r="TPT34" s="291"/>
      <c r="TPU34" s="291"/>
      <c r="TPV34" s="291"/>
      <c r="TPW34" s="291"/>
      <c r="TPX34" s="291"/>
      <c r="TPY34" s="291"/>
      <c r="TPZ34" s="291"/>
      <c r="TQA34" s="291"/>
      <c r="TQB34" s="291"/>
      <c r="TQC34" s="291"/>
      <c r="TQD34" s="291"/>
      <c r="TQE34" s="291"/>
      <c r="TQF34" s="291"/>
      <c r="TQG34" s="291"/>
      <c r="TQH34" s="291"/>
      <c r="TQI34" s="291"/>
      <c r="TQJ34" s="291"/>
      <c r="TQK34" s="291"/>
      <c r="TQL34" s="291"/>
      <c r="TQM34" s="291"/>
      <c r="TQN34" s="291"/>
      <c r="TQO34" s="291"/>
      <c r="TQP34" s="291"/>
      <c r="TQQ34" s="291"/>
      <c r="TQR34" s="291"/>
      <c r="TQS34" s="291"/>
      <c r="TQT34" s="291"/>
      <c r="TQU34" s="291"/>
      <c r="TQV34" s="291"/>
      <c r="TQW34" s="291"/>
      <c r="TQX34" s="291"/>
      <c r="TQY34" s="291"/>
      <c r="TQZ34" s="291"/>
      <c r="TRA34" s="291"/>
      <c r="TRB34" s="291"/>
      <c r="TRC34" s="291"/>
      <c r="TRD34" s="291"/>
      <c r="TRE34" s="291"/>
      <c r="TRF34" s="291"/>
      <c r="TRG34" s="291"/>
      <c r="TRH34" s="291"/>
      <c r="TRI34" s="291"/>
      <c r="TRJ34" s="291"/>
      <c r="TRK34" s="291"/>
      <c r="TRL34" s="291"/>
      <c r="TRM34" s="291"/>
      <c r="TRN34" s="291"/>
      <c r="TRO34" s="291"/>
      <c r="TRP34" s="291"/>
      <c r="TRQ34" s="291"/>
      <c r="TRR34" s="291"/>
      <c r="TRS34" s="291"/>
      <c r="TRT34" s="291"/>
      <c r="TRU34" s="291"/>
      <c r="TRV34" s="291"/>
      <c r="TRW34" s="291"/>
      <c r="TRX34" s="291"/>
      <c r="TRY34" s="291"/>
      <c r="TRZ34" s="291"/>
      <c r="TSA34" s="291"/>
      <c r="TSB34" s="291"/>
      <c r="TSC34" s="291"/>
      <c r="TSD34" s="291"/>
      <c r="TSE34" s="291"/>
      <c r="TSF34" s="291"/>
      <c r="TSG34" s="291"/>
      <c r="TSH34" s="291"/>
      <c r="TSI34" s="291"/>
      <c r="TSJ34" s="291"/>
      <c r="TSK34" s="291"/>
      <c r="TSL34" s="291"/>
      <c r="TSM34" s="291"/>
      <c r="TSN34" s="291"/>
      <c r="TSO34" s="291"/>
      <c r="TSP34" s="291"/>
      <c r="TSQ34" s="291"/>
      <c r="TSR34" s="291"/>
      <c r="TSS34" s="291"/>
      <c r="TST34" s="291"/>
      <c r="TSU34" s="291"/>
      <c r="TSV34" s="291"/>
      <c r="TSW34" s="291"/>
      <c r="TSX34" s="291"/>
      <c r="TSY34" s="291"/>
      <c r="TSZ34" s="291"/>
      <c r="TTA34" s="291"/>
      <c r="TTB34" s="291"/>
      <c r="TTC34" s="291"/>
      <c r="TTD34" s="291"/>
      <c r="TTE34" s="291"/>
      <c r="TTF34" s="291"/>
      <c r="TTG34" s="291"/>
      <c r="TTH34" s="291"/>
      <c r="TTI34" s="291"/>
      <c r="TTJ34" s="291"/>
      <c r="TTK34" s="291"/>
      <c r="TTL34" s="291"/>
      <c r="TTM34" s="291"/>
      <c r="TTN34" s="291"/>
      <c r="TTO34" s="291"/>
      <c r="TTP34" s="291"/>
      <c r="TTQ34" s="291"/>
      <c r="TTR34" s="291"/>
      <c r="TTS34" s="291"/>
      <c r="TTT34" s="291"/>
      <c r="TTU34" s="291"/>
      <c r="TTV34" s="291"/>
      <c r="TTW34" s="291"/>
      <c r="TTX34" s="291"/>
      <c r="TTY34" s="291"/>
      <c r="TTZ34" s="291"/>
      <c r="TUA34" s="291"/>
      <c r="TUB34" s="291"/>
      <c r="TUC34" s="291"/>
      <c r="TUD34" s="291"/>
      <c r="TUE34" s="291"/>
      <c r="TUF34" s="291"/>
      <c r="TUG34" s="291"/>
      <c r="TUH34" s="291"/>
      <c r="TUI34" s="291"/>
      <c r="TUJ34" s="291"/>
      <c r="TUK34" s="291"/>
      <c r="TUL34" s="291"/>
      <c r="TUM34" s="291"/>
      <c r="TUN34" s="291"/>
      <c r="TUO34" s="291"/>
      <c r="TUP34" s="291"/>
      <c r="TUQ34" s="291"/>
      <c r="TUR34" s="291"/>
      <c r="TUS34" s="291"/>
      <c r="TUT34" s="291"/>
      <c r="TUU34" s="291"/>
      <c r="TUV34" s="291"/>
      <c r="TUW34" s="291"/>
      <c r="TUX34" s="291"/>
      <c r="TUY34" s="291"/>
      <c r="TUZ34" s="291"/>
      <c r="TVA34" s="291"/>
      <c r="TVB34" s="291"/>
      <c r="TVC34" s="291"/>
      <c r="TVD34" s="291"/>
      <c r="TVE34" s="291"/>
      <c r="TVF34" s="291"/>
      <c r="TVG34" s="291"/>
      <c r="TVH34" s="291"/>
      <c r="TVI34" s="291"/>
      <c r="TVJ34" s="291"/>
      <c r="TVK34" s="291"/>
      <c r="TVL34" s="291"/>
      <c r="TVM34" s="291"/>
      <c r="TVN34" s="291"/>
      <c r="TVO34" s="291"/>
      <c r="TVP34" s="291"/>
      <c r="TVQ34" s="291"/>
      <c r="TVR34" s="291"/>
      <c r="TVS34" s="291"/>
      <c r="TVT34" s="291"/>
      <c r="TVU34" s="291"/>
      <c r="TVV34" s="291"/>
      <c r="TVW34" s="291"/>
      <c r="TVX34" s="291"/>
      <c r="TVY34" s="291"/>
      <c r="TVZ34" s="291"/>
      <c r="TWA34" s="291"/>
      <c r="TWB34" s="291"/>
      <c r="TWC34" s="291"/>
      <c r="TWD34" s="291"/>
      <c r="TWE34" s="291"/>
      <c r="TWF34" s="291"/>
      <c r="TWG34" s="291"/>
      <c r="TWH34" s="291"/>
      <c r="TWI34" s="291"/>
      <c r="TWJ34" s="291"/>
      <c r="TWK34" s="291"/>
      <c r="TWL34" s="291"/>
      <c r="TWM34" s="291"/>
      <c r="TWN34" s="291"/>
      <c r="TWO34" s="291"/>
      <c r="TWP34" s="291"/>
      <c r="TWQ34" s="291"/>
      <c r="TWR34" s="291"/>
      <c r="TWS34" s="291"/>
      <c r="TWT34" s="291"/>
      <c r="TWU34" s="291"/>
      <c r="TWV34" s="291"/>
      <c r="TWW34" s="291"/>
      <c r="TWX34" s="291"/>
      <c r="TWY34" s="291"/>
      <c r="TWZ34" s="291"/>
      <c r="TXA34" s="291"/>
      <c r="TXB34" s="291"/>
      <c r="TXC34" s="291"/>
      <c r="TXD34" s="291"/>
      <c r="TXE34" s="291"/>
      <c r="TXF34" s="291"/>
      <c r="TXG34" s="291"/>
      <c r="TXH34" s="291"/>
      <c r="TXI34" s="291"/>
      <c r="TXJ34" s="291"/>
      <c r="TXK34" s="291"/>
      <c r="TXL34" s="291"/>
      <c r="TXM34" s="291"/>
      <c r="TXN34" s="291"/>
      <c r="TXO34" s="291"/>
      <c r="TXP34" s="291"/>
      <c r="TXQ34" s="291"/>
      <c r="TXR34" s="291"/>
      <c r="TXS34" s="291"/>
      <c r="TXT34" s="291"/>
      <c r="TXU34" s="291"/>
      <c r="TXV34" s="291"/>
      <c r="TXW34" s="291"/>
      <c r="TXX34" s="291"/>
      <c r="TXY34" s="291"/>
      <c r="TXZ34" s="291"/>
      <c r="TYA34" s="291"/>
      <c r="TYB34" s="291"/>
      <c r="TYC34" s="291"/>
      <c r="TYD34" s="291"/>
      <c r="TYE34" s="291"/>
      <c r="TYF34" s="291"/>
      <c r="TYG34" s="291"/>
      <c r="TYH34" s="291"/>
      <c r="TYI34" s="291"/>
      <c r="TYJ34" s="291"/>
      <c r="TYK34" s="291"/>
      <c r="TYL34" s="291"/>
      <c r="TYM34" s="291"/>
      <c r="TYN34" s="291"/>
      <c r="TYO34" s="291"/>
      <c r="TYP34" s="291"/>
      <c r="TYQ34" s="291"/>
      <c r="TYR34" s="291"/>
      <c r="TYS34" s="291"/>
      <c r="TYT34" s="291"/>
      <c r="TYU34" s="291"/>
      <c r="TYV34" s="291"/>
      <c r="TYW34" s="291"/>
      <c r="TYX34" s="291"/>
      <c r="TYY34" s="291"/>
      <c r="TYZ34" s="291"/>
      <c r="TZA34" s="291"/>
      <c r="TZB34" s="291"/>
      <c r="TZC34" s="291"/>
      <c r="TZD34" s="291"/>
      <c r="TZE34" s="291"/>
      <c r="TZF34" s="291"/>
      <c r="TZG34" s="291"/>
      <c r="TZH34" s="291"/>
      <c r="TZI34" s="291"/>
      <c r="TZJ34" s="291"/>
      <c r="TZK34" s="291"/>
      <c r="TZL34" s="291"/>
      <c r="TZM34" s="291"/>
      <c r="TZN34" s="291"/>
      <c r="TZO34" s="291"/>
      <c r="TZP34" s="291"/>
      <c r="TZQ34" s="291"/>
      <c r="TZR34" s="291"/>
      <c r="TZS34" s="291"/>
      <c r="TZT34" s="291"/>
      <c r="TZU34" s="291"/>
      <c r="TZV34" s="291"/>
      <c r="TZW34" s="291"/>
      <c r="TZX34" s="291"/>
      <c r="TZY34" s="291"/>
      <c r="TZZ34" s="291"/>
      <c r="UAA34" s="291"/>
      <c r="UAB34" s="291"/>
      <c r="UAC34" s="291"/>
      <c r="UAD34" s="291"/>
      <c r="UAE34" s="291"/>
      <c r="UAF34" s="291"/>
      <c r="UAG34" s="291"/>
      <c r="UAH34" s="291"/>
      <c r="UAI34" s="291"/>
      <c r="UAJ34" s="291"/>
      <c r="UAK34" s="291"/>
      <c r="UAL34" s="291"/>
      <c r="UAM34" s="291"/>
      <c r="UAN34" s="291"/>
      <c r="UAO34" s="291"/>
      <c r="UAP34" s="291"/>
      <c r="UAQ34" s="291"/>
      <c r="UAR34" s="291"/>
      <c r="UAS34" s="291"/>
      <c r="UAT34" s="291"/>
      <c r="UAU34" s="291"/>
      <c r="UAV34" s="291"/>
      <c r="UAW34" s="291"/>
      <c r="UAX34" s="291"/>
      <c r="UAY34" s="291"/>
      <c r="UAZ34" s="291"/>
      <c r="UBA34" s="291"/>
      <c r="UBB34" s="291"/>
      <c r="UBC34" s="291"/>
      <c r="UBD34" s="291"/>
      <c r="UBE34" s="291"/>
      <c r="UBF34" s="291"/>
      <c r="UBG34" s="291"/>
      <c r="UBH34" s="291"/>
      <c r="UBI34" s="291"/>
      <c r="UBJ34" s="291"/>
      <c r="UBK34" s="291"/>
      <c r="UBL34" s="291"/>
      <c r="UBM34" s="291"/>
      <c r="UBN34" s="291"/>
      <c r="UBO34" s="291"/>
      <c r="UBP34" s="291"/>
      <c r="UBQ34" s="291"/>
      <c r="UBR34" s="291"/>
      <c r="UBS34" s="291"/>
      <c r="UBT34" s="291"/>
      <c r="UBU34" s="291"/>
      <c r="UBV34" s="291"/>
      <c r="UBW34" s="291"/>
      <c r="UBX34" s="291"/>
      <c r="UBY34" s="291"/>
      <c r="UBZ34" s="291"/>
      <c r="UCA34" s="291"/>
      <c r="UCB34" s="291"/>
      <c r="UCC34" s="291"/>
      <c r="UCD34" s="291"/>
      <c r="UCE34" s="291"/>
      <c r="UCF34" s="291"/>
      <c r="UCG34" s="291"/>
      <c r="UCH34" s="291"/>
      <c r="UCI34" s="291"/>
      <c r="UCJ34" s="291"/>
      <c r="UCK34" s="291"/>
      <c r="UCL34" s="291"/>
      <c r="UCM34" s="291"/>
      <c r="UCN34" s="291"/>
      <c r="UCO34" s="291"/>
      <c r="UCP34" s="291"/>
      <c r="UCQ34" s="291"/>
      <c r="UCR34" s="291"/>
      <c r="UCS34" s="291"/>
      <c r="UCT34" s="291"/>
      <c r="UCU34" s="291"/>
      <c r="UCV34" s="291"/>
      <c r="UCW34" s="291"/>
      <c r="UCX34" s="291"/>
      <c r="UCY34" s="291"/>
      <c r="UCZ34" s="291"/>
      <c r="UDA34" s="291"/>
      <c r="UDB34" s="291"/>
      <c r="UDC34" s="291"/>
      <c r="UDD34" s="291"/>
      <c r="UDE34" s="291"/>
      <c r="UDF34" s="291"/>
      <c r="UDG34" s="291"/>
      <c r="UDH34" s="291"/>
      <c r="UDI34" s="291"/>
      <c r="UDJ34" s="291"/>
      <c r="UDK34" s="291"/>
      <c r="UDL34" s="291"/>
      <c r="UDM34" s="291"/>
      <c r="UDN34" s="291"/>
      <c r="UDO34" s="291"/>
      <c r="UDP34" s="291"/>
      <c r="UDQ34" s="291"/>
      <c r="UDR34" s="291"/>
      <c r="UDS34" s="291"/>
      <c r="UDT34" s="291"/>
      <c r="UDU34" s="291"/>
      <c r="UDV34" s="291"/>
      <c r="UDW34" s="291"/>
      <c r="UDX34" s="291"/>
      <c r="UDY34" s="291"/>
      <c r="UDZ34" s="291"/>
      <c r="UEA34" s="291"/>
      <c r="UEB34" s="291"/>
      <c r="UEC34" s="291"/>
      <c r="UED34" s="291"/>
      <c r="UEE34" s="291"/>
      <c r="UEF34" s="291"/>
      <c r="UEG34" s="291"/>
      <c r="UEH34" s="291"/>
      <c r="UEI34" s="291"/>
      <c r="UEJ34" s="291"/>
      <c r="UEK34" s="291"/>
      <c r="UEL34" s="291"/>
      <c r="UEM34" s="291"/>
      <c r="UEN34" s="291"/>
      <c r="UEO34" s="291"/>
      <c r="UEP34" s="291"/>
      <c r="UEQ34" s="291"/>
      <c r="UER34" s="291"/>
      <c r="UES34" s="291"/>
      <c r="UET34" s="291"/>
      <c r="UEU34" s="291"/>
      <c r="UEV34" s="291"/>
      <c r="UEW34" s="291"/>
      <c r="UEX34" s="291"/>
      <c r="UEY34" s="291"/>
      <c r="UEZ34" s="291"/>
      <c r="UFA34" s="291"/>
      <c r="UFB34" s="291"/>
      <c r="UFC34" s="291"/>
      <c r="UFD34" s="291"/>
      <c r="UFE34" s="291"/>
      <c r="UFF34" s="291"/>
      <c r="UFG34" s="291"/>
      <c r="UFH34" s="291"/>
      <c r="UFI34" s="291"/>
      <c r="UFJ34" s="291"/>
      <c r="UFK34" s="291"/>
      <c r="UFL34" s="291"/>
      <c r="UFM34" s="291"/>
      <c r="UFN34" s="291"/>
      <c r="UFO34" s="291"/>
      <c r="UFP34" s="291"/>
      <c r="UFQ34" s="291"/>
      <c r="UFR34" s="291"/>
      <c r="UFS34" s="291"/>
      <c r="UFT34" s="291"/>
      <c r="UFU34" s="291"/>
      <c r="UFV34" s="291"/>
      <c r="UFW34" s="291"/>
      <c r="UFX34" s="291"/>
      <c r="UFY34" s="291"/>
      <c r="UFZ34" s="291"/>
      <c r="UGA34" s="291"/>
      <c r="UGB34" s="291"/>
      <c r="UGC34" s="291"/>
      <c r="UGD34" s="291"/>
      <c r="UGE34" s="291"/>
      <c r="UGF34" s="291"/>
      <c r="UGG34" s="291"/>
      <c r="UGH34" s="291"/>
      <c r="UGI34" s="291"/>
      <c r="UGJ34" s="291"/>
      <c r="UGK34" s="291"/>
      <c r="UGL34" s="291"/>
      <c r="UGM34" s="291"/>
      <c r="UGN34" s="291"/>
      <c r="UGO34" s="291"/>
      <c r="UGP34" s="291"/>
      <c r="UGQ34" s="291"/>
      <c r="UGR34" s="291"/>
      <c r="UGS34" s="291"/>
      <c r="UGT34" s="291"/>
      <c r="UGU34" s="291"/>
      <c r="UGV34" s="291"/>
      <c r="UGW34" s="291"/>
      <c r="UGX34" s="291"/>
      <c r="UGY34" s="291"/>
      <c r="UGZ34" s="291"/>
      <c r="UHA34" s="291"/>
      <c r="UHB34" s="291"/>
      <c r="UHC34" s="291"/>
      <c r="UHD34" s="291"/>
      <c r="UHE34" s="291"/>
      <c r="UHF34" s="291"/>
      <c r="UHG34" s="291"/>
      <c r="UHH34" s="291"/>
      <c r="UHI34" s="291"/>
      <c r="UHJ34" s="291"/>
      <c r="UHK34" s="291"/>
      <c r="UHL34" s="291"/>
      <c r="UHM34" s="291"/>
      <c r="UHN34" s="291"/>
      <c r="UHO34" s="291"/>
      <c r="UHP34" s="291"/>
      <c r="UHQ34" s="291"/>
      <c r="UHR34" s="291"/>
      <c r="UHS34" s="291"/>
      <c r="UHT34" s="291"/>
      <c r="UHU34" s="291"/>
      <c r="UHV34" s="291"/>
      <c r="UHW34" s="291"/>
      <c r="UHX34" s="291"/>
      <c r="UHY34" s="291"/>
      <c r="UHZ34" s="291"/>
      <c r="UIA34" s="291"/>
      <c r="UIB34" s="291"/>
      <c r="UIC34" s="291"/>
      <c r="UID34" s="291"/>
      <c r="UIE34" s="291"/>
      <c r="UIF34" s="291"/>
      <c r="UIG34" s="291"/>
      <c r="UIH34" s="291"/>
      <c r="UII34" s="291"/>
      <c r="UIJ34" s="291"/>
      <c r="UIK34" s="291"/>
      <c r="UIL34" s="291"/>
      <c r="UIM34" s="291"/>
      <c r="UIN34" s="291"/>
      <c r="UIO34" s="291"/>
      <c r="UIP34" s="291"/>
      <c r="UIQ34" s="291"/>
      <c r="UIR34" s="291"/>
      <c r="UIS34" s="291"/>
      <c r="UIT34" s="291"/>
      <c r="UIU34" s="291"/>
      <c r="UIV34" s="291"/>
      <c r="UIW34" s="291"/>
      <c r="UIX34" s="291"/>
      <c r="UIY34" s="291"/>
      <c r="UIZ34" s="291"/>
      <c r="UJA34" s="291"/>
      <c r="UJB34" s="291"/>
      <c r="UJC34" s="291"/>
      <c r="UJD34" s="291"/>
      <c r="UJE34" s="291"/>
      <c r="UJF34" s="291"/>
      <c r="UJG34" s="291"/>
      <c r="UJH34" s="291"/>
      <c r="UJI34" s="291"/>
      <c r="UJJ34" s="291"/>
      <c r="UJK34" s="291"/>
      <c r="UJL34" s="291"/>
      <c r="UJM34" s="291"/>
      <c r="UJN34" s="291"/>
      <c r="UJO34" s="291"/>
      <c r="UJP34" s="291"/>
      <c r="UJQ34" s="291"/>
      <c r="UJR34" s="291"/>
      <c r="UJS34" s="291"/>
      <c r="UJT34" s="291"/>
      <c r="UJU34" s="291"/>
      <c r="UJV34" s="291"/>
      <c r="UJW34" s="291"/>
      <c r="UJX34" s="291"/>
      <c r="UJY34" s="291"/>
      <c r="UJZ34" s="291"/>
      <c r="UKA34" s="291"/>
      <c r="UKB34" s="291"/>
      <c r="UKC34" s="291"/>
      <c r="UKD34" s="291"/>
      <c r="UKE34" s="291"/>
      <c r="UKF34" s="291"/>
      <c r="UKG34" s="291"/>
      <c r="UKH34" s="291"/>
      <c r="UKI34" s="291"/>
      <c r="UKJ34" s="291"/>
      <c r="UKK34" s="291"/>
      <c r="UKL34" s="291"/>
      <c r="UKM34" s="291"/>
      <c r="UKN34" s="291"/>
      <c r="UKO34" s="291"/>
      <c r="UKP34" s="291"/>
      <c r="UKQ34" s="291"/>
      <c r="UKR34" s="291"/>
      <c r="UKS34" s="291"/>
      <c r="UKT34" s="291"/>
      <c r="UKU34" s="291"/>
      <c r="UKV34" s="291"/>
      <c r="UKW34" s="291"/>
      <c r="UKX34" s="291"/>
      <c r="UKY34" s="291"/>
      <c r="UKZ34" s="291"/>
      <c r="ULA34" s="291"/>
      <c r="ULB34" s="291"/>
      <c r="ULC34" s="291"/>
      <c r="ULD34" s="291"/>
      <c r="ULE34" s="291"/>
      <c r="ULF34" s="291"/>
      <c r="ULG34" s="291"/>
      <c r="ULH34" s="291"/>
      <c r="ULI34" s="291"/>
      <c r="ULJ34" s="291"/>
      <c r="ULK34" s="291"/>
      <c r="ULL34" s="291"/>
      <c r="ULM34" s="291"/>
      <c r="ULN34" s="291"/>
      <c r="ULO34" s="291"/>
      <c r="ULP34" s="291"/>
      <c r="ULQ34" s="291"/>
      <c r="ULR34" s="291"/>
      <c r="ULS34" s="291"/>
      <c r="ULT34" s="291"/>
      <c r="ULU34" s="291"/>
      <c r="ULV34" s="291"/>
      <c r="ULW34" s="291"/>
      <c r="ULX34" s="291"/>
      <c r="ULY34" s="291"/>
      <c r="ULZ34" s="291"/>
      <c r="UMA34" s="291"/>
      <c r="UMB34" s="291"/>
      <c r="UMC34" s="291"/>
      <c r="UMD34" s="291"/>
      <c r="UME34" s="291"/>
      <c r="UMF34" s="291"/>
      <c r="UMG34" s="291"/>
      <c r="UMH34" s="291"/>
      <c r="UMI34" s="291"/>
      <c r="UMJ34" s="291"/>
      <c r="UMK34" s="291"/>
      <c r="UML34" s="291"/>
      <c r="UMM34" s="291"/>
      <c r="UMN34" s="291"/>
      <c r="UMO34" s="291"/>
      <c r="UMP34" s="291"/>
      <c r="UMQ34" s="291"/>
      <c r="UMR34" s="291"/>
      <c r="UMS34" s="291"/>
      <c r="UMT34" s="291"/>
      <c r="UMU34" s="291"/>
      <c r="UMV34" s="291"/>
      <c r="UMW34" s="291"/>
      <c r="UMX34" s="291"/>
      <c r="UMY34" s="291"/>
      <c r="UMZ34" s="291"/>
      <c r="UNA34" s="291"/>
      <c r="UNB34" s="291"/>
      <c r="UNC34" s="291"/>
      <c r="UND34" s="291"/>
      <c r="UNE34" s="291"/>
      <c r="UNF34" s="291"/>
      <c r="UNG34" s="291"/>
      <c r="UNH34" s="291"/>
      <c r="UNI34" s="291"/>
      <c r="UNJ34" s="291"/>
      <c r="UNK34" s="291"/>
      <c r="UNL34" s="291"/>
      <c r="UNM34" s="291"/>
      <c r="UNN34" s="291"/>
      <c r="UNO34" s="291"/>
      <c r="UNP34" s="291"/>
      <c r="UNQ34" s="291"/>
      <c r="UNR34" s="291"/>
      <c r="UNS34" s="291"/>
      <c r="UNT34" s="291"/>
      <c r="UNU34" s="291"/>
      <c r="UNV34" s="291"/>
      <c r="UNW34" s="291"/>
      <c r="UNX34" s="291"/>
      <c r="UNY34" s="291"/>
      <c r="UNZ34" s="291"/>
      <c r="UOA34" s="291"/>
      <c r="UOB34" s="291"/>
      <c r="UOC34" s="291"/>
      <c r="UOD34" s="291"/>
      <c r="UOE34" s="291"/>
      <c r="UOF34" s="291"/>
      <c r="UOG34" s="291"/>
      <c r="UOH34" s="291"/>
      <c r="UOI34" s="291"/>
      <c r="UOJ34" s="291"/>
      <c r="UOK34" s="291"/>
      <c r="UOL34" s="291"/>
      <c r="UOM34" s="291"/>
      <c r="UON34" s="291"/>
      <c r="UOO34" s="291"/>
      <c r="UOP34" s="291"/>
      <c r="UOQ34" s="291"/>
      <c r="UOR34" s="291"/>
      <c r="UOS34" s="291"/>
      <c r="UOT34" s="291"/>
      <c r="UOU34" s="291"/>
      <c r="UOV34" s="291"/>
      <c r="UOW34" s="291"/>
      <c r="UOX34" s="291"/>
      <c r="UOY34" s="291"/>
      <c r="UOZ34" s="291"/>
      <c r="UPA34" s="291"/>
      <c r="UPB34" s="291"/>
      <c r="UPC34" s="291"/>
      <c r="UPD34" s="291"/>
      <c r="UPE34" s="291"/>
      <c r="UPF34" s="291"/>
      <c r="UPG34" s="291"/>
      <c r="UPH34" s="291"/>
      <c r="UPI34" s="291"/>
      <c r="UPJ34" s="291"/>
      <c r="UPK34" s="291"/>
      <c r="UPL34" s="291"/>
      <c r="UPM34" s="291"/>
      <c r="UPN34" s="291"/>
      <c r="UPO34" s="291"/>
      <c r="UPP34" s="291"/>
      <c r="UPQ34" s="291"/>
      <c r="UPR34" s="291"/>
      <c r="UPS34" s="291"/>
      <c r="UPT34" s="291"/>
      <c r="UPU34" s="291"/>
      <c r="UPV34" s="291"/>
      <c r="UPW34" s="291"/>
      <c r="UPX34" s="291"/>
      <c r="UPY34" s="291"/>
      <c r="UPZ34" s="291"/>
      <c r="UQA34" s="291"/>
      <c r="UQB34" s="291"/>
      <c r="UQC34" s="291"/>
      <c r="UQD34" s="291"/>
      <c r="UQE34" s="291"/>
      <c r="UQF34" s="291"/>
      <c r="UQG34" s="291"/>
      <c r="UQH34" s="291"/>
      <c r="UQI34" s="291"/>
      <c r="UQJ34" s="291"/>
      <c r="UQK34" s="291"/>
      <c r="UQL34" s="291"/>
      <c r="UQM34" s="291"/>
      <c r="UQN34" s="291"/>
      <c r="UQO34" s="291"/>
      <c r="UQP34" s="291"/>
      <c r="UQQ34" s="291"/>
      <c r="UQR34" s="291"/>
      <c r="UQS34" s="291"/>
      <c r="UQT34" s="291"/>
      <c r="UQU34" s="291"/>
      <c r="UQV34" s="291"/>
      <c r="UQW34" s="291"/>
      <c r="UQX34" s="291"/>
      <c r="UQY34" s="291"/>
      <c r="UQZ34" s="291"/>
      <c r="URA34" s="291"/>
      <c r="URB34" s="291"/>
      <c r="URC34" s="291"/>
      <c r="URD34" s="291"/>
      <c r="URE34" s="291"/>
      <c r="URF34" s="291"/>
      <c r="URG34" s="291"/>
      <c r="URH34" s="291"/>
      <c r="URI34" s="291"/>
      <c r="URJ34" s="291"/>
      <c r="URK34" s="291"/>
      <c r="URL34" s="291"/>
      <c r="URM34" s="291"/>
      <c r="URN34" s="291"/>
      <c r="URO34" s="291"/>
      <c r="URP34" s="291"/>
      <c r="URQ34" s="291"/>
      <c r="URR34" s="291"/>
      <c r="URS34" s="291"/>
      <c r="URT34" s="291"/>
      <c r="URU34" s="291"/>
      <c r="URV34" s="291"/>
      <c r="URW34" s="291"/>
      <c r="URX34" s="291"/>
      <c r="URY34" s="291"/>
      <c r="URZ34" s="291"/>
      <c r="USA34" s="291"/>
      <c r="USB34" s="291"/>
      <c r="USC34" s="291"/>
      <c r="USD34" s="291"/>
      <c r="USE34" s="291"/>
      <c r="USF34" s="291"/>
      <c r="USG34" s="291"/>
      <c r="USH34" s="291"/>
      <c r="USI34" s="291"/>
      <c r="USJ34" s="291"/>
      <c r="USK34" s="291"/>
      <c r="USL34" s="291"/>
      <c r="USM34" s="291"/>
      <c r="USN34" s="291"/>
      <c r="USO34" s="291"/>
      <c r="USP34" s="291"/>
      <c r="USQ34" s="291"/>
      <c r="USR34" s="291"/>
      <c r="USS34" s="291"/>
      <c r="UST34" s="291"/>
      <c r="USU34" s="291"/>
      <c r="USV34" s="291"/>
      <c r="USW34" s="291"/>
      <c r="USX34" s="291"/>
      <c r="USY34" s="291"/>
      <c r="USZ34" s="291"/>
      <c r="UTA34" s="291"/>
      <c r="UTB34" s="291"/>
      <c r="UTC34" s="291"/>
      <c r="UTD34" s="291"/>
      <c r="UTE34" s="291"/>
      <c r="UTF34" s="291"/>
      <c r="UTG34" s="291"/>
      <c r="UTH34" s="291"/>
      <c r="UTI34" s="291"/>
      <c r="UTJ34" s="291"/>
      <c r="UTK34" s="291"/>
      <c r="UTL34" s="291"/>
      <c r="UTM34" s="291"/>
      <c r="UTN34" s="291"/>
      <c r="UTO34" s="291"/>
      <c r="UTP34" s="291"/>
      <c r="UTQ34" s="291"/>
      <c r="UTR34" s="291"/>
      <c r="UTS34" s="291"/>
      <c r="UTT34" s="291"/>
      <c r="UTU34" s="291"/>
      <c r="UTV34" s="291"/>
      <c r="UTW34" s="291"/>
      <c r="UTX34" s="291"/>
      <c r="UTY34" s="291"/>
      <c r="UTZ34" s="291"/>
      <c r="UUA34" s="291"/>
      <c r="UUB34" s="291"/>
      <c r="UUC34" s="291"/>
      <c r="UUD34" s="291"/>
      <c r="UUE34" s="291"/>
      <c r="UUF34" s="291"/>
      <c r="UUG34" s="291"/>
      <c r="UUH34" s="291"/>
      <c r="UUI34" s="291"/>
      <c r="UUJ34" s="291"/>
      <c r="UUK34" s="291"/>
      <c r="UUL34" s="291"/>
      <c r="UUM34" s="291"/>
      <c r="UUN34" s="291"/>
      <c r="UUO34" s="291"/>
      <c r="UUP34" s="291"/>
      <c r="UUQ34" s="291"/>
      <c r="UUR34" s="291"/>
      <c r="UUS34" s="291"/>
      <c r="UUT34" s="291"/>
      <c r="UUU34" s="291"/>
      <c r="UUV34" s="291"/>
      <c r="UUW34" s="291"/>
      <c r="UUX34" s="291"/>
      <c r="UUY34" s="291"/>
      <c r="UUZ34" s="291"/>
      <c r="UVA34" s="291"/>
      <c r="UVB34" s="291"/>
      <c r="UVC34" s="291"/>
      <c r="UVD34" s="291"/>
      <c r="UVE34" s="291"/>
      <c r="UVF34" s="291"/>
      <c r="UVG34" s="291"/>
      <c r="UVH34" s="291"/>
      <c r="UVI34" s="291"/>
      <c r="UVJ34" s="291"/>
      <c r="UVK34" s="291"/>
      <c r="UVL34" s="291"/>
      <c r="UVM34" s="291"/>
      <c r="UVN34" s="291"/>
      <c r="UVO34" s="291"/>
      <c r="UVP34" s="291"/>
      <c r="UVQ34" s="291"/>
      <c r="UVR34" s="291"/>
      <c r="UVS34" s="291"/>
      <c r="UVT34" s="291"/>
      <c r="UVU34" s="291"/>
      <c r="UVV34" s="291"/>
      <c r="UVW34" s="291"/>
      <c r="UVX34" s="291"/>
      <c r="UVY34" s="291"/>
      <c r="UVZ34" s="291"/>
      <c r="UWA34" s="291"/>
      <c r="UWB34" s="291"/>
      <c r="UWC34" s="291"/>
      <c r="UWD34" s="291"/>
      <c r="UWE34" s="291"/>
      <c r="UWF34" s="291"/>
      <c r="UWG34" s="291"/>
      <c r="UWH34" s="291"/>
      <c r="UWI34" s="291"/>
      <c r="UWJ34" s="291"/>
      <c r="UWK34" s="291"/>
      <c r="UWL34" s="291"/>
      <c r="UWM34" s="291"/>
      <c r="UWN34" s="291"/>
      <c r="UWO34" s="291"/>
      <c r="UWP34" s="291"/>
      <c r="UWQ34" s="291"/>
      <c r="UWR34" s="291"/>
      <c r="UWS34" s="291"/>
      <c r="UWT34" s="291"/>
      <c r="UWU34" s="291"/>
      <c r="UWV34" s="291"/>
      <c r="UWW34" s="291"/>
      <c r="UWX34" s="291"/>
      <c r="UWY34" s="291"/>
      <c r="UWZ34" s="291"/>
      <c r="UXA34" s="291"/>
      <c r="UXB34" s="291"/>
      <c r="UXC34" s="291"/>
      <c r="UXD34" s="291"/>
      <c r="UXE34" s="291"/>
      <c r="UXF34" s="291"/>
      <c r="UXG34" s="291"/>
      <c r="UXH34" s="291"/>
      <c r="UXI34" s="291"/>
      <c r="UXJ34" s="291"/>
      <c r="UXK34" s="291"/>
      <c r="UXL34" s="291"/>
      <c r="UXM34" s="291"/>
      <c r="UXN34" s="291"/>
      <c r="UXO34" s="291"/>
      <c r="UXP34" s="291"/>
      <c r="UXQ34" s="291"/>
      <c r="UXR34" s="291"/>
      <c r="UXS34" s="291"/>
      <c r="UXT34" s="291"/>
      <c r="UXU34" s="291"/>
      <c r="UXV34" s="291"/>
      <c r="UXW34" s="291"/>
      <c r="UXX34" s="291"/>
      <c r="UXY34" s="291"/>
      <c r="UXZ34" s="291"/>
      <c r="UYA34" s="291"/>
      <c r="UYB34" s="291"/>
      <c r="UYC34" s="291"/>
      <c r="UYD34" s="291"/>
      <c r="UYE34" s="291"/>
      <c r="UYF34" s="291"/>
      <c r="UYG34" s="291"/>
      <c r="UYH34" s="291"/>
      <c r="UYI34" s="291"/>
      <c r="UYJ34" s="291"/>
      <c r="UYK34" s="291"/>
      <c r="UYL34" s="291"/>
      <c r="UYM34" s="291"/>
      <c r="UYN34" s="291"/>
      <c r="UYO34" s="291"/>
      <c r="UYP34" s="291"/>
      <c r="UYQ34" s="291"/>
      <c r="UYR34" s="291"/>
      <c r="UYS34" s="291"/>
      <c r="UYT34" s="291"/>
      <c r="UYU34" s="291"/>
      <c r="UYV34" s="291"/>
      <c r="UYW34" s="291"/>
      <c r="UYX34" s="291"/>
      <c r="UYY34" s="291"/>
      <c r="UYZ34" s="291"/>
      <c r="UZA34" s="291"/>
      <c r="UZB34" s="291"/>
      <c r="UZC34" s="291"/>
      <c r="UZD34" s="291"/>
      <c r="UZE34" s="291"/>
      <c r="UZF34" s="291"/>
      <c r="UZG34" s="291"/>
      <c r="UZH34" s="291"/>
      <c r="UZI34" s="291"/>
      <c r="UZJ34" s="291"/>
      <c r="UZK34" s="291"/>
      <c r="UZL34" s="291"/>
      <c r="UZM34" s="291"/>
      <c r="UZN34" s="291"/>
      <c r="UZO34" s="291"/>
      <c r="UZP34" s="291"/>
      <c r="UZQ34" s="291"/>
      <c r="UZR34" s="291"/>
      <c r="UZS34" s="291"/>
      <c r="UZT34" s="291"/>
      <c r="UZU34" s="291"/>
      <c r="UZV34" s="291"/>
      <c r="UZW34" s="291"/>
      <c r="UZX34" s="291"/>
      <c r="UZY34" s="291"/>
      <c r="UZZ34" s="291"/>
      <c r="VAA34" s="291"/>
      <c r="VAB34" s="291"/>
      <c r="VAC34" s="291"/>
      <c r="VAD34" s="291"/>
      <c r="VAE34" s="291"/>
      <c r="VAF34" s="291"/>
      <c r="VAG34" s="291"/>
      <c r="VAH34" s="291"/>
      <c r="VAI34" s="291"/>
      <c r="VAJ34" s="291"/>
      <c r="VAK34" s="291"/>
      <c r="VAL34" s="291"/>
      <c r="VAM34" s="291"/>
      <c r="VAN34" s="291"/>
      <c r="VAO34" s="291"/>
      <c r="VAP34" s="291"/>
      <c r="VAQ34" s="291"/>
      <c r="VAR34" s="291"/>
      <c r="VAS34" s="291"/>
      <c r="VAT34" s="291"/>
      <c r="VAU34" s="291"/>
      <c r="VAV34" s="291"/>
      <c r="VAW34" s="291"/>
      <c r="VAX34" s="291"/>
      <c r="VAY34" s="291"/>
      <c r="VAZ34" s="291"/>
      <c r="VBA34" s="291"/>
      <c r="VBB34" s="291"/>
      <c r="VBC34" s="291"/>
      <c r="VBD34" s="291"/>
      <c r="VBE34" s="291"/>
      <c r="VBF34" s="291"/>
      <c r="VBG34" s="291"/>
      <c r="VBH34" s="291"/>
      <c r="VBI34" s="291"/>
      <c r="VBJ34" s="291"/>
      <c r="VBK34" s="291"/>
      <c r="VBL34" s="291"/>
      <c r="VBM34" s="291"/>
      <c r="VBN34" s="291"/>
      <c r="VBO34" s="291"/>
      <c r="VBP34" s="291"/>
      <c r="VBQ34" s="291"/>
      <c r="VBR34" s="291"/>
      <c r="VBS34" s="291"/>
      <c r="VBT34" s="291"/>
      <c r="VBU34" s="291"/>
      <c r="VBV34" s="291"/>
      <c r="VBW34" s="291"/>
      <c r="VBX34" s="291"/>
      <c r="VBY34" s="291"/>
      <c r="VBZ34" s="291"/>
      <c r="VCA34" s="291"/>
      <c r="VCB34" s="291"/>
      <c r="VCC34" s="291"/>
      <c r="VCD34" s="291"/>
      <c r="VCE34" s="291"/>
      <c r="VCF34" s="291"/>
      <c r="VCG34" s="291"/>
      <c r="VCH34" s="291"/>
      <c r="VCI34" s="291"/>
      <c r="VCJ34" s="291"/>
      <c r="VCK34" s="291"/>
      <c r="VCL34" s="291"/>
      <c r="VCM34" s="291"/>
      <c r="VCN34" s="291"/>
      <c r="VCO34" s="291"/>
      <c r="VCP34" s="291"/>
      <c r="VCQ34" s="291"/>
      <c r="VCR34" s="291"/>
      <c r="VCS34" s="291"/>
      <c r="VCT34" s="291"/>
      <c r="VCU34" s="291"/>
      <c r="VCV34" s="291"/>
      <c r="VCW34" s="291"/>
      <c r="VCX34" s="291"/>
      <c r="VCY34" s="291"/>
      <c r="VCZ34" s="291"/>
      <c r="VDA34" s="291"/>
      <c r="VDB34" s="291"/>
      <c r="VDC34" s="291"/>
      <c r="VDD34" s="291"/>
      <c r="VDE34" s="291"/>
      <c r="VDF34" s="291"/>
      <c r="VDG34" s="291"/>
      <c r="VDH34" s="291"/>
      <c r="VDI34" s="291"/>
      <c r="VDJ34" s="291"/>
      <c r="VDK34" s="291"/>
      <c r="VDL34" s="291"/>
      <c r="VDM34" s="291"/>
      <c r="VDN34" s="291"/>
      <c r="VDO34" s="291"/>
      <c r="VDP34" s="291"/>
      <c r="VDQ34" s="291"/>
      <c r="VDR34" s="291"/>
      <c r="VDS34" s="291"/>
      <c r="VDT34" s="291"/>
      <c r="VDU34" s="291"/>
      <c r="VDV34" s="291"/>
      <c r="VDW34" s="291"/>
      <c r="VDX34" s="291"/>
      <c r="VDY34" s="291"/>
      <c r="VDZ34" s="291"/>
      <c r="VEA34" s="291"/>
      <c r="VEB34" s="291"/>
      <c r="VEC34" s="291"/>
      <c r="VED34" s="291"/>
      <c r="VEE34" s="291"/>
      <c r="VEF34" s="291"/>
      <c r="VEG34" s="291"/>
      <c r="VEH34" s="291"/>
      <c r="VEI34" s="291"/>
      <c r="VEJ34" s="291"/>
      <c r="VEK34" s="291"/>
      <c r="VEL34" s="291"/>
      <c r="VEM34" s="291"/>
      <c r="VEN34" s="291"/>
      <c r="VEO34" s="291"/>
      <c r="VEP34" s="291"/>
      <c r="VEQ34" s="291"/>
      <c r="VER34" s="291"/>
      <c r="VES34" s="291"/>
      <c r="VET34" s="291"/>
      <c r="VEU34" s="291"/>
      <c r="VEV34" s="291"/>
      <c r="VEW34" s="291"/>
      <c r="VEX34" s="291"/>
      <c r="VEY34" s="291"/>
      <c r="VEZ34" s="291"/>
      <c r="VFA34" s="291"/>
      <c r="VFB34" s="291"/>
      <c r="VFC34" s="291"/>
      <c r="VFD34" s="291"/>
      <c r="VFE34" s="291"/>
      <c r="VFF34" s="291"/>
      <c r="VFG34" s="291"/>
      <c r="VFH34" s="291"/>
      <c r="VFI34" s="291"/>
      <c r="VFJ34" s="291"/>
      <c r="VFK34" s="291"/>
      <c r="VFL34" s="291"/>
      <c r="VFM34" s="291"/>
      <c r="VFN34" s="291"/>
      <c r="VFO34" s="291"/>
      <c r="VFP34" s="291"/>
      <c r="VFQ34" s="291"/>
      <c r="VFR34" s="291"/>
      <c r="VFS34" s="291"/>
      <c r="VFT34" s="291"/>
      <c r="VFU34" s="291"/>
      <c r="VFV34" s="291"/>
      <c r="VFW34" s="291"/>
      <c r="VFX34" s="291"/>
      <c r="VFY34" s="291"/>
      <c r="VFZ34" s="291"/>
      <c r="VGA34" s="291"/>
      <c r="VGB34" s="291"/>
      <c r="VGC34" s="291"/>
      <c r="VGD34" s="291"/>
      <c r="VGE34" s="291"/>
      <c r="VGF34" s="291"/>
      <c r="VGG34" s="291"/>
      <c r="VGH34" s="291"/>
      <c r="VGI34" s="291"/>
      <c r="VGJ34" s="291"/>
      <c r="VGK34" s="291"/>
      <c r="VGL34" s="291"/>
      <c r="VGM34" s="291"/>
      <c r="VGN34" s="291"/>
      <c r="VGO34" s="291"/>
      <c r="VGP34" s="291"/>
      <c r="VGQ34" s="291"/>
      <c r="VGR34" s="291"/>
      <c r="VGS34" s="291"/>
      <c r="VGT34" s="291"/>
      <c r="VGU34" s="291"/>
      <c r="VGV34" s="291"/>
      <c r="VGW34" s="291"/>
      <c r="VGX34" s="291"/>
      <c r="VGY34" s="291"/>
      <c r="VGZ34" s="291"/>
      <c r="VHA34" s="291"/>
      <c r="VHB34" s="291"/>
      <c r="VHC34" s="291"/>
      <c r="VHD34" s="291"/>
      <c r="VHE34" s="291"/>
      <c r="VHF34" s="291"/>
      <c r="VHG34" s="291"/>
      <c r="VHH34" s="291"/>
      <c r="VHI34" s="291"/>
      <c r="VHJ34" s="291"/>
      <c r="VHK34" s="291"/>
      <c r="VHL34" s="291"/>
      <c r="VHM34" s="291"/>
      <c r="VHN34" s="291"/>
      <c r="VHO34" s="291"/>
      <c r="VHP34" s="291"/>
      <c r="VHQ34" s="291"/>
      <c r="VHR34" s="291"/>
      <c r="VHS34" s="291"/>
      <c r="VHT34" s="291"/>
      <c r="VHU34" s="291"/>
      <c r="VHV34" s="291"/>
      <c r="VHW34" s="291"/>
      <c r="VHX34" s="291"/>
      <c r="VHY34" s="291"/>
      <c r="VHZ34" s="291"/>
      <c r="VIA34" s="291"/>
      <c r="VIB34" s="291"/>
      <c r="VIC34" s="291"/>
      <c r="VID34" s="291"/>
      <c r="VIE34" s="291"/>
      <c r="VIF34" s="291"/>
      <c r="VIG34" s="291"/>
      <c r="VIH34" s="291"/>
      <c r="VII34" s="291"/>
      <c r="VIJ34" s="291"/>
      <c r="VIK34" s="291"/>
      <c r="VIL34" s="291"/>
      <c r="VIM34" s="291"/>
      <c r="VIN34" s="291"/>
      <c r="VIO34" s="291"/>
      <c r="VIP34" s="291"/>
      <c r="VIQ34" s="291"/>
      <c r="VIR34" s="291"/>
      <c r="VIS34" s="291"/>
      <c r="VIT34" s="291"/>
      <c r="VIU34" s="291"/>
      <c r="VIV34" s="291"/>
      <c r="VIW34" s="291"/>
      <c r="VIX34" s="291"/>
      <c r="VIY34" s="291"/>
      <c r="VIZ34" s="291"/>
      <c r="VJA34" s="291"/>
      <c r="VJB34" s="291"/>
      <c r="VJC34" s="291"/>
      <c r="VJD34" s="291"/>
      <c r="VJE34" s="291"/>
      <c r="VJF34" s="291"/>
      <c r="VJG34" s="291"/>
      <c r="VJH34" s="291"/>
      <c r="VJI34" s="291"/>
      <c r="VJJ34" s="291"/>
      <c r="VJK34" s="291"/>
      <c r="VJL34" s="291"/>
      <c r="VJM34" s="291"/>
      <c r="VJN34" s="291"/>
      <c r="VJO34" s="291"/>
      <c r="VJP34" s="291"/>
      <c r="VJQ34" s="291"/>
      <c r="VJR34" s="291"/>
      <c r="VJS34" s="291"/>
      <c r="VJT34" s="291"/>
      <c r="VJU34" s="291"/>
      <c r="VJV34" s="291"/>
      <c r="VJW34" s="291"/>
      <c r="VJX34" s="291"/>
      <c r="VJY34" s="291"/>
      <c r="VJZ34" s="291"/>
      <c r="VKA34" s="291"/>
      <c r="VKB34" s="291"/>
      <c r="VKC34" s="291"/>
      <c r="VKD34" s="291"/>
      <c r="VKE34" s="291"/>
      <c r="VKF34" s="291"/>
      <c r="VKG34" s="291"/>
      <c r="VKH34" s="291"/>
      <c r="VKI34" s="291"/>
      <c r="VKJ34" s="291"/>
      <c r="VKK34" s="291"/>
      <c r="VKL34" s="291"/>
      <c r="VKM34" s="291"/>
      <c r="VKN34" s="291"/>
      <c r="VKO34" s="291"/>
      <c r="VKP34" s="291"/>
      <c r="VKQ34" s="291"/>
      <c r="VKR34" s="291"/>
      <c r="VKS34" s="291"/>
      <c r="VKT34" s="291"/>
      <c r="VKU34" s="291"/>
      <c r="VKV34" s="291"/>
      <c r="VKW34" s="291"/>
      <c r="VKX34" s="291"/>
      <c r="VKY34" s="291"/>
      <c r="VKZ34" s="291"/>
      <c r="VLA34" s="291"/>
      <c r="VLB34" s="291"/>
      <c r="VLC34" s="291"/>
      <c r="VLD34" s="291"/>
      <c r="VLE34" s="291"/>
      <c r="VLF34" s="291"/>
      <c r="VLG34" s="291"/>
      <c r="VLH34" s="291"/>
      <c r="VLI34" s="291"/>
      <c r="VLJ34" s="291"/>
      <c r="VLK34" s="291"/>
      <c r="VLL34" s="291"/>
      <c r="VLM34" s="291"/>
      <c r="VLN34" s="291"/>
      <c r="VLO34" s="291"/>
      <c r="VLP34" s="291"/>
      <c r="VLQ34" s="291"/>
      <c r="VLR34" s="291"/>
      <c r="VLS34" s="291"/>
      <c r="VLT34" s="291"/>
      <c r="VLU34" s="291"/>
      <c r="VLV34" s="291"/>
      <c r="VLW34" s="291"/>
      <c r="VLX34" s="291"/>
      <c r="VLY34" s="291"/>
      <c r="VLZ34" s="291"/>
      <c r="VMA34" s="291"/>
      <c r="VMB34" s="291"/>
      <c r="VMC34" s="291"/>
      <c r="VMD34" s="291"/>
      <c r="VME34" s="291"/>
      <c r="VMF34" s="291"/>
      <c r="VMG34" s="291"/>
      <c r="VMH34" s="291"/>
      <c r="VMI34" s="291"/>
      <c r="VMJ34" s="291"/>
      <c r="VMK34" s="291"/>
      <c r="VML34" s="291"/>
      <c r="VMM34" s="291"/>
      <c r="VMN34" s="291"/>
      <c r="VMO34" s="291"/>
      <c r="VMP34" s="291"/>
      <c r="VMQ34" s="291"/>
      <c r="VMR34" s="291"/>
      <c r="VMS34" s="291"/>
      <c r="VMT34" s="291"/>
      <c r="VMU34" s="291"/>
      <c r="VMV34" s="291"/>
      <c r="VMW34" s="291"/>
      <c r="VMX34" s="291"/>
      <c r="VMY34" s="291"/>
      <c r="VMZ34" s="291"/>
      <c r="VNA34" s="291"/>
      <c r="VNB34" s="291"/>
      <c r="VNC34" s="291"/>
      <c r="VND34" s="291"/>
      <c r="VNE34" s="291"/>
      <c r="VNF34" s="291"/>
      <c r="VNG34" s="291"/>
      <c r="VNH34" s="291"/>
      <c r="VNI34" s="291"/>
      <c r="VNJ34" s="291"/>
      <c r="VNK34" s="291"/>
      <c r="VNL34" s="291"/>
      <c r="VNM34" s="291"/>
      <c r="VNN34" s="291"/>
      <c r="VNO34" s="291"/>
      <c r="VNP34" s="291"/>
      <c r="VNQ34" s="291"/>
      <c r="VNR34" s="291"/>
      <c r="VNS34" s="291"/>
      <c r="VNT34" s="291"/>
      <c r="VNU34" s="291"/>
      <c r="VNV34" s="291"/>
      <c r="VNW34" s="291"/>
      <c r="VNX34" s="291"/>
      <c r="VNY34" s="291"/>
      <c r="VNZ34" s="291"/>
      <c r="VOA34" s="291"/>
      <c r="VOB34" s="291"/>
      <c r="VOC34" s="291"/>
      <c r="VOD34" s="291"/>
      <c r="VOE34" s="291"/>
      <c r="VOF34" s="291"/>
      <c r="VOG34" s="291"/>
      <c r="VOH34" s="291"/>
      <c r="VOI34" s="291"/>
      <c r="VOJ34" s="291"/>
      <c r="VOK34" s="291"/>
      <c r="VOL34" s="291"/>
      <c r="VOM34" s="291"/>
      <c r="VON34" s="291"/>
      <c r="VOO34" s="291"/>
      <c r="VOP34" s="291"/>
      <c r="VOQ34" s="291"/>
      <c r="VOR34" s="291"/>
      <c r="VOS34" s="291"/>
      <c r="VOT34" s="291"/>
      <c r="VOU34" s="291"/>
      <c r="VOV34" s="291"/>
      <c r="VOW34" s="291"/>
      <c r="VOX34" s="291"/>
      <c r="VOY34" s="291"/>
      <c r="VOZ34" s="291"/>
      <c r="VPA34" s="291"/>
      <c r="VPB34" s="291"/>
      <c r="VPC34" s="291"/>
      <c r="VPD34" s="291"/>
      <c r="VPE34" s="291"/>
      <c r="VPF34" s="291"/>
      <c r="VPG34" s="291"/>
      <c r="VPH34" s="291"/>
      <c r="VPI34" s="291"/>
      <c r="VPJ34" s="291"/>
      <c r="VPK34" s="291"/>
      <c r="VPL34" s="291"/>
      <c r="VPM34" s="291"/>
      <c r="VPN34" s="291"/>
      <c r="VPO34" s="291"/>
      <c r="VPP34" s="291"/>
      <c r="VPQ34" s="291"/>
      <c r="VPR34" s="291"/>
      <c r="VPS34" s="291"/>
      <c r="VPT34" s="291"/>
      <c r="VPU34" s="291"/>
      <c r="VPV34" s="291"/>
      <c r="VPW34" s="291"/>
      <c r="VPX34" s="291"/>
      <c r="VPY34" s="291"/>
      <c r="VPZ34" s="291"/>
      <c r="VQA34" s="291"/>
      <c r="VQB34" s="291"/>
      <c r="VQC34" s="291"/>
      <c r="VQD34" s="291"/>
      <c r="VQE34" s="291"/>
      <c r="VQF34" s="291"/>
      <c r="VQG34" s="291"/>
      <c r="VQH34" s="291"/>
      <c r="VQI34" s="291"/>
      <c r="VQJ34" s="291"/>
      <c r="VQK34" s="291"/>
      <c r="VQL34" s="291"/>
      <c r="VQM34" s="291"/>
      <c r="VQN34" s="291"/>
      <c r="VQO34" s="291"/>
      <c r="VQP34" s="291"/>
      <c r="VQQ34" s="291"/>
      <c r="VQR34" s="291"/>
      <c r="VQS34" s="291"/>
      <c r="VQT34" s="291"/>
      <c r="VQU34" s="291"/>
      <c r="VQV34" s="291"/>
      <c r="VQW34" s="291"/>
      <c r="VQX34" s="291"/>
      <c r="VQY34" s="291"/>
      <c r="VQZ34" s="291"/>
      <c r="VRA34" s="291"/>
      <c r="VRB34" s="291"/>
      <c r="VRC34" s="291"/>
      <c r="VRD34" s="291"/>
      <c r="VRE34" s="291"/>
      <c r="VRF34" s="291"/>
      <c r="VRG34" s="291"/>
      <c r="VRH34" s="291"/>
      <c r="VRI34" s="291"/>
      <c r="VRJ34" s="291"/>
      <c r="VRK34" s="291"/>
      <c r="VRL34" s="291"/>
      <c r="VRM34" s="291"/>
      <c r="VRN34" s="291"/>
      <c r="VRO34" s="291"/>
      <c r="VRP34" s="291"/>
      <c r="VRQ34" s="291"/>
      <c r="VRR34" s="291"/>
      <c r="VRS34" s="291"/>
      <c r="VRT34" s="291"/>
      <c r="VRU34" s="291"/>
      <c r="VRV34" s="291"/>
      <c r="VRW34" s="291"/>
      <c r="VRX34" s="291"/>
      <c r="VRY34" s="291"/>
      <c r="VRZ34" s="291"/>
      <c r="VSA34" s="291"/>
      <c r="VSB34" s="291"/>
      <c r="VSC34" s="291"/>
      <c r="VSD34" s="291"/>
      <c r="VSE34" s="291"/>
      <c r="VSF34" s="291"/>
      <c r="VSG34" s="291"/>
      <c r="VSH34" s="291"/>
      <c r="VSI34" s="291"/>
      <c r="VSJ34" s="291"/>
      <c r="VSK34" s="291"/>
      <c r="VSL34" s="291"/>
      <c r="VSM34" s="291"/>
      <c r="VSN34" s="291"/>
      <c r="VSO34" s="291"/>
      <c r="VSP34" s="291"/>
      <c r="VSQ34" s="291"/>
      <c r="VSR34" s="291"/>
      <c r="VSS34" s="291"/>
      <c r="VST34" s="291"/>
      <c r="VSU34" s="291"/>
      <c r="VSV34" s="291"/>
      <c r="VSW34" s="291"/>
      <c r="VSX34" s="291"/>
      <c r="VSY34" s="291"/>
      <c r="VSZ34" s="291"/>
      <c r="VTA34" s="291"/>
      <c r="VTB34" s="291"/>
      <c r="VTC34" s="291"/>
      <c r="VTD34" s="291"/>
      <c r="VTE34" s="291"/>
      <c r="VTF34" s="291"/>
      <c r="VTG34" s="291"/>
      <c r="VTH34" s="291"/>
      <c r="VTI34" s="291"/>
      <c r="VTJ34" s="291"/>
      <c r="VTK34" s="291"/>
      <c r="VTL34" s="291"/>
      <c r="VTM34" s="291"/>
      <c r="VTN34" s="291"/>
      <c r="VTO34" s="291"/>
      <c r="VTP34" s="291"/>
      <c r="VTQ34" s="291"/>
      <c r="VTR34" s="291"/>
      <c r="VTS34" s="291"/>
      <c r="VTT34" s="291"/>
      <c r="VTU34" s="291"/>
      <c r="VTV34" s="291"/>
      <c r="VTW34" s="291"/>
      <c r="VTX34" s="291"/>
      <c r="VTY34" s="291"/>
      <c r="VTZ34" s="291"/>
      <c r="VUA34" s="291"/>
      <c r="VUB34" s="291"/>
      <c r="VUC34" s="291"/>
      <c r="VUD34" s="291"/>
      <c r="VUE34" s="291"/>
      <c r="VUF34" s="291"/>
      <c r="VUG34" s="291"/>
      <c r="VUH34" s="291"/>
      <c r="VUI34" s="291"/>
      <c r="VUJ34" s="291"/>
      <c r="VUK34" s="291"/>
      <c r="VUL34" s="291"/>
      <c r="VUM34" s="291"/>
      <c r="VUN34" s="291"/>
      <c r="VUO34" s="291"/>
      <c r="VUP34" s="291"/>
      <c r="VUQ34" s="291"/>
      <c r="VUR34" s="291"/>
      <c r="VUS34" s="291"/>
      <c r="VUT34" s="291"/>
      <c r="VUU34" s="291"/>
      <c r="VUV34" s="291"/>
      <c r="VUW34" s="291"/>
      <c r="VUX34" s="291"/>
      <c r="VUY34" s="291"/>
      <c r="VUZ34" s="291"/>
      <c r="VVA34" s="291"/>
      <c r="VVB34" s="291"/>
      <c r="VVC34" s="291"/>
      <c r="VVD34" s="291"/>
      <c r="VVE34" s="291"/>
      <c r="VVF34" s="291"/>
      <c r="VVG34" s="291"/>
      <c r="VVH34" s="291"/>
      <c r="VVI34" s="291"/>
      <c r="VVJ34" s="291"/>
      <c r="VVK34" s="291"/>
      <c r="VVL34" s="291"/>
      <c r="VVM34" s="291"/>
      <c r="VVN34" s="291"/>
      <c r="VVO34" s="291"/>
      <c r="VVP34" s="291"/>
      <c r="VVQ34" s="291"/>
      <c r="VVR34" s="291"/>
      <c r="VVS34" s="291"/>
      <c r="VVT34" s="291"/>
      <c r="VVU34" s="291"/>
      <c r="VVV34" s="291"/>
      <c r="VVW34" s="291"/>
      <c r="VVX34" s="291"/>
      <c r="VVY34" s="291"/>
      <c r="VVZ34" s="291"/>
      <c r="VWA34" s="291"/>
      <c r="VWB34" s="291"/>
      <c r="VWC34" s="291"/>
      <c r="VWD34" s="291"/>
      <c r="VWE34" s="291"/>
      <c r="VWF34" s="291"/>
      <c r="VWG34" s="291"/>
      <c r="VWH34" s="291"/>
      <c r="VWI34" s="291"/>
      <c r="VWJ34" s="291"/>
      <c r="VWK34" s="291"/>
      <c r="VWL34" s="291"/>
      <c r="VWM34" s="291"/>
      <c r="VWN34" s="291"/>
      <c r="VWO34" s="291"/>
      <c r="VWP34" s="291"/>
      <c r="VWQ34" s="291"/>
      <c r="VWR34" s="291"/>
      <c r="VWS34" s="291"/>
      <c r="VWT34" s="291"/>
      <c r="VWU34" s="291"/>
      <c r="VWV34" s="291"/>
      <c r="VWW34" s="291"/>
      <c r="VWX34" s="291"/>
      <c r="VWY34" s="291"/>
      <c r="VWZ34" s="291"/>
      <c r="VXA34" s="291"/>
      <c r="VXB34" s="291"/>
      <c r="VXC34" s="291"/>
      <c r="VXD34" s="291"/>
      <c r="VXE34" s="291"/>
      <c r="VXF34" s="291"/>
      <c r="VXG34" s="291"/>
      <c r="VXH34" s="291"/>
      <c r="VXI34" s="291"/>
      <c r="VXJ34" s="291"/>
      <c r="VXK34" s="291"/>
      <c r="VXL34" s="291"/>
      <c r="VXM34" s="291"/>
      <c r="VXN34" s="291"/>
      <c r="VXO34" s="291"/>
      <c r="VXP34" s="291"/>
      <c r="VXQ34" s="291"/>
      <c r="VXR34" s="291"/>
      <c r="VXS34" s="291"/>
      <c r="VXT34" s="291"/>
      <c r="VXU34" s="291"/>
      <c r="VXV34" s="291"/>
      <c r="VXW34" s="291"/>
      <c r="VXX34" s="291"/>
      <c r="VXY34" s="291"/>
      <c r="VXZ34" s="291"/>
      <c r="VYA34" s="291"/>
      <c r="VYB34" s="291"/>
      <c r="VYC34" s="291"/>
      <c r="VYD34" s="291"/>
      <c r="VYE34" s="291"/>
      <c r="VYF34" s="291"/>
      <c r="VYG34" s="291"/>
      <c r="VYH34" s="291"/>
      <c r="VYI34" s="291"/>
      <c r="VYJ34" s="291"/>
      <c r="VYK34" s="291"/>
      <c r="VYL34" s="291"/>
      <c r="VYM34" s="291"/>
      <c r="VYN34" s="291"/>
      <c r="VYO34" s="291"/>
      <c r="VYP34" s="291"/>
      <c r="VYQ34" s="291"/>
      <c r="VYR34" s="291"/>
      <c r="VYS34" s="291"/>
      <c r="VYT34" s="291"/>
      <c r="VYU34" s="291"/>
      <c r="VYV34" s="291"/>
      <c r="VYW34" s="291"/>
      <c r="VYX34" s="291"/>
      <c r="VYY34" s="291"/>
      <c r="VYZ34" s="291"/>
      <c r="VZA34" s="291"/>
      <c r="VZB34" s="291"/>
      <c r="VZC34" s="291"/>
      <c r="VZD34" s="291"/>
      <c r="VZE34" s="291"/>
      <c r="VZF34" s="291"/>
      <c r="VZG34" s="291"/>
      <c r="VZH34" s="291"/>
      <c r="VZI34" s="291"/>
      <c r="VZJ34" s="291"/>
      <c r="VZK34" s="291"/>
      <c r="VZL34" s="291"/>
      <c r="VZM34" s="291"/>
      <c r="VZN34" s="291"/>
      <c r="VZO34" s="291"/>
      <c r="VZP34" s="291"/>
      <c r="VZQ34" s="291"/>
      <c r="VZR34" s="291"/>
      <c r="VZS34" s="291"/>
      <c r="VZT34" s="291"/>
      <c r="VZU34" s="291"/>
      <c r="VZV34" s="291"/>
      <c r="VZW34" s="291"/>
      <c r="VZX34" s="291"/>
      <c r="VZY34" s="291"/>
      <c r="VZZ34" s="291"/>
      <c r="WAA34" s="291"/>
      <c r="WAB34" s="291"/>
      <c r="WAC34" s="291"/>
      <c r="WAD34" s="291"/>
      <c r="WAE34" s="291"/>
      <c r="WAF34" s="291"/>
      <c r="WAG34" s="291"/>
      <c r="WAH34" s="291"/>
      <c r="WAI34" s="291"/>
      <c r="WAJ34" s="291"/>
      <c r="WAK34" s="291"/>
      <c r="WAL34" s="291"/>
      <c r="WAM34" s="291"/>
      <c r="WAN34" s="291"/>
      <c r="WAO34" s="291"/>
      <c r="WAP34" s="291"/>
      <c r="WAQ34" s="291"/>
      <c r="WAR34" s="291"/>
      <c r="WAS34" s="291"/>
      <c r="WAT34" s="291"/>
      <c r="WAU34" s="291"/>
      <c r="WAV34" s="291"/>
      <c r="WAW34" s="291"/>
      <c r="WAX34" s="291"/>
      <c r="WAY34" s="291"/>
      <c r="WAZ34" s="291"/>
      <c r="WBA34" s="291"/>
      <c r="WBB34" s="291"/>
      <c r="WBC34" s="291"/>
      <c r="WBD34" s="291"/>
      <c r="WBE34" s="291"/>
      <c r="WBF34" s="291"/>
      <c r="WBG34" s="291"/>
      <c r="WBH34" s="291"/>
      <c r="WBI34" s="291"/>
      <c r="WBJ34" s="291"/>
      <c r="WBK34" s="291"/>
      <c r="WBL34" s="291"/>
      <c r="WBM34" s="291"/>
      <c r="WBN34" s="291"/>
      <c r="WBO34" s="291"/>
      <c r="WBP34" s="291"/>
      <c r="WBQ34" s="291"/>
      <c r="WBR34" s="291"/>
      <c r="WBS34" s="291"/>
      <c r="WBT34" s="291"/>
      <c r="WBU34" s="291"/>
      <c r="WBV34" s="291"/>
      <c r="WBW34" s="291"/>
      <c r="WBX34" s="291"/>
      <c r="WBY34" s="291"/>
      <c r="WBZ34" s="291"/>
      <c r="WCA34" s="291"/>
      <c r="WCB34" s="291"/>
      <c r="WCC34" s="291"/>
      <c r="WCD34" s="291"/>
      <c r="WCE34" s="291"/>
      <c r="WCF34" s="291"/>
      <c r="WCG34" s="291"/>
      <c r="WCH34" s="291"/>
      <c r="WCI34" s="291"/>
      <c r="WCJ34" s="291"/>
      <c r="WCK34" s="291"/>
      <c r="WCL34" s="291"/>
      <c r="WCM34" s="291"/>
      <c r="WCN34" s="291"/>
      <c r="WCO34" s="291"/>
      <c r="WCP34" s="291"/>
      <c r="WCQ34" s="291"/>
      <c r="WCR34" s="291"/>
      <c r="WCS34" s="291"/>
      <c r="WCT34" s="291"/>
      <c r="WCU34" s="291"/>
      <c r="WCV34" s="291"/>
      <c r="WCW34" s="291"/>
      <c r="WCX34" s="291"/>
      <c r="WCY34" s="291"/>
      <c r="WCZ34" s="291"/>
      <c r="WDA34" s="291"/>
      <c r="WDB34" s="291"/>
      <c r="WDC34" s="291"/>
      <c r="WDD34" s="291"/>
      <c r="WDE34" s="291"/>
      <c r="WDF34" s="291"/>
      <c r="WDG34" s="291"/>
      <c r="WDH34" s="291"/>
      <c r="WDI34" s="291"/>
      <c r="WDJ34" s="291"/>
      <c r="WDK34" s="291"/>
      <c r="WDL34" s="291"/>
      <c r="WDM34" s="291"/>
      <c r="WDN34" s="291"/>
      <c r="WDO34" s="291"/>
      <c r="WDP34" s="291"/>
      <c r="WDQ34" s="291"/>
      <c r="WDR34" s="291"/>
      <c r="WDS34" s="291"/>
      <c r="WDT34" s="291"/>
      <c r="WDU34" s="291"/>
      <c r="WDV34" s="291"/>
      <c r="WDW34" s="291"/>
      <c r="WDX34" s="291"/>
      <c r="WDY34" s="291"/>
      <c r="WDZ34" s="291"/>
      <c r="WEA34" s="291"/>
      <c r="WEB34" s="291"/>
      <c r="WEC34" s="291"/>
      <c r="WED34" s="291"/>
      <c r="WEE34" s="291"/>
      <c r="WEF34" s="291"/>
      <c r="WEG34" s="291"/>
      <c r="WEH34" s="291"/>
      <c r="WEI34" s="291"/>
      <c r="WEJ34" s="291"/>
      <c r="WEK34" s="291"/>
      <c r="WEL34" s="291"/>
      <c r="WEM34" s="291"/>
      <c r="WEN34" s="291"/>
      <c r="WEO34" s="291"/>
      <c r="WEP34" s="291"/>
      <c r="WEQ34" s="291"/>
      <c r="WER34" s="291"/>
      <c r="WES34" s="291"/>
      <c r="WET34" s="291"/>
      <c r="WEU34" s="291"/>
      <c r="WEV34" s="291"/>
      <c r="WEW34" s="291"/>
      <c r="WEX34" s="291"/>
      <c r="WEY34" s="291"/>
      <c r="WEZ34" s="291"/>
      <c r="WFA34" s="291"/>
      <c r="WFB34" s="291"/>
      <c r="WFC34" s="291"/>
      <c r="WFD34" s="291"/>
      <c r="WFE34" s="291"/>
      <c r="WFF34" s="291"/>
      <c r="WFG34" s="291"/>
      <c r="WFH34" s="291"/>
      <c r="WFI34" s="291"/>
      <c r="WFJ34" s="291"/>
      <c r="WFK34" s="291"/>
      <c r="WFL34" s="291"/>
      <c r="WFM34" s="291"/>
      <c r="WFN34" s="291"/>
      <c r="WFO34" s="291"/>
      <c r="WFP34" s="291"/>
      <c r="WFQ34" s="291"/>
      <c r="WFR34" s="291"/>
      <c r="WFS34" s="291"/>
      <c r="WFT34" s="291"/>
      <c r="WFU34" s="291"/>
      <c r="WFV34" s="291"/>
      <c r="WFW34" s="291"/>
      <c r="WFX34" s="291"/>
      <c r="WFY34" s="291"/>
      <c r="WFZ34" s="291"/>
      <c r="WGA34" s="291"/>
      <c r="WGB34" s="291"/>
      <c r="WGC34" s="291"/>
      <c r="WGD34" s="291"/>
      <c r="WGE34" s="291"/>
      <c r="WGF34" s="291"/>
      <c r="WGG34" s="291"/>
      <c r="WGH34" s="291"/>
      <c r="WGI34" s="291"/>
      <c r="WGJ34" s="291"/>
      <c r="WGK34" s="291"/>
      <c r="WGL34" s="291"/>
      <c r="WGM34" s="291"/>
      <c r="WGN34" s="291"/>
      <c r="WGO34" s="291"/>
      <c r="WGP34" s="291"/>
      <c r="WGQ34" s="291"/>
      <c r="WGR34" s="291"/>
      <c r="WGS34" s="291"/>
      <c r="WGT34" s="291"/>
      <c r="WGU34" s="291"/>
      <c r="WGV34" s="291"/>
      <c r="WGW34" s="291"/>
      <c r="WGX34" s="291"/>
      <c r="WGY34" s="291"/>
      <c r="WGZ34" s="291"/>
      <c r="WHA34" s="291"/>
      <c r="WHB34" s="291"/>
      <c r="WHC34" s="291"/>
      <c r="WHD34" s="291"/>
      <c r="WHE34" s="291"/>
      <c r="WHF34" s="291"/>
      <c r="WHG34" s="291"/>
      <c r="WHH34" s="291"/>
      <c r="WHI34" s="291"/>
      <c r="WHJ34" s="291"/>
      <c r="WHK34" s="291"/>
      <c r="WHL34" s="291"/>
      <c r="WHM34" s="291"/>
      <c r="WHN34" s="291"/>
      <c r="WHO34" s="291"/>
      <c r="WHP34" s="291"/>
      <c r="WHQ34" s="291"/>
      <c r="WHR34" s="291"/>
      <c r="WHS34" s="291"/>
      <c r="WHT34" s="291"/>
      <c r="WHU34" s="291"/>
      <c r="WHV34" s="291"/>
      <c r="WHW34" s="291"/>
      <c r="WHX34" s="291"/>
      <c r="WHY34" s="291"/>
      <c r="WHZ34" s="291"/>
      <c r="WIA34" s="291"/>
      <c r="WIB34" s="291"/>
      <c r="WIC34" s="291"/>
      <c r="WID34" s="291"/>
      <c r="WIE34" s="291"/>
      <c r="WIF34" s="291"/>
      <c r="WIG34" s="291"/>
      <c r="WIH34" s="291"/>
      <c r="WII34" s="291"/>
      <c r="WIJ34" s="291"/>
      <c r="WIK34" s="291"/>
      <c r="WIL34" s="291"/>
      <c r="WIM34" s="291"/>
      <c r="WIN34" s="291"/>
      <c r="WIO34" s="291"/>
      <c r="WIP34" s="291"/>
      <c r="WIQ34" s="291"/>
      <c r="WIR34" s="291"/>
      <c r="WIS34" s="291"/>
      <c r="WIT34" s="291"/>
      <c r="WIU34" s="291"/>
      <c r="WIV34" s="291"/>
      <c r="WIW34" s="291"/>
      <c r="WIX34" s="291"/>
      <c r="WIY34" s="291"/>
      <c r="WIZ34" s="291"/>
      <c r="WJA34" s="291"/>
      <c r="WJB34" s="291"/>
      <c r="WJC34" s="291"/>
      <c r="WJD34" s="291"/>
      <c r="WJE34" s="291"/>
      <c r="WJF34" s="291"/>
      <c r="WJG34" s="291"/>
      <c r="WJH34" s="291"/>
      <c r="WJI34" s="291"/>
      <c r="WJJ34" s="291"/>
      <c r="WJK34" s="291"/>
      <c r="WJL34" s="291"/>
      <c r="WJM34" s="291"/>
      <c r="WJN34" s="291"/>
      <c r="WJO34" s="291"/>
      <c r="WJP34" s="291"/>
      <c r="WJQ34" s="291"/>
      <c r="WJR34" s="291"/>
      <c r="WJS34" s="291"/>
      <c r="WJT34" s="291"/>
      <c r="WJU34" s="291"/>
      <c r="WJV34" s="291"/>
      <c r="WJW34" s="291"/>
      <c r="WJX34" s="291"/>
      <c r="WJY34" s="291"/>
      <c r="WJZ34" s="291"/>
      <c r="WKA34" s="291"/>
      <c r="WKB34" s="291"/>
      <c r="WKC34" s="291"/>
      <c r="WKD34" s="291"/>
      <c r="WKE34" s="291"/>
      <c r="WKF34" s="291"/>
      <c r="WKG34" s="291"/>
      <c r="WKH34" s="291"/>
      <c r="WKI34" s="291"/>
      <c r="WKJ34" s="291"/>
      <c r="WKK34" s="291"/>
      <c r="WKL34" s="291"/>
      <c r="WKM34" s="291"/>
      <c r="WKN34" s="291"/>
      <c r="WKO34" s="291"/>
      <c r="WKP34" s="291"/>
      <c r="WKQ34" s="291"/>
      <c r="WKR34" s="291"/>
      <c r="WKS34" s="291"/>
      <c r="WKT34" s="291"/>
      <c r="WKU34" s="291"/>
      <c r="WKV34" s="291"/>
      <c r="WKW34" s="291"/>
      <c r="WKX34" s="291"/>
      <c r="WKY34" s="291"/>
      <c r="WKZ34" s="291"/>
      <c r="WLA34" s="291"/>
      <c r="WLB34" s="291"/>
      <c r="WLC34" s="291"/>
      <c r="WLD34" s="291"/>
      <c r="WLE34" s="291"/>
      <c r="WLF34" s="291"/>
      <c r="WLG34" s="291"/>
      <c r="WLH34" s="291"/>
      <c r="WLI34" s="291"/>
      <c r="WLJ34" s="291"/>
      <c r="WLK34" s="291"/>
      <c r="WLL34" s="291"/>
      <c r="WLM34" s="291"/>
      <c r="WLN34" s="291"/>
      <c r="WLO34" s="291"/>
      <c r="WLP34" s="291"/>
      <c r="WLQ34" s="291"/>
      <c r="WLR34" s="291"/>
      <c r="WLS34" s="291"/>
      <c r="WLT34" s="291"/>
      <c r="WLU34" s="291"/>
      <c r="WLV34" s="291"/>
      <c r="WLW34" s="291"/>
      <c r="WLX34" s="291"/>
      <c r="WLY34" s="291"/>
      <c r="WLZ34" s="291"/>
      <c r="WMA34" s="291"/>
      <c r="WMB34" s="291"/>
      <c r="WMC34" s="291"/>
      <c r="WMD34" s="291"/>
      <c r="WME34" s="291"/>
      <c r="WMF34" s="291"/>
      <c r="WMG34" s="291"/>
      <c r="WMH34" s="291"/>
      <c r="WMI34" s="291"/>
      <c r="WMJ34" s="291"/>
      <c r="WMK34" s="291"/>
      <c r="WML34" s="291"/>
      <c r="WMM34" s="291"/>
      <c r="WMN34" s="291"/>
      <c r="WMO34" s="291"/>
      <c r="WMP34" s="291"/>
      <c r="WMQ34" s="291"/>
      <c r="WMR34" s="291"/>
      <c r="WMS34" s="291"/>
      <c r="WMT34" s="291"/>
      <c r="WMU34" s="291"/>
      <c r="WMV34" s="291"/>
      <c r="WMW34" s="291"/>
      <c r="WMX34" s="291"/>
      <c r="WMY34" s="291"/>
      <c r="WMZ34" s="291"/>
      <c r="WNA34" s="291"/>
      <c r="WNB34" s="291"/>
      <c r="WNC34" s="291"/>
      <c r="WND34" s="291"/>
      <c r="WNE34" s="291"/>
      <c r="WNF34" s="291"/>
      <c r="WNG34" s="291"/>
      <c r="WNH34" s="291"/>
      <c r="WNI34" s="291"/>
      <c r="WNJ34" s="291"/>
      <c r="WNK34" s="291"/>
      <c r="WNL34" s="291"/>
      <c r="WNM34" s="291"/>
      <c r="WNN34" s="291"/>
      <c r="WNO34" s="291"/>
      <c r="WNP34" s="291"/>
      <c r="WNQ34" s="291"/>
      <c r="WNR34" s="291"/>
      <c r="WNS34" s="291"/>
      <c r="WNT34" s="291"/>
      <c r="WNU34" s="291"/>
      <c r="WNV34" s="291"/>
      <c r="WNW34" s="291"/>
      <c r="WNX34" s="291"/>
      <c r="WNY34" s="291"/>
      <c r="WNZ34" s="291"/>
      <c r="WOA34" s="291"/>
      <c r="WOB34" s="291"/>
      <c r="WOC34" s="291"/>
      <c r="WOD34" s="291"/>
      <c r="WOE34" s="291"/>
      <c r="WOF34" s="291"/>
      <c r="WOG34" s="291"/>
      <c r="WOH34" s="291"/>
      <c r="WOI34" s="291"/>
      <c r="WOJ34" s="291"/>
      <c r="WOK34" s="291"/>
      <c r="WOL34" s="291"/>
      <c r="WOM34" s="291"/>
      <c r="WON34" s="291"/>
      <c r="WOO34" s="291"/>
      <c r="WOP34" s="291"/>
      <c r="WOQ34" s="291"/>
      <c r="WOR34" s="291"/>
      <c r="WOS34" s="291"/>
      <c r="WOT34" s="291"/>
      <c r="WOU34" s="291"/>
      <c r="WOV34" s="291"/>
      <c r="WOW34" s="291"/>
      <c r="WOX34" s="291"/>
      <c r="WOY34" s="291"/>
      <c r="WOZ34" s="291"/>
      <c r="WPA34" s="291"/>
      <c r="WPB34" s="291"/>
      <c r="WPC34" s="291"/>
      <c r="WPD34" s="291"/>
      <c r="WPE34" s="291"/>
      <c r="WPF34" s="291"/>
      <c r="WPG34" s="291"/>
      <c r="WPH34" s="291"/>
      <c r="WPI34" s="291"/>
      <c r="WPJ34" s="291"/>
      <c r="WPK34" s="291"/>
      <c r="WPL34" s="291"/>
      <c r="WPM34" s="291"/>
      <c r="WPN34" s="291"/>
      <c r="WPO34" s="291"/>
      <c r="WPP34" s="291"/>
      <c r="WPQ34" s="291"/>
      <c r="WPR34" s="291"/>
      <c r="WPS34" s="291"/>
      <c r="WPT34" s="291"/>
      <c r="WPU34" s="291"/>
      <c r="WPV34" s="291"/>
      <c r="WPW34" s="291"/>
      <c r="WPX34" s="291"/>
      <c r="WPY34" s="291"/>
      <c r="WPZ34" s="291"/>
      <c r="WQA34" s="291"/>
      <c r="WQB34" s="291"/>
      <c r="WQC34" s="291"/>
      <c r="WQD34" s="291"/>
      <c r="WQE34" s="291"/>
      <c r="WQF34" s="291"/>
      <c r="WQG34" s="291"/>
      <c r="WQH34" s="291"/>
      <c r="WQI34" s="291"/>
      <c r="WQJ34" s="291"/>
      <c r="WQK34" s="291"/>
      <c r="WQL34" s="291"/>
      <c r="WQM34" s="291"/>
      <c r="WQN34" s="291"/>
      <c r="WQO34" s="291"/>
      <c r="WQP34" s="291"/>
      <c r="WQQ34" s="291"/>
      <c r="WQR34" s="291"/>
      <c r="WQS34" s="291"/>
      <c r="WQT34" s="291"/>
      <c r="WQU34" s="291"/>
      <c r="WQV34" s="291"/>
      <c r="WQW34" s="291"/>
      <c r="WQX34" s="291"/>
      <c r="WQY34" s="291"/>
      <c r="WQZ34" s="291"/>
      <c r="WRA34" s="291"/>
      <c r="WRB34" s="291"/>
      <c r="WRC34" s="291"/>
      <c r="WRD34" s="291"/>
      <c r="WRE34" s="291"/>
      <c r="WRF34" s="291"/>
      <c r="WRG34" s="291"/>
      <c r="WRH34" s="291"/>
      <c r="WRI34" s="291"/>
      <c r="WRJ34" s="291"/>
      <c r="WRK34" s="291"/>
      <c r="WRL34" s="291"/>
      <c r="WRM34" s="291"/>
      <c r="WRN34" s="291"/>
      <c r="WRO34" s="291"/>
      <c r="WRP34" s="291"/>
      <c r="WRQ34" s="291"/>
      <c r="WRR34" s="291"/>
      <c r="WRS34" s="291"/>
      <c r="WRT34" s="291"/>
      <c r="WRU34" s="291"/>
      <c r="WRV34" s="291"/>
      <c r="WRW34" s="291"/>
      <c r="WRX34" s="291"/>
      <c r="WRY34" s="291"/>
      <c r="WRZ34" s="291"/>
      <c r="WSA34" s="291"/>
      <c r="WSB34" s="291"/>
      <c r="WSC34" s="291"/>
      <c r="WSD34" s="291"/>
      <c r="WSE34" s="291"/>
      <c r="WSF34" s="291"/>
      <c r="WSG34" s="291"/>
      <c r="WSH34" s="291"/>
      <c r="WSI34" s="291"/>
      <c r="WSJ34" s="291"/>
      <c r="WSK34" s="291"/>
      <c r="WSL34" s="291"/>
      <c r="WSM34" s="291"/>
      <c r="WSN34" s="291"/>
      <c r="WSO34" s="291"/>
      <c r="WSP34" s="291"/>
      <c r="WSQ34" s="291"/>
      <c r="WSR34" s="291"/>
      <c r="WSS34" s="291"/>
      <c r="WST34" s="291"/>
      <c r="WSU34" s="291"/>
      <c r="WSV34" s="291"/>
      <c r="WSW34" s="291"/>
      <c r="WSX34" s="291"/>
      <c r="WSY34" s="291"/>
      <c r="WSZ34" s="291"/>
      <c r="WTA34" s="291"/>
      <c r="WTB34" s="291"/>
      <c r="WTC34" s="291"/>
      <c r="WTD34" s="291"/>
      <c r="WTE34" s="291"/>
      <c r="WTF34" s="291"/>
      <c r="WTG34" s="291"/>
      <c r="WTH34" s="291"/>
      <c r="WTI34" s="291"/>
      <c r="WTJ34" s="291"/>
      <c r="WTK34" s="291"/>
      <c r="WTL34" s="291"/>
      <c r="WTM34" s="291"/>
      <c r="WTN34" s="291"/>
      <c r="WTO34" s="291"/>
      <c r="WTP34" s="291"/>
      <c r="WTQ34" s="291"/>
      <c r="WTR34" s="291"/>
      <c r="WTS34" s="291"/>
      <c r="WTT34" s="291"/>
      <c r="WTU34" s="291"/>
      <c r="WTV34" s="291"/>
      <c r="WTW34" s="291"/>
      <c r="WTX34" s="291"/>
      <c r="WTY34" s="291"/>
      <c r="WTZ34" s="291"/>
      <c r="WUA34" s="291"/>
      <c r="WUB34" s="291"/>
      <c r="WUC34" s="291"/>
      <c r="WUD34" s="291"/>
      <c r="WUE34" s="291"/>
      <c r="WUF34" s="291"/>
      <c r="WUG34" s="291"/>
      <c r="WUH34" s="291"/>
      <c r="WUI34" s="291"/>
      <c r="WUJ34" s="291"/>
      <c r="WUK34" s="291"/>
      <c r="WUL34" s="291"/>
      <c r="WUM34" s="291"/>
      <c r="WUN34" s="291"/>
      <c r="WUO34" s="291"/>
      <c r="WUP34" s="291"/>
      <c r="WUQ34" s="291"/>
      <c r="WUR34" s="291"/>
      <c r="WUS34" s="291"/>
      <c r="WUT34" s="291"/>
      <c r="WUU34" s="291"/>
      <c r="WUV34" s="291"/>
      <c r="WUW34" s="291"/>
      <c r="WUX34" s="291"/>
      <c r="WUY34" s="291"/>
      <c r="WUZ34" s="291"/>
      <c r="WVA34" s="291"/>
      <c r="WVB34" s="291"/>
      <c r="WVC34" s="291"/>
      <c r="WVD34" s="291"/>
      <c r="WVE34" s="291"/>
      <c r="WVF34" s="291"/>
      <c r="WVG34" s="291"/>
      <c r="WVH34" s="291"/>
      <c r="WVI34" s="291"/>
      <c r="WVJ34" s="291"/>
      <c r="WVK34" s="291"/>
      <c r="WVL34" s="291"/>
      <c r="WVM34" s="291"/>
      <c r="WVN34" s="291"/>
      <c r="WVO34" s="291"/>
      <c r="WVP34" s="291"/>
      <c r="WVQ34" s="291"/>
      <c r="WVR34" s="291"/>
      <c r="WVS34" s="291"/>
      <c r="WVT34" s="291"/>
      <c r="WVU34" s="291"/>
      <c r="WVV34" s="291"/>
      <c r="WVW34" s="291"/>
      <c r="WVX34" s="291"/>
      <c r="WVY34" s="291"/>
      <c r="WVZ34" s="291"/>
      <c r="WWA34" s="291"/>
      <c r="WWB34" s="291"/>
      <c r="WWC34" s="291"/>
      <c r="WWD34" s="291"/>
      <c r="WWE34" s="291"/>
      <c r="WWF34" s="291"/>
      <c r="WWG34" s="291"/>
      <c r="WWH34" s="291"/>
      <c r="WWI34" s="291"/>
      <c r="WWJ34" s="291"/>
      <c r="WWK34" s="291"/>
      <c r="WWL34" s="291"/>
      <c r="WWM34" s="291"/>
      <c r="WWN34" s="291"/>
      <c r="WWO34" s="291"/>
      <c r="WWP34" s="291"/>
      <c r="WWQ34" s="291"/>
      <c r="WWR34" s="291"/>
      <c r="WWS34" s="291"/>
      <c r="WWT34" s="291"/>
      <c r="WWU34" s="291"/>
      <c r="WWV34" s="291"/>
      <c r="WWW34" s="291"/>
      <c r="WWX34" s="291"/>
      <c r="WWY34" s="291"/>
      <c r="WWZ34" s="291"/>
      <c r="WXA34" s="291"/>
      <c r="WXB34" s="291"/>
      <c r="WXC34" s="291"/>
      <c r="WXD34" s="291"/>
      <c r="WXE34" s="291"/>
      <c r="WXF34" s="291"/>
      <c r="WXG34" s="291"/>
      <c r="WXH34" s="291"/>
      <c r="WXI34" s="291"/>
      <c r="WXJ34" s="291"/>
      <c r="WXK34" s="291"/>
      <c r="WXL34" s="291"/>
      <c r="WXM34" s="291"/>
      <c r="WXN34" s="291"/>
      <c r="WXO34" s="291"/>
      <c r="WXP34" s="291"/>
      <c r="WXQ34" s="291"/>
      <c r="WXR34" s="291"/>
      <c r="WXS34" s="291"/>
      <c r="WXT34" s="291"/>
      <c r="WXU34" s="291"/>
      <c r="WXV34" s="291"/>
      <c r="WXW34" s="291"/>
      <c r="WXX34" s="291"/>
      <c r="WXY34" s="291"/>
      <c r="WXZ34" s="291"/>
      <c r="WYA34" s="291"/>
      <c r="WYB34" s="291"/>
      <c r="WYC34" s="291"/>
      <c r="WYD34" s="291"/>
      <c r="WYE34" s="291"/>
      <c r="WYF34" s="291"/>
      <c r="WYG34" s="291"/>
      <c r="WYH34" s="291"/>
      <c r="WYI34" s="291"/>
      <c r="WYJ34" s="291"/>
      <c r="WYK34" s="291"/>
      <c r="WYL34" s="291"/>
      <c r="WYM34" s="291"/>
      <c r="WYN34" s="291"/>
      <c r="WYO34" s="291"/>
      <c r="WYP34" s="291"/>
      <c r="WYQ34" s="291"/>
      <c r="WYR34" s="291"/>
      <c r="WYS34" s="291"/>
      <c r="WYT34" s="291"/>
      <c r="WYU34" s="291"/>
      <c r="WYV34" s="291"/>
      <c r="WYW34" s="291"/>
      <c r="WYX34" s="291"/>
      <c r="WYY34" s="291"/>
      <c r="WYZ34" s="291"/>
      <c r="WZA34" s="291"/>
      <c r="WZB34" s="291"/>
      <c r="WZC34" s="291"/>
      <c r="WZD34" s="291"/>
      <c r="WZE34" s="291"/>
      <c r="WZF34" s="291"/>
      <c r="WZG34" s="291"/>
      <c r="WZH34" s="291"/>
      <c r="WZI34" s="291"/>
      <c r="WZJ34" s="291"/>
      <c r="WZK34" s="291"/>
      <c r="WZL34" s="291"/>
      <c r="WZM34" s="291"/>
      <c r="WZN34" s="291"/>
      <c r="WZO34" s="291"/>
      <c r="WZP34" s="291"/>
      <c r="WZQ34" s="291"/>
      <c r="WZR34" s="291"/>
      <c r="WZS34" s="291"/>
      <c r="WZT34" s="291"/>
      <c r="WZU34" s="291"/>
      <c r="WZV34" s="291"/>
      <c r="WZW34" s="291"/>
      <c r="WZX34" s="291"/>
      <c r="WZY34" s="291"/>
      <c r="WZZ34" s="291"/>
      <c r="XAA34" s="291"/>
      <c r="XAB34" s="291"/>
      <c r="XAC34" s="291"/>
      <c r="XAD34" s="291"/>
      <c r="XAE34" s="291"/>
      <c r="XAF34" s="291"/>
      <c r="XAG34" s="291"/>
      <c r="XAH34" s="291"/>
      <c r="XAI34" s="291"/>
      <c r="XAJ34" s="291"/>
      <c r="XAK34" s="291"/>
      <c r="XAL34" s="291"/>
      <c r="XAM34" s="291"/>
      <c r="XAN34" s="291"/>
      <c r="XAO34" s="291"/>
      <c r="XAP34" s="291"/>
      <c r="XAQ34" s="291"/>
      <c r="XAR34" s="291"/>
      <c r="XAS34" s="291"/>
      <c r="XAT34" s="291"/>
      <c r="XAU34" s="291"/>
      <c r="XAV34" s="291"/>
      <c r="XAW34" s="291"/>
      <c r="XAX34" s="291"/>
      <c r="XAY34" s="291"/>
      <c r="XAZ34" s="291"/>
      <c r="XBA34" s="291"/>
      <c r="XBB34" s="291"/>
      <c r="XBC34" s="291"/>
      <c r="XBD34" s="291"/>
      <c r="XBE34" s="291"/>
      <c r="XBF34" s="291"/>
      <c r="XBG34" s="291"/>
      <c r="XBH34" s="291"/>
      <c r="XBI34" s="291"/>
      <c r="XBJ34" s="291"/>
      <c r="XBK34" s="291"/>
      <c r="XBL34" s="291"/>
      <c r="XBM34" s="291"/>
      <c r="XBN34" s="291"/>
      <c r="XBO34" s="291"/>
      <c r="XBP34" s="291"/>
      <c r="XBQ34" s="291"/>
      <c r="XBR34" s="291"/>
      <c r="XBS34" s="291"/>
      <c r="XBT34" s="291"/>
      <c r="XBU34" s="291"/>
      <c r="XBV34" s="291"/>
      <c r="XBW34" s="291"/>
      <c r="XBX34" s="291"/>
      <c r="XBY34" s="291"/>
      <c r="XBZ34" s="291"/>
      <c r="XCA34" s="291"/>
      <c r="XCB34" s="291"/>
      <c r="XCC34" s="291"/>
      <c r="XCD34" s="291"/>
      <c r="XCE34" s="291"/>
      <c r="XCF34" s="291"/>
      <c r="XCG34" s="291"/>
      <c r="XCH34" s="291"/>
      <c r="XCI34" s="291"/>
      <c r="XCJ34" s="291"/>
      <c r="XCK34" s="291"/>
      <c r="XCL34" s="291"/>
      <c r="XCM34" s="291"/>
      <c r="XCN34" s="291"/>
      <c r="XCO34" s="291"/>
      <c r="XCP34" s="291"/>
      <c r="XCQ34" s="291"/>
      <c r="XCR34" s="291"/>
      <c r="XCS34" s="291"/>
      <c r="XCT34" s="291"/>
      <c r="XCU34" s="291"/>
      <c r="XCV34" s="291"/>
      <c r="XCW34" s="291"/>
      <c r="XCX34" s="291"/>
      <c r="XCY34" s="291"/>
      <c r="XCZ34" s="291"/>
      <c r="XDA34" s="291"/>
      <c r="XDB34" s="291"/>
      <c r="XDC34" s="291"/>
      <c r="XDD34" s="291"/>
      <c r="XDE34" s="291"/>
      <c r="XDF34" s="291"/>
      <c r="XDG34" s="291"/>
      <c r="XDH34" s="291"/>
      <c r="XDI34" s="291"/>
      <c r="XDJ34" s="291"/>
      <c r="XDK34" s="291"/>
      <c r="XDL34" s="291"/>
      <c r="XDM34" s="291"/>
      <c r="XDN34" s="291"/>
      <c r="XDO34" s="291"/>
      <c r="XDP34" s="291"/>
      <c r="XDQ34" s="291"/>
      <c r="XDR34" s="291"/>
      <c r="XDS34" s="291"/>
      <c r="XDT34" s="291"/>
      <c r="XDU34" s="291"/>
      <c r="XDV34" s="291"/>
      <c r="XDW34" s="291"/>
      <c r="XDX34" s="291"/>
      <c r="XDY34" s="291"/>
      <c r="XDZ34" s="291"/>
      <c r="XEA34" s="291"/>
      <c r="XEB34" s="291"/>
      <c r="XEC34" s="291"/>
      <c r="XED34" s="291"/>
      <c r="XEE34" s="291"/>
      <c r="XEF34" s="291"/>
      <c r="XEG34" s="291"/>
      <c r="XEH34" s="291"/>
      <c r="XEI34" s="291"/>
      <c r="XEJ34" s="291"/>
      <c r="XEK34" s="291"/>
      <c r="XEL34" s="291"/>
      <c r="XEM34" s="291"/>
      <c r="XEN34" s="291"/>
      <c r="XEO34" s="291"/>
      <c r="XEP34" s="291"/>
      <c r="XEQ34" s="291"/>
      <c r="XER34" s="291"/>
      <c r="XES34" s="291"/>
      <c r="XET34" s="291"/>
      <c r="XEU34" s="291"/>
      <c r="XEV34" s="291"/>
      <c r="XEW34" s="291"/>
      <c r="XEX34" s="291"/>
      <c r="XEY34" s="291"/>
      <c r="XEZ34" s="291"/>
      <c r="XFA34" s="291"/>
      <c r="XFB34" s="291"/>
      <c r="XFC34" s="291"/>
      <c r="XFD34" s="291"/>
    </row>
    <row r="35" spans="1:16384" ht="21" customHeight="1" x14ac:dyDescent="0.35">
      <c r="A35" s="291"/>
      <c r="B35" s="291"/>
      <c r="C35" s="291"/>
      <c r="D35" s="291"/>
      <c r="E35" s="787" t="str">
        <f>+Translations!A235</f>
        <v>Bridge financing</v>
      </c>
      <c r="F35" s="809" t="str">
        <f>+Translations!A228</f>
        <v>Prinicpal in €</v>
      </c>
      <c r="G35" s="793" t="str">
        <f>+Translations!A229</f>
        <v>Interest rate</v>
      </c>
      <c r="H35" s="820"/>
      <c r="I35" s="793" t="str">
        <f>+Translations!A236</f>
        <v>Payment due after</v>
      </c>
      <c r="J35" s="820"/>
      <c r="K35" s="793" t="str">
        <f>+Translations!A231</f>
        <v>Number of instalments</v>
      </c>
      <c r="L35" s="794"/>
      <c r="M35" s="291"/>
      <c r="N35" s="291"/>
      <c r="O35" s="291"/>
      <c r="P35" s="291"/>
      <c r="Q35" s="291"/>
      <c r="R35" s="291"/>
      <c r="S35" s="291"/>
      <c r="T35" s="291"/>
      <c r="U35" s="291"/>
      <c r="V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c r="DV35" s="291"/>
      <c r="DW35" s="291"/>
      <c r="DX35" s="291"/>
      <c r="DY35" s="291"/>
      <c r="DZ35" s="291"/>
      <c r="EA35" s="291"/>
      <c r="EB35" s="291"/>
      <c r="EC35" s="291"/>
      <c r="ED35" s="291"/>
      <c r="EE35" s="291"/>
      <c r="EF35" s="291"/>
      <c r="EG35" s="291"/>
      <c r="EH35" s="291"/>
      <c r="EI35" s="291"/>
      <c r="EJ35" s="291"/>
      <c r="EK35" s="291"/>
      <c r="EL35" s="291"/>
      <c r="EM35" s="291"/>
      <c r="EN35" s="291"/>
      <c r="EO35" s="291"/>
      <c r="EP35" s="291"/>
      <c r="EQ35" s="291"/>
      <c r="ER35" s="291"/>
      <c r="ES35" s="291"/>
      <c r="ET35" s="291"/>
      <c r="EU35" s="291"/>
      <c r="EV35" s="291"/>
      <c r="EW35" s="291"/>
      <c r="EX35" s="291"/>
      <c r="EY35" s="291"/>
      <c r="EZ35" s="291"/>
      <c r="FA35" s="291"/>
      <c r="FB35" s="291"/>
      <c r="FC35" s="291"/>
      <c r="FD35" s="291"/>
      <c r="FE35" s="291"/>
      <c r="FF35" s="291"/>
      <c r="FG35" s="291"/>
      <c r="FH35" s="291"/>
      <c r="FI35" s="291"/>
      <c r="FJ35" s="291"/>
      <c r="FK35" s="291"/>
      <c r="FL35" s="291"/>
      <c r="FM35" s="291"/>
      <c r="FN35" s="291"/>
      <c r="FO35" s="291"/>
      <c r="FP35" s="291"/>
      <c r="FQ35" s="291"/>
      <c r="FR35" s="291"/>
      <c r="FS35" s="291"/>
      <c r="FT35" s="291"/>
      <c r="FU35" s="291"/>
      <c r="FV35" s="291"/>
      <c r="FW35" s="291"/>
      <c r="FX35" s="291"/>
      <c r="FY35" s="291"/>
      <c r="FZ35" s="291"/>
      <c r="GA35" s="291"/>
      <c r="GB35" s="291"/>
      <c r="GC35" s="291"/>
      <c r="GD35" s="291"/>
      <c r="GE35" s="291"/>
      <c r="GF35" s="291"/>
      <c r="GG35" s="291"/>
      <c r="GH35" s="291"/>
      <c r="GI35" s="291"/>
      <c r="GJ35" s="291"/>
      <c r="GK35" s="291"/>
      <c r="GL35" s="291"/>
      <c r="GM35" s="291"/>
      <c r="GN35" s="291"/>
      <c r="GO35" s="291"/>
      <c r="GP35" s="291"/>
      <c r="GQ35" s="291"/>
      <c r="GR35" s="291"/>
      <c r="GS35" s="291"/>
      <c r="GT35" s="291"/>
      <c r="GU35" s="291"/>
      <c r="GV35" s="291"/>
      <c r="GW35" s="291"/>
      <c r="GX35" s="291"/>
      <c r="GY35" s="291"/>
      <c r="GZ35" s="291"/>
      <c r="HA35" s="291"/>
      <c r="HB35" s="291"/>
      <c r="HC35" s="291"/>
      <c r="HD35" s="291"/>
      <c r="HE35" s="291"/>
      <c r="HF35" s="291"/>
      <c r="HG35" s="291"/>
      <c r="HH35" s="291"/>
      <c r="HI35" s="291"/>
      <c r="HJ35" s="291"/>
      <c r="HK35" s="291"/>
      <c r="HL35" s="291"/>
      <c r="HM35" s="291"/>
      <c r="HN35" s="291"/>
      <c r="HO35" s="291"/>
      <c r="HP35" s="291"/>
      <c r="HQ35" s="291"/>
      <c r="HR35" s="291"/>
      <c r="HS35" s="291"/>
      <c r="HT35" s="291"/>
      <c r="HU35" s="291"/>
      <c r="HV35" s="291"/>
      <c r="HW35" s="291"/>
      <c r="HX35" s="291"/>
      <c r="HY35" s="291"/>
      <c r="HZ35" s="291"/>
      <c r="IA35" s="291"/>
      <c r="IB35" s="291"/>
      <c r="IC35" s="291"/>
      <c r="ID35" s="291"/>
      <c r="IE35" s="291"/>
      <c r="IF35" s="291"/>
      <c r="IG35" s="291"/>
      <c r="IH35" s="291"/>
      <c r="II35" s="291"/>
      <c r="IJ35" s="291"/>
      <c r="IK35" s="291"/>
      <c r="IL35" s="291"/>
      <c r="IM35" s="291"/>
      <c r="IN35" s="291"/>
      <c r="IO35" s="291"/>
      <c r="IP35" s="291"/>
      <c r="IQ35" s="291"/>
      <c r="IR35" s="291"/>
      <c r="IS35" s="291"/>
      <c r="IT35" s="291"/>
      <c r="IU35" s="291"/>
      <c r="IV35" s="291"/>
      <c r="IW35" s="291"/>
      <c r="IX35" s="291"/>
      <c r="IY35" s="291"/>
      <c r="IZ35" s="291"/>
      <c r="JA35" s="291"/>
      <c r="JB35" s="291"/>
      <c r="JC35" s="291"/>
      <c r="JD35" s="291"/>
      <c r="JE35" s="291"/>
      <c r="JF35" s="291"/>
      <c r="JG35" s="291"/>
      <c r="JH35" s="291"/>
      <c r="JI35" s="291"/>
      <c r="JJ35" s="291"/>
      <c r="JK35" s="291"/>
      <c r="JL35" s="291"/>
      <c r="JM35" s="291"/>
      <c r="JN35" s="291"/>
      <c r="JO35" s="291"/>
      <c r="JP35" s="291"/>
      <c r="JQ35" s="291"/>
      <c r="JR35" s="291"/>
      <c r="JS35" s="291"/>
      <c r="JT35" s="291"/>
      <c r="JU35" s="291"/>
      <c r="JV35" s="291"/>
      <c r="JW35" s="291"/>
      <c r="JX35" s="291"/>
      <c r="JY35" s="291"/>
      <c r="JZ35" s="291"/>
      <c r="KA35" s="291"/>
      <c r="KB35" s="291"/>
      <c r="KC35" s="291"/>
      <c r="KD35" s="291"/>
      <c r="KE35" s="291"/>
      <c r="KF35" s="291"/>
      <c r="KG35" s="291"/>
      <c r="KH35" s="291"/>
      <c r="KI35" s="291"/>
      <c r="KJ35" s="291"/>
      <c r="KK35" s="291"/>
      <c r="KL35" s="291"/>
      <c r="KM35" s="291"/>
      <c r="KN35" s="291"/>
      <c r="KO35" s="291"/>
      <c r="KP35" s="291"/>
      <c r="KQ35" s="291"/>
      <c r="KR35" s="291"/>
      <c r="KS35" s="291"/>
      <c r="KT35" s="291"/>
      <c r="KU35" s="291"/>
      <c r="KV35" s="291"/>
      <c r="KW35" s="291"/>
      <c r="KX35" s="291"/>
      <c r="KY35" s="291"/>
      <c r="KZ35" s="291"/>
      <c r="LA35" s="291"/>
      <c r="LB35" s="291"/>
      <c r="LC35" s="291"/>
      <c r="LD35" s="291"/>
      <c r="LE35" s="291"/>
      <c r="LF35" s="291"/>
      <c r="LG35" s="291"/>
      <c r="LH35" s="291"/>
      <c r="LI35" s="291"/>
      <c r="LJ35" s="291"/>
      <c r="LK35" s="291"/>
      <c r="LL35" s="291"/>
      <c r="LM35" s="291"/>
      <c r="LN35" s="291"/>
      <c r="LO35" s="291"/>
      <c r="LP35" s="291"/>
      <c r="LQ35" s="291"/>
      <c r="LR35" s="291"/>
      <c r="LS35" s="291"/>
      <c r="LT35" s="291"/>
      <c r="LU35" s="291"/>
      <c r="LV35" s="291"/>
      <c r="LW35" s="291"/>
      <c r="LX35" s="291"/>
      <c r="LY35" s="291"/>
      <c r="LZ35" s="291"/>
      <c r="MA35" s="291"/>
      <c r="MB35" s="291"/>
      <c r="MC35" s="291"/>
      <c r="MD35" s="291"/>
      <c r="ME35" s="291"/>
      <c r="MF35" s="291"/>
      <c r="MG35" s="291"/>
      <c r="MH35" s="291"/>
      <c r="MI35" s="291"/>
      <c r="MJ35" s="291"/>
      <c r="MK35" s="291"/>
      <c r="ML35" s="291"/>
      <c r="MM35" s="291"/>
      <c r="MN35" s="291"/>
      <c r="MO35" s="291"/>
      <c r="MP35" s="291"/>
      <c r="MQ35" s="291"/>
      <c r="MR35" s="291"/>
      <c r="MS35" s="291"/>
      <c r="MT35" s="291"/>
      <c r="MU35" s="291"/>
      <c r="MV35" s="291"/>
      <c r="MW35" s="291"/>
      <c r="MX35" s="291"/>
      <c r="MY35" s="291"/>
      <c r="MZ35" s="291"/>
      <c r="NA35" s="291"/>
      <c r="NB35" s="291"/>
      <c r="NC35" s="291"/>
      <c r="ND35" s="291"/>
      <c r="NE35" s="291"/>
      <c r="NF35" s="291"/>
      <c r="NG35" s="291"/>
      <c r="NH35" s="291"/>
      <c r="NI35" s="291"/>
      <c r="NJ35" s="291"/>
      <c r="NK35" s="291"/>
      <c r="NL35" s="291"/>
      <c r="NM35" s="291"/>
      <c r="NN35" s="291"/>
      <c r="NO35" s="291"/>
      <c r="NP35" s="291"/>
      <c r="NQ35" s="291"/>
      <c r="NR35" s="291"/>
      <c r="NS35" s="291"/>
      <c r="NT35" s="291"/>
      <c r="NU35" s="291"/>
      <c r="NV35" s="291"/>
      <c r="NW35" s="291"/>
      <c r="NX35" s="291"/>
      <c r="NY35" s="291"/>
      <c r="NZ35" s="291"/>
      <c r="OA35" s="291"/>
      <c r="OB35" s="291"/>
      <c r="OC35" s="291"/>
      <c r="OD35" s="291"/>
      <c r="OE35" s="291"/>
      <c r="OF35" s="291"/>
      <c r="OG35" s="291"/>
      <c r="OH35" s="291"/>
      <c r="OI35" s="291"/>
      <c r="OJ35" s="291"/>
      <c r="OK35" s="291"/>
      <c r="OL35" s="291"/>
      <c r="OM35" s="291"/>
      <c r="ON35" s="291"/>
      <c r="OO35" s="291"/>
      <c r="OP35" s="291"/>
      <c r="OQ35" s="291"/>
      <c r="OR35" s="291"/>
      <c r="OS35" s="291"/>
      <c r="OT35" s="291"/>
      <c r="OU35" s="291"/>
      <c r="OV35" s="291"/>
      <c r="OW35" s="291"/>
      <c r="OX35" s="291"/>
      <c r="OY35" s="291"/>
      <c r="OZ35" s="291"/>
      <c r="PA35" s="291"/>
      <c r="PB35" s="291"/>
      <c r="PC35" s="291"/>
      <c r="PD35" s="291"/>
      <c r="PE35" s="291"/>
      <c r="PF35" s="291"/>
      <c r="PG35" s="291"/>
      <c r="PH35" s="291"/>
      <c r="PI35" s="291"/>
      <c r="PJ35" s="291"/>
      <c r="PK35" s="291"/>
      <c r="PL35" s="291"/>
      <c r="PM35" s="291"/>
      <c r="PN35" s="291"/>
      <c r="PO35" s="291"/>
      <c r="PP35" s="291"/>
      <c r="PQ35" s="291"/>
      <c r="PR35" s="291"/>
      <c r="PS35" s="291"/>
      <c r="PT35" s="291"/>
      <c r="PU35" s="291"/>
      <c r="PV35" s="291"/>
      <c r="PW35" s="291"/>
      <c r="PX35" s="291"/>
      <c r="PY35" s="291"/>
      <c r="PZ35" s="291"/>
      <c r="QA35" s="291"/>
      <c r="QB35" s="291"/>
      <c r="QC35" s="291"/>
      <c r="QD35" s="291"/>
      <c r="QE35" s="291"/>
      <c r="QF35" s="291"/>
      <c r="QG35" s="291"/>
      <c r="QH35" s="291"/>
      <c r="QI35" s="291"/>
      <c r="QJ35" s="291"/>
      <c r="QK35" s="291"/>
      <c r="QL35" s="291"/>
      <c r="QM35" s="291"/>
      <c r="QN35" s="291"/>
      <c r="QO35" s="291"/>
      <c r="QP35" s="291"/>
      <c r="QQ35" s="291"/>
      <c r="QR35" s="291"/>
      <c r="QS35" s="291"/>
      <c r="QT35" s="291"/>
      <c r="QU35" s="291"/>
      <c r="QV35" s="291"/>
      <c r="QW35" s="291"/>
      <c r="QX35" s="291"/>
      <c r="QY35" s="291"/>
      <c r="QZ35" s="291"/>
      <c r="RA35" s="291"/>
      <c r="RB35" s="291"/>
      <c r="RC35" s="291"/>
      <c r="RD35" s="291"/>
      <c r="RE35" s="291"/>
      <c r="RF35" s="291"/>
      <c r="RG35" s="291"/>
      <c r="RH35" s="291"/>
      <c r="RI35" s="291"/>
      <c r="RJ35" s="291"/>
      <c r="RK35" s="291"/>
      <c r="RL35" s="291"/>
      <c r="RM35" s="291"/>
      <c r="RN35" s="291"/>
      <c r="RO35" s="291"/>
      <c r="RP35" s="291"/>
      <c r="RQ35" s="291"/>
      <c r="RR35" s="291"/>
      <c r="RS35" s="291"/>
      <c r="RT35" s="291"/>
      <c r="RU35" s="291"/>
      <c r="RV35" s="291"/>
      <c r="RW35" s="291"/>
      <c r="RX35" s="291"/>
      <c r="RY35" s="291"/>
      <c r="RZ35" s="291"/>
      <c r="SA35" s="291"/>
      <c r="SB35" s="291"/>
      <c r="SC35" s="291"/>
      <c r="SD35" s="291"/>
      <c r="SE35" s="291"/>
      <c r="SF35" s="291"/>
      <c r="SG35" s="291"/>
      <c r="SH35" s="291"/>
      <c r="SI35" s="291"/>
      <c r="SJ35" s="291"/>
      <c r="SK35" s="291"/>
      <c r="SL35" s="291"/>
      <c r="SM35" s="291"/>
      <c r="SN35" s="291"/>
      <c r="SO35" s="291"/>
      <c r="SP35" s="291"/>
      <c r="SQ35" s="291"/>
      <c r="SR35" s="291"/>
      <c r="SS35" s="291"/>
      <c r="ST35" s="291"/>
      <c r="SU35" s="291"/>
      <c r="SV35" s="291"/>
      <c r="SW35" s="291"/>
      <c r="SX35" s="291"/>
      <c r="SY35" s="291"/>
      <c r="SZ35" s="291"/>
      <c r="TA35" s="291"/>
      <c r="TB35" s="291"/>
      <c r="TC35" s="291"/>
      <c r="TD35" s="291"/>
      <c r="TE35" s="291"/>
      <c r="TF35" s="291"/>
      <c r="TG35" s="291"/>
      <c r="TH35" s="291"/>
      <c r="TI35" s="291"/>
      <c r="TJ35" s="291"/>
      <c r="TK35" s="291"/>
      <c r="TL35" s="291"/>
      <c r="TM35" s="291"/>
      <c r="TN35" s="291"/>
      <c r="TO35" s="291"/>
      <c r="TP35" s="291"/>
      <c r="TQ35" s="291"/>
      <c r="TR35" s="291"/>
      <c r="TS35" s="291"/>
      <c r="TT35" s="291"/>
      <c r="TU35" s="291"/>
      <c r="TV35" s="291"/>
      <c r="TW35" s="291"/>
      <c r="TX35" s="291"/>
      <c r="TY35" s="291"/>
      <c r="TZ35" s="291"/>
      <c r="UA35" s="291"/>
      <c r="UB35" s="291"/>
      <c r="UC35" s="291"/>
      <c r="UD35" s="291"/>
      <c r="UE35" s="291"/>
      <c r="UF35" s="291"/>
      <c r="UG35" s="291"/>
      <c r="UH35" s="291"/>
      <c r="UI35" s="291"/>
      <c r="UJ35" s="291"/>
      <c r="UK35" s="291"/>
      <c r="UL35" s="291"/>
      <c r="UM35" s="291"/>
      <c r="UN35" s="291"/>
      <c r="UO35" s="291"/>
      <c r="UP35" s="291"/>
      <c r="UQ35" s="291"/>
      <c r="UR35" s="291"/>
      <c r="US35" s="291"/>
      <c r="UT35" s="291"/>
      <c r="UU35" s="291"/>
      <c r="UV35" s="291"/>
      <c r="UW35" s="291"/>
      <c r="UX35" s="291"/>
      <c r="UY35" s="291"/>
      <c r="UZ35" s="291"/>
      <c r="VA35" s="291"/>
      <c r="VB35" s="291"/>
      <c r="VC35" s="291"/>
      <c r="VD35" s="291"/>
      <c r="VE35" s="291"/>
      <c r="VF35" s="291"/>
      <c r="VG35" s="291"/>
      <c r="VH35" s="291"/>
      <c r="VI35" s="291"/>
      <c r="VJ35" s="291"/>
      <c r="VK35" s="291"/>
      <c r="VL35" s="291"/>
      <c r="VM35" s="291"/>
      <c r="VN35" s="291"/>
      <c r="VO35" s="291"/>
      <c r="VP35" s="291"/>
      <c r="VQ35" s="291"/>
      <c r="VR35" s="291"/>
      <c r="VS35" s="291"/>
      <c r="VT35" s="291"/>
      <c r="VU35" s="291"/>
      <c r="VV35" s="291"/>
      <c r="VW35" s="291"/>
      <c r="VX35" s="291"/>
      <c r="VY35" s="291"/>
      <c r="VZ35" s="291"/>
      <c r="WA35" s="291"/>
      <c r="WB35" s="291"/>
      <c r="WC35" s="291"/>
      <c r="WD35" s="291"/>
      <c r="WE35" s="291"/>
      <c r="WF35" s="291"/>
      <c r="WG35" s="291"/>
      <c r="WH35" s="291"/>
      <c r="WI35" s="291"/>
      <c r="WJ35" s="291"/>
      <c r="WK35" s="291"/>
      <c r="WL35" s="291"/>
      <c r="WM35" s="291"/>
      <c r="WN35" s="291"/>
      <c r="WO35" s="291"/>
      <c r="WP35" s="291"/>
      <c r="WQ35" s="291"/>
      <c r="WR35" s="291"/>
      <c r="WS35" s="291"/>
      <c r="WT35" s="291"/>
      <c r="WU35" s="291"/>
      <c r="WV35" s="291"/>
      <c r="WW35" s="291"/>
      <c r="WX35" s="291"/>
      <c r="WY35" s="291"/>
      <c r="WZ35" s="291"/>
      <c r="XA35" s="291"/>
      <c r="XB35" s="291"/>
      <c r="XC35" s="291"/>
      <c r="XD35" s="291"/>
      <c r="XE35" s="291"/>
      <c r="XF35" s="291"/>
      <c r="XG35" s="291"/>
      <c r="XH35" s="291"/>
      <c r="XI35" s="291"/>
      <c r="XJ35" s="291"/>
      <c r="XK35" s="291"/>
      <c r="XL35" s="291"/>
      <c r="XM35" s="291"/>
      <c r="XN35" s="291"/>
      <c r="XO35" s="291"/>
      <c r="XP35" s="291"/>
      <c r="XQ35" s="291"/>
      <c r="XR35" s="291"/>
      <c r="XS35" s="291"/>
      <c r="XT35" s="291"/>
      <c r="XU35" s="291"/>
      <c r="XV35" s="291"/>
      <c r="XW35" s="291"/>
      <c r="XX35" s="291"/>
      <c r="XY35" s="291"/>
      <c r="XZ35" s="291"/>
      <c r="YA35" s="291"/>
      <c r="YB35" s="291"/>
      <c r="YC35" s="291"/>
      <c r="YD35" s="291"/>
      <c r="YE35" s="291"/>
      <c r="YF35" s="291"/>
      <c r="YG35" s="291"/>
      <c r="YH35" s="291"/>
      <c r="YI35" s="291"/>
      <c r="YJ35" s="291"/>
      <c r="YK35" s="291"/>
      <c r="YL35" s="291"/>
      <c r="YM35" s="291"/>
      <c r="YN35" s="291"/>
      <c r="YO35" s="291"/>
      <c r="YP35" s="291"/>
      <c r="YQ35" s="291"/>
      <c r="YR35" s="291"/>
      <c r="YS35" s="291"/>
      <c r="YT35" s="291"/>
      <c r="YU35" s="291"/>
      <c r="YV35" s="291"/>
      <c r="YW35" s="291"/>
      <c r="YX35" s="291"/>
      <c r="YY35" s="291"/>
      <c r="YZ35" s="291"/>
      <c r="ZA35" s="291"/>
      <c r="ZB35" s="291"/>
      <c r="ZC35" s="291"/>
      <c r="ZD35" s="291"/>
      <c r="ZE35" s="291"/>
      <c r="ZF35" s="291"/>
      <c r="ZG35" s="291"/>
      <c r="ZH35" s="291"/>
      <c r="ZI35" s="291"/>
      <c r="ZJ35" s="291"/>
      <c r="ZK35" s="291"/>
      <c r="ZL35" s="291"/>
      <c r="ZM35" s="291"/>
      <c r="ZN35" s="291"/>
      <c r="ZO35" s="291"/>
      <c r="ZP35" s="291"/>
      <c r="ZQ35" s="291"/>
      <c r="ZR35" s="291"/>
      <c r="ZS35" s="291"/>
      <c r="ZT35" s="291"/>
      <c r="ZU35" s="291"/>
      <c r="ZV35" s="291"/>
      <c r="ZW35" s="291"/>
      <c r="ZX35" s="291"/>
      <c r="ZY35" s="291"/>
      <c r="ZZ35" s="291"/>
      <c r="AAA35" s="291"/>
      <c r="AAB35" s="291"/>
      <c r="AAC35" s="291"/>
      <c r="AAD35" s="291"/>
      <c r="AAE35" s="291"/>
      <c r="AAF35" s="291"/>
      <c r="AAG35" s="291"/>
      <c r="AAH35" s="291"/>
      <c r="AAI35" s="291"/>
      <c r="AAJ35" s="291"/>
      <c r="AAK35" s="291"/>
      <c r="AAL35" s="291"/>
      <c r="AAM35" s="291"/>
      <c r="AAN35" s="291"/>
      <c r="AAO35" s="291"/>
      <c r="AAP35" s="291"/>
      <c r="AAQ35" s="291"/>
      <c r="AAR35" s="291"/>
      <c r="AAS35" s="291"/>
      <c r="AAT35" s="291"/>
      <c r="AAU35" s="291"/>
      <c r="AAV35" s="291"/>
      <c r="AAW35" s="291"/>
      <c r="AAX35" s="291"/>
      <c r="AAY35" s="291"/>
      <c r="AAZ35" s="291"/>
      <c r="ABA35" s="291"/>
      <c r="ABB35" s="291"/>
      <c r="ABC35" s="291"/>
      <c r="ABD35" s="291"/>
      <c r="ABE35" s="291"/>
      <c r="ABF35" s="291"/>
      <c r="ABG35" s="291"/>
      <c r="ABH35" s="291"/>
      <c r="ABI35" s="291"/>
      <c r="ABJ35" s="291"/>
      <c r="ABK35" s="291"/>
      <c r="ABL35" s="291"/>
      <c r="ABM35" s="291"/>
      <c r="ABN35" s="291"/>
      <c r="ABO35" s="291"/>
      <c r="ABP35" s="291"/>
      <c r="ABQ35" s="291"/>
      <c r="ABR35" s="291"/>
      <c r="ABS35" s="291"/>
      <c r="ABT35" s="291"/>
      <c r="ABU35" s="291"/>
      <c r="ABV35" s="291"/>
      <c r="ABW35" s="291"/>
      <c r="ABX35" s="291"/>
      <c r="ABY35" s="291"/>
      <c r="ABZ35" s="291"/>
      <c r="ACA35" s="291"/>
      <c r="ACB35" s="291"/>
      <c r="ACC35" s="291"/>
      <c r="ACD35" s="291"/>
      <c r="ACE35" s="291"/>
      <c r="ACF35" s="291"/>
      <c r="ACG35" s="291"/>
      <c r="ACH35" s="291"/>
      <c r="ACI35" s="291"/>
      <c r="ACJ35" s="291"/>
      <c r="ACK35" s="291"/>
      <c r="ACL35" s="291"/>
      <c r="ACM35" s="291"/>
      <c r="ACN35" s="291"/>
      <c r="ACO35" s="291"/>
      <c r="ACP35" s="291"/>
      <c r="ACQ35" s="291"/>
      <c r="ACR35" s="291"/>
      <c r="ACS35" s="291"/>
      <c r="ACT35" s="291"/>
      <c r="ACU35" s="291"/>
      <c r="ACV35" s="291"/>
      <c r="ACW35" s="291"/>
      <c r="ACX35" s="291"/>
      <c r="ACY35" s="291"/>
      <c r="ACZ35" s="291"/>
      <c r="ADA35" s="291"/>
      <c r="ADB35" s="291"/>
      <c r="ADC35" s="291"/>
      <c r="ADD35" s="291"/>
      <c r="ADE35" s="291"/>
      <c r="ADF35" s="291"/>
      <c r="ADG35" s="291"/>
      <c r="ADH35" s="291"/>
      <c r="ADI35" s="291"/>
      <c r="ADJ35" s="291"/>
      <c r="ADK35" s="291"/>
      <c r="ADL35" s="291"/>
      <c r="ADM35" s="291"/>
      <c r="ADN35" s="291"/>
      <c r="ADO35" s="291"/>
      <c r="ADP35" s="291"/>
      <c r="ADQ35" s="291"/>
      <c r="ADR35" s="291"/>
      <c r="ADS35" s="291"/>
      <c r="ADT35" s="291"/>
      <c r="ADU35" s="291"/>
      <c r="ADV35" s="291"/>
      <c r="ADW35" s="291"/>
      <c r="ADX35" s="291"/>
      <c r="ADY35" s="291"/>
      <c r="ADZ35" s="291"/>
      <c r="AEA35" s="291"/>
      <c r="AEB35" s="291"/>
      <c r="AEC35" s="291"/>
      <c r="AED35" s="291"/>
      <c r="AEE35" s="291"/>
      <c r="AEF35" s="291"/>
      <c r="AEG35" s="291"/>
      <c r="AEH35" s="291"/>
      <c r="AEI35" s="291"/>
      <c r="AEJ35" s="291"/>
      <c r="AEK35" s="291"/>
      <c r="AEL35" s="291"/>
      <c r="AEM35" s="291"/>
      <c r="AEN35" s="291"/>
      <c r="AEO35" s="291"/>
      <c r="AEP35" s="291"/>
      <c r="AEQ35" s="291"/>
      <c r="AER35" s="291"/>
      <c r="AES35" s="291"/>
      <c r="AET35" s="291"/>
      <c r="AEU35" s="291"/>
      <c r="AEV35" s="291"/>
      <c r="AEW35" s="291"/>
      <c r="AEX35" s="291"/>
      <c r="AEY35" s="291"/>
      <c r="AEZ35" s="291"/>
      <c r="AFA35" s="291"/>
      <c r="AFB35" s="291"/>
      <c r="AFC35" s="291"/>
      <c r="AFD35" s="291"/>
      <c r="AFE35" s="291"/>
      <c r="AFF35" s="291"/>
      <c r="AFG35" s="291"/>
      <c r="AFH35" s="291"/>
      <c r="AFI35" s="291"/>
      <c r="AFJ35" s="291"/>
      <c r="AFK35" s="291"/>
      <c r="AFL35" s="291"/>
      <c r="AFM35" s="291"/>
      <c r="AFN35" s="291"/>
      <c r="AFO35" s="291"/>
      <c r="AFP35" s="291"/>
      <c r="AFQ35" s="291"/>
      <c r="AFR35" s="291"/>
      <c r="AFS35" s="291"/>
      <c r="AFT35" s="291"/>
      <c r="AFU35" s="291"/>
      <c r="AFV35" s="291"/>
      <c r="AFW35" s="291"/>
      <c r="AFX35" s="291"/>
      <c r="AFY35" s="291"/>
      <c r="AFZ35" s="291"/>
      <c r="AGA35" s="291"/>
      <c r="AGB35" s="291"/>
      <c r="AGC35" s="291"/>
      <c r="AGD35" s="291"/>
      <c r="AGE35" s="291"/>
      <c r="AGF35" s="291"/>
      <c r="AGG35" s="291"/>
      <c r="AGH35" s="291"/>
      <c r="AGI35" s="291"/>
      <c r="AGJ35" s="291"/>
      <c r="AGK35" s="291"/>
      <c r="AGL35" s="291"/>
      <c r="AGM35" s="291"/>
      <c r="AGN35" s="291"/>
      <c r="AGO35" s="291"/>
      <c r="AGP35" s="291"/>
      <c r="AGQ35" s="291"/>
      <c r="AGR35" s="291"/>
      <c r="AGS35" s="291"/>
      <c r="AGT35" s="291"/>
      <c r="AGU35" s="291"/>
      <c r="AGV35" s="291"/>
      <c r="AGW35" s="291"/>
      <c r="AGX35" s="291"/>
      <c r="AGY35" s="291"/>
      <c r="AGZ35" s="291"/>
      <c r="AHA35" s="291"/>
      <c r="AHB35" s="291"/>
      <c r="AHC35" s="291"/>
      <c r="AHD35" s="291"/>
      <c r="AHE35" s="291"/>
      <c r="AHF35" s="291"/>
      <c r="AHG35" s="291"/>
      <c r="AHH35" s="291"/>
      <c r="AHI35" s="291"/>
      <c r="AHJ35" s="291"/>
      <c r="AHK35" s="291"/>
      <c r="AHL35" s="291"/>
      <c r="AHM35" s="291"/>
      <c r="AHN35" s="291"/>
      <c r="AHO35" s="291"/>
      <c r="AHP35" s="291"/>
      <c r="AHQ35" s="291"/>
      <c r="AHR35" s="291"/>
      <c r="AHS35" s="291"/>
      <c r="AHT35" s="291"/>
      <c r="AHU35" s="291"/>
      <c r="AHV35" s="291"/>
      <c r="AHW35" s="291"/>
      <c r="AHX35" s="291"/>
      <c r="AHY35" s="291"/>
      <c r="AHZ35" s="291"/>
      <c r="AIA35" s="291"/>
      <c r="AIB35" s="291"/>
      <c r="AIC35" s="291"/>
      <c r="AID35" s="291"/>
      <c r="AIE35" s="291"/>
      <c r="AIF35" s="291"/>
      <c r="AIG35" s="291"/>
      <c r="AIH35" s="291"/>
      <c r="AII35" s="291"/>
      <c r="AIJ35" s="291"/>
      <c r="AIK35" s="291"/>
      <c r="AIL35" s="291"/>
      <c r="AIM35" s="291"/>
      <c r="AIN35" s="291"/>
      <c r="AIO35" s="291"/>
      <c r="AIP35" s="291"/>
      <c r="AIQ35" s="291"/>
      <c r="AIR35" s="291"/>
      <c r="AIS35" s="291"/>
      <c r="AIT35" s="291"/>
      <c r="AIU35" s="291"/>
      <c r="AIV35" s="291"/>
      <c r="AIW35" s="291"/>
      <c r="AIX35" s="291"/>
      <c r="AIY35" s="291"/>
      <c r="AIZ35" s="291"/>
      <c r="AJA35" s="291"/>
      <c r="AJB35" s="291"/>
      <c r="AJC35" s="291"/>
      <c r="AJD35" s="291"/>
      <c r="AJE35" s="291"/>
      <c r="AJF35" s="291"/>
      <c r="AJG35" s="291"/>
      <c r="AJH35" s="291"/>
      <c r="AJI35" s="291"/>
      <c r="AJJ35" s="291"/>
      <c r="AJK35" s="291"/>
      <c r="AJL35" s="291"/>
      <c r="AJM35" s="291"/>
      <c r="AJN35" s="291"/>
      <c r="AJO35" s="291"/>
      <c r="AJP35" s="291"/>
      <c r="AJQ35" s="291"/>
      <c r="AJR35" s="291"/>
      <c r="AJS35" s="291"/>
      <c r="AJT35" s="291"/>
      <c r="AJU35" s="291"/>
      <c r="AJV35" s="291"/>
      <c r="AJW35" s="291"/>
      <c r="AJX35" s="291"/>
      <c r="AJY35" s="291"/>
      <c r="AJZ35" s="291"/>
      <c r="AKA35" s="291"/>
      <c r="AKB35" s="291"/>
      <c r="AKC35" s="291"/>
      <c r="AKD35" s="291"/>
      <c r="AKE35" s="291"/>
      <c r="AKF35" s="291"/>
      <c r="AKG35" s="291"/>
      <c r="AKH35" s="291"/>
      <c r="AKI35" s="291"/>
      <c r="AKJ35" s="291"/>
      <c r="AKK35" s="291"/>
      <c r="AKL35" s="291"/>
      <c r="AKM35" s="291"/>
      <c r="AKN35" s="291"/>
      <c r="AKO35" s="291"/>
      <c r="AKP35" s="291"/>
      <c r="AKQ35" s="291"/>
      <c r="AKR35" s="291"/>
      <c r="AKS35" s="291"/>
      <c r="AKT35" s="291"/>
      <c r="AKU35" s="291"/>
      <c r="AKV35" s="291"/>
      <c r="AKW35" s="291"/>
      <c r="AKX35" s="291"/>
      <c r="AKY35" s="291"/>
      <c r="AKZ35" s="291"/>
      <c r="ALA35" s="291"/>
      <c r="ALB35" s="291"/>
      <c r="ALC35" s="291"/>
      <c r="ALD35" s="291"/>
      <c r="ALE35" s="291"/>
      <c r="ALF35" s="291"/>
      <c r="ALG35" s="291"/>
      <c r="ALH35" s="291"/>
      <c r="ALI35" s="291"/>
      <c r="ALJ35" s="291"/>
      <c r="ALK35" s="291"/>
      <c r="ALL35" s="291"/>
      <c r="ALM35" s="291"/>
      <c r="ALN35" s="291"/>
      <c r="ALO35" s="291"/>
      <c r="ALP35" s="291"/>
      <c r="ALQ35" s="291"/>
      <c r="ALR35" s="291"/>
      <c r="ALS35" s="291"/>
      <c r="ALT35" s="291"/>
      <c r="ALU35" s="291"/>
      <c r="ALV35" s="291"/>
      <c r="ALW35" s="291"/>
      <c r="ALX35" s="291"/>
      <c r="ALY35" s="291"/>
      <c r="ALZ35" s="291"/>
      <c r="AMA35" s="291"/>
      <c r="AMB35" s="291"/>
      <c r="AMC35" s="291"/>
      <c r="AMD35" s="291"/>
      <c r="AME35" s="291"/>
      <c r="AMF35" s="291"/>
      <c r="AMG35" s="291"/>
      <c r="AMH35" s="291"/>
      <c r="AMI35" s="291"/>
      <c r="AMJ35" s="291"/>
      <c r="AMK35" s="291"/>
      <c r="AML35" s="291"/>
      <c r="AMM35" s="291"/>
      <c r="AMN35" s="291"/>
      <c r="AMO35" s="291"/>
      <c r="AMP35" s="291"/>
      <c r="AMQ35" s="291"/>
      <c r="AMR35" s="291"/>
      <c r="AMS35" s="291"/>
      <c r="AMT35" s="291"/>
      <c r="AMU35" s="291"/>
      <c r="AMV35" s="291"/>
      <c r="AMW35" s="291"/>
      <c r="AMX35" s="291"/>
      <c r="AMY35" s="291"/>
      <c r="AMZ35" s="291"/>
      <c r="ANA35" s="291"/>
      <c r="ANB35" s="291"/>
      <c r="ANC35" s="291"/>
      <c r="AND35" s="291"/>
      <c r="ANE35" s="291"/>
      <c r="ANF35" s="291"/>
      <c r="ANG35" s="291"/>
      <c r="ANH35" s="291"/>
      <c r="ANI35" s="291"/>
      <c r="ANJ35" s="291"/>
      <c r="ANK35" s="291"/>
      <c r="ANL35" s="291"/>
      <c r="ANM35" s="291"/>
      <c r="ANN35" s="291"/>
      <c r="ANO35" s="291"/>
      <c r="ANP35" s="291"/>
      <c r="ANQ35" s="291"/>
      <c r="ANR35" s="291"/>
      <c r="ANS35" s="291"/>
      <c r="ANT35" s="291"/>
      <c r="ANU35" s="291"/>
      <c r="ANV35" s="291"/>
      <c r="ANW35" s="291"/>
      <c r="ANX35" s="291"/>
      <c r="ANY35" s="291"/>
      <c r="ANZ35" s="291"/>
      <c r="AOA35" s="291"/>
      <c r="AOB35" s="291"/>
      <c r="AOC35" s="291"/>
      <c r="AOD35" s="291"/>
      <c r="AOE35" s="291"/>
      <c r="AOF35" s="291"/>
      <c r="AOG35" s="291"/>
      <c r="AOH35" s="291"/>
      <c r="AOI35" s="291"/>
      <c r="AOJ35" s="291"/>
      <c r="AOK35" s="291"/>
      <c r="AOL35" s="291"/>
      <c r="AOM35" s="291"/>
      <c r="AON35" s="291"/>
      <c r="AOO35" s="291"/>
      <c r="AOP35" s="291"/>
      <c r="AOQ35" s="291"/>
      <c r="AOR35" s="291"/>
      <c r="AOS35" s="291"/>
      <c r="AOT35" s="291"/>
      <c r="AOU35" s="291"/>
      <c r="AOV35" s="291"/>
      <c r="AOW35" s="291"/>
      <c r="AOX35" s="291"/>
      <c r="AOY35" s="291"/>
      <c r="AOZ35" s="291"/>
      <c r="APA35" s="291"/>
      <c r="APB35" s="291"/>
      <c r="APC35" s="291"/>
      <c r="APD35" s="291"/>
      <c r="APE35" s="291"/>
      <c r="APF35" s="291"/>
      <c r="APG35" s="291"/>
      <c r="APH35" s="291"/>
      <c r="API35" s="291"/>
      <c r="APJ35" s="291"/>
      <c r="APK35" s="291"/>
      <c r="APL35" s="291"/>
      <c r="APM35" s="291"/>
      <c r="APN35" s="291"/>
      <c r="APO35" s="291"/>
      <c r="APP35" s="291"/>
      <c r="APQ35" s="291"/>
      <c r="APR35" s="291"/>
      <c r="APS35" s="291"/>
      <c r="APT35" s="291"/>
      <c r="APU35" s="291"/>
      <c r="APV35" s="291"/>
      <c r="APW35" s="291"/>
      <c r="APX35" s="291"/>
      <c r="APY35" s="291"/>
      <c r="APZ35" s="291"/>
      <c r="AQA35" s="291"/>
      <c r="AQB35" s="291"/>
      <c r="AQC35" s="291"/>
      <c r="AQD35" s="291"/>
      <c r="AQE35" s="291"/>
      <c r="AQF35" s="291"/>
      <c r="AQG35" s="291"/>
      <c r="AQH35" s="291"/>
      <c r="AQI35" s="291"/>
      <c r="AQJ35" s="291"/>
      <c r="AQK35" s="291"/>
      <c r="AQL35" s="291"/>
      <c r="AQM35" s="291"/>
      <c r="AQN35" s="291"/>
      <c r="AQO35" s="291"/>
      <c r="AQP35" s="291"/>
      <c r="AQQ35" s="291"/>
      <c r="AQR35" s="291"/>
      <c r="AQS35" s="291"/>
      <c r="AQT35" s="291"/>
      <c r="AQU35" s="291"/>
      <c r="AQV35" s="291"/>
      <c r="AQW35" s="291"/>
      <c r="AQX35" s="291"/>
      <c r="AQY35" s="291"/>
      <c r="AQZ35" s="291"/>
      <c r="ARA35" s="291"/>
      <c r="ARB35" s="291"/>
      <c r="ARC35" s="291"/>
      <c r="ARD35" s="291"/>
      <c r="ARE35" s="291"/>
      <c r="ARF35" s="291"/>
      <c r="ARG35" s="291"/>
      <c r="ARH35" s="291"/>
      <c r="ARI35" s="291"/>
      <c r="ARJ35" s="291"/>
      <c r="ARK35" s="291"/>
      <c r="ARL35" s="291"/>
      <c r="ARM35" s="291"/>
      <c r="ARN35" s="291"/>
      <c r="ARO35" s="291"/>
      <c r="ARP35" s="291"/>
      <c r="ARQ35" s="291"/>
      <c r="ARR35" s="291"/>
      <c r="ARS35" s="291"/>
      <c r="ART35" s="291"/>
      <c r="ARU35" s="291"/>
      <c r="ARV35" s="291"/>
      <c r="ARW35" s="291"/>
      <c r="ARX35" s="291"/>
      <c r="ARY35" s="291"/>
      <c r="ARZ35" s="291"/>
      <c r="ASA35" s="291"/>
      <c r="ASB35" s="291"/>
      <c r="ASC35" s="291"/>
      <c r="ASD35" s="291"/>
      <c r="ASE35" s="291"/>
      <c r="ASF35" s="291"/>
      <c r="ASG35" s="291"/>
      <c r="ASH35" s="291"/>
      <c r="ASI35" s="291"/>
      <c r="ASJ35" s="291"/>
      <c r="ASK35" s="291"/>
      <c r="ASL35" s="291"/>
      <c r="ASM35" s="291"/>
      <c r="ASN35" s="291"/>
      <c r="ASO35" s="291"/>
      <c r="ASP35" s="291"/>
      <c r="ASQ35" s="291"/>
      <c r="ASR35" s="291"/>
      <c r="ASS35" s="291"/>
      <c r="AST35" s="291"/>
      <c r="ASU35" s="291"/>
      <c r="ASV35" s="291"/>
      <c r="ASW35" s="291"/>
      <c r="ASX35" s="291"/>
      <c r="ASY35" s="291"/>
      <c r="ASZ35" s="291"/>
      <c r="ATA35" s="291"/>
      <c r="ATB35" s="291"/>
      <c r="ATC35" s="291"/>
      <c r="ATD35" s="291"/>
      <c r="ATE35" s="291"/>
      <c r="ATF35" s="291"/>
      <c r="ATG35" s="291"/>
      <c r="ATH35" s="291"/>
      <c r="ATI35" s="291"/>
      <c r="ATJ35" s="291"/>
      <c r="ATK35" s="291"/>
      <c r="ATL35" s="291"/>
      <c r="ATM35" s="291"/>
      <c r="ATN35" s="291"/>
      <c r="ATO35" s="291"/>
      <c r="ATP35" s="291"/>
      <c r="ATQ35" s="291"/>
      <c r="ATR35" s="291"/>
      <c r="ATS35" s="291"/>
      <c r="ATT35" s="291"/>
      <c r="ATU35" s="291"/>
      <c r="ATV35" s="291"/>
      <c r="ATW35" s="291"/>
      <c r="ATX35" s="291"/>
      <c r="ATY35" s="291"/>
      <c r="ATZ35" s="291"/>
      <c r="AUA35" s="291"/>
      <c r="AUB35" s="291"/>
      <c r="AUC35" s="291"/>
      <c r="AUD35" s="291"/>
      <c r="AUE35" s="291"/>
      <c r="AUF35" s="291"/>
      <c r="AUG35" s="291"/>
      <c r="AUH35" s="291"/>
      <c r="AUI35" s="291"/>
      <c r="AUJ35" s="291"/>
      <c r="AUK35" s="291"/>
      <c r="AUL35" s="291"/>
      <c r="AUM35" s="291"/>
      <c r="AUN35" s="291"/>
      <c r="AUO35" s="291"/>
      <c r="AUP35" s="291"/>
      <c r="AUQ35" s="291"/>
      <c r="AUR35" s="291"/>
      <c r="AUS35" s="291"/>
      <c r="AUT35" s="291"/>
      <c r="AUU35" s="291"/>
      <c r="AUV35" s="291"/>
      <c r="AUW35" s="291"/>
      <c r="AUX35" s="291"/>
      <c r="AUY35" s="291"/>
      <c r="AUZ35" s="291"/>
      <c r="AVA35" s="291"/>
      <c r="AVB35" s="291"/>
      <c r="AVC35" s="291"/>
      <c r="AVD35" s="291"/>
      <c r="AVE35" s="291"/>
      <c r="AVF35" s="291"/>
      <c r="AVG35" s="291"/>
      <c r="AVH35" s="291"/>
      <c r="AVI35" s="291"/>
      <c r="AVJ35" s="291"/>
      <c r="AVK35" s="291"/>
      <c r="AVL35" s="291"/>
      <c r="AVM35" s="291"/>
      <c r="AVN35" s="291"/>
      <c r="AVO35" s="291"/>
      <c r="AVP35" s="291"/>
      <c r="AVQ35" s="291"/>
      <c r="AVR35" s="291"/>
      <c r="AVS35" s="291"/>
      <c r="AVT35" s="291"/>
      <c r="AVU35" s="291"/>
      <c r="AVV35" s="291"/>
      <c r="AVW35" s="291"/>
      <c r="AVX35" s="291"/>
      <c r="AVY35" s="291"/>
      <c r="AVZ35" s="291"/>
      <c r="AWA35" s="291"/>
      <c r="AWB35" s="291"/>
      <c r="AWC35" s="291"/>
      <c r="AWD35" s="291"/>
      <c r="AWE35" s="291"/>
      <c r="AWF35" s="291"/>
      <c r="AWG35" s="291"/>
      <c r="AWH35" s="291"/>
      <c r="AWI35" s="291"/>
      <c r="AWJ35" s="291"/>
      <c r="AWK35" s="291"/>
      <c r="AWL35" s="291"/>
      <c r="AWM35" s="291"/>
      <c r="AWN35" s="291"/>
      <c r="AWO35" s="291"/>
      <c r="AWP35" s="291"/>
      <c r="AWQ35" s="291"/>
      <c r="AWR35" s="291"/>
      <c r="AWS35" s="291"/>
      <c r="AWT35" s="291"/>
      <c r="AWU35" s="291"/>
      <c r="AWV35" s="291"/>
      <c r="AWW35" s="291"/>
      <c r="AWX35" s="291"/>
      <c r="AWY35" s="291"/>
      <c r="AWZ35" s="291"/>
      <c r="AXA35" s="291"/>
      <c r="AXB35" s="291"/>
      <c r="AXC35" s="291"/>
      <c r="AXD35" s="291"/>
      <c r="AXE35" s="291"/>
      <c r="AXF35" s="291"/>
      <c r="AXG35" s="291"/>
      <c r="AXH35" s="291"/>
      <c r="AXI35" s="291"/>
      <c r="AXJ35" s="291"/>
      <c r="AXK35" s="291"/>
      <c r="AXL35" s="291"/>
      <c r="AXM35" s="291"/>
      <c r="AXN35" s="291"/>
      <c r="AXO35" s="291"/>
      <c r="AXP35" s="291"/>
      <c r="AXQ35" s="291"/>
      <c r="AXR35" s="291"/>
      <c r="AXS35" s="291"/>
      <c r="AXT35" s="291"/>
      <c r="AXU35" s="291"/>
      <c r="AXV35" s="291"/>
      <c r="AXW35" s="291"/>
      <c r="AXX35" s="291"/>
      <c r="AXY35" s="291"/>
      <c r="AXZ35" s="291"/>
      <c r="AYA35" s="291"/>
      <c r="AYB35" s="291"/>
      <c r="AYC35" s="291"/>
      <c r="AYD35" s="291"/>
      <c r="AYE35" s="291"/>
      <c r="AYF35" s="291"/>
      <c r="AYG35" s="291"/>
      <c r="AYH35" s="291"/>
      <c r="AYI35" s="291"/>
      <c r="AYJ35" s="291"/>
      <c r="AYK35" s="291"/>
      <c r="AYL35" s="291"/>
      <c r="AYM35" s="291"/>
      <c r="AYN35" s="291"/>
      <c r="AYO35" s="291"/>
      <c r="AYP35" s="291"/>
      <c r="AYQ35" s="291"/>
      <c r="AYR35" s="291"/>
      <c r="AYS35" s="291"/>
      <c r="AYT35" s="291"/>
      <c r="AYU35" s="291"/>
      <c r="AYV35" s="291"/>
      <c r="AYW35" s="291"/>
      <c r="AYX35" s="291"/>
      <c r="AYY35" s="291"/>
      <c r="AYZ35" s="291"/>
      <c r="AZA35" s="291"/>
      <c r="AZB35" s="291"/>
      <c r="AZC35" s="291"/>
      <c r="AZD35" s="291"/>
      <c r="AZE35" s="291"/>
      <c r="AZF35" s="291"/>
      <c r="AZG35" s="291"/>
      <c r="AZH35" s="291"/>
      <c r="AZI35" s="291"/>
      <c r="AZJ35" s="291"/>
      <c r="AZK35" s="291"/>
      <c r="AZL35" s="291"/>
      <c r="AZM35" s="291"/>
      <c r="AZN35" s="291"/>
      <c r="AZO35" s="291"/>
      <c r="AZP35" s="291"/>
      <c r="AZQ35" s="291"/>
      <c r="AZR35" s="291"/>
      <c r="AZS35" s="291"/>
      <c r="AZT35" s="291"/>
      <c r="AZU35" s="291"/>
      <c r="AZV35" s="291"/>
      <c r="AZW35" s="291"/>
      <c r="AZX35" s="291"/>
      <c r="AZY35" s="291"/>
      <c r="AZZ35" s="291"/>
      <c r="BAA35" s="291"/>
      <c r="BAB35" s="291"/>
      <c r="BAC35" s="291"/>
      <c r="BAD35" s="291"/>
      <c r="BAE35" s="291"/>
      <c r="BAF35" s="291"/>
      <c r="BAG35" s="291"/>
      <c r="BAH35" s="291"/>
      <c r="BAI35" s="291"/>
      <c r="BAJ35" s="291"/>
      <c r="BAK35" s="291"/>
      <c r="BAL35" s="291"/>
      <c r="BAM35" s="291"/>
      <c r="BAN35" s="291"/>
      <c r="BAO35" s="291"/>
      <c r="BAP35" s="291"/>
      <c r="BAQ35" s="291"/>
      <c r="BAR35" s="291"/>
      <c r="BAS35" s="291"/>
      <c r="BAT35" s="291"/>
      <c r="BAU35" s="291"/>
      <c r="BAV35" s="291"/>
      <c r="BAW35" s="291"/>
      <c r="BAX35" s="291"/>
      <c r="BAY35" s="291"/>
      <c r="BAZ35" s="291"/>
      <c r="BBA35" s="291"/>
      <c r="BBB35" s="291"/>
      <c r="BBC35" s="291"/>
      <c r="BBD35" s="291"/>
      <c r="BBE35" s="291"/>
      <c r="BBF35" s="291"/>
      <c r="BBG35" s="291"/>
      <c r="BBH35" s="291"/>
      <c r="BBI35" s="291"/>
      <c r="BBJ35" s="291"/>
      <c r="BBK35" s="291"/>
      <c r="BBL35" s="291"/>
      <c r="BBM35" s="291"/>
      <c r="BBN35" s="291"/>
      <c r="BBO35" s="291"/>
      <c r="BBP35" s="291"/>
      <c r="BBQ35" s="291"/>
      <c r="BBR35" s="291"/>
      <c r="BBS35" s="291"/>
      <c r="BBT35" s="291"/>
      <c r="BBU35" s="291"/>
      <c r="BBV35" s="291"/>
      <c r="BBW35" s="291"/>
      <c r="BBX35" s="291"/>
      <c r="BBY35" s="291"/>
      <c r="BBZ35" s="291"/>
      <c r="BCA35" s="291"/>
      <c r="BCB35" s="291"/>
      <c r="BCC35" s="291"/>
      <c r="BCD35" s="291"/>
      <c r="BCE35" s="291"/>
      <c r="BCF35" s="291"/>
      <c r="BCG35" s="291"/>
      <c r="BCH35" s="291"/>
      <c r="BCI35" s="291"/>
      <c r="BCJ35" s="291"/>
      <c r="BCK35" s="291"/>
      <c r="BCL35" s="291"/>
      <c r="BCM35" s="291"/>
      <c r="BCN35" s="291"/>
      <c r="BCO35" s="291"/>
      <c r="BCP35" s="291"/>
      <c r="BCQ35" s="291"/>
      <c r="BCR35" s="291"/>
      <c r="BCS35" s="291"/>
      <c r="BCT35" s="291"/>
      <c r="BCU35" s="291"/>
      <c r="BCV35" s="291"/>
      <c r="BCW35" s="291"/>
      <c r="BCX35" s="291"/>
      <c r="BCY35" s="291"/>
      <c r="BCZ35" s="291"/>
      <c r="BDA35" s="291"/>
      <c r="BDB35" s="291"/>
      <c r="BDC35" s="291"/>
      <c r="BDD35" s="291"/>
      <c r="BDE35" s="291"/>
      <c r="BDF35" s="291"/>
      <c r="BDG35" s="291"/>
      <c r="BDH35" s="291"/>
      <c r="BDI35" s="291"/>
      <c r="BDJ35" s="291"/>
      <c r="BDK35" s="291"/>
      <c r="BDL35" s="291"/>
      <c r="BDM35" s="291"/>
      <c r="BDN35" s="291"/>
      <c r="BDO35" s="291"/>
      <c r="BDP35" s="291"/>
      <c r="BDQ35" s="291"/>
      <c r="BDR35" s="291"/>
      <c r="BDS35" s="291"/>
      <c r="BDT35" s="291"/>
      <c r="BDU35" s="291"/>
      <c r="BDV35" s="291"/>
      <c r="BDW35" s="291"/>
      <c r="BDX35" s="291"/>
      <c r="BDY35" s="291"/>
      <c r="BDZ35" s="291"/>
      <c r="BEA35" s="291"/>
      <c r="BEB35" s="291"/>
      <c r="BEC35" s="291"/>
      <c r="BED35" s="291"/>
      <c r="BEE35" s="291"/>
      <c r="BEF35" s="291"/>
      <c r="BEG35" s="291"/>
      <c r="BEH35" s="291"/>
      <c r="BEI35" s="291"/>
      <c r="BEJ35" s="291"/>
      <c r="BEK35" s="291"/>
      <c r="BEL35" s="291"/>
      <c r="BEM35" s="291"/>
      <c r="BEN35" s="291"/>
      <c r="BEO35" s="291"/>
      <c r="BEP35" s="291"/>
      <c r="BEQ35" s="291"/>
      <c r="BER35" s="291"/>
      <c r="BES35" s="291"/>
      <c r="BET35" s="291"/>
      <c r="BEU35" s="291"/>
      <c r="BEV35" s="291"/>
      <c r="BEW35" s="291"/>
      <c r="BEX35" s="291"/>
      <c r="BEY35" s="291"/>
      <c r="BEZ35" s="291"/>
      <c r="BFA35" s="291"/>
      <c r="BFB35" s="291"/>
      <c r="BFC35" s="291"/>
      <c r="BFD35" s="291"/>
      <c r="BFE35" s="291"/>
      <c r="BFF35" s="291"/>
      <c r="BFG35" s="291"/>
      <c r="BFH35" s="291"/>
      <c r="BFI35" s="291"/>
      <c r="BFJ35" s="291"/>
      <c r="BFK35" s="291"/>
      <c r="BFL35" s="291"/>
      <c r="BFM35" s="291"/>
      <c r="BFN35" s="291"/>
      <c r="BFO35" s="291"/>
      <c r="BFP35" s="291"/>
      <c r="BFQ35" s="291"/>
      <c r="BFR35" s="291"/>
      <c r="BFS35" s="291"/>
      <c r="BFT35" s="291"/>
      <c r="BFU35" s="291"/>
      <c r="BFV35" s="291"/>
      <c r="BFW35" s="291"/>
      <c r="BFX35" s="291"/>
      <c r="BFY35" s="291"/>
      <c r="BFZ35" s="291"/>
      <c r="BGA35" s="291"/>
      <c r="BGB35" s="291"/>
      <c r="BGC35" s="291"/>
      <c r="BGD35" s="291"/>
      <c r="BGE35" s="291"/>
      <c r="BGF35" s="291"/>
      <c r="BGG35" s="291"/>
      <c r="BGH35" s="291"/>
      <c r="BGI35" s="291"/>
      <c r="BGJ35" s="291"/>
      <c r="BGK35" s="291"/>
      <c r="BGL35" s="291"/>
      <c r="BGM35" s="291"/>
      <c r="BGN35" s="291"/>
      <c r="BGO35" s="291"/>
      <c r="BGP35" s="291"/>
      <c r="BGQ35" s="291"/>
      <c r="BGR35" s="291"/>
      <c r="BGS35" s="291"/>
      <c r="BGT35" s="291"/>
      <c r="BGU35" s="291"/>
      <c r="BGV35" s="291"/>
      <c r="BGW35" s="291"/>
      <c r="BGX35" s="291"/>
      <c r="BGY35" s="291"/>
      <c r="BGZ35" s="291"/>
      <c r="BHA35" s="291"/>
      <c r="BHB35" s="291"/>
      <c r="BHC35" s="291"/>
      <c r="BHD35" s="291"/>
      <c r="BHE35" s="291"/>
      <c r="BHF35" s="291"/>
      <c r="BHG35" s="291"/>
      <c r="BHH35" s="291"/>
      <c r="BHI35" s="291"/>
      <c r="BHJ35" s="291"/>
      <c r="BHK35" s="291"/>
      <c r="BHL35" s="291"/>
      <c r="BHM35" s="291"/>
      <c r="BHN35" s="291"/>
      <c r="BHO35" s="291"/>
      <c r="BHP35" s="291"/>
      <c r="BHQ35" s="291"/>
      <c r="BHR35" s="291"/>
      <c r="BHS35" s="291"/>
      <c r="BHT35" s="291"/>
      <c r="BHU35" s="291"/>
      <c r="BHV35" s="291"/>
      <c r="BHW35" s="291"/>
      <c r="BHX35" s="291"/>
      <c r="BHY35" s="291"/>
      <c r="BHZ35" s="291"/>
      <c r="BIA35" s="291"/>
      <c r="BIB35" s="291"/>
      <c r="BIC35" s="291"/>
      <c r="BID35" s="291"/>
      <c r="BIE35" s="291"/>
      <c r="BIF35" s="291"/>
      <c r="BIG35" s="291"/>
      <c r="BIH35" s="291"/>
      <c r="BII35" s="291"/>
      <c r="BIJ35" s="291"/>
      <c r="BIK35" s="291"/>
      <c r="BIL35" s="291"/>
      <c r="BIM35" s="291"/>
      <c r="BIN35" s="291"/>
      <c r="BIO35" s="291"/>
      <c r="BIP35" s="291"/>
      <c r="BIQ35" s="291"/>
      <c r="BIR35" s="291"/>
      <c r="BIS35" s="291"/>
      <c r="BIT35" s="291"/>
      <c r="BIU35" s="291"/>
      <c r="BIV35" s="291"/>
      <c r="BIW35" s="291"/>
      <c r="BIX35" s="291"/>
      <c r="BIY35" s="291"/>
      <c r="BIZ35" s="291"/>
      <c r="BJA35" s="291"/>
      <c r="BJB35" s="291"/>
      <c r="BJC35" s="291"/>
      <c r="BJD35" s="291"/>
      <c r="BJE35" s="291"/>
      <c r="BJF35" s="291"/>
      <c r="BJG35" s="291"/>
      <c r="BJH35" s="291"/>
      <c r="BJI35" s="291"/>
      <c r="BJJ35" s="291"/>
      <c r="BJK35" s="291"/>
      <c r="BJL35" s="291"/>
      <c r="BJM35" s="291"/>
      <c r="BJN35" s="291"/>
      <c r="BJO35" s="291"/>
      <c r="BJP35" s="291"/>
      <c r="BJQ35" s="291"/>
      <c r="BJR35" s="291"/>
      <c r="BJS35" s="291"/>
      <c r="BJT35" s="291"/>
      <c r="BJU35" s="291"/>
      <c r="BJV35" s="291"/>
      <c r="BJW35" s="291"/>
      <c r="BJX35" s="291"/>
      <c r="BJY35" s="291"/>
      <c r="BJZ35" s="291"/>
      <c r="BKA35" s="291"/>
      <c r="BKB35" s="291"/>
      <c r="BKC35" s="291"/>
      <c r="BKD35" s="291"/>
      <c r="BKE35" s="291"/>
      <c r="BKF35" s="291"/>
      <c r="BKG35" s="291"/>
      <c r="BKH35" s="291"/>
      <c r="BKI35" s="291"/>
      <c r="BKJ35" s="291"/>
      <c r="BKK35" s="291"/>
      <c r="BKL35" s="291"/>
      <c r="BKM35" s="291"/>
      <c r="BKN35" s="291"/>
      <c r="BKO35" s="291"/>
      <c r="BKP35" s="291"/>
      <c r="BKQ35" s="291"/>
      <c r="BKR35" s="291"/>
      <c r="BKS35" s="291"/>
      <c r="BKT35" s="291"/>
      <c r="BKU35" s="291"/>
      <c r="BKV35" s="291"/>
      <c r="BKW35" s="291"/>
      <c r="BKX35" s="291"/>
      <c r="BKY35" s="291"/>
      <c r="BKZ35" s="291"/>
      <c r="BLA35" s="291"/>
      <c r="BLB35" s="291"/>
      <c r="BLC35" s="291"/>
      <c r="BLD35" s="291"/>
      <c r="BLE35" s="291"/>
      <c r="BLF35" s="291"/>
      <c r="BLG35" s="291"/>
      <c r="BLH35" s="291"/>
      <c r="BLI35" s="291"/>
      <c r="BLJ35" s="291"/>
      <c r="BLK35" s="291"/>
      <c r="BLL35" s="291"/>
      <c r="BLM35" s="291"/>
      <c r="BLN35" s="291"/>
      <c r="BLO35" s="291"/>
      <c r="BLP35" s="291"/>
      <c r="BLQ35" s="291"/>
      <c r="BLR35" s="291"/>
      <c r="BLS35" s="291"/>
      <c r="BLT35" s="291"/>
      <c r="BLU35" s="291"/>
      <c r="BLV35" s="291"/>
      <c r="BLW35" s="291"/>
      <c r="BLX35" s="291"/>
      <c r="BLY35" s="291"/>
      <c r="BLZ35" s="291"/>
      <c r="BMA35" s="291"/>
      <c r="BMB35" s="291"/>
      <c r="BMC35" s="291"/>
      <c r="BMD35" s="291"/>
      <c r="BME35" s="291"/>
      <c r="BMF35" s="291"/>
      <c r="BMG35" s="291"/>
      <c r="BMH35" s="291"/>
      <c r="BMI35" s="291"/>
      <c r="BMJ35" s="291"/>
      <c r="BMK35" s="291"/>
      <c r="BML35" s="291"/>
      <c r="BMM35" s="291"/>
      <c r="BMN35" s="291"/>
      <c r="BMO35" s="291"/>
      <c r="BMP35" s="291"/>
      <c r="BMQ35" s="291"/>
      <c r="BMR35" s="291"/>
      <c r="BMS35" s="291"/>
      <c r="BMT35" s="291"/>
      <c r="BMU35" s="291"/>
      <c r="BMV35" s="291"/>
      <c r="BMW35" s="291"/>
      <c r="BMX35" s="291"/>
      <c r="BMY35" s="291"/>
      <c r="BMZ35" s="291"/>
      <c r="BNA35" s="291"/>
      <c r="BNB35" s="291"/>
      <c r="BNC35" s="291"/>
      <c r="BND35" s="291"/>
      <c r="BNE35" s="291"/>
      <c r="BNF35" s="291"/>
      <c r="BNG35" s="291"/>
      <c r="BNH35" s="291"/>
      <c r="BNI35" s="291"/>
      <c r="BNJ35" s="291"/>
      <c r="BNK35" s="291"/>
      <c r="BNL35" s="291"/>
      <c r="BNM35" s="291"/>
      <c r="BNN35" s="291"/>
      <c r="BNO35" s="291"/>
      <c r="BNP35" s="291"/>
      <c r="BNQ35" s="291"/>
      <c r="BNR35" s="291"/>
      <c r="BNS35" s="291"/>
      <c r="BNT35" s="291"/>
      <c r="BNU35" s="291"/>
      <c r="BNV35" s="291"/>
      <c r="BNW35" s="291"/>
      <c r="BNX35" s="291"/>
      <c r="BNY35" s="291"/>
      <c r="BNZ35" s="291"/>
      <c r="BOA35" s="291"/>
      <c r="BOB35" s="291"/>
      <c r="BOC35" s="291"/>
      <c r="BOD35" s="291"/>
      <c r="BOE35" s="291"/>
      <c r="BOF35" s="291"/>
      <c r="BOG35" s="291"/>
      <c r="BOH35" s="291"/>
      <c r="BOI35" s="291"/>
      <c r="BOJ35" s="291"/>
      <c r="BOK35" s="291"/>
      <c r="BOL35" s="291"/>
      <c r="BOM35" s="291"/>
      <c r="BON35" s="291"/>
      <c r="BOO35" s="291"/>
      <c r="BOP35" s="291"/>
      <c r="BOQ35" s="291"/>
      <c r="BOR35" s="291"/>
      <c r="BOS35" s="291"/>
      <c r="BOT35" s="291"/>
      <c r="BOU35" s="291"/>
      <c r="BOV35" s="291"/>
      <c r="BOW35" s="291"/>
      <c r="BOX35" s="291"/>
      <c r="BOY35" s="291"/>
      <c r="BOZ35" s="291"/>
      <c r="BPA35" s="291"/>
      <c r="BPB35" s="291"/>
      <c r="BPC35" s="291"/>
      <c r="BPD35" s="291"/>
      <c r="BPE35" s="291"/>
      <c r="BPF35" s="291"/>
      <c r="BPG35" s="291"/>
      <c r="BPH35" s="291"/>
      <c r="BPI35" s="291"/>
      <c r="BPJ35" s="291"/>
      <c r="BPK35" s="291"/>
      <c r="BPL35" s="291"/>
      <c r="BPM35" s="291"/>
      <c r="BPN35" s="291"/>
      <c r="BPO35" s="291"/>
      <c r="BPP35" s="291"/>
      <c r="BPQ35" s="291"/>
      <c r="BPR35" s="291"/>
      <c r="BPS35" s="291"/>
      <c r="BPT35" s="291"/>
      <c r="BPU35" s="291"/>
      <c r="BPV35" s="291"/>
      <c r="BPW35" s="291"/>
      <c r="BPX35" s="291"/>
      <c r="BPY35" s="291"/>
      <c r="BPZ35" s="291"/>
      <c r="BQA35" s="291"/>
      <c r="BQB35" s="291"/>
      <c r="BQC35" s="291"/>
      <c r="BQD35" s="291"/>
      <c r="BQE35" s="291"/>
      <c r="BQF35" s="291"/>
      <c r="BQG35" s="291"/>
      <c r="BQH35" s="291"/>
      <c r="BQI35" s="291"/>
      <c r="BQJ35" s="291"/>
      <c r="BQK35" s="291"/>
      <c r="BQL35" s="291"/>
      <c r="BQM35" s="291"/>
      <c r="BQN35" s="291"/>
      <c r="BQO35" s="291"/>
      <c r="BQP35" s="291"/>
      <c r="BQQ35" s="291"/>
      <c r="BQR35" s="291"/>
      <c r="BQS35" s="291"/>
      <c r="BQT35" s="291"/>
      <c r="BQU35" s="291"/>
      <c r="BQV35" s="291"/>
      <c r="BQW35" s="291"/>
      <c r="BQX35" s="291"/>
      <c r="BQY35" s="291"/>
      <c r="BQZ35" s="291"/>
      <c r="BRA35" s="291"/>
      <c r="BRB35" s="291"/>
      <c r="BRC35" s="291"/>
      <c r="BRD35" s="291"/>
      <c r="BRE35" s="291"/>
      <c r="BRF35" s="291"/>
      <c r="BRG35" s="291"/>
      <c r="BRH35" s="291"/>
      <c r="BRI35" s="291"/>
      <c r="BRJ35" s="291"/>
      <c r="BRK35" s="291"/>
      <c r="BRL35" s="291"/>
      <c r="BRM35" s="291"/>
      <c r="BRN35" s="291"/>
      <c r="BRO35" s="291"/>
      <c r="BRP35" s="291"/>
      <c r="BRQ35" s="291"/>
      <c r="BRR35" s="291"/>
      <c r="BRS35" s="291"/>
      <c r="BRT35" s="291"/>
      <c r="BRU35" s="291"/>
      <c r="BRV35" s="291"/>
      <c r="BRW35" s="291"/>
      <c r="BRX35" s="291"/>
      <c r="BRY35" s="291"/>
      <c r="BRZ35" s="291"/>
      <c r="BSA35" s="291"/>
      <c r="BSB35" s="291"/>
      <c r="BSC35" s="291"/>
      <c r="BSD35" s="291"/>
      <c r="BSE35" s="291"/>
      <c r="BSF35" s="291"/>
      <c r="BSG35" s="291"/>
      <c r="BSH35" s="291"/>
      <c r="BSI35" s="291"/>
      <c r="BSJ35" s="291"/>
      <c r="BSK35" s="291"/>
      <c r="BSL35" s="291"/>
      <c r="BSM35" s="291"/>
      <c r="BSN35" s="291"/>
      <c r="BSO35" s="291"/>
      <c r="BSP35" s="291"/>
      <c r="BSQ35" s="291"/>
      <c r="BSR35" s="291"/>
      <c r="BSS35" s="291"/>
      <c r="BST35" s="291"/>
      <c r="BSU35" s="291"/>
      <c r="BSV35" s="291"/>
      <c r="BSW35" s="291"/>
      <c r="BSX35" s="291"/>
      <c r="BSY35" s="291"/>
      <c r="BSZ35" s="291"/>
      <c r="BTA35" s="291"/>
      <c r="BTB35" s="291"/>
      <c r="BTC35" s="291"/>
      <c r="BTD35" s="291"/>
      <c r="BTE35" s="291"/>
      <c r="BTF35" s="291"/>
      <c r="BTG35" s="291"/>
      <c r="BTH35" s="291"/>
      <c r="BTI35" s="291"/>
      <c r="BTJ35" s="291"/>
      <c r="BTK35" s="291"/>
      <c r="BTL35" s="291"/>
      <c r="BTM35" s="291"/>
      <c r="BTN35" s="291"/>
      <c r="BTO35" s="291"/>
      <c r="BTP35" s="291"/>
      <c r="BTQ35" s="291"/>
      <c r="BTR35" s="291"/>
      <c r="BTS35" s="291"/>
      <c r="BTT35" s="291"/>
      <c r="BTU35" s="291"/>
      <c r="BTV35" s="291"/>
      <c r="BTW35" s="291"/>
      <c r="BTX35" s="291"/>
      <c r="BTY35" s="291"/>
      <c r="BTZ35" s="291"/>
      <c r="BUA35" s="291"/>
      <c r="BUB35" s="291"/>
      <c r="BUC35" s="291"/>
      <c r="BUD35" s="291"/>
      <c r="BUE35" s="291"/>
      <c r="BUF35" s="291"/>
      <c r="BUG35" s="291"/>
      <c r="BUH35" s="291"/>
      <c r="BUI35" s="291"/>
      <c r="BUJ35" s="291"/>
      <c r="BUK35" s="291"/>
      <c r="BUL35" s="291"/>
      <c r="BUM35" s="291"/>
      <c r="BUN35" s="291"/>
      <c r="BUO35" s="291"/>
      <c r="BUP35" s="291"/>
      <c r="BUQ35" s="291"/>
      <c r="BUR35" s="291"/>
      <c r="BUS35" s="291"/>
      <c r="BUT35" s="291"/>
      <c r="BUU35" s="291"/>
      <c r="BUV35" s="291"/>
      <c r="BUW35" s="291"/>
      <c r="BUX35" s="291"/>
      <c r="BUY35" s="291"/>
      <c r="BUZ35" s="291"/>
      <c r="BVA35" s="291"/>
      <c r="BVB35" s="291"/>
      <c r="BVC35" s="291"/>
      <c r="BVD35" s="291"/>
      <c r="BVE35" s="291"/>
      <c r="BVF35" s="291"/>
      <c r="BVG35" s="291"/>
      <c r="BVH35" s="291"/>
      <c r="BVI35" s="291"/>
      <c r="BVJ35" s="291"/>
      <c r="BVK35" s="291"/>
      <c r="BVL35" s="291"/>
      <c r="BVM35" s="291"/>
      <c r="BVN35" s="291"/>
      <c r="BVO35" s="291"/>
      <c r="BVP35" s="291"/>
      <c r="BVQ35" s="291"/>
      <c r="BVR35" s="291"/>
      <c r="BVS35" s="291"/>
      <c r="BVT35" s="291"/>
      <c r="BVU35" s="291"/>
      <c r="BVV35" s="291"/>
      <c r="BVW35" s="291"/>
      <c r="BVX35" s="291"/>
      <c r="BVY35" s="291"/>
      <c r="BVZ35" s="291"/>
      <c r="BWA35" s="291"/>
      <c r="BWB35" s="291"/>
      <c r="BWC35" s="291"/>
      <c r="BWD35" s="291"/>
      <c r="BWE35" s="291"/>
      <c r="BWF35" s="291"/>
      <c r="BWG35" s="291"/>
      <c r="BWH35" s="291"/>
      <c r="BWI35" s="291"/>
      <c r="BWJ35" s="291"/>
      <c r="BWK35" s="291"/>
      <c r="BWL35" s="291"/>
      <c r="BWM35" s="291"/>
      <c r="BWN35" s="291"/>
      <c r="BWO35" s="291"/>
      <c r="BWP35" s="291"/>
      <c r="BWQ35" s="291"/>
      <c r="BWR35" s="291"/>
      <c r="BWS35" s="291"/>
      <c r="BWT35" s="291"/>
      <c r="BWU35" s="291"/>
      <c r="BWV35" s="291"/>
      <c r="BWW35" s="291"/>
      <c r="BWX35" s="291"/>
      <c r="BWY35" s="291"/>
      <c r="BWZ35" s="291"/>
      <c r="BXA35" s="291"/>
      <c r="BXB35" s="291"/>
      <c r="BXC35" s="291"/>
      <c r="BXD35" s="291"/>
      <c r="BXE35" s="291"/>
      <c r="BXF35" s="291"/>
      <c r="BXG35" s="291"/>
      <c r="BXH35" s="291"/>
      <c r="BXI35" s="291"/>
      <c r="BXJ35" s="291"/>
      <c r="BXK35" s="291"/>
      <c r="BXL35" s="291"/>
      <c r="BXM35" s="291"/>
      <c r="BXN35" s="291"/>
      <c r="BXO35" s="291"/>
      <c r="BXP35" s="291"/>
      <c r="BXQ35" s="291"/>
      <c r="BXR35" s="291"/>
      <c r="BXS35" s="291"/>
      <c r="BXT35" s="291"/>
      <c r="BXU35" s="291"/>
      <c r="BXV35" s="291"/>
      <c r="BXW35" s="291"/>
      <c r="BXX35" s="291"/>
      <c r="BXY35" s="291"/>
      <c r="BXZ35" s="291"/>
      <c r="BYA35" s="291"/>
      <c r="BYB35" s="291"/>
      <c r="BYC35" s="291"/>
      <c r="BYD35" s="291"/>
      <c r="BYE35" s="291"/>
      <c r="BYF35" s="291"/>
      <c r="BYG35" s="291"/>
      <c r="BYH35" s="291"/>
      <c r="BYI35" s="291"/>
      <c r="BYJ35" s="291"/>
      <c r="BYK35" s="291"/>
      <c r="BYL35" s="291"/>
      <c r="BYM35" s="291"/>
      <c r="BYN35" s="291"/>
      <c r="BYO35" s="291"/>
      <c r="BYP35" s="291"/>
      <c r="BYQ35" s="291"/>
      <c r="BYR35" s="291"/>
      <c r="BYS35" s="291"/>
      <c r="BYT35" s="291"/>
      <c r="BYU35" s="291"/>
      <c r="BYV35" s="291"/>
      <c r="BYW35" s="291"/>
      <c r="BYX35" s="291"/>
      <c r="BYY35" s="291"/>
      <c r="BYZ35" s="291"/>
      <c r="BZA35" s="291"/>
      <c r="BZB35" s="291"/>
      <c r="BZC35" s="291"/>
      <c r="BZD35" s="291"/>
      <c r="BZE35" s="291"/>
      <c r="BZF35" s="291"/>
      <c r="BZG35" s="291"/>
      <c r="BZH35" s="291"/>
      <c r="BZI35" s="291"/>
      <c r="BZJ35" s="291"/>
      <c r="BZK35" s="291"/>
      <c r="BZL35" s="291"/>
      <c r="BZM35" s="291"/>
      <c r="BZN35" s="291"/>
      <c r="BZO35" s="291"/>
      <c r="BZP35" s="291"/>
      <c r="BZQ35" s="291"/>
      <c r="BZR35" s="291"/>
      <c r="BZS35" s="291"/>
      <c r="BZT35" s="291"/>
      <c r="BZU35" s="291"/>
      <c r="BZV35" s="291"/>
      <c r="BZW35" s="291"/>
      <c r="BZX35" s="291"/>
      <c r="BZY35" s="291"/>
      <c r="BZZ35" s="291"/>
      <c r="CAA35" s="291"/>
      <c r="CAB35" s="291"/>
      <c r="CAC35" s="291"/>
      <c r="CAD35" s="291"/>
      <c r="CAE35" s="291"/>
      <c r="CAF35" s="291"/>
      <c r="CAG35" s="291"/>
      <c r="CAH35" s="291"/>
      <c r="CAI35" s="291"/>
      <c r="CAJ35" s="291"/>
      <c r="CAK35" s="291"/>
      <c r="CAL35" s="291"/>
      <c r="CAM35" s="291"/>
      <c r="CAN35" s="291"/>
      <c r="CAO35" s="291"/>
      <c r="CAP35" s="291"/>
      <c r="CAQ35" s="291"/>
      <c r="CAR35" s="291"/>
      <c r="CAS35" s="291"/>
      <c r="CAT35" s="291"/>
      <c r="CAU35" s="291"/>
      <c r="CAV35" s="291"/>
      <c r="CAW35" s="291"/>
      <c r="CAX35" s="291"/>
      <c r="CAY35" s="291"/>
      <c r="CAZ35" s="291"/>
      <c r="CBA35" s="291"/>
      <c r="CBB35" s="291"/>
      <c r="CBC35" s="291"/>
      <c r="CBD35" s="291"/>
      <c r="CBE35" s="291"/>
      <c r="CBF35" s="291"/>
      <c r="CBG35" s="291"/>
      <c r="CBH35" s="291"/>
      <c r="CBI35" s="291"/>
      <c r="CBJ35" s="291"/>
      <c r="CBK35" s="291"/>
      <c r="CBL35" s="291"/>
      <c r="CBM35" s="291"/>
      <c r="CBN35" s="291"/>
      <c r="CBO35" s="291"/>
      <c r="CBP35" s="291"/>
      <c r="CBQ35" s="291"/>
      <c r="CBR35" s="291"/>
      <c r="CBS35" s="291"/>
      <c r="CBT35" s="291"/>
      <c r="CBU35" s="291"/>
      <c r="CBV35" s="291"/>
      <c r="CBW35" s="291"/>
      <c r="CBX35" s="291"/>
      <c r="CBY35" s="291"/>
      <c r="CBZ35" s="291"/>
      <c r="CCA35" s="291"/>
      <c r="CCB35" s="291"/>
      <c r="CCC35" s="291"/>
      <c r="CCD35" s="291"/>
      <c r="CCE35" s="291"/>
      <c r="CCF35" s="291"/>
      <c r="CCG35" s="291"/>
      <c r="CCH35" s="291"/>
      <c r="CCI35" s="291"/>
      <c r="CCJ35" s="291"/>
      <c r="CCK35" s="291"/>
      <c r="CCL35" s="291"/>
      <c r="CCM35" s="291"/>
      <c r="CCN35" s="291"/>
      <c r="CCO35" s="291"/>
      <c r="CCP35" s="291"/>
      <c r="CCQ35" s="291"/>
      <c r="CCR35" s="291"/>
      <c r="CCS35" s="291"/>
      <c r="CCT35" s="291"/>
      <c r="CCU35" s="291"/>
      <c r="CCV35" s="291"/>
      <c r="CCW35" s="291"/>
      <c r="CCX35" s="291"/>
      <c r="CCY35" s="291"/>
      <c r="CCZ35" s="291"/>
      <c r="CDA35" s="291"/>
      <c r="CDB35" s="291"/>
      <c r="CDC35" s="291"/>
      <c r="CDD35" s="291"/>
      <c r="CDE35" s="291"/>
      <c r="CDF35" s="291"/>
      <c r="CDG35" s="291"/>
      <c r="CDH35" s="291"/>
      <c r="CDI35" s="291"/>
      <c r="CDJ35" s="291"/>
      <c r="CDK35" s="291"/>
      <c r="CDL35" s="291"/>
      <c r="CDM35" s="291"/>
      <c r="CDN35" s="291"/>
      <c r="CDO35" s="291"/>
      <c r="CDP35" s="291"/>
      <c r="CDQ35" s="291"/>
      <c r="CDR35" s="291"/>
      <c r="CDS35" s="291"/>
      <c r="CDT35" s="291"/>
      <c r="CDU35" s="291"/>
      <c r="CDV35" s="291"/>
      <c r="CDW35" s="291"/>
      <c r="CDX35" s="291"/>
      <c r="CDY35" s="291"/>
      <c r="CDZ35" s="291"/>
      <c r="CEA35" s="291"/>
      <c r="CEB35" s="291"/>
      <c r="CEC35" s="291"/>
      <c r="CED35" s="291"/>
      <c r="CEE35" s="291"/>
      <c r="CEF35" s="291"/>
      <c r="CEG35" s="291"/>
      <c r="CEH35" s="291"/>
      <c r="CEI35" s="291"/>
      <c r="CEJ35" s="291"/>
      <c r="CEK35" s="291"/>
      <c r="CEL35" s="291"/>
      <c r="CEM35" s="291"/>
      <c r="CEN35" s="291"/>
      <c r="CEO35" s="291"/>
      <c r="CEP35" s="291"/>
      <c r="CEQ35" s="291"/>
      <c r="CER35" s="291"/>
      <c r="CES35" s="291"/>
      <c r="CET35" s="291"/>
      <c r="CEU35" s="291"/>
      <c r="CEV35" s="291"/>
      <c r="CEW35" s="291"/>
      <c r="CEX35" s="291"/>
      <c r="CEY35" s="291"/>
      <c r="CEZ35" s="291"/>
      <c r="CFA35" s="291"/>
      <c r="CFB35" s="291"/>
      <c r="CFC35" s="291"/>
      <c r="CFD35" s="291"/>
      <c r="CFE35" s="291"/>
      <c r="CFF35" s="291"/>
      <c r="CFG35" s="291"/>
      <c r="CFH35" s="291"/>
      <c r="CFI35" s="291"/>
      <c r="CFJ35" s="291"/>
      <c r="CFK35" s="291"/>
      <c r="CFL35" s="291"/>
      <c r="CFM35" s="291"/>
      <c r="CFN35" s="291"/>
      <c r="CFO35" s="291"/>
      <c r="CFP35" s="291"/>
      <c r="CFQ35" s="291"/>
      <c r="CFR35" s="291"/>
      <c r="CFS35" s="291"/>
      <c r="CFT35" s="291"/>
      <c r="CFU35" s="291"/>
      <c r="CFV35" s="291"/>
      <c r="CFW35" s="291"/>
      <c r="CFX35" s="291"/>
      <c r="CFY35" s="291"/>
      <c r="CFZ35" s="291"/>
      <c r="CGA35" s="291"/>
      <c r="CGB35" s="291"/>
      <c r="CGC35" s="291"/>
      <c r="CGD35" s="291"/>
      <c r="CGE35" s="291"/>
      <c r="CGF35" s="291"/>
      <c r="CGG35" s="291"/>
      <c r="CGH35" s="291"/>
      <c r="CGI35" s="291"/>
      <c r="CGJ35" s="291"/>
      <c r="CGK35" s="291"/>
      <c r="CGL35" s="291"/>
      <c r="CGM35" s="291"/>
      <c r="CGN35" s="291"/>
      <c r="CGO35" s="291"/>
      <c r="CGP35" s="291"/>
      <c r="CGQ35" s="291"/>
      <c r="CGR35" s="291"/>
      <c r="CGS35" s="291"/>
      <c r="CGT35" s="291"/>
      <c r="CGU35" s="291"/>
      <c r="CGV35" s="291"/>
      <c r="CGW35" s="291"/>
      <c r="CGX35" s="291"/>
      <c r="CGY35" s="291"/>
      <c r="CGZ35" s="291"/>
      <c r="CHA35" s="291"/>
      <c r="CHB35" s="291"/>
      <c r="CHC35" s="291"/>
      <c r="CHD35" s="291"/>
      <c r="CHE35" s="291"/>
      <c r="CHF35" s="291"/>
      <c r="CHG35" s="291"/>
      <c r="CHH35" s="291"/>
      <c r="CHI35" s="291"/>
      <c r="CHJ35" s="291"/>
      <c r="CHK35" s="291"/>
      <c r="CHL35" s="291"/>
      <c r="CHM35" s="291"/>
      <c r="CHN35" s="291"/>
      <c r="CHO35" s="291"/>
      <c r="CHP35" s="291"/>
      <c r="CHQ35" s="291"/>
      <c r="CHR35" s="291"/>
      <c r="CHS35" s="291"/>
      <c r="CHT35" s="291"/>
      <c r="CHU35" s="291"/>
      <c r="CHV35" s="291"/>
      <c r="CHW35" s="291"/>
      <c r="CHX35" s="291"/>
      <c r="CHY35" s="291"/>
      <c r="CHZ35" s="291"/>
      <c r="CIA35" s="291"/>
      <c r="CIB35" s="291"/>
      <c r="CIC35" s="291"/>
      <c r="CID35" s="291"/>
      <c r="CIE35" s="291"/>
      <c r="CIF35" s="291"/>
      <c r="CIG35" s="291"/>
      <c r="CIH35" s="291"/>
      <c r="CII35" s="291"/>
      <c r="CIJ35" s="291"/>
      <c r="CIK35" s="291"/>
      <c r="CIL35" s="291"/>
      <c r="CIM35" s="291"/>
      <c r="CIN35" s="291"/>
      <c r="CIO35" s="291"/>
      <c r="CIP35" s="291"/>
      <c r="CIQ35" s="291"/>
      <c r="CIR35" s="291"/>
      <c r="CIS35" s="291"/>
      <c r="CIT35" s="291"/>
      <c r="CIU35" s="291"/>
      <c r="CIV35" s="291"/>
      <c r="CIW35" s="291"/>
      <c r="CIX35" s="291"/>
      <c r="CIY35" s="291"/>
      <c r="CIZ35" s="291"/>
      <c r="CJA35" s="291"/>
      <c r="CJB35" s="291"/>
      <c r="CJC35" s="291"/>
      <c r="CJD35" s="291"/>
      <c r="CJE35" s="291"/>
      <c r="CJF35" s="291"/>
      <c r="CJG35" s="291"/>
      <c r="CJH35" s="291"/>
      <c r="CJI35" s="291"/>
      <c r="CJJ35" s="291"/>
      <c r="CJK35" s="291"/>
      <c r="CJL35" s="291"/>
      <c r="CJM35" s="291"/>
      <c r="CJN35" s="291"/>
      <c r="CJO35" s="291"/>
      <c r="CJP35" s="291"/>
      <c r="CJQ35" s="291"/>
      <c r="CJR35" s="291"/>
      <c r="CJS35" s="291"/>
      <c r="CJT35" s="291"/>
      <c r="CJU35" s="291"/>
      <c r="CJV35" s="291"/>
      <c r="CJW35" s="291"/>
      <c r="CJX35" s="291"/>
      <c r="CJY35" s="291"/>
      <c r="CJZ35" s="291"/>
      <c r="CKA35" s="291"/>
      <c r="CKB35" s="291"/>
      <c r="CKC35" s="291"/>
      <c r="CKD35" s="291"/>
      <c r="CKE35" s="291"/>
      <c r="CKF35" s="291"/>
      <c r="CKG35" s="291"/>
      <c r="CKH35" s="291"/>
      <c r="CKI35" s="291"/>
      <c r="CKJ35" s="291"/>
      <c r="CKK35" s="291"/>
      <c r="CKL35" s="291"/>
      <c r="CKM35" s="291"/>
      <c r="CKN35" s="291"/>
      <c r="CKO35" s="291"/>
      <c r="CKP35" s="291"/>
      <c r="CKQ35" s="291"/>
      <c r="CKR35" s="291"/>
      <c r="CKS35" s="291"/>
      <c r="CKT35" s="291"/>
      <c r="CKU35" s="291"/>
      <c r="CKV35" s="291"/>
      <c r="CKW35" s="291"/>
      <c r="CKX35" s="291"/>
      <c r="CKY35" s="291"/>
      <c r="CKZ35" s="291"/>
      <c r="CLA35" s="291"/>
      <c r="CLB35" s="291"/>
      <c r="CLC35" s="291"/>
      <c r="CLD35" s="291"/>
      <c r="CLE35" s="291"/>
      <c r="CLF35" s="291"/>
      <c r="CLG35" s="291"/>
      <c r="CLH35" s="291"/>
      <c r="CLI35" s="291"/>
      <c r="CLJ35" s="291"/>
      <c r="CLK35" s="291"/>
      <c r="CLL35" s="291"/>
      <c r="CLM35" s="291"/>
      <c r="CLN35" s="291"/>
      <c r="CLO35" s="291"/>
      <c r="CLP35" s="291"/>
      <c r="CLQ35" s="291"/>
      <c r="CLR35" s="291"/>
      <c r="CLS35" s="291"/>
      <c r="CLT35" s="291"/>
      <c r="CLU35" s="291"/>
      <c r="CLV35" s="291"/>
      <c r="CLW35" s="291"/>
      <c r="CLX35" s="291"/>
      <c r="CLY35" s="291"/>
      <c r="CLZ35" s="291"/>
      <c r="CMA35" s="291"/>
      <c r="CMB35" s="291"/>
      <c r="CMC35" s="291"/>
      <c r="CMD35" s="291"/>
      <c r="CME35" s="291"/>
      <c r="CMF35" s="291"/>
      <c r="CMG35" s="291"/>
      <c r="CMH35" s="291"/>
      <c r="CMI35" s="291"/>
      <c r="CMJ35" s="291"/>
      <c r="CMK35" s="291"/>
      <c r="CML35" s="291"/>
      <c r="CMM35" s="291"/>
      <c r="CMN35" s="291"/>
      <c r="CMO35" s="291"/>
      <c r="CMP35" s="291"/>
      <c r="CMQ35" s="291"/>
      <c r="CMR35" s="291"/>
      <c r="CMS35" s="291"/>
      <c r="CMT35" s="291"/>
      <c r="CMU35" s="291"/>
      <c r="CMV35" s="291"/>
      <c r="CMW35" s="291"/>
      <c r="CMX35" s="291"/>
      <c r="CMY35" s="291"/>
      <c r="CMZ35" s="291"/>
      <c r="CNA35" s="291"/>
      <c r="CNB35" s="291"/>
      <c r="CNC35" s="291"/>
      <c r="CND35" s="291"/>
      <c r="CNE35" s="291"/>
      <c r="CNF35" s="291"/>
      <c r="CNG35" s="291"/>
      <c r="CNH35" s="291"/>
      <c r="CNI35" s="291"/>
      <c r="CNJ35" s="291"/>
      <c r="CNK35" s="291"/>
      <c r="CNL35" s="291"/>
      <c r="CNM35" s="291"/>
      <c r="CNN35" s="291"/>
      <c r="CNO35" s="291"/>
      <c r="CNP35" s="291"/>
      <c r="CNQ35" s="291"/>
      <c r="CNR35" s="291"/>
      <c r="CNS35" s="291"/>
      <c r="CNT35" s="291"/>
      <c r="CNU35" s="291"/>
      <c r="CNV35" s="291"/>
      <c r="CNW35" s="291"/>
      <c r="CNX35" s="291"/>
      <c r="CNY35" s="291"/>
      <c r="CNZ35" s="291"/>
      <c r="COA35" s="291"/>
      <c r="COB35" s="291"/>
      <c r="COC35" s="291"/>
      <c r="COD35" s="291"/>
      <c r="COE35" s="291"/>
      <c r="COF35" s="291"/>
      <c r="COG35" s="291"/>
      <c r="COH35" s="291"/>
      <c r="COI35" s="291"/>
      <c r="COJ35" s="291"/>
      <c r="COK35" s="291"/>
      <c r="COL35" s="291"/>
      <c r="COM35" s="291"/>
      <c r="CON35" s="291"/>
      <c r="COO35" s="291"/>
      <c r="COP35" s="291"/>
      <c r="COQ35" s="291"/>
      <c r="COR35" s="291"/>
      <c r="COS35" s="291"/>
      <c r="COT35" s="291"/>
      <c r="COU35" s="291"/>
      <c r="COV35" s="291"/>
      <c r="COW35" s="291"/>
      <c r="COX35" s="291"/>
      <c r="COY35" s="291"/>
      <c r="COZ35" s="291"/>
      <c r="CPA35" s="291"/>
      <c r="CPB35" s="291"/>
      <c r="CPC35" s="291"/>
      <c r="CPD35" s="291"/>
      <c r="CPE35" s="291"/>
      <c r="CPF35" s="291"/>
      <c r="CPG35" s="291"/>
      <c r="CPH35" s="291"/>
      <c r="CPI35" s="291"/>
      <c r="CPJ35" s="291"/>
      <c r="CPK35" s="291"/>
      <c r="CPL35" s="291"/>
      <c r="CPM35" s="291"/>
      <c r="CPN35" s="291"/>
      <c r="CPO35" s="291"/>
      <c r="CPP35" s="291"/>
      <c r="CPQ35" s="291"/>
      <c r="CPR35" s="291"/>
      <c r="CPS35" s="291"/>
      <c r="CPT35" s="291"/>
      <c r="CPU35" s="291"/>
      <c r="CPV35" s="291"/>
      <c r="CPW35" s="291"/>
      <c r="CPX35" s="291"/>
      <c r="CPY35" s="291"/>
      <c r="CPZ35" s="291"/>
      <c r="CQA35" s="291"/>
      <c r="CQB35" s="291"/>
      <c r="CQC35" s="291"/>
      <c r="CQD35" s="291"/>
      <c r="CQE35" s="291"/>
      <c r="CQF35" s="291"/>
      <c r="CQG35" s="291"/>
      <c r="CQH35" s="291"/>
      <c r="CQI35" s="291"/>
      <c r="CQJ35" s="291"/>
      <c r="CQK35" s="291"/>
      <c r="CQL35" s="291"/>
      <c r="CQM35" s="291"/>
      <c r="CQN35" s="291"/>
      <c r="CQO35" s="291"/>
      <c r="CQP35" s="291"/>
      <c r="CQQ35" s="291"/>
      <c r="CQR35" s="291"/>
      <c r="CQS35" s="291"/>
      <c r="CQT35" s="291"/>
      <c r="CQU35" s="291"/>
      <c r="CQV35" s="291"/>
      <c r="CQW35" s="291"/>
      <c r="CQX35" s="291"/>
      <c r="CQY35" s="291"/>
      <c r="CQZ35" s="291"/>
      <c r="CRA35" s="291"/>
      <c r="CRB35" s="291"/>
      <c r="CRC35" s="291"/>
      <c r="CRD35" s="291"/>
      <c r="CRE35" s="291"/>
      <c r="CRF35" s="291"/>
      <c r="CRG35" s="291"/>
      <c r="CRH35" s="291"/>
      <c r="CRI35" s="291"/>
      <c r="CRJ35" s="291"/>
      <c r="CRK35" s="291"/>
      <c r="CRL35" s="291"/>
      <c r="CRM35" s="291"/>
      <c r="CRN35" s="291"/>
      <c r="CRO35" s="291"/>
      <c r="CRP35" s="291"/>
      <c r="CRQ35" s="291"/>
      <c r="CRR35" s="291"/>
      <c r="CRS35" s="291"/>
      <c r="CRT35" s="291"/>
      <c r="CRU35" s="291"/>
      <c r="CRV35" s="291"/>
      <c r="CRW35" s="291"/>
      <c r="CRX35" s="291"/>
      <c r="CRY35" s="291"/>
      <c r="CRZ35" s="291"/>
      <c r="CSA35" s="291"/>
      <c r="CSB35" s="291"/>
      <c r="CSC35" s="291"/>
      <c r="CSD35" s="291"/>
      <c r="CSE35" s="291"/>
      <c r="CSF35" s="291"/>
      <c r="CSG35" s="291"/>
      <c r="CSH35" s="291"/>
      <c r="CSI35" s="291"/>
      <c r="CSJ35" s="291"/>
      <c r="CSK35" s="291"/>
      <c r="CSL35" s="291"/>
      <c r="CSM35" s="291"/>
      <c r="CSN35" s="291"/>
      <c r="CSO35" s="291"/>
      <c r="CSP35" s="291"/>
      <c r="CSQ35" s="291"/>
      <c r="CSR35" s="291"/>
      <c r="CSS35" s="291"/>
      <c r="CST35" s="291"/>
      <c r="CSU35" s="291"/>
      <c r="CSV35" s="291"/>
      <c r="CSW35" s="291"/>
      <c r="CSX35" s="291"/>
      <c r="CSY35" s="291"/>
      <c r="CSZ35" s="291"/>
      <c r="CTA35" s="291"/>
      <c r="CTB35" s="291"/>
      <c r="CTC35" s="291"/>
      <c r="CTD35" s="291"/>
      <c r="CTE35" s="291"/>
      <c r="CTF35" s="291"/>
      <c r="CTG35" s="291"/>
      <c r="CTH35" s="291"/>
      <c r="CTI35" s="291"/>
      <c r="CTJ35" s="291"/>
      <c r="CTK35" s="291"/>
      <c r="CTL35" s="291"/>
      <c r="CTM35" s="291"/>
      <c r="CTN35" s="291"/>
      <c r="CTO35" s="291"/>
      <c r="CTP35" s="291"/>
      <c r="CTQ35" s="291"/>
      <c r="CTR35" s="291"/>
      <c r="CTS35" s="291"/>
      <c r="CTT35" s="291"/>
      <c r="CTU35" s="291"/>
      <c r="CTV35" s="291"/>
      <c r="CTW35" s="291"/>
      <c r="CTX35" s="291"/>
      <c r="CTY35" s="291"/>
      <c r="CTZ35" s="291"/>
      <c r="CUA35" s="291"/>
      <c r="CUB35" s="291"/>
      <c r="CUC35" s="291"/>
      <c r="CUD35" s="291"/>
      <c r="CUE35" s="291"/>
      <c r="CUF35" s="291"/>
      <c r="CUG35" s="291"/>
      <c r="CUH35" s="291"/>
      <c r="CUI35" s="291"/>
      <c r="CUJ35" s="291"/>
      <c r="CUK35" s="291"/>
      <c r="CUL35" s="291"/>
      <c r="CUM35" s="291"/>
      <c r="CUN35" s="291"/>
      <c r="CUO35" s="291"/>
      <c r="CUP35" s="291"/>
      <c r="CUQ35" s="291"/>
      <c r="CUR35" s="291"/>
      <c r="CUS35" s="291"/>
      <c r="CUT35" s="291"/>
      <c r="CUU35" s="291"/>
      <c r="CUV35" s="291"/>
      <c r="CUW35" s="291"/>
      <c r="CUX35" s="291"/>
      <c r="CUY35" s="291"/>
      <c r="CUZ35" s="291"/>
      <c r="CVA35" s="291"/>
      <c r="CVB35" s="291"/>
      <c r="CVC35" s="291"/>
      <c r="CVD35" s="291"/>
      <c r="CVE35" s="291"/>
      <c r="CVF35" s="291"/>
      <c r="CVG35" s="291"/>
      <c r="CVH35" s="291"/>
      <c r="CVI35" s="291"/>
      <c r="CVJ35" s="291"/>
      <c r="CVK35" s="291"/>
      <c r="CVL35" s="291"/>
      <c r="CVM35" s="291"/>
      <c r="CVN35" s="291"/>
      <c r="CVO35" s="291"/>
      <c r="CVP35" s="291"/>
      <c r="CVQ35" s="291"/>
      <c r="CVR35" s="291"/>
      <c r="CVS35" s="291"/>
      <c r="CVT35" s="291"/>
      <c r="CVU35" s="291"/>
      <c r="CVV35" s="291"/>
      <c r="CVW35" s="291"/>
      <c r="CVX35" s="291"/>
      <c r="CVY35" s="291"/>
      <c r="CVZ35" s="291"/>
      <c r="CWA35" s="291"/>
      <c r="CWB35" s="291"/>
      <c r="CWC35" s="291"/>
      <c r="CWD35" s="291"/>
      <c r="CWE35" s="291"/>
      <c r="CWF35" s="291"/>
      <c r="CWG35" s="291"/>
      <c r="CWH35" s="291"/>
      <c r="CWI35" s="291"/>
      <c r="CWJ35" s="291"/>
      <c r="CWK35" s="291"/>
      <c r="CWL35" s="291"/>
      <c r="CWM35" s="291"/>
      <c r="CWN35" s="291"/>
      <c r="CWO35" s="291"/>
      <c r="CWP35" s="291"/>
      <c r="CWQ35" s="291"/>
      <c r="CWR35" s="291"/>
      <c r="CWS35" s="291"/>
      <c r="CWT35" s="291"/>
      <c r="CWU35" s="291"/>
      <c r="CWV35" s="291"/>
      <c r="CWW35" s="291"/>
      <c r="CWX35" s="291"/>
      <c r="CWY35" s="291"/>
      <c r="CWZ35" s="291"/>
      <c r="CXA35" s="291"/>
      <c r="CXB35" s="291"/>
      <c r="CXC35" s="291"/>
      <c r="CXD35" s="291"/>
      <c r="CXE35" s="291"/>
      <c r="CXF35" s="291"/>
      <c r="CXG35" s="291"/>
      <c r="CXH35" s="291"/>
      <c r="CXI35" s="291"/>
      <c r="CXJ35" s="291"/>
      <c r="CXK35" s="291"/>
      <c r="CXL35" s="291"/>
      <c r="CXM35" s="291"/>
      <c r="CXN35" s="291"/>
      <c r="CXO35" s="291"/>
      <c r="CXP35" s="291"/>
      <c r="CXQ35" s="291"/>
      <c r="CXR35" s="291"/>
      <c r="CXS35" s="291"/>
      <c r="CXT35" s="291"/>
      <c r="CXU35" s="291"/>
      <c r="CXV35" s="291"/>
      <c r="CXW35" s="291"/>
      <c r="CXX35" s="291"/>
      <c r="CXY35" s="291"/>
      <c r="CXZ35" s="291"/>
      <c r="CYA35" s="291"/>
      <c r="CYB35" s="291"/>
      <c r="CYC35" s="291"/>
      <c r="CYD35" s="291"/>
      <c r="CYE35" s="291"/>
      <c r="CYF35" s="291"/>
      <c r="CYG35" s="291"/>
      <c r="CYH35" s="291"/>
      <c r="CYI35" s="291"/>
      <c r="CYJ35" s="291"/>
      <c r="CYK35" s="291"/>
      <c r="CYL35" s="291"/>
      <c r="CYM35" s="291"/>
      <c r="CYN35" s="291"/>
      <c r="CYO35" s="291"/>
      <c r="CYP35" s="291"/>
      <c r="CYQ35" s="291"/>
      <c r="CYR35" s="291"/>
      <c r="CYS35" s="291"/>
      <c r="CYT35" s="291"/>
      <c r="CYU35" s="291"/>
      <c r="CYV35" s="291"/>
      <c r="CYW35" s="291"/>
      <c r="CYX35" s="291"/>
      <c r="CYY35" s="291"/>
      <c r="CYZ35" s="291"/>
      <c r="CZA35" s="291"/>
      <c r="CZB35" s="291"/>
      <c r="CZC35" s="291"/>
      <c r="CZD35" s="291"/>
      <c r="CZE35" s="291"/>
      <c r="CZF35" s="291"/>
      <c r="CZG35" s="291"/>
      <c r="CZH35" s="291"/>
      <c r="CZI35" s="291"/>
      <c r="CZJ35" s="291"/>
      <c r="CZK35" s="291"/>
      <c r="CZL35" s="291"/>
      <c r="CZM35" s="291"/>
      <c r="CZN35" s="291"/>
      <c r="CZO35" s="291"/>
      <c r="CZP35" s="291"/>
      <c r="CZQ35" s="291"/>
      <c r="CZR35" s="291"/>
      <c r="CZS35" s="291"/>
      <c r="CZT35" s="291"/>
      <c r="CZU35" s="291"/>
      <c r="CZV35" s="291"/>
      <c r="CZW35" s="291"/>
      <c r="CZX35" s="291"/>
      <c r="CZY35" s="291"/>
      <c r="CZZ35" s="291"/>
      <c r="DAA35" s="291"/>
      <c r="DAB35" s="291"/>
      <c r="DAC35" s="291"/>
      <c r="DAD35" s="291"/>
      <c r="DAE35" s="291"/>
      <c r="DAF35" s="291"/>
      <c r="DAG35" s="291"/>
      <c r="DAH35" s="291"/>
      <c r="DAI35" s="291"/>
      <c r="DAJ35" s="291"/>
      <c r="DAK35" s="291"/>
      <c r="DAL35" s="291"/>
      <c r="DAM35" s="291"/>
      <c r="DAN35" s="291"/>
      <c r="DAO35" s="291"/>
      <c r="DAP35" s="291"/>
      <c r="DAQ35" s="291"/>
      <c r="DAR35" s="291"/>
      <c r="DAS35" s="291"/>
      <c r="DAT35" s="291"/>
      <c r="DAU35" s="291"/>
      <c r="DAV35" s="291"/>
      <c r="DAW35" s="291"/>
      <c r="DAX35" s="291"/>
      <c r="DAY35" s="291"/>
      <c r="DAZ35" s="291"/>
      <c r="DBA35" s="291"/>
      <c r="DBB35" s="291"/>
      <c r="DBC35" s="291"/>
      <c r="DBD35" s="291"/>
      <c r="DBE35" s="291"/>
      <c r="DBF35" s="291"/>
      <c r="DBG35" s="291"/>
      <c r="DBH35" s="291"/>
      <c r="DBI35" s="291"/>
      <c r="DBJ35" s="291"/>
      <c r="DBK35" s="291"/>
      <c r="DBL35" s="291"/>
      <c r="DBM35" s="291"/>
      <c r="DBN35" s="291"/>
      <c r="DBO35" s="291"/>
      <c r="DBP35" s="291"/>
      <c r="DBQ35" s="291"/>
      <c r="DBR35" s="291"/>
      <c r="DBS35" s="291"/>
      <c r="DBT35" s="291"/>
      <c r="DBU35" s="291"/>
      <c r="DBV35" s="291"/>
      <c r="DBW35" s="291"/>
      <c r="DBX35" s="291"/>
      <c r="DBY35" s="291"/>
      <c r="DBZ35" s="291"/>
      <c r="DCA35" s="291"/>
      <c r="DCB35" s="291"/>
      <c r="DCC35" s="291"/>
      <c r="DCD35" s="291"/>
      <c r="DCE35" s="291"/>
      <c r="DCF35" s="291"/>
      <c r="DCG35" s="291"/>
      <c r="DCH35" s="291"/>
      <c r="DCI35" s="291"/>
      <c r="DCJ35" s="291"/>
      <c r="DCK35" s="291"/>
      <c r="DCL35" s="291"/>
      <c r="DCM35" s="291"/>
      <c r="DCN35" s="291"/>
      <c r="DCO35" s="291"/>
      <c r="DCP35" s="291"/>
      <c r="DCQ35" s="291"/>
      <c r="DCR35" s="291"/>
      <c r="DCS35" s="291"/>
      <c r="DCT35" s="291"/>
      <c r="DCU35" s="291"/>
      <c r="DCV35" s="291"/>
      <c r="DCW35" s="291"/>
      <c r="DCX35" s="291"/>
      <c r="DCY35" s="291"/>
      <c r="DCZ35" s="291"/>
      <c r="DDA35" s="291"/>
      <c r="DDB35" s="291"/>
      <c r="DDC35" s="291"/>
      <c r="DDD35" s="291"/>
      <c r="DDE35" s="291"/>
      <c r="DDF35" s="291"/>
      <c r="DDG35" s="291"/>
      <c r="DDH35" s="291"/>
      <c r="DDI35" s="291"/>
      <c r="DDJ35" s="291"/>
      <c r="DDK35" s="291"/>
      <c r="DDL35" s="291"/>
      <c r="DDM35" s="291"/>
      <c r="DDN35" s="291"/>
      <c r="DDO35" s="291"/>
      <c r="DDP35" s="291"/>
      <c r="DDQ35" s="291"/>
      <c r="DDR35" s="291"/>
      <c r="DDS35" s="291"/>
      <c r="DDT35" s="291"/>
      <c r="DDU35" s="291"/>
      <c r="DDV35" s="291"/>
      <c r="DDW35" s="291"/>
      <c r="DDX35" s="291"/>
      <c r="DDY35" s="291"/>
      <c r="DDZ35" s="291"/>
      <c r="DEA35" s="291"/>
      <c r="DEB35" s="291"/>
      <c r="DEC35" s="291"/>
      <c r="DED35" s="291"/>
      <c r="DEE35" s="291"/>
      <c r="DEF35" s="291"/>
      <c r="DEG35" s="291"/>
      <c r="DEH35" s="291"/>
      <c r="DEI35" s="291"/>
      <c r="DEJ35" s="291"/>
      <c r="DEK35" s="291"/>
      <c r="DEL35" s="291"/>
      <c r="DEM35" s="291"/>
      <c r="DEN35" s="291"/>
      <c r="DEO35" s="291"/>
      <c r="DEP35" s="291"/>
      <c r="DEQ35" s="291"/>
      <c r="DER35" s="291"/>
      <c r="DES35" s="291"/>
      <c r="DET35" s="291"/>
      <c r="DEU35" s="291"/>
      <c r="DEV35" s="291"/>
      <c r="DEW35" s="291"/>
      <c r="DEX35" s="291"/>
      <c r="DEY35" s="291"/>
      <c r="DEZ35" s="291"/>
      <c r="DFA35" s="291"/>
      <c r="DFB35" s="291"/>
      <c r="DFC35" s="291"/>
      <c r="DFD35" s="291"/>
      <c r="DFE35" s="291"/>
      <c r="DFF35" s="291"/>
      <c r="DFG35" s="291"/>
      <c r="DFH35" s="291"/>
      <c r="DFI35" s="291"/>
      <c r="DFJ35" s="291"/>
      <c r="DFK35" s="291"/>
      <c r="DFL35" s="291"/>
      <c r="DFM35" s="291"/>
      <c r="DFN35" s="291"/>
      <c r="DFO35" s="291"/>
      <c r="DFP35" s="291"/>
      <c r="DFQ35" s="291"/>
      <c r="DFR35" s="291"/>
      <c r="DFS35" s="291"/>
      <c r="DFT35" s="291"/>
      <c r="DFU35" s="291"/>
      <c r="DFV35" s="291"/>
      <c r="DFW35" s="291"/>
      <c r="DFX35" s="291"/>
      <c r="DFY35" s="291"/>
      <c r="DFZ35" s="291"/>
      <c r="DGA35" s="291"/>
      <c r="DGB35" s="291"/>
      <c r="DGC35" s="291"/>
      <c r="DGD35" s="291"/>
      <c r="DGE35" s="291"/>
      <c r="DGF35" s="291"/>
      <c r="DGG35" s="291"/>
      <c r="DGH35" s="291"/>
      <c r="DGI35" s="291"/>
      <c r="DGJ35" s="291"/>
      <c r="DGK35" s="291"/>
      <c r="DGL35" s="291"/>
      <c r="DGM35" s="291"/>
      <c r="DGN35" s="291"/>
      <c r="DGO35" s="291"/>
      <c r="DGP35" s="291"/>
      <c r="DGQ35" s="291"/>
      <c r="DGR35" s="291"/>
      <c r="DGS35" s="291"/>
      <c r="DGT35" s="291"/>
      <c r="DGU35" s="291"/>
      <c r="DGV35" s="291"/>
      <c r="DGW35" s="291"/>
      <c r="DGX35" s="291"/>
      <c r="DGY35" s="291"/>
      <c r="DGZ35" s="291"/>
      <c r="DHA35" s="291"/>
      <c r="DHB35" s="291"/>
      <c r="DHC35" s="291"/>
      <c r="DHD35" s="291"/>
      <c r="DHE35" s="291"/>
      <c r="DHF35" s="291"/>
      <c r="DHG35" s="291"/>
      <c r="DHH35" s="291"/>
      <c r="DHI35" s="291"/>
      <c r="DHJ35" s="291"/>
      <c r="DHK35" s="291"/>
      <c r="DHL35" s="291"/>
      <c r="DHM35" s="291"/>
      <c r="DHN35" s="291"/>
      <c r="DHO35" s="291"/>
      <c r="DHP35" s="291"/>
      <c r="DHQ35" s="291"/>
      <c r="DHR35" s="291"/>
      <c r="DHS35" s="291"/>
      <c r="DHT35" s="291"/>
      <c r="DHU35" s="291"/>
      <c r="DHV35" s="291"/>
      <c r="DHW35" s="291"/>
      <c r="DHX35" s="291"/>
      <c r="DHY35" s="291"/>
      <c r="DHZ35" s="291"/>
      <c r="DIA35" s="291"/>
      <c r="DIB35" s="291"/>
      <c r="DIC35" s="291"/>
      <c r="DID35" s="291"/>
      <c r="DIE35" s="291"/>
      <c r="DIF35" s="291"/>
      <c r="DIG35" s="291"/>
      <c r="DIH35" s="291"/>
      <c r="DII35" s="291"/>
      <c r="DIJ35" s="291"/>
      <c r="DIK35" s="291"/>
      <c r="DIL35" s="291"/>
      <c r="DIM35" s="291"/>
      <c r="DIN35" s="291"/>
      <c r="DIO35" s="291"/>
      <c r="DIP35" s="291"/>
      <c r="DIQ35" s="291"/>
      <c r="DIR35" s="291"/>
      <c r="DIS35" s="291"/>
      <c r="DIT35" s="291"/>
      <c r="DIU35" s="291"/>
      <c r="DIV35" s="291"/>
      <c r="DIW35" s="291"/>
      <c r="DIX35" s="291"/>
      <c r="DIY35" s="291"/>
      <c r="DIZ35" s="291"/>
      <c r="DJA35" s="291"/>
      <c r="DJB35" s="291"/>
      <c r="DJC35" s="291"/>
      <c r="DJD35" s="291"/>
      <c r="DJE35" s="291"/>
      <c r="DJF35" s="291"/>
      <c r="DJG35" s="291"/>
      <c r="DJH35" s="291"/>
      <c r="DJI35" s="291"/>
      <c r="DJJ35" s="291"/>
      <c r="DJK35" s="291"/>
      <c r="DJL35" s="291"/>
      <c r="DJM35" s="291"/>
      <c r="DJN35" s="291"/>
      <c r="DJO35" s="291"/>
      <c r="DJP35" s="291"/>
      <c r="DJQ35" s="291"/>
      <c r="DJR35" s="291"/>
      <c r="DJS35" s="291"/>
      <c r="DJT35" s="291"/>
      <c r="DJU35" s="291"/>
      <c r="DJV35" s="291"/>
      <c r="DJW35" s="291"/>
      <c r="DJX35" s="291"/>
      <c r="DJY35" s="291"/>
      <c r="DJZ35" s="291"/>
      <c r="DKA35" s="291"/>
      <c r="DKB35" s="291"/>
      <c r="DKC35" s="291"/>
      <c r="DKD35" s="291"/>
      <c r="DKE35" s="291"/>
      <c r="DKF35" s="291"/>
      <c r="DKG35" s="291"/>
      <c r="DKH35" s="291"/>
      <c r="DKI35" s="291"/>
      <c r="DKJ35" s="291"/>
      <c r="DKK35" s="291"/>
      <c r="DKL35" s="291"/>
      <c r="DKM35" s="291"/>
      <c r="DKN35" s="291"/>
      <c r="DKO35" s="291"/>
      <c r="DKP35" s="291"/>
      <c r="DKQ35" s="291"/>
      <c r="DKR35" s="291"/>
      <c r="DKS35" s="291"/>
      <c r="DKT35" s="291"/>
      <c r="DKU35" s="291"/>
      <c r="DKV35" s="291"/>
      <c r="DKW35" s="291"/>
      <c r="DKX35" s="291"/>
      <c r="DKY35" s="291"/>
      <c r="DKZ35" s="291"/>
      <c r="DLA35" s="291"/>
      <c r="DLB35" s="291"/>
      <c r="DLC35" s="291"/>
      <c r="DLD35" s="291"/>
      <c r="DLE35" s="291"/>
      <c r="DLF35" s="291"/>
      <c r="DLG35" s="291"/>
      <c r="DLH35" s="291"/>
      <c r="DLI35" s="291"/>
      <c r="DLJ35" s="291"/>
      <c r="DLK35" s="291"/>
      <c r="DLL35" s="291"/>
      <c r="DLM35" s="291"/>
      <c r="DLN35" s="291"/>
      <c r="DLO35" s="291"/>
      <c r="DLP35" s="291"/>
      <c r="DLQ35" s="291"/>
      <c r="DLR35" s="291"/>
      <c r="DLS35" s="291"/>
      <c r="DLT35" s="291"/>
      <c r="DLU35" s="291"/>
      <c r="DLV35" s="291"/>
      <c r="DLW35" s="291"/>
      <c r="DLX35" s="291"/>
      <c r="DLY35" s="291"/>
      <c r="DLZ35" s="291"/>
      <c r="DMA35" s="291"/>
      <c r="DMB35" s="291"/>
      <c r="DMC35" s="291"/>
      <c r="DMD35" s="291"/>
      <c r="DME35" s="291"/>
      <c r="DMF35" s="291"/>
      <c r="DMG35" s="291"/>
      <c r="DMH35" s="291"/>
      <c r="DMI35" s="291"/>
      <c r="DMJ35" s="291"/>
      <c r="DMK35" s="291"/>
      <c r="DML35" s="291"/>
      <c r="DMM35" s="291"/>
      <c r="DMN35" s="291"/>
      <c r="DMO35" s="291"/>
      <c r="DMP35" s="291"/>
      <c r="DMQ35" s="291"/>
      <c r="DMR35" s="291"/>
      <c r="DMS35" s="291"/>
      <c r="DMT35" s="291"/>
      <c r="DMU35" s="291"/>
      <c r="DMV35" s="291"/>
      <c r="DMW35" s="291"/>
      <c r="DMX35" s="291"/>
      <c r="DMY35" s="291"/>
      <c r="DMZ35" s="291"/>
      <c r="DNA35" s="291"/>
      <c r="DNB35" s="291"/>
      <c r="DNC35" s="291"/>
      <c r="DND35" s="291"/>
      <c r="DNE35" s="291"/>
      <c r="DNF35" s="291"/>
      <c r="DNG35" s="291"/>
      <c r="DNH35" s="291"/>
      <c r="DNI35" s="291"/>
      <c r="DNJ35" s="291"/>
      <c r="DNK35" s="291"/>
      <c r="DNL35" s="291"/>
      <c r="DNM35" s="291"/>
      <c r="DNN35" s="291"/>
      <c r="DNO35" s="291"/>
      <c r="DNP35" s="291"/>
      <c r="DNQ35" s="291"/>
      <c r="DNR35" s="291"/>
      <c r="DNS35" s="291"/>
      <c r="DNT35" s="291"/>
      <c r="DNU35" s="291"/>
      <c r="DNV35" s="291"/>
      <c r="DNW35" s="291"/>
      <c r="DNX35" s="291"/>
      <c r="DNY35" s="291"/>
      <c r="DNZ35" s="291"/>
      <c r="DOA35" s="291"/>
      <c r="DOB35" s="291"/>
      <c r="DOC35" s="291"/>
      <c r="DOD35" s="291"/>
      <c r="DOE35" s="291"/>
      <c r="DOF35" s="291"/>
      <c r="DOG35" s="291"/>
      <c r="DOH35" s="291"/>
      <c r="DOI35" s="291"/>
      <c r="DOJ35" s="291"/>
      <c r="DOK35" s="291"/>
      <c r="DOL35" s="291"/>
      <c r="DOM35" s="291"/>
      <c r="DON35" s="291"/>
      <c r="DOO35" s="291"/>
      <c r="DOP35" s="291"/>
      <c r="DOQ35" s="291"/>
      <c r="DOR35" s="291"/>
      <c r="DOS35" s="291"/>
      <c r="DOT35" s="291"/>
      <c r="DOU35" s="291"/>
      <c r="DOV35" s="291"/>
      <c r="DOW35" s="291"/>
      <c r="DOX35" s="291"/>
      <c r="DOY35" s="291"/>
      <c r="DOZ35" s="291"/>
      <c r="DPA35" s="291"/>
      <c r="DPB35" s="291"/>
      <c r="DPC35" s="291"/>
      <c r="DPD35" s="291"/>
      <c r="DPE35" s="291"/>
      <c r="DPF35" s="291"/>
      <c r="DPG35" s="291"/>
      <c r="DPH35" s="291"/>
      <c r="DPI35" s="291"/>
      <c r="DPJ35" s="291"/>
      <c r="DPK35" s="291"/>
      <c r="DPL35" s="291"/>
      <c r="DPM35" s="291"/>
      <c r="DPN35" s="291"/>
      <c r="DPO35" s="291"/>
      <c r="DPP35" s="291"/>
      <c r="DPQ35" s="291"/>
      <c r="DPR35" s="291"/>
      <c r="DPS35" s="291"/>
      <c r="DPT35" s="291"/>
      <c r="DPU35" s="291"/>
      <c r="DPV35" s="291"/>
      <c r="DPW35" s="291"/>
      <c r="DPX35" s="291"/>
      <c r="DPY35" s="291"/>
      <c r="DPZ35" s="291"/>
      <c r="DQA35" s="291"/>
      <c r="DQB35" s="291"/>
      <c r="DQC35" s="291"/>
      <c r="DQD35" s="291"/>
      <c r="DQE35" s="291"/>
      <c r="DQF35" s="291"/>
      <c r="DQG35" s="291"/>
      <c r="DQH35" s="291"/>
      <c r="DQI35" s="291"/>
      <c r="DQJ35" s="291"/>
      <c r="DQK35" s="291"/>
      <c r="DQL35" s="291"/>
      <c r="DQM35" s="291"/>
      <c r="DQN35" s="291"/>
      <c r="DQO35" s="291"/>
      <c r="DQP35" s="291"/>
      <c r="DQQ35" s="291"/>
      <c r="DQR35" s="291"/>
      <c r="DQS35" s="291"/>
      <c r="DQT35" s="291"/>
      <c r="DQU35" s="291"/>
      <c r="DQV35" s="291"/>
      <c r="DQW35" s="291"/>
      <c r="DQX35" s="291"/>
      <c r="DQY35" s="291"/>
      <c r="DQZ35" s="291"/>
      <c r="DRA35" s="291"/>
      <c r="DRB35" s="291"/>
      <c r="DRC35" s="291"/>
      <c r="DRD35" s="291"/>
      <c r="DRE35" s="291"/>
      <c r="DRF35" s="291"/>
      <c r="DRG35" s="291"/>
      <c r="DRH35" s="291"/>
      <c r="DRI35" s="291"/>
      <c r="DRJ35" s="291"/>
      <c r="DRK35" s="291"/>
      <c r="DRL35" s="291"/>
      <c r="DRM35" s="291"/>
      <c r="DRN35" s="291"/>
      <c r="DRO35" s="291"/>
      <c r="DRP35" s="291"/>
      <c r="DRQ35" s="291"/>
      <c r="DRR35" s="291"/>
      <c r="DRS35" s="291"/>
      <c r="DRT35" s="291"/>
      <c r="DRU35" s="291"/>
      <c r="DRV35" s="291"/>
      <c r="DRW35" s="291"/>
      <c r="DRX35" s="291"/>
      <c r="DRY35" s="291"/>
      <c r="DRZ35" s="291"/>
      <c r="DSA35" s="291"/>
      <c r="DSB35" s="291"/>
      <c r="DSC35" s="291"/>
      <c r="DSD35" s="291"/>
      <c r="DSE35" s="291"/>
      <c r="DSF35" s="291"/>
      <c r="DSG35" s="291"/>
      <c r="DSH35" s="291"/>
      <c r="DSI35" s="291"/>
      <c r="DSJ35" s="291"/>
      <c r="DSK35" s="291"/>
      <c r="DSL35" s="291"/>
      <c r="DSM35" s="291"/>
      <c r="DSN35" s="291"/>
      <c r="DSO35" s="291"/>
      <c r="DSP35" s="291"/>
      <c r="DSQ35" s="291"/>
      <c r="DSR35" s="291"/>
      <c r="DSS35" s="291"/>
      <c r="DST35" s="291"/>
      <c r="DSU35" s="291"/>
      <c r="DSV35" s="291"/>
      <c r="DSW35" s="291"/>
      <c r="DSX35" s="291"/>
      <c r="DSY35" s="291"/>
      <c r="DSZ35" s="291"/>
      <c r="DTA35" s="291"/>
      <c r="DTB35" s="291"/>
      <c r="DTC35" s="291"/>
      <c r="DTD35" s="291"/>
      <c r="DTE35" s="291"/>
      <c r="DTF35" s="291"/>
      <c r="DTG35" s="291"/>
      <c r="DTH35" s="291"/>
      <c r="DTI35" s="291"/>
      <c r="DTJ35" s="291"/>
      <c r="DTK35" s="291"/>
      <c r="DTL35" s="291"/>
      <c r="DTM35" s="291"/>
      <c r="DTN35" s="291"/>
      <c r="DTO35" s="291"/>
      <c r="DTP35" s="291"/>
      <c r="DTQ35" s="291"/>
      <c r="DTR35" s="291"/>
      <c r="DTS35" s="291"/>
      <c r="DTT35" s="291"/>
      <c r="DTU35" s="291"/>
      <c r="DTV35" s="291"/>
      <c r="DTW35" s="291"/>
      <c r="DTX35" s="291"/>
      <c r="DTY35" s="291"/>
      <c r="DTZ35" s="291"/>
      <c r="DUA35" s="291"/>
      <c r="DUB35" s="291"/>
      <c r="DUC35" s="291"/>
      <c r="DUD35" s="291"/>
      <c r="DUE35" s="291"/>
      <c r="DUF35" s="291"/>
      <c r="DUG35" s="291"/>
      <c r="DUH35" s="291"/>
      <c r="DUI35" s="291"/>
      <c r="DUJ35" s="291"/>
      <c r="DUK35" s="291"/>
      <c r="DUL35" s="291"/>
      <c r="DUM35" s="291"/>
      <c r="DUN35" s="291"/>
      <c r="DUO35" s="291"/>
      <c r="DUP35" s="291"/>
      <c r="DUQ35" s="291"/>
      <c r="DUR35" s="291"/>
      <c r="DUS35" s="291"/>
      <c r="DUT35" s="291"/>
      <c r="DUU35" s="291"/>
      <c r="DUV35" s="291"/>
      <c r="DUW35" s="291"/>
      <c r="DUX35" s="291"/>
      <c r="DUY35" s="291"/>
      <c r="DUZ35" s="291"/>
      <c r="DVA35" s="291"/>
      <c r="DVB35" s="291"/>
      <c r="DVC35" s="291"/>
      <c r="DVD35" s="291"/>
      <c r="DVE35" s="291"/>
      <c r="DVF35" s="291"/>
      <c r="DVG35" s="291"/>
      <c r="DVH35" s="291"/>
      <c r="DVI35" s="291"/>
      <c r="DVJ35" s="291"/>
      <c r="DVK35" s="291"/>
      <c r="DVL35" s="291"/>
      <c r="DVM35" s="291"/>
      <c r="DVN35" s="291"/>
      <c r="DVO35" s="291"/>
      <c r="DVP35" s="291"/>
      <c r="DVQ35" s="291"/>
      <c r="DVR35" s="291"/>
      <c r="DVS35" s="291"/>
      <c r="DVT35" s="291"/>
      <c r="DVU35" s="291"/>
      <c r="DVV35" s="291"/>
      <c r="DVW35" s="291"/>
      <c r="DVX35" s="291"/>
      <c r="DVY35" s="291"/>
      <c r="DVZ35" s="291"/>
      <c r="DWA35" s="291"/>
      <c r="DWB35" s="291"/>
      <c r="DWC35" s="291"/>
      <c r="DWD35" s="291"/>
      <c r="DWE35" s="291"/>
      <c r="DWF35" s="291"/>
      <c r="DWG35" s="291"/>
      <c r="DWH35" s="291"/>
      <c r="DWI35" s="291"/>
      <c r="DWJ35" s="291"/>
      <c r="DWK35" s="291"/>
      <c r="DWL35" s="291"/>
      <c r="DWM35" s="291"/>
      <c r="DWN35" s="291"/>
      <c r="DWO35" s="291"/>
      <c r="DWP35" s="291"/>
      <c r="DWQ35" s="291"/>
      <c r="DWR35" s="291"/>
      <c r="DWS35" s="291"/>
      <c r="DWT35" s="291"/>
      <c r="DWU35" s="291"/>
      <c r="DWV35" s="291"/>
      <c r="DWW35" s="291"/>
      <c r="DWX35" s="291"/>
      <c r="DWY35" s="291"/>
      <c r="DWZ35" s="291"/>
      <c r="DXA35" s="291"/>
      <c r="DXB35" s="291"/>
      <c r="DXC35" s="291"/>
      <c r="DXD35" s="291"/>
      <c r="DXE35" s="291"/>
      <c r="DXF35" s="291"/>
      <c r="DXG35" s="291"/>
      <c r="DXH35" s="291"/>
      <c r="DXI35" s="291"/>
      <c r="DXJ35" s="291"/>
      <c r="DXK35" s="291"/>
      <c r="DXL35" s="291"/>
      <c r="DXM35" s="291"/>
      <c r="DXN35" s="291"/>
      <c r="DXO35" s="291"/>
      <c r="DXP35" s="291"/>
      <c r="DXQ35" s="291"/>
      <c r="DXR35" s="291"/>
      <c r="DXS35" s="291"/>
      <c r="DXT35" s="291"/>
      <c r="DXU35" s="291"/>
      <c r="DXV35" s="291"/>
      <c r="DXW35" s="291"/>
      <c r="DXX35" s="291"/>
      <c r="DXY35" s="291"/>
      <c r="DXZ35" s="291"/>
      <c r="DYA35" s="291"/>
      <c r="DYB35" s="291"/>
      <c r="DYC35" s="291"/>
      <c r="DYD35" s="291"/>
      <c r="DYE35" s="291"/>
      <c r="DYF35" s="291"/>
      <c r="DYG35" s="291"/>
      <c r="DYH35" s="291"/>
      <c r="DYI35" s="291"/>
      <c r="DYJ35" s="291"/>
      <c r="DYK35" s="291"/>
      <c r="DYL35" s="291"/>
      <c r="DYM35" s="291"/>
      <c r="DYN35" s="291"/>
      <c r="DYO35" s="291"/>
      <c r="DYP35" s="291"/>
      <c r="DYQ35" s="291"/>
      <c r="DYR35" s="291"/>
      <c r="DYS35" s="291"/>
      <c r="DYT35" s="291"/>
      <c r="DYU35" s="291"/>
      <c r="DYV35" s="291"/>
      <c r="DYW35" s="291"/>
      <c r="DYX35" s="291"/>
      <c r="DYY35" s="291"/>
      <c r="DYZ35" s="291"/>
      <c r="DZA35" s="291"/>
      <c r="DZB35" s="291"/>
      <c r="DZC35" s="291"/>
      <c r="DZD35" s="291"/>
      <c r="DZE35" s="291"/>
      <c r="DZF35" s="291"/>
      <c r="DZG35" s="291"/>
      <c r="DZH35" s="291"/>
      <c r="DZI35" s="291"/>
      <c r="DZJ35" s="291"/>
      <c r="DZK35" s="291"/>
      <c r="DZL35" s="291"/>
      <c r="DZM35" s="291"/>
      <c r="DZN35" s="291"/>
      <c r="DZO35" s="291"/>
      <c r="DZP35" s="291"/>
      <c r="DZQ35" s="291"/>
      <c r="DZR35" s="291"/>
      <c r="DZS35" s="291"/>
      <c r="DZT35" s="291"/>
      <c r="DZU35" s="291"/>
      <c r="DZV35" s="291"/>
      <c r="DZW35" s="291"/>
      <c r="DZX35" s="291"/>
      <c r="DZY35" s="291"/>
      <c r="DZZ35" s="291"/>
      <c r="EAA35" s="291"/>
      <c r="EAB35" s="291"/>
      <c r="EAC35" s="291"/>
      <c r="EAD35" s="291"/>
      <c r="EAE35" s="291"/>
      <c r="EAF35" s="291"/>
      <c r="EAG35" s="291"/>
      <c r="EAH35" s="291"/>
      <c r="EAI35" s="291"/>
      <c r="EAJ35" s="291"/>
      <c r="EAK35" s="291"/>
      <c r="EAL35" s="291"/>
      <c r="EAM35" s="291"/>
      <c r="EAN35" s="291"/>
      <c r="EAO35" s="291"/>
      <c r="EAP35" s="291"/>
      <c r="EAQ35" s="291"/>
      <c r="EAR35" s="291"/>
      <c r="EAS35" s="291"/>
      <c r="EAT35" s="291"/>
      <c r="EAU35" s="291"/>
      <c r="EAV35" s="291"/>
      <c r="EAW35" s="291"/>
      <c r="EAX35" s="291"/>
      <c r="EAY35" s="291"/>
      <c r="EAZ35" s="291"/>
      <c r="EBA35" s="291"/>
      <c r="EBB35" s="291"/>
      <c r="EBC35" s="291"/>
      <c r="EBD35" s="291"/>
      <c r="EBE35" s="291"/>
      <c r="EBF35" s="291"/>
      <c r="EBG35" s="291"/>
      <c r="EBH35" s="291"/>
      <c r="EBI35" s="291"/>
      <c r="EBJ35" s="291"/>
      <c r="EBK35" s="291"/>
      <c r="EBL35" s="291"/>
      <c r="EBM35" s="291"/>
      <c r="EBN35" s="291"/>
      <c r="EBO35" s="291"/>
      <c r="EBP35" s="291"/>
      <c r="EBQ35" s="291"/>
      <c r="EBR35" s="291"/>
      <c r="EBS35" s="291"/>
      <c r="EBT35" s="291"/>
      <c r="EBU35" s="291"/>
      <c r="EBV35" s="291"/>
      <c r="EBW35" s="291"/>
      <c r="EBX35" s="291"/>
      <c r="EBY35" s="291"/>
      <c r="EBZ35" s="291"/>
      <c r="ECA35" s="291"/>
      <c r="ECB35" s="291"/>
      <c r="ECC35" s="291"/>
      <c r="ECD35" s="291"/>
      <c r="ECE35" s="291"/>
      <c r="ECF35" s="291"/>
      <c r="ECG35" s="291"/>
      <c r="ECH35" s="291"/>
      <c r="ECI35" s="291"/>
      <c r="ECJ35" s="291"/>
      <c r="ECK35" s="291"/>
      <c r="ECL35" s="291"/>
      <c r="ECM35" s="291"/>
      <c r="ECN35" s="291"/>
      <c r="ECO35" s="291"/>
      <c r="ECP35" s="291"/>
      <c r="ECQ35" s="291"/>
      <c r="ECR35" s="291"/>
      <c r="ECS35" s="291"/>
      <c r="ECT35" s="291"/>
      <c r="ECU35" s="291"/>
      <c r="ECV35" s="291"/>
      <c r="ECW35" s="291"/>
      <c r="ECX35" s="291"/>
      <c r="ECY35" s="291"/>
      <c r="ECZ35" s="291"/>
      <c r="EDA35" s="291"/>
      <c r="EDB35" s="291"/>
      <c r="EDC35" s="291"/>
      <c r="EDD35" s="291"/>
      <c r="EDE35" s="291"/>
      <c r="EDF35" s="291"/>
      <c r="EDG35" s="291"/>
      <c r="EDH35" s="291"/>
      <c r="EDI35" s="291"/>
      <c r="EDJ35" s="291"/>
      <c r="EDK35" s="291"/>
      <c r="EDL35" s="291"/>
      <c r="EDM35" s="291"/>
      <c r="EDN35" s="291"/>
      <c r="EDO35" s="291"/>
      <c r="EDP35" s="291"/>
      <c r="EDQ35" s="291"/>
      <c r="EDR35" s="291"/>
      <c r="EDS35" s="291"/>
      <c r="EDT35" s="291"/>
      <c r="EDU35" s="291"/>
      <c r="EDV35" s="291"/>
      <c r="EDW35" s="291"/>
      <c r="EDX35" s="291"/>
      <c r="EDY35" s="291"/>
      <c r="EDZ35" s="291"/>
      <c r="EEA35" s="291"/>
      <c r="EEB35" s="291"/>
      <c r="EEC35" s="291"/>
      <c r="EED35" s="291"/>
      <c r="EEE35" s="291"/>
      <c r="EEF35" s="291"/>
      <c r="EEG35" s="291"/>
      <c r="EEH35" s="291"/>
      <c r="EEI35" s="291"/>
      <c r="EEJ35" s="291"/>
      <c r="EEK35" s="291"/>
      <c r="EEL35" s="291"/>
      <c r="EEM35" s="291"/>
      <c r="EEN35" s="291"/>
      <c r="EEO35" s="291"/>
      <c r="EEP35" s="291"/>
      <c r="EEQ35" s="291"/>
      <c r="EER35" s="291"/>
      <c r="EES35" s="291"/>
      <c r="EET35" s="291"/>
      <c r="EEU35" s="291"/>
      <c r="EEV35" s="291"/>
      <c r="EEW35" s="291"/>
      <c r="EEX35" s="291"/>
      <c r="EEY35" s="291"/>
      <c r="EEZ35" s="291"/>
      <c r="EFA35" s="291"/>
      <c r="EFB35" s="291"/>
      <c r="EFC35" s="291"/>
      <c r="EFD35" s="291"/>
      <c r="EFE35" s="291"/>
      <c r="EFF35" s="291"/>
      <c r="EFG35" s="291"/>
      <c r="EFH35" s="291"/>
      <c r="EFI35" s="291"/>
      <c r="EFJ35" s="291"/>
      <c r="EFK35" s="291"/>
      <c r="EFL35" s="291"/>
      <c r="EFM35" s="291"/>
      <c r="EFN35" s="291"/>
      <c r="EFO35" s="291"/>
      <c r="EFP35" s="291"/>
      <c r="EFQ35" s="291"/>
      <c r="EFR35" s="291"/>
      <c r="EFS35" s="291"/>
      <c r="EFT35" s="291"/>
      <c r="EFU35" s="291"/>
      <c r="EFV35" s="291"/>
      <c r="EFW35" s="291"/>
      <c r="EFX35" s="291"/>
      <c r="EFY35" s="291"/>
      <c r="EFZ35" s="291"/>
      <c r="EGA35" s="291"/>
      <c r="EGB35" s="291"/>
      <c r="EGC35" s="291"/>
      <c r="EGD35" s="291"/>
      <c r="EGE35" s="291"/>
      <c r="EGF35" s="291"/>
      <c r="EGG35" s="291"/>
      <c r="EGH35" s="291"/>
      <c r="EGI35" s="291"/>
      <c r="EGJ35" s="291"/>
      <c r="EGK35" s="291"/>
      <c r="EGL35" s="291"/>
      <c r="EGM35" s="291"/>
      <c r="EGN35" s="291"/>
      <c r="EGO35" s="291"/>
      <c r="EGP35" s="291"/>
      <c r="EGQ35" s="291"/>
      <c r="EGR35" s="291"/>
      <c r="EGS35" s="291"/>
      <c r="EGT35" s="291"/>
      <c r="EGU35" s="291"/>
      <c r="EGV35" s="291"/>
      <c r="EGW35" s="291"/>
      <c r="EGX35" s="291"/>
      <c r="EGY35" s="291"/>
      <c r="EGZ35" s="291"/>
      <c r="EHA35" s="291"/>
      <c r="EHB35" s="291"/>
      <c r="EHC35" s="291"/>
      <c r="EHD35" s="291"/>
      <c r="EHE35" s="291"/>
      <c r="EHF35" s="291"/>
      <c r="EHG35" s="291"/>
      <c r="EHH35" s="291"/>
      <c r="EHI35" s="291"/>
      <c r="EHJ35" s="291"/>
      <c r="EHK35" s="291"/>
      <c r="EHL35" s="291"/>
      <c r="EHM35" s="291"/>
      <c r="EHN35" s="291"/>
      <c r="EHO35" s="291"/>
      <c r="EHP35" s="291"/>
      <c r="EHQ35" s="291"/>
      <c r="EHR35" s="291"/>
      <c r="EHS35" s="291"/>
      <c r="EHT35" s="291"/>
      <c r="EHU35" s="291"/>
      <c r="EHV35" s="291"/>
      <c r="EHW35" s="291"/>
      <c r="EHX35" s="291"/>
      <c r="EHY35" s="291"/>
      <c r="EHZ35" s="291"/>
      <c r="EIA35" s="291"/>
      <c r="EIB35" s="291"/>
      <c r="EIC35" s="291"/>
      <c r="EID35" s="291"/>
      <c r="EIE35" s="291"/>
      <c r="EIF35" s="291"/>
      <c r="EIG35" s="291"/>
      <c r="EIH35" s="291"/>
      <c r="EII35" s="291"/>
      <c r="EIJ35" s="291"/>
      <c r="EIK35" s="291"/>
      <c r="EIL35" s="291"/>
      <c r="EIM35" s="291"/>
      <c r="EIN35" s="291"/>
      <c r="EIO35" s="291"/>
      <c r="EIP35" s="291"/>
      <c r="EIQ35" s="291"/>
      <c r="EIR35" s="291"/>
      <c r="EIS35" s="291"/>
      <c r="EIT35" s="291"/>
      <c r="EIU35" s="291"/>
      <c r="EIV35" s="291"/>
      <c r="EIW35" s="291"/>
      <c r="EIX35" s="291"/>
      <c r="EIY35" s="291"/>
      <c r="EIZ35" s="291"/>
      <c r="EJA35" s="291"/>
      <c r="EJB35" s="291"/>
      <c r="EJC35" s="291"/>
      <c r="EJD35" s="291"/>
      <c r="EJE35" s="291"/>
      <c r="EJF35" s="291"/>
      <c r="EJG35" s="291"/>
      <c r="EJH35" s="291"/>
      <c r="EJI35" s="291"/>
      <c r="EJJ35" s="291"/>
      <c r="EJK35" s="291"/>
      <c r="EJL35" s="291"/>
      <c r="EJM35" s="291"/>
      <c r="EJN35" s="291"/>
      <c r="EJO35" s="291"/>
      <c r="EJP35" s="291"/>
      <c r="EJQ35" s="291"/>
      <c r="EJR35" s="291"/>
      <c r="EJS35" s="291"/>
      <c r="EJT35" s="291"/>
      <c r="EJU35" s="291"/>
      <c r="EJV35" s="291"/>
      <c r="EJW35" s="291"/>
      <c r="EJX35" s="291"/>
      <c r="EJY35" s="291"/>
      <c r="EJZ35" s="291"/>
      <c r="EKA35" s="291"/>
      <c r="EKB35" s="291"/>
      <c r="EKC35" s="291"/>
      <c r="EKD35" s="291"/>
      <c r="EKE35" s="291"/>
      <c r="EKF35" s="291"/>
      <c r="EKG35" s="291"/>
      <c r="EKH35" s="291"/>
      <c r="EKI35" s="291"/>
      <c r="EKJ35" s="291"/>
      <c r="EKK35" s="291"/>
      <c r="EKL35" s="291"/>
      <c r="EKM35" s="291"/>
      <c r="EKN35" s="291"/>
      <c r="EKO35" s="291"/>
      <c r="EKP35" s="291"/>
      <c r="EKQ35" s="291"/>
      <c r="EKR35" s="291"/>
      <c r="EKS35" s="291"/>
      <c r="EKT35" s="291"/>
      <c r="EKU35" s="291"/>
      <c r="EKV35" s="291"/>
      <c r="EKW35" s="291"/>
      <c r="EKX35" s="291"/>
      <c r="EKY35" s="291"/>
      <c r="EKZ35" s="291"/>
      <c r="ELA35" s="291"/>
      <c r="ELB35" s="291"/>
      <c r="ELC35" s="291"/>
      <c r="ELD35" s="291"/>
      <c r="ELE35" s="291"/>
      <c r="ELF35" s="291"/>
      <c r="ELG35" s="291"/>
      <c r="ELH35" s="291"/>
      <c r="ELI35" s="291"/>
      <c r="ELJ35" s="291"/>
      <c r="ELK35" s="291"/>
      <c r="ELL35" s="291"/>
      <c r="ELM35" s="291"/>
      <c r="ELN35" s="291"/>
      <c r="ELO35" s="291"/>
      <c r="ELP35" s="291"/>
      <c r="ELQ35" s="291"/>
      <c r="ELR35" s="291"/>
      <c r="ELS35" s="291"/>
      <c r="ELT35" s="291"/>
      <c r="ELU35" s="291"/>
      <c r="ELV35" s="291"/>
      <c r="ELW35" s="291"/>
      <c r="ELX35" s="291"/>
      <c r="ELY35" s="291"/>
      <c r="ELZ35" s="291"/>
      <c r="EMA35" s="291"/>
      <c r="EMB35" s="291"/>
      <c r="EMC35" s="291"/>
      <c r="EMD35" s="291"/>
      <c r="EME35" s="291"/>
      <c r="EMF35" s="291"/>
      <c r="EMG35" s="291"/>
      <c r="EMH35" s="291"/>
      <c r="EMI35" s="291"/>
      <c r="EMJ35" s="291"/>
      <c r="EMK35" s="291"/>
      <c r="EML35" s="291"/>
      <c r="EMM35" s="291"/>
      <c r="EMN35" s="291"/>
      <c r="EMO35" s="291"/>
      <c r="EMP35" s="291"/>
      <c r="EMQ35" s="291"/>
      <c r="EMR35" s="291"/>
      <c r="EMS35" s="291"/>
      <c r="EMT35" s="291"/>
      <c r="EMU35" s="291"/>
      <c r="EMV35" s="291"/>
      <c r="EMW35" s="291"/>
      <c r="EMX35" s="291"/>
      <c r="EMY35" s="291"/>
      <c r="EMZ35" s="291"/>
      <c r="ENA35" s="291"/>
      <c r="ENB35" s="291"/>
      <c r="ENC35" s="291"/>
      <c r="END35" s="291"/>
      <c r="ENE35" s="291"/>
      <c r="ENF35" s="291"/>
      <c r="ENG35" s="291"/>
      <c r="ENH35" s="291"/>
      <c r="ENI35" s="291"/>
      <c r="ENJ35" s="291"/>
      <c r="ENK35" s="291"/>
      <c r="ENL35" s="291"/>
      <c r="ENM35" s="291"/>
      <c r="ENN35" s="291"/>
      <c r="ENO35" s="291"/>
      <c r="ENP35" s="291"/>
      <c r="ENQ35" s="291"/>
      <c r="ENR35" s="291"/>
      <c r="ENS35" s="291"/>
      <c r="ENT35" s="291"/>
      <c r="ENU35" s="291"/>
      <c r="ENV35" s="291"/>
      <c r="ENW35" s="291"/>
      <c r="ENX35" s="291"/>
      <c r="ENY35" s="291"/>
      <c r="ENZ35" s="291"/>
      <c r="EOA35" s="291"/>
      <c r="EOB35" s="291"/>
      <c r="EOC35" s="291"/>
      <c r="EOD35" s="291"/>
      <c r="EOE35" s="291"/>
      <c r="EOF35" s="291"/>
      <c r="EOG35" s="291"/>
      <c r="EOH35" s="291"/>
      <c r="EOI35" s="291"/>
      <c r="EOJ35" s="291"/>
      <c r="EOK35" s="291"/>
      <c r="EOL35" s="291"/>
      <c r="EOM35" s="291"/>
      <c r="EON35" s="291"/>
      <c r="EOO35" s="291"/>
      <c r="EOP35" s="291"/>
      <c r="EOQ35" s="291"/>
      <c r="EOR35" s="291"/>
      <c r="EOS35" s="291"/>
      <c r="EOT35" s="291"/>
      <c r="EOU35" s="291"/>
      <c r="EOV35" s="291"/>
      <c r="EOW35" s="291"/>
      <c r="EOX35" s="291"/>
      <c r="EOY35" s="291"/>
      <c r="EOZ35" s="291"/>
      <c r="EPA35" s="291"/>
      <c r="EPB35" s="291"/>
      <c r="EPC35" s="291"/>
      <c r="EPD35" s="291"/>
      <c r="EPE35" s="291"/>
      <c r="EPF35" s="291"/>
      <c r="EPG35" s="291"/>
      <c r="EPH35" s="291"/>
      <c r="EPI35" s="291"/>
      <c r="EPJ35" s="291"/>
      <c r="EPK35" s="291"/>
      <c r="EPL35" s="291"/>
      <c r="EPM35" s="291"/>
      <c r="EPN35" s="291"/>
      <c r="EPO35" s="291"/>
      <c r="EPP35" s="291"/>
      <c r="EPQ35" s="291"/>
      <c r="EPR35" s="291"/>
      <c r="EPS35" s="291"/>
      <c r="EPT35" s="291"/>
      <c r="EPU35" s="291"/>
      <c r="EPV35" s="291"/>
      <c r="EPW35" s="291"/>
      <c r="EPX35" s="291"/>
      <c r="EPY35" s="291"/>
      <c r="EPZ35" s="291"/>
      <c r="EQA35" s="291"/>
      <c r="EQB35" s="291"/>
      <c r="EQC35" s="291"/>
      <c r="EQD35" s="291"/>
      <c r="EQE35" s="291"/>
      <c r="EQF35" s="291"/>
      <c r="EQG35" s="291"/>
      <c r="EQH35" s="291"/>
      <c r="EQI35" s="291"/>
      <c r="EQJ35" s="291"/>
      <c r="EQK35" s="291"/>
      <c r="EQL35" s="291"/>
      <c r="EQM35" s="291"/>
      <c r="EQN35" s="291"/>
      <c r="EQO35" s="291"/>
      <c r="EQP35" s="291"/>
      <c r="EQQ35" s="291"/>
      <c r="EQR35" s="291"/>
      <c r="EQS35" s="291"/>
      <c r="EQT35" s="291"/>
      <c r="EQU35" s="291"/>
      <c r="EQV35" s="291"/>
      <c r="EQW35" s="291"/>
      <c r="EQX35" s="291"/>
      <c r="EQY35" s="291"/>
      <c r="EQZ35" s="291"/>
      <c r="ERA35" s="291"/>
      <c r="ERB35" s="291"/>
      <c r="ERC35" s="291"/>
      <c r="ERD35" s="291"/>
      <c r="ERE35" s="291"/>
      <c r="ERF35" s="291"/>
      <c r="ERG35" s="291"/>
      <c r="ERH35" s="291"/>
      <c r="ERI35" s="291"/>
      <c r="ERJ35" s="291"/>
      <c r="ERK35" s="291"/>
      <c r="ERL35" s="291"/>
      <c r="ERM35" s="291"/>
      <c r="ERN35" s="291"/>
      <c r="ERO35" s="291"/>
      <c r="ERP35" s="291"/>
      <c r="ERQ35" s="291"/>
      <c r="ERR35" s="291"/>
      <c r="ERS35" s="291"/>
      <c r="ERT35" s="291"/>
      <c r="ERU35" s="291"/>
      <c r="ERV35" s="291"/>
      <c r="ERW35" s="291"/>
      <c r="ERX35" s="291"/>
      <c r="ERY35" s="291"/>
      <c r="ERZ35" s="291"/>
      <c r="ESA35" s="291"/>
      <c r="ESB35" s="291"/>
      <c r="ESC35" s="291"/>
      <c r="ESD35" s="291"/>
      <c r="ESE35" s="291"/>
      <c r="ESF35" s="291"/>
      <c r="ESG35" s="291"/>
      <c r="ESH35" s="291"/>
      <c r="ESI35" s="291"/>
      <c r="ESJ35" s="291"/>
      <c r="ESK35" s="291"/>
      <c r="ESL35" s="291"/>
      <c r="ESM35" s="291"/>
      <c r="ESN35" s="291"/>
      <c r="ESO35" s="291"/>
      <c r="ESP35" s="291"/>
      <c r="ESQ35" s="291"/>
      <c r="ESR35" s="291"/>
      <c r="ESS35" s="291"/>
      <c r="EST35" s="291"/>
      <c r="ESU35" s="291"/>
      <c r="ESV35" s="291"/>
      <c r="ESW35" s="291"/>
      <c r="ESX35" s="291"/>
      <c r="ESY35" s="291"/>
      <c r="ESZ35" s="291"/>
      <c r="ETA35" s="291"/>
      <c r="ETB35" s="291"/>
      <c r="ETC35" s="291"/>
      <c r="ETD35" s="291"/>
      <c r="ETE35" s="291"/>
      <c r="ETF35" s="291"/>
      <c r="ETG35" s="291"/>
      <c r="ETH35" s="291"/>
      <c r="ETI35" s="291"/>
      <c r="ETJ35" s="291"/>
      <c r="ETK35" s="291"/>
      <c r="ETL35" s="291"/>
      <c r="ETM35" s="291"/>
      <c r="ETN35" s="291"/>
      <c r="ETO35" s="291"/>
      <c r="ETP35" s="291"/>
      <c r="ETQ35" s="291"/>
      <c r="ETR35" s="291"/>
      <c r="ETS35" s="291"/>
      <c r="ETT35" s="291"/>
      <c r="ETU35" s="291"/>
      <c r="ETV35" s="291"/>
      <c r="ETW35" s="291"/>
      <c r="ETX35" s="291"/>
      <c r="ETY35" s="291"/>
      <c r="ETZ35" s="291"/>
      <c r="EUA35" s="291"/>
      <c r="EUB35" s="291"/>
      <c r="EUC35" s="291"/>
      <c r="EUD35" s="291"/>
      <c r="EUE35" s="291"/>
      <c r="EUF35" s="291"/>
      <c r="EUG35" s="291"/>
      <c r="EUH35" s="291"/>
      <c r="EUI35" s="291"/>
      <c r="EUJ35" s="291"/>
      <c r="EUK35" s="291"/>
      <c r="EUL35" s="291"/>
      <c r="EUM35" s="291"/>
      <c r="EUN35" s="291"/>
      <c r="EUO35" s="291"/>
      <c r="EUP35" s="291"/>
      <c r="EUQ35" s="291"/>
      <c r="EUR35" s="291"/>
      <c r="EUS35" s="291"/>
      <c r="EUT35" s="291"/>
      <c r="EUU35" s="291"/>
      <c r="EUV35" s="291"/>
      <c r="EUW35" s="291"/>
      <c r="EUX35" s="291"/>
      <c r="EUY35" s="291"/>
      <c r="EUZ35" s="291"/>
      <c r="EVA35" s="291"/>
      <c r="EVB35" s="291"/>
      <c r="EVC35" s="291"/>
      <c r="EVD35" s="291"/>
      <c r="EVE35" s="291"/>
      <c r="EVF35" s="291"/>
      <c r="EVG35" s="291"/>
      <c r="EVH35" s="291"/>
      <c r="EVI35" s="291"/>
      <c r="EVJ35" s="291"/>
      <c r="EVK35" s="291"/>
      <c r="EVL35" s="291"/>
      <c r="EVM35" s="291"/>
      <c r="EVN35" s="291"/>
      <c r="EVO35" s="291"/>
      <c r="EVP35" s="291"/>
      <c r="EVQ35" s="291"/>
      <c r="EVR35" s="291"/>
      <c r="EVS35" s="291"/>
      <c r="EVT35" s="291"/>
      <c r="EVU35" s="291"/>
      <c r="EVV35" s="291"/>
      <c r="EVW35" s="291"/>
      <c r="EVX35" s="291"/>
      <c r="EVY35" s="291"/>
      <c r="EVZ35" s="291"/>
      <c r="EWA35" s="291"/>
      <c r="EWB35" s="291"/>
      <c r="EWC35" s="291"/>
      <c r="EWD35" s="291"/>
      <c r="EWE35" s="291"/>
      <c r="EWF35" s="291"/>
      <c r="EWG35" s="291"/>
      <c r="EWH35" s="291"/>
      <c r="EWI35" s="291"/>
      <c r="EWJ35" s="291"/>
      <c r="EWK35" s="291"/>
      <c r="EWL35" s="291"/>
      <c r="EWM35" s="291"/>
      <c r="EWN35" s="291"/>
      <c r="EWO35" s="291"/>
      <c r="EWP35" s="291"/>
      <c r="EWQ35" s="291"/>
      <c r="EWR35" s="291"/>
      <c r="EWS35" s="291"/>
      <c r="EWT35" s="291"/>
      <c r="EWU35" s="291"/>
      <c r="EWV35" s="291"/>
      <c r="EWW35" s="291"/>
      <c r="EWX35" s="291"/>
      <c r="EWY35" s="291"/>
      <c r="EWZ35" s="291"/>
      <c r="EXA35" s="291"/>
      <c r="EXB35" s="291"/>
      <c r="EXC35" s="291"/>
      <c r="EXD35" s="291"/>
      <c r="EXE35" s="291"/>
      <c r="EXF35" s="291"/>
      <c r="EXG35" s="291"/>
      <c r="EXH35" s="291"/>
      <c r="EXI35" s="291"/>
      <c r="EXJ35" s="291"/>
      <c r="EXK35" s="291"/>
      <c r="EXL35" s="291"/>
      <c r="EXM35" s="291"/>
      <c r="EXN35" s="291"/>
      <c r="EXO35" s="291"/>
      <c r="EXP35" s="291"/>
      <c r="EXQ35" s="291"/>
      <c r="EXR35" s="291"/>
      <c r="EXS35" s="291"/>
      <c r="EXT35" s="291"/>
      <c r="EXU35" s="291"/>
      <c r="EXV35" s="291"/>
      <c r="EXW35" s="291"/>
      <c r="EXX35" s="291"/>
      <c r="EXY35" s="291"/>
      <c r="EXZ35" s="291"/>
      <c r="EYA35" s="291"/>
      <c r="EYB35" s="291"/>
      <c r="EYC35" s="291"/>
      <c r="EYD35" s="291"/>
      <c r="EYE35" s="291"/>
      <c r="EYF35" s="291"/>
      <c r="EYG35" s="291"/>
      <c r="EYH35" s="291"/>
      <c r="EYI35" s="291"/>
      <c r="EYJ35" s="291"/>
      <c r="EYK35" s="291"/>
      <c r="EYL35" s="291"/>
      <c r="EYM35" s="291"/>
      <c r="EYN35" s="291"/>
      <c r="EYO35" s="291"/>
      <c r="EYP35" s="291"/>
      <c r="EYQ35" s="291"/>
      <c r="EYR35" s="291"/>
      <c r="EYS35" s="291"/>
      <c r="EYT35" s="291"/>
      <c r="EYU35" s="291"/>
      <c r="EYV35" s="291"/>
      <c r="EYW35" s="291"/>
      <c r="EYX35" s="291"/>
      <c r="EYY35" s="291"/>
      <c r="EYZ35" s="291"/>
      <c r="EZA35" s="291"/>
      <c r="EZB35" s="291"/>
      <c r="EZC35" s="291"/>
      <c r="EZD35" s="291"/>
      <c r="EZE35" s="291"/>
      <c r="EZF35" s="291"/>
      <c r="EZG35" s="291"/>
      <c r="EZH35" s="291"/>
      <c r="EZI35" s="291"/>
      <c r="EZJ35" s="291"/>
      <c r="EZK35" s="291"/>
      <c r="EZL35" s="291"/>
      <c r="EZM35" s="291"/>
      <c r="EZN35" s="291"/>
      <c r="EZO35" s="291"/>
      <c r="EZP35" s="291"/>
      <c r="EZQ35" s="291"/>
      <c r="EZR35" s="291"/>
      <c r="EZS35" s="291"/>
      <c r="EZT35" s="291"/>
      <c r="EZU35" s="291"/>
      <c r="EZV35" s="291"/>
      <c r="EZW35" s="291"/>
      <c r="EZX35" s="291"/>
      <c r="EZY35" s="291"/>
      <c r="EZZ35" s="291"/>
      <c r="FAA35" s="291"/>
      <c r="FAB35" s="291"/>
      <c r="FAC35" s="291"/>
      <c r="FAD35" s="291"/>
      <c r="FAE35" s="291"/>
      <c r="FAF35" s="291"/>
      <c r="FAG35" s="291"/>
      <c r="FAH35" s="291"/>
      <c r="FAI35" s="291"/>
      <c r="FAJ35" s="291"/>
      <c r="FAK35" s="291"/>
      <c r="FAL35" s="291"/>
      <c r="FAM35" s="291"/>
      <c r="FAN35" s="291"/>
      <c r="FAO35" s="291"/>
      <c r="FAP35" s="291"/>
      <c r="FAQ35" s="291"/>
      <c r="FAR35" s="291"/>
      <c r="FAS35" s="291"/>
      <c r="FAT35" s="291"/>
      <c r="FAU35" s="291"/>
      <c r="FAV35" s="291"/>
      <c r="FAW35" s="291"/>
      <c r="FAX35" s="291"/>
      <c r="FAY35" s="291"/>
      <c r="FAZ35" s="291"/>
      <c r="FBA35" s="291"/>
      <c r="FBB35" s="291"/>
      <c r="FBC35" s="291"/>
      <c r="FBD35" s="291"/>
      <c r="FBE35" s="291"/>
      <c r="FBF35" s="291"/>
      <c r="FBG35" s="291"/>
      <c r="FBH35" s="291"/>
      <c r="FBI35" s="291"/>
      <c r="FBJ35" s="291"/>
      <c r="FBK35" s="291"/>
      <c r="FBL35" s="291"/>
      <c r="FBM35" s="291"/>
      <c r="FBN35" s="291"/>
      <c r="FBO35" s="291"/>
      <c r="FBP35" s="291"/>
      <c r="FBQ35" s="291"/>
      <c r="FBR35" s="291"/>
      <c r="FBS35" s="291"/>
      <c r="FBT35" s="291"/>
      <c r="FBU35" s="291"/>
      <c r="FBV35" s="291"/>
      <c r="FBW35" s="291"/>
      <c r="FBX35" s="291"/>
      <c r="FBY35" s="291"/>
      <c r="FBZ35" s="291"/>
      <c r="FCA35" s="291"/>
      <c r="FCB35" s="291"/>
      <c r="FCC35" s="291"/>
      <c r="FCD35" s="291"/>
      <c r="FCE35" s="291"/>
      <c r="FCF35" s="291"/>
      <c r="FCG35" s="291"/>
      <c r="FCH35" s="291"/>
      <c r="FCI35" s="291"/>
      <c r="FCJ35" s="291"/>
      <c r="FCK35" s="291"/>
      <c r="FCL35" s="291"/>
      <c r="FCM35" s="291"/>
      <c r="FCN35" s="291"/>
      <c r="FCO35" s="291"/>
      <c r="FCP35" s="291"/>
      <c r="FCQ35" s="291"/>
      <c r="FCR35" s="291"/>
      <c r="FCS35" s="291"/>
      <c r="FCT35" s="291"/>
      <c r="FCU35" s="291"/>
      <c r="FCV35" s="291"/>
      <c r="FCW35" s="291"/>
      <c r="FCX35" s="291"/>
      <c r="FCY35" s="291"/>
      <c r="FCZ35" s="291"/>
      <c r="FDA35" s="291"/>
      <c r="FDB35" s="291"/>
      <c r="FDC35" s="291"/>
      <c r="FDD35" s="291"/>
      <c r="FDE35" s="291"/>
      <c r="FDF35" s="291"/>
      <c r="FDG35" s="291"/>
      <c r="FDH35" s="291"/>
      <c r="FDI35" s="291"/>
      <c r="FDJ35" s="291"/>
      <c r="FDK35" s="291"/>
      <c r="FDL35" s="291"/>
      <c r="FDM35" s="291"/>
      <c r="FDN35" s="291"/>
      <c r="FDO35" s="291"/>
      <c r="FDP35" s="291"/>
      <c r="FDQ35" s="291"/>
      <c r="FDR35" s="291"/>
      <c r="FDS35" s="291"/>
      <c r="FDT35" s="291"/>
      <c r="FDU35" s="291"/>
      <c r="FDV35" s="291"/>
      <c r="FDW35" s="291"/>
      <c r="FDX35" s="291"/>
      <c r="FDY35" s="291"/>
      <c r="FDZ35" s="291"/>
      <c r="FEA35" s="291"/>
      <c r="FEB35" s="291"/>
      <c r="FEC35" s="291"/>
      <c r="FED35" s="291"/>
      <c r="FEE35" s="291"/>
      <c r="FEF35" s="291"/>
      <c r="FEG35" s="291"/>
      <c r="FEH35" s="291"/>
      <c r="FEI35" s="291"/>
      <c r="FEJ35" s="291"/>
      <c r="FEK35" s="291"/>
      <c r="FEL35" s="291"/>
      <c r="FEM35" s="291"/>
      <c r="FEN35" s="291"/>
      <c r="FEO35" s="291"/>
      <c r="FEP35" s="291"/>
      <c r="FEQ35" s="291"/>
      <c r="FER35" s="291"/>
      <c r="FES35" s="291"/>
      <c r="FET35" s="291"/>
      <c r="FEU35" s="291"/>
      <c r="FEV35" s="291"/>
      <c r="FEW35" s="291"/>
      <c r="FEX35" s="291"/>
      <c r="FEY35" s="291"/>
      <c r="FEZ35" s="291"/>
      <c r="FFA35" s="291"/>
      <c r="FFB35" s="291"/>
      <c r="FFC35" s="291"/>
      <c r="FFD35" s="291"/>
      <c r="FFE35" s="291"/>
      <c r="FFF35" s="291"/>
      <c r="FFG35" s="291"/>
      <c r="FFH35" s="291"/>
      <c r="FFI35" s="291"/>
      <c r="FFJ35" s="291"/>
      <c r="FFK35" s="291"/>
      <c r="FFL35" s="291"/>
      <c r="FFM35" s="291"/>
      <c r="FFN35" s="291"/>
      <c r="FFO35" s="291"/>
      <c r="FFP35" s="291"/>
      <c r="FFQ35" s="291"/>
      <c r="FFR35" s="291"/>
      <c r="FFS35" s="291"/>
      <c r="FFT35" s="291"/>
      <c r="FFU35" s="291"/>
      <c r="FFV35" s="291"/>
      <c r="FFW35" s="291"/>
      <c r="FFX35" s="291"/>
      <c r="FFY35" s="291"/>
      <c r="FFZ35" s="291"/>
      <c r="FGA35" s="291"/>
      <c r="FGB35" s="291"/>
      <c r="FGC35" s="291"/>
      <c r="FGD35" s="291"/>
      <c r="FGE35" s="291"/>
      <c r="FGF35" s="291"/>
      <c r="FGG35" s="291"/>
      <c r="FGH35" s="291"/>
      <c r="FGI35" s="291"/>
      <c r="FGJ35" s="291"/>
      <c r="FGK35" s="291"/>
      <c r="FGL35" s="291"/>
      <c r="FGM35" s="291"/>
      <c r="FGN35" s="291"/>
      <c r="FGO35" s="291"/>
      <c r="FGP35" s="291"/>
      <c r="FGQ35" s="291"/>
      <c r="FGR35" s="291"/>
      <c r="FGS35" s="291"/>
      <c r="FGT35" s="291"/>
      <c r="FGU35" s="291"/>
      <c r="FGV35" s="291"/>
      <c r="FGW35" s="291"/>
      <c r="FGX35" s="291"/>
      <c r="FGY35" s="291"/>
      <c r="FGZ35" s="291"/>
      <c r="FHA35" s="291"/>
      <c r="FHB35" s="291"/>
      <c r="FHC35" s="291"/>
      <c r="FHD35" s="291"/>
      <c r="FHE35" s="291"/>
      <c r="FHF35" s="291"/>
      <c r="FHG35" s="291"/>
      <c r="FHH35" s="291"/>
      <c r="FHI35" s="291"/>
      <c r="FHJ35" s="291"/>
      <c r="FHK35" s="291"/>
      <c r="FHL35" s="291"/>
      <c r="FHM35" s="291"/>
      <c r="FHN35" s="291"/>
      <c r="FHO35" s="291"/>
      <c r="FHP35" s="291"/>
      <c r="FHQ35" s="291"/>
      <c r="FHR35" s="291"/>
      <c r="FHS35" s="291"/>
      <c r="FHT35" s="291"/>
      <c r="FHU35" s="291"/>
      <c r="FHV35" s="291"/>
      <c r="FHW35" s="291"/>
      <c r="FHX35" s="291"/>
      <c r="FHY35" s="291"/>
      <c r="FHZ35" s="291"/>
      <c r="FIA35" s="291"/>
      <c r="FIB35" s="291"/>
      <c r="FIC35" s="291"/>
      <c r="FID35" s="291"/>
      <c r="FIE35" s="291"/>
      <c r="FIF35" s="291"/>
      <c r="FIG35" s="291"/>
      <c r="FIH35" s="291"/>
      <c r="FII35" s="291"/>
      <c r="FIJ35" s="291"/>
      <c r="FIK35" s="291"/>
      <c r="FIL35" s="291"/>
      <c r="FIM35" s="291"/>
      <c r="FIN35" s="291"/>
      <c r="FIO35" s="291"/>
      <c r="FIP35" s="291"/>
      <c r="FIQ35" s="291"/>
      <c r="FIR35" s="291"/>
      <c r="FIS35" s="291"/>
      <c r="FIT35" s="291"/>
      <c r="FIU35" s="291"/>
      <c r="FIV35" s="291"/>
      <c r="FIW35" s="291"/>
      <c r="FIX35" s="291"/>
      <c r="FIY35" s="291"/>
      <c r="FIZ35" s="291"/>
      <c r="FJA35" s="291"/>
      <c r="FJB35" s="291"/>
      <c r="FJC35" s="291"/>
      <c r="FJD35" s="291"/>
      <c r="FJE35" s="291"/>
      <c r="FJF35" s="291"/>
      <c r="FJG35" s="291"/>
      <c r="FJH35" s="291"/>
      <c r="FJI35" s="291"/>
      <c r="FJJ35" s="291"/>
      <c r="FJK35" s="291"/>
      <c r="FJL35" s="291"/>
      <c r="FJM35" s="291"/>
      <c r="FJN35" s="291"/>
      <c r="FJO35" s="291"/>
      <c r="FJP35" s="291"/>
      <c r="FJQ35" s="291"/>
      <c r="FJR35" s="291"/>
      <c r="FJS35" s="291"/>
      <c r="FJT35" s="291"/>
      <c r="FJU35" s="291"/>
      <c r="FJV35" s="291"/>
      <c r="FJW35" s="291"/>
      <c r="FJX35" s="291"/>
      <c r="FJY35" s="291"/>
      <c r="FJZ35" s="291"/>
      <c r="FKA35" s="291"/>
      <c r="FKB35" s="291"/>
      <c r="FKC35" s="291"/>
      <c r="FKD35" s="291"/>
      <c r="FKE35" s="291"/>
      <c r="FKF35" s="291"/>
      <c r="FKG35" s="291"/>
      <c r="FKH35" s="291"/>
      <c r="FKI35" s="291"/>
      <c r="FKJ35" s="291"/>
      <c r="FKK35" s="291"/>
      <c r="FKL35" s="291"/>
      <c r="FKM35" s="291"/>
      <c r="FKN35" s="291"/>
      <c r="FKO35" s="291"/>
      <c r="FKP35" s="291"/>
      <c r="FKQ35" s="291"/>
      <c r="FKR35" s="291"/>
      <c r="FKS35" s="291"/>
      <c r="FKT35" s="291"/>
      <c r="FKU35" s="291"/>
      <c r="FKV35" s="291"/>
      <c r="FKW35" s="291"/>
      <c r="FKX35" s="291"/>
      <c r="FKY35" s="291"/>
      <c r="FKZ35" s="291"/>
      <c r="FLA35" s="291"/>
      <c r="FLB35" s="291"/>
      <c r="FLC35" s="291"/>
      <c r="FLD35" s="291"/>
      <c r="FLE35" s="291"/>
      <c r="FLF35" s="291"/>
      <c r="FLG35" s="291"/>
      <c r="FLH35" s="291"/>
      <c r="FLI35" s="291"/>
      <c r="FLJ35" s="291"/>
      <c r="FLK35" s="291"/>
      <c r="FLL35" s="291"/>
      <c r="FLM35" s="291"/>
      <c r="FLN35" s="291"/>
      <c r="FLO35" s="291"/>
      <c r="FLP35" s="291"/>
      <c r="FLQ35" s="291"/>
      <c r="FLR35" s="291"/>
      <c r="FLS35" s="291"/>
      <c r="FLT35" s="291"/>
      <c r="FLU35" s="291"/>
      <c r="FLV35" s="291"/>
      <c r="FLW35" s="291"/>
      <c r="FLX35" s="291"/>
      <c r="FLY35" s="291"/>
      <c r="FLZ35" s="291"/>
      <c r="FMA35" s="291"/>
      <c r="FMB35" s="291"/>
      <c r="FMC35" s="291"/>
      <c r="FMD35" s="291"/>
      <c r="FME35" s="291"/>
      <c r="FMF35" s="291"/>
      <c r="FMG35" s="291"/>
      <c r="FMH35" s="291"/>
      <c r="FMI35" s="291"/>
      <c r="FMJ35" s="291"/>
      <c r="FMK35" s="291"/>
      <c r="FML35" s="291"/>
      <c r="FMM35" s="291"/>
      <c r="FMN35" s="291"/>
      <c r="FMO35" s="291"/>
      <c r="FMP35" s="291"/>
      <c r="FMQ35" s="291"/>
      <c r="FMR35" s="291"/>
      <c r="FMS35" s="291"/>
      <c r="FMT35" s="291"/>
      <c r="FMU35" s="291"/>
      <c r="FMV35" s="291"/>
      <c r="FMW35" s="291"/>
      <c r="FMX35" s="291"/>
      <c r="FMY35" s="291"/>
      <c r="FMZ35" s="291"/>
      <c r="FNA35" s="291"/>
      <c r="FNB35" s="291"/>
      <c r="FNC35" s="291"/>
      <c r="FND35" s="291"/>
      <c r="FNE35" s="291"/>
      <c r="FNF35" s="291"/>
      <c r="FNG35" s="291"/>
      <c r="FNH35" s="291"/>
      <c r="FNI35" s="291"/>
      <c r="FNJ35" s="291"/>
      <c r="FNK35" s="291"/>
      <c r="FNL35" s="291"/>
      <c r="FNM35" s="291"/>
      <c r="FNN35" s="291"/>
      <c r="FNO35" s="291"/>
      <c r="FNP35" s="291"/>
      <c r="FNQ35" s="291"/>
      <c r="FNR35" s="291"/>
      <c r="FNS35" s="291"/>
      <c r="FNT35" s="291"/>
      <c r="FNU35" s="291"/>
      <c r="FNV35" s="291"/>
      <c r="FNW35" s="291"/>
      <c r="FNX35" s="291"/>
      <c r="FNY35" s="291"/>
      <c r="FNZ35" s="291"/>
      <c r="FOA35" s="291"/>
      <c r="FOB35" s="291"/>
      <c r="FOC35" s="291"/>
      <c r="FOD35" s="291"/>
      <c r="FOE35" s="291"/>
      <c r="FOF35" s="291"/>
      <c r="FOG35" s="291"/>
      <c r="FOH35" s="291"/>
      <c r="FOI35" s="291"/>
      <c r="FOJ35" s="291"/>
      <c r="FOK35" s="291"/>
      <c r="FOL35" s="291"/>
      <c r="FOM35" s="291"/>
      <c r="FON35" s="291"/>
      <c r="FOO35" s="291"/>
      <c r="FOP35" s="291"/>
      <c r="FOQ35" s="291"/>
      <c r="FOR35" s="291"/>
      <c r="FOS35" s="291"/>
      <c r="FOT35" s="291"/>
      <c r="FOU35" s="291"/>
      <c r="FOV35" s="291"/>
      <c r="FOW35" s="291"/>
      <c r="FOX35" s="291"/>
      <c r="FOY35" s="291"/>
      <c r="FOZ35" s="291"/>
      <c r="FPA35" s="291"/>
      <c r="FPB35" s="291"/>
      <c r="FPC35" s="291"/>
      <c r="FPD35" s="291"/>
      <c r="FPE35" s="291"/>
      <c r="FPF35" s="291"/>
      <c r="FPG35" s="291"/>
      <c r="FPH35" s="291"/>
      <c r="FPI35" s="291"/>
      <c r="FPJ35" s="291"/>
      <c r="FPK35" s="291"/>
      <c r="FPL35" s="291"/>
      <c r="FPM35" s="291"/>
      <c r="FPN35" s="291"/>
      <c r="FPO35" s="291"/>
      <c r="FPP35" s="291"/>
      <c r="FPQ35" s="291"/>
      <c r="FPR35" s="291"/>
      <c r="FPS35" s="291"/>
      <c r="FPT35" s="291"/>
      <c r="FPU35" s="291"/>
      <c r="FPV35" s="291"/>
      <c r="FPW35" s="291"/>
      <c r="FPX35" s="291"/>
      <c r="FPY35" s="291"/>
      <c r="FPZ35" s="291"/>
      <c r="FQA35" s="291"/>
      <c r="FQB35" s="291"/>
      <c r="FQC35" s="291"/>
      <c r="FQD35" s="291"/>
      <c r="FQE35" s="291"/>
      <c r="FQF35" s="291"/>
      <c r="FQG35" s="291"/>
      <c r="FQH35" s="291"/>
      <c r="FQI35" s="291"/>
      <c r="FQJ35" s="291"/>
      <c r="FQK35" s="291"/>
      <c r="FQL35" s="291"/>
      <c r="FQM35" s="291"/>
      <c r="FQN35" s="291"/>
      <c r="FQO35" s="291"/>
      <c r="FQP35" s="291"/>
      <c r="FQQ35" s="291"/>
      <c r="FQR35" s="291"/>
      <c r="FQS35" s="291"/>
      <c r="FQT35" s="291"/>
      <c r="FQU35" s="291"/>
      <c r="FQV35" s="291"/>
      <c r="FQW35" s="291"/>
      <c r="FQX35" s="291"/>
      <c r="FQY35" s="291"/>
      <c r="FQZ35" s="291"/>
      <c r="FRA35" s="291"/>
      <c r="FRB35" s="291"/>
      <c r="FRC35" s="291"/>
      <c r="FRD35" s="291"/>
      <c r="FRE35" s="291"/>
      <c r="FRF35" s="291"/>
      <c r="FRG35" s="291"/>
      <c r="FRH35" s="291"/>
      <c r="FRI35" s="291"/>
      <c r="FRJ35" s="291"/>
      <c r="FRK35" s="291"/>
      <c r="FRL35" s="291"/>
      <c r="FRM35" s="291"/>
      <c r="FRN35" s="291"/>
      <c r="FRO35" s="291"/>
      <c r="FRP35" s="291"/>
      <c r="FRQ35" s="291"/>
      <c r="FRR35" s="291"/>
      <c r="FRS35" s="291"/>
      <c r="FRT35" s="291"/>
      <c r="FRU35" s="291"/>
      <c r="FRV35" s="291"/>
      <c r="FRW35" s="291"/>
      <c r="FRX35" s="291"/>
      <c r="FRY35" s="291"/>
      <c r="FRZ35" s="291"/>
      <c r="FSA35" s="291"/>
      <c r="FSB35" s="291"/>
      <c r="FSC35" s="291"/>
      <c r="FSD35" s="291"/>
      <c r="FSE35" s="291"/>
      <c r="FSF35" s="291"/>
      <c r="FSG35" s="291"/>
      <c r="FSH35" s="291"/>
      <c r="FSI35" s="291"/>
      <c r="FSJ35" s="291"/>
      <c r="FSK35" s="291"/>
      <c r="FSL35" s="291"/>
      <c r="FSM35" s="291"/>
      <c r="FSN35" s="291"/>
      <c r="FSO35" s="291"/>
      <c r="FSP35" s="291"/>
      <c r="FSQ35" s="291"/>
      <c r="FSR35" s="291"/>
      <c r="FSS35" s="291"/>
      <c r="FST35" s="291"/>
      <c r="FSU35" s="291"/>
      <c r="FSV35" s="291"/>
      <c r="FSW35" s="291"/>
      <c r="FSX35" s="291"/>
      <c r="FSY35" s="291"/>
      <c r="FSZ35" s="291"/>
      <c r="FTA35" s="291"/>
      <c r="FTB35" s="291"/>
      <c r="FTC35" s="291"/>
      <c r="FTD35" s="291"/>
      <c r="FTE35" s="291"/>
      <c r="FTF35" s="291"/>
      <c r="FTG35" s="291"/>
      <c r="FTH35" s="291"/>
      <c r="FTI35" s="291"/>
      <c r="FTJ35" s="291"/>
      <c r="FTK35" s="291"/>
      <c r="FTL35" s="291"/>
      <c r="FTM35" s="291"/>
      <c r="FTN35" s="291"/>
      <c r="FTO35" s="291"/>
      <c r="FTP35" s="291"/>
      <c r="FTQ35" s="291"/>
      <c r="FTR35" s="291"/>
      <c r="FTS35" s="291"/>
      <c r="FTT35" s="291"/>
      <c r="FTU35" s="291"/>
      <c r="FTV35" s="291"/>
      <c r="FTW35" s="291"/>
      <c r="FTX35" s="291"/>
      <c r="FTY35" s="291"/>
      <c r="FTZ35" s="291"/>
      <c r="FUA35" s="291"/>
      <c r="FUB35" s="291"/>
      <c r="FUC35" s="291"/>
      <c r="FUD35" s="291"/>
      <c r="FUE35" s="291"/>
      <c r="FUF35" s="291"/>
      <c r="FUG35" s="291"/>
      <c r="FUH35" s="291"/>
      <c r="FUI35" s="291"/>
      <c r="FUJ35" s="291"/>
      <c r="FUK35" s="291"/>
      <c r="FUL35" s="291"/>
      <c r="FUM35" s="291"/>
      <c r="FUN35" s="291"/>
      <c r="FUO35" s="291"/>
      <c r="FUP35" s="291"/>
      <c r="FUQ35" s="291"/>
      <c r="FUR35" s="291"/>
      <c r="FUS35" s="291"/>
      <c r="FUT35" s="291"/>
      <c r="FUU35" s="291"/>
      <c r="FUV35" s="291"/>
      <c r="FUW35" s="291"/>
      <c r="FUX35" s="291"/>
      <c r="FUY35" s="291"/>
      <c r="FUZ35" s="291"/>
      <c r="FVA35" s="291"/>
      <c r="FVB35" s="291"/>
      <c r="FVC35" s="291"/>
      <c r="FVD35" s="291"/>
      <c r="FVE35" s="291"/>
      <c r="FVF35" s="291"/>
      <c r="FVG35" s="291"/>
      <c r="FVH35" s="291"/>
      <c r="FVI35" s="291"/>
      <c r="FVJ35" s="291"/>
      <c r="FVK35" s="291"/>
      <c r="FVL35" s="291"/>
      <c r="FVM35" s="291"/>
      <c r="FVN35" s="291"/>
      <c r="FVO35" s="291"/>
      <c r="FVP35" s="291"/>
      <c r="FVQ35" s="291"/>
      <c r="FVR35" s="291"/>
      <c r="FVS35" s="291"/>
      <c r="FVT35" s="291"/>
      <c r="FVU35" s="291"/>
      <c r="FVV35" s="291"/>
      <c r="FVW35" s="291"/>
      <c r="FVX35" s="291"/>
      <c r="FVY35" s="291"/>
      <c r="FVZ35" s="291"/>
      <c r="FWA35" s="291"/>
      <c r="FWB35" s="291"/>
      <c r="FWC35" s="291"/>
      <c r="FWD35" s="291"/>
      <c r="FWE35" s="291"/>
      <c r="FWF35" s="291"/>
      <c r="FWG35" s="291"/>
      <c r="FWH35" s="291"/>
      <c r="FWI35" s="291"/>
      <c r="FWJ35" s="291"/>
      <c r="FWK35" s="291"/>
      <c r="FWL35" s="291"/>
      <c r="FWM35" s="291"/>
      <c r="FWN35" s="291"/>
      <c r="FWO35" s="291"/>
      <c r="FWP35" s="291"/>
      <c r="FWQ35" s="291"/>
      <c r="FWR35" s="291"/>
      <c r="FWS35" s="291"/>
      <c r="FWT35" s="291"/>
      <c r="FWU35" s="291"/>
      <c r="FWV35" s="291"/>
      <c r="FWW35" s="291"/>
      <c r="FWX35" s="291"/>
      <c r="FWY35" s="291"/>
      <c r="FWZ35" s="291"/>
      <c r="FXA35" s="291"/>
      <c r="FXB35" s="291"/>
      <c r="FXC35" s="291"/>
      <c r="FXD35" s="291"/>
      <c r="FXE35" s="291"/>
      <c r="FXF35" s="291"/>
      <c r="FXG35" s="291"/>
      <c r="FXH35" s="291"/>
      <c r="FXI35" s="291"/>
      <c r="FXJ35" s="291"/>
      <c r="FXK35" s="291"/>
      <c r="FXL35" s="291"/>
      <c r="FXM35" s="291"/>
      <c r="FXN35" s="291"/>
      <c r="FXO35" s="291"/>
      <c r="FXP35" s="291"/>
      <c r="FXQ35" s="291"/>
      <c r="FXR35" s="291"/>
      <c r="FXS35" s="291"/>
      <c r="FXT35" s="291"/>
      <c r="FXU35" s="291"/>
      <c r="FXV35" s="291"/>
      <c r="FXW35" s="291"/>
      <c r="FXX35" s="291"/>
      <c r="FXY35" s="291"/>
      <c r="FXZ35" s="291"/>
      <c r="FYA35" s="291"/>
      <c r="FYB35" s="291"/>
      <c r="FYC35" s="291"/>
      <c r="FYD35" s="291"/>
      <c r="FYE35" s="291"/>
      <c r="FYF35" s="291"/>
      <c r="FYG35" s="291"/>
      <c r="FYH35" s="291"/>
      <c r="FYI35" s="291"/>
      <c r="FYJ35" s="291"/>
      <c r="FYK35" s="291"/>
      <c r="FYL35" s="291"/>
      <c r="FYM35" s="291"/>
      <c r="FYN35" s="291"/>
      <c r="FYO35" s="291"/>
      <c r="FYP35" s="291"/>
      <c r="FYQ35" s="291"/>
      <c r="FYR35" s="291"/>
      <c r="FYS35" s="291"/>
      <c r="FYT35" s="291"/>
      <c r="FYU35" s="291"/>
      <c r="FYV35" s="291"/>
      <c r="FYW35" s="291"/>
      <c r="FYX35" s="291"/>
      <c r="FYY35" s="291"/>
      <c r="FYZ35" s="291"/>
      <c r="FZA35" s="291"/>
      <c r="FZB35" s="291"/>
      <c r="FZC35" s="291"/>
      <c r="FZD35" s="291"/>
      <c r="FZE35" s="291"/>
      <c r="FZF35" s="291"/>
      <c r="FZG35" s="291"/>
      <c r="FZH35" s="291"/>
      <c r="FZI35" s="291"/>
      <c r="FZJ35" s="291"/>
      <c r="FZK35" s="291"/>
      <c r="FZL35" s="291"/>
      <c r="FZM35" s="291"/>
      <c r="FZN35" s="291"/>
      <c r="FZO35" s="291"/>
      <c r="FZP35" s="291"/>
      <c r="FZQ35" s="291"/>
      <c r="FZR35" s="291"/>
      <c r="FZS35" s="291"/>
      <c r="FZT35" s="291"/>
      <c r="FZU35" s="291"/>
      <c r="FZV35" s="291"/>
      <c r="FZW35" s="291"/>
      <c r="FZX35" s="291"/>
      <c r="FZY35" s="291"/>
      <c r="FZZ35" s="291"/>
      <c r="GAA35" s="291"/>
      <c r="GAB35" s="291"/>
      <c r="GAC35" s="291"/>
      <c r="GAD35" s="291"/>
      <c r="GAE35" s="291"/>
      <c r="GAF35" s="291"/>
      <c r="GAG35" s="291"/>
      <c r="GAH35" s="291"/>
      <c r="GAI35" s="291"/>
      <c r="GAJ35" s="291"/>
      <c r="GAK35" s="291"/>
      <c r="GAL35" s="291"/>
      <c r="GAM35" s="291"/>
      <c r="GAN35" s="291"/>
      <c r="GAO35" s="291"/>
      <c r="GAP35" s="291"/>
      <c r="GAQ35" s="291"/>
      <c r="GAR35" s="291"/>
      <c r="GAS35" s="291"/>
      <c r="GAT35" s="291"/>
      <c r="GAU35" s="291"/>
      <c r="GAV35" s="291"/>
      <c r="GAW35" s="291"/>
      <c r="GAX35" s="291"/>
      <c r="GAY35" s="291"/>
      <c r="GAZ35" s="291"/>
      <c r="GBA35" s="291"/>
      <c r="GBB35" s="291"/>
      <c r="GBC35" s="291"/>
      <c r="GBD35" s="291"/>
      <c r="GBE35" s="291"/>
      <c r="GBF35" s="291"/>
      <c r="GBG35" s="291"/>
      <c r="GBH35" s="291"/>
      <c r="GBI35" s="291"/>
      <c r="GBJ35" s="291"/>
      <c r="GBK35" s="291"/>
      <c r="GBL35" s="291"/>
      <c r="GBM35" s="291"/>
      <c r="GBN35" s="291"/>
      <c r="GBO35" s="291"/>
      <c r="GBP35" s="291"/>
      <c r="GBQ35" s="291"/>
      <c r="GBR35" s="291"/>
      <c r="GBS35" s="291"/>
      <c r="GBT35" s="291"/>
      <c r="GBU35" s="291"/>
      <c r="GBV35" s="291"/>
      <c r="GBW35" s="291"/>
      <c r="GBX35" s="291"/>
      <c r="GBY35" s="291"/>
      <c r="GBZ35" s="291"/>
      <c r="GCA35" s="291"/>
      <c r="GCB35" s="291"/>
      <c r="GCC35" s="291"/>
      <c r="GCD35" s="291"/>
      <c r="GCE35" s="291"/>
      <c r="GCF35" s="291"/>
      <c r="GCG35" s="291"/>
      <c r="GCH35" s="291"/>
      <c r="GCI35" s="291"/>
      <c r="GCJ35" s="291"/>
      <c r="GCK35" s="291"/>
      <c r="GCL35" s="291"/>
      <c r="GCM35" s="291"/>
      <c r="GCN35" s="291"/>
      <c r="GCO35" s="291"/>
      <c r="GCP35" s="291"/>
      <c r="GCQ35" s="291"/>
      <c r="GCR35" s="291"/>
      <c r="GCS35" s="291"/>
      <c r="GCT35" s="291"/>
      <c r="GCU35" s="291"/>
      <c r="GCV35" s="291"/>
      <c r="GCW35" s="291"/>
      <c r="GCX35" s="291"/>
      <c r="GCY35" s="291"/>
      <c r="GCZ35" s="291"/>
      <c r="GDA35" s="291"/>
      <c r="GDB35" s="291"/>
      <c r="GDC35" s="291"/>
      <c r="GDD35" s="291"/>
      <c r="GDE35" s="291"/>
      <c r="GDF35" s="291"/>
      <c r="GDG35" s="291"/>
      <c r="GDH35" s="291"/>
      <c r="GDI35" s="291"/>
      <c r="GDJ35" s="291"/>
      <c r="GDK35" s="291"/>
      <c r="GDL35" s="291"/>
      <c r="GDM35" s="291"/>
      <c r="GDN35" s="291"/>
      <c r="GDO35" s="291"/>
      <c r="GDP35" s="291"/>
      <c r="GDQ35" s="291"/>
      <c r="GDR35" s="291"/>
      <c r="GDS35" s="291"/>
      <c r="GDT35" s="291"/>
      <c r="GDU35" s="291"/>
      <c r="GDV35" s="291"/>
      <c r="GDW35" s="291"/>
      <c r="GDX35" s="291"/>
      <c r="GDY35" s="291"/>
      <c r="GDZ35" s="291"/>
      <c r="GEA35" s="291"/>
      <c r="GEB35" s="291"/>
      <c r="GEC35" s="291"/>
      <c r="GED35" s="291"/>
      <c r="GEE35" s="291"/>
      <c r="GEF35" s="291"/>
      <c r="GEG35" s="291"/>
      <c r="GEH35" s="291"/>
      <c r="GEI35" s="291"/>
      <c r="GEJ35" s="291"/>
      <c r="GEK35" s="291"/>
      <c r="GEL35" s="291"/>
      <c r="GEM35" s="291"/>
      <c r="GEN35" s="291"/>
      <c r="GEO35" s="291"/>
      <c r="GEP35" s="291"/>
      <c r="GEQ35" s="291"/>
      <c r="GER35" s="291"/>
      <c r="GES35" s="291"/>
      <c r="GET35" s="291"/>
      <c r="GEU35" s="291"/>
      <c r="GEV35" s="291"/>
      <c r="GEW35" s="291"/>
      <c r="GEX35" s="291"/>
      <c r="GEY35" s="291"/>
      <c r="GEZ35" s="291"/>
      <c r="GFA35" s="291"/>
      <c r="GFB35" s="291"/>
      <c r="GFC35" s="291"/>
      <c r="GFD35" s="291"/>
      <c r="GFE35" s="291"/>
      <c r="GFF35" s="291"/>
      <c r="GFG35" s="291"/>
      <c r="GFH35" s="291"/>
      <c r="GFI35" s="291"/>
      <c r="GFJ35" s="291"/>
      <c r="GFK35" s="291"/>
      <c r="GFL35" s="291"/>
      <c r="GFM35" s="291"/>
      <c r="GFN35" s="291"/>
      <c r="GFO35" s="291"/>
      <c r="GFP35" s="291"/>
      <c r="GFQ35" s="291"/>
      <c r="GFR35" s="291"/>
      <c r="GFS35" s="291"/>
      <c r="GFT35" s="291"/>
      <c r="GFU35" s="291"/>
      <c r="GFV35" s="291"/>
      <c r="GFW35" s="291"/>
      <c r="GFX35" s="291"/>
      <c r="GFY35" s="291"/>
      <c r="GFZ35" s="291"/>
      <c r="GGA35" s="291"/>
      <c r="GGB35" s="291"/>
      <c r="GGC35" s="291"/>
      <c r="GGD35" s="291"/>
      <c r="GGE35" s="291"/>
      <c r="GGF35" s="291"/>
      <c r="GGG35" s="291"/>
      <c r="GGH35" s="291"/>
      <c r="GGI35" s="291"/>
      <c r="GGJ35" s="291"/>
      <c r="GGK35" s="291"/>
      <c r="GGL35" s="291"/>
      <c r="GGM35" s="291"/>
      <c r="GGN35" s="291"/>
      <c r="GGO35" s="291"/>
      <c r="GGP35" s="291"/>
      <c r="GGQ35" s="291"/>
      <c r="GGR35" s="291"/>
      <c r="GGS35" s="291"/>
      <c r="GGT35" s="291"/>
      <c r="GGU35" s="291"/>
      <c r="GGV35" s="291"/>
      <c r="GGW35" s="291"/>
      <c r="GGX35" s="291"/>
      <c r="GGY35" s="291"/>
      <c r="GGZ35" s="291"/>
      <c r="GHA35" s="291"/>
      <c r="GHB35" s="291"/>
      <c r="GHC35" s="291"/>
      <c r="GHD35" s="291"/>
      <c r="GHE35" s="291"/>
      <c r="GHF35" s="291"/>
      <c r="GHG35" s="291"/>
      <c r="GHH35" s="291"/>
      <c r="GHI35" s="291"/>
      <c r="GHJ35" s="291"/>
      <c r="GHK35" s="291"/>
      <c r="GHL35" s="291"/>
      <c r="GHM35" s="291"/>
      <c r="GHN35" s="291"/>
      <c r="GHO35" s="291"/>
      <c r="GHP35" s="291"/>
      <c r="GHQ35" s="291"/>
      <c r="GHR35" s="291"/>
      <c r="GHS35" s="291"/>
      <c r="GHT35" s="291"/>
      <c r="GHU35" s="291"/>
      <c r="GHV35" s="291"/>
      <c r="GHW35" s="291"/>
      <c r="GHX35" s="291"/>
      <c r="GHY35" s="291"/>
      <c r="GHZ35" s="291"/>
      <c r="GIA35" s="291"/>
      <c r="GIB35" s="291"/>
      <c r="GIC35" s="291"/>
      <c r="GID35" s="291"/>
      <c r="GIE35" s="291"/>
      <c r="GIF35" s="291"/>
      <c r="GIG35" s="291"/>
      <c r="GIH35" s="291"/>
      <c r="GII35" s="291"/>
      <c r="GIJ35" s="291"/>
      <c r="GIK35" s="291"/>
      <c r="GIL35" s="291"/>
      <c r="GIM35" s="291"/>
      <c r="GIN35" s="291"/>
      <c r="GIO35" s="291"/>
      <c r="GIP35" s="291"/>
      <c r="GIQ35" s="291"/>
      <c r="GIR35" s="291"/>
      <c r="GIS35" s="291"/>
      <c r="GIT35" s="291"/>
      <c r="GIU35" s="291"/>
      <c r="GIV35" s="291"/>
      <c r="GIW35" s="291"/>
      <c r="GIX35" s="291"/>
      <c r="GIY35" s="291"/>
      <c r="GIZ35" s="291"/>
      <c r="GJA35" s="291"/>
      <c r="GJB35" s="291"/>
      <c r="GJC35" s="291"/>
      <c r="GJD35" s="291"/>
      <c r="GJE35" s="291"/>
      <c r="GJF35" s="291"/>
      <c r="GJG35" s="291"/>
      <c r="GJH35" s="291"/>
      <c r="GJI35" s="291"/>
      <c r="GJJ35" s="291"/>
      <c r="GJK35" s="291"/>
      <c r="GJL35" s="291"/>
      <c r="GJM35" s="291"/>
      <c r="GJN35" s="291"/>
      <c r="GJO35" s="291"/>
      <c r="GJP35" s="291"/>
      <c r="GJQ35" s="291"/>
      <c r="GJR35" s="291"/>
      <c r="GJS35" s="291"/>
      <c r="GJT35" s="291"/>
      <c r="GJU35" s="291"/>
      <c r="GJV35" s="291"/>
      <c r="GJW35" s="291"/>
      <c r="GJX35" s="291"/>
      <c r="GJY35" s="291"/>
      <c r="GJZ35" s="291"/>
      <c r="GKA35" s="291"/>
      <c r="GKB35" s="291"/>
      <c r="GKC35" s="291"/>
      <c r="GKD35" s="291"/>
      <c r="GKE35" s="291"/>
      <c r="GKF35" s="291"/>
      <c r="GKG35" s="291"/>
      <c r="GKH35" s="291"/>
      <c r="GKI35" s="291"/>
      <c r="GKJ35" s="291"/>
      <c r="GKK35" s="291"/>
      <c r="GKL35" s="291"/>
      <c r="GKM35" s="291"/>
      <c r="GKN35" s="291"/>
      <c r="GKO35" s="291"/>
      <c r="GKP35" s="291"/>
      <c r="GKQ35" s="291"/>
      <c r="GKR35" s="291"/>
      <c r="GKS35" s="291"/>
      <c r="GKT35" s="291"/>
      <c r="GKU35" s="291"/>
      <c r="GKV35" s="291"/>
      <c r="GKW35" s="291"/>
      <c r="GKX35" s="291"/>
      <c r="GKY35" s="291"/>
      <c r="GKZ35" s="291"/>
      <c r="GLA35" s="291"/>
      <c r="GLB35" s="291"/>
      <c r="GLC35" s="291"/>
      <c r="GLD35" s="291"/>
      <c r="GLE35" s="291"/>
      <c r="GLF35" s="291"/>
      <c r="GLG35" s="291"/>
      <c r="GLH35" s="291"/>
      <c r="GLI35" s="291"/>
      <c r="GLJ35" s="291"/>
      <c r="GLK35" s="291"/>
      <c r="GLL35" s="291"/>
      <c r="GLM35" s="291"/>
      <c r="GLN35" s="291"/>
      <c r="GLO35" s="291"/>
      <c r="GLP35" s="291"/>
      <c r="GLQ35" s="291"/>
      <c r="GLR35" s="291"/>
      <c r="GLS35" s="291"/>
      <c r="GLT35" s="291"/>
      <c r="GLU35" s="291"/>
      <c r="GLV35" s="291"/>
      <c r="GLW35" s="291"/>
      <c r="GLX35" s="291"/>
      <c r="GLY35" s="291"/>
      <c r="GLZ35" s="291"/>
      <c r="GMA35" s="291"/>
      <c r="GMB35" s="291"/>
      <c r="GMC35" s="291"/>
      <c r="GMD35" s="291"/>
      <c r="GME35" s="291"/>
      <c r="GMF35" s="291"/>
      <c r="GMG35" s="291"/>
      <c r="GMH35" s="291"/>
      <c r="GMI35" s="291"/>
      <c r="GMJ35" s="291"/>
      <c r="GMK35" s="291"/>
      <c r="GML35" s="291"/>
      <c r="GMM35" s="291"/>
      <c r="GMN35" s="291"/>
      <c r="GMO35" s="291"/>
      <c r="GMP35" s="291"/>
      <c r="GMQ35" s="291"/>
      <c r="GMR35" s="291"/>
      <c r="GMS35" s="291"/>
      <c r="GMT35" s="291"/>
      <c r="GMU35" s="291"/>
      <c r="GMV35" s="291"/>
      <c r="GMW35" s="291"/>
      <c r="GMX35" s="291"/>
      <c r="GMY35" s="291"/>
      <c r="GMZ35" s="291"/>
      <c r="GNA35" s="291"/>
      <c r="GNB35" s="291"/>
      <c r="GNC35" s="291"/>
      <c r="GND35" s="291"/>
      <c r="GNE35" s="291"/>
      <c r="GNF35" s="291"/>
      <c r="GNG35" s="291"/>
      <c r="GNH35" s="291"/>
      <c r="GNI35" s="291"/>
      <c r="GNJ35" s="291"/>
      <c r="GNK35" s="291"/>
      <c r="GNL35" s="291"/>
      <c r="GNM35" s="291"/>
      <c r="GNN35" s="291"/>
      <c r="GNO35" s="291"/>
      <c r="GNP35" s="291"/>
      <c r="GNQ35" s="291"/>
      <c r="GNR35" s="291"/>
      <c r="GNS35" s="291"/>
      <c r="GNT35" s="291"/>
      <c r="GNU35" s="291"/>
      <c r="GNV35" s="291"/>
      <c r="GNW35" s="291"/>
      <c r="GNX35" s="291"/>
      <c r="GNY35" s="291"/>
      <c r="GNZ35" s="291"/>
      <c r="GOA35" s="291"/>
      <c r="GOB35" s="291"/>
      <c r="GOC35" s="291"/>
      <c r="GOD35" s="291"/>
      <c r="GOE35" s="291"/>
      <c r="GOF35" s="291"/>
      <c r="GOG35" s="291"/>
      <c r="GOH35" s="291"/>
      <c r="GOI35" s="291"/>
      <c r="GOJ35" s="291"/>
      <c r="GOK35" s="291"/>
      <c r="GOL35" s="291"/>
      <c r="GOM35" s="291"/>
      <c r="GON35" s="291"/>
      <c r="GOO35" s="291"/>
      <c r="GOP35" s="291"/>
      <c r="GOQ35" s="291"/>
      <c r="GOR35" s="291"/>
      <c r="GOS35" s="291"/>
      <c r="GOT35" s="291"/>
      <c r="GOU35" s="291"/>
      <c r="GOV35" s="291"/>
      <c r="GOW35" s="291"/>
      <c r="GOX35" s="291"/>
      <c r="GOY35" s="291"/>
      <c r="GOZ35" s="291"/>
      <c r="GPA35" s="291"/>
      <c r="GPB35" s="291"/>
      <c r="GPC35" s="291"/>
      <c r="GPD35" s="291"/>
      <c r="GPE35" s="291"/>
      <c r="GPF35" s="291"/>
      <c r="GPG35" s="291"/>
      <c r="GPH35" s="291"/>
      <c r="GPI35" s="291"/>
      <c r="GPJ35" s="291"/>
      <c r="GPK35" s="291"/>
      <c r="GPL35" s="291"/>
      <c r="GPM35" s="291"/>
      <c r="GPN35" s="291"/>
      <c r="GPO35" s="291"/>
      <c r="GPP35" s="291"/>
      <c r="GPQ35" s="291"/>
      <c r="GPR35" s="291"/>
      <c r="GPS35" s="291"/>
      <c r="GPT35" s="291"/>
      <c r="GPU35" s="291"/>
      <c r="GPV35" s="291"/>
      <c r="GPW35" s="291"/>
      <c r="GPX35" s="291"/>
      <c r="GPY35" s="291"/>
      <c r="GPZ35" s="291"/>
      <c r="GQA35" s="291"/>
      <c r="GQB35" s="291"/>
      <c r="GQC35" s="291"/>
      <c r="GQD35" s="291"/>
      <c r="GQE35" s="291"/>
      <c r="GQF35" s="291"/>
      <c r="GQG35" s="291"/>
      <c r="GQH35" s="291"/>
      <c r="GQI35" s="291"/>
      <c r="GQJ35" s="291"/>
      <c r="GQK35" s="291"/>
      <c r="GQL35" s="291"/>
      <c r="GQM35" s="291"/>
      <c r="GQN35" s="291"/>
      <c r="GQO35" s="291"/>
      <c r="GQP35" s="291"/>
      <c r="GQQ35" s="291"/>
      <c r="GQR35" s="291"/>
      <c r="GQS35" s="291"/>
      <c r="GQT35" s="291"/>
      <c r="GQU35" s="291"/>
      <c r="GQV35" s="291"/>
      <c r="GQW35" s="291"/>
      <c r="GQX35" s="291"/>
      <c r="GQY35" s="291"/>
      <c r="GQZ35" s="291"/>
      <c r="GRA35" s="291"/>
      <c r="GRB35" s="291"/>
      <c r="GRC35" s="291"/>
      <c r="GRD35" s="291"/>
      <c r="GRE35" s="291"/>
      <c r="GRF35" s="291"/>
      <c r="GRG35" s="291"/>
      <c r="GRH35" s="291"/>
      <c r="GRI35" s="291"/>
      <c r="GRJ35" s="291"/>
      <c r="GRK35" s="291"/>
      <c r="GRL35" s="291"/>
      <c r="GRM35" s="291"/>
      <c r="GRN35" s="291"/>
      <c r="GRO35" s="291"/>
      <c r="GRP35" s="291"/>
      <c r="GRQ35" s="291"/>
      <c r="GRR35" s="291"/>
      <c r="GRS35" s="291"/>
      <c r="GRT35" s="291"/>
      <c r="GRU35" s="291"/>
      <c r="GRV35" s="291"/>
      <c r="GRW35" s="291"/>
      <c r="GRX35" s="291"/>
      <c r="GRY35" s="291"/>
      <c r="GRZ35" s="291"/>
      <c r="GSA35" s="291"/>
      <c r="GSB35" s="291"/>
      <c r="GSC35" s="291"/>
      <c r="GSD35" s="291"/>
      <c r="GSE35" s="291"/>
      <c r="GSF35" s="291"/>
      <c r="GSG35" s="291"/>
      <c r="GSH35" s="291"/>
      <c r="GSI35" s="291"/>
      <c r="GSJ35" s="291"/>
      <c r="GSK35" s="291"/>
      <c r="GSL35" s="291"/>
      <c r="GSM35" s="291"/>
      <c r="GSN35" s="291"/>
      <c r="GSO35" s="291"/>
      <c r="GSP35" s="291"/>
      <c r="GSQ35" s="291"/>
      <c r="GSR35" s="291"/>
      <c r="GSS35" s="291"/>
      <c r="GST35" s="291"/>
      <c r="GSU35" s="291"/>
      <c r="GSV35" s="291"/>
      <c r="GSW35" s="291"/>
      <c r="GSX35" s="291"/>
      <c r="GSY35" s="291"/>
      <c r="GSZ35" s="291"/>
      <c r="GTA35" s="291"/>
      <c r="GTB35" s="291"/>
      <c r="GTC35" s="291"/>
      <c r="GTD35" s="291"/>
      <c r="GTE35" s="291"/>
      <c r="GTF35" s="291"/>
      <c r="GTG35" s="291"/>
      <c r="GTH35" s="291"/>
      <c r="GTI35" s="291"/>
      <c r="GTJ35" s="291"/>
      <c r="GTK35" s="291"/>
      <c r="GTL35" s="291"/>
      <c r="GTM35" s="291"/>
      <c r="GTN35" s="291"/>
      <c r="GTO35" s="291"/>
      <c r="GTP35" s="291"/>
      <c r="GTQ35" s="291"/>
      <c r="GTR35" s="291"/>
      <c r="GTS35" s="291"/>
      <c r="GTT35" s="291"/>
      <c r="GTU35" s="291"/>
      <c r="GTV35" s="291"/>
      <c r="GTW35" s="291"/>
      <c r="GTX35" s="291"/>
      <c r="GTY35" s="291"/>
      <c r="GTZ35" s="291"/>
      <c r="GUA35" s="291"/>
      <c r="GUB35" s="291"/>
      <c r="GUC35" s="291"/>
      <c r="GUD35" s="291"/>
      <c r="GUE35" s="291"/>
      <c r="GUF35" s="291"/>
      <c r="GUG35" s="291"/>
      <c r="GUH35" s="291"/>
      <c r="GUI35" s="291"/>
      <c r="GUJ35" s="291"/>
      <c r="GUK35" s="291"/>
      <c r="GUL35" s="291"/>
      <c r="GUM35" s="291"/>
      <c r="GUN35" s="291"/>
      <c r="GUO35" s="291"/>
      <c r="GUP35" s="291"/>
      <c r="GUQ35" s="291"/>
      <c r="GUR35" s="291"/>
      <c r="GUS35" s="291"/>
      <c r="GUT35" s="291"/>
      <c r="GUU35" s="291"/>
      <c r="GUV35" s="291"/>
      <c r="GUW35" s="291"/>
      <c r="GUX35" s="291"/>
      <c r="GUY35" s="291"/>
      <c r="GUZ35" s="291"/>
      <c r="GVA35" s="291"/>
      <c r="GVB35" s="291"/>
      <c r="GVC35" s="291"/>
      <c r="GVD35" s="291"/>
      <c r="GVE35" s="291"/>
      <c r="GVF35" s="291"/>
      <c r="GVG35" s="291"/>
      <c r="GVH35" s="291"/>
      <c r="GVI35" s="291"/>
      <c r="GVJ35" s="291"/>
      <c r="GVK35" s="291"/>
      <c r="GVL35" s="291"/>
      <c r="GVM35" s="291"/>
      <c r="GVN35" s="291"/>
      <c r="GVO35" s="291"/>
      <c r="GVP35" s="291"/>
      <c r="GVQ35" s="291"/>
      <c r="GVR35" s="291"/>
      <c r="GVS35" s="291"/>
      <c r="GVT35" s="291"/>
      <c r="GVU35" s="291"/>
      <c r="GVV35" s="291"/>
      <c r="GVW35" s="291"/>
      <c r="GVX35" s="291"/>
      <c r="GVY35" s="291"/>
      <c r="GVZ35" s="291"/>
      <c r="GWA35" s="291"/>
      <c r="GWB35" s="291"/>
      <c r="GWC35" s="291"/>
      <c r="GWD35" s="291"/>
      <c r="GWE35" s="291"/>
      <c r="GWF35" s="291"/>
      <c r="GWG35" s="291"/>
      <c r="GWH35" s="291"/>
      <c r="GWI35" s="291"/>
      <c r="GWJ35" s="291"/>
      <c r="GWK35" s="291"/>
      <c r="GWL35" s="291"/>
      <c r="GWM35" s="291"/>
      <c r="GWN35" s="291"/>
      <c r="GWO35" s="291"/>
      <c r="GWP35" s="291"/>
      <c r="GWQ35" s="291"/>
      <c r="GWR35" s="291"/>
      <c r="GWS35" s="291"/>
      <c r="GWT35" s="291"/>
      <c r="GWU35" s="291"/>
      <c r="GWV35" s="291"/>
      <c r="GWW35" s="291"/>
      <c r="GWX35" s="291"/>
      <c r="GWY35" s="291"/>
      <c r="GWZ35" s="291"/>
      <c r="GXA35" s="291"/>
      <c r="GXB35" s="291"/>
      <c r="GXC35" s="291"/>
      <c r="GXD35" s="291"/>
      <c r="GXE35" s="291"/>
      <c r="GXF35" s="291"/>
      <c r="GXG35" s="291"/>
      <c r="GXH35" s="291"/>
      <c r="GXI35" s="291"/>
      <c r="GXJ35" s="291"/>
      <c r="GXK35" s="291"/>
      <c r="GXL35" s="291"/>
      <c r="GXM35" s="291"/>
      <c r="GXN35" s="291"/>
      <c r="GXO35" s="291"/>
      <c r="GXP35" s="291"/>
      <c r="GXQ35" s="291"/>
      <c r="GXR35" s="291"/>
      <c r="GXS35" s="291"/>
      <c r="GXT35" s="291"/>
      <c r="GXU35" s="291"/>
      <c r="GXV35" s="291"/>
      <c r="GXW35" s="291"/>
      <c r="GXX35" s="291"/>
      <c r="GXY35" s="291"/>
      <c r="GXZ35" s="291"/>
      <c r="GYA35" s="291"/>
      <c r="GYB35" s="291"/>
      <c r="GYC35" s="291"/>
      <c r="GYD35" s="291"/>
      <c r="GYE35" s="291"/>
      <c r="GYF35" s="291"/>
      <c r="GYG35" s="291"/>
      <c r="GYH35" s="291"/>
      <c r="GYI35" s="291"/>
      <c r="GYJ35" s="291"/>
      <c r="GYK35" s="291"/>
      <c r="GYL35" s="291"/>
      <c r="GYM35" s="291"/>
      <c r="GYN35" s="291"/>
      <c r="GYO35" s="291"/>
      <c r="GYP35" s="291"/>
      <c r="GYQ35" s="291"/>
      <c r="GYR35" s="291"/>
      <c r="GYS35" s="291"/>
      <c r="GYT35" s="291"/>
      <c r="GYU35" s="291"/>
      <c r="GYV35" s="291"/>
      <c r="GYW35" s="291"/>
      <c r="GYX35" s="291"/>
      <c r="GYY35" s="291"/>
      <c r="GYZ35" s="291"/>
      <c r="GZA35" s="291"/>
      <c r="GZB35" s="291"/>
      <c r="GZC35" s="291"/>
      <c r="GZD35" s="291"/>
      <c r="GZE35" s="291"/>
      <c r="GZF35" s="291"/>
      <c r="GZG35" s="291"/>
      <c r="GZH35" s="291"/>
      <c r="GZI35" s="291"/>
      <c r="GZJ35" s="291"/>
      <c r="GZK35" s="291"/>
      <c r="GZL35" s="291"/>
      <c r="GZM35" s="291"/>
      <c r="GZN35" s="291"/>
      <c r="GZO35" s="291"/>
      <c r="GZP35" s="291"/>
      <c r="GZQ35" s="291"/>
      <c r="GZR35" s="291"/>
      <c r="GZS35" s="291"/>
      <c r="GZT35" s="291"/>
      <c r="GZU35" s="291"/>
      <c r="GZV35" s="291"/>
      <c r="GZW35" s="291"/>
      <c r="GZX35" s="291"/>
      <c r="GZY35" s="291"/>
      <c r="GZZ35" s="291"/>
      <c r="HAA35" s="291"/>
      <c r="HAB35" s="291"/>
      <c r="HAC35" s="291"/>
      <c r="HAD35" s="291"/>
      <c r="HAE35" s="291"/>
      <c r="HAF35" s="291"/>
      <c r="HAG35" s="291"/>
      <c r="HAH35" s="291"/>
      <c r="HAI35" s="291"/>
      <c r="HAJ35" s="291"/>
      <c r="HAK35" s="291"/>
      <c r="HAL35" s="291"/>
      <c r="HAM35" s="291"/>
      <c r="HAN35" s="291"/>
      <c r="HAO35" s="291"/>
      <c r="HAP35" s="291"/>
      <c r="HAQ35" s="291"/>
      <c r="HAR35" s="291"/>
      <c r="HAS35" s="291"/>
      <c r="HAT35" s="291"/>
      <c r="HAU35" s="291"/>
      <c r="HAV35" s="291"/>
      <c r="HAW35" s="291"/>
      <c r="HAX35" s="291"/>
      <c r="HAY35" s="291"/>
      <c r="HAZ35" s="291"/>
      <c r="HBA35" s="291"/>
      <c r="HBB35" s="291"/>
      <c r="HBC35" s="291"/>
      <c r="HBD35" s="291"/>
      <c r="HBE35" s="291"/>
      <c r="HBF35" s="291"/>
      <c r="HBG35" s="291"/>
      <c r="HBH35" s="291"/>
      <c r="HBI35" s="291"/>
      <c r="HBJ35" s="291"/>
      <c r="HBK35" s="291"/>
      <c r="HBL35" s="291"/>
      <c r="HBM35" s="291"/>
      <c r="HBN35" s="291"/>
      <c r="HBO35" s="291"/>
      <c r="HBP35" s="291"/>
      <c r="HBQ35" s="291"/>
      <c r="HBR35" s="291"/>
      <c r="HBS35" s="291"/>
      <c r="HBT35" s="291"/>
      <c r="HBU35" s="291"/>
      <c r="HBV35" s="291"/>
      <c r="HBW35" s="291"/>
      <c r="HBX35" s="291"/>
      <c r="HBY35" s="291"/>
      <c r="HBZ35" s="291"/>
      <c r="HCA35" s="291"/>
      <c r="HCB35" s="291"/>
      <c r="HCC35" s="291"/>
      <c r="HCD35" s="291"/>
      <c r="HCE35" s="291"/>
      <c r="HCF35" s="291"/>
      <c r="HCG35" s="291"/>
      <c r="HCH35" s="291"/>
      <c r="HCI35" s="291"/>
      <c r="HCJ35" s="291"/>
      <c r="HCK35" s="291"/>
      <c r="HCL35" s="291"/>
      <c r="HCM35" s="291"/>
      <c r="HCN35" s="291"/>
      <c r="HCO35" s="291"/>
      <c r="HCP35" s="291"/>
      <c r="HCQ35" s="291"/>
      <c r="HCR35" s="291"/>
      <c r="HCS35" s="291"/>
      <c r="HCT35" s="291"/>
      <c r="HCU35" s="291"/>
      <c r="HCV35" s="291"/>
      <c r="HCW35" s="291"/>
      <c r="HCX35" s="291"/>
      <c r="HCY35" s="291"/>
      <c r="HCZ35" s="291"/>
      <c r="HDA35" s="291"/>
      <c r="HDB35" s="291"/>
      <c r="HDC35" s="291"/>
      <c r="HDD35" s="291"/>
      <c r="HDE35" s="291"/>
      <c r="HDF35" s="291"/>
      <c r="HDG35" s="291"/>
      <c r="HDH35" s="291"/>
      <c r="HDI35" s="291"/>
      <c r="HDJ35" s="291"/>
      <c r="HDK35" s="291"/>
      <c r="HDL35" s="291"/>
      <c r="HDM35" s="291"/>
      <c r="HDN35" s="291"/>
      <c r="HDO35" s="291"/>
      <c r="HDP35" s="291"/>
      <c r="HDQ35" s="291"/>
      <c r="HDR35" s="291"/>
      <c r="HDS35" s="291"/>
      <c r="HDT35" s="291"/>
      <c r="HDU35" s="291"/>
      <c r="HDV35" s="291"/>
      <c r="HDW35" s="291"/>
      <c r="HDX35" s="291"/>
      <c r="HDY35" s="291"/>
      <c r="HDZ35" s="291"/>
      <c r="HEA35" s="291"/>
      <c r="HEB35" s="291"/>
      <c r="HEC35" s="291"/>
      <c r="HED35" s="291"/>
      <c r="HEE35" s="291"/>
      <c r="HEF35" s="291"/>
      <c r="HEG35" s="291"/>
      <c r="HEH35" s="291"/>
      <c r="HEI35" s="291"/>
      <c r="HEJ35" s="291"/>
      <c r="HEK35" s="291"/>
      <c r="HEL35" s="291"/>
      <c r="HEM35" s="291"/>
      <c r="HEN35" s="291"/>
      <c r="HEO35" s="291"/>
      <c r="HEP35" s="291"/>
      <c r="HEQ35" s="291"/>
      <c r="HER35" s="291"/>
      <c r="HES35" s="291"/>
      <c r="HET35" s="291"/>
      <c r="HEU35" s="291"/>
      <c r="HEV35" s="291"/>
      <c r="HEW35" s="291"/>
      <c r="HEX35" s="291"/>
      <c r="HEY35" s="291"/>
      <c r="HEZ35" s="291"/>
      <c r="HFA35" s="291"/>
      <c r="HFB35" s="291"/>
      <c r="HFC35" s="291"/>
      <c r="HFD35" s="291"/>
      <c r="HFE35" s="291"/>
      <c r="HFF35" s="291"/>
      <c r="HFG35" s="291"/>
      <c r="HFH35" s="291"/>
      <c r="HFI35" s="291"/>
      <c r="HFJ35" s="291"/>
      <c r="HFK35" s="291"/>
      <c r="HFL35" s="291"/>
      <c r="HFM35" s="291"/>
      <c r="HFN35" s="291"/>
      <c r="HFO35" s="291"/>
      <c r="HFP35" s="291"/>
      <c r="HFQ35" s="291"/>
      <c r="HFR35" s="291"/>
      <c r="HFS35" s="291"/>
      <c r="HFT35" s="291"/>
      <c r="HFU35" s="291"/>
      <c r="HFV35" s="291"/>
      <c r="HFW35" s="291"/>
      <c r="HFX35" s="291"/>
      <c r="HFY35" s="291"/>
      <c r="HFZ35" s="291"/>
      <c r="HGA35" s="291"/>
      <c r="HGB35" s="291"/>
      <c r="HGC35" s="291"/>
      <c r="HGD35" s="291"/>
      <c r="HGE35" s="291"/>
      <c r="HGF35" s="291"/>
      <c r="HGG35" s="291"/>
      <c r="HGH35" s="291"/>
      <c r="HGI35" s="291"/>
      <c r="HGJ35" s="291"/>
      <c r="HGK35" s="291"/>
      <c r="HGL35" s="291"/>
      <c r="HGM35" s="291"/>
      <c r="HGN35" s="291"/>
      <c r="HGO35" s="291"/>
      <c r="HGP35" s="291"/>
      <c r="HGQ35" s="291"/>
      <c r="HGR35" s="291"/>
      <c r="HGS35" s="291"/>
      <c r="HGT35" s="291"/>
      <c r="HGU35" s="291"/>
      <c r="HGV35" s="291"/>
      <c r="HGW35" s="291"/>
      <c r="HGX35" s="291"/>
      <c r="HGY35" s="291"/>
      <c r="HGZ35" s="291"/>
      <c r="HHA35" s="291"/>
      <c r="HHB35" s="291"/>
      <c r="HHC35" s="291"/>
      <c r="HHD35" s="291"/>
      <c r="HHE35" s="291"/>
      <c r="HHF35" s="291"/>
      <c r="HHG35" s="291"/>
      <c r="HHH35" s="291"/>
      <c r="HHI35" s="291"/>
      <c r="HHJ35" s="291"/>
      <c r="HHK35" s="291"/>
      <c r="HHL35" s="291"/>
      <c r="HHM35" s="291"/>
      <c r="HHN35" s="291"/>
      <c r="HHO35" s="291"/>
      <c r="HHP35" s="291"/>
      <c r="HHQ35" s="291"/>
      <c r="HHR35" s="291"/>
      <c r="HHS35" s="291"/>
      <c r="HHT35" s="291"/>
      <c r="HHU35" s="291"/>
      <c r="HHV35" s="291"/>
      <c r="HHW35" s="291"/>
      <c r="HHX35" s="291"/>
      <c r="HHY35" s="291"/>
      <c r="HHZ35" s="291"/>
      <c r="HIA35" s="291"/>
      <c r="HIB35" s="291"/>
      <c r="HIC35" s="291"/>
      <c r="HID35" s="291"/>
      <c r="HIE35" s="291"/>
      <c r="HIF35" s="291"/>
      <c r="HIG35" s="291"/>
      <c r="HIH35" s="291"/>
      <c r="HII35" s="291"/>
      <c r="HIJ35" s="291"/>
      <c r="HIK35" s="291"/>
      <c r="HIL35" s="291"/>
      <c r="HIM35" s="291"/>
      <c r="HIN35" s="291"/>
      <c r="HIO35" s="291"/>
      <c r="HIP35" s="291"/>
      <c r="HIQ35" s="291"/>
      <c r="HIR35" s="291"/>
      <c r="HIS35" s="291"/>
      <c r="HIT35" s="291"/>
      <c r="HIU35" s="291"/>
      <c r="HIV35" s="291"/>
      <c r="HIW35" s="291"/>
      <c r="HIX35" s="291"/>
      <c r="HIY35" s="291"/>
      <c r="HIZ35" s="291"/>
      <c r="HJA35" s="291"/>
      <c r="HJB35" s="291"/>
      <c r="HJC35" s="291"/>
      <c r="HJD35" s="291"/>
      <c r="HJE35" s="291"/>
      <c r="HJF35" s="291"/>
      <c r="HJG35" s="291"/>
      <c r="HJH35" s="291"/>
      <c r="HJI35" s="291"/>
      <c r="HJJ35" s="291"/>
      <c r="HJK35" s="291"/>
      <c r="HJL35" s="291"/>
      <c r="HJM35" s="291"/>
      <c r="HJN35" s="291"/>
      <c r="HJO35" s="291"/>
      <c r="HJP35" s="291"/>
      <c r="HJQ35" s="291"/>
      <c r="HJR35" s="291"/>
      <c r="HJS35" s="291"/>
      <c r="HJT35" s="291"/>
      <c r="HJU35" s="291"/>
      <c r="HJV35" s="291"/>
      <c r="HJW35" s="291"/>
      <c r="HJX35" s="291"/>
      <c r="HJY35" s="291"/>
      <c r="HJZ35" s="291"/>
      <c r="HKA35" s="291"/>
      <c r="HKB35" s="291"/>
      <c r="HKC35" s="291"/>
      <c r="HKD35" s="291"/>
      <c r="HKE35" s="291"/>
      <c r="HKF35" s="291"/>
      <c r="HKG35" s="291"/>
      <c r="HKH35" s="291"/>
      <c r="HKI35" s="291"/>
      <c r="HKJ35" s="291"/>
      <c r="HKK35" s="291"/>
      <c r="HKL35" s="291"/>
      <c r="HKM35" s="291"/>
      <c r="HKN35" s="291"/>
      <c r="HKO35" s="291"/>
      <c r="HKP35" s="291"/>
      <c r="HKQ35" s="291"/>
      <c r="HKR35" s="291"/>
      <c r="HKS35" s="291"/>
      <c r="HKT35" s="291"/>
      <c r="HKU35" s="291"/>
      <c r="HKV35" s="291"/>
      <c r="HKW35" s="291"/>
      <c r="HKX35" s="291"/>
      <c r="HKY35" s="291"/>
      <c r="HKZ35" s="291"/>
      <c r="HLA35" s="291"/>
      <c r="HLB35" s="291"/>
      <c r="HLC35" s="291"/>
      <c r="HLD35" s="291"/>
      <c r="HLE35" s="291"/>
      <c r="HLF35" s="291"/>
      <c r="HLG35" s="291"/>
      <c r="HLH35" s="291"/>
      <c r="HLI35" s="291"/>
      <c r="HLJ35" s="291"/>
      <c r="HLK35" s="291"/>
      <c r="HLL35" s="291"/>
      <c r="HLM35" s="291"/>
      <c r="HLN35" s="291"/>
      <c r="HLO35" s="291"/>
      <c r="HLP35" s="291"/>
      <c r="HLQ35" s="291"/>
      <c r="HLR35" s="291"/>
      <c r="HLS35" s="291"/>
      <c r="HLT35" s="291"/>
      <c r="HLU35" s="291"/>
      <c r="HLV35" s="291"/>
      <c r="HLW35" s="291"/>
      <c r="HLX35" s="291"/>
      <c r="HLY35" s="291"/>
      <c r="HLZ35" s="291"/>
      <c r="HMA35" s="291"/>
      <c r="HMB35" s="291"/>
      <c r="HMC35" s="291"/>
      <c r="HMD35" s="291"/>
      <c r="HME35" s="291"/>
      <c r="HMF35" s="291"/>
      <c r="HMG35" s="291"/>
      <c r="HMH35" s="291"/>
      <c r="HMI35" s="291"/>
      <c r="HMJ35" s="291"/>
      <c r="HMK35" s="291"/>
      <c r="HML35" s="291"/>
      <c r="HMM35" s="291"/>
      <c r="HMN35" s="291"/>
      <c r="HMO35" s="291"/>
      <c r="HMP35" s="291"/>
      <c r="HMQ35" s="291"/>
      <c r="HMR35" s="291"/>
      <c r="HMS35" s="291"/>
      <c r="HMT35" s="291"/>
      <c r="HMU35" s="291"/>
      <c r="HMV35" s="291"/>
      <c r="HMW35" s="291"/>
      <c r="HMX35" s="291"/>
      <c r="HMY35" s="291"/>
      <c r="HMZ35" s="291"/>
      <c r="HNA35" s="291"/>
      <c r="HNB35" s="291"/>
      <c r="HNC35" s="291"/>
      <c r="HND35" s="291"/>
      <c r="HNE35" s="291"/>
      <c r="HNF35" s="291"/>
      <c r="HNG35" s="291"/>
      <c r="HNH35" s="291"/>
      <c r="HNI35" s="291"/>
      <c r="HNJ35" s="291"/>
      <c r="HNK35" s="291"/>
      <c r="HNL35" s="291"/>
      <c r="HNM35" s="291"/>
      <c r="HNN35" s="291"/>
      <c r="HNO35" s="291"/>
      <c r="HNP35" s="291"/>
      <c r="HNQ35" s="291"/>
      <c r="HNR35" s="291"/>
      <c r="HNS35" s="291"/>
      <c r="HNT35" s="291"/>
      <c r="HNU35" s="291"/>
      <c r="HNV35" s="291"/>
      <c r="HNW35" s="291"/>
      <c r="HNX35" s="291"/>
      <c r="HNY35" s="291"/>
      <c r="HNZ35" s="291"/>
      <c r="HOA35" s="291"/>
      <c r="HOB35" s="291"/>
      <c r="HOC35" s="291"/>
      <c r="HOD35" s="291"/>
      <c r="HOE35" s="291"/>
      <c r="HOF35" s="291"/>
      <c r="HOG35" s="291"/>
      <c r="HOH35" s="291"/>
      <c r="HOI35" s="291"/>
      <c r="HOJ35" s="291"/>
      <c r="HOK35" s="291"/>
      <c r="HOL35" s="291"/>
      <c r="HOM35" s="291"/>
      <c r="HON35" s="291"/>
      <c r="HOO35" s="291"/>
      <c r="HOP35" s="291"/>
      <c r="HOQ35" s="291"/>
      <c r="HOR35" s="291"/>
      <c r="HOS35" s="291"/>
      <c r="HOT35" s="291"/>
      <c r="HOU35" s="291"/>
      <c r="HOV35" s="291"/>
      <c r="HOW35" s="291"/>
      <c r="HOX35" s="291"/>
      <c r="HOY35" s="291"/>
      <c r="HOZ35" s="291"/>
      <c r="HPA35" s="291"/>
      <c r="HPB35" s="291"/>
      <c r="HPC35" s="291"/>
      <c r="HPD35" s="291"/>
      <c r="HPE35" s="291"/>
      <c r="HPF35" s="291"/>
      <c r="HPG35" s="291"/>
      <c r="HPH35" s="291"/>
      <c r="HPI35" s="291"/>
      <c r="HPJ35" s="291"/>
      <c r="HPK35" s="291"/>
      <c r="HPL35" s="291"/>
      <c r="HPM35" s="291"/>
      <c r="HPN35" s="291"/>
      <c r="HPO35" s="291"/>
      <c r="HPP35" s="291"/>
      <c r="HPQ35" s="291"/>
      <c r="HPR35" s="291"/>
      <c r="HPS35" s="291"/>
      <c r="HPT35" s="291"/>
      <c r="HPU35" s="291"/>
      <c r="HPV35" s="291"/>
      <c r="HPW35" s="291"/>
      <c r="HPX35" s="291"/>
      <c r="HPY35" s="291"/>
      <c r="HPZ35" s="291"/>
      <c r="HQA35" s="291"/>
      <c r="HQB35" s="291"/>
      <c r="HQC35" s="291"/>
      <c r="HQD35" s="291"/>
      <c r="HQE35" s="291"/>
      <c r="HQF35" s="291"/>
      <c r="HQG35" s="291"/>
      <c r="HQH35" s="291"/>
      <c r="HQI35" s="291"/>
      <c r="HQJ35" s="291"/>
      <c r="HQK35" s="291"/>
      <c r="HQL35" s="291"/>
      <c r="HQM35" s="291"/>
      <c r="HQN35" s="291"/>
      <c r="HQO35" s="291"/>
      <c r="HQP35" s="291"/>
      <c r="HQQ35" s="291"/>
      <c r="HQR35" s="291"/>
      <c r="HQS35" s="291"/>
      <c r="HQT35" s="291"/>
      <c r="HQU35" s="291"/>
      <c r="HQV35" s="291"/>
      <c r="HQW35" s="291"/>
      <c r="HQX35" s="291"/>
      <c r="HQY35" s="291"/>
      <c r="HQZ35" s="291"/>
      <c r="HRA35" s="291"/>
      <c r="HRB35" s="291"/>
      <c r="HRC35" s="291"/>
      <c r="HRD35" s="291"/>
      <c r="HRE35" s="291"/>
      <c r="HRF35" s="291"/>
      <c r="HRG35" s="291"/>
      <c r="HRH35" s="291"/>
      <c r="HRI35" s="291"/>
      <c r="HRJ35" s="291"/>
      <c r="HRK35" s="291"/>
      <c r="HRL35" s="291"/>
      <c r="HRM35" s="291"/>
      <c r="HRN35" s="291"/>
      <c r="HRO35" s="291"/>
      <c r="HRP35" s="291"/>
      <c r="HRQ35" s="291"/>
      <c r="HRR35" s="291"/>
      <c r="HRS35" s="291"/>
      <c r="HRT35" s="291"/>
      <c r="HRU35" s="291"/>
      <c r="HRV35" s="291"/>
      <c r="HRW35" s="291"/>
      <c r="HRX35" s="291"/>
      <c r="HRY35" s="291"/>
      <c r="HRZ35" s="291"/>
      <c r="HSA35" s="291"/>
      <c r="HSB35" s="291"/>
      <c r="HSC35" s="291"/>
      <c r="HSD35" s="291"/>
      <c r="HSE35" s="291"/>
      <c r="HSF35" s="291"/>
      <c r="HSG35" s="291"/>
      <c r="HSH35" s="291"/>
      <c r="HSI35" s="291"/>
      <c r="HSJ35" s="291"/>
      <c r="HSK35" s="291"/>
      <c r="HSL35" s="291"/>
      <c r="HSM35" s="291"/>
      <c r="HSN35" s="291"/>
      <c r="HSO35" s="291"/>
      <c r="HSP35" s="291"/>
      <c r="HSQ35" s="291"/>
      <c r="HSR35" s="291"/>
      <c r="HSS35" s="291"/>
      <c r="HST35" s="291"/>
      <c r="HSU35" s="291"/>
      <c r="HSV35" s="291"/>
      <c r="HSW35" s="291"/>
      <c r="HSX35" s="291"/>
      <c r="HSY35" s="291"/>
      <c r="HSZ35" s="291"/>
      <c r="HTA35" s="291"/>
      <c r="HTB35" s="291"/>
      <c r="HTC35" s="291"/>
      <c r="HTD35" s="291"/>
      <c r="HTE35" s="291"/>
      <c r="HTF35" s="291"/>
      <c r="HTG35" s="291"/>
      <c r="HTH35" s="291"/>
      <c r="HTI35" s="291"/>
      <c r="HTJ35" s="291"/>
      <c r="HTK35" s="291"/>
      <c r="HTL35" s="291"/>
      <c r="HTM35" s="291"/>
      <c r="HTN35" s="291"/>
      <c r="HTO35" s="291"/>
      <c r="HTP35" s="291"/>
      <c r="HTQ35" s="291"/>
      <c r="HTR35" s="291"/>
      <c r="HTS35" s="291"/>
      <c r="HTT35" s="291"/>
      <c r="HTU35" s="291"/>
      <c r="HTV35" s="291"/>
      <c r="HTW35" s="291"/>
      <c r="HTX35" s="291"/>
      <c r="HTY35" s="291"/>
      <c r="HTZ35" s="291"/>
      <c r="HUA35" s="291"/>
      <c r="HUB35" s="291"/>
      <c r="HUC35" s="291"/>
      <c r="HUD35" s="291"/>
      <c r="HUE35" s="291"/>
      <c r="HUF35" s="291"/>
      <c r="HUG35" s="291"/>
      <c r="HUH35" s="291"/>
      <c r="HUI35" s="291"/>
      <c r="HUJ35" s="291"/>
      <c r="HUK35" s="291"/>
      <c r="HUL35" s="291"/>
      <c r="HUM35" s="291"/>
      <c r="HUN35" s="291"/>
      <c r="HUO35" s="291"/>
      <c r="HUP35" s="291"/>
      <c r="HUQ35" s="291"/>
      <c r="HUR35" s="291"/>
      <c r="HUS35" s="291"/>
      <c r="HUT35" s="291"/>
      <c r="HUU35" s="291"/>
      <c r="HUV35" s="291"/>
      <c r="HUW35" s="291"/>
      <c r="HUX35" s="291"/>
      <c r="HUY35" s="291"/>
      <c r="HUZ35" s="291"/>
      <c r="HVA35" s="291"/>
      <c r="HVB35" s="291"/>
      <c r="HVC35" s="291"/>
      <c r="HVD35" s="291"/>
      <c r="HVE35" s="291"/>
      <c r="HVF35" s="291"/>
      <c r="HVG35" s="291"/>
      <c r="HVH35" s="291"/>
      <c r="HVI35" s="291"/>
      <c r="HVJ35" s="291"/>
      <c r="HVK35" s="291"/>
      <c r="HVL35" s="291"/>
      <c r="HVM35" s="291"/>
      <c r="HVN35" s="291"/>
      <c r="HVO35" s="291"/>
      <c r="HVP35" s="291"/>
      <c r="HVQ35" s="291"/>
      <c r="HVR35" s="291"/>
      <c r="HVS35" s="291"/>
      <c r="HVT35" s="291"/>
      <c r="HVU35" s="291"/>
      <c r="HVV35" s="291"/>
      <c r="HVW35" s="291"/>
      <c r="HVX35" s="291"/>
      <c r="HVY35" s="291"/>
      <c r="HVZ35" s="291"/>
      <c r="HWA35" s="291"/>
      <c r="HWB35" s="291"/>
      <c r="HWC35" s="291"/>
      <c r="HWD35" s="291"/>
      <c r="HWE35" s="291"/>
      <c r="HWF35" s="291"/>
      <c r="HWG35" s="291"/>
      <c r="HWH35" s="291"/>
      <c r="HWI35" s="291"/>
      <c r="HWJ35" s="291"/>
      <c r="HWK35" s="291"/>
      <c r="HWL35" s="291"/>
      <c r="HWM35" s="291"/>
      <c r="HWN35" s="291"/>
      <c r="HWO35" s="291"/>
      <c r="HWP35" s="291"/>
      <c r="HWQ35" s="291"/>
      <c r="HWR35" s="291"/>
      <c r="HWS35" s="291"/>
      <c r="HWT35" s="291"/>
      <c r="HWU35" s="291"/>
      <c r="HWV35" s="291"/>
      <c r="HWW35" s="291"/>
      <c r="HWX35" s="291"/>
      <c r="HWY35" s="291"/>
      <c r="HWZ35" s="291"/>
      <c r="HXA35" s="291"/>
      <c r="HXB35" s="291"/>
      <c r="HXC35" s="291"/>
      <c r="HXD35" s="291"/>
      <c r="HXE35" s="291"/>
      <c r="HXF35" s="291"/>
      <c r="HXG35" s="291"/>
      <c r="HXH35" s="291"/>
      <c r="HXI35" s="291"/>
      <c r="HXJ35" s="291"/>
      <c r="HXK35" s="291"/>
      <c r="HXL35" s="291"/>
      <c r="HXM35" s="291"/>
      <c r="HXN35" s="291"/>
      <c r="HXO35" s="291"/>
      <c r="HXP35" s="291"/>
      <c r="HXQ35" s="291"/>
      <c r="HXR35" s="291"/>
      <c r="HXS35" s="291"/>
      <c r="HXT35" s="291"/>
      <c r="HXU35" s="291"/>
      <c r="HXV35" s="291"/>
      <c r="HXW35" s="291"/>
      <c r="HXX35" s="291"/>
      <c r="HXY35" s="291"/>
      <c r="HXZ35" s="291"/>
      <c r="HYA35" s="291"/>
      <c r="HYB35" s="291"/>
      <c r="HYC35" s="291"/>
      <c r="HYD35" s="291"/>
      <c r="HYE35" s="291"/>
      <c r="HYF35" s="291"/>
      <c r="HYG35" s="291"/>
      <c r="HYH35" s="291"/>
      <c r="HYI35" s="291"/>
      <c r="HYJ35" s="291"/>
      <c r="HYK35" s="291"/>
      <c r="HYL35" s="291"/>
      <c r="HYM35" s="291"/>
      <c r="HYN35" s="291"/>
      <c r="HYO35" s="291"/>
      <c r="HYP35" s="291"/>
      <c r="HYQ35" s="291"/>
      <c r="HYR35" s="291"/>
      <c r="HYS35" s="291"/>
      <c r="HYT35" s="291"/>
      <c r="HYU35" s="291"/>
      <c r="HYV35" s="291"/>
      <c r="HYW35" s="291"/>
      <c r="HYX35" s="291"/>
      <c r="HYY35" s="291"/>
      <c r="HYZ35" s="291"/>
      <c r="HZA35" s="291"/>
      <c r="HZB35" s="291"/>
      <c r="HZC35" s="291"/>
      <c r="HZD35" s="291"/>
      <c r="HZE35" s="291"/>
      <c r="HZF35" s="291"/>
      <c r="HZG35" s="291"/>
      <c r="HZH35" s="291"/>
      <c r="HZI35" s="291"/>
      <c r="HZJ35" s="291"/>
      <c r="HZK35" s="291"/>
      <c r="HZL35" s="291"/>
      <c r="HZM35" s="291"/>
      <c r="HZN35" s="291"/>
      <c r="HZO35" s="291"/>
      <c r="HZP35" s="291"/>
      <c r="HZQ35" s="291"/>
      <c r="HZR35" s="291"/>
      <c r="HZS35" s="291"/>
      <c r="HZT35" s="291"/>
      <c r="HZU35" s="291"/>
      <c r="HZV35" s="291"/>
      <c r="HZW35" s="291"/>
      <c r="HZX35" s="291"/>
      <c r="HZY35" s="291"/>
      <c r="HZZ35" s="291"/>
      <c r="IAA35" s="291"/>
      <c r="IAB35" s="291"/>
      <c r="IAC35" s="291"/>
      <c r="IAD35" s="291"/>
      <c r="IAE35" s="291"/>
      <c r="IAF35" s="291"/>
      <c r="IAG35" s="291"/>
      <c r="IAH35" s="291"/>
      <c r="IAI35" s="291"/>
      <c r="IAJ35" s="291"/>
      <c r="IAK35" s="291"/>
      <c r="IAL35" s="291"/>
      <c r="IAM35" s="291"/>
      <c r="IAN35" s="291"/>
      <c r="IAO35" s="291"/>
      <c r="IAP35" s="291"/>
      <c r="IAQ35" s="291"/>
      <c r="IAR35" s="291"/>
      <c r="IAS35" s="291"/>
      <c r="IAT35" s="291"/>
      <c r="IAU35" s="291"/>
      <c r="IAV35" s="291"/>
      <c r="IAW35" s="291"/>
      <c r="IAX35" s="291"/>
      <c r="IAY35" s="291"/>
      <c r="IAZ35" s="291"/>
      <c r="IBA35" s="291"/>
      <c r="IBB35" s="291"/>
      <c r="IBC35" s="291"/>
      <c r="IBD35" s="291"/>
      <c r="IBE35" s="291"/>
      <c r="IBF35" s="291"/>
      <c r="IBG35" s="291"/>
      <c r="IBH35" s="291"/>
      <c r="IBI35" s="291"/>
      <c r="IBJ35" s="291"/>
      <c r="IBK35" s="291"/>
      <c r="IBL35" s="291"/>
      <c r="IBM35" s="291"/>
      <c r="IBN35" s="291"/>
      <c r="IBO35" s="291"/>
      <c r="IBP35" s="291"/>
      <c r="IBQ35" s="291"/>
      <c r="IBR35" s="291"/>
      <c r="IBS35" s="291"/>
      <c r="IBT35" s="291"/>
      <c r="IBU35" s="291"/>
      <c r="IBV35" s="291"/>
      <c r="IBW35" s="291"/>
      <c r="IBX35" s="291"/>
      <c r="IBY35" s="291"/>
      <c r="IBZ35" s="291"/>
      <c r="ICA35" s="291"/>
      <c r="ICB35" s="291"/>
      <c r="ICC35" s="291"/>
      <c r="ICD35" s="291"/>
      <c r="ICE35" s="291"/>
      <c r="ICF35" s="291"/>
      <c r="ICG35" s="291"/>
      <c r="ICH35" s="291"/>
      <c r="ICI35" s="291"/>
      <c r="ICJ35" s="291"/>
      <c r="ICK35" s="291"/>
      <c r="ICL35" s="291"/>
      <c r="ICM35" s="291"/>
      <c r="ICN35" s="291"/>
      <c r="ICO35" s="291"/>
      <c r="ICP35" s="291"/>
      <c r="ICQ35" s="291"/>
      <c r="ICR35" s="291"/>
      <c r="ICS35" s="291"/>
      <c r="ICT35" s="291"/>
      <c r="ICU35" s="291"/>
      <c r="ICV35" s="291"/>
      <c r="ICW35" s="291"/>
      <c r="ICX35" s="291"/>
      <c r="ICY35" s="291"/>
      <c r="ICZ35" s="291"/>
      <c r="IDA35" s="291"/>
      <c r="IDB35" s="291"/>
      <c r="IDC35" s="291"/>
      <c r="IDD35" s="291"/>
      <c r="IDE35" s="291"/>
      <c r="IDF35" s="291"/>
      <c r="IDG35" s="291"/>
      <c r="IDH35" s="291"/>
      <c r="IDI35" s="291"/>
      <c r="IDJ35" s="291"/>
      <c r="IDK35" s="291"/>
      <c r="IDL35" s="291"/>
      <c r="IDM35" s="291"/>
      <c r="IDN35" s="291"/>
      <c r="IDO35" s="291"/>
      <c r="IDP35" s="291"/>
      <c r="IDQ35" s="291"/>
      <c r="IDR35" s="291"/>
      <c r="IDS35" s="291"/>
      <c r="IDT35" s="291"/>
      <c r="IDU35" s="291"/>
      <c r="IDV35" s="291"/>
      <c r="IDW35" s="291"/>
      <c r="IDX35" s="291"/>
      <c r="IDY35" s="291"/>
      <c r="IDZ35" s="291"/>
      <c r="IEA35" s="291"/>
      <c r="IEB35" s="291"/>
      <c r="IEC35" s="291"/>
      <c r="IED35" s="291"/>
      <c r="IEE35" s="291"/>
      <c r="IEF35" s="291"/>
      <c r="IEG35" s="291"/>
      <c r="IEH35" s="291"/>
      <c r="IEI35" s="291"/>
      <c r="IEJ35" s="291"/>
      <c r="IEK35" s="291"/>
      <c r="IEL35" s="291"/>
      <c r="IEM35" s="291"/>
      <c r="IEN35" s="291"/>
      <c r="IEO35" s="291"/>
      <c r="IEP35" s="291"/>
      <c r="IEQ35" s="291"/>
      <c r="IER35" s="291"/>
      <c r="IES35" s="291"/>
      <c r="IET35" s="291"/>
      <c r="IEU35" s="291"/>
      <c r="IEV35" s="291"/>
      <c r="IEW35" s="291"/>
      <c r="IEX35" s="291"/>
      <c r="IEY35" s="291"/>
      <c r="IEZ35" s="291"/>
      <c r="IFA35" s="291"/>
      <c r="IFB35" s="291"/>
      <c r="IFC35" s="291"/>
      <c r="IFD35" s="291"/>
      <c r="IFE35" s="291"/>
      <c r="IFF35" s="291"/>
      <c r="IFG35" s="291"/>
      <c r="IFH35" s="291"/>
      <c r="IFI35" s="291"/>
      <c r="IFJ35" s="291"/>
      <c r="IFK35" s="291"/>
      <c r="IFL35" s="291"/>
      <c r="IFM35" s="291"/>
      <c r="IFN35" s="291"/>
      <c r="IFO35" s="291"/>
      <c r="IFP35" s="291"/>
      <c r="IFQ35" s="291"/>
      <c r="IFR35" s="291"/>
      <c r="IFS35" s="291"/>
      <c r="IFT35" s="291"/>
      <c r="IFU35" s="291"/>
      <c r="IFV35" s="291"/>
      <c r="IFW35" s="291"/>
      <c r="IFX35" s="291"/>
      <c r="IFY35" s="291"/>
      <c r="IFZ35" s="291"/>
      <c r="IGA35" s="291"/>
      <c r="IGB35" s="291"/>
      <c r="IGC35" s="291"/>
      <c r="IGD35" s="291"/>
      <c r="IGE35" s="291"/>
      <c r="IGF35" s="291"/>
      <c r="IGG35" s="291"/>
      <c r="IGH35" s="291"/>
      <c r="IGI35" s="291"/>
      <c r="IGJ35" s="291"/>
      <c r="IGK35" s="291"/>
      <c r="IGL35" s="291"/>
      <c r="IGM35" s="291"/>
      <c r="IGN35" s="291"/>
      <c r="IGO35" s="291"/>
      <c r="IGP35" s="291"/>
      <c r="IGQ35" s="291"/>
      <c r="IGR35" s="291"/>
      <c r="IGS35" s="291"/>
      <c r="IGT35" s="291"/>
      <c r="IGU35" s="291"/>
      <c r="IGV35" s="291"/>
      <c r="IGW35" s="291"/>
      <c r="IGX35" s="291"/>
      <c r="IGY35" s="291"/>
      <c r="IGZ35" s="291"/>
      <c r="IHA35" s="291"/>
      <c r="IHB35" s="291"/>
      <c r="IHC35" s="291"/>
      <c r="IHD35" s="291"/>
      <c r="IHE35" s="291"/>
      <c r="IHF35" s="291"/>
      <c r="IHG35" s="291"/>
      <c r="IHH35" s="291"/>
      <c r="IHI35" s="291"/>
      <c r="IHJ35" s="291"/>
      <c r="IHK35" s="291"/>
      <c r="IHL35" s="291"/>
      <c r="IHM35" s="291"/>
      <c r="IHN35" s="291"/>
      <c r="IHO35" s="291"/>
      <c r="IHP35" s="291"/>
      <c r="IHQ35" s="291"/>
      <c r="IHR35" s="291"/>
      <c r="IHS35" s="291"/>
      <c r="IHT35" s="291"/>
      <c r="IHU35" s="291"/>
      <c r="IHV35" s="291"/>
      <c r="IHW35" s="291"/>
      <c r="IHX35" s="291"/>
      <c r="IHY35" s="291"/>
      <c r="IHZ35" s="291"/>
      <c r="IIA35" s="291"/>
      <c r="IIB35" s="291"/>
      <c r="IIC35" s="291"/>
      <c r="IID35" s="291"/>
      <c r="IIE35" s="291"/>
      <c r="IIF35" s="291"/>
      <c r="IIG35" s="291"/>
      <c r="IIH35" s="291"/>
      <c r="III35" s="291"/>
      <c r="IIJ35" s="291"/>
      <c r="IIK35" s="291"/>
      <c r="IIL35" s="291"/>
      <c r="IIM35" s="291"/>
      <c r="IIN35" s="291"/>
      <c r="IIO35" s="291"/>
      <c r="IIP35" s="291"/>
      <c r="IIQ35" s="291"/>
      <c r="IIR35" s="291"/>
      <c r="IIS35" s="291"/>
      <c r="IIT35" s="291"/>
      <c r="IIU35" s="291"/>
      <c r="IIV35" s="291"/>
      <c r="IIW35" s="291"/>
      <c r="IIX35" s="291"/>
      <c r="IIY35" s="291"/>
      <c r="IIZ35" s="291"/>
      <c r="IJA35" s="291"/>
      <c r="IJB35" s="291"/>
      <c r="IJC35" s="291"/>
      <c r="IJD35" s="291"/>
      <c r="IJE35" s="291"/>
      <c r="IJF35" s="291"/>
      <c r="IJG35" s="291"/>
      <c r="IJH35" s="291"/>
      <c r="IJI35" s="291"/>
      <c r="IJJ35" s="291"/>
      <c r="IJK35" s="291"/>
      <c r="IJL35" s="291"/>
      <c r="IJM35" s="291"/>
      <c r="IJN35" s="291"/>
      <c r="IJO35" s="291"/>
      <c r="IJP35" s="291"/>
      <c r="IJQ35" s="291"/>
      <c r="IJR35" s="291"/>
      <c r="IJS35" s="291"/>
      <c r="IJT35" s="291"/>
      <c r="IJU35" s="291"/>
      <c r="IJV35" s="291"/>
      <c r="IJW35" s="291"/>
      <c r="IJX35" s="291"/>
      <c r="IJY35" s="291"/>
      <c r="IJZ35" s="291"/>
      <c r="IKA35" s="291"/>
      <c r="IKB35" s="291"/>
      <c r="IKC35" s="291"/>
      <c r="IKD35" s="291"/>
      <c r="IKE35" s="291"/>
      <c r="IKF35" s="291"/>
      <c r="IKG35" s="291"/>
      <c r="IKH35" s="291"/>
      <c r="IKI35" s="291"/>
      <c r="IKJ35" s="291"/>
      <c r="IKK35" s="291"/>
      <c r="IKL35" s="291"/>
      <c r="IKM35" s="291"/>
      <c r="IKN35" s="291"/>
      <c r="IKO35" s="291"/>
      <c r="IKP35" s="291"/>
      <c r="IKQ35" s="291"/>
      <c r="IKR35" s="291"/>
      <c r="IKS35" s="291"/>
      <c r="IKT35" s="291"/>
      <c r="IKU35" s="291"/>
      <c r="IKV35" s="291"/>
      <c r="IKW35" s="291"/>
      <c r="IKX35" s="291"/>
      <c r="IKY35" s="291"/>
      <c r="IKZ35" s="291"/>
      <c r="ILA35" s="291"/>
      <c r="ILB35" s="291"/>
      <c r="ILC35" s="291"/>
      <c r="ILD35" s="291"/>
      <c r="ILE35" s="291"/>
      <c r="ILF35" s="291"/>
      <c r="ILG35" s="291"/>
      <c r="ILH35" s="291"/>
      <c r="ILI35" s="291"/>
      <c r="ILJ35" s="291"/>
      <c r="ILK35" s="291"/>
      <c r="ILL35" s="291"/>
      <c r="ILM35" s="291"/>
      <c r="ILN35" s="291"/>
      <c r="ILO35" s="291"/>
      <c r="ILP35" s="291"/>
      <c r="ILQ35" s="291"/>
      <c r="ILR35" s="291"/>
      <c r="ILS35" s="291"/>
      <c r="ILT35" s="291"/>
      <c r="ILU35" s="291"/>
      <c r="ILV35" s="291"/>
      <c r="ILW35" s="291"/>
      <c r="ILX35" s="291"/>
      <c r="ILY35" s="291"/>
      <c r="ILZ35" s="291"/>
      <c r="IMA35" s="291"/>
      <c r="IMB35" s="291"/>
      <c r="IMC35" s="291"/>
      <c r="IMD35" s="291"/>
      <c r="IME35" s="291"/>
      <c r="IMF35" s="291"/>
      <c r="IMG35" s="291"/>
      <c r="IMH35" s="291"/>
      <c r="IMI35" s="291"/>
      <c r="IMJ35" s="291"/>
      <c r="IMK35" s="291"/>
      <c r="IML35" s="291"/>
      <c r="IMM35" s="291"/>
      <c r="IMN35" s="291"/>
      <c r="IMO35" s="291"/>
      <c r="IMP35" s="291"/>
      <c r="IMQ35" s="291"/>
      <c r="IMR35" s="291"/>
      <c r="IMS35" s="291"/>
      <c r="IMT35" s="291"/>
      <c r="IMU35" s="291"/>
      <c r="IMV35" s="291"/>
      <c r="IMW35" s="291"/>
      <c r="IMX35" s="291"/>
      <c r="IMY35" s="291"/>
      <c r="IMZ35" s="291"/>
      <c r="INA35" s="291"/>
      <c r="INB35" s="291"/>
      <c r="INC35" s="291"/>
      <c r="IND35" s="291"/>
      <c r="INE35" s="291"/>
      <c r="INF35" s="291"/>
      <c r="ING35" s="291"/>
      <c r="INH35" s="291"/>
      <c r="INI35" s="291"/>
      <c r="INJ35" s="291"/>
      <c r="INK35" s="291"/>
      <c r="INL35" s="291"/>
      <c r="INM35" s="291"/>
      <c r="INN35" s="291"/>
      <c r="INO35" s="291"/>
      <c r="INP35" s="291"/>
      <c r="INQ35" s="291"/>
      <c r="INR35" s="291"/>
      <c r="INS35" s="291"/>
      <c r="INT35" s="291"/>
      <c r="INU35" s="291"/>
      <c r="INV35" s="291"/>
      <c r="INW35" s="291"/>
      <c r="INX35" s="291"/>
      <c r="INY35" s="291"/>
      <c r="INZ35" s="291"/>
      <c r="IOA35" s="291"/>
      <c r="IOB35" s="291"/>
      <c r="IOC35" s="291"/>
      <c r="IOD35" s="291"/>
      <c r="IOE35" s="291"/>
      <c r="IOF35" s="291"/>
      <c r="IOG35" s="291"/>
      <c r="IOH35" s="291"/>
      <c r="IOI35" s="291"/>
      <c r="IOJ35" s="291"/>
      <c r="IOK35" s="291"/>
      <c r="IOL35" s="291"/>
      <c r="IOM35" s="291"/>
      <c r="ION35" s="291"/>
      <c r="IOO35" s="291"/>
      <c r="IOP35" s="291"/>
      <c r="IOQ35" s="291"/>
      <c r="IOR35" s="291"/>
      <c r="IOS35" s="291"/>
      <c r="IOT35" s="291"/>
      <c r="IOU35" s="291"/>
      <c r="IOV35" s="291"/>
      <c r="IOW35" s="291"/>
      <c r="IOX35" s="291"/>
      <c r="IOY35" s="291"/>
      <c r="IOZ35" s="291"/>
      <c r="IPA35" s="291"/>
      <c r="IPB35" s="291"/>
      <c r="IPC35" s="291"/>
      <c r="IPD35" s="291"/>
      <c r="IPE35" s="291"/>
      <c r="IPF35" s="291"/>
      <c r="IPG35" s="291"/>
      <c r="IPH35" s="291"/>
      <c r="IPI35" s="291"/>
      <c r="IPJ35" s="291"/>
      <c r="IPK35" s="291"/>
      <c r="IPL35" s="291"/>
      <c r="IPM35" s="291"/>
      <c r="IPN35" s="291"/>
      <c r="IPO35" s="291"/>
      <c r="IPP35" s="291"/>
      <c r="IPQ35" s="291"/>
      <c r="IPR35" s="291"/>
      <c r="IPS35" s="291"/>
      <c r="IPT35" s="291"/>
      <c r="IPU35" s="291"/>
      <c r="IPV35" s="291"/>
      <c r="IPW35" s="291"/>
      <c r="IPX35" s="291"/>
      <c r="IPY35" s="291"/>
      <c r="IPZ35" s="291"/>
      <c r="IQA35" s="291"/>
      <c r="IQB35" s="291"/>
      <c r="IQC35" s="291"/>
      <c r="IQD35" s="291"/>
      <c r="IQE35" s="291"/>
      <c r="IQF35" s="291"/>
      <c r="IQG35" s="291"/>
      <c r="IQH35" s="291"/>
      <c r="IQI35" s="291"/>
      <c r="IQJ35" s="291"/>
      <c r="IQK35" s="291"/>
      <c r="IQL35" s="291"/>
      <c r="IQM35" s="291"/>
      <c r="IQN35" s="291"/>
      <c r="IQO35" s="291"/>
      <c r="IQP35" s="291"/>
      <c r="IQQ35" s="291"/>
      <c r="IQR35" s="291"/>
      <c r="IQS35" s="291"/>
      <c r="IQT35" s="291"/>
      <c r="IQU35" s="291"/>
      <c r="IQV35" s="291"/>
      <c r="IQW35" s="291"/>
      <c r="IQX35" s="291"/>
      <c r="IQY35" s="291"/>
      <c r="IQZ35" s="291"/>
      <c r="IRA35" s="291"/>
      <c r="IRB35" s="291"/>
      <c r="IRC35" s="291"/>
      <c r="IRD35" s="291"/>
      <c r="IRE35" s="291"/>
      <c r="IRF35" s="291"/>
      <c r="IRG35" s="291"/>
      <c r="IRH35" s="291"/>
      <c r="IRI35" s="291"/>
      <c r="IRJ35" s="291"/>
      <c r="IRK35" s="291"/>
      <c r="IRL35" s="291"/>
      <c r="IRM35" s="291"/>
      <c r="IRN35" s="291"/>
      <c r="IRO35" s="291"/>
      <c r="IRP35" s="291"/>
      <c r="IRQ35" s="291"/>
      <c r="IRR35" s="291"/>
      <c r="IRS35" s="291"/>
      <c r="IRT35" s="291"/>
      <c r="IRU35" s="291"/>
      <c r="IRV35" s="291"/>
      <c r="IRW35" s="291"/>
      <c r="IRX35" s="291"/>
      <c r="IRY35" s="291"/>
      <c r="IRZ35" s="291"/>
      <c r="ISA35" s="291"/>
      <c r="ISB35" s="291"/>
      <c r="ISC35" s="291"/>
      <c r="ISD35" s="291"/>
      <c r="ISE35" s="291"/>
      <c r="ISF35" s="291"/>
      <c r="ISG35" s="291"/>
      <c r="ISH35" s="291"/>
      <c r="ISI35" s="291"/>
      <c r="ISJ35" s="291"/>
      <c r="ISK35" s="291"/>
      <c r="ISL35" s="291"/>
      <c r="ISM35" s="291"/>
      <c r="ISN35" s="291"/>
      <c r="ISO35" s="291"/>
      <c r="ISP35" s="291"/>
      <c r="ISQ35" s="291"/>
      <c r="ISR35" s="291"/>
      <c r="ISS35" s="291"/>
      <c r="IST35" s="291"/>
      <c r="ISU35" s="291"/>
      <c r="ISV35" s="291"/>
      <c r="ISW35" s="291"/>
      <c r="ISX35" s="291"/>
      <c r="ISY35" s="291"/>
      <c r="ISZ35" s="291"/>
      <c r="ITA35" s="291"/>
      <c r="ITB35" s="291"/>
      <c r="ITC35" s="291"/>
      <c r="ITD35" s="291"/>
      <c r="ITE35" s="291"/>
      <c r="ITF35" s="291"/>
      <c r="ITG35" s="291"/>
      <c r="ITH35" s="291"/>
      <c r="ITI35" s="291"/>
      <c r="ITJ35" s="291"/>
      <c r="ITK35" s="291"/>
      <c r="ITL35" s="291"/>
      <c r="ITM35" s="291"/>
      <c r="ITN35" s="291"/>
      <c r="ITO35" s="291"/>
      <c r="ITP35" s="291"/>
      <c r="ITQ35" s="291"/>
      <c r="ITR35" s="291"/>
      <c r="ITS35" s="291"/>
      <c r="ITT35" s="291"/>
      <c r="ITU35" s="291"/>
      <c r="ITV35" s="291"/>
      <c r="ITW35" s="291"/>
      <c r="ITX35" s="291"/>
      <c r="ITY35" s="291"/>
      <c r="ITZ35" s="291"/>
      <c r="IUA35" s="291"/>
      <c r="IUB35" s="291"/>
      <c r="IUC35" s="291"/>
      <c r="IUD35" s="291"/>
      <c r="IUE35" s="291"/>
      <c r="IUF35" s="291"/>
      <c r="IUG35" s="291"/>
      <c r="IUH35" s="291"/>
      <c r="IUI35" s="291"/>
      <c r="IUJ35" s="291"/>
      <c r="IUK35" s="291"/>
      <c r="IUL35" s="291"/>
      <c r="IUM35" s="291"/>
      <c r="IUN35" s="291"/>
      <c r="IUO35" s="291"/>
      <c r="IUP35" s="291"/>
      <c r="IUQ35" s="291"/>
      <c r="IUR35" s="291"/>
      <c r="IUS35" s="291"/>
      <c r="IUT35" s="291"/>
      <c r="IUU35" s="291"/>
      <c r="IUV35" s="291"/>
      <c r="IUW35" s="291"/>
      <c r="IUX35" s="291"/>
      <c r="IUY35" s="291"/>
      <c r="IUZ35" s="291"/>
      <c r="IVA35" s="291"/>
      <c r="IVB35" s="291"/>
      <c r="IVC35" s="291"/>
      <c r="IVD35" s="291"/>
      <c r="IVE35" s="291"/>
      <c r="IVF35" s="291"/>
      <c r="IVG35" s="291"/>
      <c r="IVH35" s="291"/>
      <c r="IVI35" s="291"/>
      <c r="IVJ35" s="291"/>
      <c r="IVK35" s="291"/>
      <c r="IVL35" s="291"/>
      <c r="IVM35" s="291"/>
      <c r="IVN35" s="291"/>
      <c r="IVO35" s="291"/>
      <c r="IVP35" s="291"/>
      <c r="IVQ35" s="291"/>
      <c r="IVR35" s="291"/>
      <c r="IVS35" s="291"/>
      <c r="IVT35" s="291"/>
      <c r="IVU35" s="291"/>
      <c r="IVV35" s="291"/>
      <c r="IVW35" s="291"/>
      <c r="IVX35" s="291"/>
      <c r="IVY35" s="291"/>
      <c r="IVZ35" s="291"/>
      <c r="IWA35" s="291"/>
      <c r="IWB35" s="291"/>
      <c r="IWC35" s="291"/>
      <c r="IWD35" s="291"/>
      <c r="IWE35" s="291"/>
      <c r="IWF35" s="291"/>
      <c r="IWG35" s="291"/>
      <c r="IWH35" s="291"/>
      <c r="IWI35" s="291"/>
      <c r="IWJ35" s="291"/>
      <c r="IWK35" s="291"/>
      <c r="IWL35" s="291"/>
      <c r="IWM35" s="291"/>
      <c r="IWN35" s="291"/>
      <c r="IWO35" s="291"/>
      <c r="IWP35" s="291"/>
      <c r="IWQ35" s="291"/>
      <c r="IWR35" s="291"/>
      <c r="IWS35" s="291"/>
      <c r="IWT35" s="291"/>
      <c r="IWU35" s="291"/>
      <c r="IWV35" s="291"/>
      <c r="IWW35" s="291"/>
      <c r="IWX35" s="291"/>
      <c r="IWY35" s="291"/>
      <c r="IWZ35" s="291"/>
      <c r="IXA35" s="291"/>
      <c r="IXB35" s="291"/>
      <c r="IXC35" s="291"/>
      <c r="IXD35" s="291"/>
      <c r="IXE35" s="291"/>
      <c r="IXF35" s="291"/>
      <c r="IXG35" s="291"/>
      <c r="IXH35" s="291"/>
      <c r="IXI35" s="291"/>
      <c r="IXJ35" s="291"/>
      <c r="IXK35" s="291"/>
      <c r="IXL35" s="291"/>
      <c r="IXM35" s="291"/>
      <c r="IXN35" s="291"/>
      <c r="IXO35" s="291"/>
      <c r="IXP35" s="291"/>
      <c r="IXQ35" s="291"/>
      <c r="IXR35" s="291"/>
      <c r="IXS35" s="291"/>
      <c r="IXT35" s="291"/>
      <c r="IXU35" s="291"/>
      <c r="IXV35" s="291"/>
      <c r="IXW35" s="291"/>
      <c r="IXX35" s="291"/>
      <c r="IXY35" s="291"/>
      <c r="IXZ35" s="291"/>
      <c r="IYA35" s="291"/>
      <c r="IYB35" s="291"/>
      <c r="IYC35" s="291"/>
      <c r="IYD35" s="291"/>
      <c r="IYE35" s="291"/>
      <c r="IYF35" s="291"/>
      <c r="IYG35" s="291"/>
      <c r="IYH35" s="291"/>
      <c r="IYI35" s="291"/>
      <c r="IYJ35" s="291"/>
      <c r="IYK35" s="291"/>
      <c r="IYL35" s="291"/>
      <c r="IYM35" s="291"/>
      <c r="IYN35" s="291"/>
      <c r="IYO35" s="291"/>
      <c r="IYP35" s="291"/>
      <c r="IYQ35" s="291"/>
      <c r="IYR35" s="291"/>
      <c r="IYS35" s="291"/>
      <c r="IYT35" s="291"/>
      <c r="IYU35" s="291"/>
      <c r="IYV35" s="291"/>
      <c r="IYW35" s="291"/>
      <c r="IYX35" s="291"/>
      <c r="IYY35" s="291"/>
      <c r="IYZ35" s="291"/>
      <c r="IZA35" s="291"/>
      <c r="IZB35" s="291"/>
      <c r="IZC35" s="291"/>
      <c r="IZD35" s="291"/>
      <c r="IZE35" s="291"/>
      <c r="IZF35" s="291"/>
      <c r="IZG35" s="291"/>
      <c r="IZH35" s="291"/>
      <c r="IZI35" s="291"/>
      <c r="IZJ35" s="291"/>
      <c r="IZK35" s="291"/>
      <c r="IZL35" s="291"/>
      <c r="IZM35" s="291"/>
      <c r="IZN35" s="291"/>
      <c r="IZO35" s="291"/>
      <c r="IZP35" s="291"/>
      <c r="IZQ35" s="291"/>
      <c r="IZR35" s="291"/>
      <c r="IZS35" s="291"/>
      <c r="IZT35" s="291"/>
      <c r="IZU35" s="291"/>
      <c r="IZV35" s="291"/>
      <c r="IZW35" s="291"/>
      <c r="IZX35" s="291"/>
      <c r="IZY35" s="291"/>
      <c r="IZZ35" s="291"/>
      <c r="JAA35" s="291"/>
      <c r="JAB35" s="291"/>
      <c r="JAC35" s="291"/>
      <c r="JAD35" s="291"/>
      <c r="JAE35" s="291"/>
      <c r="JAF35" s="291"/>
      <c r="JAG35" s="291"/>
      <c r="JAH35" s="291"/>
      <c r="JAI35" s="291"/>
      <c r="JAJ35" s="291"/>
      <c r="JAK35" s="291"/>
      <c r="JAL35" s="291"/>
      <c r="JAM35" s="291"/>
      <c r="JAN35" s="291"/>
      <c r="JAO35" s="291"/>
      <c r="JAP35" s="291"/>
      <c r="JAQ35" s="291"/>
      <c r="JAR35" s="291"/>
      <c r="JAS35" s="291"/>
      <c r="JAT35" s="291"/>
      <c r="JAU35" s="291"/>
      <c r="JAV35" s="291"/>
      <c r="JAW35" s="291"/>
      <c r="JAX35" s="291"/>
      <c r="JAY35" s="291"/>
      <c r="JAZ35" s="291"/>
      <c r="JBA35" s="291"/>
      <c r="JBB35" s="291"/>
      <c r="JBC35" s="291"/>
      <c r="JBD35" s="291"/>
      <c r="JBE35" s="291"/>
      <c r="JBF35" s="291"/>
      <c r="JBG35" s="291"/>
      <c r="JBH35" s="291"/>
      <c r="JBI35" s="291"/>
      <c r="JBJ35" s="291"/>
      <c r="JBK35" s="291"/>
      <c r="JBL35" s="291"/>
      <c r="JBM35" s="291"/>
      <c r="JBN35" s="291"/>
      <c r="JBO35" s="291"/>
      <c r="JBP35" s="291"/>
      <c r="JBQ35" s="291"/>
      <c r="JBR35" s="291"/>
      <c r="JBS35" s="291"/>
      <c r="JBT35" s="291"/>
      <c r="JBU35" s="291"/>
      <c r="JBV35" s="291"/>
      <c r="JBW35" s="291"/>
      <c r="JBX35" s="291"/>
      <c r="JBY35" s="291"/>
      <c r="JBZ35" s="291"/>
      <c r="JCA35" s="291"/>
      <c r="JCB35" s="291"/>
      <c r="JCC35" s="291"/>
      <c r="JCD35" s="291"/>
      <c r="JCE35" s="291"/>
      <c r="JCF35" s="291"/>
      <c r="JCG35" s="291"/>
      <c r="JCH35" s="291"/>
      <c r="JCI35" s="291"/>
      <c r="JCJ35" s="291"/>
      <c r="JCK35" s="291"/>
      <c r="JCL35" s="291"/>
      <c r="JCM35" s="291"/>
      <c r="JCN35" s="291"/>
      <c r="JCO35" s="291"/>
      <c r="JCP35" s="291"/>
      <c r="JCQ35" s="291"/>
      <c r="JCR35" s="291"/>
      <c r="JCS35" s="291"/>
      <c r="JCT35" s="291"/>
      <c r="JCU35" s="291"/>
      <c r="JCV35" s="291"/>
      <c r="JCW35" s="291"/>
      <c r="JCX35" s="291"/>
      <c r="JCY35" s="291"/>
      <c r="JCZ35" s="291"/>
      <c r="JDA35" s="291"/>
      <c r="JDB35" s="291"/>
      <c r="JDC35" s="291"/>
      <c r="JDD35" s="291"/>
      <c r="JDE35" s="291"/>
      <c r="JDF35" s="291"/>
      <c r="JDG35" s="291"/>
      <c r="JDH35" s="291"/>
      <c r="JDI35" s="291"/>
      <c r="JDJ35" s="291"/>
      <c r="JDK35" s="291"/>
      <c r="JDL35" s="291"/>
      <c r="JDM35" s="291"/>
      <c r="JDN35" s="291"/>
      <c r="JDO35" s="291"/>
      <c r="JDP35" s="291"/>
      <c r="JDQ35" s="291"/>
      <c r="JDR35" s="291"/>
      <c r="JDS35" s="291"/>
      <c r="JDT35" s="291"/>
      <c r="JDU35" s="291"/>
      <c r="JDV35" s="291"/>
      <c r="JDW35" s="291"/>
      <c r="JDX35" s="291"/>
      <c r="JDY35" s="291"/>
      <c r="JDZ35" s="291"/>
      <c r="JEA35" s="291"/>
      <c r="JEB35" s="291"/>
      <c r="JEC35" s="291"/>
      <c r="JED35" s="291"/>
      <c r="JEE35" s="291"/>
      <c r="JEF35" s="291"/>
      <c r="JEG35" s="291"/>
      <c r="JEH35" s="291"/>
      <c r="JEI35" s="291"/>
      <c r="JEJ35" s="291"/>
      <c r="JEK35" s="291"/>
      <c r="JEL35" s="291"/>
      <c r="JEM35" s="291"/>
      <c r="JEN35" s="291"/>
      <c r="JEO35" s="291"/>
      <c r="JEP35" s="291"/>
      <c r="JEQ35" s="291"/>
      <c r="JER35" s="291"/>
      <c r="JES35" s="291"/>
      <c r="JET35" s="291"/>
      <c r="JEU35" s="291"/>
      <c r="JEV35" s="291"/>
      <c r="JEW35" s="291"/>
      <c r="JEX35" s="291"/>
      <c r="JEY35" s="291"/>
      <c r="JEZ35" s="291"/>
      <c r="JFA35" s="291"/>
      <c r="JFB35" s="291"/>
      <c r="JFC35" s="291"/>
      <c r="JFD35" s="291"/>
      <c r="JFE35" s="291"/>
      <c r="JFF35" s="291"/>
      <c r="JFG35" s="291"/>
      <c r="JFH35" s="291"/>
      <c r="JFI35" s="291"/>
      <c r="JFJ35" s="291"/>
      <c r="JFK35" s="291"/>
      <c r="JFL35" s="291"/>
      <c r="JFM35" s="291"/>
      <c r="JFN35" s="291"/>
      <c r="JFO35" s="291"/>
      <c r="JFP35" s="291"/>
      <c r="JFQ35" s="291"/>
      <c r="JFR35" s="291"/>
      <c r="JFS35" s="291"/>
      <c r="JFT35" s="291"/>
      <c r="JFU35" s="291"/>
      <c r="JFV35" s="291"/>
      <c r="JFW35" s="291"/>
      <c r="JFX35" s="291"/>
      <c r="JFY35" s="291"/>
      <c r="JFZ35" s="291"/>
      <c r="JGA35" s="291"/>
      <c r="JGB35" s="291"/>
      <c r="JGC35" s="291"/>
      <c r="JGD35" s="291"/>
      <c r="JGE35" s="291"/>
      <c r="JGF35" s="291"/>
      <c r="JGG35" s="291"/>
      <c r="JGH35" s="291"/>
      <c r="JGI35" s="291"/>
      <c r="JGJ35" s="291"/>
      <c r="JGK35" s="291"/>
      <c r="JGL35" s="291"/>
      <c r="JGM35" s="291"/>
      <c r="JGN35" s="291"/>
      <c r="JGO35" s="291"/>
      <c r="JGP35" s="291"/>
      <c r="JGQ35" s="291"/>
      <c r="JGR35" s="291"/>
      <c r="JGS35" s="291"/>
      <c r="JGT35" s="291"/>
      <c r="JGU35" s="291"/>
      <c r="JGV35" s="291"/>
      <c r="JGW35" s="291"/>
      <c r="JGX35" s="291"/>
      <c r="JGY35" s="291"/>
      <c r="JGZ35" s="291"/>
      <c r="JHA35" s="291"/>
      <c r="JHB35" s="291"/>
      <c r="JHC35" s="291"/>
      <c r="JHD35" s="291"/>
      <c r="JHE35" s="291"/>
      <c r="JHF35" s="291"/>
      <c r="JHG35" s="291"/>
      <c r="JHH35" s="291"/>
      <c r="JHI35" s="291"/>
      <c r="JHJ35" s="291"/>
      <c r="JHK35" s="291"/>
      <c r="JHL35" s="291"/>
      <c r="JHM35" s="291"/>
      <c r="JHN35" s="291"/>
      <c r="JHO35" s="291"/>
      <c r="JHP35" s="291"/>
      <c r="JHQ35" s="291"/>
      <c r="JHR35" s="291"/>
      <c r="JHS35" s="291"/>
      <c r="JHT35" s="291"/>
      <c r="JHU35" s="291"/>
      <c r="JHV35" s="291"/>
      <c r="JHW35" s="291"/>
      <c r="JHX35" s="291"/>
      <c r="JHY35" s="291"/>
      <c r="JHZ35" s="291"/>
      <c r="JIA35" s="291"/>
      <c r="JIB35" s="291"/>
      <c r="JIC35" s="291"/>
      <c r="JID35" s="291"/>
      <c r="JIE35" s="291"/>
      <c r="JIF35" s="291"/>
      <c r="JIG35" s="291"/>
      <c r="JIH35" s="291"/>
      <c r="JII35" s="291"/>
      <c r="JIJ35" s="291"/>
      <c r="JIK35" s="291"/>
      <c r="JIL35" s="291"/>
      <c r="JIM35" s="291"/>
      <c r="JIN35" s="291"/>
      <c r="JIO35" s="291"/>
      <c r="JIP35" s="291"/>
      <c r="JIQ35" s="291"/>
      <c r="JIR35" s="291"/>
      <c r="JIS35" s="291"/>
      <c r="JIT35" s="291"/>
      <c r="JIU35" s="291"/>
      <c r="JIV35" s="291"/>
      <c r="JIW35" s="291"/>
      <c r="JIX35" s="291"/>
      <c r="JIY35" s="291"/>
      <c r="JIZ35" s="291"/>
      <c r="JJA35" s="291"/>
      <c r="JJB35" s="291"/>
      <c r="JJC35" s="291"/>
      <c r="JJD35" s="291"/>
      <c r="JJE35" s="291"/>
      <c r="JJF35" s="291"/>
      <c r="JJG35" s="291"/>
      <c r="JJH35" s="291"/>
      <c r="JJI35" s="291"/>
      <c r="JJJ35" s="291"/>
      <c r="JJK35" s="291"/>
      <c r="JJL35" s="291"/>
      <c r="JJM35" s="291"/>
      <c r="JJN35" s="291"/>
      <c r="JJO35" s="291"/>
      <c r="JJP35" s="291"/>
      <c r="JJQ35" s="291"/>
      <c r="JJR35" s="291"/>
      <c r="JJS35" s="291"/>
      <c r="JJT35" s="291"/>
      <c r="JJU35" s="291"/>
      <c r="JJV35" s="291"/>
      <c r="JJW35" s="291"/>
      <c r="JJX35" s="291"/>
      <c r="JJY35" s="291"/>
      <c r="JJZ35" s="291"/>
      <c r="JKA35" s="291"/>
      <c r="JKB35" s="291"/>
      <c r="JKC35" s="291"/>
      <c r="JKD35" s="291"/>
      <c r="JKE35" s="291"/>
      <c r="JKF35" s="291"/>
      <c r="JKG35" s="291"/>
      <c r="JKH35" s="291"/>
      <c r="JKI35" s="291"/>
      <c r="JKJ35" s="291"/>
      <c r="JKK35" s="291"/>
      <c r="JKL35" s="291"/>
      <c r="JKM35" s="291"/>
      <c r="JKN35" s="291"/>
      <c r="JKO35" s="291"/>
      <c r="JKP35" s="291"/>
      <c r="JKQ35" s="291"/>
      <c r="JKR35" s="291"/>
      <c r="JKS35" s="291"/>
      <c r="JKT35" s="291"/>
      <c r="JKU35" s="291"/>
      <c r="JKV35" s="291"/>
      <c r="JKW35" s="291"/>
      <c r="JKX35" s="291"/>
      <c r="JKY35" s="291"/>
      <c r="JKZ35" s="291"/>
      <c r="JLA35" s="291"/>
      <c r="JLB35" s="291"/>
      <c r="JLC35" s="291"/>
      <c r="JLD35" s="291"/>
      <c r="JLE35" s="291"/>
      <c r="JLF35" s="291"/>
      <c r="JLG35" s="291"/>
      <c r="JLH35" s="291"/>
      <c r="JLI35" s="291"/>
      <c r="JLJ35" s="291"/>
      <c r="JLK35" s="291"/>
      <c r="JLL35" s="291"/>
      <c r="JLM35" s="291"/>
      <c r="JLN35" s="291"/>
      <c r="JLO35" s="291"/>
      <c r="JLP35" s="291"/>
      <c r="JLQ35" s="291"/>
      <c r="JLR35" s="291"/>
      <c r="JLS35" s="291"/>
      <c r="JLT35" s="291"/>
      <c r="JLU35" s="291"/>
      <c r="JLV35" s="291"/>
      <c r="JLW35" s="291"/>
      <c r="JLX35" s="291"/>
      <c r="JLY35" s="291"/>
      <c r="JLZ35" s="291"/>
      <c r="JMA35" s="291"/>
      <c r="JMB35" s="291"/>
      <c r="JMC35" s="291"/>
      <c r="JMD35" s="291"/>
      <c r="JME35" s="291"/>
      <c r="JMF35" s="291"/>
      <c r="JMG35" s="291"/>
      <c r="JMH35" s="291"/>
      <c r="JMI35" s="291"/>
      <c r="JMJ35" s="291"/>
      <c r="JMK35" s="291"/>
      <c r="JML35" s="291"/>
      <c r="JMM35" s="291"/>
      <c r="JMN35" s="291"/>
      <c r="JMO35" s="291"/>
      <c r="JMP35" s="291"/>
      <c r="JMQ35" s="291"/>
      <c r="JMR35" s="291"/>
      <c r="JMS35" s="291"/>
      <c r="JMT35" s="291"/>
      <c r="JMU35" s="291"/>
      <c r="JMV35" s="291"/>
      <c r="JMW35" s="291"/>
      <c r="JMX35" s="291"/>
      <c r="JMY35" s="291"/>
      <c r="JMZ35" s="291"/>
      <c r="JNA35" s="291"/>
      <c r="JNB35" s="291"/>
      <c r="JNC35" s="291"/>
      <c r="JND35" s="291"/>
      <c r="JNE35" s="291"/>
      <c r="JNF35" s="291"/>
      <c r="JNG35" s="291"/>
      <c r="JNH35" s="291"/>
      <c r="JNI35" s="291"/>
      <c r="JNJ35" s="291"/>
      <c r="JNK35" s="291"/>
      <c r="JNL35" s="291"/>
      <c r="JNM35" s="291"/>
      <c r="JNN35" s="291"/>
      <c r="JNO35" s="291"/>
      <c r="JNP35" s="291"/>
      <c r="JNQ35" s="291"/>
      <c r="JNR35" s="291"/>
      <c r="JNS35" s="291"/>
      <c r="JNT35" s="291"/>
      <c r="JNU35" s="291"/>
      <c r="JNV35" s="291"/>
      <c r="JNW35" s="291"/>
      <c r="JNX35" s="291"/>
      <c r="JNY35" s="291"/>
      <c r="JNZ35" s="291"/>
      <c r="JOA35" s="291"/>
      <c r="JOB35" s="291"/>
      <c r="JOC35" s="291"/>
      <c r="JOD35" s="291"/>
      <c r="JOE35" s="291"/>
      <c r="JOF35" s="291"/>
      <c r="JOG35" s="291"/>
      <c r="JOH35" s="291"/>
      <c r="JOI35" s="291"/>
      <c r="JOJ35" s="291"/>
      <c r="JOK35" s="291"/>
      <c r="JOL35" s="291"/>
      <c r="JOM35" s="291"/>
      <c r="JON35" s="291"/>
      <c r="JOO35" s="291"/>
      <c r="JOP35" s="291"/>
      <c r="JOQ35" s="291"/>
      <c r="JOR35" s="291"/>
      <c r="JOS35" s="291"/>
      <c r="JOT35" s="291"/>
      <c r="JOU35" s="291"/>
      <c r="JOV35" s="291"/>
      <c r="JOW35" s="291"/>
      <c r="JOX35" s="291"/>
      <c r="JOY35" s="291"/>
      <c r="JOZ35" s="291"/>
      <c r="JPA35" s="291"/>
      <c r="JPB35" s="291"/>
      <c r="JPC35" s="291"/>
      <c r="JPD35" s="291"/>
      <c r="JPE35" s="291"/>
      <c r="JPF35" s="291"/>
      <c r="JPG35" s="291"/>
      <c r="JPH35" s="291"/>
      <c r="JPI35" s="291"/>
      <c r="JPJ35" s="291"/>
      <c r="JPK35" s="291"/>
      <c r="JPL35" s="291"/>
      <c r="JPM35" s="291"/>
      <c r="JPN35" s="291"/>
      <c r="JPO35" s="291"/>
      <c r="JPP35" s="291"/>
      <c r="JPQ35" s="291"/>
      <c r="JPR35" s="291"/>
      <c r="JPS35" s="291"/>
      <c r="JPT35" s="291"/>
      <c r="JPU35" s="291"/>
      <c r="JPV35" s="291"/>
      <c r="JPW35" s="291"/>
      <c r="JPX35" s="291"/>
      <c r="JPY35" s="291"/>
      <c r="JPZ35" s="291"/>
      <c r="JQA35" s="291"/>
      <c r="JQB35" s="291"/>
      <c r="JQC35" s="291"/>
      <c r="JQD35" s="291"/>
      <c r="JQE35" s="291"/>
      <c r="JQF35" s="291"/>
      <c r="JQG35" s="291"/>
      <c r="JQH35" s="291"/>
      <c r="JQI35" s="291"/>
      <c r="JQJ35" s="291"/>
      <c r="JQK35" s="291"/>
      <c r="JQL35" s="291"/>
      <c r="JQM35" s="291"/>
      <c r="JQN35" s="291"/>
      <c r="JQO35" s="291"/>
      <c r="JQP35" s="291"/>
      <c r="JQQ35" s="291"/>
      <c r="JQR35" s="291"/>
      <c r="JQS35" s="291"/>
      <c r="JQT35" s="291"/>
      <c r="JQU35" s="291"/>
      <c r="JQV35" s="291"/>
      <c r="JQW35" s="291"/>
      <c r="JQX35" s="291"/>
      <c r="JQY35" s="291"/>
      <c r="JQZ35" s="291"/>
      <c r="JRA35" s="291"/>
      <c r="JRB35" s="291"/>
      <c r="JRC35" s="291"/>
      <c r="JRD35" s="291"/>
      <c r="JRE35" s="291"/>
      <c r="JRF35" s="291"/>
      <c r="JRG35" s="291"/>
      <c r="JRH35" s="291"/>
      <c r="JRI35" s="291"/>
      <c r="JRJ35" s="291"/>
      <c r="JRK35" s="291"/>
      <c r="JRL35" s="291"/>
      <c r="JRM35" s="291"/>
      <c r="JRN35" s="291"/>
      <c r="JRO35" s="291"/>
      <c r="JRP35" s="291"/>
      <c r="JRQ35" s="291"/>
      <c r="JRR35" s="291"/>
      <c r="JRS35" s="291"/>
      <c r="JRT35" s="291"/>
      <c r="JRU35" s="291"/>
      <c r="JRV35" s="291"/>
      <c r="JRW35" s="291"/>
      <c r="JRX35" s="291"/>
      <c r="JRY35" s="291"/>
      <c r="JRZ35" s="291"/>
      <c r="JSA35" s="291"/>
      <c r="JSB35" s="291"/>
      <c r="JSC35" s="291"/>
      <c r="JSD35" s="291"/>
      <c r="JSE35" s="291"/>
      <c r="JSF35" s="291"/>
      <c r="JSG35" s="291"/>
      <c r="JSH35" s="291"/>
      <c r="JSI35" s="291"/>
      <c r="JSJ35" s="291"/>
      <c r="JSK35" s="291"/>
      <c r="JSL35" s="291"/>
      <c r="JSM35" s="291"/>
      <c r="JSN35" s="291"/>
      <c r="JSO35" s="291"/>
      <c r="JSP35" s="291"/>
      <c r="JSQ35" s="291"/>
      <c r="JSR35" s="291"/>
      <c r="JSS35" s="291"/>
      <c r="JST35" s="291"/>
      <c r="JSU35" s="291"/>
      <c r="JSV35" s="291"/>
      <c r="JSW35" s="291"/>
      <c r="JSX35" s="291"/>
      <c r="JSY35" s="291"/>
      <c r="JSZ35" s="291"/>
      <c r="JTA35" s="291"/>
      <c r="JTB35" s="291"/>
      <c r="JTC35" s="291"/>
      <c r="JTD35" s="291"/>
      <c r="JTE35" s="291"/>
      <c r="JTF35" s="291"/>
      <c r="JTG35" s="291"/>
      <c r="JTH35" s="291"/>
      <c r="JTI35" s="291"/>
      <c r="JTJ35" s="291"/>
      <c r="JTK35" s="291"/>
      <c r="JTL35" s="291"/>
      <c r="JTM35" s="291"/>
      <c r="JTN35" s="291"/>
      <c r="JTO35" s="291"/>
      <c r="JTP35" s="291"/>
      <c r="JTQ35" s="291"/>
      <c r="JTR35" s="291"/>
      <c r="JTS35" s="291"/>
      <c r="JTT35" s="291"/>
      <c r="JTU35" s="291"/>
      <c r="JTV35" s="291"/>
      <c r="JTW35" s="291"/>
      <c r="JTX35" s="291"/>
      <c r="JTY35" s="291"/>
      <c r="JTZ35" s="291"/>
      <c r="JUA35" s="291"/>
      <c r="JUB35" s="291"/>
      <c r="JUC35" s="291"/>
      <c r="JUD35" s="291"/>
      <c r="JUE35" s="291"/>
      <c r="JUF35" s="291"/>
      <c r="JUG35" s="291"/>
      <c r="JUH35" s="291"/>
      <c r="JUI35" s="291"/>
      <c r="JUJ35" s="291"/>
      <c r="JUK35" s="291"/>
      <c r="JUL35" s="291"/>
      <c r="JUM35" s="291"/>
      <c r="JUN35" s="291"/>
      <c r="JUO35" s="291"/>
      <c r="JUP35" s="291"/>
      <c r="JUQ35" s="291"/>
      <c r="JUR35" s="291"/>
      <c r="JUS35" s="291"/>
      <c r="JUT35" s="291"/>
      <c r="JUU35" s="291"/>
      <c r="JUV35" s="291"/>
      <c r="JUW35" s="291"/>
      <c r="JUX35" s="291"/>
      <c r="JUY35" s="291"/>
      <c r="JUZ35" s="291"/>
      <c r="JVA35" s="291"/>
      <c r="JVB35" s="291"/>
      <c r="JVC35" s="291"/>
      <c r="JVD35" s="291"/>
      <c r="JVE35" s="291"/>
      <c r="JVF35" s="291"/>
      <c r="JVG35" s="291"/>
      <c r="JVH35" s="291"/>
      <c r="JVI35" s="291"/>
      <c r="JVJ35" s="291"/>
      <c r="JVK35" s="291"/>
      <c r="JVL35" s="291"/>
      <c r="JVM35" s="291"/>
      <c r="JVN35" s="291"/>
      <c r="JVO35" s="291"/>
      <c r="JVP35" s="291"/>
      <c r="JVQ35" s="291"/>
      <c r="JVR35" s="291"/>
      <c r="JVS35" s="291"/>
      <c r="JVT35" s="291"/>
      <c r="JVU35" s="291"/>
      <c r="JVV35" s="291"/>
      <c r="JVW35" s="291"/>
      <c r="JVX35" s="291"/>
      <c r="JVY35" s="291"/>
      <c r="JVZ35" s="291"/>
      <c r="JWA35" s="291"/>
      <c r="JWB35" s="291"/>
      <c r="JWC35" s="291"/>
      <c r="JWD35" s="291"/>
      <c r="JWE35" s="291"/>
      <c r="JWF35" s="291"/>
      <c r="JWG35" s="291"/>
      <c r="JWH35" s="291"/>
      <c r="JWI35" s="291"/>
      <c r="JWJ35" s="291"/>
      <c r="JWK35" s="291"/>
      <c r="JWL35" s="291"/>
      <c r="JWM35" s="291"/>
      <c r="JWN35" s="291"/>
      <c r="JWO35" s="291"/>
      <c r="JWP35" s="291"/>
      <c r="JWQ35" s="291"/>
      <c r="JWR35" s="291"/>
      <c r="JWS35" s="291"/>
      <c r="JWT35" s="291"/>
      <c r="JWU35" s="291"/>
      <c r="JWV35" s="291"/>
      <c r="JWW35" s="291"/>
      <c r="JWX35" s="291"/>
      <c r="JWY35" s="291"/>
      <c r="JWZ35" s="291"/>
      <c r="JXA35" s="291"/>
      <c r="JXB35" s="291"/>
      <c r="JXC35" s="291"/>
      <c r="JXD35" s="291"/>
      <c r="JXE35" s="291"/>
      <c r="JXF35" s="291"/>
      <c r="JXG35" s="291"/>
      <c r="JXH35" s="291"/>
      <c r="JXI35" s="291"/>
      <c r="JXJ35" s="291"/>
      <c r="JXK35" s="291"/>
      <c r="JXL35" s="291"/>
      <c r="JXM35" s="291"/>
      <c r="JXN35" s="291"/>
      <c r="JXO35" s="291"/>
      <c r="JXP35" s="291"/>
      <c r="JXQ35" s="291"/>
      <c r="JXR35" s="291"/>
      <c r="JXS35" s="291"/>
      <c r="JXT35" s="291"/>
      <c r="JXU35" s="291"/>
      <c r="JXV35" s="291"/>
      <c r="JXW35" s="291"/>
      <c r="JXX35" s="291"/>
      <c r="JXY35" s="291"/>
      <c r="JXZ35" s="291"/>
      <c r="JYA35" s="291"/>
      <c r="JYB35" s="291"/>
      <c r="JYC35" s="291"/>
      <c r="JYD35" s="291"/>
      <c r="JYE35" s="291"/>
      <c r="JYF35" s="291"/>
      <c r="JYG35" s="291"/>
      <c r="JYH35" s="291"/>
      <c r="JYI35" s="291"/>
      <c r="JYJ35" s="291"/>
      <c r="JYK35" s="291"/>
      <c r="JYL35" s="291"/>
      <c r="JYM35" s="291"/>
      <c r="JYN35" s="291"/>
      <c r="JYO35" s="291"/>
      <c r="JYP35" s="291"/>
      <c r="JYQ35" s="291"/>
      <c r="JYR35" s="291"/>
      <c r="JYS35" s="291"/>
      <c r="JYT35" s="291"/>
      <c r="JYU35" s="291"/>
      <c r="JYV35" s="291"/>
      <c r="JYW35" s="291"/>
      <c r="JYX35" s="291"/>
      <c r="JYY35" s="291"/>
      <c r="JYZ35" s="291"/>
      <c r="JZA35" s="291"/>
      <c r="JZB35" s="291"/>
      <c r="JZC35" s="291"/>
      <c r="JZD35" s="291"/>
      <c r="JZE35" s="291"/>
      <c r="JZF35" s="291"/>
      <c r="JZG35" s="291"/>
      <c r="JZH35" s="291"/>
      <c r="JZI35" s="291"/>
      <c r="JZJ35" s="291"/>
      <c r="JZK35" s="291"/>
      <c r="JZL35" s="291"/>
      <c r="JZM35" s="291"/>
      <c r="JZN35" s="291"/>
      <c r="JZO35" s="291"/>
      <c r="JZP35" s="291"/>
      <c r="JZQ35" s="291"/>
      <c r="JZR35" s="291"/>
      <c r="JZS35" s="291"/>
      <c r="JZT35" s="291"/>
      <c r="JZU35" s="291"/>
      <c r="JZV35" s="291"/>
      <c r="JZW35" s="291"/>
      <c r="JZX35" s="291"/>
      <c r="JZY35" s="291"/>
      <c r="JZZ35" s="291"/>
      <c r="KAA35" s="291"/>
      <c r="KAB35" s="291"/>
      <c r="KAC35" s="291"/>
      <c r="KAD35" s="291"/>
      <c r="KAE35" s="291"/>
      <c r="KAF35" s="291"/>
      <c r="KAG35" s="291"/>
      <c r="KAH35" s="291"/>
      <c r="KAI35" s="291"/>
      <c r="KAJ35" s="291"/>
      <c r="KAK35" s="291"/>
      <c r="KAL35" s="291"/>
      <c r="KAM35" s="291"/>
      <c r="KAN35" s="291"/>
      <c r="KAO35" s="291"/>
      <c r="KAP35" s="291"/>
      <c r="KAQ35" s="291"/>
      <c r="KAR35" s="291"/>
      <c r="KAS35" s="291"/>
      <c r="KAT35" s="291"/>
      <c r="KAU35" s="291"/>
      <c r="KAV35" s="291"/>
      <c r="KAW35" s="291"/>
      <c r="KAX35" s="291"/>
      <c r="KAY35" s="291"/>
      <c r="KAZ35" s="291"/>
      <c r="KBA35" s="291"/>
      <c r="KBB35" s="291"/>
      <c r="KBC35" s="291"/>
      <c r="KBD35" s="291"/>
      <c r="KBE35" s="291"/>
      <c r="KBF35" s="291"/>
      <c r="KBG35" s="291"/>
      <c r="KBH35" s="291"/>
      <c r="KBI35" s="291"/>
      <c r="KBJ35" s="291"/>
      <c r="KBK35" s="291"/>
      <c r="KBL35" s="291"/>
      <c r="KBM35" s="291"/>
      <c r="KBN35" s="291"/>
      <c r="KBO35" s="291"/>
      <c r="KBP35" s="291"/>
      <c r="KBQ35" s="291"/>
      <c r="KBR35" s="291"/>
      <c r="KBS35" s="291"/>
      <c r="KBT35" s="291"/>
      <c r="KBU35" s="291"/>
      <c r="KBV35" s="291"/>
      <c r="KBW35" s="291"/>
      <c r="KBX35" s="291"/>
      <c r="KBY35" s="291"/>
      <c r="KBZ35" s="291"/>
      <c r="KCA35" s="291"/>
      <c r="KCB35" s="291"/>
      <c r="KCC35" s="291"/>
      <c r="KCD35" s="291"/>
      <c r="KCE35" s="291"/>
      <c r="KCF35" s="291"/>
      <c r="KCG35" s="291"/>
      <c r="KCH35" s="291"/>
      <c r="KCI35" s="291"/>
      <c r="KCJ35" s="291"/>
      <c r="KCK35" s="291"/>
      <c r="KCL35" s="291"/>
      <c r="KCM35" s="291"/>
      <c r="KCN35" s="291"/>
      <c r="KCO35" s="291"/>
      <c r="KCP35" s="291"/>
      <c r="KCQ35" s="291"/>
      <c r="KCR35" s="291"/>
      <c r="KCS35" s="291"/>
      <c r="KCT35" s="291"/>
      <c r="KCU35" s="291"/>
      <c r="KCV35" s="291"/>
      <c r="KCW35" s="291"/>
      <c r="KCX35" s="291"/>
      <c r="KCY35" s="291"/>
      <c r="KCZ35" s="291"/>
      <c r="KDA35" s="291"/>
      <c r="KDB35" s="291"/>
      <c r="KDC35" s="291"/>
      <c r="KDD35" s="291"/>
      <c r="KDE35" s="291"/>
      <c r="KDF35" s="291"/>
      <c r="KDG35" s="291"/>
      <c r="KDH35" s="291"/>
      <c r="KDI35" s="291"/>
      <c r="KDJ35" s="291"/>
      <c r="KDK35" s="291"/>
      <c r="KDL35" s="291"/>
      <c r="KDM35" s="291"/>
      <c r="KDN35" s="291"/>
      <c r="KDO35" s="291"/>
      <c r="KDP35" s="291"/>
      <c r="KDQ35" s="291"/>
      <c r="KDR35" s="291"/>
      <c r="KDS35" s="291"/>
      <c r="KDT35" s="291"/>
      <c r="KDU35" s="291"/>
      <c r="KDV35" s="291"/>
      <c r="KDW35" s="291"/>
      <c r="KDX35" s="291"/>
      <c r="KDY35" s="291"/>
      <c r="KDZ35" s="291"/>
      <c r="KEA35" s="291"/>
      <c r="KEB35" s="291"/>
      <c r="KEC35" s="291"/>
      <c r="KED35" s="291"/>
      <c r="KEE35" s="291"/>
      <c r="KEF35" s="291"/>
      <c r="KEG35" s="291"/>
      <c r="KEH35" s="291"/>
      <c r="KEI35" s="291"/>
      <c r="KEJ35" s="291"/>
      <c r="KEK35" s="291"/>
      <c r="KEL35" s="291"/>
      <c r="KEM35" s="291"/>
      <c r="KEN35" s="291"/>
      <c r="KEO35" s="291"/>
      <c r="KEP35" s="291"/>
      <c r="KEQ35" s="291"/>
      <c r="KER35" s="291"/>
      <c r="KES35" s="291"/>
      <c r="KET35" s="291"/>
      <c r="KEU35" s="291"/>
      <c r="KEV35" s="291"/>
      <c r="KEW35" s="291"/>
      <c r="KEX35" s="291"/>
      <c r="KEY35" s="291"/>
      <c r="KEZ35" s="291"/>
      <c r="KFA35" s="291"/>
      <c r="KFB35" s="291"/>
      <c r="KFC35" s="291"/>
      <c r="KFD35" s="291"/>
      <c r="KFE35" s="291"/>
      <c r="KFF35" s="291"/>
      <c r="KFG35" s="291"/>
      <c r="KFH35" s="291"/>
      <c r="KFI35" s="291"/>
      <c r="KFJ35" s="291"/>
      <c r="KFK35" s="291"/>
      <c r="KFL35" s="291"/>
      <c r="KFM35" s="291"/>
      <c r="KFN35" s="291"/>
      <c r="KFO35" s="291"/>
      <c r="KFP35" s="291"/>
      <c r="KFQ35" s="291"/>
      <c r="KFR35" s="291"/>
      <c r="KFS35" s="291"/>
      <c r="KFT35" s="291"/>
      <c r="KFU35" s="291"/>
      <c r="KFV35" s="291"/>
      <c r="KFW35" s="291"/>
      <c r="KFX35" s="291"/>
      <c r="KFY35" s="291"/>
      <c r="KFZ35" s="291"/>
      <c r="KGA35" s="291"/>
      <c r="KGB35" s="291"/>
      <c r="KGC35" s="291"/>
      <c r="KGD35" s="291"/>
      <c r="KGE35" s="291"/>
      <c r="KGF35" s="291"/>
      <c r="KGG35" s="291"/>
      <c r="KGH35" s="291"/>
      <c r="KGI35" s="291"/>
      <c r="KGJ35" s="291"/>
      <c r="KGK35" s="291"/>
      <c r="KGL35" s="291"/>
      <c r="KGM35" s="291"/>
      <c r="KGN35" s="291"/>
      <c r="KGO35" s="291"/>
      <c r="KGP35" s="291"/>
      <c r="KGQ35" s="291"/>
      <c r="KGR35" s="291"/>
      <c r="KGS35" s="291"/>
      <c r="KGT35" s="291"/>
      <c r="KGU35" s="291"/>
      <c r="KGV35" s="291"/>
      <c r="KGW35" s="291"/>
      <c r="KGX35" s="291"/>
      <c r="KGY35" s="291"/>
      <c r="KGZ35" s="291"/>
      <c r="KHA35" s="291"/>
      <c r="KHB35" s="291"/>
      <c r="KHC35" s="291"/>
      <c r="KHD35" s="291"/>
      <c r="KHE35" s="291"/>
      <c r="KHF35" s="291"/>
      <c r="KHG35" s="291"/>
      <c r="KHH35" s="291"/>
      <c r="KHI35" s="291"/>
      <c r="KHJ35" s="291"/>
      <c r="KHK35" s="291"/>
      <c r="KHL35" s="291"/>
      <c r="KHM35" s="291"/>
      <c r="KHN35" s="291"/>
      <c r="KHO35" s="291"/>
      <c r="KHP35" s="291"/>
      <c r="KHQ35" s="291"/>
      <c r="KHR35" s="291"/>
      <c r="KHS35" s="291"/>
      <c r="KHT35" s="291"/>
      <c r="KHU35" s="291"/>
      <c r="KHV35" s="291"/>
      <c r="KHW35" s="291"/>
      <c r="KHX35" s="291"/>
      <c r="KHY35" s="291"/>
      <c r="KHZ35" s="291"/>
      <c r="KIA35" s="291"/>
      <c r="KIB35" s="291"/>
      <c r="KIC35" s="291"/>
      <c r="KID35" s="291"/>
      <c r="KIE35" s="291"/>
      <c r="KIF35" s="291"/>
      <c r="KIG35" s="291"/>
      <c r="KIH35" s="291"/>
      <c r="KII35" s="291"/>
      <c r="KIJ35" s="291"/>
      <c r="KIK35" s="291"/>
      <c r="KIL35" s="291"/>
      <c r="KIM35" s="291"/>
      <c r="KIN35" s="291"/>
      <c r="KIO35" s="291"/>
      <c r="KIP35" s="291"/>
      <c r="KIQ35" s="291"/>
      <c r="KIR35" s="291"/>
      <c r="KIS35" s="291"/>
      <c r="KIT35" s="291"/>
      <c r="KIU35" s="291"/>
      <c r="KIV35" s="291"/>
      <c r="KIW35" s="291"/>
      <c r="KIX35" s="291"/>
      <c r="KIY35" s="291"/>
      <c r="KIZ35" s="291"/>
      <c r="KJA35" s="291"/>
      <c r="KJB35" s="291"/>
      <c r="KJC35" s="291"/>
      <c r="KJD35" s="291"/>
      <c r="KJE35" s="291"/>
      <c r="KJF35" s="291"/>
      <c r="KJG35" s="291"/>
      <c r="KJH35" s="291"/>
      <c r="KJI35" s="291"/>
      <c r="KJJ35" s="291"/>
      <c r="KJK35" s="291"/>
      <c r="KJL35" s="291"/>
      <c r="KJM35" s="291"/>
      <c r="KJN35" s="291"/>
      <c r="KJO35" s="291"/>
      <c r="KJP35" s="291"/>
      <c r="KJQ35" s="291"/>
      <c r="KJR35" s="291"/>
      <c r="KJS35" s="291"/>
      <c r="KJT35" s="291"/>
      <c r="KJU35" s="291"/>
      <c r="KJV35" s="291"/>
      <c r="KJW35" s="291"/>
      <c r="KJX35" s="291"/>
      <c r="KJY35" s="291"/>
      <c r="KJZ35" s="291"/>
      <c r="KKA35" s="291"/>
      <c r="KKB35" s="291"/>
      <c r="KKC35" s="291"/>
      <c r="KKD35" s="291"/>
      <c r="KKE35" s="291"/>
      <c r="KKF35" s="291"/>
      <c r="KKG35" s="291"/>
      <c r="KKH35" s="291"/>
      <c r="KKI35" s="291"/>
      <c r="KKJ35" s="291"/>
      <c r="KKK35" s="291"/>
      <c r="KKL35" s="291"/>
      <c r="KKM35" s="291"/>
      <c r="KKN35" s="291"/>
      <c r="KKO35" s="291"/>
      <c r="KKP35" s="291"/>
      <c r="KKQ35" s="291"/>
      <c r="KKR35" s="291"/>
      <c r="KKS35" s="291"/>
      <c r="KKT35" s="291"/>
      <c r="KKU35" s="291"/>
      <c r="KKV35" s="291"/>
      <c r="KKW35" s="291"/>
      <c r="KKX35" s="291"/>
      <c r="KKY35" s="291"/>
      <c r="KKZ35" s="291"/>
      <c r="KLA35" s="291"/>
      <c r="KLB35" s="291"/>
      <c r="KLC35" s="291"/>
      <c r="KLD35" s="291"/>
      <c r="KLE35" s="291"/>
      <c r="KLF35" s="291"/>
      <c r="KLG35" s="291"/>
      <c r="KLH35" s="291"/>
      <c r="KLI35" s="291"/>
      <c r="KLJ35" s="291"/>
      <c r="KLK35" s="291"/>
      <c r="KLL35" s="291"/>
      <c r="KLM35" s="291"/>
      <c r="KLN35" s="291"/>
      <c r="KLO35" s="291"/>
      <c r="KLP35" s="291"/>
      <c r="KLQ35" s="291"/>
      <c r="KLR35" s="291"/>
      <c r="KLS35" s="291"/>
      <c r="KLT35" s="291"/>
      <c r="KLU35" s="291"/>
      <c r="KLV35" s="291"/>
      <c r="KLW35" s="291"/>
      <c r="KLX35" s="291"/>
      <c r="KLY35" s="291"/>
      <c r="KLZ35" s="291"/>
      <c r="KMA35" s="291"/>
      <c r="KMB35" s="291"/>
      <c r="KMC35" s="291"/>
      <c r="KMD35" s="291"/>
      <c r="KME35" s="291"/>
      <c r="KMF35" s="291"/>
      <c r="KMG35" s="291"/>
      <c r="KMH35" s="291"/>
      <c r="KMI35" s="291"/>
      <c r="KMJ35" s="291"/>
      <c r="KMK35" s="291"/>
      <c r="KML35" s="291"/>
      <c r="KMM35" s="291"/>
      <c r="KMN35" s="291"/>
      <c r="KMO35" s="291"/>
      <c r="KMP35" s="291"/>
      <c r="KMQ35" s="291"/>
      <c r="KMR35" s="291"/>
      <c r="KMS35" s="291"/>
      <c r="KMT35" s="291"/>
      <c r="KMU35" s="291"/>
      <c r="KMV35" s="291"/>
      <c r="KMW35" s="291"/>
      <c r="KMX35" s="291"/>
      <c r="KMY35" s="291"/>
      <c r="KMZ35" s="291"/>
      <c r="KNA35" s="291"/>
      <c r="KNB35" s="291"/>
      <c r="KNC35" s="291"/>
      <c r="KND35" s="291"/>
      <c r="KNE35" s="291"/>
      <c r="KNF35" s="291"/>
      <c r="KNG35" s="291"/>
      <c r="KNH35" s="291"/>
      <c r="KNI35" s="291"/>
      <c r="KNJ35" s="291"/>
      <c r="KNK35" s="291"/>
      <c r="KNL35" s="291"/>
      <c r="KNM35" s="291"/>
      <c r="KNN35" s="291"/>
      <c r="KNO35" s="291"/>
      <c r="KNP35" s="291"/>
      <c r="KNQ35" s="291"/>
      <c r="KNR35" s="291"/>
      <c r="KNS35" s="291"/>
      <c r="KNT35" s="291"/>
      <c r="KNU35" s="291"/>
      <c r="KNV35" s="291"/>
      <c r="KNW35" s="291"/>
      <c r="KNX35" s="291"/>
      <c r="KNY35" s="291"/>
      <c r="KNZ35" s="291"/>
      <c r="KOA35" s="291"/>
      <c r="KOB35" s="291"/>
      <c r="KOC35" s="291"/>
      <c r="KOD35" s="291"/>
      <c r="KOE35" s="291"/>
      <c r="KOF35" s="291"/>
      <c r="KOG35" s="291"/>
      <c r="KOH35" s="291"/>
      <c r="KOI35" s="291"/>
      <c r="KOJ35" s="291"/>
      <c r="KOK35" s="291"/>
      <c r="KOL35" s="291"/>
      <c r="KOM35" s="291"/>
      <c r="KON35" s="291"/>
      <c r="KOO35" s="291"/>
      <c r="KOP35" s="291"/>
      <c r="KOQ35" s="291"/>
      <c r="KOR35" s="291"/>
      <c r="KOS35" s="291"/>
      <c r="KOT35" s="291"/>
      <c r="KOU35" s="291"/>
      <c r="KOV35" s="291"/>
      <c r="KOW35" s="291"/>
      <c r="KOX35" s="291"/>
      <c r="KOY35" s="291"/>
      <c r="KOZ35" s="291"/>
      <c r="KPA35" s="291"/>
      <c r="KPB35" s="291"/>
      <c r="KPC35" s="291"/>
      <c r="KPD35" s="291"/>
      <c r="KPE35" s="291"/>
      <c r="KPF35" s="291"/>
      <c r="KPG35" s="291"/>
      <c r="KPH35" s="291"/>
      <c r="KPI35" s="291"/>
      <c r="KPJ35" s="291"/>
      <c r="KPK35" s="291"/>
      <c r="KPL35" s="291"/>
      <c r="KPM35" s="291"/>
      <c r="KPN35" s="291"/>
      <c r="KPO35" s="291"/>
      <c r="KPP35" s="291"/>
      <c r="KPQ35" s="291"/>
      <c r="KPR35" s="291"/>
      <c r="KPS35" s="291"/>
      <c r="KPT35" s="291"/>
      <c r="KPU35" s="291"/>
      <c r="KPV35" s="291"/>
      <c r="KPW35" s="291"/>
      <c r="KPX35" s="291"/>
      <c r="KPY35" s="291"/>
      <c r="KPZ35" s="291"/>
      <c r="KQA35" s="291"/>
      <c r="KQB35" s="291"/>
      <c r="KQC35" s="291"/>
      <c r="KQD35" s="291"/>
      <c r="KQE35" s="291"/>
      <c r="KQF35" s="291"/>
      <c r="KQG35" s="291"/>
      <c r="KQH35" s="291"/>
      <c r="KQI35" s="291"/>
      <c r="KQJ35" s="291"/>
      <c r="KQK35" s="291"/>
      <c r="KQL35" s="291"/>
      <c r="KQM35" s="291"/>
      <c r="KQN35" s="291"/>
      <c r="KQO35" s="291"/>
      <c r="KQP35" s="291"/>
      <c r="KQQ35" s="291"/>
      <c r="KQR35" s="291"/>
      <c r="KQS35" s="291"/>
      <c r="KQT35" s="291"/>
      <c r="KQU35" s="291"/>
      <c r="KQV35" s="291"/>
      <c r="KQW35" s="291"/>
      <c r="KQX35" s="291"/>
      <c r="KQY35" s="291"/>
      <c r="KQZ35" s="291"/>
      <c r="KRA35" s="291"/>
      <c r="KRB35" s="291"/>
      <c r="KRC35" s="291"/>
      <c r="KRD35" s="291"/>
      <c r="KRE35" s="291"/>
      <c r="KRF35" s="291"/>
      <c r="KRG35" s="291"/>
      <c r="KRH35" s="291"/>
      <c r="KRI35" s="291"/>
      <c r="KRJ35" s="291"/>
      <c r="KRK35" s="291"/>
      <c r="KRL35" s="291"/>
      <c r="KRM35" s="291"/>
      <c r="KRN35" s="291"/>
      <c r="KRO35" s="291"/>
      <c r="KRP35" s="291"/>
      <c r="KRQ35" s="291"/>
      <c r="KRR35" s="291"/>
      <c r="KRS35" s="291"/>
      <c r="KRT35" s="291"/>
      <c r="KRU35" s="291"/>
      <c r="KRV35" s="291"/>
      <c r="KRW35" s="291"/>
      <c r="KRX35" s="291"/>
      <c r="KRY35" s="291"/>
      <c r="KRZ35" s="291"/>
      <c r="KSA35" s="291"/>
      <c r="KSB35" s="291"/>
      <c r="KSC35" s="291"/>
      <c r="KSD35" s="291"/>
      <c r="KSE35" s="291"/>
      <c r="KSF35" s="291"/>
      <c r="KSG35" s="291"/>
      <c r="KSH35" s="291"/>
      <c r="KSI35" s="291"/>
      <c r="KSJ35" s="291"/>
      <c r="KSK35" s="291"/>
      <c r="KSL35" s="291"/>
      <c r="KSM35" s="291"/>
      <c r="KSN35" s="291"/>
      <c r="KSO35" s="291"/>
      <c r="KSP35" s="291"/>
      <c r="KSQ35" s="291"/>
      <c r="KSR35" s="291"/>
      <c r="KSS35" s="291"/>
      <c r="KST35" s="291"/>
      <c r="KSU35" s="291"/>
      <c r="KSV35" s="291"/>
      <c r="KSW35" s="291"/>
      <c r="KSX35" s="291"/>
      <c r="KSY35" s="291"/>
      <c r="KSZ35" s="291"/>
      <c r="KTA35" s="291"/>
      <c r="KTB35" s="291"/>
      <c r="KTC35" s="291"/>
      <c r="KTD35" s="291"/>
      <c r="KTE35" s="291"/>
      <c r="KTF35" s="291"/>
      <c r="KTG35" s="291"/>
      <c r="KTH35" s="291"/>
      <c r="KTI35" s="291"/>
      <c r="KTJ35" s="291"/>
      <c r="KTK35" s="291"/>
      <c r="KTL35" s="291"/>
      <c r="KTM35" s="291"/>
      <c r="KTN35" s="291"/>
      <c r="KTO35" s="291"/>
      <c r="KTP35" s="291"/>
      <c r="KTQ35" s="291"/>
      <c r="KTR35" s="291"/>
      <c r="KTS35" s="291"/>
      <c r="KTT35" s="291"/>
      <c r="KTU35" s="291"/>
      <c r="KTV35" s="291"/>
      <c r="KTW35" s="291"/>
      <c r="KTX35" s="291"/>
      <c r="KTY35" s="291"/>
      <c r="KTZ35" s="291"/>
      <c r="KUA35" s="291"/>
      <c r="KUB35" s="291"/>
      <c r="KUC35" s="291"/>
      <c r="KUD35" s="291"/>
      <c r="KUE35" s="291"/>
      <c r="KUF35" s="291"/>
      <c r="KUG35" s="291"/>
      <c r="KUH35" s="291"/>
      <c r="KUI35" s="291"/>
      <c r="KUJ35" s="291"/>
      <c r="KUK35" s="291"/>
      <c r="KUL35" s="291"/>
      <c r="KUM35" s="291"/>
      <c r="KUN35" s="291"/>
      <c r="KUO35" s="291"/>
      <c r="KUP35" s="291"/>
      <c r="KUQ35" s="291"/>
      <c r="KUR35" s="291"/>
      <c r="KUS35" s="291"/>
      <c r="KUT35" s="291"/>
      <c r="KUU35" s="291"/>
      <c r="KUV35" s="291"/>
      <c r="KUW35" s="291"/>
      <c r="KUX35" s="291"/>
      <c r="KUY35" s="291"/>
      <c r="KUZ35" s="291"/>
      <c r="KVA35" s="291"/>
      <c r="KVB35" s="291"/>
      <c r="KVC35" s="291"/>
      <c r="KVD35" s="291"/>
      <c r="KVE35" s="291"/>
      <c r="KVF35" s="291"/>
      <c r="KVG35" s="291"/>
      <c r="KVH35" s="291"/>
      <c r="KVI35" s="291"/>
      <c r="KVJ35" s="291"/>
      <c r="KVK35" s="291"/>
      <c r="KVL35" s="291"/>
      <c r="KVM35" s="291"/>
      <c r="KVN35" s="291"/>
      <c r="KVO35" s="291"/>
      <c r="KVP35" s="291"/>
      <c r="KVQ35" s="291"/>
      <c r="KVR35" s="291"/>
      <c r="KVS35" s="291"/>
      <c r="KVT35" s="291"/>
      <c r="KVU35" s="291"/>
      <c r="KVV35" s="291"/>
      <c r="KVW35" s="291"/>
      <c r="KVX35" s="291"/>
      <c r="KVY35" s="291"/>
      <c r="KVZ35" s="291"/>
      <c r="KWA35" s="291"/>
      <c r="KWB35" s="291"/>
      <c r="KWC35" s="291"/>
      <c r="KWD35" s="291"/>
      <c r="KWE35" s="291"/>
      <c r="KWF35" s="291"/>
      <c r="KWG35" s="291"/>
      <c r="KWH35" s="291"/>
      <c r="KWI35" s="291"/>
      <c r="KWJ35" s="291"/>
      <c r="KWK35" s="291"/>
      <c r="KWL35" s="291"/>
      <c r="KWM35" s="291"/>
      <c r="KWN35" s="291"/>
      <c r="KWO35" s="291"/>
      <c r="KWP35" s="291"/>
      <c r="KWQ35" s="291"/>
      <c r="KWR35" s="291"/>
      <c r="KWS35" s="291"/>
      <c r="KWT35" s="291"/>
      <c r="KWU35" s="291"/>
      <c r="KWV35" s="291"/>
      <c r="KWW35" s="291"/>
      <c r="KWX35" s="291"/>
      <c r="KWY35" s="291"/>
      <c r="KWZ35" s="291"/>
      <c r="KXA35" s="291"/>
      <c r="KXB35" s="291"/>
      <c r="KXC35" s="291"/>
      <c r="KXD35" s="291"/>
      <c r="KXE35" s="291"/>
      <c r="KXF35" s="291"/>
      <c r="KXG35" s="291"/>
      <c r="KXH35" s="291"/>
      <c r="KXI35" s="291"/>
      <c r="KXJ35" s="291"/>
      <c r="KXK35" s="291"/>
      <c r="KXL35" s="291"/>
      <c r="KXM35" s="291"/>
      <c r="KXN35" s="291"/>
      <c r="KXO35" s="291"/>
      <c r="KXP35" s="291"/>
      <c r="KXQ35" s="291"/>
      <c r="KXR35" s="291"/>
      <c r="KXS35" s="291"/>
      <c r="KXT35" s="291"/>
      <c r="KXU35" s="291"/>
      <c r="KXV35" s="291"/>
      <c r="KXW35" s="291"/>
      <c r="KXX35" s="291"/>
      <c r="KXY35" s="291"/>
      <c r="KXZ35" s="291"/>
      <c r="KYA35" s="291"/>
      <c r="KYB35" s="291"/>
      <c r="KYC35" s="291"/>
      <c r="KYD35" s="291"/>
      <c r="KYE35" s="291"/>
      <c r="KYF35" s="291"/>
      <c r="KYG35" s="291"/>
      <c r="KYH35" s="291"/>
      <c r="KYI35" s="291"/>
      <c r="KYJ35" s="291"/>
      <c r="KYK35" s="291"/>
      <c r="KYL35" s="291"/>
      <c r="KYM35" s="291"/>
      <c r="KYN35" s="291"/>
      <c r="KYO35" s="291"/>
      <c r="KYP35" s="291"/>
      <c r="KYQ35" s="291"/>
      <c r="KYR35" s="291"/>
      <c r="KYS35" s="291"/>
      <c r="KYT35" s="291"/>
      <c r="KYU35" s="291"/>
      <c r="KYV35" s="291"/>
      <c r="KYW35" s="291"/>
      <c r="KYX35" s="291"/>
      <c r="KYY35" s="291"/>
      <c r="KYZ35" s="291"/>
      <c r="KZA35" s="291"/>
      <c r="KZB35" s="291"/>
      <c r="KZC35" s="291"/>
      <c r="KZD35" s="291"/>
      <c r="KZE35" s="291"/>
      <c r="KZF35" s="291"/>
      <c r="KZG35" s="291"/>
      <c r="KZH35" s="291"/>
      <c r="KZI35" s="291"/>
      <c r="KZJ35" s="291"/>
      <c r="KZK35" s="291"/>
      <c r="KZL35" s="291"/>
      <c r="KZM35" s="291"/>
      <c r="KZN35" s="291"/>
      <c r="KZO35" s="291"/>
      <c r="KZP35" s="291"/>
      <c r="KZQ35" s="291"/>
      <c r="KZR35" s="291"/>
      <c r="KZS35" s="291"/>
      <c r="KZT35" s="291"/>
      <c r="KZU35" s="291"/>
      <c r="KZV35" s="291"/>
      <c r="KZW35" s="291"/>
      <c r="KZX35" s="291"/>
      <c r="KZY35" s="291"/>
      <c r="KZZ35" s="291"/>
      <c r="LAA35" s="291"/>
      <c r="LAB35" s="291"/>
      <c r="LAC35" s="291"/>
      <c r="LAD35" s="291"/>
      <c r="LAE35" s="291"/>
      <c r="LAF35" s="291"/>
      <c r="LAG35" s="291"/>
      <c r="LAH35" s="291"/>
      <c r="LAI35" s="291"/>
      <c r="LAJ35" s="291"/>
      <c r="LAK35" s="291"/>
      <c r="LAL35" s="291"/>
      <c r="LAM35" s="291"/>
      <c r="LAN35" s="291"/>
      <c r="LAO35" s="291"/>
      <c r="LAP35" s="291"/>
      <c r="LAQ35" s="291"/>
      <c r="LAR35" s="291"/>
      <c r="LAS35" s="291"/>
      <c r="LAT35" s="291"/>
      <c r="LAU35" s="291"/>
      <c r="LAV35" s="291"/>
      <c r="LAW35" s="291"/>
      <c r="LAX35" s="291"/>
      <c r="LAY35" s="291"/>
      <c r="LAZ35" s="291"/>
      <c r="LBA35" s="291"/>
      <c r="LBB35" s="291"/>
      <c r="LBC35" s="291"/>
      <c r="LBD35" s="291"/>
      <c r="LBE35" s="291"/>
      <c r="LBF35" s="291"/>
      <c r="LBG35" s="291"/>
      <c r="LBH35" s="291"/>
      <c r="LBI35" s="291"/>
      <c r="LBJ35" s="291"/>
      <c r="LBK35" s="291"/>
      <c r="LBL35" s="291"/>
      <c r="LBM35" s="291"/>
      <c r="LBN35" s="291"/>
      <c r="LBO35" s="291"/>
      <c r="LBP35" s="291"/>
      <c r="LBQ35" s="291"/>
      <c r="LBR35" s="291"/>
      <c r="LBS35" s="291"/>
      <c r="LBT35" s="291"/>
      <c r="LBU35" s="291"/>
      <c r="LBV35" s="291"/>
      <c r="LBW35" s="291"/>
      <c r="LBX35" s="291"/>
      <c r="LBY35" s="291"/>
      <c r="LBZ35" s="291"/>
      <c r="LCA35" s="291"/>
      <c r="LCB35" s="291"/>
      <c r="LCC35" s="291"/>
      <c r="LCD35" s="291"/>
      <c r="LCE35" s="291"/>
      <c r="LCF35" s="291"/>
      <c r="LCG35" s="291"/>
      <c r="LCH35" s="291"/>
      <c r="LCI35" s="291"/>
      <c r="LCJ35" s="291"/>
      <c r="LCK35" s="291"/>
      <c r="LCL35" s="291"/>
      <c r="LCM35" s="291"/>
      <c r="LCN35" s="291"/>
      <c r="LCO35" s="291"/>
      <c r="LCP35" s="291"/>
      <c r="LCQ35" s="291"/>
      <c r="LCR35" s="291"/>
      <c r="LCS35" s="291"/>
      <c r="LCT35" s="291"/>
      <c r="LCU35" s="291"/>
      <c r="LCV35" s="291"/>
      <c r="LCW35" s="291"/>
      <c r="LCX35" s="291"/>
      <c r="LCY35" s="291"/>
      <c r="LCZ35" s="291"/>
      <c r="LDA35" s="291"/>
      <c r="LDB35" s="291"/>
      <c r="LDC35" s="291"/>
      <c r="LDD35" s="291"/>
      <c r="LDE35" s="291"/>
      <c r="LDF35" s="291"/>
      <c r="LDG35" s="291"/>
      <c r="LDH35" s="291"/>
      <c r="LDI35" s="291"/>
      <c r="LDJ35" s="291"/>
      <c r="LDK35" s="291"/>
      <c r="LDL35" s="291"/>
      <c r="LDM35" s="291"/>
      <c r="LDN35" s="291"/>
      <c r="LDO35" s="291"/>
      <c r="LDP35" s="291"/>
      <c r="LDQ35" s="291"/>
      <c r="LDR35" s="291"/>
      <c r="LDS35" s="291"/>
      <c r="LDT35" s="291"/>
      <c r="LDU35" s="291"/>
      <c r="LDV35" s="291"/>
      <c r="LDW35" s="291"/>
      <c r="LDX35" s="291"/>
      <c r="LDY35" s="291"/>
      <c r="LDZ35" s="291"/>
      <c r="LEA35" s="291"/>
      <c r="LEB35" s="291"/>
      <c r="LEC35" s="291"/>
      <c r="LED35" s="291"/>
      <c r="LEE35" s="291"/>
      <c r="LEF35" s="291"/>
      <c r="LEG35" s="291"/>
      <c r="LEH35" s="291"/>
      <c r="LEI35" s="291"/>
      <c r="LEJ35" s="291"/>
      <c r="LEK35" s="291"/>
      <c r="LEL35" s="291"/>
      <c r="LEM35" s="291"/>
      <c r="LEN35" s="291"/>
      <c r="LEO35" s="291"/>
      <c r="LEP35" s="291"/>
      <c r="LEQ35" s="291"/>
      <c r="LER35" s="291"/>
      <c r="LES35" s="291"/>
      <c r="LET35" s="291"/>
      <c r="LEU35" s="291"/>
      <c r="LEV35" s="291"/>
      <c r="LEW35" s="291"/>
      <c r="LEX35" s="291"/>
      <c r="LEY35" s="291"/>
      <c r="LEZ35" s="291"/>
      <c r="LFA35" s="291"/>
      <c r="LFB35" s="291"/>
      <c r="LFC35" s="291"/>
      <c r="LFD35" s="291"/>
      <c r="LFE35" s="291"/>
      <c r="LFF35" s="291"/>
      <c r="LFG35" s="291"/>
      <c r="LFH35" s="291"/>
      <c r="LFI35" s="291"/>
      <c r="LFJ35" s="291"/>
      <c r="LFK35" s="291"/>
      <c r="LFL35" s="291"/>
      <c r="LFM35" s="291"/>
      <c r="LFN35" s="291"/>
      <c r="LFO35" s="291"/>
      <c r="LFP35" s="291"/>
      <c r="LFQ35" s="291"/>
      <c r="LFR35" s="291"/>
      <c r="LFS35" s="291"/>
      <c r="LFT35" s="291"/>
      <c r="LFU35" s="291"/>
      <c r="LFV35" s="291"/>
      <c r="LFW35" s="291"/>
      <c r="LFX35" s="291"/>
      <c r="LFY35" s="291"/>
      <c r="LFZ35" s="291"/>
      <c r="LGA35" s="291"/>
      <c r="LGB35" s="291"/>
      <c r="LGC35" s="291"/>
      <c r="LGD35" s="291"/>
      <c r="LGE35" s="291"/>
      <c r="LGF35" s="291"/>
      <c r="LGG35" s="291"/>
      <c r="LGH35" s="291"/>
      <c r="LGI35" s="291"/>
      <c r="LGJ35" s="291"/>
      <c r="LGK35" s="291"/>
      <c r="LGL35" s="291"/>
      <c r="LGM35" s="291"/>
      <c r="LGN35" s="291"/>
      <c r="LGO35" s="291"/>
      <c r="LGP35" s="291"/>
      <c r="LGQ35" s="291"/>
      <c r="LGR35" s="291"/>
      <c r="LGS35" s="291"/>
      <c r="LGT35" s="291"/>
      <c r="LGU35" s="291"/>
      <c r="LGV35" s="291"/>
      <c r="LGW35" s="291"/>
      <c r="LGX35" s="291"/>
      <c r="LGY35" s="291"/>
      <c r="LGZ35" s="291"/>
      <c r="LHA35" s="291"/>
      <c r="LHB35" s="291"/>
      <c r="LHC35" s="291"/>
      <c r="LHD35" s="291"/>
      <c r="LHE35" s="291"/>
      <c r="LHF35" s="291"/>
      <c r="LHG35" s="291"/>
      <c r="LHH35" s="291"/>
      <c r="LHI35" s="291"/>
      <c r="LHJ35" s="291"/>
      <c r="LHK35" s="291"/>
      <c r="LHL35" s="291"/>
      <c r="LHM35" s="291"/>
      <c r="LHN35" s="291"/>
      <c r="LHO35" s="291"/>
      <c r="LHP35" s="291"/>
      <c r="LHQ35" s="291"/>
      <c r="LHR35" s="291"/>
      <c r="LHS35" s="291"/>
      <c r="LHT35" s="291"/>
      <c r="LHU35" s="291"/>
      <c r="LHV35" s="291"/>
      <c r="LHW35" s="291"/>
      <c r="LHX35" s="291"/>
      <c r="LHY35" s="291"/>
      <c r="LHZ35" s="291"/>
      <c r="LIA35" s="291"/>
      <c r="LIB35" s="291"/>
      <c r="LIC35" s="291"/>
      <c r="LID35" s="291"/>
      <c r="LIE35" s="291"/>
      <c r="LIF35" s="291"/>
      <c r="LIG35" s="291"/>
      <c r="LIH35" s="291"/>
      <c r="LII35" s="291"/>
      <c r="LIJ35" s="291"/>
      <c r="LIK35" s="291"/>
      <c r="LIL35" s="291"/>
      <c r="LIM35" s="291"/>
      <c r="LIN35" s="291"/>
      <c r="LIO35" s="291"/>
      <c r="LIP35" s="291"/>
      <c r="LIQ35" s="291"/>
      <c r="LIR35" s="291"/>
      <c r="LIS35" s="291"/>
      <c r="LIT35" s="291"/>
      <c r="LIU35" s="291"/>
      <c r="LIV35" s="291"/>
      <c r="LIW35" s="291"/>
      <c r="LIX35" s="291"/>
      <c r="LIY35" s="291"/>
      <c r="LIZ35" s="291"/>
      <c r="LJA35" s="291"/>
      <c r="LJB35" s="291"/>
      <c r="LJC35" s="291"/>
      <c r="LJD35" s="291"/>
      <c r="LJE35" s="291"/>
      <c r="LJF35" s="291"/>
      <c r="LJG35" s="291"/>
      <c r="LJH35" s="291"/>
      <c r="LJI35" s="291"/>
      <c r="LJJ35" s="291"/>
      <c r="LJK35" s="291"/>
      <c r="LJL35" s="291"/>
      <c r="LJM35" s="291"/>
      <c r="LJN35" s="291"/>
      <c r="LJO35" s="291"/>
      <c r="LJP35" s="291"/>
      <c r="LJQ35" s="291"/>
      <c r="LJR35" s="291"/>
      <c r="LJS35" s="291"/>
      <c r="LJT35" s="291"/>
      <c r="LJU35" s="291"/>
      <c r="LJV35" s="291"/>
      <c r="LJW35" s="291"/>
      <c r="LJX35" s="291"/>
      <c r="LJY35" s="291"/>
      <c r="LJZ35" s="291"/>
      <c r="LKA35" s="291"/>
      <c r="LKB35" s="291"/>
      <c r="LKC35" s="291"/>
      <c r="LKD35" s="291"/>
      <c r="LKE35" s="291"/>
      <c r="LKF35" s="291"/>
      <c r="LKG35" s="291"/>
      <c r="LKH35" s="291"/>
      <c r="LKI35" s="291"/>
      <c r="LKJ35" s="291"/>
      <c r="LKK35" s="291"/>
      <c r="LKL35" s="291"/>
      <c r="LKM35" s="291"/>
      <c r="LKN35" s="291"/>
      <c r="LKO35" s="291"/>
      <c r="LKP35" s="291"/>
      <c r="LKQ35" s="291"/>
      <c r="LKR35" s="291"/>
      <c r="LKS35" s="291"/>
      <c r="LKT35" s="291"/>
      <c r="LKU35" s="291"/>
      <c r="LKV35" s="291"/>
      <c r="LKW35" s="291"/>
      <c r="LKX35" s="291"/>
      <c r="LKY35" s="291"/>
      <c r="LKZ35" s="291"/>
      <c r="LLA35" s="291"/>
      <c r="LLB35" s="291"/>
      <c r="LLC35" s="291"/>
      <c r="LLD35" s="291"/>
      <c r="LLE35" s="291"/>
      <c r="LLF35" s="291"/>
      <c r="LLG35" s="291"/>
      <c r="LLH35" s="291"/>
      <c r="LLI35" s="291"/>
      <c r="LLJ35" s="291"/>
      <c r="LLK35" s="291"/>
      <c r="LLL35" s="291"/>
      <c r="LLM35" s="291"/>
      <c r="LLN35" s="291"/>
      <c r="LLO35" s="291"/>
      <c r="LLP35" s="291"/>
      <c r="LLQ35" s="291"/>
      <c r="LLR35" s="291"/>
      <c r="LLS35" s="291"/>
      <c r="LLT35" s="291"/>
      <c r="LLU35" s="291"/>
      <c r="LLV35" s="291"/>
      <c r="LLW35" s="291"/>
      <c r="LLX35" s="291"/>
      <c r="LLY35" s="291"/>
      <c r="LLZ35" s="291"/>
      <c r="LMA35" s="291"/>
      <c r="LMB35" s="291"/>
      <c r="LMC35" s="291"/>
      <c r="LMD35" s="291"/>
      <c r="LME35" s="291"/>
      <c r="LMF35" s="291"/>
      <c r="LMG35" s="291"/>
      <c r="LMH35" s="291"/>
      <c r="LMI35" s="291"/>
      <c r="LMJ35" s="291"/>
      <c r="LMK35" s="291"/>
      <c r="LML35" s="291"/>
      <c r="LMM35" s="291"/>
      <c r="LMN35" s="291"/>
      <c r="LMO35" s="291"/>
      <c r="LMP35" s="291"/>
      <c r="LMQ35" s="291"/>
      <c r="LMR35" s="291"/>
      <c r="LMS35" s="291"/>
      <c r="LMT35" s="291"/>
      <c r="LMU35" s="291"/>
      <c r="LMV35" s="291"/>
      <c r="LMW35" s="291"/>
      <c r="LMX35" s="291"/>
      <c r="LMY35" s="291"/>
      <c r="LMZ35" s="291"/>
      <c r="LNA35" s="291"/>
      <c r="LNB35" s="291"/>
      <c r="LNC35" s="291"/>
      <c r="LND35" s="291"/>
      <c r="LNE35" s="291"/>
      <c r="LNF35" s="291"/>
      <c r="LNG35" s="291"/>
      <c r="LNH35" s="291"/>
      <c r="LNI35" s="291"/>
      <c r="LNJ35" s="291"/>
      <c r="LNK35" s="291"/>
      <c r="LNL35" s="291"/>
      <c r="LNM35" s="291"/>
      <c r="LNN35" s="291"/>
      <c r="LNO35" s="291"/>
      <c r="LNP35" s="291"/>
      <c r="LNQ35" s="291"/>
      <c r="LNR35" s="291"/>
      <c r="LNS35" s="291"/>
      <c r="LNT35" s="291"/>
      <c r="LNU35" s="291"/>
      <c r="LNV35" s="291"/>
      <c r="LNW35" s="291"/>
      <c r="LNX35" s="291"/>
      <c r="LNY35" s="291"/>
      <c r="LNZ35" s="291"/>
      <c r="LOA35" s="291"/>
      <c r="LOB35" s="291"/>
      <c r="LOC35" s="291"/>
      <c r="LOD35" s="291"/>
      <c r="LOE35" s="291"/>
      <c r="LOF35" s="291"/>
      <c r="LOG35" s="291"/>
      <c r="LOH35" s="291"/>
      <c r="LOI35" s="291"/>
      <c r="LOJ35" s="291"/>
      <c r="LOK35" s="291"/>
      <c r="LOL35" s="291"/>
      <c r="LOM35" s="291"/>
      <c r="LON35" s="291"/>
      <c r="LOO35" s="291"/>
      <c r="LOP35" s="291"/>
      <c r="LOQ35" s="291"/>
      <c r="LOR35" s="291"/>
      <c r="LOS35" s="291"/>
      <c r="LOT35" s="291"/>
      <c r="LOU35" s="291"/>
      <c r="LOV35" s="291"/>
      <c r="LOW35" s="291"/>
      <c r="LOX35" s="291"/>
      <c r="LOY35" s="291"/>
      <c r="LOZ35" s="291"/>
      <c r="LPA35" s="291"/>
      <c r="LPB35" s="291"/>
      <c r="LPC35" s="291"/>
      <c r="LPD35" s="291"/>
      <c r="LPE35" s="291"/>
      <c r="LPF35" s="291"/>
      <c r="LPG35" s="291"/>
      <c r="LPH35" s="291"/>
      <c r="LPI35" s="291"/>
      <c r="LPJ35" s="291"/>
      <c r="LPK35" s="291"/>
      <c r="LPL35" s="291"/>
      <c r="LPM35" s="291"/>
      <c r="LPN35" s="291"/>
      <c r="LPO35" s="291"/>
      <c r="LPP35" s="291"/>
      <c r="LPQ35" s="291"/>
      <c r="LPR35" s="291"/>
      <c r="LPS35" s="291"/>
      <c r="LPT35" s="291"/>
      <c r="LPU35" s="291"/>
      <c r="LPV35" s="291"/>
      <c r="LPW35" s="291"/>
      <c r="LPX35" s="291"/>
      <c r="LPY35" s="291"/>
      <c r="LPZ35" s="291"/>
      <c r="LQA35" s="291"/>
      <c r="LQB35" s="291"/>
      <c r="LQC35" s="291"/>
      <c r="LQD35" s="291"/>
      <c r="LQE35" s="291"/>
      <c r="LQF35" s="291"/>
      <c r="LQG35" s="291"/>
      <c r="LQH35" s="291"/>
      <c r="LQI35" s="291"/>
      <c r="LQJ35" s="291"/>
      <c r="LQK35" s="291"/>
      <c r="LQL35" s="291"/>
      <c r="LQM35" s="291"/>
      <c r="LQN35" s="291"/>
      <c r="LQO35" s="291"/>
      <c r="LQP35" s="291"/>
      <c r="LQQ35" s="291"/>
      <c r="LQR35" s="291"/>
      <c r="LQS35" s="291"/>
      <c r="LQT35" s="291"/>
      <c r="LQU35" s="291"/>
      <c r="LQV35" s="291"/>
      <c r="LQW35" s="291"/>
      <c r="LQX35" s="291"/>
      <c r="LQY35" s="291"/>
      <c r="LQZ35" s="291"/>
      <c r="LRA35" s="291"/>
      <c r="LRB35" s="291"/>
      <c r="LRC35" s="291"/>
      <c r="LRD35" s="291"/>
      <c r="LRE35" s="291"/>
      <c r="LRF35" s="291"/>
      <c r="LRG35" s="291"/>
      <c r="LRH35" s="291"/>
      <c r="LRI35" s="291"/>
      <c r="LRJ35" s="291"/>
      <c r="LRK35" s="291"/>
      <c r="LRL35" s="291"/>
      <c r="LRM35" s="291"/>
      <c r="LRN35" s="291"/>
      <c r="LRO35" s="291"/>
      <c r="LRP35" s="291"/>
      <c r="LRQ35" s="291"/>
      <c r="LRR35" s="291"/>
      <c r="LRS35" s="291"/>
      <c r="LRT35" s="291"/>
      <c r="LRU35" s="291"/>
      <c r="LRV35" s="291"/>
      <c r="LRW35" s="291"/>
      <c r="LRX35" s="291"/>
      <c r="LRY35" s="291"/>
      <c r="LRZ35" s="291"/>
      <c r="LSA35" s="291"/>
      <c r="LSB35" s="291"/>
      <c r="LSC35" s="291"/>
      <c r="LSD35" s="291"/>
      <c r="LSE35" s="291"/>
      <c r="LSF35" s="291"/>
      <c r="LSG35" s="291"/>
      <c r="LSH35" s="291"/>
      <c r="LSI35" s="291"/>
      <c r="LSJ35" s="291"/>
      <c r="LSK35" s="291"/>
      <c r="LSL35" s="291"/>
      <c r="LSM35" s="291"/>
      <c r="LSN35" s="291"/>
      <c r="LSO35" s="291"/>
      <c r="LSP35" s="291"/>
      <c r="LSQ35" s="291"/>
      <c r="LSR35" s="291"/>
      <c r="LSS35" s="291"/>
      <c r="LST35" s="291"/>
      <c r="LSU35" s="291"/>
      <c r="LSV35" s="291"/>
      <c r="LSW35" s="291"/>
      <c r="LSX35" s="291"/>
      <c r="LSY35" s="291"/>
      <c r="LSZ35" s="291"/>
      <c r="LTA35" s="291"/>
      <c r="LTB35" s="291"/>
      <c r="LTC35" s="291"/>
      <c r="LTD35" s="291"/>
      <c r="LTE35" s="291"/>
      <c r="LTF35" s="291"/>
      <c r="LTG35" s="291"/>
      <c r="LTH35" s="291"/>
      <c r="LTI35" s="291"/>
      <c r="LTJ35" s="291"/>
      <c r="LTK35" s="291"/>
      <c r="LTL35" s="291"/>
      <c r="LTM35" s="291"/>
      <c r="LTN35" s="291"/>
      <c r="LTO35" s="291"/>
      <c r="LTP35" s="291"/>
      <c r="LTQ35" s="291"/>
      <c r="LTR35" s="291"/>
      <c r="LTS35" s="291"/>
      <c r="LTT35" s="291"/>
      <c r="LTU35" s="291"/>
      <c r="LTV35" s="291"/>
      <c r="LTW35" s="291"/>
      <c r="LTX35" s="291"/>
      <c r="LTY35" s="291"/>
      <c r="LTZ35" s="291"/>
      <c r="LUA35" s="291"/>
      <c r="LUB35" s="291"/>
      <c r="LUC35" s="291"/>
      <c r="LUD35" s="291"/>
      <c r="LUE35" s="291"/>
      <c r="LUF35" s="291"/>
      <c r="LUG35" s="291"/>
      <c r="LUH35" s="291"/>
      <c r="LUI35" s="291"/>
      <c r="LUJ35" s="291"/>
      <c r="LUK35" s="291"/>
      <c r="LUL35" s="291"/>
      <c r="LUM35" s="291"/>
      <c r="LUN35" s="291"/>
      <c r="LUO35" s="291"/>
      <c r="LUP35" s="291"/>
      <c r="LUQ35" s="291"/>
      <c r="LUR35" s="291"/>
      <c r="LUS35" s="291"/>
      <c r="LUT35" s="291"/>
      <c r="LUU35" s="291"/>
      <c r="LUV35" s="291"/>
      <c r="LUW35" s="291"/>
      <c r="LUX35" s="291"/>
      <c r="LUY35" s="291"/>
      <c r="LUZ35" s="291"/>
      <c r="LVA35" s="291"/>
      <c r="LVB35" s="291"/>
      <c r="LVC35" s="291"/>
      <c r="LVD35" s="291"/>
      <c r="LVE35" s="291"/>
      <c r="LVF35" s="291"/>
      <c r="LVG35" s="291"/>
      <c r="LVH35" s="291"/>
      <c r="LVI35" s="291"/>
      <c r="LVJ35" s="291"/>
      <c r="LVK35" s="291"/>
      <c r="LVL35" s="291"/>
      <c r="LVM35" s="291"/>
      <c r="LVN35" s="291"/>
      <c r="LVO35" s="291"/>
      <c r="LVP35" s="291"/>
      <c r="LVQ35" s="291"/>
      <c r="LVR35" s="291"/>
      <c r="LVS35" s="291"/>
      <c r="LVT35" s="291"/>
      <c r="LVU35" s="291"/>
      <c r="LVV35" s="291"/>
      <c r="LVW35" s="291"/>
      <c r="LVX35" s="291"/>
      <c r="LVY35" s="291"/>
      <c r="LVZ35" s="291"/>
      <c r="LWA35" s="291"/>
      <c r="LWB35" s="291"/>
      <c r="LWC35" s="291"/>
      <c r="LWD35" s="291"/>
      <c r="LWE35" s="291"/>
      <c r="LWF35" s="291"/>
      <c r="LWG35" s="291"/>
      <c r="LWH35" s="291"/>
      <c r="LWI35" s="291"/>
      <c r="LWJ35" s="291"/>
      <c r="LWK35" s="291"/>
      <c r="LWL35" s="291"/>
      <c r="LWM35" s="291"/>
      <c r="LWN35" s="291"/>
      <c r="LWO35" s="291"/>
      <c r="LWP35" s="291"/>
      <c r="LWQ35" s="291"/>
      <c r="LWR35" s="291"/>
      <c r="LWS35" s="291"/>
      <c r="LWT35" s="291"/>
      <c r="LWU35" s="291"/>
      <c r="LWV35" s="291"/>
      <c r="LWW35" s="291"/>
      <c r="LWX35" s="291"/>
      <c r="LWY35" s="291"/>
      <c r="LWZ35" s="291"/>
      <c r="LXA35" s="291"/>
      <c r="LXB35" s="291"/>
      <c r="LXC35" s="291"/>
      <c r="LXD35" s="291"/>
      <c r="LXE35" s="291"/>
      <c r="LXF35" s="291"/>
      <c r="LXG35" s="291"/>
      <c r="LXH35" s="291"/>
      <c r="LXI35" s="291"/>
      <c r="LXJ35" s="291"/>
      <c r="LXK35" s="291"/>
      <c r="LXL35" s="291"/>
      <c r="LXM35" s="291"/>
      <c r="LXN35" s="291"/>
      <c r="LXO35" s="291"/>
      <c r="LXP35" s="291"/>
      <c r="LXQ35" s="291"/>
      <c r="LXR35" s="291"/>
      <c r="LXS35" s="291"/>
      <c r="LXT35" s="291"/>
      <c r="LXU35" s="291"/>
      <c r="LXV35" s="291"/>
      <c r="LXW35" s="291"/>
      <c r="LXX35" s="291"/>
      <c r="LXY35" s="291"/>
      <c r="LXZ35" s="291"/>
      <c r="LYA35" s="291"/>
      <c r="LYB35" s="291"/>
      <c r="LYC35" s="291"/>
      <c r="LYD35" s="291"/>
      <c r="LYE35" s="291"/>
      <c r="LYF35" s="291"/>
      <c r="LYG35" s="291"/>
      <c r="LYH35" s="291"/>
      <c r="LYI35" s="291"/>
      <c r="LYJ35" s="291"/>
      <c r="LYK35" s="291"/>
      <c r="LYL35" s="291"/>
      <c r="LYM35" s="291"/>
      <c r="LYN35" s="291"/>
      <c r="LYO35" s="291"/>
      <c r="LYP35" s="291"/>
      <c r="LYQ35" s="291"/>
      <c r="LYR35" s="291"/>
      <c r="LYS35" s="291"/>
      <c r="LYT35" s="291"/>
      <c r="LYU35" s="291"/>
      <c r="LYV35" s="291"/>
      <c r="LYW35" s="291"/>
      <c r="LYX35" s="291"/>
      <c r="LYY35" s="291"/>
      <c r="LYZ35" s="291"/>
      <c r="LZA35" s="291"/>
      <c r="LZB35" s="291"/>
      <c r="LZC35" s="291"/>
      <c r="LZD35" s="291"/>
      <c r="LZE35" s="291"/>
      <c r="LZF35" s="291"/>
      <c r="LZG35" s="291"/>
      <c r="LZH35" s="291"/>
      <c r="LZI35" s="291"/>
      <c r="LZJ35" s="291"/>
      <c r="LZK35" s="291"/>
      <c r="LZL35" s="291"/>
      <c r="LZM35" s="291"/>
      <c r="LZN35" s="291"/>
      <c r="LZO35" s="291"/>
      <c r="LZP35" s="291"/>
      <c r="LZQ35" s="291"/>
      <c r="LZR35" s="291"/>
      <c r="LZS35" s="291"/>
      <c r="LZT35" s="291"/>
      <c r="LZU35" s="291"/>
      <c r="LZV35" s="291"/>
      <c r="LZW35" s="291"/>
      <c r="LZX35" s="291"/>
      <c r="LZY35" s="291"/>
      <c r="LZZ35" s="291"/>
      <c r="MAA35" s="291"/>
      <c r="MAB35" s="291"/>
      <c r="MAC35" s="291"/>
      <c r="MAD35" s="291"/>
      <c r="MAE35" s="291"/>
      <c r="MAF35" s="291"/>
      <c r="MAG35" s="291"/>
      <c r="MAH35" s="291"/>
      <c r="MAI35" s="291"/>
      <c r="MAJ35" s="291"/>
      <c r="MAK35" s="291"/>
      <c r="MAL35" s="291"/>
      <c r="MAM35" s="291"/>
      <c r="MAN35" s="291"/>
      <c r="MAO35" s="291"/>
      <c r="MAP35" s="291"/>
      <c r="MAQ35" s="291"/>
      <c r="MAR35" s="291"/>
      <c r="MAS35" s="291"/>
      <c r="MAT35" s="291"/>
      <c r="MAU35" s="291"/>
      <c r="MAV35" s="291"/>
      <c r="MAW35" s="291"/>
      <c r="MAX35" s="291"/>
      <c r="MAY35" s="291"/>
      <c r="MAZ35" s="291"/>
      <c r="MBA35" s="291"/>
      <c r="MBB35" s="291"/>
      <c r="MBC35" s="291"/>
      <c r="MBD35" s="291"/>
      <c r="MBE35" s="291"/>
      <c r="MBF35" s="291"/>
      <c r="MBG35" s="291"/>
      <c r="MBH35" s="291"/>
      <c r="MBI35" s="291"/>
      <c r="MBJ35" s="291"/>
      <c r="MBK35" s="291"/>
      <c r="MBL35" s="291"/>
      <c r="MBM35" s="291"/>
      <c r="MBN35" s="291"/>
      <c r="MBO35" s="291"/>
      <c r="MBP35" s="291"/>
      <c r="MBQ35" s="291"/>
      <c r="MBR35" s="291"/>
      <c r="MBS35" s="291"/>
      <c r="MBT35" s="291"/>
      <c r="MBU35" s="291"/>
      <c r="MBV35" s="291"/>
      <c r="MBW35" s="291"/>
      <c r="MBX35" s="291"/>
      <c r="MBY35" s="291"/>
      <c r="MBZ35" s="291"/>
      <c r="MCA35" s="291"/>
      <c r="MCB35" s="291"/>
      <c r="MCC35" s="291"/>
      <c r="MCD35" s="291"/>
      <c r="MCE35" s="291"/>
      <c r="MCF35" s="291"/>
      <c r="MCG35" s="291"/>
      <c r="MCH35" s="291"/>
      <c r="MCI35" s="291"/>
      <c r="MCJ35" s="291"/>
      <c r="MCK35" s="291"/>
      <c r="MCL35" s="291"/>
      <c r="MCM35" s="291"/>
      <c r="MCN35" s="291"/>
      <c r="MCO35" s="291"/>
      <c r="MCP35" s="291"/>
      <c r="MCQ35" s="291"/>
      <c r="MCR35" s="291"/>
      <c r="MCS35" s="291"/>
      <c r="MCT35" s="291"/>
      <c r="MCU35" s="291"/>
      <c r="MCV35" s="291"/>
      <c r="MCW35" s="291"/>
      <c r="MCX35" s="291"/>
      <c r="MCY35" s="291"/>
      <c r="MCZ35" s="291"/>
      <c r="MDA35" s="291"/>
      <c r="MDB35" s="291"/>
      <c r="MDC35" s="291"/>
      <c r="MDD35" s="291"/>
      <c r="MDE35" s="291"/>
      <c r="MDF35" s="291"/>
      <c r="MDG35" s="291"/>
      <c r="MDH35" s="291"/>
      <c r="MDI35" s="291"/>
      <c r="MDJ35" s="291"/>
      <c r="MDK35" s="291"/>
      <c r="MDL35" s="291"/>
      <c r="MDM35" s="291"/>
      <c r="MDN35" s="291"/>
      <c r="MDO35" s="291"/>
      <c r="MDP35" s="291"/>
      <c r="MDQ35" s="291"/>
      <c r="MDR35" s="291"/>
      <c r="MDS35" s="291"/>
      <c r="MDT35" s="291"/>
      <c r="MDU35" s="291"/>
      <c r="MDV35" s="291"/>
      <c r="MDW35" s="291"/>
      <c r="MDX35" s="291"/>
      <c r="MDY35" s="291"/>
      <c r="MDZ35" s="291"/>
      <c r="MEA35" s="291"/>
      <c r="MEB35" s="291"/>
      <c r="MEC35" s="291"/>
      <c r="MED35" s="291"/>
      <c r="MEE35" s="291"/>
      <c r="MEF35" s="291"/>
      <c r="MEG35" s="291"/>
      <c r="MEH35" s="291"/>
      <c r="MEI35" s="291"/>
      <c r="MEJ35" s="291"/>
      <c r="MEK35" s="291"/>
      <c r="MEL35" s="291"/>
      <c r="MEM35" s="291"/>
      <c r="MEN35" s="291"/>
      <c r="MEO35" s="291"/>
      <c r="MEP35" s="291"/>
      <c r="MEQ35" s="291"/>
      <c r="MER35" s="291"/>
      <c r="MES35" s="291"/>
      <c r="MET35" s="291"/>
      <c r="MEU35" s="291"/>
      <c r="MEV35" s="291"/>
      <c r="MEW35" s="291"/>
      <c r="MEX35" s="291"/>
      <c r="MEY35" s="291"/>
      <c r="MEZ35" s="291"/>
      <c r="MFA35" s="291"/>
      <c r="MFB35" s="291"/>
      <c r="MFC35" s="291"/>
      <c r="MFD35" s="291"/>
      <c r="MFE35" s="291"/>
      <c r="MFF35" s="291"/>
      <c r="MFG35" s="291"/>
      <c r="MFH35" s="291"/>
      <c r="MFI35" s="291"/>
      <c r="MFJ35" s="291"/>
      <c r="MFK35" s="291"/>
      <c r="MFL35" s="291"/>
      <c r="MFM35" s="291"/>
      <c r="MFN35" s="291"/>
      <c r="MFO35" s="291"/>
      <c r="MFP35" s="291"/>
      <c r="MFQ35" s="291"/>
      <c r="MFR35" s="291"/>
      <c r="MFS35" s="291"/>
      <c r="MFT35" s="291"/>
      <c r="MFU35" s="291"/>
      <c r="MFV35" s="291"/>
      <c r="MFW35" s="291"/>
      <c r="MFX35" s="291"/>
      <c r="MFY35" s="291"/>
      <c r="MFZ35" s="291"/>
      <c r="MGA35" s="291"/>
      <c r="MGB35" s="291"/>
      <c r="MGC35" s="291"/>
      <c r="MGD35" s="291"/>
      <c r="MGE35" s="291"/>
      <c r="MGF35" s="291"/>
      <c r="MGG35" s="291"/>
      <c r="MGH35" s="291"/>
      <c r="MGI35" s="291"/>
      <c r="MGJ35" s="291"/>
      <c r="MGK35" s="291"/>
      <c r="MGL35" s="291"/>
      <c r="MGM35" s="291"/>
      <c r="MGN35" s="291"/>
      <c r="MGO35" s="291"/>
      <c r="MGP35" s="291"/>
      <c r="MGQ35" s="291"/>
      <c r="MGR35" s="291"/>
      <c r="MGS35" s="291"/>
      <c r="MGT35" s="291"/>
      <c r="MGU35" s="291"/>
      <c r="MGV35" s="291"/>
      <c r="MGW35" s="291"/>
      <c r="MGX35" s="291"/>
      <c r="MGY35" s="291"/>
      <c r="MGZ35" s="291"/>
      <c r="MHA35" s="291"/>
      <c r="MHB35" s="291"/>
      <c r="MHC35" s="291"/>
      <c r="MHD35" s="291"/>
      <c r="MHE35" s="291"/>
      <c r="MHF35" s="291"/>
      <c r="MHG35" s="291"/>
      <c r="MHH35" s="291"/>
      <c r="MHI35" s="291"/>
      <c r="MHJ35" s="291"/>
      <c r="MHK35" s="291"/>
      <c r="MHL35" s="291"/>
      <c r="MHM35" s="291"/>
      <c r="MHN35" s="291"/>
      <c r="MHO35" s="291"/>
      <c r="MHP35" s="291"/>
      <c r="MHQ35" s="291"/>
      <c r="MHR35" s="291"/>
      <c r="MHS35" s="291"/>
      <c r="MHT35" s="291"/>
      <c r="MHU35" s="291"/>
      <c r="MHV35" s="291"/>
      <c r="MHW35" s="291"/>
      <c r="MHX35" s="291"/>
      <c r="MHY35" s="291"/>
      <c r="MHZ35" s="291"/>
      <c r="MIA35" s="291"/>
      <c r="MIB35" s="291"/>
      <c r="MIC35" s="291"/>
      <c r="MID35" s="291"/>
      <c r="MIE35" s="291"/>
      <c r="MIF35" s="291"/>
      <c r="MIG35" s="291"/>
      <c r="MIH35" s="291"/>
      <c r="MII35" s="291"/>
      <c r="MIJ35" s="291"/>
      <c r="MIK35" s="291"/>
      <c r="MIL35" s="291"/>
      <c r="MIM35" s="291"/>
      <c r="MIN35" s="291"/>
      <c r="MIO35" s="291"/>
      <c r="MIP35" s="291"/>
      <c r="MIQ35" s="291"/>
      <c r="MIR35" s="291"/>
      <c r="MIS35" s="291"/>
      <c r="MIT35" s="291"/>
      <c r="MIU35" s="291"/>
      <c r="MIV35" s="291"/>
      <c r="MIW35" s="291"/>
      <c r="MIX35" s="291"/>
      <c r="MIY35" s="291"/>
      <c r="MIZ35" s="291"/>
      <c r="MJA35" s="291"/>
      <c r="MJB35" s="291"/>
      <c r="MJC35" s="291"/>
      <c r="MJD35" s="291"/>
      <c r="MJE35" s="291"/>
      <c r="MJF35" s="291"/>
      <c r="MJG35" s="291"/>
      <c r="MJH35" s="291"/>
      <c r="MJI35" s="291"/>
      <c r="MJJ35" s="291"/>
      <c r="MJK35" s="291"/>
      <c r="MJL35" s="291"/>
      <c r="MJM35" s="291"/>
      <c r="MJN35" s="291"/>
      <c r="MJO35" s="291"/>
      <c r="MJP35" s="291"/>
      <c r="MJQ35" s="291"/>
      <c r="MJR35" s="291"/>
      <c r="MJS35" s="291"/>
      <c r="MJT35" s="291"/>
      <c r="MJU35" s="291"/>
      <c r="MJV35" s="291"/>
      <c r="MJW35" s="291"/>
      <c r="MJX35" s="291"/>
      <c r="MJY35" s="291"/>
      <c r="MJZ35" s="291"/>
      <c r="MKA35" s="291"/>
      <c r="MKB35" s="291"/>
      <c r="MKC35" s="291"/>
      <c r="MKD35" s="291"/>
      <c r="MKE35" s="291"/>
      <c r="MKF35" s="291"/>
      <c r="MKG35" s="291"/>
      <c r="MKH35" s="291"/>
      <c r="MKI35" s="291"/>
      <c r="MKJ35" s="291"/>
      <c r="MKK35" s="291"/>
      <c r="MKL35" s="291"/>
      <c r="MKM35" s="291"/>
      <c r="MKN35" s="291"/>
      <c r="MKO35" s="291"/>
      <c r="MKP35" s="291"/>
      <c r="MKQ35" s="291"/>
      <c r="MKR35" s="291"/>
      <c r="MKS35" s="291"/>
      <c r="MKT35" s="291"/>
      <c r="MKU35" s="291"/>
      <c r="MKV35" s="291"/>
      <c r="MKW35" s="291"/>
      <c r="MKX35" s="291"/>
      <c r="MKY35" s="291"/>
      <c r="MKZ35" s="291"/>
      <c r="MLA35" s="291"/>
      <c r="MLB35" s="291"/>
      <c r="MLC35" s="291"/>
      <c r="MLD35" s="291"/>
      <c r="MLE35" s="291"/>
      <c r="MLF35" s="291"/>
      <c r="MLG35" s="291"/>
      <c r="MLH35" s="291"/>
      <c r="MLI35" s="291"/>
      <c r="MLJ35" s="291"/>
      <c r="MLK35" s="291"/>
      <c r="MLL35" s="291"/>
      <c r="MLM35" s="291"/>
      <c r="MLN35" s="291"/>
      <c r="MLO35" s="291"/>
      <c r="MLP35" s="291"/>
      <c r="MLQ35" s="291"/>
      <c r="MLR35" s="291"/>
      <c r="MLS35" s="291"/>
      <c r="MLT35" s="291"/>
      <c r="MLU35" s="291"/>
      <c r="MLV35" s="291"/>
      <c r="MLW35" s="291"/>
      <c r="MLX35" s="291"/>
      <c r="MLY35" s="291"/>
      <c r="MLZ35" s="291"/>
      <c r="MMA35" s="291"/>
      <c r="MMB35" s="291"/>
      <c r="MMC35" s="291"/>
      <c r="MMD35" s="291"/>
      <c r="MME35" s="291"/>
      <c r="MMF35" s="291"/>
      <c r="MMG35" s="291"/>
      <c r="MMH35" s="291"/>
      <c r="MMI35" s="291"/>
      <c r="MMJ35" s="291"/>
      <c r="MMK35" s="291"/>
      <c r="MML35" s="291"/>
      <c r="MMM35" s="291"/>
      <c r="MMN35" s="291"/>
      <c r="MMO35" s="291"/>
      <c r="MMP35" s="291"/>
      <c r="MMQ35" s="291"/>
      <c r="MMR35" s="291"/>
      <c r="MMS35" s="291"/>
      <c r="MMT35" s="291"/>
      <c r="MMU35" s="291"/>
      <c r="MMV35" s="291"/>
      <c r="MMW35" s="291"/>
      <c r="MMX35" s="291"/>
      <c r="MMY35" s="291"/>
      <c r="MMZ35" s="291"/>
      <c r="MNA35" s="291"/>
      <c r="MNB35" s="291"/>
      <c r="MNC35" s="291"/>
      <c r="MND35" s="291"/>
      <c r="MNE35" s="291"/>
      <c r="MNF35" s="291"/>
      <c r="MNG35" s="291"/>
      <c r="MNH35" s="291"/>
      <c r="MNI35" s="291"/>
      <c r="MNJ35" s="291"/>
      <c r="MNK35" s="291"/>
      <c r="MNL35" s="291"/>
      <c r="MNM35" s="291"/>
      <c r="MNN35" s="291"/>
      <c r="MNO35" s="291"/>
      <c r="MNP35" s="291"/>
      <c r="MNQ35" s="291"/>
      <c r="MNR35" s="291"/>
      <c r="MNS35" s="291"/>
      <c r="MNT35" s="291"/>
      <c r="MNU35" s="291"/>
      <c r="MNV35" s="291"/>
      <c r="MNW35" s="291"/>
      <c r="MNX35" s="291"/>
      <c r="MNY35" s="291"/>
      <c r="MNZ35" s="291"/>
      <c r="MOA35" s="291"/>
      <c r="MOB35" s="291"/>
      <c r="MOC35" s="291"/>
      <c r="MOD35" s="291"/>
      <c r="MOE35" s="291"/>
      <c r="MOF35" s="291"/>
      <c r="MOG35" s="291"/>
      <c r="MOH35" s="291"/>
      <c r="MOI35" s="291"/>
      <c r="MOJ35" s="291"/>
      <c r="MOK35" s="291"/>
      <c r="MOL35" s="291"/>
      <c r="MOM35" s="291"/>
      <c r="MON35" s="291"/>
      <c r="MOO35" s="291"/>
      <c r="MOP35" s="291"/>
      <c r="MOQ35" s="291"/>
      <c r="MOR35" s="291"/>
      <c r="MOS35" s="291"/>
      <c r="MOT35" s="291"/>
      <c r="MOU35" s="291"/>
      <c r="MOV35" s="291"/>
      <c r="MOW35" s="291"/>
      <c r="MOX35" s="291"/>
      <c r="MOY35" s="291"/>
      <c r="MOZ35" s="291"/>
      <c r="MPA35" s="291"/>
      <c r="MPB35" s="291"/>
      <c r="MPC35" s="291"/>
      <c r="MPD35" s="291"/>
      <c r="MPE35" s="291"/>
      <c r="MPF35" s="291"/>
      <c r="MPG35" s="291"/>
      <c r="MPH35" s="291"/>
      <c r="MPI35" s="291"/>
      <c r="MPJ35" s="291"/>
      <c r="MPK35" s="291"/>
      <c r="MPL35" s="291"/>
      <c r="MPM35" s="291"/>
      <c r="MPN35" s="291"/>
      <c r="MPO35" s="291"/>
      <c r="MPP35" s="291"/>
      <c r="MPQ35" s="291"/>
      <c r="MPR35" s="291"/>
      <c r="MPS35" s="291"/>
      <c r="MPT35" s="291"/>
      <c r="MPU35" s="291"/>
      <c r="MPV35" s="291"/>
      <c r="MPW35" s="291"/>
      <c r="MPX35" s="291"/>
      <c r="MPY35" s="291"/>
      <c r="MPZ35" s="291"/>
      <c r="MQA35" s="291"/>
      <c r="MQB35" s="291"/>
      <c r="MQC35" s="291"/>
      <c r="MQD35" s="291"/>
      <c r="MQE35" s="291"/>
      <c r="MQF35" s="291"/>
      <c r="MQG35" s="291"/>
      <c r="MQH35" s="291"/>
      <c r="MQI35" s="291"/>
      <c r="MQJ35" s="291"/>
      <c r="MQK35" s="291"/>
      <c r="MQL35" s="291"/>
      <c r="MQM35" s="291"/>
      <c r="MQN35" s="291"/>
      <c r="MQO35" s="291"/>
      <c r="MQP35" s="291"/>
      <c r="MQQ35" s="291"/>
      <c r="MQR35" s="291"/>
      <c r="MQS35" s="291"/>
      <c r="MQT35" s="291"/>
      <c r="MQU35" s="291"/>
      <c r="MQV35" s="291"/>
      <c r="MQW35" s="291"/>
      <c r="MQX35" s="291"/>
      <c r="MQY35" s="291"/>
      <c r="MQZ35" s="291"/>
      <c r="MRA35" s="291"/>
      <c r="MRB35" s="291"/>
      <c r="MRC35" s="291"/>
      <c r="MRD35" s="291"/>
      <c r="MRE35" s="291"/>
      <c r="MRF35" s="291"/>
      <c r="MRG35" s="291"/>
      <c r="MRH35" s="291"/>
      <c r="MRI35" s="291"/>
      <c r="MRJ35" s="291"/>
      <c r="MRK35" s="291"/>
      <c r="MRL35" s="291"/>
      <c r="MRM35" s="291"/>
      <c r="MRN35" s="291"/>
      <c r="MRO35" s="291"/>
      <c r="MRP35" s="291"/>
      <c r="MRQ35" s="291"/>
      <c r="MRR35" s="291"/>
      <c r="MRS35" s="291"/>
      <c r="MRT35" s="291"/>
      <c r="MRU35" s="291"/>
      <c r="MRV35" s="291"/>
      <c r="MRW35" s="291"/>
      <c r="MRX35" s="291"/>
      <c r="MRY35" s="291"/>
      <c r="MRZ35" s="291"/>
      <c r="MSA35" s="291"/>
      <c r="MSB35" s="291"/>
      <c r="MSC35" s="291"/>
      <c r="MSD35" s="291"/>
      <c r="MSE35" s="291"/>
      <c r="MSF35" s="291"/>
      <c r="MSG35" s="291"/>
      <c r="MSH35" s="291"/>
      <c r="MSI35" s="291"/>
      <c r="MSJ35" s="291"/>
      <c r="MSK35" s="291"/>
      <c r="MSL35" s="291"/>
      <c r="MSM35" s="291"/>
      <c r="MSN35" s="291"/>
      <c r="MSO35" s="291"/>
      <c r="MSP35" s="291"/>
      <c r="MSQ35" s="291"/>
      <c r="MSR35" s="291"/>
      <c r="MSS35" s="291"/>
      <c r="MST35" s="291"/>
      <c r="MSU35" s="291"/>
      <c r="MSV35" s="291"/>
      <c r="MSW35" s="291"/>
      <c r="MSX35" s="291"/>
      <c r="MSY35" s="291"/>
      <c r="MSZ35" s="291"/>
      <c r="MTA35" s="291"/>
      <c r="MTB35" s="291"/>
      <c r="MTC35" s="291"/>
      <c r="MTD35" s="291"/>
      <c r="MTE35" s="291"/>
      <c r="MTF35" s="291"/>
      <c r="MTG35" s="291"/>
      <c r="MTH35" s="291"/>
      <c r="MTI35" s="291"/>
      <c r="MTJ35" s="291"/>
      <c r="MTK35" s="291"/>
      <c r="MTL35" s="291"/>
      <c r="MTM35" s="291"/>
      <c r="MTN35" s="291"/>
      <c r="MTO35" s="291"/>
      <c r="MTP35" s="291"/>
      <c r="MTQ35" s="291"/>
      <c r="MTR35" s="291"/>
      <c r="MTS35" s="291"/>
      <c r="MTT35" s="291"/>
      <c r="MTU35" s="291"/>
      <c r="MTV35" s="291"/>
      <c r="MTW35" s="291"/>
      <c r="MTX35" s="291"/>
      <c r="MTY35" s="291"/>
      <c r="MTZ35" s="291"/>
      <c r="MUA35" s="291"/>
      <c r="MUB35" s="291"/>
      <c r="MUC35" s="291"/>
      <c r="MUD35" s="291"/>
      <c r="MUE35" s="291"/>
      <c r="MUF35" s="291"/>
      <c r="MUG35" s="291"/>
      <c r="MUH35" s="291"/>
      <c r="MUI35" s="291"/>
      <c r="MUJ35" s="291"/>
      <c r="MUK35" s="291"/>
      <c r="MUL35" s="291"/>
      <c r="MUM35" s="291"/>
      <c r="MUN35" s="291"/>
      <c r="MUO35" s="291"/>
      <c r="MUP35" s="291"/>
      <c r="MUQ35" s="291"/>
      <c r="MUR35" s="291"/>
      <c r="MUS35" s="291"/>
      <c r="MUT35" s="291"/>
      <c r="MUU35" s="291"/>
      <c r="MUV35" s="291"/>
      <c r="MUW35" s="291"/>
      <c r="MUX35" s="291"/>
      <c r="MUY35" s="291"/>
      <c r="MUZ35" s="291"/>
      <c r="MVA35" s="291"/>
      <c r="MVB35" s="291"/>
      <c r="MVC35" s="291"/>
      <c r="MVD35" s="291"/>
      <c r="MVE35" s="291"/>
      <c r="MVF35" s="291"/>
      <c r="MVG35" s="291"/>
      <c r="MVH35" s="291"/>
      <c r="MVI35" s="291"/>
      <c r="MVJ35" s="291"/>
      <c r="MVK35" s="291"/>
      <c r="MVL35" s="291"/>
      <c r="MVM35" s="291"/>
      <c r="MVN35" s="291"/>
      <c r="MVO35" s="291"/>
      <c r="MVP35" s="291"/>
      <c r="MVQ35" s="291"/>
      <c r="MVR35" s="291"/>
      <c r="MVS35" s="291"/>
      <c r="MVT35" s="291"/>
      <c r="MVU35" s="291"/>
      <c r="MVV35" s="291"/>
      <c r="MVW35" s="291"/>
      <c r="MVX35" s="291"/>
      <c r="MVY35" s="291"/>
      <c r="MVZ35" s="291"/>
      <c r="MWA35" s="291"/>
      <c r="MWB35" s="291"/>
      <c r="MWC35" s="291"/>
      <c r="MWD35" s="291"/>
      <c r="MWE35" s="291"/>
      <c r="MWF35" s="291"/>
      <c r="MWG35" s="291"/>
      <c r="MWH35" s="291"/>
      <c r="MWI35" s="291"/>
      <c r="MWJ35" s="291"/>
      <c r="MWK35" s="291"/>
      <c r="MWL35" s="291"/>
      <c r="MWM35" s="291"/>
      <c r="MWN35" s="291"/>
      <c r="MWO35" s="291"/>
      <c r="MWP35" s="291"/>
      <c r="MWQ35" s="291"/>
      <c r="MWR35" s="291"/>
      <c r="MWS35" s="291"/>
      <c r="MWT35" s="291"/>
      <c r="MWU35" s="291"/>
      <c r="MWV35" s="291"/>
      <c r="MWW35" s="291"/>
      <c r="MWX35" s="291"/>
      <c r="MWY35" s="291"/>
      <c r="MWZ35" s="291"/>
      <c r="MXA35" s="291"/>
      <c r="MXB35" s="291"/>
      <c r="MXC35" s="291"/>
      <c r="MXD35" s="291"/>
      <c r="MXE35" s="291"/>
      <c r="MXF35" s="291"/>
      <c r="MXG35" s="291"/>
      <c r="MXH35" s="291"/>
      <c r="MXI35" s="291"/>
      <c r="MXJ35" s="291"/>
      <c r="MXK35" s="291"/>
      <c r="MXL35" s="291"/>
      <c r="MXM35" s="291"/>
      <c r="MXN35" s="291"/>
      <c r="MXO35" s="291"/>
      <c r="MXP35" s="291"/>
      <c r="MXQ35" s="291"/>
      <c r="MXR35" s="291"/>
      <c r="MXS35" s="291"/>
      <c r="MXT35" s="291"/>
      <c r="MXU35" s="291"/>
      <c r="MXV35" s="291"/>
      <c r="MXW35" s="291"/>
      <c r="MXX35" s="291"/>
      <c r="MXY35" s="291"/>
      <c r="MXZ35" s="291"/>
      <c r="MYA35" s="291"/>
      <c r="MYB35" s="291"/>
      <c r="MYC35" s="291"/>
      <c r="MYD35" s="291"/>
      <c r="MYE35" s="291"/>
      <c r="MYF35" s="291"/>
      <c r="MYG35" s="291"/>
      <c r="MYH35" s="291"/>
      <c r="MYI35" s="291"/>
      <c r="MYJ35" s="291"/>
      <c r="MYK35" s="291"/>
      <c r="MYL35" s="291"/>
      <c r="MYM35" s="291"/>
      <c r="MYN35" s="291"/>
      <c r="MYO35" s="291"/>
      <c r="MYP35" s="291"/>
      <c r="MYQ35" s="291"/>
      <c r="MYR35" s="291"/>
      <c r="MYS35" s="291"/>
      <c r="MYT35" s="291"/>
      <c r="MYU35" s="291"/>
      <c r="MYV35" s="291"/>
      <c r="MYW35" s="291"/>
      <c r="MYX35" s="291"/>
      <c r="MYY35" s="291"/>
      <c r="MYZ35" s="291"/>
      <c r="MZA35" s="291"/>
      <c r="MZB35" s="291"/>
      <c r="MZC35" s="291"/>
      <c r="MZD35" s="291"/>
      <c r="MZE35" s="291"/>
      <c r="MZF35" s="291"/>
      <c r="MZG35" s="291"/>
      <c r="MZH35" s="291"/>
      <c r="MZI35" s="291"/>
      <c r="MZJ35" s="291"/>
      <c r="MZK35" s="291"/>
      <c r="MZL35" s="291"/>
      <c r="MZM35" s="291"/>
      <c r="MZN35" s="291"/>
      <c r="MZO35" s="291"/>
      <c r="MZP35" s="291"/>
      <c r="MZQ35" s="291"/>
      <c r="MZR35" s="291"/>
      <c r="MZS35" s="291"/>
      <c r="MZT35" s="291"/>
      <c r="MZU35" s="291"/>
      <c r="MZV35" s="291"/>
      <c r="MZW35" s="291"/>
      <c r="MZX35" s="291"/>
      <c r="MZY35" s="291"/>
      <c r="MZZ35" s="291"/>
      <c r="NAA35" s="291"/>
      <c r="NAB35" s="291"/>
      <c r="NAC35" s="291"/>
      <c r="NAD35" s="291"/>
      <c r="NAE35" s="291"/>
      <c r="NAF35" s="291"/>
      <c r="NAG35" s="291"/>
      <c r="NAH35" s="291"/>
      <c r="NAI35" s="291"/>
      <c r="NAJ35" s="291"/>
      <c r="NAK35" s="291"/>
      <c r="NAL35" s="291"/>
      <c r="NAM35" s="291"/>
      <c r="NAN35" s="291"/>
      <c r="NAO35" s="291"/>
      <c r="NAP35" s="291"/>
      <c r="NAQ35" s="291"/>
      <c r="NAR35" s="291"/>
      <c r="NAS35" s="291"/>
      <c r="NAT35" s="291"/>
      <c r="NAU35" s="291"/>
      <c r="NAV35" s="291"/>
      <c r="NAW35" s="291"/>
      <c r="NAX35" s="291"/>
      <c r="NAY35" s="291"/>
      <c r="NAZ35" s="291"/>
      <c r="NBA35" s="291"/>
      <c r="NBB35" s="291"/>
      <c r="NBC35" s="291"/>
      <c r="NBD35" s="291"/>
      <c r="NBE35" s="291"/>
      <c r="NBF35" s="291"/>
      <c r="NBG35" s="291"/>
      <c r="NBH35" s="291"/>
      <c r="NBI35" s="291"/>
      <c r="NBJ35" s="291"/>
      <c r="NBK35" s="291"/>
      <c r="NBL35" s="291"/>
      <c r="NBM35" s="291"/>
      <c r="NBN35" s="291"/>
      <c r="NBO35" s="291"/>
      <c r="NBP35" s="291"/>
      <c r="NBQ35" s="291"/>
      <c r="NBR35" s="291"/>
      <c r="NBS35" s="291"/>
      <c r="NBT35" s="291"/>
      <c r="NBU35" s="291"/>
      <c r="NBV35" s="291"/>
      <c r="NBW35" s="291"/>
      <c r="NBX35" s="291"/>
      <c r="NBY35" s="291"/>
      <c r="NBZ35" s="291"/>
      <c r="NCA35" s="291"/>
      <c r="NCB35" s="291"/>
      <c r="NCC35" s="291"/>
      <c r="NCD35" s="291"/>
      <c r="NCE35" s="291"/>
      <c r="NCF35" s="291"/>
      <c r="NCG35" s="291"/>
      <c r="NCH35" s="291"/>
      <c r="NCI35" s="291"/>
      <c r="NCJ35" s="291"/>
      <c r="NCK35" s="291"/>
      <c r="NCL35" s="291"/>
      <c r="NCM35" s="291"/>
      <c r="NCN35" s="291"/>
      <c r="NCO35" s="291"/>
      <c r="NCP35" s="291"/>
      <c r="NCQ35" s="291"/>
      <c r="NCR35" s="291"/>
      <c r="NCS35" s="291"/>
      <c r="NCT35" s="291"/>
      <c r="NCU35" s="291"/>
      <c r="NCV35" s="291"/>
      <c r="NCW35" s="291"/>
      <c r="NCX35" s="291"/>
      <c r="NCY35" s="291"/>
      <c r="NCZ35" s="291"/>
      <c r="NDA35" s="291"/>
      <c r="NDB35" s="291"/>
      <c r="NDC35" s="291"/>
      <c r="NDD35" s="291"/>
      <c r="NDE35" s="291"/>
      <c r="NDF35" s="291"/>
      <c r="NDG35" s="291"/>
      <c r="NDH35" s="291"/>
      <c r="NDI35" s="291"/>
      <c r="NDJ35" s="291"/>
      <c r="NDK35" s="291"/>
      <c r="NDL35" s="291"/>
      <c r="NDM35" s="291"/>
      <c r="NDN35" s="291"/>
      <c r="NDO35" s="291"/>
      <c r="NDP35" s="291"/>
      <c r="NDQ35" s="291"/>
      <c r="NDR35" s="291"/>
      <c r="NDS35" s="291"/>
      <c r="NDT35" s="291"/>
      <c r="NDU35" s="291"/>
      <c r="NDV35" s="291"/>
      <c r="NDW35" s="291"/>
      <c r="NDX35" s="291"/>
      <c r="NDY35" s="291"/>
      <c r="NDZ35" s="291"/>
      <c r="NEA35" s="291"/>
      <c r="NEB35" s="291"/>
      <c r="NEC35" s="291"/>
      <c r="NED35" s="291"/>
      <c r="NEE35" s="291"/>
      <c r="NEF35" s="291"/>
      <c r="NEG35" s="291"/>
      <c r="NEH35" s="291"/>
      <c r="NEI35" s="291"/>
      <c r="NEJ35" s="291"/>
      <c r="NEK35" s="291"/>
      <c r="NEL35" s="291"/>
      <c r="NEM35" s="291"/>
      <c r="NEN35" s="291"/>
      <c r="NEO35" s="291"/>
      <c r="NEP35" s="291"/>
      <c r="NEQ35" s="291"/>
      <c r="NER35" s="291"/>
      <c r="NES35" s="291"/>
      <c r="NET35" s="291"/>
      <c r="NEU35" s="291"/>
      <c r="NEV35" s="291"/>
      <c r="NEW35" s="291"/>
      <c r="NEX35" s="291"/>
      <c r="NEY35" s="291"/>
      <c r="NEZ35" s="291"/>
      <c r="NFA35" s="291"/>
      <c r="NFB35" s="291"/>
      <c r="NFC35" s="291"/>
      <c r="NFD35" s="291"/>
      <c r="NFE35" s="291"/>
      <c r="NFF35" s="291"/>
      <c r="NFG35" s="291"/>
      <c r="NFH35" s="291"/>
      <c r="NFI35" s="291"/>
      <c r="NFJ35" s="291"/>
      <c r="NFK35" s="291"/>
      <c r="NFL35" s="291"/>
      <c r="NFM35" s="291"/>
      <c r="NFN35" s="291"/>
      <c r="NFO35" s="291"/>
      <c r="NFP35" s="291"/>
      <c r="NFQ35" s="291"/>
      <c r="NFR35" s="291"/>
      <c r="NFS35" s="291"/>
      <c r="NFT35" s="291"/>
      <c r="NFU35" s="291"/>
      <c r="NFV35" s="291"/>
      <c r="NFW35" s="291"/>
      <c r="NFX35" s="291"/>
      <c r="NFY35" s="291"/>
      <c r="NFZ35" s="291"/>
      <c r="NGA35" s="291"/>
      <c r="NGB35" s="291"/>
      <c r="NGC35" s="291"/>
      <c r="NGD35" s="291"/>
      <c r="NGE35" s="291"/>
      <c r="NGF35" s="291"/>
      <c r="NGG35" s="291"/>
      <c r="NGH35" s="291"/>
      <c r="NGI35" s="291"/>
      <c r="NGJ35" s="291"/>
      <c r="NGK35" s="291"/>
      <c r="NGL35" s="291"/>
      <c r="NGM35" s="291"/>
      <c r="NGN35" s="291"/>
      <c r="NGO35" s="291"/>
      <c r="NGP35" s="291"/>
      <c r="NGQ35" s="291"/>
      <c r="NGR35" s="291"/>
      <c r="NGS35" s="291"/>
      <c r="NGT35" s="291"/>
      <c r="NGU35" s="291"/>
      <c r="NGV35" s="291"/>
      <c r="NGW35" s="291"/>
      <c r="NGX35" s="291"/>
      <c r="NGY35" s="291"/>
      <c r="NGZ35" s="291"/>
      <c r="NHA35" s="291"/>
      <c r="NHB35" s="291"/>
      <c r="NHC35" s="291"/>
      <c r="NHD35" s="291"/>
      <c r="NHE35" s="291"/>
      <c r="NHF35" s="291"/>
      <c r="NHG35" s="291"/>
      <c r="NHH35" s="291"/>
      <c r="NHI35" s="291"/>
      <c r="NHJ35" s="291"/>
      <c r="NHK35" s="291"/>
      <c r="NHL35" s="291"/>
      <c r="NHM35" s="291"/>
      <c r="NHN35" s="291"/>
      <c r="NHO35" s="291"/>
      <c r="NHP35" s="291"/>
      <c r="NHQ35" s="291"/>
      <c r="NHR35" s="291"/>
      <c r="NHS35" s="291"/>
      <c r="NHT35" s="291"/>
      <c r="NHU35" s="291"/>
      <c r="NHV35" s="291"/>
      <c r="NHW35" s="291"/>
      <c r="NHX35" s="291"/>
      <c r="NHY35" s="291"/>
      <c r="NHZ35" s="291"/>
      <c r="NIA35" s="291"/>
      <c r="NIB35" s="291"/>
      <c r="NIC35" s="291"/>
      <c r="NID35" s="291"/>
      <c r="NIE35" s="291"/>
      <c r="NIF35" s="291"/>
      <c r="NIG35" s="291"/>
      <c r="NIH35" s="291"/>
      <c r="NII35" s="291"/>
      <c r="NIJ35" s="291"/>
      <c r="NIK35" s="291"/>
      <c r="NIL35" s="291"/>
      <c r="NIM35" s="291"/>
      <c r="NIN35" s="291"/>
      <c r="NIO35" s="291"/>
      <c r="NIP35" s="291"/>
      <c r="NIQ35" s="291"/>
      <c r="NIR35" s="291"/>
      <c r="NIS35" s="291"/>
      <c r="NIT35" s="291"/>
      <c r="NIU35" s="291"/>
      <c r="NIV35" s="291"/>
      <c r="NIW35" s="291"/>
      <c r="NIX35" s="291"/>
      <c r="NIY35" s="291"/>
      <c r="NIZ35" s="291"/>
      <c r="NJA35" s="291"/>
      <c r="NJB35" s="291"/>
      <c r="NJC35" s="291"/>
      <c r="NJD35" s="291"/>
      <c r="NJE35" s="291"/>
      <c r="NJF35" s="291"/>
      <c r="NJG35" s="291"/>
      <c r="NJH35" s="291"/>
      <c r="NJI35" s="291"/>
      <c r="NJJ35" s="291"/>
      <c r="NJK35" s="291"/>
      <c r="NJL35" s="291"/>
      <c r="NJM35" s="291"/>
      <c r="NJN35" s="291"/>
      <c r="NJO35" s="291"/>
      <c r="NJP35" s="291"/>
      <c r="NJQ35" s="291"/>
      <c r="NJR35" s="291"/>
      <c r="NJS35" s="291"/>
      <c r="NJT35" s="291"/>
      <c r="NJU35" s="291"/>
      <c r="NJV35" s="291"/>
      <c r="NJW35" s="291"/>
      <c r="NJX35" s="291"/>
      <c r="NJY35" s="291"/>
      <c r="NJZ35" s="291"/>
      <c r="NKA35" s="291"/>
      <c r="NKB35" s="291"/>
      <c r="NKC35" s="291"/>
      <c r="NKD35" s="291"/>
      <c r="NKE35" s="291"/>
      <c r="NKF35" s="291"/>
      <c r="NKG35" s="291"/>
      <c r="NKH35" s="291"/>
      <c r="NKI35" s="291"/>
      <c r="NKJ35" s="291"/>
      <c r="NKK35" s="291"/>
      <c r="NKL35" s="291"/>
      <c r="NKM35" s="291"/>
      <c r="NKN35" s="291"/>
      <c r="NKO35" s="291"/>
      <c r="NKP35" s="291"/>
      <c r="NKQ35" s="291"/>
      <c r="NKR35" s="291"/>
      <c r="NKS35" s="291"/>
      <c r="NKT35" s="291"/>
      <c r="NKU35" s="291"/>
      <c r="NKV35" s="291"/>
      <c r="NKW35" s="291"/>
      <c r="NKX35" s="291"/>
      <c r="NKY35" s="291"/>
      <c r="NKZ35" s="291"/>
      <c r="NLA35" s="291"/>
      <c r="NLB35" s="291"/>
      <c r="NLC35" s="291"/>
      <c r="NLD35" s="291"/>
      <c r="NLE35" s="291"/>
      <c r="NLF35" s="291"/>
      <c r="NLG35" s="291"/>
      <c r="NLH35" s="291"/>
      <c r="NLI35" s="291"/>
      <c r="NLJ35" s="291"/>
      <c r="NLK35" s="291"/>
      <c r="NLL35" s="291"/>
      <c r="NLM35" s="291"/>
      <c r="NLN35" s="291"/>
      <c r="NLO35" s="291"/>
      <c r="NLP35" s="291"/>
      <c r="NLQ35" s="291"/>
      <c r="NLR35" s="291"/>
      <c r="NLS35" s="291"/>
      <c r="NLT35" s="291"/>
      <c r="NLU35" s="291"/>
      <c r="NLV35" s="291"/>
      <c r="NLW35" s="291"/>
      <c r="NLX35" s="291"/>
      <c r="NLY35" s="291"/>
      <c r="NLZ35" s="291"/>
      <c r="NMA35" s="291"/>
      <c r="NMB35" s="291"/>
      <c r="NMC35" s="291"/>
      <c r="NMD35" s="291"/>
      <c r="NME35" s="291"/>
      <c r="NMF35" s="291"/>
      <c r="NMG35" s="291"/>
      <c r="NMH35" s="291"/>
      <c r="NMI35" s="291"/>
      <c r="NMJ35" s="291"/>
      <c r="NMK35" s="291"/>
      <c r="NML35" s="291"/>
      <c r="NMM35" s="291"/>
      <c r="NMN35" s="291"/>
      <c r="NMO35" s="291"/>
      <c r="NMP35" s="291"/>
      <c r="NMQ35" s="291"/>
      <c r="NMR35" s="291"/>
      <c r="NMS35" s="291"/>
      <c r="NMT35" s="291"/>
      <c r="NMU35" s="291"/>
      <c r="NMV35" s="291"/>
      <c r="NMW35" s="291"/>
      <c r="NMX35" s="291"/>
      <c r="NMY35" s="291"/>
      <c r="NMZ35" s="291"/>
      <c r="NNA35" s="291"/>
      <c r="NNB35" s="291"/>
      <c r="NNC35" s="291"/>
      <c r="NND35" s="291"/>
      <c r="NNE35" s="291"/>
      <c r="NNF35" s="291"/>
      <c r="NNG35" s="291"/>
      <c r="NNH35" s="291"/>
      <c r="NNI35" s="291"/>
      <c r="NNJ35" s="291"/>
      <c r="NNK35" s="291"/>
      <c r="NNL35" s="291"/>
      <c r="NNM35" s="291"/>
      <c r="NNN35" s="291"/>
      <c r="NNO35" s="291"/>
      <c r="NNP35" s="291"/>
      <c r="NNQ35" s="291"/>
      <c r="NNR35" s="291"/>
      <c r="NNS35" s="291"/>
      <c r="NNT35" s="291"/>
      <c r="NNU35" s="291"/>
      <c r="NNV35" s="291"/>
      <c r="NNW35" s="291"/>
      <c r="NNX35" s="291"/>
      <c r="NNY35" s="291"/>
      <c r="NNZ35" s="291"/>
      <c r="NOA35" s="291"/>
      <c r="NOB35" s="291"/>
      <c r="NOC35" s="291"/>
      <c r="NOD35" s="291"/>
      <c r="NOE35" s="291"/>
      <c r="NOF35" s="291"/>
      <c r="NOG35" s="291"/>
      <c r="NOH35" s="291"/>
      <c r="NOI35" s="291"/>
      <c r="NOJ35" s="291"/>
      <c r="NOK35" s="291"/>
      <c r="NOL35" s="291"/>
      <c r="NOM35" s="291"/>
      <c r="NON35" s="291"/>
      <c r="NOO35" s="291"/>
      <c r="NOP35" s="291"/>
      <c r="NOQ35" s="291"/>
      <c r="NOR35" s="291"/>
      <c r="NOS35" s="291"/>
      <c r="NOT35" s="291"/>
      <c r="NOU35" s="291"/>
      <c r="NOV35" s="291"/>
      <c r="NOW35" s="291"/>
      <c r="NOX35" s="291"/>
      <c r="NOY35" s="291"/>
      <c r="NOZ35" s="291"/>
      <c r="NPA35" s="291"/>
      <c r="NPB35" s="291"/>
      <c r="NPC35" s="291"/>
      <c r="NPD35" s="291"/>
      <c r="NPE35" s="291"/>
      <c r="NPF35" s="291"/>
      <c r="NPG35" s="291"/>
      <c r="NPH35" s="291"/>
      <c r="NPI35" s="291"/>
      <c r="NPJ35" s="291"/>
      <c r="NPK35" s="291"/>
      <c r="NPL35" s="291"/>
      <c r="NPM35" s="291"/>
      <c r="NPN35" s="291"/>
      <c r="NPO35" s="291"/>
      <c r="NPP35" s="291"/>
      <c r="NPQ35" s="291"/>
      <c r="NPR35" s="291"/>
      <c r="NPS35" s="291"/>
      <c r="NPT35" s="291"/>
      <c r="NPU35" s="291"/>
      <c r="NPV35" s="291"/>
      <c r="NPW35" s="291"/>
      <c r="NPX35" s="291"/>
      <c r="NPY35" s="291"/>
      <c r="NPZ35" s="291"/>
      <c r="NQA35" s="291"/>
      <c r="NQB35" s="291"/>
      <c r="NQC35" s="291"/>
      <c r="NQD35" s="291"/>
      <c r="NQE35" s="291"/>
      <c r="NQF35" s="291"/>
      <c r="NQG35" s="291"/>
      <c r="NQH35" s="291"/>
      <c r="NQI35" s="291"/>
      <c r="NQJ35" s="291"/>
      <c r="NQK35" s="291"/>
      <c r="NQL35" s="291"/>
      <c r="NQM35" s="291"/>
      <c r="NQN35" s="291"/>
      <c r="NQO35" s="291"/>
      <c r="NQP35" s="291"/>
      <c r="NQQ35" s="291"/>
      <c r="NQR35" s="291"/>
      <c r="NQS35" s="291"/>
      <c r="NQT35" s="291"/>
      <c r="NQU35" s="291"/>
      <c r="NQV35" s="291"/>
      <c r="NQW35" s="291"/>
      <c r="NQX35" s="291"/>
      <c r="NQY35" s="291"/>
      <c r="NQZ35" s="291"/>
      <c r="NRA35" s="291"/>
      <c r="NRB35" s="291"/>
      <c r="NRC35" s="291"/>
      <c r="NRD35" s="291"/>
      <c r="NRE35" s="291"/>
      <c r="NRF35" s="291"/>
      <c r="NRG35" s="291"/>
      <c r="NRH35" s="291"/>
      <c r="NRI35" s="291"/>
      <c r="NRJ35" s="291"/>
      <c r="NRK35" s="291"/>
      <c r="NRL35" s="291"/>
      <c r="NRM35" s="291"/>
      <c r="NRN35" s="291"/>
      <c r="NRO35" s="291"/>
      <c r="NRP35" s="291"/>
      <c r="NRQ35" s="291"/>
      <c r="NRR35" s="291"/>
      <c r="NRS35" s="291"/>
      <c r="NRT35" s="291"/>
      <c r="NRU35" s="291"/>
      <c r="NRV35" s="291"/>
      <c r="NRW35" s="291"/>
      <c r="NRX35" s="291"/>
      <c r="NRY35" s="291"/>
      <c r="NRZ35" s="291"/>
      <c r="NSA35" s="291"/>
      <c r="NSB35" s="291"/>
      <c r="NSC35" s="291"/>
      <c r="NSD35" s="291"/>
      <c r="NSE35" s="291"/>
      <c r="NSF35" s="291"/>
      <c r="NSG35" s="291"/>
      <c r="NSH35" s="291"/>
      <c r="NSI35" s="291"/>
      <c r="NSJ35" s="291"/>
      <c r="NSK35" s="291"/>
      <c r="NSL35" s="291"/>
      <c r="NSM35" s="291"/>
      <c r="NSN35" s="291"/>
      <c r="NSO35" s="291"/>
      <c r="NSP35" s="291"/>
      <c r="NSQ35" s="291"/>
      <c r="NSR35" s="291"/>
      <c r="NSS35" s="291"/>
      <c r="NST35" s="291"/>
      <c r="NSU35" s="291"/>
      <c r="NSV35" s="291"/>
      <c r="NSW35" s="291"/>
      <c r="NSX35" s="291"/>
      <c r="NSY35" s="291"/>
      <c r="NSZ35" s="291"/>
      <c r="NTA35" s="291"/>
      <c r="NTB35" s="291"/>
      <c r="NTC35" s="291"/>
      <c r="NTD35" s="291"/>
      <c r="NTE35" s="291"/>
      <c r="NTF35" s="291"/>
      <c r="NTG35" s="291"/>
      <c r="NTH35" s="291"/>
      <c r="NTI35" s="291"/>
      <c r="NTJ35" s="291"/>
      <c r="NTK35" s="291"/>
      <c r="NTL35" s="291"/>
      <c r="NTM35" s="291"/>
      <c r="NTN35" s="291"/>
      <c r="NTO35" s="291"/>
      <c r="NTP35" s="291"/>
      <c r="NTQ35" s="291"/>
      <c r="NTR35" s="291"/>
      <c r="NTS35" s="291"/>
      <c r="NTT35" s="291"/>
      <c r="NTU35" s="291"/>
      <c r="NTV35" s="291"/>
      <c r="NTW35" s="291"/>
      <c r="NTX35" s="291"/>
      <c r="NTY35" s="291"/>
      <c r="NTZ35" s="291"/>
      <c r="NUA35" s="291"/>
      <c r="NUB35" s="291"/>
      <c r="NUC35" s="291"/>
      <c r="NUD35" s="291"/>
      <c r="NUE35" s="291"/>
      <c r="NUF35" s="291"/>
      <c r="NUG35" s="291"/>
      <c r="NUH35" s="291"/>
      <c r="NUI35" s="291"/>
      <c r="NUJ35" s="291"/>
      <c r="NUK35" s="291"/>
      <c r="NUL35" s="291"/>
      <c r="NUM35" s="291"/>
      <c r="NUN35" s="291"/>
      <c r="NUO35" s="291"/>
      <c r="NUP35" s="291"/>
      <c r="NUQ35" s="291"/>
      <c r="NUR35" s="291"/>
      <c r="NUS35" s="291"/>
      <c r="NUT35" s="291"/>
      <c r="NUU35" s="291"/>
      <c r="NUV35" s="291"/>
      <c r="NUW35" s="291"/>
      <c r="NUX35" s="291"/>
      <c r="NUY35" s="291"/>
      <c r="NUZ35" s="291"/>
      <c r="NVA35" s="291"/>
      <c r="NVB35" s="291"/>
      <c r="NVC35" s="291"/>
      <c r="NVD35" s="291"/>
      <c r="NVE35" s="291"/>
      <c r="NVF35" s="291"/>
      <c r="NVG35" s="291"/>
      <c r="NVH35" s="291"/>
      <c r="NVI35" s="291"/>
      <c r="NVJ35" s="291"/>
      <c r="NVK35" s="291"/>
      <c r="NVL35" s="291"/>
      <c r="NVM35" s="291"/>
      <c r="NVN35" s="291"/>
      <c r="NVO35" s="291"/>
      <c r="NVP35" s="291"/>
      <c r="NVQ35" s="291"/>
      <c r="NVR35" s="291"/>
      <c r="NVS35" s="291"/>
      <c r="NVT35" s="291"/>
      <c r="NVU35" s="291"/>
      <c r="NVV35" s="291"/>
      <c r="NVW35" s="291"/>
      <c r="NVX35" s="291"/>
      <c r="NVY35" s="291"/>
      <c r="NVZ35" s="291"/>
      <c r="NWA35" s="291"/>
      <c r="NWB35" s="291"/>
      <c r="NWC35" s="291"/>
      <c r="NWD35" s="291"/>
      <c r="NWE35" s="291"/>
      <c r="NWF35" s="291"/>
      <c r="NWG35" s="291"/>
      <c r="NWH35" s="291"/>
      <c r="NWI35" s="291"/>
      <c r="NWJ35" s="291"/>
      <c r="NWK35" s="291"/>
      <c r="NWL35" s="291"/>
      <c r="NWM35" s="291"/>
      <c r="NWN35" s="291"/>
      <c r="NWO35" s="291"/>
      <c r="NWP35" s="291"/>
      <c r="NWQ35" s="291"/>
      <c r="NWR35" s="291"/>
      <c r="NWS35" s="291"/>
      <c r="NWT35" s="291"/>
      <c r="NWU35" s="291"/>
      <c r="NWV35" s="291"/>
      <c r="NWW35" s="291"/>
      <c r="NWX35" s="291"/>
      <c r="NWY35" s="291"/>
      <c r="NWZ35" s="291"/>
      <c r="NXA35" s="291"/>
      <c r="NXB35" s="291"/>
      <c r="NXC35" s="291"/>
      <c r="NXD35" s="291"/>
      <c r="NXE35" s="291"/>
      <c r="NXF35" s="291"/>
      <c r="NXG35" s="291"/>
      <c r="NXH35" s="291"/>
      <c r="NXI35" s="291"/>
      <c r="NXJ35" s="291"/>
      <c r="NXK35" s="291"/>
      <c r="NXL35" s="291"/>
      <c r="NXM35" s="291"/>
      <c r="NXN35" s="291"/>
      <c r="NXO35" s="291"/>
      <c r="NXP35" s="291"/>
      <c r="NXQ35" s="291"/>
      <c r="NXR35" s="291"/>
      <c r="NXS35" s="291"/>
      <c r="NXT35" s="291"/>
      <c r="NXU35" s="291"/>
      <c r="NXV35" s="291"/>
      <c r="NXW35" s="291"/>
      <c r="NXX35" s="291"/>
      <c r="NXY35" s="291"/>
      <c r="NXZ35" s="291"/>
      <c r="NYA35" s="291"/>
      <c r="NYB35" s="291"/>
      <c r="NYC35" s="291"/>
      <c r="NYD35" s="291"/>
      <c r="NYE35" s="291"/>
      <c r="NYF35" s="291"/>
      <c r="NYG35" s="291"/>
      <c r="NYH35" s="291"/>
      <c r="NYI35" s="291"/>
      <c r="NYJ35" s="291"/>
      <c r="NYK35" s="291"/>
      <c r="NYL35" s="291"/>
      <c r="NYM35" s="291"/>
      <c r="NYN35" s="291"/>
      <c r="NYO35" s="291"/>
      <c r="NYP35" s="291"/>
      <c r="NYQ35" s="291"/>
      <c r="NYR35" s="291"/>
      <c r="NYS35" s="291"/>
      <c r="NYT35" s="291"/>
      <c r="NYU35" s="291"/>
      <c r="NYV35" s="291"/>
      <c r="NYW35" s="291"/>
      <c r="NYX35" s="291"/>
      <c r="NYY35" s="291"/>
      <c r="NYZ35" s="291"/>
      <c r="NZA35" s="291"/>
      <c r="NZB35" s="291"/>
      <c r="NZC35" s="291"/>
      <c r="NZD35" s="291"/>
      <c r="NZE35" s="291"/>
      <c r="NZF35" s="291"/>
      <c r="NZG35" s="291"/>
      <c r="NZH35" s="291"/>
      <c r="NZI35" s="291"/>
      <c r="NZJ35" s="291"/>
      <c r="NZK35" s="291"/>
      <c r="NZL35" s="291"/>
      <c r="NZM35" s="291"/>
      <c r="NZN35" s="291"/>
      <c r="NZO35" s="291"/>
      <c r="NZP35" s="291"/>
      <c r="NZQ35" s="291"/>
      <c r="NZR35" s="291"/>
      <c r="NZS35" s="291"/>
      <c r="NZT35" s="291"/>
      <c r="NZU35" s="291"/>
      <c r="NZV35" s="291"/>
      <c r="NZW35" s="291"/>
      <c r="NZX35" s="291"/>
      <c r="NZY35" s="291"/>
      <c r="NZZ35" s="291"/>
      <c r="OAA35" s="291"/>
      <c r="OAB35" s="291"/>
      <c r="OAC35" s="291"/>
      <c r="OAD35" s="291"/>
      <c r="OAE35" s="291"/>
      <c r="OAF35" s="291"/>
      <c r="OAG35" s="291"/>
      <c r="OAH35" s="291"/>
      <c r="OAI35" s="291"/>
      <c r="OAJ35" s="291"/>
      <c r="OAK35" s="291"/>
      <c r="OAL35" s="291"/>
      <c r="OAM35" s="291"/>
      <c r="OAN35" s="291"/>
      <c r="OAO35" s="291"/>
      <c r="OAP35" s="291"/>
      <c r="OAQ35" s="291"/>
      <c r="OAR35" s="291"/>
      <c r="OAS35" s="291"/>
      <c r="OAT35" s="291"/>
      <c r="OAU35" s="291"/>
      <c r="OAV35" s="291"/>
      <c r="OAW35" s="291"/>
      <c r="OAX35" s="291"/>
      <c r="OAY35" s="291"/>
      <c r="OAZ35" s="291"/>
      <c r="OBA35" s="291"/>
      <c r="OBB35" s="291"/>
      <c r="OBC35" s="291"/>
      <c r="OBD35" s="291"/>
      <c r="OBE35" s="291"/>
      <c r="OBF35" s="291"/>
      <c r="OBG35" s="291"/>
      <c r="OBH35" s="291"/>
      <c r="OBI35" s="291"/>
      <c r="OBJ35" s="291"/>
      <c r="OBK35" s="291"/>
      <c r="OBL35" s="291"/>
      <c r="OBM35" s="291"/>
      <c r="OBN35" s="291"/>
      <c r="OBO35" s="291"/>
      <c r="OBP35" s="291"/>
      <c r="OBQ35" s="291"/>
      <c r="OBR35" s="291"/>
      <c r="OBS35" s="291"/>
      <c r="OBT35" s="291"/>
      <c r="OBU35" s="291"/>
      <c r="OBV35" s="291"/>
      <c r="OBW35" s="291"/>
      <c r="OBX35" s="291"/>
      <c r="OBY35" s="291"/>
      <c r="OBZ35" s="291"/>
      <c r="OCA35" s="291"/>
      <c r="OCB35" s="291"/>
      <c r="OCC35" s="291"/>
      <c r="OCD35" s="291"/>
      <c r="OCE35" s="291"/>
      <c r="OCF35" s="291"/>
      <c r="OCG35" s="291"/>
      <c r="OCH35" s="291"/>
      <c r="OCI35" s="291"/>
      <c r="OCJ35" s="291"/>
      <c r="OCK35" s="291"/>
      <c r="OCL35" s="291"/>
      <c r="OCM35" s="291"/>
      <c r="OCN35" s="291"/>
      <c r="OCO35" s="291"/>
      <c r="OCP35" s="291"/>
      <c r="OCQ35" s="291"/>
      <c r="OCR35" s="291"/>
      <c r="OCS35" s="291"/>
      <c r="OCT35" s="291"/>
      <c r="OCU35" s="291"/>
      <c r="OCV35" s="291"/>
      <c r="OCW35" s="291"/>
      <c r="OCX35" s="291"/>
      <c r="OCY35" s="291"/>
      <c r="OCZ35" s="291"/>
      <c r="ODA35" s="291"/>
      <c r="ODB35" s="291"/>
      <c r="ODC35" s="291"/>
      <c r="ODD35" s="291"/>
      <c r="ODE35" s="291"/>
      <c r="ODF35" s="291"/>
      <c r="ODG35" s="291"/>
      <c r="ODH35" s="291"/>
      <c r="ODI35" s="291"/>
      <c r="ODJ35" s="291"/>
      <c r="ODK35" s="291"/>
      <c r="ODL35" s="291"/>
      <c r="ODM35" s="291"/>
      <c r="ODN35" s="291"/>
      <c r="ODO35" s="291"/>
      <c r="ODP35" s="291"/>
      <c r="ODQ35" s="291"/>
      <c r="ODR35" s="291"/>
      <c r="ODS35" s="291"/>
      <c r="ODT35" s="291"/>
      <c r="ODU35" s="291"/>
      <c r="ODV35" s="291"/>
      <c r="ODW35" s="291"/>
      <c r="ODX35" s="291"/>
      <c r="ODY35" s="291"/>
      <c r="ODZ35" s="291"/>
      <c r="OEA35" s="291"/>
      <c r="OEB35" s="291"/>
      <c r="OEC35" s="291"/>
      <c r="OED35" s="291"/>
      <c r="OEE35" s="291"/>
      <c r="OEF35" s="291"/>
      <c r="OEG35" s="291"/>
      <c r="OEH35" s="291"/>
      <c r="OEI35" s="291"/>
      <c r="OEJ35" s="291"/>
      <c r="OEK35" s="291"/>
      <c r="OEL35" s="291"/>
      <c r="OEM35" s="291"/>
      <c r="OEN35" s="291"/>
      <c r="OEO35" s="291"/>
      <c r="OEP35" s="291"/>
      <c r="OEQ35" s="291"/>
      <c r="OER35" s="291"/>
      <c r="OES35" s="291"/>
      <c r="OET35" s="291"/>
      <c r="OEU35" s="291"/>
      <c r="OEV35" s="291"/>
      <c r="OEW35" s="291"/>
      <c r="OEX35" s="291"/>
      <c r="OEY35" s="291"/>
      <c r="OEZ35" s="291"/>
      <c r="OFA35" s="291"/>
      <c r="OFB35" s="291"/>
      <c r="OFC35" s="291"/>
      <c r="OFD35" s="291"/>
      <c r="OFE35" s="291"/>
      <c r="OFF35" s="291"/>
      <c r="OFG35" s="291"/>
      <c r="OFH35" s="291"/>
      <c r="OFI35" s="291"/>
      <c r="OFJ35" s="291"/>
      <c r="OFK35" s="291"/>
      <c r="OFL35" s="291"/>
      <c r="OFM35" s="291"/>
      <c r="OFN35" s="291"/>
      <c r="OFO35" s="291"/>
      <c r="OFP35" s="291"/>
      <c r="OFQ35" s="291"/>
      <c r="OFR35" s="291"/>
      <c r="OFS35" s="291"/>
      <c r="OFT35" s="291"/>
      <c r="OFU35" s="291"/>
      <c r="OFV35" s="291"/>
      <c r="OFW35" s="291"/>
      <c r="OFX35" s="291"/>
      <c r="OFY35" s="291"/>
      <c r="OFZ35" s="291"/>
      <c r="OGA35" s="291"/>
      <c r="OGB35" s="291"/>
      <c r="OGC35" s="291"/>
      <c r="OGD35" s="291"/>
      <c r="OGE35" s="291"/>
      <c r="OGF35" s="291"/>
      <c r="OGG35" s="291"/>
      <c r="OGH35" s="291"/>
      <c r="OGI35" s="291"/>
      <c r="OGJ35" s="291"/>
      <c r="OGK35" s="291"/>
      <c r="OGL35" s="291"/>
      <c r="OGM35" s="291"/>
      <c r="OGN35" s="291"/>
      <c r="OGO35" s="291"/>
      <c r="OGP35" s="291"/>
      <c r="OGQ35" s="291"/>
      <c r="OGR35" s="291"/>
      <c r="OGS35" s="291"/>
      <c r="OGT35" s="291"/>
      <c r="OGU35" s="291"/>
      <c r="OGV35" s="291"/>
      <c r="OGW35" s="291"/>
      <c r="OGX35" s="291"/>
      <c r="OGY35" s="291"/>
      <c r="OGZ35" s="291"/>
      <c r="OHA35" s="291"/>
      <c r="OHB35" s="291"/>
      <c r="OHC35" s="291"/>
      <c r="OHD35" s="291"/>
      <c r="OHE35" s="291"/>
      <c r="OHF35" s="291"/>
      <c r="OHG35" s="291"/>
      <c r="OHH35" s="291"/>
      <c r="OHI35" s="291"/>
      <c r="OHJ35" s="291"/>
      <c r="OHK35" s="291"/>
      <c r="OHL35" s="291"/>
      <c r="OHM35" s="291"/>
      <c r="OHN35" s="291"/>
      <c r="OHO35" s="291"/>
      <c r="OHP35" s="291"/>
      <c r="OHQ35" s="291"/>
      <c r="OHR35" s="291"/>
      <c r="OHS35" s="291"/>
      <c r="OHT35" s="291"/>
      <c r="OHU35" s="291"/>
      <c r="OHV35" s="291"/>
      <c r="OHW35" s="291"/>
      <c r="OHX35" s="291"/>
      <c r="OHY35" s="291"/>
      <c r="OHZ35" s="291"/>
      <c r="OIA35" s="291"/>
      <c r="OIB35" s="291"/>
      <c r="OIC35" s="291"/>
      <c r="OID35" s="291"/>
      <c r="OIE35" s="291"/>
      <c r="OIF35" s="291"/>
      <c r="OIG35" s="291"/>
      <c r="OIH35" s="291"/>
      <c r="OII35" s="291"/>
      <c r="OIJ35" s="291"/>
      <c r="OIK35" s="291"/>
      <c r="OIL35" s="291"/>
      <c r="OIM35" s="291"/>
      <c r="OIN35" s="291"/>
      <c r="OIO35" s="291"/>
      <c r="OIP35" s="291"/>
      <c r="OIQ35" s="291"/>
      <c r="OIR35" s="291"/>
      <c r="OIS35" s="291"/>
      <c r="OIT35" s="291"/>
      <c r="OIU35" s="291"/>
      <c r="OIV35" s="291"/>
      <c r="OIW35" s="291"/>
      <c r="OIX35" s="291"/>
      <c r="OIY35" s="291"/>
      <c r="OIZ35" s="291"/>
      <c r="OJA35" s="291"/>
      <c r="OJB35" s="291"/>
      <c r="OJC35" s="291"/>
      <c r="OJD35" s="291"/>
      <c r="OJE35" s="291"/>
      <c r="OJF35" s="291"/>
      <c r="OJG35" s="291"/>
      <c r="OJH35" s="291"/>
      <c r="OJI35" s="291"/>
      <c r="OJJ35" s="291"/>
      <c r="OJK35" s="291"/>
      <c r="OJL35" s="291"/>
      <c r="OJM35" s="291"/>
      <c r="OJN35" s="291"/>
      <c r="OJO35" s="291"/>
      <c r="OJP35" s="291"/>
      <c r="OJQ35" s="291"/>
      <c r="OJR35" s="291"/>
      <c r="OJS35" s="291"/>
      <c r="OJT35" s="291"/>
      <c r="OJU35" s="291"/>
      <c r="OJV35" s="291"/>
      <c r="OJW35" s="291"/>
      <c r="OJX35" s="291"/>
      <c r="OJY35" s="291"/>
      <c r="OJZ35" s="291"/>
      <c r="OKA35" s="291"/>
      <c r="OKB35" s="291"/>
      <c r="OKC35" s="291"/>
      <c r="OKD35" s="291"/>
      <c r="OKE35" s="291"/>
      <c r="OKF35" s="291"/>
      <c r="OKG35" s="291"/>
      <c r="OKH35" s="291"/>
      <c r="OKI35" s="291"/>
      <c r="OKJ35" s="291"/>
      <c r="OKK35" s="291"/>
      <c r="OKL35" s="291"/>
      <c r="OKM35" s="291"/>
      <c r="OKN35" s="291"/>
      <c r="OKO35" s="291"/>
      <c r="OKP35" s="291"/>
      <c r="OKQ35" s="291"/>
      <c r="OKR35" s="291"/>
      <c r="OKS35" s="291"/>
      <c r="OKT35" s="291"/>
      <c r="OKU35" s="291"/>
      <c r="OKV35" s="291"/>
      <c r="OKW35" s="291"/>
      <c r="OKX35" s="291"/>
      <c r="OKY35" s="291"/>
      <c r="OKZ35" s="291"/>
      <c r="OLA35" s="291"/>
      <c r="OLB35" s="291"/>
      <c r="OLC35" s="291"/>
      <c r="OLD35" s="291"/>
      <c r="OLE35" s="291"/>
      <c r="OLF35" s="291"/>
      <c r="OLG35" s="291"/>
      <c r="OLH35" s="291"/>
      <c r="OLI35" s="291"/>
      <c r="OLJ35" s="291"/>
      <c r="OLK35" s="291"/>
      <c r="OLL35" s="291"/>
      <c r="OLM35" s="291"/>
      <c r="OLN35" s="291"/>
      <c r="OLO35" s="291"/>
      <c r="OLP35" s="291"/>
      <c r="OLQ35" s="291"/>
      <c r="OLR35" s="291"/>
      <c r="OLS35" s="291"/>
      <c r="OLT35" s="291"/>
      <c r="OLU35" s="291"/>
      <c r="OLV35" s="291"/>
      <c r="OLW35" s="291"/>
      <c r="OLX35" s="291"/>
      <c r="OLY35" s="291"/>
      <c r="OLZ35" s="291"/>
      <c r="OMA35" s="291"/>
      <c r="OMB35" s="291"/>
      <c r="OMC35" s="291"/>
      <c r="OMD35" s="291"/>
      <c r="OME35" s="291"/>
      <c r="OMF35" s="291"/>
      <c r="OMG35" s="291"/>
      <c r="OMH35" s="291"/>
      <c r="OMI35" s="291"/>
      <c r="OMJ35" s="291"/>
      <c r="OMK35" s="291"/>
      <c r="OML35" s="291"/>
      <c r="OMM35" s="291"/>
      <c r="OMN35" s="291"/>
      <c r="OMO35" s="291"/>
      <c r="OMP35" s="291"/>
      <c r="OMQ35" s="291"/>
      <c r="OMR35" s="291"/>
      <c r="OMS35" s="291"/>
      <c r="OMT35" s="291"/>
      <c r="OMU35" s="291"/>
      <c r="OMV35" s="291"/>
      <c r="OMW35" s="291"/>
      <c r="OMX35" s="291"/>
      <c r="OMY35" s="291"/>
      <c r="OMZ35" s="291"/>
      <c r="ONA35" s="291"/>
      <c r="ONB35" s="291"/>
      <c r="ONC35" s="291"/>
      <c r="OND35" s="291"/>
      <c r="ONE35" s="291"/>
      <c r="ONF35" s="291"/>
      <c r="ONG35" s="291"/>
      <c r="ONH35" s="291"/>
      <c r="ONI35" s="291"/>
      <c r="ONJ35" s="291"/>
      <c r="ONK35" s="291"/>
      <c r="ONL35" s="291"/>
      <c r="ONM35" s="291"/>
      <c r="ONN35" s="291"/>
      <c r="ONO35" s="291"/>
      <c r="ONP35" s="291"/>
      <c r="ONQ35" s="291"/>
      <c r="ONR35" s="291"/>
      <c r="ONS35" s="291"/>
      <c r="ONT35" s="291"/>
      <c r="ONU35" s="291"/>
      <c r="ONV35" s="291"/>
      <c r="ONW35" s="291"/>
      <c r="ONX35" s="291"/>
      <c r="ONY35" s="291"/>
      <c r="ONZ35" s="291"/>
      <c r="OOA35" s="291"/>
      <c r="OOB35" s="291"/>
      <c r="OOC35" s="291"/>
      <c r="OOD35" s="291"/>
      <c r="OOE35" s="291"/>
      <c r="OOF35" s="291"/>
      <c r="OOG35" s="291"/>
      <c r="OOH35" s="291"/>
      <c r="OOI35" s="291"/>
      <c r="OOJ35" s="291"/>
      <c r="OOK35" s="291"/>
      <c r="OOL35" s="291"/>
      <c r="OOM35" s="291"/>
      <c r="OON35" s="291"/>
      <c r="OOO35" s="291"/>
      <c r="OOP35" s="291"/>
      <c r="OOQ35" s="291"/>
      <c r="OOR35" s="291"/>
      <c r="OOS35" s="291"/>
      <c r="OOT35" s="291"/>
      <c r="OOU35" s="291"/>
      <c r="OOV35" s="291"/>
      <c r="OOW35" s="291"/>
      <c r="OOX35" s="291"/>
      <c r="OOY35" s="291"/>
      <c r="OOZ35" s="291"/>
      <c r="OPA35" s="291"/>
      <c r="OPB35" s="291"/>
      <c r="OPC35" s="291"/>
      <c r="OPD35" s="291"/>
      <c r="OPE35" s="291"/>
      <c r="OPF35" s="291"/>
      <c r="OPG35" s="291"/>
      <c r="OPH35" s="291"/>
      <c r="OPI35" s="291"/>
      <c r="OPJ35" s="291"/>
      <c r="OPK35" s="291"/>
      <c r="OPL35" s="291"/>
      <c r="OPM35" s="291"/>
      <c r="OPN35" s="291"/>
      <c r="OPO35" s="291"/>
      <c r="OPP35" s="291"/>
      <c r="OPQ35" s="291"/>
      <c r="OPR35" s="291"/>
      <c r="OPS35" s="291"/>
      <c r="OPT35" s="291"/>
      <c r="OPU35" s="291"/>
      <c r="OPV35" s="291"/>
      <c r="OPW35" s="291"/>
      <c r="OPX35" s="291"/>
      <c r="OPY35" s="291"/>
      <c r="OPZ35" s="291"/>
      <c r="OQA35" s="291"/>
      <c r="OQB35" s="291"/>
      <c r="OQC35" s="291"/>
      <c r="OQD35" s="291"/>
      <c r="OQE35" s="291"/>
      <c r="OQF35" s="291"/>
      <c r="OQG35" s="291"/>
      <c r="OQH35" s="291"/>
      <c r="OQI35" s="291"/>
      <c r="OQJ35" s="291"/>
      <c r="OQK35" s="291"/>
      <c r="OQL35" s="291"/>
      <c r="OQM35" s="291"/>
      <c r="OQN35" s="291"/>
      <c r="OQO35" s="291"/>
      <c r="OQP35" s="291"/>
      <c r="OQQ35" s="291"/>
      <c r="OQR35" s="291"/>
      <c r="OQS35" s="291"/>
      <c r="OQT35" s="291"/>
      <c r="OQU35" s="291"/>
      <c r="OQV35" s="291"/>
      <c r="OQW35" s="291"/>
      <c r="OQX35" s="291"/>
      <c r="OQY35" s="291"/>
      <c r="OQZ35" s="291"/>
      <c r="ORA35" s="291"/>
      <c r="ORB35" s="291"/>
      <c r="ORC35" s="291"/>
      <c r="ORD35" s="291"/>
      <c r="ORE35" s="291"/>
      <c r="ORF35" s="291"/>
      <c r="ORG35" s="291"/>
      <c r="ORH35" s="291"/>
      <c r="ORI35" s="291"/>
      <c r="ORJ35" s="291"/>
      <c r="ORK35" s="291"/>
      <c r="ORL35" s="291"/>
      <c r="ORM35" s="291"/>
      <c r="ORN35" s="291"/>
      <c r="ORO35" s="291"/>
      <c r="ORP35" s="291"/>
      <c r="ORQ35" s="291"/>
      <c r="ORR35" s="291"/>
      <c r="ORS35" s="291"/>
      <c r="ORT35" s="291"/>
      <c r="ORU35" s="291"/>
      <c r="ORV35" s="291"/>
      <c r="ORW35" s="291"/>
      <c r="ORX35" s="291"/>
      <c r="ORY35" s="291"/>
      <c r="ORZ35" s="291"/>
      <c r="OSA35" s="291"/>
      <c r="OSB35" s="291"/>
      <c r="OSC35" s="291"/>
      <c r="OSD35" s="291"/>
      <c r="OSE35" s="291"/>
      <c r="OSF35" s="291"/>
      <c r="OSG35" s="291"/>
      <c r="OSH35" s="291"/>
      <c r="OSI35" s="291"/>
      <c r="OSJ35" s="291"/>
      <c r="OSK35" s="291"/>
      <c r="OSL35" s="291"/>
      <c r="OSM35" s="291"/>
      <c r="OSN35" s="291"/>
      <c r="OSO35" s="291"/>
      <c r="OSP35" s="291"/>
      <c r="OSQ35" s="291"/>
      <c r="OSR35" s="291"/>
      <c r="OSS35" s="291"/>
      <c r="OST35" s="291"/>
      <c r="OSU35" s="291"/>
      <c r="OSV35" s="291"/>
      <c r="OSW35" s="291"/>
      <c r="OSX35" s="291"/>
      <c r="OSY35" s="291"/>
      <c r="OSZ35" s="291"/>
      <c r="OTA35" s="291"/>
      <c r="OTB35" s="291"/>
      <c r="OTC35" s="291"/>
      <c r="OTD35" s="291"/>
      <c r="OTE35" s="291"/>
      <c r="OTF35" s="291"/>
      <c r="OTG35" s="291"/>
      <c r="OTH35" s="291"/>
      <c r="OTI35" s="291"/>
      <c r="OTJ35" s="291"/>
      <c r="OTK35" s="291"/>
      <c r="OTL35" s="291"/>
      <c r="OTM35" s="291"/>
      <c r="OTN35" s="291"/>
      <c r="OTO35" s="291"/>
      <c r="OTP35" s="291"/>
      <c r="OTQ35" s="291"/>
      <c r="OTR35" s="291"/>
      <c r="OTS35" s="291"/>
      <c r="OTT35" s="291"/>
      <c r="OTU35" s="291"/>
      <c r="OTV35" s="291"/>
      <c r="OTW35" s="291"/>
      <c r="OTX35" s="291"/>
      <c r="OTY35" s="291"/>
      <c r="OTZ35" s="291"/>
      <c r="OUA35" s="291"/>
      <c r="OUB35" s="291"/>
      <c r="OUC35" s="291"/>
      <c r="OUD35" s="291"/>
      <c r="OUE35" s="291"/>
      <c r="OUF35" s="291"/>
      <c r="OUG35" s="291"/>
      <c r="OUH35" s="291"/>
      <c r="OUI35" s="291"/>
      <c r="OUJ35" s="291"/>
      <c r="OUK35" s="291"/>
      <c r="OUL35" s="291"/>
      <c r="OUM35" s="291"/>
      <c r="OUN35" s="291"/>
      <c r="OUO35" s="291"/>
      <c r="OUP35" s="291"/>
      <c r="OUQ35" s="291"/>
      <c r="OUR35" s="291"/>
      <c r="OUS35" s="291"/>
      <c r="OUT35" s="291"/>
      <c r="OUU35" s="291"/>
      <c r="OUV35" s="291"/>
      <c r="OUW35" s="291"/>
      <c r="OUX35" s="291"/>
      <c r="OUY35" s="291"/>
      <c r="OUZ35" s="291"/>
      <c r="OVA35" s="291"/>
      <c r="OVB35" s="291"/>
      <c r="OVC35" s="291"/>
      <c r="OVD35" s="291"/>
      <c r="OVE35" s="291"/>
      <c r="OVF35" s="291"/>
      <c r="OVG35" s="291"/>
      <c r="OVH35" s="291"/>
      <c r="OVI35" s="291"/>
      <c r="OVJ35" s="291"/>
      <c r="OVK35" s="291"/>
      <c r="OVL35" s="291"/>
      <c r="OVM35" s="291"/>
      <c r="OVN35" s="291"/>
      <c r="OVO35" s="291"/>
      <c r="OVP35" s="291"/>
      <c r="OVQ35" s="291"/>
      <c r="OVR35" s="291"/>
      <c r="OVS35" s="291"/>
      <c r="OVT35" s="291"/>
      <c r="OVU35" s="291"/>
      <c r="OVV35" s="291"/>
      <c r="OVW35" s="291"/>
      <c r="OVX35" s="291"/>
      <c r="OVY35" s="291"/>
      <c r="OVZ35" s="291"/>
      <c r="OWA35" s="291"/>
      <c r="OWB35" s="291"/>
      <c r="OWC35" s="291"/>
      <c r="OWD35" s="291"/>
      <c r="OWE35" s="291"/>
      <c r="OWF35" s="291"/>
      <c r="OWG35" s="291"/>
      <c r="OWH35" s="291"/>
      <c r="OWI35" s="291"/>
      <c r="OWJ35" s="291"/>
      <c r="OWK35" s="291"/>
      <c r="OWL35" s="291"/>
      <c r="OWM35" s="291"/>
      <c r="OWN35" s="291"/>
      <c r="OWO35" s="291"/>
      <c r="OWP35" s="291"/>
      <c r="OWQ35" s="291"/>
      <c r="OWR35" s="291"/>
      <c r="OWS35" s="291"/>
      <c r="OWT35" s="291"/>
      <c r="OWU35" s="291"/>
      <c r="OWV35" s="291"/>
      <c r="OWW35" s="291"/>
      <c r="OWX35" s="291"/>
      <c r="OWY35" s="291"/>
      <c r="OWZ35" s="291"/>
      <c r="OXA35" s="291"/>
      <c r="OXB35" s="291"/>
      <c r="OXC35" s="291"/>
      <c r="OXD35" s="291"/>
      <c r="OXE35" s="291"/>
      <c r="OXF35" s="291"/>
      <c r="OXG35" s="291"/>
      <c r="OXH35" s="291"/>
      <c r="OXI35" s="291"/>
      <c r="OXJ35" s="291"/>
      <c r="OXK35" s="291"/>
      <c r="OXL35" s="291"/>
      <c r="OXM35" s="291"/>
      <c r="OXN35" s="291"/>
      <c r="OXO35" s="291"/>
      <c r="OXP35" s="291"/>
      <c r="OXQ35" s="291"/>
      <c r="OXR35" s="291"/>
      <c r="OXS35" s="291"/>
      <c r="OXT35" s="291"/>
      <c r="OXU35" s="291"/>
      <c r="OXV35" s="291"/>
      <c r="OXW35" s="291"/>
      <c r="OXX35" s="291"/>
      <c r="OXY35" s="291"/>
      <c r="OXZ35" s="291"/>
      <c r="OYA35" s="291"/>
      <c r="OYB35" s="291"/>
      <c r="OYC35" s="291"/>
      <c r="OYD35" s="291"/>
      <c r="OYE35" s="291"/>
      <c r="OYF35" s="291"/>
      <c r="OYG35" s="291"/>
      <c r="OYH35" s="291"/>
      <c r="OYI35" s="291"/>
      <c r="OYJ35" s="291"/>
      <c r="OYK35" s="291"/>
      <c r="OYL35" s="291"/>
      <c r="OYM35" s="291"/>
      <c r="OYN35" s="291"/>
      <c r="OYO35" s="291"/>
      <c r="OYP35" s="291"/>
      <c r="OYQ35" s="291"/>
      <c r="OYR35" s="291"/>
      <c r="OYS35" s="291"/>
      <c r="OYT35" s="291"/>
      <c r="OYU35" s="291"/>
      <c r="OYV35" s="291"/>
      <c r="OYW35" s="291"/>
      <c r="OYX35" s="291"/>
      <c r="OYY35" s="291"/>
      <c r="OYZ35" s="291"/>
      <c r="OZA35" s="291"/>
      <c r="OZB35" s="291"/>
      <c r="OZC35" s="291"/>
      <c r="OZD35" s="291"/>
      <c r="OZE35" s="291"/>
      <c r="OZF35" s="291"/>
      <c r="OZG35" s="291"/>
      <c r="OZH35" s="291"/>
      <c r="OZI35" s="291"/>
      <c r="OZJ35" s="291"/>
      <c r="OZK35" s="291"/>
      <c r="OZL35" s="291"/>
      <c r="OZM35" s="291"/>
      <c r="OZN35" s="291"/>
      <c r="OZO35" s="291"/>
      <c r="OZP35" s="291"/>
      <c r="OZQ35" s="291"/>
      <c r="OZR35" s="291"/>
      <c r="OZS35" s="291"/>
      <c r="OZT35" s="291"/>
      <c r="OZU35" s="291"/>
      <c r="OZV35" s="291"/>
      <c r="OZW35" s="291"/>
      <c r="OZX35" s="291"/>
      <c r="OZY35" s="291"/>
      <c r="OZZ35" s="291"/>
      <c r="PAA35" s="291"/>
      <c r="PAB35" s="291"/>
      <c r="PAC35" s="291"/>
      <c r="PAD35" s="291"/>
      <c r="PAE35" s="291"/>
      <c r="PAF35" s="291"/>
      <c r="PAG35" s="291"/>
      <c r="PAH35" s="291"/>
      <c r="PAI35" s="291"/>
      <c r="PAJ35" s="291"/>
      <c r="PAK35" s="291"/>
      <c r="PAL35" s="291"/>
      <c r="PAM35" s="291"/>
      <c r="PAN35" s="291"/>
      <c r="PAO35" s="291"/>
      <c r="PAP35" s="291"/>
      <c r="PAQ35" s="291"/>
      <c r="PAR35" s="291"/>
      <c r="PAS35" s="291"/>
      <c r="PAT35" s="291"/>
      <c r="PAU35" s="291"/>
      <c r="PAV35" s="291"/>
      <c r="PAW35" s="291"/>
      <c r="PAX35" s="291"/>
      <c r="PAY35" s="291"/>
      <c r="PAZ35" s="291"/>
      <c r="PBA35" s="291"/>
      <c r="PBB35" s="291"/>
      <c r="PBC35" s="291"/>
      <c r="PBD35" s="291"/>
      <c r="PBE35" s="291"/>
      <c r="PBF35" s="291"/>
      <c r="PBG35" s="291"/>
      <c r="PBH35" s="291"/>
      <c r="PBI35" s="291"/>
      <c r="PBJ35" s="291"/>
      <c r="PBK35" s="291"/>
      <c r="PBL35" s="291"/>
      <c r="PBM35" s="291"/>
      <c r="PBN35" s="291"/>
      <c r="PBO35" s="291"/>
      <c r="PBP35" s="291"/>
      <c r="PBQ35" s="291"/>
      <c r="PBR35" s="291"/>
      <c r="PBS35" s="291"/>
      <c r="PBT35" s="291"/>
      <c r="PBU35" s="291"/>
      <c r="PBV35" s="291"/>
      <c r="PBW35" s="291"/>
      <c r="PBX35" s="291"/>
      <c r="PBY35" s="291"/>
      <c r="PBZ35" s="291"/>
      <c r="PCA35" s="291"/>
      <c r="PCB35" s="291"/>
      <c r="PCC35" s="291"/>
      <c r="PCD35" s="291"/>
      <c r="PCE35" s="291"/>
      <c r="PCF35" s="291"/>
      <c r="PCG35" s="291"/>
      <c r="PCH35" s="291"/>
      <c r="PCI35" s="291"/>
      <c r="PCJ35" s="291"/>
      <c r="PCK35" s="291"/>
      <c r="PCL35" s="291"/>
      <c r="PCM35" s="291"/>
      <c r="PCN35" s="291"/>
      <c r="PCO35" s="291"/>
      <c r="PCP35" s="291"/>
      <c r="PCQ35" s="291"/>
      <c r="PCR35" s="291"/>
      <c r="PCS35" s="291"/>
      <c r="PCT35" s="291"/>
      <c r="PCU35" s="291"/>
      <c r="PCV35" s="291"/>
      <c r="PCW35" s="291"/>
      <c r="PCX35" s="291"/>
      <c r="PCY35" s="291"/>
      <c r="PCZ35" s="291"/>
      <c r="PDA35" s="291"/>
      <c r="PDB35" s="291"/>
      <c r="PDC35" s="291"/>
      <c r="PDD35" s="291"/>
      <c r="PDE35" s="291"/>
      <c r="PDF35" s="291"/>
      <c r="PDG35" s="291"/>
      <c r="PDH35" s="291"/>
      <c r="PDI35" s="291"/>
      <c r="PDJ35" s="291"/>
      <c r="PDK35" s="291"/>
      <c r="PDL35" s="291"/>
      <c r="PDM35" s="291"/>
      <c r="PDN35" s="291"/>
      <c r="PDO35" s="291"/>
      <c r="PDP35" s="291"/>
      <c r="PDQ35" s="291"/>
      <c r="PDR35" s="291"/>
      <c r="PDS35" s="291"/>
      <c r="PDT35" s="291"/>
      <c r="PDU35" s="291"/>
      <c r="PDV35" s="291"/>
      <c r="PDW35" s="291"/>
      <c r="PDX35" s="291"/>
      <c r="PDY35" s="291"/>
      <c r="PDZ35" s="291"/>
      <c r="PEA35" s="291"/>
      <c r="PEB35" s="291"/>
      <c r="PEC35" s="291"/>
      <c r="PED35" s="291"/>
      <c r="PEE35" s="291"/>
      <c r="PEF35" s="291"/>
      <c r="PEG35" s="291"/>
      <c r="PEH35" s="291"/>
      <c r="PEI35" s="291"/>
      <c r="PEJ35" s="291"/>
      <c r="PEK35" s="291"/>
      <c r="PEL35" s="291"/>
      <c r="PEM35" s="291"/>
      <c r="PEN35" s="291"/>
      <c r="PEO35" s="291"/>
      <c r="PEP35" s="291"/>
      <c r="PEQ35" s="291"/>
      <c r="PER35" s="291"/>
      <c r="PES35" s="291"/>
      <c r="PET35" s="291"/>
      <c r="PEU35" s="291"/>
      <c r="PEV35" s="291"/>
      <c r="PEW35" s="291"/>
      <c r="PEX35" s="291"/>
      <c r="PEY35" s="291"/>
      <c r="PEZ35" s="291"/>
      <c r="PFA35" s="291"/>
      <c r="PFB35" s="291"/>
      <c r="PFC35" s="291"/>
      <c r="PFD35" s="291"/>
      <c r="PFE35" s="291"/>
      <c r="PFF35" s="291"/>
      <c r="PFG35" s="291"/>
      <c r="PFH35" s="291"/>
      <c r="PFI35" s="291"/>
      <c r="PFJ35" s="291"/>
      <c r="PFK35" s="291"/>
      <c r="PFL35" s="291"/>
      <c r="PFM35" s="291"/>
      <c r="PFN35" s="291"/>
      <c r="PFO35" s="291"/>
      <c r="PFP35" s="291"/>
      <c r="PFQ35" s="291"/>
      <c r="PFR35" s="291"/>
      <c r="PFS35" s="291"/>
      <c r="PFT35" s="291"/>
      <c r="PFU35" s="291"/>
      <c r="PFV35" s="291"/>
      <c r="PFW35" s="291"/>
      <c r="PFX35" s="291"/>
      <c r="PFY35" s="291"/>
      <c r="PFZ35" s="291"/>
      <c r="PGA35" s="291"/>
      <c r="PGB35" s="291"/>
      <c r="PGC35" s="291"/>
      <c r="PGD35" s="291"/>
      <c r="PGE35" s="291"/>
      <c r="PGF35" s="291"/>
      <c r="PGG35" s="291"/>
      <c r="PGH35" s="291"/>
      <c r="PGI35" s="291"/>
      <c r="PGJ35" s="291"/>
      <c r="PGK35" s="291"/>
      <c r="PGL35" s="291"/>
      <c r="PGM35" s="291"/>
      <c r="PGN35" s="291"/>
      <c r="PGO35" s="291"/>
      <c r="PGP35" s="291"/>
      <c r="PGQ35" s="291"/>
      <c r="PGR35" s="291"/>
      <c r="PGS35" s="291"/>
      <c r="PGT35" s="291"/>
      <c r="PGU35" s="291"/>
      <c r="PGV35" s="291"/>
      <c r="PGW35" s="291"/>
      <c r="PGX35" s="291"/>
      <c r="PGY35" s="291"/>
      <c r="PGZ35" s="291"/>
      <c r="PHA35" s="291"/>
      <c r="PHB35" s="291"/>
      <c r="PHC35" s="291"/>
      <c r="PHD35" s="291"/>
      <c r="PHE35" s="291"/>
      <c r="PHF35" s="291"/>
      <c r="PHG35" s="291"/>
      <c r="PHH35" s="291"/>
      <c r="PHI35" s="291"/>
      <c r="PHJ35" s="291"/>
      <c r="PHK35" s="291"/>
      <c r="PHL35" s="291"/>
      <c r="PHM35" s="291"/>
      <c r="PHN35" s="291"/>
      <c r="PHO35" s="291"/>
      <c r="PHP35" s="291"/>
      <c r="PHQ35" s="291"/>
      <c r="PHR35" s="291"/>
      <c r="PHS35" s="291"/>
      <c r="PHT35" s="291"/>
      <c r="PHU35" s="291"/>
      <c r="PHV35" s="291"/>
      <c r="PHW35" s="291"/>
      <c r="PHX35" s="291"/>
      <c r="PHY35" s="291"/>
      <c r="PHZ35" s="291"/>
      <c r="PIA35" s="291"/>
      <c r="PIB35" s="291"/>
      <c r="PIC35" s="291"/>
      <c r="PID35" s="291"/>
      <c r="PIE35" s="291"/>
      <c r="PIF35" s="291"/>
      <c r="PIG35" s="291"/>
      <c r="PIH35" s="291"/>
      <c r="PII35" s="291"/>
      <c r="PIJ35" s="291"/>
      <c r="PIK35" s="291"/>
      <c r="PIL35" s="291"/>
      <c r="PIM35" s="291"/>
      <c r="PIN35" s="291"/>
      <c r="PIO35" s="291"/>
      <c r="PIP35" s="291"/>
      <c r="PIQ35" s="291"/>
      <c r="PIR35" s="291"/>
      <c r="PIS35" s="291"/>
      <c r="PIT35" s="291"/>
      <c r="PIU35" s="291"/>
      <c r="PIV35" s="291"/>
      <c r="PIW35" s="291"/>
      <c r="PIX35" s="291"/>
      <c r="PIY35" s="291"/>
      <c r="PIZ35" s="291"/>
      <c r="PJA35" s="291"/>
      <c r="PJB35" s="291"/>
      <c r="PJC35" s="291"/>
      <c r="PJD35" s="291"/>
      <c r="PJE35" s="291"/>
      <c r="PJF35" s="291"/>
      <c r="PJG35" s="291"/>
      <c r="PJH35" s="291"/>
      <c r="PJI35" s="291"/>
      <c r="PJJ35" s="291"/>
      <c r="PJK35" s="291"/>
      <c r="PJL35" s="291"/>
      <c r="PJM35" s="291"/>
      <c r="PJN35" s="291"/>
      <c r="PJO35" s="291"/>
      <c r="PJP35" s="291"/>
      <c r="PJQ35" s="291"/>
      <c r="PJR35" s="291"/>
      <c r="PJS35" s="291"/>
      <c r="PJT35" s="291"/>
      <c r="PJU35" s="291"/>
      <c r="PJV35" s="291"/>
      <c r="PJW35" s="291"/>
      <c r="PJX35" s="291"/>
      <c r="PJY35" s="291"/>
      <c r="PJZ35" s="291"/>
      <c r="PKA35" s="291"/>
      <c r="PKB35" s="291"/>
      <c r="PKC35" s="291"/>
      <c r="PKD35" s="291"/>
      <c r="PKE35" s="291"/>
      <c r="PKF35" s="291"/>
      <c r="PKG35" s="291"/>
      <c r="PKH35" s="291"/>
      <c r="PKI35" s="291"/>
      <c r="PKJ35" s="291"/>
      <c r="PKK35" s="291"/>
      <c r="PKL35" s="291"/>
      <c r="PKM35" s="291"/>
      <c r="PKN35" s="291"/>
      <c r="PKO35" s="291"/>
      <c r="PKP35" s="291"/>
      <c r="PKQ35" s="291"/>
      <c r="PKR35" s="291"/>
      <c r="PKS35" s="291"/>
      <c r="PKT35" s="291"/>
      <c r="PKU35" s="291"/>
      <c r="PKV35" s="291"/>
      <c r="PKW35" s="291"/>
      <c r="PKX35" s="291"/>
      <c r="PKY35" s="291"/>
      <c r="PKZ35" s="291"/>
      <c r="PLA35" s="291"/>
      <c r="PLB35" s="291"/>
      <c r="PLC35" s="291"/>
      <c r="PLD35" s="291"/>
      <c r="PLE35" s="291"/>
      <c r="PLF35" s="291"/>
      <c r="PLG35" s="291"/>
      <c r="PLH35" s="291"/>
      <c r="PLI35" s="291"/>
      <c r="PLJ35" s="291"/>
      <c r="PLK35" s="291"/>
      <c r="PLL35" s="291"/>
      <c r="PLM35" s="291"/>
      <c r="PLN35" s="291"/>
      <c r="PLO35" s="291"/>
      <c r="PLP35" s="291"/>
      <c r="PLQ35" s="291"/>
      <c r="PLR35" s="291"/>
      <c r="PLS35" s="291"/>
      <c r="PLT35" s="291"/>
      <c r="PLU35" s="291"/>
      <c r="PLV35" s="291"/>
      <c r="PLW35" s="291"/>
      <c r="PLX35" s="291"/>
      <c r="PLY35" s="291"/>
      <c r="PLZ35" s="291"/>
      <c r="PMA35" s="291"/>
      <c r="PMB35" s="291"/>
      <c r="PMC35" s="291"/>
      <c r="PMD35" s="291"/>
      <c r="PME35" s="291"/>
      <c r="PMF35" s="291"/>
      <c r="PMG35" s="291"/>
      <c r="PMH35" s="291"/>
      <c r="PMI35" s="291"/>
      <c r="PMJ35" s="291"/>
      <c r="PMK35" s="291"/>
      <c r="PML35" s="291"/>
      <c r="PMM35" s="291"/>
      <c r="PMN35" s="291"/>
      <c r="PMO35" s="291"/>
      <c r="PMP35" s="291"/>
      <c r="PMQ35" s="291"/>
      <c r="PMR35" s="291"/>
      <c r="PMS35" s="291"/>
      <c r="PMT35" s="291"/>
      <c r="PMU35" s="291"/>
      <c r="PMV35" s="291"/>
      <c r="PMW35" s="291"/>
      <c r="PMX35" s="291"/>
      <c r="PMY35" s="291"/>
      <c r="PMZ35" s="291"/>
      <c r="PNA35" s="291"/>
      <c r="PNB35" s="291"/>
      <c r="PNC35" s="291"/>
      <c r="PND35" s="291"/>
      <c r="PNE35" s="291"/>
      <c r="PNF35" s="291"/>
      <c r="PNG35" s="291"/>
      <c r="PNH35" s="291"/>
      <c r="PNI35" s="291"/>
      <c r="PNJ35" s="291"/>
      <c r="PNK35" s="291"/>
      <c r="PNL35" s="291"/>
      <c r="PNM35" s="291"/>
      <c r="PNN35" s="291"/>
      <c r="PNO35" s="291"/>
      <c r="PNP35" s="291"/>
      <c r="PNQ35" s="291"/>
      <c r="PNR35" s="291"/>
      <c r="PNS35" s="291"/>
      <c r="PNT35" s="291"/>
      <c r="PNU35" s="291"/>
      <c r="PNV35" s="291"/>
      <c r="PNW35" s="291"/>
      <c r="PNX35" s="291"/>
      <c r="PNY35" s="291"/>
      <c r="PNZ35" s="291"/>
      <c r="POA35" s="291"/>
      <c r="POB35" s="291"/>
      <c r="POC35" s="291"/>
      <c r="POD35" s="291"/>
      <c r="POE35" s="291"/>
      <c r="POF35" s="291"/>
      <c r="POG35" s="291"/>
      <c r="POH35" s="291"/>
      <c r="POI35" s="291"/>
      <c r="POJ35" s="291"/>
      <c r="POK35" s="291"/>
      <c r="POL35" s="291"/>
      <c r="POM35" s="291"/>
      <c r="PON35" s="291"/>
      <c r="POO35" s="291"/>
      <c r="POP35" s="291"/>
      <c r="POQ35" s="291"/>
      <c r="POR35" s="291"/>
      <c r="POS35" s="291"/>
      <c r="POT35" s="291"/>
      <c r="POU35" s="291"/>
      <c r="POV35" s="291"/>
      <c r="POW35" s="291"/>
      <c r="POX35" s="291"/>
      <c r="POY35" s="291"/>
      <c r="POZ35" s="291"/>
      <c r="PPA35" s="291"/>
      <c r="PPB35" s="291"/>
      <c r="PPC35" s="291"/>
      <c r="PPD35" s="291"/>
      <c r="PPE35" s="291"/>
      <c r="PPF35" s="291"/>
      <c r="PPG35" s="291"/>
      <c r="PPH35" s="291"/>
      <c r="PPI35" s="291"/>
      <c r="PPJ35" s="291"/>
      <c r="PPK35" s="291"/>
      <c r="PPL35" s="291"/>
      <c r="PPM35" s="291"/>
      <c r="PPN35" s="291"/>
      <c r="PPO35" s="291"/>
      <c r="PPP35" s="291"/>
      <c r="PPQ35" s="291"/>
      <c r="PPR35" s="291"/>
      <c r="PPS35" s="291"/>
      <c r="PPT35" s="291"/>
      <c r="PPU35" s="291"/>
      <c r="PPV35" s="291"/>
      <c r="PPW35" s="291"/>
      <c r="PPX35" s="291"/>
      <c r="PPY35" s="291"/>
      <c r="PPZ35" s="291"/>
      <c r="PQA35" s="291"/>
      <c r="PQB35" s="291"/>
      <c r="PQC35" s="291"/>
      <c r="PQD35" s="291"/>
      <c r="PQE35" s="291"/>
      <c r="PQF35" s="291"/>
      <c r="PQG35" s="291"/>
      <c r="PQH35" s="291"/>
      <c r="PQI35" s="291"/>
      <c r="PQJ35" s="291"/>
      <c r="PQK35" s="291"/>
      <c r="PQL35" s="291"/>
      <c r="PQM35" s="291"/>
      <c r="PQN35" s="291"/>
      <c r="PQO35" s="291"/>
      <c r="PQP35" s="291"/>
      <c r="PQQ35" s="291"/>
      <c r="PQR35" s="291"/>
      <c r="PQS35" s="291"/>
      <c r="PQT35" s="291"/>
      <c r="PQU35" s="291"/>
      <c r="PQV35" s="291"/>
      <c r="PQW35" s="291"/>
      <c r="PQX35" s="291"/>
      <c r="PQY35" s="291"/>
      <c r="PQZ35" s="291"/>
      <c r="PRA35" s="291"/>
      <c r="PRB35" s="291"/>
      <c r="PRC35" s="291"/>
      <c r="PRD35" s="291"/>
      <c r="PRE35" s="291"/>
      <c r="PRF35" s="291"/>
      <c r="PRG35" s="291"/>
      <c r="PRH35" s="291"/>
      <c r="PRI35" s="291"/>
      <c r="PRJ35" s="291"/>
      <c r="PRK35" s="291"/>
      <c r="PRL35" s="291"/>
      <c r="PRM35" s="291"/>
      <c r="PRN35" s="291"/>
      <c r="PRO35" s="291"/>
      <c r="PRP35" s="291"/>
      <c r="PRQ35" s="291"/>
      <c r="PRR35" s="291"/>
      <c r="PRS35" s="291"/>
      <c r="PRT35" s="291"/>
      <c r="PRU35" s="291"/>
      <c r="PRV35" s="291"/>
      <c r="PRW35" s="291"/>
      <c r="PRX35" s="291"/>
      <c r="PRY35" s="291"/>
      <c r="PRZ35" s="291"/>
      <c r="PSA35" s="291"/>
      <c r="PSB35" s="291"/>
      <c r="PSC35" s="291"/>
      <c r="PSD35" s="291"/>
      <c r="PSE35" s="291"/>
      <c r="PSF35" s="291"/>
      <c r="PSG35" s="291"/>
      <c r="PSH35" s="291"/>
      <c r="PSI35" s="291"/>
      <c r="PSJ35" s="291"/>
      <c r="PSK35" s="291"/>
      <c r="PSL35" s="291"/>
      <c r="PSM35" s="291"/>
      <c r="PSN35" s="291"/>
      <c r="PSO35" s="291"/>
      <c r="PSP35" s="291"/>
      <c r="PSQ35" s="291"/>
      <c r="PSR35" s="291"/>
      <c r="PSS35" s="291"/>
      <c r="PST35" s="291"/>
      <c r="PSU35" s="291"/>
      <c r="PSV35" s="291"/>
      <c r="PSW35" s="291"/>
      <c r="PSX35" s="291"/>
      <c r="PSY35" s="291"/>
      <c r="PSZ35" s="291"/>
      <c r="PTA35" s="291"/>
      <c r="PTB35" s="291"/>
      <c r="PTC35" s="291"/>
      <c r="PTD35" s="291"/>
      <c r="PTE35" s="291"/>
      <c r="PTF35" s="291"/>
      <c r="PTG35" s="291"/>
      <c r="PTH35" s="291"/>
      <c r="PTI35" s="291"/>
      <c r="PTJ35" s="291"/>
      <c r="PTK35" s="291"/>
      <c r="PTL35" s="291"/>
      <c r="PTM35" s="291"/>
      <c r="PTN35" s="291"/>
      <c r="PTO35" s="291"/>
      <c r="PTP35" s="291"/>
      <c r="PTQ35" s="291"/>
      <c r="PTR35" s="291"/>
      <c r="PTS35" s="291"/>
      <c r="PTT35" s="291"/>
      <c r="PTU35" s="291"/>
      <c r="PTV35" s="291"/>
      <c r="PTW35" s="291"/>
      <c r="PTX35" s="291"/>
      <c r="PTY35" s="291"/>
      <c r="PTZ35" s="291"/>
      <c r="PUA35" s="291"/>
      <c r="PUB35" s="291"/>
      <c r="PUC35" s="291"/>
      <c r="PUD35" s="291"/>
      <c r="PUE35" s="291"/>
      <c r="PUF35" s="291"/>
      <c r="PUG35" s="291"/>
      <c r="PUH35" s="291"/>
      <c r="PUI35" s="291"/>
      <c r="PUJ35" s="291"/>
      <c r="PUK35" s="291"/>
      <c r="PUL35" s="291"/>
      <c r="PUM35" s="291"/>
      <c r="PUN35" s="291"/>
      <c r="PUO35" s="291"/>
      <c r="PUP35" s="291"/>
      <c r="PUQ35" s="291"/>
      <c r="PUR35" s="291"/>
      <c r="PUS35" s="291"/>
      <c r="PUT35" s="291"/>
      <c r="PUU35" s="291"/>
      <c r="PUV35" s="291"/>
      <c r="PUW35" s="291"/>
      <c r="PUX35" s="291"/>
      <c r="PUY35" s="291"/>
      <c r="PUZ35" s="291"/>
      <c r="PVA35" s="291"/>
      <c r="PVB35" s="291"/>
      <c r="PVC35" s="291"/>
      <c r="PVD35" s="291"/>
      <c r="PVE35" s="291"/>
      <c r="PVF35" s="291"/>
      <c r="PVG35" s="291"/>
      <c r="PVH35" s="291"/>
      <c r="PVI35" s="291"/>
      <c r="PVJ35" s="291"/>
      <c r="PVK35" s="291"/>
      <c r="PVL35" s="291"/>
      <c r="PVM35" s="291"/>
      <c r="PVN35" s="291"/>
      <c r="PVO35" s="291"/>
      <c r="PVP35" s="291"/>
      <c r="PVQ35" s="291"/>
      <c r="PVR35" s="291"/>
      <c r="PVS35" s="291"/>
      <c r="PVT35" s="291"/>
      <c r="PVU35" s="291"/>
      <c r="PVV35" s="291"/>
      <c r="PVW35" s="291"/>
      <c r="PVX35" s="291"/>
      <c r="PVY35" s="291"/>
      <c r="PVZ35" s="291"/>
      <c r="PWA35" s="291"/>
      <c r="PWB35" s="291"/>
      <c r="PWC35" s="291"/>
      <c r="PWD35" s="291"/>
      <c r="PWE35" s="291"/>
      <c r="PWF35" s="291"/>
      <c r="PWG35" s="291"/>
      <c r="PWH35" s="291"/>
      <c r="PWI35" s="291"/>
      <c r="PWJ35" s="291"/>
      <c r="PWK35" s="291"/>
      <c r="PWL35" s="291"/>
      <c r="PWM35" s="291"/>
      <c r="PWN35" s="291"/>
      <c r="PWO35" s="291"/>
      <c r="PWP35" s="291"/>
      <c r="PWQ35" s="291"/>
      <c r="PWR35" s="291"/>
      <c r="PWS35" s="291"/>
      <c r="PWT35" s="291"/>
      <c r="PWU35" s="291"/>
      <c r="PWV35" s="291"/>
      <c r="PWW35" s="291"/>
      <c r="PWX35" s="291"/>
      <c r="PWY35" s="291"/>
      <c r="PWZ35" s="291"/>
      <c r="PXA35" s="291"/>
      <c r="PXB35" s="291"/>
      <c r="PXC35" s="291"/>
      <c r="PXD35" s="291"/>
      <c r="PXE35" s="291"/>
      <c r="PXF35" s="291"/>
      <c r="PXG35" s="291"/>
      <c r="PXH35" s="291"/>
      <c r="PXI35" s="291"/>
      <c r="PXJ35" s="291"/>
      <c r="PXK35" s="291"/>
      <c r="PXL35" s="291"/>
      <c r="PXM35" s="291"/>
      <c r="PXN35" s="291"/>
      <c r="PXO35" s="291"/>
      <c r="PXP35" s="291"/>
      <c r="PXQ35" s="291"/>
      <c r="PXR35" s="291"/>
      <c r="PXS35" s="291"/>
      <c r="PXT35" s="291"/>
      <c r="PXU35" s="291"/>
      <c r="PXV35" s="291"/>
      <c r="PXW35" s="291"/>
      <c r="PXX35" s="291"/>
      <c r="PXY35" s="291"/>
      <c r="PXZ35" s="291"/>
      <c r="PYA35" s="291"/>
      <c r="PYB35" s="291"/>
      <c r="PYC35" s="291"/>
      <c r="PYD35" s="291"/>
      <c r="PYE35" s="291"/>
      <c r="PYF35" s="291"/>
      <c r="PYG35" s="291"/>
      <c r="PYH35" s="291"/>
      <c r="PYI35" s="291"/>
      <c r="PYJ35" s="291"/>
      <c r="PYK35" s="291"/>
      <c r="PYL35" s="291"/>
      <c r="PYM35" s="291"/>
      <c r="PYN35" s="291"/>
      <c r="PYO35" s="291"/>
      <c r="PYP35" s="291"/>
      <c r="PYQ35" s="291"/>
      <c r="PYR35" s="291"/>
      <c r="PYS35" s="291"/>
      <c r="PYT35" s="291"/>
      <c r="PYU35" s="291"/>
      <c r="PYV35" s="291"/>
      <c r="PYW35" s="291"/>
      <c r="PYX35" s="291"/>
      <c r="PYY35" s="291"/>
      <c r="PYZ35" s="291"/>
      <c r="PZA35" s="291"/>
      <c r="PZB35" s="291"/>
      <c r="PZC35" s="291"/>
      <c r="PZD35" s="291"/>
      <c r="PZE35" s="291"/>
      <c r="PZF35" s="291"/>
      <c r="PZG35" s="291"/>
      <c r="PZH35" s="291"/>
      <c r="PZI35" s="291"/>
      <c r="PZJ35" s="291"/>
      <c r="PZK35" s="291"/>
      <c r="PZL35" s="291"/>
      <c r="PZM35" s="291"/>
      <c r="PZN35" s="291"/>
      <c r="PZO35" s="291"/>
      <c r="PZP35" s="291"/>
      <c r="PZQ35" s="291"/>
      <c r="PZR35" s="291"/>
      <c r="PZS35" s="291"/>
      <c r="PZT35" s="291"/>
      <c r="PZU35" s="291"/>
      <c r="PZV35" s="291"/>
      <c r="PZW35" s="291"/>
      <c r="PZX35" s="291"/>
      <c r="PZY35" s="291"/>
      <c r="PZZ35" s="291"/>
      <c r="QAA35" s="291"/>
      <c r="QAB35" s="291"/>
      <c r="QAC35" s="291"/>
      <c r="QAD35" s="291"/>
      <c r="QAE35" s="291"/>
      <c r="QAF35" s="291"/>
      <c r="QAG35" s="291"/>
      <c r="QAH35" s="291"/>
      <c r="QAI35" s="291"/>
      <c r="QAJ35" s="291"/>
      <c r="QAK35" s="291"/>
      <c r="QAL35" s="291"/>
      <c r="QAM35" s="291"/>
      <c r="QAN35" s="291"/>
      <c r="QAO35" s="291"/>
      <c r="QAP35" s="291"/>
      <c r="QAQ35" s="291"/>
      <c r="QAR35" s="291"/>
      <c r="QAS35" s="291"/>
      <c r="QAT35" s="291"/>
      <c r="QAU35" s="291"/>
      <c r="QAV35" s="291"/>
      <c r="QAW35" s="291"/>
      <c r="QAX35" s="291"/>
      <c r="QAY35" s="291"/>
      <c r="QAZ35" s="291"/>
      <c r="QBA35" s="291"/>
      <c r="QBB35" s="291"/>
      <c r="QBC35" s="291"/>
      <c r="QBD35" s="291"/>
      <c r="QBE35" s="291"/>
      <c r="QBF35" s="291"/>
      <c r="QBG35" s="291"/>
      <c r="QBH35" s="291"/>
      <c r="QBI35" s="291"/>
      <c r="QBJ35" s="291"/>
      <c r="QBK35" s="291"/>
      <c r="QBL35" s="291"/>
      <c r="QBM35" s="291"/>
      <c r="QBN35" s="291"/>
      <c r="QBO35" s="291"/>
      <c r="QBP35" s="291"/>
      <c r="QBQ35" s="291"/>
      <c r="QBR35" s="291"/>
      <c r="QBS35" s="291"/>
      <c r="QBT35" s="291"/>
      <c r="QBU35" s="291"/>
      <c r="QBV35" s="291"/>
      <c r="QBW35" s="291"/>
      <c r="QBX35" s="291"/>
      <c r="QBY35" s="291"/>
      <c r="QBZ35" s="291"/>
      <c r="QCA35" s="291"/>
      <c r="QCB35" s="291"/>
      <c r="QCC35" s="291"/>
      <c r="QCD35" s="291"/>
      <c r="QCE35" s="291"/>
      <c r="QCF35" s="291"/>
      <c r="QCG35" s="291"/>
      <c r="QCH35" s="291"/>
      <c r="QCI35" s="291"/>
      <c r="QCJ35" s="291"/>
      <c r="QCK35" s="291"/>
      <c r="QCL35" s="291"/>
      <c r="QCM35" s="291"/>
      <c r="QCN35" s="291"/>
      <c r="QCO35" s="291"/>
      <c r="QCP35" s="291"/>
      <c r="QCQ35" s="291"/>
      <c r="QCR35" s="291"/>
      <c r="QCS35" s="291"/>
      <c r="QCT35" s="291"/>
      <c r="QCU35" s="291"/>
      <c r="QCV35" s="291"/>
      <c r="QCW35" s="291"/>
      <c r="QCX35" s="291"/>
      <c r="QCY35" s="291"/>
      <c r="QCZ35" s="291"/>
      <c r="QDA35" s="291"/>
      <c r="QDB35" s="291"/>
      <c r="QDC35" s="291"/>
      <c r="QDD35" s="291"/>
      <c r="QDE35" s="291"/>
      <c r="QDF35" s="291"/>
      <c r="QDG35" s="291"/>
      <c r="QDH35" s="291"/>
      <c r="QDI35" s="291"/>
      <c r="QDJ35" s="291"/>
      <c r="QDK35" s="291"/>
      <c r="QDL35" s="291"/>
      <c r="QDM35" s="291"/>
      <c r="QDN35" s="291"/>
      <c r="QDO35" s="291"/>
      <c r="QDP35" s="291"/>
      <c r="QDQ35" s="291"/>
      <c r="QDR35" s="291"/>
      <c r="QDS35" s="291"/>
      <c r="QDT35" s="291"/>
      <c r="QDU35" s="291"/>
      <c r="QDV35" s="291"/>
      <c r="QDW35" s="291"/>
      <c r="QDX35" s="291"/>
      <c r="QDY35" s="291"/>
      <c r="QDZ35" s="291"/>
      <c r="QEA35" s="291"/>
      <c r="QEB35" s="291"/>
      <c r="QEC35" s="291"/>
      <c r="QED35" s="291"/>
      <c r="QEE35" s="291"/>
      <c r="QEF35" s="291"/>
      <c r="QEG35" s="291"/>
      <c r="QEH35" s="291"/>
      <c r="QEI35" s="291"/>
      <c r="QEJ35" s="291"/>
      <c r="QEK35" s="291"/>
      <c r="QEL35" s="291"/>
      <c r="QEM35" s="291"/>
      <c r="QEN35" s="291"/>
      <c r="QEO35" s="291"/>
      <c r="QEP35" s="291"/>
      <c r="QEQ35" s="291"/>
      <c r="QER35" s="291"/>
      <c r="QES35" s="291"/>
      <c r="QET35" s="291"/>
      <c r="QEU35" s="291"/>
      <c r="QEV35" s="291"/>
      <c r="QEW35" s="291"/>
      <c r="QEX35" s="291"/>
      <c r="QEY35" s="291"/>
      <c r="QEZ35" s="291"/>
      <c r="QFA35" s="291"/>
      <c r="QFB35" s="291"/>
      <c r="QFC35" s="291"/>
      <c r="QFD35" s="291"/>
      <c r="QFE35" s="291"/>
      <c r="QFF35" s="291"/>
      <c r="QFG35" s="291"/>
      <c r="QFH35" s="291"/>
      <c r="QFI35" s="291"/>
      <c r="QFJ35" s="291"/>
      <c r="QFK35" s="291"/>
      <c r="QFL35" s="291"/>
      <c r="QFM35" s="291"/>
      <c r="QFN35" s="291"/>
      <c r="QFO35" s="291"/>
      <c r="QFP35" s="291"/>
      <c r="QFQ35" s="291"/>
      <c r="QFR35" s="291"/>
      <c r="QFS35" s="291"/>
      <c r="QFT35" s="291"/>
      <c r="QFU35" s="291"/>
      <c r="QFV35" s="291"/>
      <c r="QFW35" s="291"/>
      <c r="QFX35" s="291"/>
      <c r="QFY35" s="291"/>
      <c r="QFZ35" s="291"/>
      <c r="QGA35" s="291"/>
      <c r="QGB35" s="291"/>
      <c r="QGC35" s="291"/>
      <c r="QGD35" s="291"/>
      <c r="QGE35" s="291"/>
      <c r="QGF35" s="291"/>
      <c r="QGG35" s="291"/>
      <c r="QGH35" s="291"/>
      <c r="QGI35" s="291"/>
      <c r="QGJ35" s="291"/>
      <c r="QGK35" s="291"/>
      <c r="QGL35" s="291"/>
      <c r="QGM35" s="291"/>
      <c r="QGN35" s="291"/>
      <c r="QGO35" s="291"/>
      <c r="QGP35" s="291"/>
      <c r="QGQ35" s="291"/>
      <c r="QGR35" s="291"/>
      <c r="QGS35" s="291"/>
      <c r="QGT35" s="291"/>
      <c r="QGU35" s="291"/>
      <c r="QGV35" s="291"/>
      <c r="QGW35" s="291"/>
      <c r="QGX35" s="291"/>
      <c r="QGY35" s="291"/>
      <c r="QGZ35" s="291"/>
      <c r="QHA35" s="291"/>
      <c r="QHB35" s="291"/>
      <c r="QHC35" s="291"/>
      <c r="QHD35" s="291"/>
      <c r="QHE35" s="291"/>
      <c r="QHF35" s="291"/>
      <c r="QHG35" s="291"/>
      <c r="QHH35" s="291"/>
      <c r="QHI35" s="291"/>
      <c r="QHJ35" s="291"/>
      <c r="QHK35" s="291"/>
      <c r="QHL35" s="291"/>
      <c r="QHM35" s="291"/>
      <c r="QHN35" s="291"/>
      <c r="QHO35" s="291"/>
      <c r="QHP35" s="291"/>
      <c r="QHQ35" s="291"/>
      <c r="QHR35" s="291"/>
      <c r="QHS35" s="291"/>
      <c r="QHT35" s="291"/>
      <c r="QHU35" s="291"/>
      <c r="QHV35" s="291"/>
      <c r="QHW35" s="291"/>
      <c r="QHX35" s="291"/>
      <c r="QHY35" s="291"/>
      <c r="QHZ35" s="291"/>
      <c r="QIA35" s="291"/>
      <c r="QIB35" s="291"/>
      <c r="QIC35" s="291"/>
      <c r="QID35" s="291"/>
      <c r="QIE35" s="291"/>
      <c r="QIF35" s="291"/>
      <c r="QIG35" s="291"/>
      <c r="QIH35" s="291"/>
      <c r="QII35" s="291"/>
      <c r="QIJ35" s="291"/>
      <c r="QIK35" s="291"/>
      <c r="QIL35" s="291"/>
      <c r="QIM35" s="291"/>
      <c r="QIN35" s="291"/>
      <c r="QIO35" s="291"/>
      <c r="QIP35" s="291"/>
      <c r="QIQ35" s="291"/>
      <c r="QIR35" s="291"/>
      <c r="QIS35" s="291"/>
      <c r="QIT35" s="291"/>
      <c r="QIU35" s="291"/>
      <c r="QIV35" s="291"/>
      <c r="QIW35" s="291"/>
      <c r="QIX35" s="291"/>
      <c r="QIY35" s="291"/>
      <c r="QIZ35" s="291"/>
      <c r="QJA35" s="291"/>
      <c r="QJB35" s="291"/>
      <c r="QJC35" s="291"/>
      <c r="QJD35" s="291"/>
      <c r="QJE35" s="291"/>
      <c r="QJF35" s="291"/>
      <c r="QJG35" s="291"/>
      <c r="QJH35" s="291"/>
      <c r="QJI35" s="291"/>
      <c r="QJJ35" s="291"/>
      <c r="QJK35" s="291"/>
      <c r="QJL35" s="291"/>
      <c r="QJM35" s="291"/>
      <c r="QJN35" s="291"/>
      <c r="QJO35" s="291"/>
      <c r="QJP35" s="291"/>
      <c r="QJQ35" s="291"/>
      <c r="QJR35" s="291"/>
      <c r="QJS35" s="291"/>
      <c r="QJT35" s="291"/>
      <c r="QJU35" s="291"/>
      <c r="QJV35" s="291"/>
      <c r="QJW35" s="291"/>
      <c r="QJX35" s="291"/>
      <c r="QJY35" s="291"/>
      <c r="QJZ35" s="291"/>
      <c r="QKA35" s="291"/>
      <c r="QKB35" s="291"/>
      <c r="QKC35" s="291"/>
      <c r="QKD35" s="291"/>
      <c r="QKE35" s="291"/>
      <c r="QKF35" s="291"/>
      <c r="QKG35" s="291"/>
      <c r="QKH35" s="291"/>
      <c r="QKI35" s="291"/>
      <c r="QKJ35" s="291"/>
      <c r="QKK35" s="291"/>
      <c r="QKL35" s="291"/>
      <c r="QKM35" s="291"/>
      <c r="QKN35" s="291"/>
      <c r="QKO35" s="291"/>
      <c r="QKP35" s="291"/>
      <c r="QKQ35" s="291"/>
      <c r="QKR35" s="291"/>
      <c r="QKS35" s="291"/>
      <c r="QKT35" s="291"/>
      <c r="QKU35" s="291"/>
      <c r="QKV35" s="291"/>
      <c r="QKW35" s="291"/>
      <c r="QKX35" s="291"/>
      <c r="QKY35" s="291"/>
      <c r="QKZ35" s="291"/>
      <c r="QLA35" s="291"/>
      <c r="QLB35" s="291"/>
      <c r="QLC35" s="291"/>
      <c r="QLD35" s="291"/>
      <c r="QLE35" s="291"/>
      <c r="QLF35" s="291"/>
      <c r="QLG35" s="291"/>
      <c r="QLH35" s="291"/>
      <c r="QLI35" s="291"/>
      <c r="QLJ35" s="291"/>
      <c r="QLK35" s="291"/>
      <c r="QLL35" s="291"/>
      <c r="QLM35" s="291"/>
      <c r="QLN35" s="291"/>
      <c r="QLO35" s="291"/>
      <c r="QLP35" s="291"/>
      <c r="QLQ35" s="291"/>
      <c r="QLR35" s="291"/>
      <c r="QLS35" s="291"/>
      <c r="QLT35" s="291"/>
      <c r="QLU35" s="291"/>
      <c r="QLV35" s="291"/>
      <c r="QLW35" s="291"/>
      <c r="QLX35" s="291"/>
      <c r="QLY35" s="291"/>
      <c r="QLZ35" s="291"/>
      <c r="QMA35" s="291"/>
      <c r="QMB35" s="291"/>
      <c r="QMC35" s="291"/>
      <c r="QMD35" s="291"/>
      <c r="QME35" s="291"/>
      <c r="QMF35" s="291"/>
      <c r="QMG35" s="291"/>
      <c r="QMH35" s="291"/>
      <c r="QMI35" s="291"/>
      <c r="QMJ35" s="291"/>
      <c r="QMK35" s="291"/>
      <c r="QML35" s="291"/>
      <c r="QMM35" s="291"/>
      <c r="QMN35" s="291"/>
      <c r="QMO35" s="291"/>
      <c r="QMP35" s="291"/>
      <c r="QMQ35" s="291"/>
      <c r="QMR35" s="291"/>
      <c r="QMS35" s="291"/>
      <c r="QMT35" s="291"/>
      <c r="QMU35" s="291"/>
      <c r="QMV35" s="291"/>
      <c r="QMW35" s="291"/>
      <c r="QMX35" s="291"/>
      <c r="QMY35" s="291"/>
      <c r="QMZ35" s="291"/>
      <c r="QNA35" s="291"/>
      <c r="QNB35" s="291"/>
      <c r="QNC35" s="291"/>
      <c r="QND35" s="291"/>
      <c r="QNE35" s="291"/>
      <c r="QNF35" s="291"/>
      <c r="QNG35" s="291"/>
      <c r="QNH35" s="291"/>
      <c r="QNI35" s="291"/>
      <c r="QNJ35" s="291"/>
      <c r="QNK35" s="291"/>
      <c r="QNL35" s="291"/>
      <c r="QNM35" s="291"/>
      <c r="QNN35" s="291"/>
      <c r="QNO35" s="291"/>
      <c r="QNP35" s="291"/>
      <c r="QNQ35" s="291"/>
      <c r="QNR35" s="291"/>
      <c r="QNS35" s="291"/>
      <c r="QNT35" s="291"/>
      <c r="QNU35" s="291"/>
      <c r="QNV35" s="291"/>
      <c r="QNW35" s="291"/>
      <c r="QNX35" s="291"/>
      <c r="QNY35" s="291"/>
      <c r="QNZ35" s="291"/>
      <c r="QOA35" s="291"/>
      <c r="QOB35" s="291"/>
      <c r="QOC35" s="291"/>
      <c r="QOD35" s="291"/>
      <c r="QOE35" s="291"/>
      <c r="QOF35" s="291"/>
      <c r="QOG35" s="291"/>
      <c r="QOH35" s="291"/>
      <c r="QOI35" s="291"/>
      <c r="QOJ35" s="291"/>
      <c r="QOK35" s="291"/>
      <c r="QOL35" s="291"/>
      <c r="QOM35" s="291"/>
      <c r="QON35" s="291"/>
      <c r="QOO35" s="291"/>
      <c r="QOP35" s="291"/>
      <c r="QOQ35" s="291"/>
      <c r="QOR35" s="291"/>
      <c r="QOS35" s="291"/>
      <c r="QOT35" s="291"/>
      <c r="QOU35" s="291"/>
      <c r="QOV35" s="291"/>
      <c r="QOW35" s="291"/>
      <c r="QOX35" s="291"/>
      <c r="QOY35" s="291"/>
      <c r="QOZ35" s="291"/>
      <c r="QPA35" s="291"/>
      <c r="QPB35" s="291"/>
      <c r="QPC35" s="291"/>
      <c r="QPD35" s="291"/>
      <c r="QPE35" s="291"/>
      <c r="QPF35" s="291"/>
      <c r="QPG35" s="291"/>
      <c r="QPH35" s="291"/>
      <c r="QPI35" s="291"/>
      <c r="QPJ35" s="291"/>
      <c r="QPK35" s="291"/>
      <c r="QPL35" s="291"/>
      <c r="QPM35" s="291"/>
      <c r="QPN35" s="291"/>
      <c r="QPO35" s="291"/>
      <c r="QPP35" s="291"/>
      <c r="QPQ35" s="291"/>
      <c r="QPR35" s="291"/>
      <c r="QPS35" s="291"/>
      <c r="QPT35" s="291"/>
      <c r="QPU35" s="291"/>
      <c r="QPV35" s="291"/>
      <c r="QPW35" s="291"/>
      <c r="QPX35" s="291"/>
      <c r="QPY35" s="291"/>
      <c r="QPZ35" s="291"/>
      <c r="QQA35" s="291"/>
      <c r="QQB35" s="291"/>
      <c r="QQC35" s="291"/>
      <c r="QQD35" s="291"/>
      <c r="QQE35" s="291"/>
      <c r="QQF35" s="291"/>
      <c r="QQG35" s="291"/>
      <c r="QQH35" s="291"/>
      <c r="QQI35" s="291"/>
      <c r="QQJ35" s="291"/>
      <c r="QQK35" s="291"/>
      <c r="QQL35" s="291"/>
      <c r="QQM35" s="291"/>
      <c r="QQN35" s="291"/>
      <c r="QQO35" s="291"/>
      <c r="QQP35" s="291"/>
      <c r="QQQ35" s="291"/>
      <c r="QQR35" s="291"/>
      <c r="QQS35" s="291"/>
      <c r="QQT35" s="291"/>
      <c r="QQU35" s="291"/>
      <c r="QQV35" s="291"/>
      <c r="QQW35" s="291"/>
      <c r="QQX35" s="291"/>
      <c r="QQY35" s="291"/>
      <c r="QQZ35" s="291"/>
      <c r="QRA35" s="291"/>
      <c r="QRB35" s="291"/>
      <c r="QRC35" s="291"/>
      <c r="QRD35" s="291"/>
      <c r="QRE35" s="291"/>
      <c r="QRF35" s="291"/>
      <c r="QRG35" s="291"/>
      <c r="QRH35" s="291"/>
      <c r="QRI35" s="291"/>
      <c r="QRJ35" s="291"/>
      <c r="QRK35" s="291"/>
      <c r="QRL35" s="291"/>
      <c r="QRM35" s="291"/>
      <c r="QRN35" s="291"/>
      <c r="QRO35" s="291"/>
      <c r="QRP35" s="291"/>
      <c r="QRQ35" s="291"/>
      <c r="QRR35" s="291"/>
      <c r="QRS35" s="291"/>
      <c r="QRT35" s="291"/>
      <c r="QRU35" s="291"/>
      <c r="QRV35" s="291"/>
      <c r="QRW35" s="291"/>
      <c r="QRX35" s="291"/>
      <c r="QRY35" s="291"/>
      <c r="QRZ35" s="291"/>
      <c r="QSA35" s="291"/>
      <c r="QSB35" s="291"/>
      <c r="QSC35" s="291"/>
      <c r="QSD35" s="291"/>
      <c r="QSE35" s="291"/>
      <c r="QSF35" s="291"/>
      <c r="QSG35" s="291"/>
      <c r="QSH35" s="291"/>
      <c r="QSI35" s="291"/>
      <c r="QSJ35" s="291"/>
      <c r="QSK35" s="291"/>
      <c r="QSL35" s="291"/>
      <c r="QSM35" s="291"/>
      <c r="QSN35" s="291"/>
      <c r="QSO35" s="291"/>
      <c r="QSP35" s="291"/>
      <c r="QSQ35" s="291"/>
      <c r="QSR35" s="291"/>
      <c r="QSS35" s="291"/>
      <c r="QST35" s="291"/>
      <c r="QSU35" s="291"/>
      <c r="QSV35" s="291"/>
      <c r="QSW35" s="291"/>
      <c r="QSX35" s="291"/>
      <c r="QSY35" s="291"/>
      <c r="QSZ35" s="291"/>
      <c r="QTA35" s="291"/>
      <c r="QTB35" s="291"/>
      <c r="QTC35" s="291"/>
      <c r="QTD35" s="291"/>
      <c r="QTE35" s="291"/>
      <c r="QTF35" s="291"/>
      <c r="QTG35" s="291"/>
      <c r="QTH35" s="291"/>
      <c r="QTI35" s="291"/>
      <c r="QTJ35" s="291"/>
      <c r="QTK35" s="291"/>
      <c r="QTL35" s="291"/>
      <c r="QTM35" s="291"/>
      <c r="QTN35" s="291"/>
      <c r="QTO35" s="291"/>
      <c r="QTP35" s="291"/>
      <c r="QTQ35" s="291"/>
      <c r="QTR35" s="291"/>
      <c r="QTS35" s="291"/>
      <c r="QTT35" s="291"/>
      <c r="QTU35" s="291"/>
      <c r="QTV35" s="291"/>
      <c r="QTW35" s="291"/>
      <c r="QTX35" s="291"/>
      <c r="QTY35" s="291"/>
      <c r="QTZ35" s="291"/>
      <c r="QUA35" s="291"/>
      <c r="QUB35" s="291"/>
      <c r="QUC35" s="291"/>
      <c r="QUD35" s="291"/>
      <c r="QUE35" s="291"/>
      <c r="QUF35" s="291"/>
      <c r="QUG35" s="291"/>
      <c r="QUH35" s="291"/>
      <c r="QUI35" s="291"/>
      <c r="QUJ35" s="291"/>
      <c r="QUK35" s="291"/>
      <c r="QUL35" s="291"/>
      <c r="QUM35" s="291"/>
      <c r="QUN35" s="291"/>
      <c r="QUO35" s="291"/>
      <c r="QUP35" s="291"/>
      <c r="QUQ35" s="291"/>
      <c r="QUR35" s="291"/>
      <c r="QUS35" s="291"/>
      <c r="QUT35" s="291"/>
      <c r="QUU35" s="291"/>
      <c r="QUV35" s="291"/>
      <c r="QUW35" s="291"/>
      <c r="QUX35" s="291"/>
      <c r="QUY35" s="291"/>
      <c r="QUZ35" s="291"/>
      <c r="QVA35" s="291"/>
      <c r="QVB35" s="291"/>
      <c r="QVC35" s="291"/>
      <c r="QVD35" s="291"/>
      <c r="QVE35" s="291"/>
      <c r="QVF35" s="291"/>
      <c r="QVG35" s="291"/>
      <c r="QVH35" s="291"/>
      <c r="QVI35" s="291"/>
      <c r="QVJ35" s="291"/>
      <c r="QVK35" s="291"/>
      <c r="QVL35" s="291"/>
      <c r="QVM35" s="291"/>
      <c r="QVN35" s="291"/>
      <c r="QVO35" s="291"/>
      <c r="QVP35" s="291"/>
      <c r="QVQ35" s="291"/>
      <c r="QVR35" s="291"/>
      <c r="QVS35" s="291"/>
      <c r="QVT35" s="291"/>
      <c r="QVU35" s="291"/>
      <c r="QVV35" s="291"/>
      <c r="QVW35" s="291"/>
      <c r="QVX35" s="291"/>
      <c r="QVY35" s="291"/>
      <c r="QVZ35" s="291"/>
      <c r="QWA35" s="291"/>
      <c r="QWB35" s="291"/>
      <c r="QWC35" s="291"/>
      <c r="QWD35" s="291"/>
      <c r="QWE35" s="291"/>
      <c r="QWF35" s="291"/>
      <c r="QWG35" s="291"/>
      <c r="QWH35" s="291"/>
      <c r="QWI35" s="291"/>
      <c r="QWJ35" s="291"/>
      <c r="QWK35" s="291"/>
      <c r="QWL35" s="291"/>
      <c r="QWM35" s="291"/>
      <c r="QWN35" s="291"/>
      <c r="QWO35" s="291"/>
      <c r="QWP35" s="291"/>
      <c r="QWQ35" s="291"/>
      <c r="QWR35" s="291"/>
      <c r="QWS35" s="291"/>
      <c r="QWT35" s="291"/>
      <c r="QWU35" s="291"/>
      <c r="QWV35" s="291"/>
      <c r="QWW35" s="291"/>
      <c r="QWX35" s="291"/>
      <c r="QWY35" s="291"/>
      <c r="QWZ35" s="291"/>
      <c r="QXA35" s="291"/>
      <c r="QXB35" s="291"/>
      <c r="QXC35" s="291"/>
      <c r="QXD35" s="291"/>
      <c r="QXE35" s="291"/>
      <c r="QXF35" s="291"/>
      <c r="QXG35" s="291"/>
      <c r="QXH35" s="291"/>
      <c r="QXI35" s="291"/>
      <c r="QXJ35" s="291"/>
      <c r="QXK35" s="291"/>
      <c r="QXL35" s="291"/>
      <c r="QXM35" s="291"/>
      <c r="QXN35" s="291"/>
      <c r="QXO35" s="291"/>
      <c r="QXP35" s="291"/>
      <c r="QXQ35" s="291"/>
      <c r="QXR35" s="291"/>
      <c r="QXS35" s="291"/>
      <c r="QXT35" s="291"/>
      <c r="QXU35" s="291"/>
      <c r="QXV35" s="291"/>
      <c r="QXW35" s="291"/>
      <c r="QXX35" s="291"/>
      <c r="QXY35" s="291"/>
      <c r="QXZ35" s="291"/>
      <c r="QYA35" s="291"/>
      <c r="QYB35" s="291"/>
      <c r="QYC35" s="291"/>
      <c r="QYD35" s="291"/>
      <c r="QYE35" s="291"/>
      <c r="QYF35" s="291"/>
      <c r="QYG35" s="291"/>
      <c r="QYH35" s="291"/>
      <c r="QYI35" s="291"/>
      <c r="QYJ35" s="291"/>
      <c r="QYK35" s="291"/>
      <c r="QYL35" s="291"/>
      <c r="QYM35" s="291"/>
      <c r="QYN35" s="291"/>
      <c r="QYO35" s="291"/>
      <c r="QYP35" s="291"/>
      <c r="QYQ35" s="291"/>
      <c r="QYR35" s="291"/>
      <c r="QYS35" s="291"/>
      <c r="QYT35" s="291"/>
      <c r="QYU35" s="291"/>
      <c r="QYV35" s="291"/>
      <c r="QYW35" s="291"/>
      <c r="QYX35" s="291"/>
      <c r="QYY35" s="291"/>
      <c r="QYZ35" s="291"/>
      <c r="QZA35" s="291"/>
      <c r="QZB35" s="291"/>
      <c r="QZC35" s="291"/>
      <c r="QZD35" s="291"/>
      <c r="QZE35" s="291"/>
      <c r="QZF35" s="291"/>
      <c r="QZG35" s="291"/>
      <c r="QZH35" s="291"/>
      <c r="QZI35" s="291"/>
      <c r="QZJ35" s="291"/>
      <c r="QZK35" s="291"/>
      <c r="QZL35" s="291"/>
      <c r="QZM35" s="291"/>
      <c r="QZN35" s="291"/>
      <c r="QZO35" s="291"/>
      <c r="QZP35" s="291"/>
      <c r="QZQ35" s="291"/>
      <c r="QZR35" s="291"/>
      <c r="QZS35" s="291"/>
      <c r="QZT35" s="291"/>
      <c r="QZU35" s="291"/>
      <c r="QZV35" s="291"/>
      <c r="QZW35" s="291"/>
      <c r="QZX35" s="291"/>
      <c r="QZY35" s="291"/>
      <c r="QZZ35" s="291"/>
      <c r="RAA35" s="291"/>
      <c r="RAB35" s="291"/>
      <c r="RAC35" s="291"/>
      <c r="RAD35" s="291"/>
      <c r="RAE35" s="291"/>
      <c r="RAF35" s="291"/>
      <c r="RAG35" s="291"/>
      <c r="RAH35" s="291"/>
      <c r="RAI35" s="291"/>
      <c r="RAJ35" s="291"/>
      <c r="RAK35" s="291"/>
      <c r="RAL35" s="291"/>
      <c r="RAM35" s="291"/>
      <c r="RAN35" s="291"/>
      <c r="RAO35" s="291"/>
      <c r="RAP35" s="291"/>
      <c r="RAQ35" s="291"/>
      <c r="RAR35" s="291"/>
      <c r="RAS35" s="291"/>
      <c r="RAT35" s="291"/>
      <c r="RAU35" s="291"/>
      <c r="RAV35" s="291"/>
      <c r="RAW35" s="291"/>
      <c r="RAX35" s="291"/>
      <c r="RAY35" s="291"/>
      <c r="RAZ35" s="291"/>
      <c r="RBA35" s="291"/>
      <c r="RBB35" s="291"/>
      <c r="RBC35" s="291"/>
      <c r="RBD35" s="291"/>
      <c r="RBE35" s="291"/>
      <c r="RBF35" s="291"/>
      <c r="RBG35" s="291"/>
      <c r="RBH35" s="291"/>
      <c r="RBI35" s="291"/>
      <c r="RBJ35" s="291"/>
      <c r="RBK35" s="291"/>
      <c r="RBL35" s="291"/>
      <c r="RBM35" s="291"/>
      <c r="RBN35" s="291"/>
      <c r="RBO35" s="291"/>
      <c r="RBP35" s="291"/>
      <c r="RBQ35" s="291"/>
      <c r="RBR35" s="291"/>
      <c r="RBS35" s="291"/>
      <c r="RBT35" s="291"/>
      <c r="RBU35" s="291"/>
      <c r="RBV35" s="291"/>
      <c r="RBW35" s="291"/>
      <c r="RBX35" s="291"/>
      <c r="RBY35" s="291"/>
      <c r="RBZ35" s="291"/>
      <c r="RCA35" s="291"/>
      <c r="RCB35" s="291"/>
      <c r="RCC35" s="291"/>
      <c r="RCD35" s="291"/>
      <c r="RCE35" s="291"/>
      <c r="RCF35" s="291"/>
      <c r="RCG35" s="291"/>
      <c r="RCH35" s="291"/>
      <c r="RCI35" s="291"/>
      <c r="RCJ35" s="291"/>
      <c r="RCK35" s="291"/>
      <c r="RCL35" s="291"/>
      <c r="RCM35" s="291"/>
      <c r="RCN35" s="291"/>
      <c r="RCO35" s="291"/>
      <c r="RCP35" s="291"/>
      <c r="RCQ35" s="291"/>
      <c r="RCR35" s="291"/>
      <c r="RCS35" s="291"/>
      <c r="RCT35" s="291"/>
      <c r="RCU35" s="291"/>
      <c r="RCV35" s="291"/>
      <c r="RCW35" s="291"/>
      <c r="RCX35" s="291"/>
      <c r="RCY35" s="291"/>
      <c r="RCZ35" s="291"/>
      <c r="RDA35" s="291"/>
      <c r="RDB35" s="291"/>
      <c r="RDC35" s="291"/>
      <c r="RDD35" s="291"/>
      <c r="RDE35" s="291"/>
      <c r="RDF35" s="291"/>
      <c r="RDG35" s="291"/>
      <c r="RDH35" s="291"/>
      <c r="RDI35" s="291"/>
      <c r="RDJ35" s="291"/>
      <c r="RDK35" s="291"/>
      <c r="RDL35" s="291"/>
      <c r="RDM35" s="291"/>
      <c r="RDN35" s="291"/>
      <c r="RDO35" s="291"/>
      <c r="RDP35" s="291"/>
      <c r="RDQ35" s="291"/>
      <c r="RDR35" s="291"/>
      <c r="RDS35" s="291"/>
      <c r="RDT35" s="291"/>
      <c r="RDU35" s="291"/>
      <c r="RDV35" s="291"/>
      <c r="RDW35" s="291"/>
      <c r="RDX35" s="291"/>
      <c r="RDY35" s="291"/>
      <c r="RDZ35" s="291"/>
      <c r="REA35" s="291"/>
      <c r="REB35" s="291"/>
      <c r="REC35" s="291"/>
      <c r="RED35" s="291"/>
      <c r="REE35" s="291"/>
      <c r="REF35" s="291"/>
      <c r="REG35" s="291"/>
      <c r="REH35" s="291"/>
      <c r="REI35" s="291"/>
      <c r="REJ35" s="291"/>
      <c r="REK35" s="291"/>
      <c r="REL35" s="291"/>
      <c r="REM35" s="291"/>
      <c r="REN35" s="291"/>
      <c r="REO35" s="291"/>
      <c r="REP35" s="291"/>
      <c r="REQ35" s="291"/>
      <c r="RER35" s="291"/>
      <c r="RES35" s="291"/>
      <c r="RET35" s="291"/>
      <c r="REU35" s="291"/>
      <c r="REV35" s="291"/>
      <c r="REW35" s="291"/>
      <c r="REX35" s="291"/>
      <c r="REY35" s="291"/>
      <c r="REZ35" s="291"/>
      <c r="RFA35" s="291"/>
      <c r="RFB35" s="291"/>
      <c r="RFC35" s="291"/>
      <c r="RFD35" s="291"/>
      <c r="RFE35" s="291"/>
      <c r="RFF35" s="291"/>
      <c r="RFG35" s="291"/>
      <c r="RFH35" s="291"/>
      <c r="RFI35" s="291"/>
      <c r="RFJ35" s="291"/>
      <c r="RFK35" s="291"/>
      <c r="RFL35" s="291"/>
      <c r="RFM35" s="291"/>
      <c r="RFN35" s="291"/>
      <c r="RFO35" s="291"/>
      <c r="RFP35" s="291"/>
      <c r="RFQ35" s="291"/>
      <c r="RFR35" s="291"/>
      <c r="RFS35" s="291"/>
      <c r="RFT35" s="291"/>
      <c r="RFU35" s="291"/>
      <c r="RFV35" s="291"/>
      <c r="RFW35" s="291"/>
      <c r="RFX35" s="291"/>
      <c r="RFY35" s="291"/>
      <c r="RFZ35" s="291"/>
      <c r="RGA35" s="291"/>
      <c r="RGB35" s="291"/>
      <c r="RGC35" s="291"/>
      <c r="RGD35" s="291"/>
      <c r="RGE35" s="291"/>
      <c r="RGF35" s="291"/>
      <c r="RGG35" s="291"/>
      <c r="RGH35" s="291"/>
      <c r="RGI35" s="291"/>
      <c r="RGJ35" s="291"/>
      <c r="RGK35" s="291"/>
      <c r="RGL35" s="291"/>
      <c r="RGM35" s="291"/>
      <c r="RGN35" s="291"/>
      <c r="RGO35" s="291"/>
      <c r="RGP35" s="291"/>
      <c r="RGQ35" s="291"/>
      <c r="RGR35" s="291"/>
      <c r="RGS35" s="291"/>
      <c r="RGT35" s="291"/>
      <c r="RGU35" s="291"/>
      <c r="RGV35" s="291"/>
      <c r="RGW35" s="291"/>
      <c r="RGX35" s="291"/>
      <c r="RGY35" s="291"/>
      <c r="RGZ35" s="291"/>
      <c r="RHA35" s="291"/>
      <c r="RHB35" s="291"/>
      <c r="RHC35" s="291"/>
      <c r="RHD35" s="291"/>
      <c r="RHE35" s="291"/>
      <c r="RHF35" s="291"/>
      <c r="RHG35" s="291"/>
      <c r="RHH35" s="291"/>
      <c r="RHI35" s="291"/>
      <c r="RHJ35" s="291"/>
      <c r="RHK35" s="291"/>
      <c r="RHL35" s="291"/>
      <c r="RHM35" s="291"/>
      <c r="RHN35" s="291"/>
      <c r="RHO35" s="291"/>
      <c r="RHP35" s="291"/>
      <c r="RHQ35" s="291"/>
      <c r="RHR35" s="291"/>
      <c r="RHS35" s="291"/>
      <c r="RHT35" s="291"/>
      <c r="RHU35" s="291"/>
      <c r="RHV35" s="291"/>
      <c r="RHW35" s="291"/>
      <c r="RHX35" s="291"/>
      <c r="RHY35" s="291"/>
      <c r="RHZ35" s="291"/>
      <c r="RIA35" s="291"/>
      <c r="RIB35" s="291"/>
      <c r="RIC35" s="291"/>
      <c r="RID35" s="291"/>
      <c r="RIE35" s="291"/>
      <c r="RIF35" s="291"/>
      <c r="RIG35" s="291"/>
      <c r="RIH35" s="291"/>
      <c r="RII35" s="291"/>
      <c r="RIJ35" s="291"/>
      <c r="RIK35" s="291"/>
      <c r="RIL35" s="291"/>
      <c r="RIM35" s="291"/>
      <c r="RIN35" s="291"/>
      <c r="RIO35" s="291"/>
      <c r="RIP35" s="291"/>
      <c r="RIQ35" s="291"/>
      <c r="RIR35" s="291"/>
      <c r="RIS35" s="291"/>
      <c r="RIT35" s="291"/>
      <c r="RIU35" s="291"/>
      <c r="RIV35" s="291"/>
      <c r="RIW35" s="291"/>
      <c r="RIX35" s="291"/>
      <c r="RIY35" s="291"/>
      <c r="RIZ35" s="291"/>
      <c r="RJA35" s="291"/>
      <c r="RJB35" s="291"/>
      <c r="RJC35" s="291"/>
      <c r="RJD35" s="291"/>
      <c r="RJE35" s="291"/>
      <c r="RJF35" s="291"/>
      <c r="RJG35" s="291"/>
      <c r="RJH35" s="291"/>
      <c r="RJI35" s="291"/>
      <c r="RJJ35" s="291"/>
      <c r="RJK35" s="291"/>
      <c r="RJL35" s="291"/>
      <c r="RJM35" s="291"/>
      <c r="RJN35" s="291"/>
      <c r="RJO35" s="291"/>
      <c r="RJP35" s="291"/>
      <c r="RJQ35" s="291"/>
      <c r="RJR35" s="291"/>
      <c r="RJS35" s="291"/>
      <c r="RJT35" s="291"/>
      <c r="RJU35" s="291"/>
      <c r="RJV35" s="291"/>
      <c r="RJW35" s="291"/>
      <c r="RJX35" s="291"/>
      <c r="RJY35" s="291"/>
      <c r="RJZ35" s="291"/>
      <c r="RKA35" s="291"/>
      <c r="RKB35" s="291"/>
      <c r="RKC35" s="291"/>
      <c r="RKD35" s="291"/>
      <c r="RKE35" s="291"/>
      <c r="RKF35" s="291"/>
      <c r="RKG35" s="291"/>
      <c r="RKH35" s="291"/>
      <c r="RKI35" s="291"/>
      <c r="RKJ35" s="291"/>
      <c r="RKK35" s="291"/>
      <c r="RKL35" s="291"/>
      <c r="RKM35" s="291"/>
      <c r="RKN35" s="291"/>
      <c r="RKO35" s="291"/>
      <c r="RKP35" s="291"/>
      <c r="RKQ35" s="291"/>
      <c r="RKR35" s="291"/>
      <c r="RKS35" s="291"/>
      <c r="RKT35" s="291"/>
      <c r="RKU35" s="291"/>
      <c r="RKV35" s="291"/>
      <c r="RKW35" s="291"/>
      <c r="RKX35" s="291"/>
      <c r="RKY35" s="291"/>
      <c r="RKZ35" s="291"/>
      <c r="RLA35" s="291"/>
      <c r="RLB35" s="291"/>
      <c r="RLC35" s="291"/>
      <c r="RLD35" s="291"/>
      <c r="RLE35" s="291"/>
      <c r="RLF35" s="291"/>
      <c r="RLG35" s="291"/>
      <c r="RLH35" s="291"/>
      <c r="RLI35" s="291"/>
      <c r="RLJ35" s="291"/>
      <c r="RLK35" s="291"/>
      <c r="RLL35" s="291"/>
      <c r="RLM35" s="291"/>
      <c r="RLN35" s="291"/>
      <c r="RLO35" s="291"/>
      <c r="RLP35" s="291"/>
      <c r="RLQ35" s="291"/>
      <c r="RLR35" s="291"/>
      <c r="RLS35" s="291"/>
      <c r="RLT35" s="291"/>
      <c r="RLU35" s="291"/>
      <c r="RLV35" s="291"/>
      <c r="RLW35" s="291"/>
      <c r="RLX35" s="291"/>
      <c r="RLY35" s="291"/>
      <c r="RLZ35" s="291"/>
      <c r="RMA35" s="291"/>
      <c r="RMB35" s="291"/>
      <c r="RMC35" s="291"/>
      <c r="RMD35" s="291"/>
      <c r="RME35" s="291"/>
      <c r="RMF35" s="291"/>
      <c r="RMG35" s="291"/>
      <c r="RMH35" s="291"/>
      <c r="RMI35" s="291"/>
      <c r="RMJ35" s="291"/>
      <c r="RMK35" s="291"/>
      <c r="RML35" s="291"/>
      <c r="RMM35" s="291"/>
      <c r="RMN35" s="291"/>
      <c r="RMO35" s="291"/>
      <c r="RMP35" s="291"/>
      <c r="RMQ35" s="291"/>
      <c r="RMR35" s="291"/>
      <c r="RMS35" s="291"/>
      <c r="RMT35" s="291"/>
      <c r="RMU35" s="291"/>
      <c r="RMV35" s="291"/>
      <c r="RMW35" s="291"/>
      <c r="RMX35" s="291"/>
      <c r="RMY35" s="291"/>
      <c r="RMZ35" s="291"/>
      <c r="RNA35" s="291"/>
      <c r="RNB35" s="291"/>
      <c r="RNC35" s="291"/>
      <c r="RND35" s="291"/>
      <c r="RNE35" s="291"/>
      <c r="RNF35" s="291"/>
      <c r="RNG35" s="291"/>
      <c r="RNH35" s="291"/>
      <c r="RNI35" s="291"/>
      <c r="RNJ35" s="291"/>
      <c r="RNK35" s="291"/>
      <c r="RNL35" s="291"/>
      <c r="RNM35" s="291"/>
      <c r="RNN35" s="291"/>
      <c r="RNO35" s="291"/>
      <c r="RNP35" s="291"/>
      <c r="RNQ35" s="291"/>
      <c r="RNR35" s="291"/>
      <c r="RNS35" s="291"/>
      <c r="RNT35" s="291"/>
      <c r="RNU35" s="291"/>
      <c r="RNV35" s="291"/>
      <c r="RNW35" s="291"/>
      <c r="RNX35" s="291"/>
      <c r="RNY35" s="291"/>
      <c r="RNZ35" s="291"/>
      <c r="ROA35" s="291"/>
      <c r="ROB35" s="291"/>
      <c r="ROC35" s="291"/>
      <c r="ROD35" s="291"/>
      <c r="ROE35" s="291"/>
      <c r="ROF35" s="291"/>
      <c r="ROG35" s="291"/>
      <c r="ROH35" s="291"/>
      <c r="ROI35" s="291"/>
      <c r="ROJ35" s="291"/>
      <c r="ROK35" s="291"/>
      <c r="ROL35" s="291"/>
      <c r="ROM35" s="291"/>
      <c r="RON35" s="291"/>
      <c r="ROO35" s="291"/>
      <c r="ROP35" s="291"/>
      <c r="ROQ35" s="291"/>
      <c r="ROR35" s="291"/>
      <c r="ROS35" s="291"/>
      <c r="ROT35" s="291"/>
      <c r="ROU35" s="291"/>
      <c r="ROV35" s="291"/>
      <c r="ROW35" s="291"/>
      <c r="ROX35" s="291"/>
      <c r="ROY35" s="291"/>
      <c r="ROZ35" s="291"/>
      <c r="RPA35" s="291"/>
      <c r="RPB35" s="291"/>
      <c r="RPC35" s="291"/>
      <c r="RPD35" s="291"/>
      <c r="RPE35" s="291"/>
      <c r="RPF35" s="291"/>
      <c r="RPG35" s="291"/>
      <c r="RPH35" s="291"/>
      <c r="RPI35" s="291"/>
      <c r="RPJ35" s="291"/>
      <c r="RPK35" s="291"/>
      <c r="RPL35" s="291"/>
      <c r="RPM35" s="291"/>
      <c r="RPN35" s="291"/>
      <c r="RPO35" s="291"/>
      <c r="RPP35" s="291"/>
      <c r="RPQ35" s="291"/>
      <c r="RPR35" s="291"/>
      <c r="RPS35" s="291"/>
      <c r="RPT35" s="291"/>
      <c r="RPU35" s="291"/>
      <c r="RPV35" s="291"/>
      <c r="RPW35" s="291"/>
      <c r="RPX35" s="291"/>
      <c r="RPY35" s="291"/>
      <c r="RPZ35" s="291"/>
      <c r="RQA35" s="291"/>
      <c r="RQB35" s="291"/>
      <c r="RQC35" s="291"/>
      <c r="RQD35" s="291"/>
      <c r="RQE35" s="291"/>
      <c r="RQF35" s="291"/>
      <c r="RQG35" s="291"/>
      <c r="RQH35" s="291"/>
      <c r="RQI35" s="291"/>
      <c r="RQJ35" s="291"/>
      <c r="RQK35" s="291"/>
      <c r="RQL35" s="291"/>
      <c r="RQM35" s="291"/>
      <c r="RQN35" s="291"/>
      <c r="RQO35" s="291"/>
      <c r="RQP35" s="291"/>
      <c r="RQQ35" s="291"/>
      <c r="RQR35" s="291"/>
      <c r="RQS35" s="291"/>
      <c r="RQT35" s="291"/>
      <c r="RQU35" s="291"/>
      <c r="RQV35" s="291"/>
      <c r="RQW35" s="291"/>
      <c r="RQX35" s="291"/>
      <c r="RQY35" s="291"/>
      <c r="RQZ35" s="291"/>
      <c r="RRA35" s="291"/>
      <c r="RRB35" s="291"/>
      <c r="RRC35" s="291"/>
      <c r="RRD35" s="291"/>
      <c r="RRE35" s="291"/>
      <c r="RRF35" s="291"/>
      <c r="RRG35" s="291"/>
      <c r="RRH35" s="291"/>
      <c r="RRI35" s="291"/>
      <c r="RRJ35" s="291"/>
      <c r="RRK35" s="291"/>
      <c r="RRL35" s="291"/>
      <c r="RRM35" s="291"/>
      <c r="RRN35" s="291"/>
      <c r="RRO35" s="291"/>
      <c r="RRP35" s="291"/>
      <c r="RRQ35" s="291"/>
      <c r="RRR35" s="291"/>
      <c r="RRS35" s="291"/>
      <c r="RRT35" s="291"/>
      <c r="RRU35" s="291"/>
      <c r="RRV35" s="291"/>
      <c r="RRW35" s="291"/>
      <c r="RRX35" s="291"/>
      <c r="RRY35" s="291"/>
      <c r="RRZ35" s="291"/>
      <c r="RSA35" s="291"/>
      <c r="RSB35" s="291"/>
      <c r="RSC35" s="291"/>
      <c r="RSD35" s="291"/>
      <c r="RSE35" s="291"/>
      <c r="RSF35" s="291"/>
      <c r="RSG35" s="291"/>
      <c r="RSH35" s="291"/>
      <c r="RSI35" s="291"/>
      <c r="RSJ35" s="291"/>
      <c r="RSK35" s="291"/>
      <c r="RSL35" s="291"/>
      <c r="RSM35" s="291"/>
      <c r="RSN35" s="291"/>
      <c r="RSO35" s="291"/>
      <c r="RSP35" s="291"/>
      <c r="RSQ35" s="291"/>
      <c r="RSR35" s="291"/>
      <c r="RSS35" s="291"/>
      <c r="RST35" s="291"/>
      <c r="RSU35" s="291"/>
      <c r="RSV35" s="291"/>
      <c r="RSW35" s="291"/>
      <c r="RSX35" s="291"/>
      <c r="RSY35" s="291"/>
      <c r="RSZ35" s="291"/>
      <c r="RTA35" s="291"/>
      <c r="RTB35" s="291"/>
      <c r="RTC35" s="291"/>
      <c r="RTD35" s="291"/>
      <c r="RTE35" s="291"/>
      <c r="RTF35" s="291"/>
      <c r="RTG35" s="291"/>
      <c r="RTH35" s="291"/>
      <c r="RTI35" s="291"/>
      <c r="RTJ35" s="291"/>
      <c r="RTK35" s="291"/>
      <c r="RTL35" s="291"/>
      <c r="RTM35" s="291"/>
      <c r="RTN35" s="291"/>
      <c r="RTO35" s="291"/>
      <c r="RTP35" s="291"/>
      <c r="RTQ35" s="291"/>
      <c r="RTR35" s="291"/>
      <c r="RTS35" s="291"/>
      <c r="RTT35" s="291"/>
      <c r="RTU35" s="291"/>
      <c r="RTV35" s="291"/>
      <c r="RTW35" s="291"/>
      <c r="RTX35" s="291"/>
      <c r="RTY35" s="291"/>
      <c r="RTZ35" s="291"/>
      <c r="RUA35" s="291"/>
      <c r="RUB35" s="291"/>
      <c r="RUC35" s="291"/>
      <c r="RUD35" s="291"/>
      <c r="RUE35" s="291"/>
      <c r="RUF35" s="291"/>
      <c r="RUG35" s="291"/>
      <c r="RUH35" s="291"/>
      <c r="RUI35" s="291"/>
      <c r="RUJ35" s="291"/>
      <c r="RUK35" s="291"/>
      <c r="RUL35" s="291"/>
      <c r="RUM35" s="291"/>
      <c r="RUN35" s="291"/>
      <c r="RUO35" s="291"/>
      <c r="RUP35" s="291"/>
      <c r="RUQ35" s="291"/>
      <c r="RUR35" s="291"/>
      <c r="RUS35" s="291"/>
      <c r="RUT35" s="291"/>
      <c r="RUU35" s="291"/>
      <c r="RUV35" s="291"/>
      <c r="RUW35" s="291"/>
      <c r="RUX35" s="291"/>
      <c r="RUY35" s="291"/>
      <c r="RUZ35" s="291"/>
      <c r="RVA35" s="291"/>
      <c r="RVB35" s="291"/>
      <c r="RVC35" s="291"/>
      <c r="RVD35" s="291"/>
      <c r="RVE35" s="291"/>
      <c r="RVF35" s="291"/>
      <c r="RVG35" s="291"/>
      <c r="RVH35" s="291"/>
      <c r="RVI35" s="291"/>
      <c r="RVJ35" s="291"/>
      <c r="RVK35" s="291"/>
      <c r="RVL35" s="291"/>
      <c r="RVM35" s="291"/>
      <c r="RVN35" s="291"/>
      <c r="RVO35" s="291"/>
      <c r="RVP35" s="291"/>
      <c r="RVQ35" s="291"/>
      <c r="RVR35" s="291"/>
      <c r="RVS35" s="291"/>
      <c r="RVT35" s="291"/>
      <c r="RVU35" s="291"/>
      <c r="RVV35" s="291"/>
      <c r="RVW35" s="291"/>
      <c r="RVX35" s="291"/>
      <c r="RVY35" s="291"/>
      <c r="RVZ35" s="291"/>
      <c r="RWA35" s="291"/>
      <c r="RWB35" s="291"/>
      <c r="RWC35" s="291"/>
      <c r="RWD35" s="291"/>
      <c r="RWE35" s="291"/>
      <c r="RWF35" s="291"/>
      <c r="RWG35" s="291"/>
      <c r="RWH35" s="291"/>
      <c r="RWI35" s="291"/>
      <c r="RWJ35" s="291"/>
      <c r="RWK35" s="291"/>
      <c r="RWL35" s="291"/>
      <c r="RWM35" s="291"/>
      <c r="RWN35" s="291"/>
      <c r="RWO35" s="291"/>
      <c r="RWP35" s="291"/>
      <c r="RWQ35" s="291"/>
      <c r="RWR35" s="291"/>
      <c r="RWS35" s="291"/>
      <c r="RWT35" s="291"/>
      <c r="RWU35" s="291"/>
      <c r="RWV35" s="291"/>
      <c r="RWW35" s="291"/>
      <c r="RWX35" s="291"/>
      <c r="RWY35" s="291"/>
      <c r="RWZ35" s="291"/>
      <c r="RXA35" s="291"/>
      <c r="RXB35" s="291"/>
      <c r="RXC35" s="291"/>
      <c r="RXD35" s="291"/>
      <c r="RXE35" s="291"/>
      <c r="RXF35" s="291"/>
      <c r="RXG35" s="291"/>
      <c r="RXH35" s="291"/>
      <c r="RXI35" s="291"/>
      <c r="RXJ35" s="291"/>
      <c r="RXK35" s="291"/>
      <c r="RXL35" s="291"/>
      <c r="RXM35" s="291"/>
      <c r="RXN35" s="291"/>
      <c r="RXO35" s="291"/>
      <c r="RXP35" s="291"/>
      <c r="RXQ35" s="291"/>
      <c r="RXR35" s="291"/>
      <c r="RXS35" s="291"/>
      <c r="RXT35" s="291"/>
      <c r="RXU35" s="291"/>
      <c r="RXV35" s="291"/>
      <c r="RXW35" s="291"/>
      <c r="RXX35" s="291"/>
      <c r="RXY35" s="291"/>
      <c r="RXZ35" s="291"/>
      <c r="RYA35" s="291"/>
      <c r="RYB35" s="291"/>
      <c r="RYC35" s="291"/>
      <c r="RYD35" s="291"/>
      <c r="RYE35" s="291"/>
      <c r="RYF35" s="291"/>
      <c r="RYG35" s="291"/>
      <c r="RYH35" s="291"/>
      <c r="RYI35" s="291"/>
      <c r="RYJ35" s="291"/>
      <c r="RYK35" s="291"/>
      <c r="RYL35" s="291"/>
      <c r="RYM35" s="291"/>
      <c r="RYN35" s="291"/>
      <c r="RYO35" s="291"/>
      <c r="RYP35" s="291"/>
      <c r="RYQ35" s="291"/>
      <c r="RYR35" s="291"/>
      <c r="RYS35" s="291"/>
      <c r="RYT35" s="291"/>
      <c r="RYU35" s="291"/>
      <c r="RYV35" s="291"/>
      <c r="RYW35" s="291"/>
      <c r="RYX35" s="291"/>
      <c r="RYY35" s="291"/>
      <c r="RYZ35" s="291"/>
      <c r="RZA35" s="291"/>
      <c r="RZB35" s="291"/>
      <c r="RZC35" s="291"/>
      <c r="RZD35" s="291"/>
      <c r="RZE35" s="291"/>
      <c r="RZF35" s="291"/>
      <c r="RZG35" s="291"/>
      <c r="RZH35" s="291"/>
      <c r="RZI35" s="291"/>
      <c r="RZJ35" s="291"/>
      <c r="RZK35" s="291"/>
      <c r="RZL35" s="291"/>
      <c r="RZM35" s="291"/>
      <c r="RZN35" s="291"/>
      <c r="RZO35" s="291"/>
      <c r="RZP35" s="291"/>
      <c r="RZQ35" s="291"/>
      <c r="RZR35" s="291"/>
      <c r="RZS35" s="291"/>
      <c r="RZT35" s="291"/>
      <c r="RZU35" s="291"/>
      <c r="RZV35" s="291"/>
      <c r="RZW35" s="291"/>
      <c r="RZX35" s="291"/>
      <c r="RZY35" s="291"/>
      <c r="RZZ35" s="291"/>
      <c r="SAA35" s="291"/>
      <c r="SAB35" s="291"/>
      <c r="SAC35" s="291"/>
      <c r="SAD35" s="291"/>
      <c r="SAE35" s="291"/>
      <c r="SAF35" s="291"/>
      <c r="SAG35" s="291"/>
      <c r="SAH35" s="291"/>
      <c r="SAI35" s="291"/>
      <c r="SAJ35" s="291"/>
      <c r="SAK35" s="291"/>
      <c r="SAL35" s="291"/>
      <c r="SAM35" s="291"/>
      <c r="SAN35" s="291"/>
      <c r="SAO35" s="291"/>
      <c r="SAP35" s="291"/>
      <c r="SAQ35" s="291"/>
      <c r="SAR35" s="291"/>
      <c r="SAS35" s="291"/>
      <c r="SAT35" s="291"/>
      <c r="SAU35" s="291"/>
      <c r="SAV35" s="291"/>
      <c r="SAW35" s="291"/>
      <c r="SAX35" s="291"/>
      <c r="SAY35" s="291"/>
      <c r="SAZ35" s="291"/>
      <c r="SBA35" s="291"/>
      <c r="SBB35" s="291"/>
      <c r="SBC35" s="291"/>
      <c r="SBD35" s="291"/>
      <c r="SBE35" s="291"/>
      <c r="SBF35" s="291"/>
      <c r="SBG35" s="291"/>
      <c r="SBH35" s="291"/>
      <c r="SBI35" s="291"/>
      <c r="SBJ35" s="291"/>
      <c r="SBK35" s="291"/>
      <c r="SBL35" s="291"/>
      <c r="SBM35" s="291"/>
      <c r="SBN35" s="291"/>
      <c r="SBO35" s="291"/>
      <c r="SBP35" s="291"/>
      <c r="SBQ35" s="291"/>
      <c r="SBR35" s="291"/>
      <c r="SBS35" s="291"/>
      <c r="SBT35" s="291"/>
      <c r="SBU35" s="291"/>
      <c r="SBV35" s="291"/>
      <c r="SBW35" s="291"/>
      <c r="SBX35" s="291"/>
      <c r="SBY35" s="291"/>
      <c r="SBZ35" s="291"/>
      <c r="SCA35" s="291"/>
      <c r="SCB35" s="291"/>
      <c r="SCC35" s="291"/>
      <c r="SCD35" s="291"/>
      <c r="SCE35" s="291"/>
      <c r="SCF35" s="291"/>
      <c r="SCG35" s="291"/>
      <c r="SCH35" s="291"/>
      <c r="SCI35" s="291"/>
      <c r="SCJ35" s="291"/>
      <c r="SCK35" s="291"/>
      <c r="SCL35" s="291"/>
      <c r="SCM35" s="291"/>
      <c r="SCN35" s="291"/>
      <c r="SCO35" s="291"/>
      <c r="SCP35" s="291"/>
      <c r="SCQ35" s="291"/>
      <c r="SCR35" s="291"/>
      <c r="SCS35" s="291"/>
      <c r="SCT35" s="291"/>
      <c r="SCU35" s="291"/>
      <c r="SCV35" s="291"/>
      <c r="SCW35" s="291"/>
      <c r="SCX35" s="291"/>
      <c r="SCY35" s="291"/>
      <c r="SCZ35" s="291"/>
      <c r="SDA35" s="291"/>
      <c r="SDB35" s="291"/>
      <c r="SDC35" s="291"/>
      <c r="SDD35" s="291"/>
      <c r="SDE35" s="291"/>
      <c r="SDF35" s="291"/>
      <c r="SDG35" s="291"/>
      <c r="SDH35" s="291"/>
      <c r="SDI35" s="291"/>
      <c r="SDJ35" s="291"/>
      <c r="SDK35" s="291"/>
      <c r="SDL35" s="291"/>
      <c r="SDM35" s="291"/>
      <c r="SDN35" s="291"/>
      <c r="SDO35" s="291"/>
      <c r="SDP35" s="291"/>
      <c r="SDQ35" s="291"/>
      <c r="SDR35" s="291"/>
      <c r="SDS35" s="291"/>
      <c r="SDT35" s="291"/>
      <c r="SDU35" s="291"/>
      <c r="SDV35" s="291"/>
      <c r="SDW35" s="291"/>
      <c r="SDX35" s="291"/>
      <c r="SDY35" s="291"/>
      <c r="SDZ35" s="291"/>
      <c r="SEA35" s="291"/>
      <c r="SEB35" s="291"/>
      <c r="SEC35" s="291"/>
      <c r="SED35" s="291"/>
      <c r="SEE35" s="291"/>
      <c r="SEF35" s="291"/>
      <c r="SEG35" s="291"/>
      <c r="SEH35" s="291"/>
      <c r="SEI35" s="291"/>
      <c r="SEJ35" s="291"/>
      <c r="SEK35" s="291"/>
      <c r="SEL35" s="291"/>
      <c r="SEM35" s="291"/>
      <c r="SEN35" s="291"/>
      <c r="SEO35" s="291"/>
      <c r="SEP35" s="291"/>
      <c r="SEQ35" s="291"/>
      <c r="SER35" s="291"/>
      <c r="SES35" s="291"/>
      <c r="SET35" s="291"/>
      <c r="SEU35" s="291"/>
      <c r="SEV35" s="291"/>
      <c r="SEW35" s="291"/>
      <c r="SEX35" s="291"/>
      <c r="SEY35" s="291"/>
      <c r="SEZ35" s="291"/>
      <c r="SFA35" s="291"/>
      <c r="SFB35" s="291"/>
      <c r="SFC35" s="291"/>
      <c r="SFD35" s="291"/>
      <c r="SFE35" s="291"/>
      <c r="SFF35" s="291"/>
      <c r="SFG35" s="291"/>
      <c r="SFH35" s="291"/>
      <c r="SFI35" s="291"/>
      <c r="SFJ35" s="291"/>
      <c r="SFK35" s="291"/>
      <c r="SFL35" s="291"/>
      <c r="SFM35" s="291"/>
      <c r="SFN35" s="291"/>
      <c r="SFO35" s="291"/>
      <c r="SFP35" s="291"/>
      <c r="SFQ35" s="291"/>
      <c r="SFR35" s="291"/>
      <c r="SFS35" s="291"/>
      <c r="SFT35" s="291"/>
      <c r="SFU35" s="291"/>
      <c r="SFV35" s="291"/>
      <c r="SFW35" s="291"/>
      <c r="SFX35" s="291"/>
      <c r="SFY35" s="291"/>
      <c r="SFZ35" s="291"/>
      <c r="SGA35" s="291"/>
      <c r="SGB35" s="291"/>
      <c r="SGC35" s="291"/>
      <c r="SGD35" s="291"/>
      <c r="SGE35" s="291"/>
      <c r="SGF35" s="291"/>
      <c r="SGG35" s="291"/>
      <c r="SGH35" s="291"/>
      <c r="SGI35" s="291"/>
      <c r="SGJ35" s="291"/>
      <c r="SGK35" s="291"/>
      <c r="SGL35" s="291"/>
      <c r="SGM35" s="291"/>
      <c r="SGN35" s="291"/>
      <c r="SGO35" s="291"/>
      <c r="SGP35" s="291"/>
      <c r="SGQ35" s="291"/>
      <c r="SGR35" s="291"/>
      <c r="SGS35" s="291"/>
      <c r="SGT35" s="291"/>
      <c r="SGU35" s="291"/>
      <c r="SGV35" s="291"/>
      <c r="SGW35" s="291"/>
      <c r="SGX35" s="291"/>
      <c r="SGY35" s="291"/>
      <c r="SGZ35" s="291"/>
      <c r="SHA35" s="291"/>
      <c r="SHB35" s="291"/>
      <c r="SHC35" s="291"/>
      <c r="SHD35" s="291"/>
      <c r="SHE35" s="291"/>
      <c r="SHF35" s="291"/>
      <c r="SHG35" s="291"/>
      <c r="SHH35" s="291"/>
      <c r="SHI35" s="291"/>
      <c r="SHJ35" s="291"/>
      <c r="SHK35" s="291"/>
      <c r="SHL35" s="291"/>
      <c r="SHM35" s="291"/>
      <c r="SHN35" s="291"/>
      <c r="SHO35" s="291"/>
      <c r="SHP35" s="291"/>
      <c r="SHQ35" s="291"/>
      <c r="SHR35" s="291"/>
      <c r="SHS35" s="291"/>
      <c r="SHT35" s="291"/>
      <c r="SHU35" s="291"/>
      <c r="SHV35" s="291"/>
      <c r="SHW35" s="291"/>
      <c r="SHX35" s="291"/>
      <c r="SHY35" s="291"/>
      <c r="SHZ35" s="291"/>
      <c r="SIA35" s="291"/>
      <c r="SIB35" s="291"/>
      <c r="SIC35" s="291"/>
      <c r="SID35" s="291"/>
      <c r="SIE35" s="291"/>
      <c r="SIF35" s="291"/>
      <c r="SIG35" s="291"/>
      <c r="SIH35" s="291"/>
      <c r="SII35" s="291"/>
      <c r="SIJ35" s="291"/>
      <c r="SIK35" s="291"/>
      <c r="SIL35" s="291"/>
      <c r="SIM35" s="291"/>
      <c r="SIN35" s="291"/>
      <c r="SIO35" s="291"/>
      <c r="SIP35" s="291"/>
      <c r="SIQ35" s="291"/>
      <c r="SIR35" s="291"/>
      <c r="SIS35" s="291"/>
      <c r="SIT35" s="291"/>
      <c r="SIU35" s="291"/>
      <c r="SIV35" s="291"/>
      <c r="SIW35" s="291"/>
      <c r="SIX35" s="291"/>
      <c r="SIY35" s="291"/>
      <c r="SIZ35" s="291"/>
      <c r="SJA35" s="291"/>
      <c r="SJB35" s="291"/>
      <c r="SJC35" s="291"/>
      <c r="SJD35" s="291"/>
      <c r="SJE35" s="291"/>
      <c r="SJF35" s="291"/>
      <c r="SJG35" s="291"/>
      <c r="SJH35" s="291"/>
      <c r="SJI35" s="291"/>
      <c r="SJJ35" s="291"/>
      <c r="SJK35" s="291"/>
      <c r="SJL35" s="291"/>
      <c r="SJM35" s="291"/>
      <c r="SJN35" s="291"/>
      <c r="SJO35" s="291"/>
      <c r="SJP35" s="291"/>
      <c r="SJQ35" s="291"/>
      <c r="SJR35" s="291"/>
      <c r="SJS35" s="291"/>
      <c r="SJT35" s="291"/>
      <c r="SJU35" s="291"/>
      <c r="SJV35" s="291"/>
      <c r="SJW35" s="291"/>
      <c r="SJX35" s="291"/>
      <c r="SJY35" s="291"/>
      <c r="SJZ35" s="291"/>
      <c r="SKA35" s="291"/>
      <c r="SKB35" s="291"/>
      <c r="SKC35" s="291"/>
      <c r="SKD35" s="291"/>
      <c r="SKE35" s="291"/>
      <c r="SKF35" s="291"/>
      <c r="SKG35" s="291"/>
      <c r="SKH35" s="291"/>
      <c r="SKI35" s="291"/>
      <c r="SKJ35" s="291"/>
      <c r="SKK35" s="291"/>
      <c r="SKL35" s="291"/>
      <c r="SKM35" s="291"/>
      <c r="SKN35" s="291"/>
      <c r="SKO35" s="291"/>
      <c r="SKP35" s="291"/>
      <c r="SKQ35" s="291"/>
      <c r="SKR35" s="291"/>
      <c r="SKS35" s="291"/>
      <c r="SKT35" s="291"/>
      <c r="SKU35" s="291"/>
      <c r="SKV35" s="291"/>
      <c r="SKW35" s="291"/>
      <c r="SKX35" s="291"/>
      <c r="SKY35" s="291"/>
      <c r="SKZ35" s="291"/>
      <c r="SLA35" s="291"/>
      <c r="SLB35" s="291"/>
      <c r="SLC35" s="291"/>
      <c r="SLD35" s="291"/>
      <c r="SLE35" s="291"/>
      <c r="SLF35" s="291"/>
      <c r="SLG35" s="291"/>
      <c r="SLH35" s="291"/>
      <c r="SLI35" s="291"/>
      <c r="SLJ35" s="291"/>
      <c r="SLK35" s="291"/>
      <c r="SLL35" s="291"/>
      <c r="SLM35" s="291"/>
      <c r="SLN35" s="291"/>
      <c r="SLO35" s="291"/>
      <c r="SLP35" s="291"/>
      <c r="SLQ35" s="291"/>
      <c r="SLR35" s="291"/>
      <c r="SLS35" s="291"/>
      <c r="SLT35" s="291"/>
      <c r="SLU35" s="291"/>
      <c r="SLV35" s="291"/>
      <c r="SLW35" s="291"/>
      <c r="SLX35" s="291"/>
      <c r="SLY35" s="291"/>
      <c r="SLZ35" s="291"/>
      <c r="SMA35" s="291"/>
      <c r="SMB35" s="291"/>
      <c r="SMC35" s="291"/>
      <c r="SMD35" s="291"/>
      <c r="SME35" s="291"/>
      <c r="SMF35" s="291"/>
      <c r="SMG35" s="291"/>
      <c r="SMH35" s="291"/>
      <c r="SMI35" s="291"/>
      <c r="SMJ35" s="291"/>
      <c r="SMK35" s="291"/>
      <c r="SML35" s="291"/>
      <c r="SMM35" s="291"/>
      <c r="SMN35" s="291"/>
      <c r="SMO35" s="291"/>
      <c r="SMP35" s="291"/>
      <c r="SMQ35" s="291"/>
      <c r="SMR35" s="291"/>
      <c r="SMS35" s="291"/>
      <c r="SMT35" s="291"/>
      <c r="SMU35" s="291"/>
      <c r="SMV35" s="291"/>
      <c r="SMW35" s="291"/>
      <c r="SMX35" s="291"/>
      <c r="SMY35" s="291"/>
      <c r="SMZ35" s="291"/>
      <c r="SNA35" s="291"/>
      <c r="SNB35" s="291"/>
      <c r="SNC35" s="291"/>
      <c r="SND35" s="291"/>
      <c r="SNE35" s="291"/>
      <c r="SNF35" s="291"/>
      <c r="SNG35" s="291"/>
      <c r="SNH35" s="291"/>
      <c r="SNI35" s="291"/>
      <c r="SNJ35" s="291"/>
      <c r="SNK35" s="291"/>
      <c r="SNL35" s="291"/>
      <c r="SNM35" s="291"/>
      <c r="SNN35" s="291"/>
      <c r="SNO35" s="291"/>
      <c r="SNP35" s="291"/>
      <c r="SNQ35" s="291"/>
      <c r="SNR35" s="291"/>
      <c r="SNS35" s="291"/>
      <c r="SNT35" s="291"/>
      <c r="SNU35" s="291"/>
      <c r="SNV35" s="291"/>
      <c r="SNW35" s="291"/>
      <c r="SNX35" s="291"/>
      <c r="SNY35" s="291"/>
      <c r="SNZ35" s="291"/>
      <c r="SOA35" s="291"/>
      <c r="SOB35" s="291"/>
      <c r="SOC35" s="291"/>
      <c r="SOD35" s="291"/>
      <c r="SOE35" s="291"/>
      <c r="SOF35" s="291"/>
      <c r="SOG35" s="291"/>
      <c r="SOH35" s="291"/>
      <c r="SOI35" s="291"/>
      <c r="SOJ35" s="291"/>
      <c r="SOK35" s="291"/>
      <c r="SOL35" s="291"/>
      <c r="SOM35" s="291"/>
      <c r="SON35" s="291"/>
      <c r="SOO35" s="291"/>
      <c r="SOP35" s="291"/>
      <c r="SOQ35" s="291"/>
      <c r="SOR35" s="291"/>
      <c r="SOS35" s="291"/>
      <c r="SOT35" s="291"/>
      <c r="SOU35" s="291"/>
      <c r="SOV35" s="291"/>
      <c r="SOW35" s="291"/>
      <c r="SOX35" s="291"/>
      <c r="SOY35" s="291"/>
      <c r="SOZ35" s="291"/>
      <c r="SPA35" s="291"/>
      <c r="SPB35" s="291"/>
      <c r="SPC35" s="291"/>
      <c r="SPD35" s="291"/>
      <c r="SPE35" s="291"/>
      <c r="SPF35" s="291"/>
      <c r="SPG35" s="291"/>
      <c r="SPH35" s="291"/>
      <c r="SPI35" s="291"/>
      <c r="SPJ35" s="291"/>
      <c r="SPK35" s="291"/>
      <c r="SPL35" s="291"/>
      <c r="SPM35" s="291"/>
      <c r="SPN35" s="291"/>
      <c r="SPO35" s="291"/>
      <c r="SPP35" s="291"/>
      <c r="SPQ35" s="291"/>
      <c r="SPR35" s="291"/>
      <c r="SPS35" s="291"/>
      <c r="SPT35" s="291"/>
      <c r="SPU35" s="291"/>
      <c r="SPV35" s="291"/>
      <c r="SPW35" s="291"/>
      <c r="SPX35" s="291"/>
      <c r="SPY35" s="291"/>
      <c r="SPZ35" s="291"/>
      <c r="SQA35" s="291"/>
      <c r="SQB35" s="291"/>
      <c r="SQC35" s="291"/>
      <c r="SQD35" s="291"/>
      <c r="SQE35" s="291"/>
      <c r="SQF35" s="291"/>
      <c r="SQG35" s="291"/>
      <c r="SQH35" s="291"/>
      <c r="SQI35" s="291"/>
      <c r="SQJ35" s="291"/>
      <c r="SQK35" s="291"/>
      <c r="SQL35" s="291"/>
      <c r="SQM35" s="291"/>
      <c r="SQN35" s="291"/>
      <c r="SQO35" s="291"/>
      <c r="SQP35" s="291"/>
      <c r="SQQ35" s="291"/>
      <c r="SQR35" s="291"/>
      <c r="SQS35" s="291"/>
      <c r="SQT35" s="291"/>
      <c r="SQU35" s="291"/>
      <c r="SQV35" s="291"/>
      <c r="SQW35" s="291"/>
      <c r="SQX35" s="291"/>
      <c r="SQY35" s="291"/>
      <c r="SQZ35" s="291"/>
      <c r="SRA35" s="291"/>
      <c r="SRB35" s="291"/>
      <c r="SRC35" s="291"/>
      <c r="SRD35" s="291"/>
      <c r="SRE35" s="291"/>
      <c r="SRF35" s="291"/>
      <c r="SRG35" s="291"/>
      <c r="SRH35" s="291"/>
      <c r="SRI35" s="291"/>
      <c r="SRJ35" s="291"/>
      <c r="SRK35" s="291"/>
      <c r="SRL35" s="291"/>
      <c r="SRM35" s="291"/>
      <c r="SRN35" s="291"/>
      <c r="SRO35" s="291"/>
      <c r="SRP35" s="291"/>
      <c r="SRQ35" s="291"/>
      <c r="SRR35" s="291"/>
      <c r="SRS35" s="291"/>
      <c r="SRT35" s="291"/>
      <c r="SRU35" s="291"/>
      <c r="SRV35" s="291"/>
      <c r="SRW35" s="291"/>
      <c r="SRX35" s="291"/>
      <c r="SRY35" s="291"/>
      <c r="SRZ35" s="291"/>
      <c r="SSA35" s="291"/>
      <c r="SSB35" s="291"/>
      <c r="SSC35" s="291"/>
      <c r="SSD35" s="291"/>
      <c r="SSE35" s="291"/>
      <c r="SSF35" s="291"/>
      <c r="SSG35" s="291"/>
      <c r="SSH35" s="291"/>
      <c r="SSI35" s="291"/>
      <c r="SSJ35" s="291"/>
      <c r="SSK35" s="291"/>
      <c r="SSL35" s="291"/>
      <c r="SSM35" s="291"/>
      <c r="SSN35" s="291"/>
      <c r="SSO35" s="291"/>
      <c r="SSP35" s="291"/>
      <c r="SSQ35" s="291"/>
      <c r="SSR35" s="291"/>
      <c r="SSS35" s="291"/>
      <c r="SST35" s="291"/>
      <c r="SSU35" s="291"/>
      <c r="SSV35" s="291"/>
      <c r="SSW35" s="291"/>
      <c r="SSX35" s="291"/>
      <c r="SSY35" s="291"/>
      <c r="SSZ35" s="291"/>
      <c r="STA35" s="291"/>
      <c r="STB35" s="291"/>
      <c r="STC35" s="291"/>
      <c r="STD35" s="291"/>
      <c r="STE35" s="291"/>
      <c r="STF35" s="291"/>
      <c r="STG35" s="291"/>
      <c r="STH35" s="291"/>
      <c r="STI35" s="291"/>
      <c r="STJ35" s="291"/>
      <c r="STK35" s="291"/>
      <c r="STL35" s="291"/>
      <c r="STM35" s="291"/>
      <c r="STN35" s="291"/>
      <c r="STO35" s="291"/>
      <c r="STP35" s="291"/>
      <c r="STQ35" s="291"/>
      <c r="STR35" s="291"/>
      <c r="STS35" s="291"/>
      <c r="STT35" s="291"/>
      <c r="STU35" s="291"/>
      <c r="STV35" s="291"/>
      <c r="STW35" s="291"/>
      <c r="STX35" s="291"/>
      <c r="STY35" s="291"/>
      <c r="STZ35" s="291"/>
      <c r="SUA35" s="291"/>
      <c r="SUB35" s="291"/>
      <c r="SUC35" s="291"/>
      <c r="SUD35" s="291"/>
      <c r="SUE35" s="291"/>
      <c r="SUF35" s="291"/>
      <c r="SUG35" s="291"/>
      <c r="SUH35" s="291"/>
      <c r="SUI35" s="291"/>
      <c r="SUJ35" s="291"/>
      <c r="SUK35" s="291"/>
      <c r="SUL35" s="291"/>
      <c r="SUM35" s="291"/>
      <c r="SUN35" s="291"/>
      <c r="SUO35" s="291"/>
      <c r="SUP35" s="291"/>
      <c r="SUQ35" s="291"/>
      <c r="SUR35" s="291"/>
      <c r="SUS35" s="291"/>
      <c r="SUT35" s="291"/>
      <c r="SUU35" s="291"/>
      <c r="SUV35" s="291"/>
      <c r="SUW35" s="291"/>
      <c r="SUX35" s="291"/>
      <c r="SUY35" s="291"/>
      <c r="SUZ35" s="291"/>
      <c r="SVA35" s="291"/>
      <c r="SVB35" s="291"/>
      <c r="SVC35" s="291"/>
      <c r="SVD35" s="291"/>
      <c r="SVE35" s="291"/>
      <c r="SVF35" s="291"/>
      <c r="SVG35" s="291"/>
      <c r="SVH35" s="291"/>
      <c r="SVI35" s="291"/>
      <c r="SVJ35" s="291"/>
      <c r="SVK35" s="291"/>
      <c r="SVL35" s="291"/>
      <c r="SVM35" s="291"/>
      <c r="SVN35" s="291"/>
      <c r="SVO35" s="291"/>
      <c r="SVP35" s="291"/>
      <c r="SVQ35" s="291"/>
      <c r="SVR35" s="291"/>
      <c r="SVS35" s="291"/>
      <c r="SVT35" s="291"/>
      <c r="SVU35" s="291"/>
      <c r="SVV35" s="291"/>
      <c r="SVW35" s="291"/>
      <c r="SVX35" s="291"/>
      <c r="SVY35" s="291"/>
      <c r="SVZ35" s="291"/>
      <c r="SWA35" s="291"/>
      <c r="SWB35" s="291"/>
      <c r="SWC35" s="291"/>
      <c r="SWD35" s="291"/>
      <c r="SWE35" s="291"/>
      <c r="SWF35" s="291"/>
      <c r="SWG35" s="291"/>
      <c r="SWH35" s="291"/>
      <c r="SWI35" s="291"/>
      <c r="SWJ35" s="291"/>
      <c r="SWK35" s="291"/>
      <c r="SWL35" s="291"/>
      <c r="SWM35" s="291"/>
      <c r="SWN35" s="291"/>
      <c r="SWO35" s="291"/>
      <c r="SWP35" s="291"/>
      <c r="SWQ35" s="291"/>
      <c r="SWR35" s="291"/>
      <c r="SWS35" s="291"/>
      <c r="SWT35" s="291"/>
      <c r="SWU35" s="291"/>
      <c r="SWV35" s="291"/>
      <c r="SWW35" s="291"/>
      <c r="SWX35" s="291"/>
      <c r="SWY35" s="291"/>
      <c r="SWZ35" s="291"/>
      <c r="SXA35" s="291"/>
      <c r="SXB35" s="291"/>
      <c r="SXC35" s="291"/>
      <c r="SXD35" s="291"/>
      <c r="SXE35" s="291"/>
      <c r="SXF35" s="291"/>
      <c r="SXG35" s="291"/>
      <c r="SXH35" s="291"/>
      <c r="SXI35" s="291"/>
      <c r="SXJ35" s="291"/>
      <c r="SXK35" s="291"/>
      <c r="SXL35" s="291"/>
      <c r="SXM35" s="291"/>
      <c r="SXN35" s="291"/>
      <c r="SXO35" s="291"/>
      <c r="SXP35" s="291"/>
      <c r="SXQ35" s="291"/>
      <c r="SXR35" s="291"/>
      <c r="SXS35" s="291"/>
      <c r="SXT35" s="291"/>
      <c r="SXU35" s="291"/>
      <c r="SXV35" s="291"/>
      <c r="SXW35" s="291"/>
      <c r="SXX35" s="291"/>
      <c r="SXY35" s="291"/>
      <c r="SXZ35" s="291"/>
      <c r="SYA35" s="291"/>
      <c r="SYB35" s="291"/>
      <c r="SYC35" s="291"/>
      <c r="SYD35" s="291"/>
      <c r="SYE35" s="291"/>
      <c r="SYF35" s="291"/>
      <c r="SYG35" s="291"/>
      <c r="SYH35" s="291"/>
      <c r="SYI35" s="291"/>
      <c r="SYJ35" s="291"/>
      <c r="SYK35" s="291"/>
      <c r="SYL35" s="291"/>
      <c r="SYM35" s="291"/>
      <c r="SYN35" s="291"/>
      <c r="SYO35" s="291"/>
      <c r="SYP35" s="291"/>
      <c r="SYQ35" s="291"/>
      <c r="SYR35" s="291"/>
      <c r="SYS35" s="291"/>
      <c r="SYT35" s="291"/>
      <c r="SYU35" s="291"/>
      <c r="SYV35" s="291"/>
      <c r="SYW35" s="291"/>
      <c r="SYX35" s="291"/>
      <c r="SYY35" s="291"/>
      <c r="SYZ35" s="291"/>
      <c r="SZA35" s="291"/>
      <c r="SZB35" s="291"/>
      <c r="SZC35" s="291"/>
      <c r="SZD35" s="291"/>
      <c r="SZE35" s="291"/>
      <c r="SZF35" s="291"/>
      <c r="SZG35" s="291"/>
      <c r="SZH35" s="291"/>
      <c r="SZI35" s="291"/>
      <c r="SZJ35" s="291"/>
      <c r="SZK35" s="291"/>
      <c r="SZL35" s="291"/>
      <c r="SZM35" s="291"/>
      <c r="SZN35" s="291"/>
      <c r="SZO35" s="291"/>
      <c r="SZP35" s="291"/>
      <c r="SZQ35" s="291"/>
      <c r="SZR35" s="291"/>
      <c r="SZS35" s="291"/>
      <c r="SZT35" s="291"/>
      <c r="SZU35" s="291"/>
      <c r="SZV35" s="291"/>
      <c r="SZW35" s="291"/>
      <c r="SZX35" s="291"/>
      <c r="SZY35" s="291"/>
      <c r="SZZ35" s="291"/>
      <c r="TAA35" s="291"/>
      <c r="TAB35" s="291"/>
      <c r="TAC35" s="291"/>
      <c r="TAD35" s="291"/>
      <c r="TAE35" s="291"/>
      <c r="TAF35" s="291"/>
      <c r="TAG35" s="291"/>
      <c r="TAH35" s="291"/>
      <c r="TAI35" s="291"/>
      <c r="TAJ35" s="291"/>
      <c r="TAK35" s="291"/>
      <c r="TAL35" s="291"/>
      <c r="TAM35" s="291"/>
      <c r="TAN35" s="291"/>
      <c r="TAO35" s="291"/>
      <c r="TAP35" s="291"/>
      <c r="TAQ35" s="291"/>
      <c r="TAR35" s="291"/>
      <c r="TAS35" s="291"/>
      <c r="TAT35" s="291"/>
      <c r="TAU35" s="291"/>
      <c r="TAV35" s="291"/>
      <c r="TAW35" s="291"/>
      <c r="TAX35" s="291"/>
      <c r="TAY35" s="291"/>
      <c r="TAZ35" s="291"/>
      <c r="TBA35" s="291"/>
      <c r="TBB35" s="291"/>
      <c r="TBC35" s="291"/>
      <c r="TBD35" s="291"/>
      <c r="TBE35" s="291"/>
      <c r="TBF35" s="291"/>
      <c r="TBG35" s="291"/>
      <c r="TBH35" s="291"/>
      <c r="TBI35" s="291"/>
      <c r="TBJ35" s="291"/>
      <c r="TBK35" s="291"/>
      <c r="TBL35" s="291"/>
      <c r="TBM35" s="291"/>
      <c r="TBN35" s="291"/>
      <c r="TBO35" s="291"/>
      <c r="TBP35" s="291"/>
      <c r="TBQ35" s="291"/>
      <c r="TBR35" s="291"/>
      <c r="TBS35" s="291"/>
      <c r="TBT35" s="291"/>
      <c r="TBU35" s="291"/>
      <c r="TBV35" s="291"/>
      <c r="TBW35" s="291"/>
      <c r="TBX35" s="291"/>
      <c r="TBY35" s="291"/>
      <c r="TBZ35" s="291"/>
      <c r="TCA35" s="291"/>
      <c r="TCB35" s="291"/>
      <c r="TCC35" s="291"/>
      <c r="TCD35" s="291"/>
      <c r="TCE35" s="291"/>
      <c r="TCF35" s="291"/>
      <c r="TCG35" s="291"/>
      <c r="TCH35" s="291"/>
      <c r="TCI35" s="291"/>
      <c r="TCJ35" s="291"/>
      <c r="TCK35" s="291"/>
      <c r="TCL35" s="291"/>
      <c r="TCM35" s="291"/>
      <c r="TCN35" s="291"/>
      <c r="TCO35" s="291"/>
      <c r="TCP35" s="291"/>
      <c r="TCQ35" s="291"/>
      <c r="TCR35" s="291"/>
      <c r="TCS35" s="291"/>
      <c r="TCT35" s="291"/>
      <c r="TCU35" s="291"/>
      <c r="TCV35" s="291"/>
      <c r="TCW35" s="291"/>
      <c r="TCX35" s="291"/>
      <c r="TCY35" s="291"/>
      <c r="TCZ35" s="291"/>
      <c r="TDA35" s="291"/>
      <c r="TDB35" s="291"/>
      <c r="TDC35" s="291"/>
      <c r="TDD35" s="291"/>
      <c r="TDE35" s="291"/>
      <c r="TDF35" s="291"/>
      <c r="TDG35" s="291"/>
      <c r="TDH35" s="291"/>
      <c r="TDI35" s="291"/>
      <c r="TDJ35" s="291"/>
      <c r="TDK35" s="291"/>
      <c r="TDL35" s="291"/>
      <c r="TDM35" s="291"/>
      <c r="TDN35" s="291"/>
      <c r="TDO35" s="291"/>
      <c r="TDP35" s="291"/>
      <c r="TDQ35" s="291"/>
      <c r="TDR35" s="291"/>
      <c r="TDS35" s="291"/>
      <c r="TDT35" s="291"/>
      <c r="TDU35" s="291"/>
      <c r="TDV35" s="291"/>
      <c r="TDW35" s="291"/>
      <c r="TDX35" s="291"/>
      <c r="TDY35" s="291"/>
      <c r="TDZ35" s="291"/>
      <c r="TEA35" s="291"/>
      <c r="TEB35" s="291"/>
      <c r="TEC35" s="291"/>
      <c r="TED35" s="291"/>
      <c r="TEE35" s="291"/>
      <c r="TEF35" s="291"/>
      <c r="TEG35" s="291"/>
      <c r="TEH35" s="291"/>
      <c r="TEI35" s="291"/>
      <c r="TEJ35" s="291"/>
      <c r="TEK35" s="291"/>
      <c r="TEL35" s="291"/>
      <c r="TEM35" s="291"/>
      <c r="TEN35" s="291"/>
      <c r="TEO35" s="291"/>
      <c r="TEP35" s="291"/>
      <c r="TEQ35" s="291"/>
      <c r="TER35" s="291"/>
      <c r="TES35" s="291"/>
      <c r="TET35" s="291"/>
      <c r="TEU35" s="291"/>
      <c r="TEV35" s="291"/>
      <c r="TEW35" s="291"/>
      <c r="TEX35" s="291"/>
      <c r="TEY35" s="291"/>
      <c r="TEZ35" s="291"/>
      <c r="TFA35" s="291"/>
      <c r="TFB35" s="291"/>
      <c r="TFC35" s="291"/>
      <c r="TFD35" s="291"/>
      <c r="TFE35" s="291"/>
      <c r="TFF35" s="291"/>
      <c r="TFG35" s="291"/>
      <c r="TFH35" s="291"/>
      <c r="TFI35" s="291"/>
      <c r="TFJ35" s="291"/>
      <c r="TFK35" s="291"/>
      <c r="TFL35" s="291"/>
      <c r="TFM35" s="291"/>
      <c r="TFN35" s="291"/>
      <c r="TFO35" s="291"/>
      <c r="TFP35" s="291"/>
      <c r="TFQ35" s="291"/>
      <c r="TFR35" s="291"/>
      <c r="TFS35" s="291"/>
      <c r="TFT35" s="291"/>
      <c r="TFU35" s="291"/>
      <c r="TFV35" s="291"/>
      <c r="TFW35" s="291"/>
      <c r="TFX35" s="291"/>
      <c r="TFY35" s="291"/>
      <c r="TFZ35" s="291"/>
      <c r="TGA35" s="291"/>
      <c r="TGB35" s="291"/>
      <c r="TGC35" s="291"/>
      <c r="TGD35" s="291"/>
      <c r="TGE35" s="291"/>
      <c r="TGF35" s="291"/>
      <c r="TGG35" s="291"/>
      <c r="TGH35" s="291"/>
      <c r="TGI35" s="291"/>
      <c r="TGJ35" s="291"/>
      <c r="TGK35" s="291"/>
      <c r="TGL35" s="291"/>
      <c r="TGM35" s="291"/>
      <c r="TGN35" s="291"/>
      <c r="TGO35" s="291"/>
      <c r="TGP35" s="291"/>
      <c r="TGQ35" s="291"/>
      <c r="TGR35" s="291"/>
      <c r="TGS35" s="291"/>
      <c r="TGT35" s="291"/>
      <c r="TGU35" s="291"/>
      <c r="TGV35" s="291"/>
      <c r="TGW35" s="291"/>
      <c r="TGX35" s="291"/>
      <c r="TGY35" s="291"/>
      <c r="TGZ35" s="291"/>
      <c r="THA35" s="291"/>
      <c r="THB35" s="291"/>
      <c r="THC35" s="291"/>
      <c r="THD35" s="291"/>
      <c r="THE35" s="291"/>
      <c r="THF35" s="291"/>
      <c r="THG35" s="291"/>
      <c r="THH35" s="291"/>
      <c r="THI35" s="291"/>
      <c r="THJ35" s="291"/>
      <c r="THK35" s="291"/>
      <c r="THL35" s="291"/>
      <c r="THM35" s="291"/>
      <c r="THN35" s="291"/>
      <c r="THO35" s="291"/>
      <c r="THP35" s="291"/>
      <c r="THQ35" s="291"/>
      <c r="THR35" s="291"/>
      <c r="THS35" s="291"/>
      <c r="THT35" s="291"/>
      <c r="THU35" s="291"/>
      <c r="THV35" s="291"/>
      <c r="THW35" s="291"/>
      <c r="THX35" s="291"/>
      <c r="THY35" s="291"/>
      <c r="THZ35" s="291"/>
      <c r="TIA35" s="291"/>
      <c r="TIB35" s="291"/>
      <c r="TIC35" s="291"/>
      <c r="TID35" s="291"/>
      <c r="TIE35" s="291"/>
      <c r="TIF35" s="291"/>
      <c r="TIG35" s="291"/>
      <c r="TIH35" s="291"/>
      <c r="TII35" s="291"/>
      <c r="TIJ35" s="291"/>
      <c r="TIK35" s="291"/>
      <c r="TIL35" s="291"/>
      <c r="TIM35" s="291"/>
      <c r="TIN35" s="291"/>
      <c r="TIO35" s="291"/>
      <c r="TIP35" s="291"/>
      <c r="TIQ35" s="291"/>
      <c r="TIR35" s="291"/>
      <c r="TIS35" s="291"/>
      <c r="TIT35" s="291"/>
      <c r="TIU35" s="291"/>
      <c r="TIV35" s="291"/>
      <c r="TIW35" s="291"/>
      <c r="TIX35" s="291"/>
      <c r="TIY35" s="291"/>
      <c r="TIZ35" s="291"/>
      <c r="TJA35" s="291"/>
      <c r="TJB35" s="291"/>
      <c r="TJC35" s="291"/>
      <c r="TJD35" s="291"/>
      <c r="TJE35" s="291"/>
      <c r="TJF35" s="291"/>
      <c r="TJG35" s="291"/>
      <c r="TJH35" s="291"/>
      <c r="TJI35" s="291"/>
      <c r="TJJ35" s="291"/>
      <c r="TJK35" s="291"/>
      <c r="TJL35" s="291"/>
      <c r="TJM35" s="291"/>
      <c r="TJN35" s="291"/>
      <c r="TJO35" s="291"/>
      <c r="TJP35" s="291"/>
      <c r="TJQ35" s="291"/>
      <c r="TJR35" s="291"/>
      <c r="TJS35" s="291"/>
      <c r="TJT35" s="291"/>
      <c r="TJU35" s="291"/>
      <c r="TJV35" s="291"/>
      <c r="TJW35" s="291"/>
      <c r="TJX35" s="291"/>
      <c r="TJY35" s="291"/>
      <c r="TJZ35" s="291"/>
      <c r="TKA35" s="291"/>
      <c r="TKB35" s="291"/>
      <c r="TKC35" s="291"/>
      <c r="TKD35" s="291"/>
      <c r="TKE35" s="291"/>
      <c r="TKF35" s="291"/>
      <c r="TKG35" s="291"/>
      <c r="TKH35" s="291"/>
      <c r="TKI35" s="291"/>
      <c r="TKJ35" s="291"/>
      <c r="TKK35" s="291"/>
      <c r="TKL35" s="291"/>
      <c r="TKM35" s="291"/>
      <c r="TKN35" s="291"/>
      <c r="TKO35" s="291"/>
      <c r="TKP35" s="291"/>
      <c r="TKQ35" s="291"/>
      <c r="TKR35" s="291"/>
      <c r="TKS35" s="291"/>
      <c r="TKT35" s="291"/>
      <c r="TKU35" s="291"/>
      <c r="TKV35" s="291"/>
      <c r="TKW35" s="291"/>
      <c r="TKX35" s="291"/>
      <c r="TKY35" s="291"/>
      <c r="TKZ35" s="291"/>
      <c r="TLA35" s="291"/>
      <c r="TLB35" s="291"/>
      <c r="TLC35" s="291"/>
      <c r="TLD35" s="291"/>
      <c r="TLE35" s="291"/>
      <c r="TLF35" s="291"/>
      <c r="TLG35" s="291"/>
      <c r="TLH35" s="291"/>
      <c r="TLI35" s="291"/>
      <c r="TLJ35" s="291"/>
      <c r="TLK35" s="291"/>
      <c r="TLL35" s="291"/>
      <c r="TLM35" s="291"/>
      <c r="TLN35" s="291"/>
      <c r="TLO35" s="291"/>
      <c r="TLP35" s="291"/>
      <c r="TLQ35" s="291"/>
      <c r="TLR35" s="291"/>
      <c r="TLS35" s="291"/>
      <c r="TLT35" s="291"/>
      <c r="TLU35" s="291"/>
      <c r="TLV35" s="291"/>
      <c r="TLW35" s="291"/>
      <c r="TLX35" s="291"/>
      <c r="TLY35" s="291"/>
      <c r="TLZ35" s="291"/>
      <c r="TMA35" s="291"/>
      <c r="TMB35" s="291"/>
      <c r="TMC35" s="291"/>
      <c r="TMD35" s="291"/>
      <c r="TME35" s="291"/>
      <c r="TMF35" s="291"/>
      <c r="TMG35" s="291"/>
      <c r="TMH35" s="291"/>
      <c r="TMI35" s="291"/>
      <c r="TMJ35" s="291"/>
      <c r="TMK35" s="291"/>
      <c r="TML35" s="291"/>
      <c r="TMM35" s="291"/>
      <c r="TMN35" s="291"/>
      <c r="TMO35" s="291"/>
      <c r="TMP35" s="291"/>
      <c r="TMQ35" s="291"/>
      <c r="TMR35" s="291"/>
      <c r="TMS35" s="291"/>
      <c r="TMT35" s="291"/>
      <c r="TMU35" s="291"/>
      <c r="TMV35" s="291"/>
      <c r="TMW35" s="291"/>
      <c r="TMX35" s="291"/>
      <c r="TMY35" s="291"/>
      <c r="TMZ35" s="291"/>
      <c r="TNA35" s="291"/>
      <c r="TNB35" s="291"/>
      <c r="TNC35" s="291"/>
      <c r="TND35" s="291"/>
      <c r="TNE35" s="291"/>
      <c r="TNF35" s="291"/>
      <c r="TNG35" s="291"/>
      <c r="TNH35" s="291"/>
      <c r="TNI35" s="291"/>
      <c r="TNJ35" s="291"/>
      <c r="TNK35" s="291"/>
      <c r="TNL35" s="291"/>
      <c r="TNM35" s="291"/>
      <c r="TNN35" s="291"/>
      <c r="TNO35" s="291"/>
      <c r="TNP35" s="291"/>
      <c r="TNQ35" s="291"/>
      <c r="TNR35" s="291"/>
      <c r="TNS35" s="291"/>
      <c r="TNT35" s="291"/>
      <c r="TNU35" s="291"/>
      <c r="TNV35" s="291"/>
      <c r="TNW35" s="291"/>
      <c r="TNX35" s="291"/>
      <c r="TNY35" s="291"/>
      <c r="TNZ35" s="291"/>
      <c r="TOA35" s="291"/>
      <c r="TOB35" s="291"/>
      <c r="TOC35" s="291"/>
      <c r="TOD35" s="291"/>
      <c r="TOE35" s="291"/>
      <c r="TOF35" s="291"/>
      <c r="TOG35" s="291"/>
      <c r="TOH35" s="291"/>
      <c r="TOI35" s="291"/>
      <c r="TOJ35" s="291"/>
      <c r="TOK35" s="291"/>
      <c r="TOL35" s="291"/>
      <c r="TOM35" s="291"/>
      <c r="TON35" s="291"/>
      <c r="TOO35" s="291"/>
      <c r="TOP35" s="291"/>
      <c r="TOQ35" s="291"/>
      <c r="TOR35" s="291"/>
      <c r="TOS35" s="291"/>
      <c r="TOT35" s="291"/>
      <c r="TOU35" s="291"/>
      <c r="TOV35" s="291"/>
      <c r="TOW35" s="291"/>
      <c r="TOX35" s="291"/>
      <c r="TOY35" s="291"/>
      <c r="TOZ35" s="291"/>
      <c r="TPA35" s="291"/>
      <c r="TPB35" s="291"/>
      <c r="TPC35" s="291"/>
      <c r="TPD35" s="291"/>
      <c r="TPE35" s="291"/>
      <c r="TPF35" s="291"/>
      <c r="TPG35" s="291"/>
      <c r="TPH35" s="291"/>
      <c r="TPI35" s="291"/>
      <c r="TPJ35" s="291"/>
      <c r="TPK35" s="291"/>
      <c r="TPL35" s="291"/>
      <c r="TPM35" s="291"/>
      <c r="TPN35" s="291"/>
      <c r="TPO35" s="291"/>
      <c r="TPP35" s="291"/>
      <c r="TPQ35" s="291"/>
      <c r="TPR35" s="291"/>
      <c r="TPS35" s="291"/>
      <c r="TPT35" s="291"/>
      <c r="TPU35" s="291"/>
      <c r="TPV35" s="291"/>
      <c r="TPW35" s="291"/>
      <c r="TPX35" s="291"/>
      <c r="TPY35" s="291"/>
      <c r="TPZ35" s="291"/>
      <c r="TQA35" s="291"/>
      <c r="TQB35" s="291"/>
      <c r="TQC35" s="291"/>
      <c r="TQD35" s="291"/>
      <c r="TQE35" s="291"/>
      <c r="TQF35" s="291"/>
      <c r="TQG35" s="291"/>
      <c r="TQH35" s="291"/>
      <c r="TQI35" s="291"/>
      <c r="TQJ35" s="291"/>
      <c r="TQK35" s="291"/>
      <c r="TQL35" s="291"/>
      <c r="TQM35" s="291"/>
      <c r="TQN35" s="291"/>
      <c r="TQO35" s="291"/>
      <c r="TQP35" s="291"/>
      <c r="TQQ35" s="291"/>
      <c r="TQR35" s="291"/>
      <c r="TQS35" s="291"/>
      <c r="TQT35" s="291"/>
      <c r="TQU35" s="291"/>
      <c r="TQV35" s="291"/>
      <c r="TQW35" s="291"/>
      <c r="TQX35" s="291"/>
      <c r="TQY35" s="291"/>
      <c r="TQZ35" s="291"/>
      <c r="TRA35" s="291"/>
      <c r="TRB35" s="291"/>
      <c r="TRC35" s="291"/>
      <c r="TRD35" s="291"/>
      <c r="TRE35" s="291"/>
      <c r="TRF35" s="291"/>
      <c r="TRG35" s="291"/>
      <c r="TRH35" s="291"/>
      <c r="TRI35" s="291"/>
      <c r="TRJ35" s="291"/>
      <c r="TRK35" s="291"/>
      <c r="TRL35" s="291"/>
      <c r="TRM35" s="291"/>
      <c r="TRN35" s="291"/>
      <c r="TRO35" s="291"/>
      <c r="TRP35" s="291"/>
      <c r="TRQ35" s="291"/>
      <c r="TRR35" s="291"/>
      <c r="TRS35" s="291"/>
      <c r="TRT35" s="291"/>
      <c r="TRU35" s="291"/>
      <c r="TRV35" s="291"/>
      <c r="TRW35" s="291"/>
      <c r="TRX35" s="291"/>
      <c r="TRY35" s="291"/>
      <c r="TRZ35" s="291"/>
      <c r="TSA35" s="291"/>
      <c r="TSB35" s="291"/>
      <c r="TSC35" s="291"/>
      <c r="TSD35" s="291"/>
      <c r="TSE35" s="291"/>
      <c r="TSF35" s="291"/>
      <c r="TSG35" s="291"/>
      <c r="TSH35" s="291"/>
      <c r="TSI35" s="291"/>
      <c r="TSJ35" s="291"/>
      <c r="TSK35" s="291"/>
      <c r="TSL35" s="291"/>
      <c r="TSM35" s="291"/>
      <c r="TSN35" s="291"/>
      <c r="TSO35" s="291"/>
      <c r="TSP35" s="291"/>
      <c r="TSQ35" s="291"/>
      <c r="TSR35" s="291"/>
      <c r="TSS35" s="291"/>
      <c r="TST35" s="291"/>
      <c r="TSU35" s="291"/>
      <c r="TSV35" s="291"/>
      <c r="TSW35" s="291"/>
      <c r="TSX35" s="291"/>
      <c r="TSY35" s="291"/>
      <c r="TSZ35" s="291"/>
      <c r="TTA35" s="291"/>
      <c r="TTB35" s="291"/>
      <c r="TTC35" s="291"/>
      <c r="TTD35" s="291"/>
      <c r="TTE35" s="291"/>
      <c r="TTF35" s="291"/>
      <c r="TTG35" s="291"/>
      <c r="TTH35" s="291"/>
      <c r="TTI35" s="291"/>
      <c r="TTJ35" s="291"/>
      <c r="TTK35" s="291"/>
      <c r="TTL35" s="291"/>
      <c r="TTM35" s="291"/>
      <c r="TTN35" s="291"/>
      <c r="TTO35" s="291"/>
      <c r="TTP35" s="291"/>
      <c r="TTQ35" s="291"/>
      <c r="TTR35" s="291"/>
      <c r="TTS35" s="291"/>
      <c r="TTT35" s="291"/>
      <c r="TTU35" s="291"/>
      <c r="TTV35" s="291"/>
      <c r="TTW35" s="291"/>
      <c r="TTX35" s="291"/>
      <c r="TTY35" s="291"/>
      <c r="TTZ35" s="291"/>
      <c r="TUA35" s="291"/>
      <c r="TUB35" s="291"/>
      <c r="TUC35" s="291"/>
      <c r="TUD35" s="291"/>
      <c r="TUE35" s="291"/>
      <c r="TUF35" s="291"/>
      <c r="TUG35" s="291"/>
      <c r="TUH35" s="291"/>
      <c r="TUI35" s="291"/>
      <c r="TUJ35" s="291"/>
      <c r="TUK35" s="291"/>
      <c r="TUL35" s="291"/>
      <c r="TUM35" s="291"/>
      <c r="TUN35" s="291"/>
      <c r="TUO35" s="291"/>
      <c r="TUP35" s="291"/>
      <c r="TUQ35" s="291"/>
      <c r="TUR35" s="291"/>
      <c r="TUS35" s="291"/>
      <c r="TUT35" s="291"/>
      <c r="TUU35" s="291"/>
      <c r="TUV35" s="291"/>
      <c r="TUW35" s="291"/>
      <c r="TUX35" s="291"/>
      <c r="TUY35" s="291"/>
      <c r="TUZ35" s="291"/>
      <c r="TVA35" s="291"/>
      <c r="TVB35" s="291"/>
      <c r="TVC35" s="291"/>
      <c r="TVD35" s="291"/>
      <c r="TVE35" s="291"/>
      <c r="TVF35" s="291"/>
      <c r="TVG35" s="291"/>
      <c r="TVH35" s="291"/>
      <c r="TVI35" s="291"/>
      <c r="TVJ35" s="291"/>
      <c r="TVK35" s="291"/>
      <c r="TVL35" s="291"/>
      <c r="TVM35" s="291"/>
      <c r="TVN35" s="291"/>
      <c r="TVO35" s="291"/>
      <c r="TVP35" s="291"/>
      <c r="TVQ35" s="291"/>
      <c r="TVR35" s="291"/>
      <c r="TVS35" s="291"/>
      <c r="TVT35" s="291"/>
      <c r="TVU35" s="291"/>
      <c r="TVV35" s="291"/>
      <c r="TVW35" s="291"/>
      <c r="TVX35" s="291"/>
      <c r="TVY35" s="291"/>
      <c r="TVZ35" s="291"/>
      <c r="TWA35" s="291"/>
      <c r="TWB35" s="291"/>
      <c r="TWC35" s="291"/>
      <c r="TWD35" s="291"/>
      <c r="TWE35" s="291"/>
      <c r="TWF35" s="291"/>
      <c r="TWG35" s="291"/>
      <c r="TWH35" s="291"/>
      <c r="TWI35" s="291"/>
      <c r="TWJ35" s="291"/>
      <c r="TWK35" s="291"/>
      <c r="TWL35" s="291"/>
      <c r="TWM35" s="291"/>
      <c r="TWN35" s="291"/>
      <c r="TWO35" s="291"/>
      <c r="TWP35" s="291"/>
      <c r="TWQ35" s="291"/>
      <c r="TWR35" s="291"/>
      <c r="TWS35" s="291"/>
      <c r="TWT35" s="291"/>
      <c r="TWU35" s="291"/>
      <c r="TWV35" s="291"/>
      <c r="TWW35" s="291"/>
      <c r="TWX35" s="291"/>
      <c r="TWY35" s="291"/>
      <c r="TWZ35" s="291"/>
      <c r="TXA35" s="291"/>
      <c r="TXB35" s="291"/>
      <c r="TXC35" s="291"/>
      <c r="TXD35" s="291"/>
      <c r="TXE35" s="291"/>
      <c r="TXF35" s="291"/>
      <c r="TXG35" s="291"/>
      <c r="TXH35" s="291"/>
      <c r="TXI35" s="291"/>
      <c r="TXJ35" s="291"/>
      <c r="TXK35" s="291"/>
      <c r="TXL35" s="291"/>
      <c r="TXM35" s="291"/>
      <c r="TXN35" s="291"/>
      <c r="TXO35" s="291"/>
      <c r="TXP35" s="291"/>
      <c r="TXQ35" s="291"/>
      <c r="TXR35" s="291"/>
      <c r="TXS35" s="291"/>
      <c r="TXT35" s="291"/>
      <c r="TXU35" s="291"/>
      <c r="TXV35" s="291"/>
      <c r="TXW35" s="291"/>
      <c r="TXX35" s="291"/>
      <c r="TXY35" s="291"/>
      <c r="TXZ35" s="291"/>
      <c r="TYA35" s="291"/>
      <c r="TYB35" s="291"/>
      <c r="TYC35" s="291"/>
      <c r="TYD35" s="291"/>
      <c r="TYE35" s="291"/>
      <c r="TYF35" s="291"/>
      <c r="TYG35" s="291"/>
      <c r="TYH35" s="291"/>
      <c r="TYI35" s="291"/>
      <c r="TYJ35" s="291"/>
      <c r="TYK35" s="291"/>
      <c r="TYL35" s="291"/>
      <c r="TYM35" s="291"/>
      <c r="TYN35" s="291"/>
      <c r="TYO35" s="291"/>
      <c r="TYP35" s="291"/>
      <c r="TYQ35" s="291"/>
      <c r="TYR35" s="291"/>
      <c r="TYS35" s="291"/>
      <c r="TYT35" s="291"/>
      <c r="TYU35" s="291"/>
      <c r="TYV35" s="291"/>
      <c r="TYW35" s="291"/>
      <c r="TYX35" s="291"/>
      <c r="TYY35" s="291"/>
      <c r="TYZ35" s="291"/>
      <c r="TZA35" s="291"/>
      <c r="TZB35" s="291"/>
      <c r="TZC35" s="291"/>
      <c r="TZD35" s="291"/>
      <c r="TZE35" s="291"/>
      <c r="TZF35" s="291"/>
      <c r="TZG35" s="291"/>
      <c r="TZH35" s="291"/>
      <c r="TZI35" s="291"/>
      <c r="TZJ35" s="291"/>
      <c r="TZK35" s="291"/>
      <c r="TZL35" s="291"/>
      <c r="TZM35" s="291"/>
      <c r="TZN35" s="291"/>
      <c r="TZO35" s="291"/>
      <c r="TZP35" s="291"/>
      <c r="TZQ35" s="291"/>
      <c r="TZR35" s="291"/>
      <c r="TZS35" s="291"/>
      <c r="TZT35" s="291"/>
      <c r="TZU35" s="291"/>
      <c r="TZV35" s="291"/>
      <c r="TZW35" s="291"/>
      <c r="TZX35" s="291"/>
      <c r="TZY35" s="291"/>
      <c r="TZZ35" s="291"/>
      <c r="UAA35" s="291"/>
      <c r="UAB35" s="291"/>
      <c r="UAC35" s="291"/>
      <c r="UAD35" s="291"/>
      <c r="UAE35" s="291"/>
      <c r="UAF35" s="291"/>
      <c r="UAG35" s="291"/>
      <c r="UAH35" s="291"/>
      <c r="UAI35" s="291"/>
      <c r="UAJ35" s="291"/>
      <c r="UAK35" s="291"/>
      <c r="UAL35" s="291"/>
      <c r="UAM35" s="291"/>
      <c r="UAN35" s="291"/>
      <c r="UAO35" s="291"/>
      <c r="UAP35" s="291"/>
      <c r="UAQ35" s="291"/>
      <c r="UAR35" s="291"/>
      <c r="UAS35" s="291"/>
      <c r="UAT35" s="291"/>
      <c r="UAU35" s="291"/>
      <c r="UAV35" s="291"/>
      <c r="UAW35" s="291"/>
      <c r="UAX35" s="291"/>
      <c r="UAY35" s="291"/>
      <c r="UAZ35" s="291"/>
      <c r="UBA35" s="291"/>
      <c r="UBB35" s="291"/>
      <c r="UBC35" s="291"/>
      <c r="UBD35" s="291"/>
      <c r="UBE35" s="291"/>
      <c r="UBF35" s="291"/>
      <c r="UBG35" s="291"/>
      <c r="UBH35" s="291"/>
      <c r="UBI35" s="291"/>
      <c r="UBJ35" s="291"/>
      <c r="UBK35" s="291"/>
      <c r="UBL35" s="291"/>
      <c r="UBM35" s="291"/>
      <c r="UBN35" s="291"/>
      <c r="UBO35" s="291"/>
      <c r="UBP35" s="291"/>
      <c r="UBQ35" s="291"/>
      <c r="UBR35" s="291"/>
      <c r="UBS35" s="291"/>
      <c r="UBT35" s="291"/>
      <c r="UBU35" s="291"/>
      <c r="UBV35" s="291"/>
      <c r="UBW35" s="291"/>
      <c r="UBX35" s="291"/>
      <c r="UBY35" s="291"/>
      <c r="UBZ35" s="291"/>
      <c r="UCA35" s="291"/>
      <c r="UCB35" s="291"/>
      <c r="UCC35" s="291"/>
      <c r="UCD35" s="291"/>
      <c r="UCE35" s="291"/>
      <c r="UCF35" s="291"/>
      <c r="UCG35" s="291"/>
      <c r="UCH35" s="291"/>
      <c r="UCI35" s="291"/>
      <c r="UCJ35" s="291"/>
      <c r="UCK35" s="291"/>
      <c r="UCL35" s="291"/>
      <c r="UCM35" s="291"/>
      <c r="UCN35" s="291"/>
      <c r="UCO35" s="291"/>
      <c r="UCP35" s="291"/>
      <c r="UCQ35" s="291"/>
      <c r="UCR35" s="291"/>
      <c r="UCS35" s="291"/>
      <c r="UCT35" s="291"/>
      <c r="UCU35" s="291"/>
      <c r="UCV35" s="291"/>
      <c r="UCW35" s="291"/>
      <c r="UCX35" s="291"/>
      <c r="UCY35" s="291"/>
      <c r="UCZ35" s="291"/>
      <c r="UDA35" s="291"/>
      <c r="UDB35" s="291"/>
      <c r="UDC35" s="291"/>
      <c r="UDD35" s="291"/>
      <c r="UDE35" s="291"/>
      <c r="UDF35" s="291"/>
      <c r="UDG35" s="291"/>
      <c r="UDH35" s="291"/>
      <c r="UDI35" s="291"/>
      <c r="UDJ35" s="291"/>
      <c r="UDK35" s="291"/>
      <c r="UDL35" s="291"/>
      <c r="UDM35" s="291"/>
      <c r="UDN35" s="291"/>
      <c r="UDO35" s="291"/>
      <c r="UDP35" s="291"/>
      <c r="UDQ35" s="291"/>
      <c r="UDR35" s="291"/>
      <c r="UDS35" s="291"/>
      <c r="UDT35" s="291"/>
      <c r="UDU35" s="291"/>
      <c r="UDV35" s="291"/>
      <c r="UDW35" s="291"/>
      <c r="UDX35" s="291"/>
      <c r="UDY35" s="291"/>
      <c r="UDZ35" s="291"/>
      <c r="UEA35" s="291"/>
      <c r="UEB35" s="291"/>
      <c r="UEC35" s="291"/>
      <c r="UED35" s="291"/>
      <c r="UEE35" s="291"/>
      <c r="UEF35" s="291"/>
      <c r="UEG35" s="291"/>
      <c r="UEH35" s="291"/>
      <c r="UEI35" s="291"/>
      <c r="UEJ35" s="291"/>
      <c r="UEK35" s="291"/>
      <c r="UEL35" s="291"/>
      <c r="UEM35" s="291"/>
      <c r="UEN35" s="291"/>
      <c r="UEO35" s="291"/>
      <c r="UEP35" s="291"/>
      <c r="UEQ35" s="291"/>
      <c r="UER35" s="291"/>
      <c r="UES35" s="291"/>
      <c r="UET35" s="291"/>
      <c r="UEU35" s="291"/>
      <c r="UEV35" s="291"/>
      <c r="UEW35" s="291"/>
      <c r="UEX35" s="291"/>
      <c r="UEY35" s="291"/>
      <c r="UEZ35" s="291"/>
      <c r="UFA35" s="291"/>
      <c r="UFB35" s="291"/>
      <c r="UFC35" s="291"/>
      <c r="UFD35" s="291"/>
      <c r="UFE35" s="291"/>
      <c r="UFF35" s="291"/>
      <c r="UFG35" s="291"/>
      <c r="UFH35" s="291"/>
      <c r="UFI35" s="291"/>
      <c r="UFJ35" s="291"/>
      <c r="UFK35" s="291"/>
      <c r="UFL35" s="291"/>
      <c r="UFM35" s="291"/>
      <c r="UFN35" s="291"/>
      <c r="UFO35" s="291"/>
      <c r="UFP35" s="291"/>
      <c r="UFQ35" s="291"/>
      <c r="UFR35" s="291"/>
      <c r="UFS35" s="291"/>
      <c r="UFT35" s="291"/>
      <c r="UFU35" s="291"/>
      <c r="UFV35" s="291"/>
      <c r="UFW35" s="291"/>
      <c r="UFX35" s="291"/>
      <c r="UFY35" s="291"/>
      <c r="UFZ35" s="291"/>
      <c r="UGA35" s="291"/>
      <c r="UGB35" s="291"/>
      <c r="UGC35" s="291"/>
      <c r="UGD35" s="291"/>
      <c r="UGE35" s="291"/>
      <c r="UGF35" s="291"/>
      <c r="UGG35" s="291"/>
      <c r="UGH35" s="291"/>
      <c r="UGI35" s="291"/>
      <c r="UGJ35" s="291"/>
      <c r="UGK35" s="291"/>
      <c r="UGL35" s="291"/>
      <c r="UGM35" s="291"/>
      <c r="UGN35" s="291"/>
      <c r="UGO35" s="291"/>
      <c r="UGP35" s="291"/>
      <c r="UGQ35" s="291"/>
      <c r="UGR35" s="291"/>
      <c r="UGS35" s="291"/>
      <c r="UGT35" s="291"/>
      <c r="UGU35" s="291"/>
      <c r="UGV35" s="291"/>
      <c r="UGW35" s="291"/>
      <c r="UGX35" s="291"/>
      <c r="UGY35" s="291"/>
      <c r="UGZ35" s="291"/>
      <c r="UHA35" s="291"/>
      <c r="UHB35" s="291"/>
      <c r="UHC35" s="291"/>
      <c r="UHD35" s="291"/>
      <c r="UHE35" s="291"/>
      <c r="UHF35" s="291"/>
      <c r="UHG35" s="291"/>
      <c r="UHH35" s="291"/>
      <c r="UHI35" s="291"/>
      <c r="UHJ35" s="291"/>
      <c r="UHK35" s="291"/>
      <c r="UHL35" s="291"/>
      <c r="UHM35" s="291"/>
      <c r="UHN35" s="291"/>
      <c r="UHO35" s="291"/>
      <c r="UHP35" s="291"/>
      <c r="UHQ35" s="291"/>
      <c r="UHR35" s="291"/>
      <c r="UHS35" s="291"/>
      <c r="UHT35" s="291"/>
      <c r="UHU35" s="291"/>
      <c r="UHV35" s="291"/>
      <c r="UHW35" s="291"/>
      <c r="UHX35" s="291"/>
      <c r="UHY35" s="291"/>
      <c r="UHZ35" s="291"/>
      <c r="UIA35" s="291"/>
      <c r="UIB35" s="291"/>
      <c r="UIC35" s="291"/>
      <c r="UID35" s="291"/>
      <c r="UIE35" s="291"/>
      <c r="UIF35" s="291"/>
      <c r="UIG35" s="291"/>
      <c r="UIH35" s="291"/>
      <c r="UII35" s="291"/>
      <c r="UIJ35" s="291"/>
      <c r="UIK35" s="291"/>
      <c r="UIL35" s="291"/>
      <c r="UIM35" s="291"/>
      <c r="UIN35" s="291"/>
      <c r="UIO35" s="291"/>
      <c r="UIP35" s="291"/>
      <c r="UIQ35" s="291"/>
      <c r="UIR35" s="291"/>
      <c r="UIS35" s="291"/>
      <c r="UIT35" s="291"/>
      <c r="UIU35" s="291"/>
      <c r="UIV35" s="291"/>
      <c r="UIW35" s="291"/>
      <c r="UIX35" s="291"/>
      <c r="UIY35" s="291"/>
      <c r="UIZ35" s="291"/>
      <c r="UJA35" s="291"/>
      <c r="UJB35" s="291"/>
      <c r="UJC35" s="291"/>
      <c r="UJD35" s="291"/>
      <c r="UJE35" s="291"/>
      <c r="UJF35" s="291"/>
      <c r="UJG35" s="291"/>
      <c r="UJH35" s="291"/>
      <c r="UJI35" s="291"/>
      <c r="UJJ35" s="291"/>
      <c r="UJK35" s="291"/>
      <c r="UJL35" s="291"/>
      <c r="UJM35" s="291"/>
      <c r="UJN35" s="291"/>
      <c r="UJO35" s="291"/>
      <c r="UJP35" s="291"/>
      <c r="UJQ35" s="291"/>
      <c r="UJR35" s="291"/>
      <c r="UJS35" s="291"/>
      <c r="UJT35" s="291"/>
      <c r="UJU35" s="291"/>
      <c r="UJV35" s="291"/>
      <c r="UJW35" s="291"/>
      <c r="UJX35" s="291"/>
      <c r="UJY35" s="291"/>
      <c r="UJZ35" s="291"/>
      <c r="UKA35" s="291"/>
      <c r="UKB35" s="291"/>
      <c r="UKC35" s="291"/>
      <c r="UKD35" s="291"/>
      <c r="UKE35" s="291"/>
      <c r="UKF35" s="291"/>
      <c r="UKG35" s="291"/>
      <c r="UKH35" s="291"/>
      <c r="UKI35" s="291"/>
      <c r="UKJ35" s="291"/>
      <c r="UKK35" s="291"/>
      <c r="UKL35" s="291"/>
      <c r="UKM35" s="291"/>
      <c r="UKN35" s="291"/>
      <c r="UKO35" s="291"/>
      <c r="UKP35" s="291"/>
      <c r="UKQ35" s="291"/>
      <c r="UKR35" s="291"/>
      <c r="UKS35" s="291"/>
      <c r="UKT35" s="291"/>
      <c r="UKU35" s="291"/>
      <c r="UKV35" s="291"/>
      <c r="UKW35" s="291"/>
      <c r="UKX35" s="291"/>
      <c r="UKY35" s="291"/>
      <c r="UKZ35" s="291"/>
      <c r="ULA35" s="291"/>
      <c r="ULB35" s="291"/>
      <c r="ULC35" s="291"/>
      <c r="ULD35" s="291"/>
      <c r="ULE35" s="291"/>
      <c r="ULF35" s="291"/>
      <c r="ULG35" s="291"/>
      <c r="ULH35" s="291"/>
      <c r="ULI35" s="291"/>
      <c r="ULJ35" s="291"/>
      <c r="ULK35" s="291"/>
      <c r="ULL35" s="291"/>
      <c r="ULM35" s="291"/>
      <c r="ULN35" s="291"/>
      <c r="ULO35" s="291"/>
      <c r="ULP35" s="291"/>
      <c r="ULQ35" s="291"/>
      <c r="ULR35" s="291"/>
      <c r="ULS35" s="291"/>
      <c r="ULT35" s="291"/>
      <c r="ULU35" s="291"/>
      <c r="ULV35" s="291"/>
      <c r="ULW35" s="291"/>
      <c r="ULX35" s="291"/>
      <c r="ULY35" s="291"/>
      <c r="ULZ35" s="291"/>
      <c r="UMA35" s="291"/>
      <c r="UMB35" s="291"/>
      <c r="UMC35" s="291"/>
      <c r="UMD35" s="291"/>
      <c r="UME35" s="291"/>
      <c r="UMF35" s="291"/>
      <c r="UMG35" s="291"/>
      <c r="UMH35" s="291"/>
      <c r="UMI35" s="291"/>
      <c r="UMJ35" s="291"/>
      <c r="UMK35" s="291"/>
      <c r="UML35" s="291"/>
      <c r="UMM35" s="291"/>
      <c r="UMN35" s="291"/>
      <c r="UMO35" s="291"/>
      <c r="UMP35" s="291"/>
      <c r="UMQ35" s="291"/>
      <c r="UMR35" s="291"/>
      <c r="UMS35" s="291"/>
      <c r="UMT35" s="291"/>
      <c r="UMU35" s="291"/>
      <c r="UMV35" s="291"/>
      <c r="UMW35" s="291"/>
      <c r="UMX35" s="291"/>
      <c r="UMY35" s="291"/>
      <c r="UMZ35" s="291"/>
      <c r="UNA35" s="291"/>
      <c r="UNB35" s="291"/>
      <c r="UNC35" s="291"/>
      <c r="UND35" s="291"/>
      <c r="UNE35" s="291"/>
      <c r="UNF35" s="291"/>
      <c r="UNG35" s="291"/>
      <c r="UNH35" s="291"/>
      <c r="UNI35" s="291"/>
      <c r="UNJ35" s="291"/>
      <c r="UNK35" s="291"/>
      <c r="UNL35" s="291"/>
      <c r="UNM35" s="291"/>
      <c r="UNN35" s="291"/>
      <c r="UNO35" s="291"/>
      <c r="UNP35" s="291"/>
      <c r="UNQ35" s="291"/>
      <c r="UNR35" s="291"/>
      <c r="UNS35" s="291"/>
      <c r="UNT35" s="291"/>
      <c r="UNU35" s="291"/>
      <c r="UNV35" s="291"/>
      <c r="UNW35" s="291"/>
      <c r="UNX35" s="291"/>
      <c r="UNY35" s="291"/>
      <c r="UNZ35" s="291"/>
      <c r="UOA35" s="291"/>
      <c r="UOB35" s="291"/>
      <c r="UOC35" s="291"/>
      <c r="UOD35" s="291"/>
      <c r="UOE35" s="291"/>
      <c r="UOF35" s="291"/>
      <c r="UOG35" s="291"/>
      <c r="UOH35" s="291"/>
      <c r="UOI35" s="291"/>
      <c r="UOJ35" s="291"/>
      <c r="UOK35" s="291"/>
      <c r="UOL35" s="291"/>
      <c r="UOM35" s="291"/>
      <c r="UON35" s="291"/>
      <c r="UOO35" s="291"/>
      <c r="UOP35" s="291"/>
      <c r="UOQ35" s="291"/>
      <c r="UOR35" s="291"/>
      <c r="UOS35" s="291"/>
      <c r="UOT35" s="291"/>
      <c r="UOU35" s="291"/>
      <c r="UOV35" s="291"/>
      <c r="UOW35" s="291"/>
      <c r="UOX35" s="291"/>
      <c r="UOY35" s="291"/>
      <c r="UOZ35" s="291"/>
      <c r="UPA35" s="291"/>
      <c r="UPB35" s="291"/>
      <c r="UPC35" s="291"/>
      <c r="UPD35" s="291"/>
      <c r="UPE35" s="291"/>
      <c r="UPF35" s="291"/>
      <c r="UPG35" s="291"/>
      <c r="UPH35" s="291"/>
      <c r="UPI35" s="291"/>
      <c r="UPJ35" s="291"/>
      <c r="UPK35" s="291"/>
      <c r="UPL35" s="291"/>
      <c r="UPM35" s="291"/>
      <c r="UPN35" s="291"/>
      <c r="UPO35" s="291"/>
      <c r="UPP35" s="291"/>
      <c r="UPQ35" s="291"/>
      <c r="UPR35" s="291"/>
      <c r="UPS35" s="291"/>
      <c r="UPT35" s="291"/>
      <c r="UPU35" s="291"/>
      <c r="UPV35" s="291"/>
      <c r="UPW35" s="291"/>
      <c r="UPX35" s="291"/>
      <c r="UPY35" s="291"/>
      <c r="UPZ35" s="291"/>
      <c r="UQA35" s="291"/>
      <c r="UQB35" s="291"/>
      <c r="UQC35" s="291"/>
      <c r="UQD35" s="291"/>
      <c r="UQE35" s="291"/>
      <c r="UQF35" s="291"/>
      <c r="UQG35" s="291"/>
      <c r="UQH35" s="291"/>
      <c r="UQI35" s="291"/>
      <c r="UQJ35" s="291"/>
      <c r="UQK35" s="291"/>
      <c r="UQL35" s="291"/>
      <c r="UQM35" s="291"/>
      <c r="UQN35" s="291"/>
      <c r="UQO35" s="291"/>
      <c r="UQP35" s="291"/>
      <c r="UQQ35" s="291"/>
      <c r="UQR35" s="291"/>
      <c r="UQS35" s="291"/>
      <c r="UQT35" s="291"/>
      <c r="UQU35" s="291"/>
      <c r="UQV35" s="291"/>
      <c r="UQW35" s="291"/>
      <c r="UQX35" s="291"/>
      <c r="UQY35" s="291"/>
      <c r="UQZ35" s="291"/>
      <c r="URA35" s="291"/>
      <c r="URB35" s="291"/>
      <c r="URC35" s="291"/>
      <c r="URD35" s="291"/>
      <c r="URE35" s="291"/>
      <c r="URF35" s="291"/>
      <c r="URG35" s="291"/>
      <c r="URH35" s="291"/>
      <c r="URI35" s="291"/>
      <c r="URJ35" s="291"/>
      <c r="URK35" s="291"/>
      <c r="URL35" s="291"/>
      <c r="URM35" s="291"/>
      <c r="URN35" s="291"/>
      <c r="URO35" s="291"/>
      <c r="URP35" s="291"/>
      <c r="URQ35" s="291"/>
      <c r="URR35" s="291"/>
      <c r="URS35" s="291"/>
      <c r="URT35" s="291"/>
      <c r="URU35" s="291"/>
      <c r="URV35" s="291"/>
      <c r="URW35" s="291"/>
      <c r="URX35" s="291"/>
      <c r="URY35" s="291"/>
      <c r="URZ35" s="291"/>
      <c r="USA35" s="291"/>
      <c r="USB35" s="291"/>
      <c r="USC35" s="291"/>
      <c r="USD35" s="291"/>
      <c r="USE35" s="291"/>
      <c r="USF35" s="291"/>
      <c r="USG35" s="291"/>
      <c r="USH35" s="291"/>
      <c r="USI35" s="291"/>
      <c r="USJ35" s="291"/>
      <c r="USK35" s="291"/>
      <c r="USL35" s="291"/>
      <c r="USM35" s="291"/>
      <c r="USN35" s="291"/>
      <c r="USO35" s="291"/>
      <c r="USP35" s="291"/>
      <c r="USQ35" s="291"/>
      <c r="USR35" s="291"/>
      <c r="USS35" s="291"/>
      <c r="UST35" s="291"/>
      <c r="USU35" s="291"/>
      <c r="USV35" s="291"/>
      <c r="USW35" s="291"/>
      <c r="USX35" s="291"/>
      <c r="USY35" s="291"/>
      <c r="USZ35" s="291"/>
      <c r="UTA35" s="291"/>
      <c r="UTB35" s="291"/>
      <c r="UTC35" s="291"/>
      <c r="UTD35" s="291"/>
      <c r="UTE35" s="291"/>
      <c r="UTF35" s="291"/>
      <c r="UTG35" s="291"/>
      <c r="UTH35" s="291"/>
      <c r="UTI35" s="291"/>
      <c r="UTJ35" s="291"/>
      <c r="UTK35" s="291"/>
      <c r="UTL35" s="291"/>
      <c r="UTM35" s="291"/>
      <c r="UTN35" s="291"/>
      <c r="UTO35" s="291"/>
      <c r="UTP35" s="291"/>
      <c r="UTQ35" s="291"/>
      <c r="UTR35" s="291"/>
      <c r="UTS35" s="291"/>
      <c r="UTT35" s="291"/>
      <c r="UTU35" s="291"/>
      <c r="UTV35" s="291"/>
      <c r="UTW35" s="291"/>
      <c r="UTX35" s="291"/>
      <c r="UTY35" s="291"/>
      <c r="UTZ35" s="291"/>
      <c r="UUA35" s="291"/>
      <c r="UUB35" s="291"/>
      <c r="UUC35" s="291"/>
      <c r="UUD35" s="291"/>
      <c r="UUE35" s="291"/>
      <c r="UUF35" s="291"/>
      <c r="UUG35" s="291"/>
      <c r="UUH35" s="291"/>
      <c r="UUI35" s="291"/>
      <c r="UUJ35" s="291"/>
      <c r="UUK35" s="291"/>
      <c r="UUL35" s="291"/>
      <c r="UUM35" s="291"/>
      <c r="UUN35" s="291"/>
      <c r="UUO35" s="291"/>
      <c r="UUP35" s="291"/>
      <c r="UUQ35" s="291"/>
      <c r="UUR35" s="291"/>
      <c r="UUS35" s="291"/>
      <c r="UUT35" s="291"/>
      <c r="UUU35" s="291"/>
      <c r="UUV35" s="291"/>
      <c r="UUW35" s="291"/>
      <c r="UUX35" s="291"/>
      <c r="UUY35" s="291"/>
      <c r="UUZ35" s="291"/>
      <c r="UVA35" s="291"/>
      <c r="UVB35" s="291"/>
      <c r="UVC35" s="291"/>
      <c r="UVD35" s="291"/>
      <c r="UVE35" s="291"/>
      <c r="UVF35" s="291"/>
      <c r="UVG35" s="291"/>
      <c r="UVH35" s="291"/>
      <c r="UVI35" s="291"/>
      <c r="UVJ35" s="291"/>
      <c r="UVK35" s="291"/>
      <c r="UVL35" s="291"/>
      <c r="UVM35" s="291"/>
      <c r="UVN35" s="291"/>
      <c r="UVO35" s="291"/>
      <c r="UVP35" s="291"/>
      <c r="UVQ35" s="291"/>
      <c r="UVR35" s="291"/>
      <c r="UVS35" s="291"/>
      <c r="UVT35" s="291"/>
      <c r="UVU35" s="291"/>
      <c r="UVV35" s="291"/>
      <c r="UVW35" s="291"/>
      <c r="UVX35" s="291"/>
      <c r="UVY35" s="291"/>
      <c r="UVZ35" s="291"/>
      <c r="UWA35" s="291"/>
      <c r="UWB35" s="291"/>
      <c r="UWC35" s="291"/>
      <c r="UWD35" s="291"/>
      <c r="UWE35" s="291"/>
      <c r="UWF35" s="291"/>
      <c r="UWG35" s="291"/>
      <c r="UWH35" s="291"/>
      <c r="UWI35" s="291"/>
      <c r="UWJ35" s="291"/>
      <c r="UWK35" s="291"/>
      <c r="UWL35" s="291"/>
      <c r="UWM35" s="291"/>
      <c r="UWN35" s="291"/>
      <c r="UWO35" s="291"/>
      <c r="UWP35" s="291"/>
      <c r="UWQ35" s="291"/>
      <c r="UWR35" s="291"/>
      <c r="UWS35" s="291"/>
      <c r="UWT35" s="291"/>
      <c r="UWU35" s="291"/>
      <c r="UWV35" s="291"/>
      <c r="UWW35" s="291"/>
      <c r="UWX35" s="291"/>
      <c r="UWY35" s="291"/>
      <c r="UWZ35" s="291"/>
      <c r="UXA35" s="291"/>
      <c r="UXB35" s="291"/>
      <c r="UXC35" s="291"/>
      <c r="UXD35" s="291"/>
      <c r="UXE35" s="291"/>
      <c r="UXF35" s="291"/>
      <c r="UXG35" s="291"/>
      <c r="UXH35" s="291"/>
      <c r="UXI35" s="291"/>
      <c r="UXJ35" s="291"/>
      <c r="UXK35" s="291"/>
      <c r="UXL35" s="291"/>
      <c r="UXM35" s="291"/>
      <c r="UXN35" s="291"/>
      <c r="UXO35" s="291"/>
      <c r="UXP35" s="291"/>
      <c r="UXQ35" s="291"/>
      <c r="UXR35" s="291"/>
      <c r="UXS35" s="291"/>
      <c r="UXT35" s="291"/>
      <c r="UXU35" s="291"/>
      <c r="UXV35" s="291"/>
      <c r="UXW35" s="291"/>
      <c r="UXX35" s="291"/>
      <c r="UXY35" s="291"/>
      <c r="UXZ35" s="291"/>
      <c r="UYA35" s="291"/>
      <c r="UYB35" s="291"/>
      <c r="UYC35" s="291"/>
      <c r="UYD35" s="291"/>
      <c r="UYE35" s="291"/>
      <c r="UYF35" s="291"/>
      <c r="UYG35" s="291"/>
      <c r="UYH35" s="291"/>
      <c r="UYI35" s="291"/>
      <c r="UYJ35" s="291"/>
      <c r="UYK35" s="291"/>
      <c r="UYL35" s="291"/>
      <c r="UYM35" s="291"/>
      <c r="UYN35" s="291"/>
      <c r="UYO35" s="291"/>
      <c r="UYP35" s="291"/>
      <c r="UYQ35" s="291"/>
      <c r="UYR35" s="291"/>
      <c r="UYS35" s="291"/>
      <c r="UYT35" s="291"/>
      <c r="UYU35" s="291"/>
      <c r="UYV35" s="291"/>
      <c r="UYW35" s="291"/>
      <c r="UYX35" s="291"/>
      <c r="UYY35" s="291"/>
      <c r="UYZ35" s="291"/>
      <c r="UZA35" s="291"/>
      <c r="UZB35" s="291"/>
      <c r="UZC35" s="291"/>
      <c r="UZD35" s="291"/>
      <c r="UZE35" s="291"/>
      <c r="UZF35" s="291"/>
      <c r="UZG35" s="291"/>
      <c r="UZH35" s="291"/>
      <c r="UZI35" s="291"/>
      <c r="UZJ35" s="291"/>
      <c r="UZK35" s="291"/>
      <c r="UZL35" s="291"/>
      <c r="UZM35" s="291"/>
      <c r="UZN35" s="291"/>
      <c r="UZO35" s="291"/>
      <c r="UZP35" s="291"/>
      <c r="UZQ35" s="291"/>
      <c r="UZR35" s="291"/>
      <c r="UZS35" s="291"/>
      <c r="UZT35" s="291"/>
      <c r="UZU35" s="291"/>
      <c r="UZV35" s="291"/>
      <c r="UZW35" s="291"/>
      <c r="UZX35" s="291"/>
      <c r="UZY35" s="291"/>
      <c r="UZZ35" s="291"/>
      <c r="VAA35" s="291"/>
      <c r="VAB35" s="291"/>
      <c r="VAC35" s="291"/>
      <c r="VAD35" s="291"/>
      <c r="VAE35" s="291"/>
      <c r="VAF35" s="291"/>
      <c r="VAG35" s="291"/>
      <c r="VAH35" s="291"/>
      <c r="VAI35" s="291"/>
      <c r="VAJ35" s="291"/>
      <c r="VAK35" s="291"/>
      <c r="VAL35" s="291"/>
      <c r="VAM35" s="291"/>
      <c r="VAN35" s="291"/>
      <c r="VAO35" s="291"/>
      <c r="VAP35" s="291"/>
      <c r="VAQ35" s="291"/>
      <c r="VAR35" s="291"/>
      <c r="VAS35" s="291"/>
      <c r="VAT35" s="291"/>
      <c r="VAU35" s="291"/>
      <c r="VAV35" s="291"/>
      <c r="VAW35" s="291"/>
      <c r="VAX35" s="291"/>
      <c r="VAY35" s="291"/>
      <c r="VAZ35" s="291"/>
      <c r="VBA35" s="291"/>
      <c r="VBB35" s="291"/>
      <c r="VBC35" s="291"/>
      <c r="VBD35" s="291"/>
      <c r="VBE35" s="291"/>
      <c r="VBF35" s="291"/>
      <c r="VBG35" s="291"/>
      <c r="VBH35" s="291"/>
      <c r="VBI35" s="291"/>
      <c r="VBJ35" s="291"/>
      <c r="VBK35" s="291"/>
      <c r="VBL35" s="291"/>
      <c r="VBM35" s="291"/>
      <c r="VBN35" s="291"/>
      <c r="VBO35" s="291"/>
      <c r="VBP35" s="291"/>
      <c r="VBQ35" s="291"/>
      <c r="VBR35" s="291"/>
      <c r="VBS35" s="291"/>
      <c r="VBT35" s="291"/>
      <c r="VBU35" s="291"/>
      <c r="VBV35" s="291"/>
      <c r="VBW35" s="291"/>
      <c r="VBX35" s="291"/>
      <c r="VBY35" s="291"/>
      <c r="VBZ35" s="291"/>
      <c r="VCA35" s="291"/>
      <c r="VCB35" s="291"/>
      <c r="VCC35" s="291"/>
      <c r="VCD35" s="291"/>
      <c r="VCE35" s="291"/>
      <c r="VCF35" s="291"/>
      <c r="VCG35" s="291"/>
      <c r="VCH35" s="291"/>
      <c r="VCI35" s="291"/>
      <c r="VCJ35" s="291"/>
      <c r="VCK35" s="291"/>
      <c r="VCL35" s="291"/>
      <c r="VCM35" s="291"/>
      <c r="VCN35" s="291"/>
      <c r="VCO35" s="291"/>
      <c r="VCP35" s="291"/>
      <c r="VCQ35" s="291"/>
      <c r="VCR35" s="291"/>
      <c r="VCS35" s="291"/>
      <c r="VCT35" s="291"/>
      <c r="VCU35" s="291"/>
      <c r="VCV35" s="291"/>
      <c r="VCW35" s="291"/>
      <c r="VCX35" s="291"/>
      <c r="VCY35" s="291"/>
      <c r="VCZ35" s="291"/>
      <c r="VDA35" s="291"/>
      <c r="VDB35" s="291"/>
      <c r="VDC35" s="291"/>
      <c r="VDD35" s="291"/>
      <c r="VDE35" s="291"/>
      <c r="VDF35" s="291"/>
      <c r="VDG35" s="291"/>
      <c r="VDH35" s="291"/>
      <c r="VDI35" s="291"/>
      <c r="VDJ35" s="291"/>
      <c r="VDK35" s="291"/>
      <c r="VDL35" s="291"/>
      <c r="VDM35" s="291"/>
      <c r="VDN35" s="291"/>
      <c r="VDO35" s="291"/>
      <c r="VDP35" s="291"/>
      <c r="VDQ35" s="291"/>
      <c r="VDR35" s="291"/>
      <c r="VDS35" s="291"/>
      <c r="VDT35" s="291"/>
      <c r="VDU35" s="291"/>
      <c r="VDV35" s="291"/>
      <c r="VDW35" s="291"/>
      <c r="VDX35" s="291"/>
      <c r="VDY35" s="291"/>
      <c r="VDZ35" s="291"/>
      <c r="VEA35" s="291"/>
      <c r="VEB35" s="291"/>
      <c r="VEC35" s="291"/>
      <c r="VED35" s="291"/>
      <c r="VEE35" s="291"/>
      <c r="VEF35" s="291"/>
      <c r="VEG35" s="291"/>
      <c r="VEH35" s="291"/>
      <c r="VEI35" s="291"/>
      <c r="VEJ35" s="291"/>
      <c r="VEK35" s="291"/>
      <c r="VEL35" s="291"/>
      <c r="VEM35" s="291"/>
      <c r="VEN35" s="291"/>
      <c r="VEO35" s="291"/>
      <c r="VEP35" s="291"/>
      <c r="VEQ35" s="291"/>
      <c r="VER35" s="291"/>
      <c r="VES35" s="291"/>
      <c r="VET35" s="291"/>
      <c r="VEU35" s="291"/>
      <c r="VEV35" s="291"/>
      <c r="VEW35" s="291"/>
      <c r="VEX35" s="291"/>
      <c r="VEY35" s="291"/>
      <c r="VEZ35" s="291"/>
      <c r="VFA35" s="291"/>
      <c r="VFB35" s="291"/>
      <c r="VFC35" s="291"/>
      <c r="VFD35" s="291"/>
      <c r="VFE35" s="291"/>
      <c r="VFF35" s="291"/>
      <c r="VFG35" s="291"/>
      <c r="VFH35" s="291"/>
      <c r="VFI35" s="291"/>
      <c r="VFJ35" s="291"/>
      <c r="VFK35" s="291"/>
      <c r="VFL35" s="291"/>
      <c r="VFM35" s="291"/>
      <c r="VFN35" s="291"/>
      <c r="VFO35" s="291"/>
      <c r="VFP35" s="291"/>
      <c r="VFQ35" s="291"/>
      <c r="VFR35" s="291"/>
      <c r="VFS35" s="291"/>
      <c r="VFT35" s="291"/>
      <c r="VFU35" s="291"/>
      <c r="VFV35" s="291"/>
      <c r="VFW35" s="291"/>
      <c r="VFX35" s="291"/>
      <c r="VFY35" s="291"/>
      <c r="VFZ35" s="291"/>
      <c r="VGA35" s="291"/>
      <c r="VGB35" s="291"/>
      <c r="VGC35" s="291"/>
      <c r="VGD35" s="291"/>
      <c r="VGE35" s="291"/>
      <c r="VGF35" s="291"/>
      <c r="VGG35" s="291"/>
      <c r="VGH35" s="291"/>
      <c r="VGI35" s="291"/>
      <c r="VGJ35" s="291"/>
      <c r="VGK35" s="291"/>
      <c r="VGL35" s="291"/>
      <c r="VGM35" s="291"/>
      <c r="VGN35" s="291"/>
      <c r="VGO35" s="291"/>
      <c r="VGP35" s="291"/>
      <c r="VGQ35" s="291"/>
      <c r="VGR35" s="291"/>
      <c r="VGS35" s="291"/>
      <c r="VGT35" s="291"/>
      <c r="VGU35" s="291"/>
      <c r="VGV35" s="291"/>
      <c r="VGW35" s="291"/>
      <c r="VGX35" s="291"/>
      <c r="VGY35" s="291"/>
      <c r="VGZ35" s="291"/>
      <c r="VHA35" s="291"/>
      <c r="VHB35" s="291"/>
      <c r="VHC35" s="291"/>
      <c r="VHD35" s="291"/>
      <c r="VHE35" s="291"/>
      <c r="VHF35" s="291"/>
      <c r="VHG35" s="291"/>
      <c r="VHH35" s="291"/>
      <c r="VHI35" s="291"/>
      <c r="VHJ35" s="291"/>
      <c r="VHK35" s="291"/>
      <c r="VHL35" s="291"/>
      <c r="VHM35" s="291"/>
      <c r="VHN35" s="291"/>
      <c r="VHO35" s="291"/>
      <c r="VHP35" s="291"/>
      <c r="VHQ35" s="291"/>
      <c r="VHR35" s="291"/>
      <c r="VHS35" s="291"/>
      <c r="VHT35" s="291"/>
      <c r="VHU35" s="291"/>
      <c r="VHV35" s="291"/>
      <c r="VHW35" s="291"/>
      <c r="VHX35" s="291"/>
      <c r="VHY35" s="291"/>
      <c r="VHZ35" s="291"/>
      <c r="VIA35" s="291"/>
      <c r="VIB35" s="291"/>
      <c r="VIC35" s="291"/>
      <c r="VID35" s="291"/>
      <c r="VIE35" s="291"/>
      <c r="VIF35" s="291"/>
      <c r="VIG35" s="291"/>
      <c r="VIH35" s="291"/>
      <c r="VII35" s="291"/>
      <c r="VIJ35" s="291"/>
      <c r="VIK35" s="291"/>
      <c r="VIL35" s="291"/>
      <c r="VIM35" s="291"/>
      <c r="VIN35" s="291"/>
      <c r="VIO35" s="291"/>
      <c r="VIP35" s="291"/>
      <c r="VIQ35" s="291"/>
      <c r="VIR35" s="291"/>
      <c r="VIS35" s="291"/>
      <c r="VIT35" s="291"/>
      <c r="VIU35" s="291"/>
      <c r="VIV35" s="291"/>
      <c r="VIW35" s="291"/>
      <c r="VIX35" s="291"/>
      <c r="VIY35" s="291"/>
      <c r="VIZ35" s="291"/>
      <c r="VJA35" s="291"/>
      <c r="VJB35" s="291"/>
      <c r="VJC35" s="291"/>
      <c r="VJD35" s="291"/>
      <c r="VJE35" s="291"/>
      <c r="VJF35" s="291"/>
      <c r="VJG35" s="291"/>
      <c r="VJH35" s="291"/>
      <c r="VJI35" s="291"/>
      <c r="VJJ35" s="291"/>
      <c r="VJK35" s="291"/>
      <c r="VJL35" s="291"/>
      <c r="VJM35" s="291"/>
      <c r="VJN35" s="291"/>
      <c r="VJO35" s="291"/>
      <c r="VJP35" s="291"/>
      <c r="VJQ35" s="291"/>
      <c r="VJR35" s="291"/>
      <c r="VJS35" s="291"/>
      <c r="VJT35" s="291"/>
      <c r="VJU35" s="291"/>
      <c r="VJV35" s="291"/>
      <c r="VJW35" s="291"/>
      <c r="VJX35" s="291"/>
      <c r="VJY35" s="291"/>
      <c r="VJZ35" s="291"/>
      <c r="VKA35" s="291"/>
      <c r="VKB35" s="291"/>
      <c r="VKC35" s="291"/>
      <c r="VKD35" s="291"/>
      <c r="VKE35" s="291"/>
      <c r="VKF35" s="291"/>
      <c r="VKG35" s="291"/>
      <c r="VKH35" s="291"/>
      <c r="VKI35" s="291"/>
      <c r="VKJ35" s="291"/>
      <c r="VKK35" s="291"/>
      <c r="VKL35" s="291"/>
      <c r="VKM35" s="291"/>
      <c r="VKN35" s="291"/>
      <c r="VKO35" s="291"/>
      <c r="VKP35" s="291"/>
      <c r="VKQ35" s="291"/>
      <c r="VKR35" s="291"/>
      <c r="VKS35" s="291"/>
      <c r="VKT35" s="291"/>
      <c r="VKU35" s="291"/>
      <c r="VKV35" s="291"/>
      <c r="VKW35" s="291"/>
      <c r="VKX35" s="291"/>
      <c r="VKY35" s="291"/>
      <c r="VKZ35" s="291"/>
      <c r="VLA35" s="291"/>
      <c r="VLB35" s="291"/>
      <c r="VLC35" s="291"/>
      <c r="VLD35" s="291"/>
      <c r="VLE35" s="291"/>
      <c r="VLF35" s="291"/>
      <c r="VLG35" s="291"/>
      <c r="VLH35" s="291"/>
      <c r="VLI35" s="291"/>
      <c r="VLJ35" s="291"/>
      <c r="VLK35" s="291"/>
      <c r="VLL35" s="291"/>
      <c r="VLM35" s="291"/>
      <c r="VLN35" s="291"/>
      <c r="VLO35" s="291"/>
      <c r="VLP35" s="291"/>
      <c r="VLQ35" s="291"/>
      <c r="VLR35" s="291"/>
      <c r="VLS35" s="291"/>
      <c r="VLT35" s="291"/>
      <c r="VLU35" s="291"/>
      <c r="VLV35" s="291"/>
      <c r="VLW35" s="291"/>
      <c r="VLX35" s="291"/>
      <c r="VLY35" s="291"/>
      <c r="VLZ35" s="291"/>
      <c r="VMA35" s="291"/>
      <c r="VMB35" s="291"/>
      <c r="VMC35" s="291"/>
      <c r="VMD35" s="291"/>
      <c r="VME35" s="291"/>
      <c r="VMF35" s="291"/>
      <c r="VMG35" s="291"/>
      <c r="VMH35" s="291"/>
      <c r="VMI35" s="291"/>
      <c r="VMJ35" s="291"/>
      <c r="VMK35" s="291"/>
      <c r="VML35" s="291"/>
      <c r="VMM35" s="291"/>
      <c r="VMN35" s="291"/>
      <c r="VMO35" s="291"/>
      <c r="VMP35" s="291"/>
      <c r="VMQ35" s="291"/>
      <c r="VMR35" s="291"/>
      <c r="VMS35" s="291"/>
      <c r="VMT35" s="291"/>
      <c r="VMU35" s="291"/>
      <c r="VMV35" s="291"/>
      <c r="VMW35" s="291"/>
      <c r="VMX35" s="291"/>
      <c r="VMY35" s="291"/>
      <c r="VMZ35" s="291"/>
      <c r="VNA35" s="291"/>
      <c r="VNB35" s="291"/>
      <c r="VNC35" s="291"/>
      <c r="VND35" s="291"/>
      <c r="VNE35" s="291"/>
      <c r="VNF35" s="291"/>
      <c r="VNG35" s="291"/>
      <c r="VNH35" s="291"/>
      <c r="VNI35" s="291"/>
      <c r="VNJ35" s="291"/>
      <c r="VNK35" s="291"/>
      <c r="VNL35" s="291"/>
      <c r="VNM35" s="291"/>
      <c r="VNN35" s="291"/>
      <c r="VNO35" s="291"/>
      <c r="VNP35" s="291"/>
      <c r="VNQ35" s="291"/>
      <c r="VNR35" s="291"/>
      <c r="VNS35" s="291"/>
      <c r="VNT35" s="291"/>
      <c r="VNU35" s="291"/>
      <c r="VNV35" s="291"/>
      <c r="VNW35" s="291"/>
      <c r="VNX35" s="291"/>
      <c r="VNY35" s="291"/>
      <c r="VNZ35" s="291"/>
      <c r="VOA35" s="291"/>
      <c r="VOB35" s="291"/>
      <c r="VOC35" s="291"/>
      <c r="VOD35" s="291"/>
      <c r="VOE35" s="291"/>
      <c r="VOF35" s="291"/>
      <c r="VOG35" s="291"/>
      <c r="VOH35" s="291"/>
      <c r="VOI35" s="291"/>
      <c r="VOJ35" s="291"/>
      <c r="VOK35" s="291"/>
      <c r="VOL35" s="291"/>
      <c r="VOM35" s="291"/>
      <c r="VON35" s="291"/>
      <c r="VOO35" s="291"/>
      <c r="VOP35" s="291"/>
      <c r="VOQ35" s="291"/>
      <c r="VOR35" s="291"/>
      <c r="VOS35" s="291"/>
      <c r="VOT35" s="291"/>
      <c r="VOU35" s="291"/>
      <c r="VOV35" s="291"/>
      <c r="VOW35" s="291"/>
      <c r="VOX35" s="291"/>
      <c r="VOY35" s="291"/>
      <c r="VOZ35" s="291"/>
      <c r="VPA35" s="291"/>
      <c r="VPB35" s="291"/>
      <c r="VPC35" s="291"/>
      <c r="VPD35" s="291"/>
      <c r="VPE35" s="291"/>
      <c r="VPF35" s="291"/>
      <c r="VPG35" s="291"/>
      <c r="VPH35" s="291"/>
      <c r="VPI35" s="291"/>
      <c r="VPJ35" s="291"/>
      <c r="VPK35" s="291"/>
      <c r="VPL35" s="291"/>
      <c r="VPM35" s="291"/>
      <c r="VPN35" s="291"/>
      <c r="VPO35" s="291"/>
      <c r="VPP35" s="291"/>
      <c r="VPQ35" s="291"/>
      <c r="VPR35" s="291"/>
      <c r="VPS35" s="291"/>
      <c r="VPT35" s="291"/>
      <c r="VPU35" s="291"/>
      <c r="VPV35" s="291"/>
      <c r="VPW35" s="291"/>
      <c r="VPX35" s="291"/>
      <c r="VPY35" s="291"/>
      <c r="VPZ35" s="291"/>
      <c r="VQA35" s="291"/>
      <c r="VQB35" s="291"/>
      <c r="VQC35" s="291"/>
      <c r="VQD35" s="291"/>
      <c r="VQE35" s="291"/>
      <c r="VQF35" s="291"/>
      <c r="VQG35" s="291"/>
      <c r="VQH35" s="291"/>
      <c r="VQI35" s="291"/>
      <c r="VQJ35" s="291"/>
      <c r="VQK35" s="291"/>
      <c r="VQL35" s="291"/>
      <c r="VQM35" s="291"/>
      <c r="VQN35" s="291"/>
      <c r="VQO35" s="291"/>
      <c r="VQP35" s="291"/>
      <c r="VQQ35" s="291"/>
      <c r="VQR35" s="291"/>
      <c r="VQS35" s="291"/>
      <c r="VQT35" s="291"/>
      <c r="VQU35" s="291"/>
      <c r="VQV35" s="291"/>
      <c r="VQW35" s="291"/>
      <c r="VQX35" s="291"/>
      <c r="VQY35" s="291"/>
      <c r="VQZ35" s="291"/>
      <c r="VRA35" s="291"/>
      <c r="VRB35" s="291"/>
      <c r="VRC35" s="291"/>
      <c r="VRD35" s="291"/>
      <c r="VRE35" s="291"/>
      <c r="VRF35" s="291"/>
      <c r="VRG35" s="291"/>
      <c r="VRH35" s="291"/>
      <c r="VRI35" s="291"/>
      <c r="VRJ35" s="291"/>
      <c r="VRK35" s="291"/>
      <c r="VRL35" s="291"/>
      <c r="VRM35" s="291"/>
      <c r="VRN35" s="291"/>
      <c r="VRO35" s="291"/>
      <c r="VRP35" s="291"/>
      <c r="VRQ35" s="291"/>
      <c r="VRR35" s="291"/>
      <c r="VRS35" s="291"/>
      <c r="VRT35" s="291"/>
      <c r="VRU35" s="291"/>
      <c r="VRV35" s="291"/>
      <c r="VRW35" s="291"/>
      <c r="VRX35" s="291"/>
      <c r="VRY35" s="291"/>
      <c r="VRZ35" s="291"/>
      <c r="VSA35" s="291"/>
      <c r="VSB35" s="291"/>
      <c r="VSC35" s="291"/>
      <c r="VSD35" s="291"/>
      <c r="VSE35" s="291"/>
      <c r="VSF35" s="291"/>
      <c r="VSG35" s="291"/>
      <c r="VSH35" s="291"/>
      <c r="VSI35" s="291"/>
      <c r="VSJ35" s="291"/>
      <c r="VSK35" s="291"/>
      <c r="VSL35" s="291"/>
      <c r="VSM35" s="291"/>
      <c r="VSN35" s="291"/>
      <c r="VSO35" s="291"/>
      <c r="VSP35" s="291"/>
      <c r="VSQ35" s="291"/>
      <c r="VSR35" s="291"/>
      <c r="VSS35" s="291"/>
      <c r="VST35" s="291"/>
      <c r="VSU35" s="291"/>
      <c r="VSV35" s="291"/>
      <c r="VSW35" s="291"/>
      <c r="VSX35" s="291"/>
      <c r="VSY35" s="291"/>
      <c r="VSZ35" s="291"/>
      <c r="VTA35" s="291"/>
      <c r="VTB35" s="291"/>
      <c r="VTC35" s="291"/>
      <c r="VTD35" s="291"/>
      <c r="VTE35" s="291"/>
      <c r="VTF35" s="291"/>
      <c r="VTG35" s="291"/>
      <c r="VTH35" s="291"/>
      <c r="VTI35" s="291"/>
      <c r="VTJ35" s="291"/>
      <c r="VTK35" s="291"/>
      <c r="VTL35" s="291"/>
      <c r="VTM35" s="291"/>
      <c r="VTN35" s="291"/>
      <c r="VTO35" s="291"/>
      <c r="VTP35" s="291"/>
      <c r="VTQ35" s="291"/>
      <c r="VTR35" s="291"/>
      <c r="VTS35" s="291"/>
      <c r="VTT35" s="291"/>
      <c r="VTU35" s="291"/>
      <c r="VTV35" s="291"/>
      <c r="VTW35" s="291"/>
      <c r="VTX35" s="291"/>
      <c r="VTY35" s="291"/>
      <c r="VTZ35" s="291"/>
      <c r="VUA35" s="291"/>
      <c r="VUB35" s="291"/>
      <c r="VUC35" s="291"/>
      <c r="VUD35" s="291"/>
      <c r="VUE35" s="291"/>
      <c r="VUF35" s="291"/>
      <c r="VUG35" s="291"/>
      <c r="VUH35" s="291"/>
      <c r="VUI35" s="291"/>
      <c r="VUJ35" s="291"/>
      <c r="VUK35" s="291"/>
      <c r="VUL35" s="291"/>
      <c r="VUM35" s="291"/>
      <c r="VUN35" s="291"/>
      <c r="VUO35" s="291"/>
      <c r="VUP35" s="291"/>
      <c r="VUQ35" s="291"/>
      <c r="VUR35" s="291"/>
      <c r="VUS35" s="291"/>
      <c r="VUT35" s="291"/>
      <c r="VUU35" s="291"/>
      <c r="VUV35" s="291"/>
      <c r="VUW35" s="291"/>
      <c r="VUX35" s="291"/>
      <c r="VUY35" s="291"/>
      <c r="VUZ35" s="291"/>
      <c r="VVA35" s="291"/>
      <c r="VVB35" s="291"/>
      <c r="VVC35" s="291"/>
      <c r="VVD35" s="291"/>
      <c r="VVE35" s="291"/>
      <c r="VVF35" s="291"/>
      <c r="VVG35" s="291"/>
      <c r="VVH35" s="291"/>
      <c r="VVI35" s="291"/>
      <c r="VVJ35" s="291"/>
      <c r="VVK35" s="291"/>
      <c r="VVL35" s="291"/>
      <c r="VVM35" s="291"/>
      <c r="VVN35" s="291"/>
      <c r="VVO35" s="291"/>
      <c r="VVP35" s="291"/>
      <c r="VVQ35" s="291"/>
      <c r="VVR35" s="291"/>
      <c r="VVS35" s="291"/>
      <c r="VVT35" s="291"/>
      <c r="VVU35" s="291"/>
      <c r="VVV35" s="291"/>
      <c r="VVW35" s="291"/>
      <c r="VVX35" s="291"/>
      <c r="VVY35" s="291"/>
      <c r="VVZ35" s="291"/>
      <c r="VWA35" s="291"/>
      <c r="VWB35" s="291"/>
      <c r="VWC35" s="291"/>
      <c r="VWD35" s="291"/>
      <c r="VWE35" s="291"/>
      <c r="VWF35" s="291"/>
      <c r="VWG35" s="291"/>
      <c r="VWH35" s="291"/>
      <c r="VWI35" s="291"/>
      <c r="VWJ35" s="291"/>
      <c r="VWK35" s="291"/>
      <c r="VWL35" s="291"/>
      <c r="VWM35" s="291"/>
      <c r="VWN35" s="291"/>
      <c r="VWO35" s="291"/>
      <c r="VWP35" s="291"/>
      <c r="VWQ35" s="291"/>
      <c r="VWR35" s="291"/>
      <c r="VWS35" s="291"/>
      <c r="VWT35" s="291"/>
      <c r="VWU35" s="291"/>
      <c r="VWV35" s="291"/>
      <c r="VWW35" s="291"/>
      <c r="VWX35" s="291"/>
      <c r="VWY35" s="291"/>
      <c r="VWZ35" s="291"/>
      <c r="VXA35" s="291"/>
      <c r="VXB35" s="291"/>
      <c r="VXC35" s="291"/>
      <c r="VXD35" s="291"/>
      <c r="VXE35" s="291"/>
      <c r="VXF35" s="291"/>
      <c r="VXG35" s="291"/>
      <c r="VXH35" s="291"/>
      <c r="VXI35" s="291"/>
      <c r="VXJ35" s="291"/>
      <c r="VXK35" s="291"/>
      <c r="VXL35" s="291"/>
      <c r="VXM35" s="291"/>
      <c r="VXN35" s="291"/>
      <c r="VXO35" s="291"/>
      <c r="VXP35" s="291"/>
      <c r="VXQ35" s="291"/>
      <c r="VXR35" s="291"/>
      <c r="VXS35" s="291"/>
      <c r="VXT35" s="291"/>
      <c r="VXU35" s="291"/>
      <c r="VXV35" s="291"/>
      <c r="VXW35" s="291"/>
      <c r="VXX35" s="291"/>
      <c r="VXY35" s="291"/>
      <c r="VXZ35" s="291"/>
      <c r="VYA35" s="291"/>
      <c r="VYB35" s="291"/>
      <c r="VYC35" s="291"/>
      <c r="VYD35" s="291"/>
      <c r="VYE35" s="291"/>
      <c r="VYF35" s="291"/>
      <c r="VYG35" s="291"/>
      <c r="VYH35" s="291"/>
      <c r="VYI35" s="291"/>
      <c r="VYJ35" s="291"/>
      <c r="VYK35" s="291"/>
      <c r="VYL35" s="291"/>
      <c r="VYM35" s="291"/>
      <c r="VYN35" s="291"/>
      <c r="VYO35" s="291"/>
      <c r="VYP35" s="291"/>
      <c r="VYQ35" s="291"/>
      <c r="VYR35" s="291"/>
      <c r="VYS35" s="291"/>
      <c r="VYT35" s="291"/>
      <c r="VYU35" s="291"/>
      <c r="VYV35" s="291"/>
      <c r="VYW35" s="291"/>
      <c r="VYX35" s="291"/>
      <c r="VYY35" s="291"/>
      <c r="VYZ35" s="291"/>
      <c r="VZA35" s="291"/>
      <c r="VZB35" s="291"/>
      <c r="VZC35" s="291"/>
      <c r="VZD35" s="291"/>
      <c r="VZE35" s="291"/>
      <c r="VZF35" s="291"/>
      <c r="VZG35" s="291"/>
      <c r="VZH35" s="291"/>
      <c r="VZI35" s="291"/>
      <c r="VZJ35" s="291"/>
      <c r="VZK35" s="291"/>
      <c r="VZL35" s="291"/>
      <c r="VZM35" s="291"/>
      <c r="VZN35" s="291"/>
      <c r="VZO35" s="291"/>
      <c r="VZP35" s="291"/>
      <c r="VZQ35" s="291"/>
      <c r="VZR35" s="291"/>
      <c r="VZS35" s="291"/>
      <c r="VZT35" s="291"/>
      <c r="VZU35" s="291"/>
      <c r="VZV35" s="291"/>
      <c r="VZW35" s="291"/>
      <c r="VZX35" s="291"/>
      <c r="VZY35" s="291"/>
      <c r="VZZ35" s="291"/>
      <c r="WAA35" s="291"/>
      <c r="WAB35" s="291"/>
      <c r="WAC35" s="291"/>
      <c r="WAD35" s="291"/>
      <c r="WAE35" s="291"/>
      <c r="WAF35" s="291"/>
      <c r="WAG35" s="291"/>
      <c r="WAH35" s="291"/>
      <c r="WAI35" s="291"/>
      <c r="WAJ35" s="291"/>
      <c r="WAK35" s="291"/>
      <c r="WAL35" s="291"/>
      <c r="WAM35" s="291"/>
      <c r="WAN35" s="291"/>
      <c r="WAO35" s="291"/>
      <c r="WAP35" s="291"/>
      <c r="WAQ35" s="291"/>
      <c r="WAR35" s="291"/>
      <c r="WAS35" s="291"/>
      <c r="WAT35" s="291"/>
      <c r="WAU35" s="291"/>
      <c r="WAV35" s="291"/>
      <c r="WAW35" s="291"/>
      <c r="WAX35" s="291"/>
      <c r="WAY35" s="291"/>
      <c r="WAZ35" s="291"/>
      <c r="WBA35" s="291"/>
      <c r="WBB35" s="291"/>
      <c r="WBC35" s="291"/>
      <c r="WBD35" s="291"/>
      <c r="WBE35" s="291"/>
      <c r="WBF35" s="291"/>
      <c r="WBG35" s="291"/>
      <c r="WBH35" s="291"/>
      <c r="WBI35" s="291"/>
      <c r="WBJ35" s="291"/>
      <c r="WBK35" s="291"/>
      <c r="WBL35" s="291"/>
      <c r="WBM35" s="291"/>
      <c r="WBN35" s="291"/>
      <c r="WBO35" s="291"/>
      <c r="WBP35" s="291"/>
      <c r="WBQ35" s="291"/>
      <c r="WBR35" s="291"/>
      <c r="WBS35" s="291"/>
      <c r="WBT35" s="291"/>
      <c r="WBU35" s="291"/>
      <c r="WBV35" s="291"/>
      <c r="WBW35" s="291"/>
      <c r="WBX35" s="291"/>
      <c r="WBY35" s="291"/>
      <c r="WBZ35" s="291"/>
      <c r="WCA35" s="291"/>
      <c r="WCB35" s="291"/>
      <c r="WCC35" s="291"/>
      <c r="WCD35" s="291"/>
      <c r="WCE35" s="291"/>
      <c r="WCF35" s="291"/>
      <c r="WCG35" s="291"/>
      <c r="WCH35" s="291"/>
      <c r="WCI35" s="291"/>
      <c r="WCJ35" s="291"/>
      <c r="WCK35" s="291"/>
      <c r="WCL35" s="291"/>
      <c r="WCM35" s="291"/>
      <c r="WCN35" s="291"/>
      <c r="WCO35" s="291"/>
      <c r="WCP35" s="291"/>
      <c r="WCQ35" s="291"/>
      <c r="WCR35" s="291"/>
      <c r="WCS35" s="291"/>
      <c r="WCT35" s="291"/>
      <c r="WCU35" s="291"/>
      <c r="WCV35" s="291"/>
      <c r="WCW35" s="291"/>
      <c r="WCX35" s="291"/>
      <c r="WCY35" s="291"/>
      <c r="WCZ35" s="291"/>
      <c r="WDA35" s="291"/>
      <c r="WDB35" s="291"/>
      <c r="WDC35" s="291"/>
      <c r="WDD35" s="291"/>
      <c r="WDE35" s="291"/>
      <c r="WDF35" s="291"/>
      <c r="WDG35" s="291"/>
      <c r="WDH35" s="291"/>
      <c r="WDI35" s="291"/>
      <c r="WDJ35" s="291"/>
      <c r="WDK35" s="291"/>
      <c r="WDL35" s="291"/>
      <c r="WDM35" s="291"/>
      <c r="WDN35" s="291"/>
      <c r="WDO35" s="291"/>
      <c r="WDP35" s="291"/>
      <c r="WDQ35" s="291"/>
      <c r="WDR35" s="291"/>
      <c r="WDS35" s="291"/>
      <c r="WDT35" s="291"/>
      <c r="WDU35" s="291"/>
      <c r="WDV35" s="291"/>
      <c r="WDW35" s="291"/>
      <c r="WDX35" s="291"/>
      <c r="WDY35" s="291"/>
      <c r="WDZ35" s="291"/>
      <c r="WEA35" s="291"/>
      <c r="WEB35" s="291"/>
      <c r="WEC35" s="291"/>
      <c r="WED35" s="291"/>
      <c r="WEE35" s="291"/>
      <c r="WEF35" s="291"/>
      <c r="WEG35" s="291"/>
      <c r="WEH35" s="291"/>
      <c r="WEI35" s="291"/>
      <c r="WEJ35" s="291"/>
      <c r="WEK35" s="291"/>
      <c r="WEL35" s="291"/>
      <c r="WEM35" s="291"/>
      <c r="WEN35" s="291"/>
      <c r="WEO35" s="291"/>
      <c r="WEP35" s="291"/>
      <c r="WEQ35" s="291"/>
      <c r="WER35" s="291"/>
      <c r="WES35" s="291"/>
      <c r="WET35" s="291"/>
      <c r="WEU35" s="291"/>
      <c r="WEV35" s="291"/>
      <c r="WEW35" s="291"/>
      <c r="WEX35" s="291"/>
      <c r="WEY35" s="291"/>
      <c r="WEZ35" s="291"/>
      <c r="WFA35" s="291"/>
      <c r="WFB35" s="291"/>
      <c r="WFC35" s="291"/>
      <c r="WFD35" s="291"/>
      <c r="WFE35" s="291"/>
      <c r="WFF35" s="291"/>
      <c r="WFG35" s="291"/>
      <c r="WFH35" s="291"/>
      <c r="WFI35" s="291"/>
      <c r="WFJ35" s="291"/>
      <c r="WFK35" s="291"/>
      <c r="WFL35" s="291"/>
      <c r="WFM35" s="291"/>
      <c r="WFN35" s="291"/>
      <c r="WFO35" s="291"/>
      <c r="WFP35" s="291"/>
      <c r="WFQ35" s="291"/>
      <c r="WFR35" s="291"/>
      <c r="WFS35" s="291"/>
      <c r="WFT35" s="291"/>
      <c r="WFU35" s="291"/>
      <c r="WFV35" s="291"/>
      <c r="WFW35" s="291"/>
      <c r="WFX35" s="291"/>
      <c r="WFY35" s="291"/>
      <c r="WFZ35" s="291"/>
      <c r="WGA35" s="291"/>
      <c r="WGB35" s="291"/>
      <c r="WGC35" s="291"/>
      <c r="WGD35" s="291"/>
      <c r="WGE35" s="291"/>
      <c r="WGF35" s="291"/>
      <c r="WGG35" s="291"/>
      <c r="WGH35" s="291"/>
      <c r="WGI35" s="291"/>
      <c r="WGJ35" s="291"/>
      <c r="WGK35" s="291"/>
      <c r="WGL35" s="291"/>
      <c r="WGM35" s="291"/>
      <c r="WGN35" s="291"/>
      <c r="WGO35" s="291"/>
      <c r="WGP35" s="291"/>
      <c r="WGQ35" s="291"/>
      <c r="WGR35" s="291"/>
      <c r="WGS35" s="291"/>
      <c r="WGT35" s="291"/>
      <c r="WGU35" s="291"/>
      <c r="WGV35" s="291"/>
      <c r="WGW35" s="291"/>
      <c r="WGX35" s="291"/>
      <c r="WGY35" s="291"/>
      <c r="WGZ35" s="291"/>
      <c r="WHA35" s="291"/>
      <c r="WHB35" s="291"/>
      <c r="WHC35" s="291"/>
      <c r="WHD35" s="291"/>
      <c r="WHE35" s="291"/>
      <c r="WHF35" s="291"/>
      <c r="WHG35" s="291"/>
      <c r="WHH35" s="291"/>
      <c r="WHI35" s="291"/>
      <c r="WHJ35" s="291"/>
      <c r="WHK35" s="291"/>
      <c r="WHL35" s="291"/>
      <c r="WHM35" s="291"/>
      <c r="WHN35" s="291"/>
      <c r="WHO35" s="291"/>
      <c r="WHP35" s="291"/>
      <c r="WHQ35" s="291"/>
      <c r="WHR35" s="291"/>
      <c r="WHS35" s="291"/>
      <c r="WHT35" s="291"/>
      <c r="WHU35" s="291"/>
      <c r="WHV35" s="291"/>
      <c r="WHW35" s="291"/>
      <c r="WHX35" s="291"/>
      <c r="WHY35" s="291"/>
      <c r="WHZ35" s="291"/>
      <c r="WIA35" s="291"/>
      <c r="WIB35" s="291"/>
      <c r="WIC35" s="291"/>
      <c r="WID35" s="291"/>
      <c r="WIE35" s="291"/>
      <c r="WIF35" s="291"/>
      <c r="WIG35" s="291"/>
      <c r="WIH35" s="291"/>
      <c r="WII35" s="291"/>
      <c r="WIJ35" s="291"/>
      <c r="WIK35" s="291"/>
      <c r="WIL35" s="291"/>
      <c r="WIM35" s="291"/>
      <c r="WIN35" s="291"/>
      <c r="WIO35" s="291"/>
      <c r="WIP35" s="291"/>
      <c r="WIQ35" s="291"/>
      <c r="WIR35" s="291"/>
      <c r="WIS35" s="291"/>
      <c r="WIT35" s="291"/>
      <c r="WIU35" s="291"/>
      <c r="WIV35" s="291"/>
      <c r="WIW35" s="291"/>
      <c r="WIX35" s="291"/>
      <c r="WIY35" s="291"/>
      <c r="WIZ35" s="291"/>
      <c r="WJA35" s="291"/>
      <c r="WJB35" s="291"/>
      <c r="WJC35" s="291"/>
      <c r="WJD35" s="291"/>
      <c r="WJE35" s="291"/>
      <c r="WJF35" s="291"/>
      <c r="WJG35" s="291"/>
      <c r="WJH35" s="291"/>
      <c r="WJI35" s="291"/>
      <c r="WJJ35" s="291"/>
      <c r="WJK35" s="291"/>
      <c r="WJL35" s="291"/>
      <c r="WJM35" s="291"/>
      <c r="WJN35" s="291"/>
      <c r="WJO35" s="291"/>
      <c r="WJP35" s="291"/>
      <c r="WJQ35" s="291"/>
      <c r="WJR35" s="291"/>
      <c r="WJS35" s="291"/>
      <c r="WJT35" s="291"/>
      <c r="WJU35" s="291"/>
      <c r="WJV35" s="291"/>
      <c r="WJW35" s="291"/>
      <c r="WJX35" s="291"/>
      <c r="WJY35" s="291"/>
      <c r="WJZ35" s="291"/>
      <c r="WKA35" s="291"/>
      <c r="WKB35" s="291"/>
      <c r="WKC35" s="291"/>
      <c r="WKD35" s="291"/>
      <c r="WKE35" s="291"/>
      <c r="WKF35" s="291"/>
      <c r="WKG35" s="291"/>
      <c r="WKH35" s="291"/>
      <c r="WKI35" s="291"/>
      <c r="WKJ35" s="291"/>
      <c r="WKK35" s="291"/>
      <c r="WKL35" s="291"/>
      <c r="WKM35" s="291"/>
      <c r="WKN35" s="291"/>
      <c r="WKO35" s="291"/>
      <c r="WKP35" s="291"/>
      <c r="WKQ35" s="291"/>
      <c r="WKR35" s="291"/>
      <c r="WKS35" s="291"/>
      <c r="WKT35" s="291"/>
      <c r="WKU35" s="291"/>
      <c r="WKV35" s="291"/>
      <c r="WKW35" s="291"/>
      <c r="WKX35" s="291"/>
      <c r="WKY35" s="291"/>
      <c r="WKZ35" s="291"/>
      <c r="WLA35" s="291"/>
      <c r="WLB35" s="291"/>
      <c r="WLC35" s="291"/>
      <c r="WLD35" s="291"/>
      <c r="WLE35" s="291"/>
      <c r="WLF35" s="291"/>
      <c r="WLG35" s="291"/>
      <c r="WLH35" s="291"/>
      <c r="WLI35" s="291"/>
      <c r="WLJ35" s="291"/>
      <c r="WLK35" s="291"/>
      <c r="WLL35" s="291"/>
      <c r="WLM35" s="291"/>
      <c r="WLN35" s="291"/>
      <c r="WLO35" s="291"/>
      <c r="WLP35" s="291"/>
      <c r="WLQ35" s="291"/>
      <c r="WLR35" s="291"/>
      <c r="WLS35" s="291"/>
      <c r="WLT35" s="291"/>
      <c r="WLU35" s="291"/>
      <c r="WLV35" s="291"/>
      <c r="WLW35" s="291"/>
      <c r="WLX35" s="291"/>
      <c r="WLY35" s="291"/>
      <c r="WLZ35" s="291"/>
      <c r="WMA35" s="291"/>
      <c r="WMB35" s="291"/>
      <c r="WMC35" s="291"/>
      <c r="WMD35" s="291"/>
      <c r="WME35" s="291"/>
      <c r="WMF35" s="291"/>
      <c r="WMG35" s="291"/>
      <c r="WMH35" s="291"/>
      <c r="WMI35" s="291"/>
      <c r="WMJ35" s="291"/>
      <c r="WMK35" s="291"/>
      <c r="WML35" s="291"/>
      <c r="WMM35" s="291"/>
      <c r="WMN35" s="291"/>
      <c r="WMO35" s="291"/>
      <c r="WMP35" s="291"/>
      <c r="WMQ35" s="291"/>
      <c r="WMR35" s="291"/>
      <c r="WMS35" s="291"/>
      <c r="WMT35" s="291"/>
      <c r="WMU35" s="291"/>
      <c r="WMV35" s="291"/>
      <c r="WMW35" s="291"/>
      <c r="WMX35" s="291"/>
      <c r="WMY35" s="291"/>
      <c r="WMZ35" s="291"/>
      <c r="WNA35" s="291"/>
      <c r="WNB35" s="291"/>
      <c r="WNC35" s="291"/>
      <c r="WND35" s="291"/>
      <c r="WNE35" s="291"/>
      <c r="WNF35" s="291"/>
      <c r="WNG35" s="291"/>
      <c r="WNH35" s="291"/>
      <c r="WNI35" s="291"/>
      <c r="WNJ35" s="291"/>
      <c r="WNK35" s="291"/>
      <c r="WNL35" s="291"/>
      <c r="WNM35" s="291"/>
      <c r="WNN35" s="291"/>
      <c r="WNO35" s="291"/>
      <c r="WNP35" s="291"/>
      <c r="WNQ35" s="291"/>
      <c r="WNR35" s="291"/>
      <c r="WNS35" s="291"/>
      <c r="WNT35" s="291"/>
      <c r="WNU35" s="291"/>
      <c r="WNV35" s="291"/>
      <c r="WNW35" s="291"/>
      <c r="WNX35" s="291"/>
      <c r="WNY35" s="291"/>
      <c r="WNZ35" s="291"/>
      <c r="WOA35" s="291"/>
      <c r="WOB35" s="291"/>
      <c r="WOC35" s="291"/>
      <c r="WOD35" s="291"/>
      <c r="WOE35" s="291"/>
      <c r="WOF35" s="291"/>
      <c r="WOG35" s="291"/>
      <c r="WOH35" s="291"/>
      <c r="WOI35" s="291"/>
      <c r="WOJ35" s="291"/>
      <c r="WOK35" s="291"/>
      <c r="WOL35" s="291"/>
      <c r="WOM35" s="291"/>
      <c r="WON35" s="291"/>
      <c r="WOO35" s="291"/>
      <c r="WOP35" s="291"/>
      <c r="WOQ35" s="291"/>
      <c r="WOR35" s="291"/>
      <c r="WOS35" s="291"/>
      <c r="WOT35" s="291"/>
      <c r="WOU35" s="291"/>
      <c r="WOV35" s="291"/>
      <c r="WOW35" s="291"/>
      <c r="WOX35" s="291"/>
      <c r="WOY35" s="291"/>
      <c r="WOZ35" s="291"/>
      <c r="WPA35" s="291"/>
      <c r="WPB35" s="291"/>
      <c r="WPC35" s="291"/>
      <c r="WPD35" s="291"/>
      <c r="WPE35" s="291"/>
      <c r="WPF35" s="291"/>
      <c r="WPG35" s="291"/>
      <c r="WPH35" s="291"/>
      <c r="WPI35" s="291"/>
      <c r="WPJ35" s="291"/>
      <c r="WPK35" s="291"/>
      <c r="WPL35" s="291"/>
      <c r="WPM35" s="291"/>
      <c r="WPN35" s="291"/>
      <c r="WPO35" s="291"/>
      <c r="WPP35" s="291"/>
      <c r="WPQ35" s="291"/>
      <c r="WPR35" s="291"/>
      <c r="WPS35" s="291"/>
      <c r="WPT35" s="291"/>
      <c r="WPU35" s="291"/>
      <c r="WPV35" s="291"/>
      <c r="WPW35" s="291"/>
      <c r="WPX35" s="291"/>
      <c r="WPY35" s="291"/>
      <c r="WPZ35" s="291"/>
      <c r="WQA35" s="291"/>
      <c r="WQB35" s="291"/>
      <c r="WQC35" s="291"/>
      <c r="WQD35" s="291"/>
      <c r="WQE35" s="291"/>
      <c r="WQF35" s="291"/>
      <c r="WQG35" s="291"/>
      <c r="WQH35" s="291"/>
      <c r="WQI35" s="291"/>
      <c r="WQJ35" s="291"/>
      <c r="WQK35" s="291"/>
      <c r="WQL35" s="291"/>
      <c r="WQM35" s="291"/>
      <c r="WQN35" s="291"/>
      <c r="WQO35" s="291"/>
      <c r="WQP35" s="291"/>
      <c r="WQQ35" s="291"/>
      <c r="WQR35" s="291"/>
      <c r="WQS35" s="291"/>
      <c r="WQT35" s="291"/>
      <c r="WQU35" s="291"/>
      <c r="WQV35" s="291"/>
      <c r="WQW35" s="291"/>
      <c r="WQX35" s="291"/>
      <c r="WQY35" s="291"/>
      <c r="WQZ35" s="291"/>
      <c r="WRA35" s="291"/>
      <c r="WRB35" s="291"/>
      <c r="WRC35" s="291"/>
      <c r="WRD35" s="291"/>
      <c r="WRE35" s="291"/>
      <c r="WRF35" s="291"/>
      <c r="WRG35" s="291"/>
      <c r="WRH35" s="291"/>
      <c r="WRI35" s="291"/>
      <c r="WRJ35" s="291"/>
      <c r="WRK35" s="291"/>
      <c r="WRL35" s="291"/>
      <c r="WRM35" s="291"/>
      <c r="WRN35" s="291"/>
      <c r="WRO35" s="291"/>
      <c r="WRP35" s="291"/>
      <c r="WRQ35" s="291"/>
      <c r="WRR35" s="291"/>
      <c r="WRS35" s="291"/>
      <c r="WRT35" s="291"/>
      <c r="WRU35" s="291"/>
      <c r="WRV35" s="291"/>
      <c r="WRW35" s="291"/>
      <c r="WRX35" s="291"/>
      <c r="WRY35" s="291"/>
      <c r="WRZ35" s="291"/>
      <c r="WSA35" s="291"/>
      <c r="WSB35" s="291"/>
      <c r="WSC35" s="291"/>
      <c r="WSD35" s="291"/>
      <c r="WSE35" s="291"/>
      <c r="WSF35" s="291"/>
      <c r="WSG35" s="291"/>
      <c r="WSH35" s="291"/>
      <c r="WSI35" s="291"/>
      <c r="WSJ35" s="291"/>
      <c r="WSK35" s="291"/>
      <c r="WSL35" s="291"/>
      <c r="WSM35" s="291"/>
      <c r="WSN35" s="291"/>
      <c r="WSO35" s="291"/>
      <c r="WSP35" s="291"/>
      <c r="WSQ35" s="291"/>
      <c r="WSR35" s="291"/>
      <c r="WSS35" s="291"/>
      <c r="WST35" s="291"/>
      <c r="WSU35" s="291"/>
      <c r="WSV35" s="291"/>
      <c r="WSW35" s="291"/>
      <c r="WSX35" s="291"/>
      <c r="WSY35" s="291"/>
      <c r="WSZ35" s="291"/>
      <c r="WTA35" s="291"/>
      <c r="WTB35" s="291"/>
      <c r="WTC35" s="291"/>
      <c r="WTD35" s="291"/>
      <c r="WTE35" s="291"/>
      <c r="WTF35" s="291"/>
      <c r="WTG35" s="291"/>
      <c r="WTH35" s="291"/>
      <c r="WTI35" s="291"/>
      <c r="WTJ35" s="291"/>
      <c r="WTK35" s="291"/>
      <c r="WTL35" s="291"/>
      <c r="WTM35" s="291"/>
      <c r="WTN35" s="291"/>
      <c r="WTO35" s="291"/>
      <c r="WTP35" s="291"/>
      <c r="WTQ35" s="291"/>
      <c r="WTR35" s="291"/>
      <c r="WTS35" s="291"/>
      <c r="WTT35" s="291"/>
      <c r="WTU35" s="291"/>
      <c r="WTV35" s="291"/>
      <c r="WTW35" s="291"/>
      <c r="WTX35" s="291"/>
      <c r="WTY35" s="291"/>
      <c r="WTZ35" s="291"/>
      <c r="WUA35" s="291"/>
      <c r="WUB35" s="291"/>
      <c r="WUC35" s="291"/>
      <c r="WUD35" s="291"/>
      <c r="WUE35" s="291"/>
      <c r="WUF35" s="291"/>
      <c r="WUG35" s="291"/>
      <c r="WUH35" s="291"/>
      <c r="WUI35" s="291"/>
      <c r="WUJ35" s="291"/>
      <c r="WUK35" s="291"/>
      <c r="WUL35" s="291"/>
      <c r="WUM35" s="291"/>
      <c r="WUN35" s="291"/>
      <c r="WUO35" s="291"/>
      <c r="WUP35" s="291"/>
      <c r="WUQ35" s="291"/>
      <c r="WUR35" s="291"/>
      <c r="WUS35" s="291"/>
      <c r="WUT35" s="291"/>
      <c r="WUU35" s="291"/>
      <c r="WUV35" s="291"/>
      <c r="WUW35" s="291"/>
      <c r="WUX35" s="291"/>
      <c r="WUY35" s="291"/>
      <c r="WUZ35" s="291"/>
      <c r="WVA35" s="291"/>
      <c r="WVB35" s="291"/>
      <c r="WVC35" s="291"/>
      <c r="WVD35" s="291"/>
      <c r="WVE35" s="291"/>
      <c r="WVF35" s="291"/>
      <c r="WVG35" s="291"/>
      <c r="WVH35" s="291"/>
      <c r="WVI35" s="291"/>
      <c r="WVJ35" s="291"/>
      <c r="WVK35" s="291"/>
      <c r="WVL35" s="291"/>
      <c r="WVM35" s="291"/>
      <c r="WVN35" s="291"/>
      <c r="WVO35" s="291"/>
      <c r="WVP35" s="291"/>
      <c r="WVQ35" s="291"/>
      <c r="WVR35" s="291"/>
      <c r="WVS35" s="291"/>
      <c r="WVT35" s="291"/>
      <c r="WVU35" s="291"/>
      <c r="WVV35" s="291"/>
      <c r="WVW35" s="291"/>
      <c r="WVX35" s="291"/>
      <c r="WVY35" s="291"/>
      <c r="WVZ35" s="291"/>
      <c r="WWA35" s="291"/>
      <c r="WWB35" s="291"/>
      <c r="WWC35" s="291"/>
      <c r="WWD35" s="291"/>
      <c r="WWE35" s="291"/>
      <c r="WWF35" s="291"/>
      <c r="WWG35" s="291"/>
      <c r="WWH35" s="291"/>
      <c r="WWI35" s="291"/>
      <c r="WWJ35" s="291"/>
      <c r="WWK35" s="291"/>
      <c r="WWL35" s="291"/>
      <c r="WWM35" s="291"/>
      <c r="WWN35" s="291"/>
      <c r="WWO35" s="291"/>
      <c r="WWP35" s="291"/>
      <c r="WWQ35" s="291"/>
      <c r="WWR35" s="291"/>
      <c r="WWS35" s="291"/>
      <c r="WWT35" s="291"/>
      <c r="WWU35" s="291"/>
      <c r="WWV35" s="291"/>
      <c r="WWW35" s="291"/>
      <c r="WWX35" s="291"/>
      <c r="WWY35" s="291"/>
      <c r="WWZ35" s="291"/>
      <c r="WXA35" s="291"/>
      <c r="WXB35" s="291"/>
      <c r="WXC35" s="291"/>
      <c r="WXD35" s="291"/>
      <c r="WXE35" s="291"/>
      <c r="WXF35" s="291"/>
      <c r="WXG35" s="291"/>
      <c r="WXH35" s="291"/>
      <c r="WXI35" s="291"/>
      <c r="WXJ35" s="291"/>
      <c r="WXK35" s="291"/>
      <c r="WXL35" s="291"/>
      <c r="WXM35" s="291"/>
      <c r="WXN35" s="291"/>
      <c r="WXO35" s="291"/>
      <c r="WXP35" s="291"/>
      <c r="WXQ35" s="291"/>
      <c r="WXR35" s="291"/>
      <c r="WXS35" s="291"/>
      <c r="WXT35" s="291"/>
      <c r="WXU35" s="291"/>
      <c r="WXV35" s="291"/>
      <c r="WXW35" s="291"/>
      <c r="WXX35" s="291"/>
      <c r="WXY35" s="291"/>
      <c r="WXZ35" s="291"/>
      <c r="WYA35" s="291"/>
      <c r="WYB35" s="291"/>
      <c r="WYC35" s="291"/>
      <c r="WYD35" s="291"/>
      <c r="WYE35" s="291"/>
      <c r="WYF35" s="291"/>
      <c r="WYG35" s="291"/>
      <c r="WYH35" s="291"/>
      <c r="WYI35" s="291"/>
      <c r="WYJ35" s="291"/>
      <c r="WYK35" s="291"/>
      <c r="WYL35" s="291"/>
      <c r="WYM35" s="291"/>
      <c r="WYN35" s="291"/>
      <c r="WYO35" s="291"/>
      <c r="WYP35" s="291"/>
      <c r="WYQ35" s="291"/>
      <c r="WYR35" s="291"/>
      <c r="WYS35" s="291"/>
      <c r="WYT35" s="291"/>
      <c r="WYU35" s="291"/>
      <c r="WYV35" s="291"/>
      <c r="WYW35" s="291"/>
      <c r="WYX35" s="291"/>
      <c r="WYY35" s="291"/>
      <c r="WYZ35" s="291"/>
      <c r="WZA35" s="291"/>
      <c r="WZB35" s="291"/>
      <c r="WZC35" s="291"/>
      <c r="WZD35" s="291"/>
      <c r="WZE35" s="291"/>
      <c r="WZF35" s="291"/>
      <c r="WZG35" s="291"/>
      <c r="WZH35" s="291"/>
      <c r="WZI35" s="291"/>
      <c r="WZJ35" s="291"/>
      <c r="WZK35" s="291"/>
      <c r="WZL35" s="291"/>
      <c r="WZM35" s="291"/>
      <c r="WZN35" s="291"/>
      <c r="WZO35" s="291"/>
      <c r="WZP35" s="291"/>
      <c r="WZQ35" s="291"/>
      <c r="WZR35" s="291"/>
      <c r="WZS35" s="291"/>
      <c r="WZT35" s="291"/>
      <c r="WZU35" s="291"/>
      <c r="WZV35" s="291"/>
      <c r="WZW35" s="291"/>
      <c r="WZX35" s="291"/>
      <c r="WZY35" s="291"/>
      <c r="WZZ35" s="291"/>
      <c r="XAA35" s="291"/>
      <c r="XAB35" s="291"/>
      <c r="XAC35" s="291"/>
      <c r="XAD35" s="291"/>
      <c r="XAE35" s="291"/>
      <c r="XAF35" s="291"/>
      <c r="XAG35" s="291"/>
      <c r="XAH35" s="291"/>
      <c r="XAI35" s="291"/>
      <c r="XAJ35" s="291"/>
      <c r="XAK35" s="291"/>
      <c r="XAL35" s="291"/>
      <c r="XAM35" s="291"/>
      <c r="XAN35" s="291"/>
      <c r="XAO35" s="291"/>
      <c r="XAP35" s="291"/>
      <c r="XAQ35" s="291"/>
      <c r="XAR35" s="291"/>
      <c r="XAS35" s="291"/>
      <c r="XAT35" s="291"/>
      <c r="XAU35" s="291"/>
      <c r="XAV35" s="291"/>
      <c r="XAW35" s="291"/>
      <c r="XAX35" s="291"/>
      <c r="XAY35" s="291"/>
      <c r="XAZ35" s="291"/>
      <c r="XBA35" s="291"/>
      <c r="XBB35" s="291"/>
      <c r="XBC35" s="291"/>
      <c r="XBD35" s="291"/>
      <c r="XBE35" s="291"/>
      <c r="XBF35" s="291"/>
      <c r="XBG35" s="291"/>
      <c r="XBH35" s="291"/>
      <c r="XBI35" s="291"/>
      <c r="XBJ35" s="291"/>
      <c r="XBK35" s="291"/>
      <c r="XBL35" s="291"/>
      <c r="XBM35" s="291"/>
      <c r="XBN35" s="291"/>
      <c r="XBO35" s="291"/>
      <c r="XBP35" s="291"/>
      <c r="XBQ35" s="291"/>
      <c r="XBR35" s="291"/>
      <c r="XBS35" s="291"/>
      <c r="XBT35" s="291"/>
      <c r="XBU35" s="291"/>
      <c r="XBV35" s="291"/>
      <c r="XBW35" s="291"/>
      <c r="XBX35" s="291"/>
      <c r="XBY35" s="291"/>
      <c r="XBZ35" s="291"/>
      <c r="XCA35" s="291"/>
      <c r="XCB35" s="291"/>
      <c r="XCC35" s="291"/>
      <c r="XCD35" s="291"/>
      <c r="XCE35" s="291"/>
      <c r="XCF35" s="291"/>
      <c r="XCG35" s="291"/>
      <c r="XCH35" s="291"/>
      <c r="XCI35" s="291"/>
      <c r="XCJ35" s="291"/>
      <c r="XCK35" s="291"/>
      <c r="XCL35" s="291"/>
      <c r="XCM35" s="291"/>
      <c r="XCN35" s="291"/>
      <c r="XCO35" s="291"/>
      <c r="XCP35" s="291"/>
      <c r="XCQ35" s="291"/>
      <c r="XCR35" s="291"/>
      <c r="XCS35" s="291"/>
      <c r="XCT35" s="291"/>
      <c r="XCU35" s="291"/>
      <c r="XCV35" s="291"/>
      <c r="XCW35" s="291"/>
      <c r="XCX35" s="291"/>
      <c r="XCY35" s="291"/>
      <c r="XCZ35" s="291"/>
      <c r="XDA35" s="291"/>
      <c r="XDB35" s="291"/>
      <c r="XDC35" s="291"/>
      <c r="XDD35" s="291"/>
      <c r="XDE35" s="291"/>
      <c r="XDF35" s="291"/>
      <c r="XDG35" s="291"/>
      <c r="XDH35" s="291"/>
      <c r="XDI35" s="291"/>
      <c r="XDJ35" s="291"/>
      <c r="XDK35" s="291"/>
      <c r="XDL35" s="291"/>
      <c r="XDM35" s="291"/>
      <c r="XDN35" s="291"/>
      <c r="XDO35" s="291"/>
      <c r="XDP35" s="291"/>
      <c r="XDQ35" s="291"/>
      <c r="XDR35" s="291"/>
      <c r="XDS35" s="291"/>
      <c r="XDT35" s="291"/>
      <c r="XDU35" s="291"/>
      <c r="XDV35" s="291"/>
      <c r="XDW35" s="291"/>
      <c r="XDX35" s="291"/>
      <c r="XDY35" s="291"/>
      <c r="XDZ35" s="291"/>
      <c r="XEA35" s="291"/>
      <c r="XEB35" s="291"/>
      <c r="XEC35" s="291"/>
      <c r="XED35" s="291"/>
      <c r="XEE35" s="291"/>
      <c r="XEF35" s="291"/>
      <c r="XEG35" s="291"/>
      <c r="XEH35" s="291"/>
      <c r="XEI35" s="291"/>
      <c r="XEJ35" s="291"/>
      <c r="XEK35" s="291"/>
      <c r="XEL35" s="291"/>
      <c r="XEM35" s="291"/>
      <c r="XEN35" s="291"/>
      <c r="XEO35" s="291"/>
      <c r="XEP35" s="291"/>
      <c r="XEQ35" s="291"/>
      <c r="XER35" s="291"/>
      <c r="XES35" s="291"/>
      <c r="XET35" s="291"/>
      <c r="XEU35" s="291"/>
      <c r="XEV35" s="291"/>
      <c r="XEW35" s="291"/>
      <c r="XEX35" s="291"/>
      <c r="XEY35" s="291"/>
      <c r="XEZ35" s="291"/>
      <c r="XFA35" s="291"/>
      <c r="XFB35" s="291"/>
      <c r="XFC35" s="291"/>
      <c r="XFD35" s="291"/>
    </row>
    <row r="36" spans="1:16384" ht="21" customHeight="1" thickBot="1" x14ac:dyDescent="0.4">
      <c r="A36" s="291"/>
      <c r="B36" s="291"/>
      <c r="C36" s="291"/>
      <c r="D36" s="291"/>
      <c r="E36" s="788"/>
      <c r="F36" s="810"/>
      <c r="G36" s="795"/>
      <c r="H36" s="821"/>
      <c r="I36" s="795"/>
      <c r="J36" s="821"/>
      <c r="K36" s="795"/>
      <c r="L36" s="796"/>
      <c r="M36" s="291"/>
      <c r="N36" s="291"/>
      <c r="O36" s="291"/>
      <c r="P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E36" s="291"/>
      <c r="DF36" s="291"/>
      <c r="DG36" s="291"/>
      <c r="DH36" s="291"/>
      <c r="DI36" s="291"/>
      <c r="DJ36" s="291"/>
      <c r="DK36" s="291"/>
      <c r="DL36" s="291"/>
      <c r="DM36" s="291"/>
      <c r="DN36" s="291"/>
      <c r="DO36" s="291"/>
      <c r="DP36" s="291"/>
      <c r="DQ36" s="291"/>
      <c r="DR36" s="291"/>
      <c r="DS36" s="291"/>
      <c r="DT36" s="291"/>
      <c r="DU36" s="291"/>
      <c r="DV36" s="291"/>
      <c r="DW36" s="291"/>
      <c r="DX36" s="291"/>
      <c r="DY36" s="291"/>
      <c r="DZ36" s="291"/>
      <c r="EA36" s="291"/>
      <c r="EB36" s="291"/>
      <c r="EC36" s="291"/>
      <c r="ED36" s="291"/>
      <c r="EE36" s="291"/>
      <c r="EF36" s="291"/>
      <c r="EG36" s="291"/>
      <c r="EH36" s="291"/>
      <c r="EI36" s="291"/>
      <c r="EJ36" s="291"/>
      <c r="EK36" s="291"/>
      <c r="EL36" s="291"/>
      <c r="EM36" s="291"/>
      <c r="EN36" s="291"/>
      <c r="EO36" s="291"/>
      <c r="EP36" s="291"/>
      <c r="EQ36" s="291"/>
      <c r="ER36" s="291"/>
      <c r="ES36" s="291"/>
      <c r="ET36" s="291"/>
      <c r="EU36" s="291"/>
      <c r="EV36" s="291"/>
      <c r="EW36" s="291"/>
      <c r="EX36" s="291"/>
      <c r="EY36" s="291"/>
      <c r="EZ36" s="291"/>
      <c r="FA36" s="291"/>
      <c r="FB36" s="291"/>
      <c r="FC36" s="291"/>
      <c r="FD36" s="291"/>
      <c r="FE36" s="291"/>
      <c r="FF36" s="291"/>
      <c r="FG36" s="291"/>
      <c r="FH36" s="291"/>
      <c r="FI36" s="291"/>
      <c r="FJ36" s="291"/>
      <c r="FK36" s="291"/>
      <c r="FL36" s="291"/>
      <c r="FM36" s="291"/>
      <c r="FN36" s="291"/>
      <c r="FO36" s="291"/>
      <c r="FP36" s="291"/>
      <c r="FQ36" s="291"/>
      <c r="FR36" s="291"/>
      <c r="FS36" s="291"/>
      <c r="FT36" s="291"/>
      <c r="FU36" s="291"/>
      <c r="FV36" s="291"/>
      <c r="FW36" s="291"/>
      <c r="FX36" s="291"/>
      <c r="FY36" s="291"/>
      <c r="FZ36" s="291"/>
      <c r="GA36" s="291"/>
      <c r="GB36" s="291"/>
      <c r="GC36" s="291"/>
      <c r="GD36" s="291"/>
      <c r="GE36" s="291"/>
      <c r="GF36" s="291"/>
      <c r="GG36" s="291"/>
      <c r="GH36" s="291"/>
      <c r="GI36" s="291"/>
      <c r="GJ36" s="291"/>
      <c r="GK36" s="291"/>
      <c r="GL36" s="291"/>
      <c r="GM36" s="291"/>
      <c r="GN36" s="291"/>
      <c r="GO36" s="291"/>
      <c r="GP36" s="291"/>
      <c r="GQ36" s="291"/>
      <c r="GR36" s="291"/>
      <c r="GS36" s="291"/>
      <c r="GT36" s="291"/>
      <c r="GU36" s="291"/>
      <c r="GV36" s="291"/>
      <c r="GW36" s="291"/>
      <c r="GX36" s="291"/>
      <c r="GY36" s="291"/>
      <c r="GZ36" s="291"/>
      <c r="HA36" s="291"/>
      <c r="HB36" s="291"/>
      <c r="HC36" s="291"/>
      <c r="HD36" s="291"/>
      <c r="HE36" s="291"/>
      <c r="HF36" s="291"/>
      <c r="HG36" s="291"/>
      <c r="HH36" s="291"/>
      <c r="HI36" s="291"/>
      <c r="HJ36" s="291"/>
      <c r="HK36" s="291"/>
      <c r="HL36" s="291"/>
      <c r="HM36" s="291"/>
      <c r="HN36" s="291"/>
      <c r="HO36" s="291"/>
      <c r="HP36" s="291"/>
      <c r="HQ36" s="291"/>
      <c r="HR36" s="291"/>
      <c r="HS36" s="291"/>
      <c r="HT36" s="291"/>
      <c r="HU36" s="291"/>
      <c r="HV36" s="291"/>
      <c r="HW36" s="291"/>
      <c r="HX36" s="291"/>
      <c r="HY36" s="291"/>
      <c r="HZ36" s="291"/>
      <c r="IA36" s="291"/>
      <c r="IB36" s="291"/>
      <c r="IC36" s="291"/>
      <c r="ID36" s="291"/>
      <c r="IE36" s="291"/>
      <c r="IF36" s="291"/>
      <c r="IG36" s="291"/>
      <c r="IH36" s="291"/>
      <c r="II36" s="291"/>
      <c r="IJ36" s="291"/>
      <c r="IK36" s="291"/>
      <c r="IL36" s="291"/>
      <c r="IM36" s="291"/>
      <c r="IN36" s="291"/>
      <c r="IO36" s="291"/>
      <c r="IP36" s="291"/>
      <c r="IQ36" s="291"/>
      <c r="IR36" s="291"/>
      <c r="IS36" s="291"/>
      <c r="IT36" s="291"/>
      <c r="IU36" s="291"/>
      <c r="IV36" s="291"/>
      <c r="IW36" s="291"/>
      <c r="IX36" s="291"/>
      <c r="IY36" s="291"/>
      <c r="IZ36" s="291"/>
      <c r="JA36" s="291"/>
      <c r="JB36" s="291"/>
      <c r="JC36" s="291"/>
      <c r="JD36" s="291"/>
      <c r="JE36" s="291"/>
      <c r="JF36" s="291"/>
      <c r="JG36" s="291"/>
      <c r="JH36" s="291"/>
      <c r="JI36" s="291"/>
      <c r="JJ36" s="291"/>
      <c r="JK36" s="291"/>
      <c r="JL36" s="291"/>
      <c r="JM36" s="291"/>
      <c r="JN36" s="291"/>
      <c r="JO36" s="291"/>
      <c r="JP36" s="291"/>
      <c r="JQ36" s="291"/>
      <c r="JR36" s="291"/>
      <c r="JS36" s="291"/>
      <c r="JT36" s="291"/>
      <c r="JU36" s="291"/>
      <c r="JV36" s="291"/>
      <c r="JW36" s="291"/>
      <c r="JX36" s="291"/>
      <c r="JY36" s="291"/>
      <c r="JZ36" s="291"/>
      <c r="KA36" s="291"/>
      <c r="KB36" s="291"/>
      <c r="KC36" s="291"/>
      <c r="KD36" s="291"/>
      <c r="KE36" s="291"/>
      <c r="KF36" s="291"/>
      <c r="KG36" s="291"/>
      <c r="KH36" s="291"/>
      <c r="KI36" s="291"/>
      <c r="KJ36" s="291"/>
      <c r="KK36" s="291"/>
      <c r="KL36" s="291"/>
      <c r="KM36" s="291"/>
      <c r="KN36" s="291"/>
      <c r="KO36" s="291"/>
      <c r="KP36" s="291"/>
      <c r="KQ36" s="291"/>
      <c r="KR36" s="291"/>
      <c r="KS36" s="291"/>
      <c r="KT36" s="291"/>
      <c r="KU36" s="291"/>
      <c r="KV36" s="291"/>
      <c r="KW36" s="291"/>
      <c r="KX36" s="291"/>
      <c r="KY36" s="291"/>
      <c r="KZ36" s="291"/>
      <c r="LA36" s="291"/>
      <c r="LB36" s="291"/>
      <c r="LC36" s="291"/>
      <c r="LD36" s="291"/>
      <c r="LE36" s="291"/>
      <c r="LF36" s="291"/>
      <c r="LG36" s="291"/>
      <c r="LH36" s="291"/>
      <c r="LI36" s="291"/>
      <c r="LJ36" s="291"/>
      <c r="LK36" s="291"/>
      <c r="LL36" s="291"/>
      <c r="LM36" s="291"/>
      <c r="LN36" s="291"/>
      <c r="LO36" s="291"/>
      <c r="LP36" s="291"/>
      <c r="LQ36" s="291"/>
      <c r="LR36" s="291"/>
      <c r="LS36" s="291"/>
      <c r="LT36" s="291"/>
      <c r="LU36" s="291"/>
      <c r="LV36" s="291"/>
      <c r="LW36" s="291"/>
      <c r="LX36" s="291"/>
      <c r="LY36" s="291"/>
      <c r="LZ36" s="291"/>
      <c r="MA36" s="291"/>
      <c r="MB36" s="291"/>
      <c r="MC36" s="291"/>
      <c r="MD36" s="291"/>
      <c r="ME36" s="291"/>
      <c r="MF36" s="291"/>
      <c r="MG36" s="291"/>
      <c r="MH36" s="291"/>
      <c r="MI36" s="291"/>
      <c r="MJ36" s="291"/>
      <c r="MK36" s="291"/>
      <c r="ML36" s="291"/>
      <c r="MM36" s="291"/>
      <c r="MN36" s="291"/>
      <c r="MO36" s="291"/>
      <c r="MP36" s="291"/>
      <c r="MQ36" s="291"/>
      <c r="MR36" s="291"/>
      <c r="MS36" s="291"/>
      <c r="MT36" s="291"/>
      <c r="MU36" s="291"/>
      <c r="MV36" s="291"/>
      <c r="MW36" s="291"/>
      <c r="MX36" s="291"/>
      <c r="MY36" s="291"/>
      <c r="MZ36" s="291"/>
      <c r="NA36" s="291"/>
      <c r="NB36" s="291"/>
      <c r="NC36" s="291"/>
      <c r="ND36" s="291"/>
      <c r="NE36" s="291"/>
      <c r="NF36" s="291"/>
      <c r="NG36" s="291"/>
      <c r="NH36" s="291"/>
      <c r="NI36" s="291"/>
      <c r="NJ36" s="291"/>
      <c r="NK36" s="291"/>
      <c r="NL36" s="291"/>
      <c r="NM36" s="291"/>
      <c r="NN36" s="291"/>
      <c r="NO36" s="291"/>
      <c r="NP36" s="291"/>
      <c r="NQ36" s="291"/>
      <c r="NR36" s="291"/>
      <c r="NS36" s="291"/>
      <c r="NT36" s="291"/>
      <c r="NU36" s="291"/>
      <c r="NV36" s="291"/>
      <c r="NW36" s="291"/>
      <c r="NX36" s="291"/>
      <c r="NY36" s="291"/>
      <c r="NZ36" s="291"/>
      <c r="OA36" s="291"/>
      <c r="OB36" s="291"/>
      <c r="OC36" s="291"/>
      <c r="OD36" s="291"/>
      <c r="OE36" s="291"/>
      <c r="OF36" s="291"/>
      <c r="OG36" s="291"/>
      <c r="OH36" s="291"/>
      <c r="OI36" s="291"/>
      <c r="OJ36" s="291"/>
      <c r="OK36" s="291"/>
      <c r="OL36" s="291"/>
      <c r="OM36" s="291"/>
      <c r="ON36" s="291"/>
      <c r="OO36" s="291"/>
      <c r="OP36" s="291"/>
      <c r="OQ36" s="291"/>
      <c r="OR36" s="291"/>
      <c r="OS36" s="291"/>
      <c r="OT36" s="291"/>
      <c r="OU36" s="291"/>
      <c r="OV36" s="291"/>
      <c r="OW36" s="291"/>
      <c r="OX36" s="291"/>
      <c r="OY36" s="291"/>
      <c r="OZ36" s="291"/>
      <c r="PA36" s="291"/>
      <c r="PB36" s="291"/>
      <c r="PC36" s="291"/>
      <c r="PD36" s="291"/>
      <c r="PE36" s="291"/>
      <c r="PF36" s="291"/>
      <c r="PG36" s="291"/>
      <c r="PH36" s="291"/>
      <c r="PI36" s="291"/>
      <c r="PJ36" s="291"/>
      <c r="PK36" s="291"/>
      <c r="PL36" s="291"/>
      <c r="PM36" s="291"/>
      <c r="PN36" s="291"/>
      <c r="PO36" s="291"/>
      <c r="PP36" s="291"/>
      <c r="PQ36" s="291"/>
      <c r="PR36" s="291"/>
      <c r="PS36" s="291"/>
      <c r="PT36" s="291"/>
      <c r="PU36" s="291"/>
      <c r="PV36" s="291"/>
      <c r="PW36" s="291"/>
      <c r="PX36" s="291"/>
      <c r="PY36" s="291"/>
      <c r="PZ36" s="291"/>
      <c r="QA36" s="291"/>
      <c r="QB36" s="291"/>
      <c r="QC36" s="291"/>
      <c r="QD36" s="291"/>
      <c r="QE36" s="291"/>
      <c r="QF36" s="291"/>
      <c r="QG36" s="291"/>
      <c r="QH36" s="291"/>
      <c r="QI36" s="291"/>
      <c r="QJ36" s="291"/>
      <c r="QK36" s="291"/>
      <c r="QL36" s="291"/>
      <c r="QM36" s="291"/>
      <c r="QN36" s="291"/>
      <c r="QO36" s="291"/>
      <c r="QP36" s="291"/>
      <c r="QQ36" s="291"/>
      <c r="QR36" s="291"/>
      <c r="QS36" s="291"/>
      <c r="QT36" s="291"/>
      <c r="QU36" s="291"/>
      <c r="QV36" s="291"/>
      <c r="QW36" s="291"/>
      <c r="QX36" s="291"/>
      <c r="QY36" s="291"/>
      <c r="QZ36" s="291"/>
      <c r="RA36" s="291"/>
      <c r="RB36" s="291"/>
      <c r="RC36" s="291"/>
      <c r="RD36" s="291"/>
      <c r="RE36" s="291"/>
      <c r="RF36" s="291"/>
      <c r="RG36" s="291"/>
      <c r="RH36" s="291"/>
      <c r="RI36" s="291"/>
      <c r="RJ36" s="291"/>
      <c r="RK36" s="291"/>
      <c r="RL36" s="291"/>
      <c r="RM36" s="291"/>
      <c r="RN36" s="291"/>
      <c r="RO36" s="291"/>
      <c r="RP36" s="291"/>
      <c r="RQ36" s="291"/>
      <c r="RR36" s="291"/>
      <c r="RS36" s="291"/>
      <c r="RT36" s="291"/>
      <c r="RU36" s="291"/>
      <c r="RV36" s="291"/>
      <c r="RW36" s="291"/>
      <c r="RX36" s="291"/>
      <c r="RY36" s="291"/>
      <c r="RZ36" s="291"/>
      <c r="SA36" s="291"/>
      <c r="SB36" s="291"/>
      <c r="SC36" s="291"/>
      <c r="SD36" s="291"/>
      <c r="SE36" s="291"/>
      <c r="SF36" s="291"/>
      <c r="SG36" s="291"/>
      <c r="SH36" s="291"/>
      <c r="SI36" s="291"/>
      <c r="SJ36" s="291"/>
      <c r="SK36" s="291"/>
      <c r="SL36" s="291"/>
      <c r="SM36" s="291"/>
      <c r="SN36" s="291"/>
      <c r="SO36" s="291"/>
      <c r="SP36" s="291"/>
      <c r="SQ36" s="291"/>
      <c r="SR36" s="291"/>
      <c r="SS36" s="291"/>
      <c r="ST36" s="291"/>
      <c r="SU36" s="291"/>
      <c r="SV36" s="291"/>
      <c r="SW36" s="291"/>
      <c r="SX36" s="291"/>
      <c r="SY36" s="291"/>
      <c r="SZ36" s="291"/>
      <c r="TA36" s="291"/>
      <c r="TB36" s="291"/>
      <c r="TC36" s="291"/>
      <c r="TD36" s="291"/>
      <c r="TE36" s="291"/>
      <c r="TF36" s="291"/>
      <c r="TG36" s="291"/>
      <c r="TH36" s="291"/>
      <c r="TI36" s="291"/>
      <c r="TJ36" s="291"/>
      <c r="TK36" s="291"/>
      <c r="TL36" s="291"/>
      <c r="TM36" s="291"/>
      <c r="TN36" s="291"/>
      <c r="TO36" s="291"/>
      <c r="TP36" s="291"/>
      <c r="TQ36" s="291"/>
      <c r="TR36" s="291"/>
      <c r="TS36" s="291"/>
      <c r="TT36" s="291"/>
      <c r="TU36" s="291"/>
      <c r="TV36" s="291"/>
      <c r="TW36" s="291"/>
      <c r="TX36" s="291"/>
      <c r="TY36" s="291"/>
      <c r="TZ36" s="291"/>
      <c r="UA36" s="291"/>
      <c r="UB36" s="291"/>
      <c r="UC36" s="291"/>
      <c r="UD36" s="291"/>
      <c r="UE36" s="291"/>
      <c r="UF36" s="291"/>
      <c r="UG36" s="291"/>
      <c r="UH36" s="291"/>
      <c r="UI36" s="291"/>
      <c r="UJ36" s="291"/>
      <c r="UK36" s="291"/>
      <c r="UL36" s="291"/>
      <c r="UM36" s="291"/>
      <c r="UN36" s="291"/>
      <c r="UO36" s="291"/>
      <c r="UP36" s="291"/>
      <c r="UQ36" s="291"/>
      <c r="UR36" s="291"/>
      <c r="US36" s="291"/>
      <c r="UT36" s="291"/>
      <c r="UU36" s="291"/>
      <c r="UV36" s="291"/>
      <c r="UW36" s="291"/>
      <c r="UX36" s="291"/>
      <c r="UY36" s="291"/>
      <c r="UZ36" s="291"/>
      <c r="VA36" s="291"/>
      <c r="VB36" s="291"/>
      <c r="VC36" s="291"/>
      <c r="VD36" s="291"/>
      <c r="VE36" s="291"/>
      <c r="VF36" s="291"/>
      <c r="VG36" s="291"/>
      <c r="VH36" s="291"/>
      <c r="VI36" s="291"/>
      <c r="VJ36" s="291"/>
      <c r="VK36" s="291"/>
      <c r="VL36" s="291"/>
      <c r="VM36" s="291"/>
      <c r="VN36" s="291"/>
      <c r="VO36" s="291"/>
      <c r="VP36" s="291"/>
      <c r="VQ36" s="291"/>
      <c r="VR36" s="291"/>
      <c r="VS36" s="291"/>
      <c r="VT36" s="291"/>
      <c r="VU36" s="291"/>
      <c r="VV36" s="291"/>
      <c r="VW36" s="291"/>
      <c r="VX36" s="291"/>
      <c r="VY36" s="291"/>
      <c r="VZ36" s="291"/>
      <c r="WA36" s="291"/>
      <c r="WB36" s="291"/>
      <c r="WC36" s="291"/>
      <c r="WD36" s="291"/>
      <c r="WE36" s="291"/>
      <c r="WF36" s="291"/>
      <c r="WG36" s="291"/>
      <c r="WH36" s="291"/>
      <c r="WI36" s="291"/>
      <c r="WJ36" s="291"/>
      <c r="WK36" s="291"/>
      <c r="WL36" s="291"/>
      <c r="WM36" s="291"/>
      <c r="WN36" s="291"/>
      <c r="WO36" s="291"/>
      <c r="WP36" s="291"/>
      <c r="WQ36" s="291"/>
      <c r="WR36" s="291"/>
      <c r="WS36" s="291"/>
      <c r="WT36" s="291"/>
      <c r="WU36" s="291"/>
      <c r="WV36" s="291"/>
      <c r="WW36" s="291"/>
      <c r="WX36" s="291"/>
      <c r="WY36" s="291"/>
      <c r="WZ36" s="291"/>
      <c r="XA36" s="291"/>
      <c r="XB36" s="291"/>
      <c r="XC36" s="291"/>
      <c r="XD36" s="291"/>
      <c r="XE36" s="291"/>
      <c r="XF36" s="291"/>
      <c r="XG36" s="291"/>
      <c r="XH36" s="291"/>
      <c r="XI36" s="291"/>
      <c r="XJ36" s="291"/>
      <c r="XK36" s="291"/>
      <c r="XL36" s="291"/>
      <c r="XM36" s="291"/>
      <c r="XN36" s="291"/>
      <c r="XO36" s="291"/>
      <c r="XP36" s="291"/>
      <c r="XQ36" s="291"/>
      <c r="XR36" s="291"/>
      <c r="XS36" s="291"/>
      <c r="XT36" s="291"/>
      <c r="XU36" s="291"/>
      <c r="XV36" s="291"/>
      <c r="XW36" s="291"/>
      <c r="XX36" s="291"/>
      <c r="XY36" s="291"/>
      <c r="XZ36" s="291"/>
      <c r="YA36" s="291"/>
      <c r="YB36" s="291"/>
      <c r="YC36" s="291"/>
      <c r="YD36" s="291"/>
      <c r="YE36" s="291"/>
      <c r="YF36" s="291"/>
      <c r="YG36" s="291"/>
      <c r="YH36" s="291"/>
      <c r="YI36" s="291"/>
      <c r="YJ36" s="291"/>
      <c r="YK36" s="291"/>
      <c r="YL36" s="291"/>
      <c r="YM36" s="291"/>
      <c r="YN36" s="291"/>
      <c r="YO36" s="291"/>
      <c r="YP36" s="291"/>
      <c r="YQ36" s="291"/>
      <c r="YR36" s="291"/>
      <c r="YS36" s="291"/>
      <c r="YT36" s="291"/>
      <c r="YU36" s="291"/>
      <c r="YV36" s="291"/>
      <c r="YW36" s="291"/>
      <c r="YX36" s="291"/>
      <c r="YY36" s="291"/>
      <c r="YZ36" s="291"/>
      <c r="ZA36" s="291"/>
      <c r="ZB36" s="291"/>
      <c r="ZC36" s="291"/>
      <c r="ZD36" s="291"/>
      <c r="ZE36" s="291"/>
      <c r="ZF36" s="291"/>
      <c r="ZG36" s="291"/>
      <c r="ZH36" s="291"/>
      <c r="ZI36" s="291"/>
      <c r="ZJ36" s="291"/>
      <c r="ZK36" s="291"/>
      <c r="ZL36" s="291"/>
      <c r="ZM36" s="291"/>
      <c r="ZN36" s="291"/>
      <c r="ZO36" s="291"/>
      <c r="ZP36" s="291"/>
      <c r="ZQ36" s="291"/>
      <c r="ZR36" s="291"/>
      <c r="ZS36" s="291"/>
      <c r="ZT36" s="291"/>
      <c r="ZU36" s="291"/>
      <c r="ZV36" s="291"/>
      <c r="ZW36" s="291"/>
      <c r="ZX36" s="291"/>
      <c r="ZY36" s="291"/>
      <c r="ZZ36" s="291"/>
      <c r="AAA36" s="291"/>
      <c r="AAB36" s="291"/>
      <c r="AAC36" s="291"/>
      <c r="AAD36" s="291"/>
      <c r="AAE36" s="291"/>
      <c r="AAF36" s="291"/>
      <c r="AAG36" s="291"/>
      <c r="AAH36" s="291"/>
      <c r="AAI36" s="291"/>
      <c r="AAJ36" s="291"/>
      <c r="AAK36" s="291"/>
      <c r="AAL36" s="291"/>
      <c r="AAM36" s="291"/>
      <c r="AAN36" s="291"/>
      <c r="AAO36" s="291"/>
      <c r="AAP36" s="291"/>
      <c r="AAQ36" s="291"/>
      <c r="AAR36" s="291"/>
      <c r="AAS36" s="291"/>
      <c r="AAT36" s="291"/>
      <c r="AAU36" s="291"/>
      <c r="AAV36" s="291"/>
      <c r="AAW36" s="291"/>
      <c r="AAX36" s="291"/>
      <c r="AAY36" s="291"/>
      <c r="AAZ36" s="291"/>
      <c r="ABA36" s="291"/>
      <c r="ABB36" s="291"/>
      <c r="ABC36" s="291"/>
      <c r="ABD36" s="291"/>
      <c r="ABE36" s="291"/>
      <c r="ABF36" s="291"/>
      <c r="ABG36" s="291"/>
      <c r="ABH36" s="291"/>
      <c r="ABI36" s="291"/>
      <c r="ABJ36" s="291"/>
      <c r="ABK36" s="291"/>
      <c r="ABL36" s="291"/>
      <c r="ABM36" s="291"/>
      <c r="ABN36" s="291"/>
      <c r="ABO36" s="291"/>
      <c r="ABP36" s="291"/>
      <c r="ABQ36" s="291"/>
      <c r="ABR36" s="291"/>
      <c r="ABS36" s="291"/>
      <c r="ABT36" s="291"/>
      <c r="ABU36" s="291"/>
      <c r="ABV36" s="291"/>
      <c r="ABW36" s="291"/>
      <c r="ABX36" s="291"/>
      <c r="ABY36" s="291"/>
      <c r="ABZ36" s="291"/>
      <c r="ACA36" s="291"/>
      <c r="ACB36" s="291"/>
      <c r="ACC36" s="291"/>
      <c r="ACD36" s="291"/>
      <c r="ACE36" s="291"/>
      <c r="ACF36" s="291"/>
      <c r="ACG36" s="291"/>
      <c r="ACH36" s="291"/>
      <c r="ACI36" s="291"/>
      <c r="ACJ36" s="291"/>
      <c r="ACK36" s="291"/>
      <c r="ACL36" s="291"/>
      <c r="ACM36" s="291"/>
      <c r="ACN36" s="291"/>
      <c r="ACO36" s="291"/>
      <c r="ACP36" s="291"/>
      <c r="ACQ36" s="291"/>
      <c r="ACR36" s="291"/>
      <c r="ACS36" s="291"/>
      <c r="ACT36" s="291"/>
      <c r="ACU36" s="291"/>
      <c r="ACV36" s="291"/>
      <c r="ACW36" s="291"/>
      <c r="ACX36" s="291"/>
      <c r="ACY36" s="291"/>
      <c r="ACZ36" s="291"/>
      <c r="ADA36" s="291"/>
      <c r="ADB36" s="291"/>
      <c r="ADC36" s="291"/>
      <c r="ADD36" s="291"/>
      <c r="ADE36" s="291"/>
      <c r="ADF36" s="291"/>
      <c r="ADG36" s="291"/>
      <c r="ADH36" s="291"/>
      <c r="ADI36" s="291"/>
      <c r="ADJ36" s="291"/>
      <c r="ADK36" s="291"/>
      <c r="ADL36" s="291"/>
      <c r="ADM36" s="291"/>
      <c r="ADN36" s="291"/>
      <c r="ADO36" s="291"/>
      <c r="ADP36" s="291"/>
      <c r="ADQ36" s="291"/>
      <c r="ADR36" s="291"/>
      <c r="ADS36" s="291"/>
      <c r="ADT36" s="291"/>
      <c r="ADU36" s="291"/>
      <c r="ADV36" s="291"/>
      <c r="ADW36" s="291"/>
      <c r="ADX36" s="291"/>
      <c r="ADY36" s="291"/>
      <c r="ADZ36" s="291"/>
      <c r="AEA36" s="291"/>
      <c r="AEB36" s="291"/>
      <c r="AEC36" s="291"/>
      <c r="AED36" s="291"/>
      <c r="AEE36" s="291"/>
      <c r="AEF36" s="291"/>
      <c r="AEG36" s="291"/>
      <c r="AEH36" s="291"/>
      <c r="AEI36" s="291"/>
      <c r="AEJ36" s="291"/>
      <c r="AEK36" s="291"/>
      <c r="AEL36" s="291"/>
      <c r="AEM36" s="291"/>
      <c r="AEN36" s="291"/>
      <c r="AEO36" s="291"/>
      <c r="AEP36" s="291"/>
      <c r="AEQ36" s="291"/>
      <c r="AER36" s="291"/>
      <c r="AES36" s="291"/>
      <c r="AET36" s="291"/>
      <c r="AEU36" s="291"/>
      <c r="AEV36" s="291"/>
      <c r="AEW36" s="291"/>
      <c r="AEX36" s="291"/>
      <c r="AEY36" s="291"/>
      <c r="AEZ36" s="291"/>
      <c r="AFA36" s="291"/>
      <c r="AFB36" s="291"/>
      <c r="AFC36" s="291"/>
      <c r="AFD36" s="291"/>
      <c r="AFE36" s="291"/>
      <c r="AFF36" s="291"/>
      <c r="AFG36" s="291"/>
      <c r="AFH36" s="291"/>
      <c r="AFI36" s="291"/>
      <c r="AFJ36" s="291"/>
      <c r="AFK36" s="291"/>
      <c r="AFL36" s="291"/>
      <c r="AFM36" s="291"/>
      <c r="AFN36" s="291"/>
      <c r="AFO36" s="291"/>
      <c r="AFP36" s="291"/>
      <c r="AFQ36" s="291"/>
      <c r="AFR36" s="291"/>
      <c r="AFS36" s="291"/>
      <c r="AFT36" s="291"/>
      <c r="AFU36" s="291"/>
      <c r="AFV36" s="291"/>
      <c r="AFW36" s="291"/>
      <c r="AFX36" s="291"/>
      <c r="AFY36" s="291"/>
      <c r="AFZ36" s="291"/>
      <c r="AGA36" s="291"/>
      <c r="AGB36" s="291"/>
      <c r="AGC36" s="291"/>
      <c r="AGD36" s="291"/>
      <c r="AGE36" s="291"/>
      <c r="AGF36" s="291"/>
      <c r="AGG36" s="291"/>
      <c r="AGH36" s="291"/>
      <c r="AGI36" s="291"/>
      <c r="AGJ36" s="291"/>
      <c r="AGK36" s="291"/>
      <c r="AGL36" s="291"/>
      <c r="AGM36" s="291"/>
      <c r="AGN36" s="291"/>
      <c r="AGO36" s="291"/>
      <c r="AGP36" s="291"/>
      <c r="AGQ36" s="291"/>
      <c r="AGR36" s="291"/>
      <c r="AGS36" s="291"/>
      <c r="AGT36" s="291"/>
      <c r="AGU36" s="291"/>
      <c r="AGV36" s="291"/>
      <c r="AGW36" s="291"/>
      <c r="AGX36" s="291"/>
      <c r="AGY36" s="291"/>
      <c r="AGZ36" s="291"/>
      <c r="AHA36" s="291"/>
      <c r="AHB36" s="291"/>
      <c r="AHC36" s="291"/>
      <c r="AHD36" s="291"/>
      <c r="AHE36" s="291"/>
      <c r="AHF36" s="291"/>
      <c r="AHG36" s="291"/>
      <c r="AHH36" s="291"/>
      <c r="AHI36" s="291"/>
      <c r="AHJ36" s="291"/>
      <c r="AHK36" s="291"/>
      <c r="AHL36" s="291"/>
      <c r="AHM36" s="291"/>
      <c r="AHN36" s="291"/>
      <c r="AHO36" s="291"/>
      <c r="AHP36" s="291"/>
      <c r="AHQ36" s="291"/>
      <c r="AHR36" s="291"/>
      <c r="AHS36" s="291"/>
      <c r="AHT36" s="291"/>
      <c r="AHU36" s="291"/>
      <c r="AHV36" s="291"/>
      <c r="AHW36" s="291"/>
      <c r="AHX36" s="291"/>
      <c r="AHY36" s="291"/>
      <c r="AHZ36" s="291"/>
      <c r="AIA36" s="291"/>
      <c r="AIB36" s="291"/>
      <c r="AIC36" s="291"/>
      <c r="AID36" s="291"/>
      <c r="AIE36" s="291"/>
      <c r="AIF36" s="291"/>
      <c r="AIG36" s="291"/>
      <c r="AIH36" s="291"/>
      <c r="AII36" s="291"/>
      <c r="AIJ36" s="291"/>
      <c r="AIK36" s="291"/>
      <c r="AIL36" s="291"/>
      <c r="AIM36" s="291"/>
      <c r="AIN36" s="291"/>
      <c r="AIO36" s="291"/>
      <c r="AIP36" s="291"/>
      <c r="AIQ36" s="291"/>
      <c r="AIR36" s="291"/>
      <c r="AIS36" s="291"/>
      <c r="AIT36" s="291"/>
      <c r="AIU36" s="291"/>
      <c r="AIV36" s="291"/>
      <c r="AIW36" s="291"/>
      <c r="AIX36" s="291"/>
      <c r="AIY36" s="291"/>
      <c r="AIZ36" s="291"/>
      <c r="AJA36" s="291"/>
      <c r="AJB36" s="291"/>
      <c r="AJC36" s="291"/>
      <c r="AJD36" s="291"/>
      <c r="AJE36" s="291"/>
      <c r="AJF36" s="291"/>
      <c r="AJG36" s="291"/>
      <c r="AJH36" s="291"/>
      <c r="AJI36" s="291"/>
      <c r="AJJ36" s="291"/>
      <c r="AJK36" s="291"/>
      <c r="AJL36" s="291"/>
      <c r="AJM36" s="291"/>
      <c r="AJN36" s="291"/>
      <c r="AJO36" s="291"/>
      <c r="AJP36" s="291"/>
      <c r="AJQ36" s="291"/>
      <c r="AJR36" s="291"/>
      <c r="AJS36" s="291"/>
      <c r="AJT36" s="291"/>
      <c r="AJU36" s="291"/>
      <c r="AJV36" s="291"/>
      <c r="AJW36" s="291"/>
      <c r="AJX36" s="291"/>
      <c r="AJY36" s="291"/>
      <c r="AJZ36" s="291"/>
      <c r="AKA36" s="291"/>
      <c r="AKB36" s="291"/>
      <c r="AKC36" s="291"/>
      <c r="AKD36" s="291"/>
      <c r="AKE36" s="291"/>
      <c r="AKF36" s="291"/>
      <c r="AKG36" s="291"/>
      <c r="AKH36" s="291"/>
      <c r="AKI36" s="291"/>
      <c r="AKJ36" s="291"/>
      <c r="AKK36" s="291"/>
      <c r="AKL36" s="291"/>
      <c r="AKM36" s="291"/>
      <c r="AKN36" s="291"/>
      <c r="AKO36" s="291"/>
      <c r="AKP36" s="291"/>
      <c r="AKQ36" s="291"/>
      <c r="AKR36" s="291"/>
      <c r="AKS36" s="291"/>
      <c r="AKT36" s="291"/>
      <c r="AKU36" s="291"/>
      <c r="AKV36" s="291"/>
      <c r="AKW36" s="291"/>
      <c r="AKX36" s="291"/>
      <c r="AKY36" s="291"/>
      <c r="AKZ36" s="291"/>
      <c r="ALA36" s="291"/>
      <c r="ALB36" s="291"/>
      <c r="ALC36" s="291"/>
      <c r="ALD36" s="291"/>
      <c r="ALE36" s="291"/>
      <c r="ALF36" s="291"/>
      <c r="ALG36" s="291"/>
      <c r="ALH36" s="291"/>
      <c r="ALI36" s="291"/>
      <c r="ALJ36" s="291"/>
      <c r="ALK36" s="291"/>
      <c r="ALL36" s="291"/>
      <c r="ALM36" s="291"/>
      <c r="ALN36" s="291"/>
      <c r="ALO36" s="291"/>
      <c r="ALP36" s="291"/>
      <c r="ALQ36" s="291"/>
      <c r="ALR36" s="291"/>
      <c r="ALS36" s="291"/>
      <c r="ALT36" s="291"/>
      <c r="ALU36" s="291"/>
      <c r="ALV36" s="291"/>
      <c r="ALW36" s="291"/>
      <c r="ALX36" s="291"/>
      <c r="ALY36" s="291"/>
      <c r="ALZ36" s="291"/>
      <c r="AMA36" s="291"/>
      <c r="AMB36" s="291"/>
      <c r="AMC36" s="291"/>
      <c r="AMD36" s="291"/>
      <c r="AME36" s="291"/>
      <c r="AMF36" s="291"/>
      <c r="AMG36" s="291"/>
      <c r="AMH36" s="291"/>
      <c r="AMI36" s="291"/>
      <c r="AMJ36" s="291"/>
      <c r="AMK36" s="291"/>
      <c r="AML36" s="291"/>
      <c r="AMM36" s="291"/>
      <c r="AMN36" s="291"/>
      <c r="AMO36" s="291"/>
      <c r="AMP36" s="291"/>
      <c r="AMQ36" s="291"/>
      <c r="AMR36" s="291"/>
      <c r="AMS36" s="291"/>
      <c r="AMT36" s="291"/>
      <c r="AMU36" s="291"/>
      <c r="AMV36" s="291"/>
      <c r="AMW36" s="291"/>
      <c r="AMX36" s="291"/>
      <c r="AMY36" s="291"/>
      <c r="AMZ36" s="291"/>
      <c r="ANA36" s="291"/>
      <c r="ANB36" s="291"/>
      <c r="ANC36" s="291"/>
      <c r="AND36" s="291"/>
      <c r="ANE36" s="291"/>
      <c r="ANF36" s="291"/>
      <c r="ANG36" s="291"/>
      <c r="ANH36" s="291"/>
      <c r="ANI36" s="291"/>
      <c r="ANJ36" s="291"/>
      <c r="ANK36" s="291"/>
      <c r="ANL36" s="291"/>
      <c r="ANM36" s="291"/>
      <c r="ANN36" s="291"/>
      <c r="ANO36" s="291"/>
      <c r="ANP36" s="291"/>
      <c r="ANQ36" s="291"/>
      <c r="ANR36" s="291"/>
      <c r="ANS36" s="291"/>
      <c r="ANT36" s="291"/>
      <c r="ANU36" s="291"/>
      <c r="ANV36" s="291"/>
      <c r="ANW36" s="291"/>
      <c r="ANX36" s="291"/>
      <c r="ANY36" s="291"/>
      <c r="ANZ36" s="291"/>
      <c r="AOA36" s="291"/>
      <c r="AOB36" s="291"/>
      <c r="AOC36" s="291"/>
      <c r="AOD36" s="291"/>
      <c r="AOE36" s="291"/>
      <c r="AOF36" s="291"/>
      <c r="AOG36" s="291"/>
      <c r="AOH36" s="291"/>
      <c r="AOI36" s="291"/>
      <c r="AOJ36" s="291"/>
      <c r="AOK36" s="291"/>
      <c r="AOL36" s="291"/>
      <c r="AOM36" s="291"/>
      <c r="AON36" s="291"/>
      <c r="AOO36" s="291"/>
      <c r="AOP36" s="291"/>
      <c r="AOQ36" s="291"/>
      <c r="AOR36" s="291"/>
      <c r="AOS36" s="291"/>
      <c r="AOT36" s="291"/>
      <c r="AOU36" s="291"/>
      <c r="AOV36" s="291"/>
      <c r="AOW36" s="291"/>
      <c r="AOX36" s="291"/>
      <c r="AOY36" s="291"/>
      <c r="AOZ36" s="291"/>
      <c r="APA36" s="291"/>
      <c r="APB36" s="291"/>
      <c r="APC36" s="291"/>
      <c r="APD36" s="291"/>
      <c r="APE36" s="291"/>
      <c r="APF36" s="291"/>
      <c r="APG36" s="291"/>
      <c r="APH36" s="291"/>
      <c r="API36" s="291"/>
      <c r="APJ36" s="291"/>
      <c r="APK36" s="291"/>
      <c r="APL36" s="291"/>
      <c r="APM36" s="291"/>
      <c r="APN36" s="291"/>
      <c r="APO36" s="291"/>
      <c r="APP36" s="291"/>
      <c r="APQ36" s="291"/>
      <c r="APR36" s="291"/>
      <c r="APS36" s="291"/>
      <c r="APT36" s="291"/>
      <c r="APU36" s="291"/>
      <c r="APV36" s="291"/>
      <c r="APW36" s="291"/>
      <c r="APX36" s="291"/>
      <c r="APY36" s="291"/>
      <c r="APZ36" s="291"/>
      <c r="AQA36" s="291"/>
      <c r="AQB36" s="291"/>
      <c r="AQC36" s="291"/>
      <c r="AQD36" s="291"/>
      <c r="AQE36" s="291"/>
      <c r="AQF36" s="291"/>
      <c r="AQG36" s="291"/>
      <c r="AQH36" s="291"/>
      <c r="AQI36" s="291"/>
      <c r="AQJ36" s="291"/>
      <c r="AQK36" s="291"/>
      <c r="AQL36" s="291"/>
      <c r="AQM36" s="291"/>
      <c r="AQN36" s="291"/>
      <c r="AQO36" s="291"/>
      <c r="AQP36" s="291"/>
      <c r="AQQ36" s="291"/>
      <c r="AQR36" s="291"/>
      <c r="AQS36" s="291"/>
      <c r="AQT36" s="291"/>
      <c r="AQU36" s="291"/>
      <c r="AQV36" s="291"/>
      <c r="AQW36" s="291"/>
      <c r="AQX36" s="291"/>
      <c r="AQY36" s="291"/>
      <c r="AQZ36" s="291"/>
      <c r="ARA36" s="291"/>
      <c r="ARB36" s="291"/>
      <c r="ARC36" s="291"/>
      <c r="ARD36" s="291"/>
      <c r="ARE36" s="291"/>
      <c r="ARF36" s="291"/>
      <c r="ARG36" s="291"/>
      <c r="ARH36" s="291"/>
      <c r="ARI36" s="291"/>
      <c r="ARJ36" s="291"/>
      <c r="ARK36" s="291"/>
      <c r="ARL36" s="291"/>
      <c r="ARM36" s="291"/>
      <c r="ARN36" s="291"/>
      <c r="ARO36" s="291"/>
      <c r="ARP36" s="291"/>
      <c r="ARQ36" s="291"/>
      <c r="ARR36" s="291"/>
      <c r="ARS36" s="291"/>
      <c r="ART36" s="291"/>
      <c r="ARU36" s="291"/>
      <c r="ARV36" s="291"/>
      <c r="ARW36" s="291"/>
      <c r="ARX36" s="291"/>
      <c r="ARY36" s="291"/>
      <c r="ARZ36" s="291"/>
      <c r="ASA36" s="291"/>
      <c r="ASB36" s="291"/>
      <c r="ASC36" s="291"/>
      <c r="ASD36" s="291"/>
      <c r="ASE36" s="291"/>
      <c r="ASF36" s="291"/>
      <c r="ASG36" s="291"/>
      <c r="ASH36" s="291"/>
      <c r="ASI36" s="291"/>
      <c r="ASJ36" s="291"/>
      <c r="ASK36" s="291"/>
      <c r="ASL36" s="291"/>
      <c r="ASM36" s="291"/>
      <c r="ASN36" s="291"/>
      <c r="ASO36" s="291"/>
      <c r="ASP36" s="291"/>
      <c r="ASQ36" s="291"/>
      <c r="ASR36" s="291"/>
      <c r="ASS36" s="291"/>
      <c r="AST36" s="291"/>
      <c r="ASU36" s="291"/>
      <c r="ASV36" s="291"/>
      <c r="ASW36" s="291"/>
      <c r="ASX36" s="291"/>
      <c r="ASY36" s="291"/>
      <c r="ASZ36" s="291"/>
      <c r="ATA36" s="291"/>
      <c r="ATB36" s="291"/>
      <c r="ATC36" s="291"/>
      <c r="ATD36" s="291"/>
      <c r="ATE36" s="291"/>
      <c r="ATF36" s="291"/>
      <c r="ATG36" s="291"/>
      <c r="ATH36" s="291"/>
      <c r="ATI36" s="291"/>
      <c r="ATJ36" s="291"/>
      <c r="ATK36" s="291"/>
      <c r="ATL36" s="291"/>
      <c r="ATM36" s="291"/>
      <c r="ATN36" s="291"/>
      <c r="ATO36" s="291"/>
      <c r="ATP36" s="291"/>
      <c r="ATQ36" s="291"/>
      <c r="ATR36" s="291"/>
      <c r="ATS36" s="291"/>
      <c r="ATT36" s="291"/>
      <c r="ATU36" s="291"/>
      <c r="ATV36" s="291"/>
      <c r="ATW36" s="291"/>
      <c r="ATX36" s="291"/>
      <c r="ATY36" s="291"/>
      <c r="ATZ36" s="291"/>
      <c r="AUA36" s="291"/>
      <c r="AUB36" s="291"/>
      <c r="AUC36" s="291"/>
      <c r="AUD36" s="291"/>
      <c r="AUE36" s="291"/>
      <c r="AUF36" s="291"/>
      <c r="AUG36" s="291"/>
      <c r="AUH36" s="291"/>
      <c r="AUI36" s="291"/>
      <c r="AUJ36" s="291"/>
      <c r="AUK36" s="291"/>
      <c r="AUL36" s="291"/>
      <c r="AUM36" s="291"/>
      <c r="AUN36" s="291"/>
      <c r="AUO36" s="291"/>
      <c r="AUP36" s="291"/>
      <c r="AUQ36" s="291"/>
      <c r="AUR36" s="291"/>
      <c r="AUS36" s="291"/>
      <c r="AUT36" s="291"/>
      <c r="AUU36" s="291"/>
      <c r="AUV36" s="291"/>
      <c r="AUW36" s="291"/>
      <c r="AUX36" s="291"/>
      <c r="AUY36" s="291"/>
      <c r="AUZ36" s="291"/>
      <c r="AVA36" s="291"/>
      <c r="AVB36" s="291"/>
      <c r="AVC36" s="291"/>
      <c r="AVD36" s="291"/>
      <c r="AVE36" s="291"/>
      <c r="AVF36" s="291"/>
      <c r="AVG36" s="291"/>
      <c r="AVH36" s="291"/>
      <c r="AVI36" s="291"/>
      <c r="AVJ36" s="291"/>
      <c r="AVK36" s="291"/>
      <c r="AVL36" s="291"/>
      <c r="AVM36" s="291"/>
      <c r="AVN36" s="291"/>
      <c r="AVO36" s="291"/>
      <c r="AVP36" s="291"/>
      <c r="AVQ36" s="291"/>
      <c r="AVR36" s="291"/>
      <c r="AVS36" s="291"/>
      <c r="AVT36" s="291"/>
      <c r="AVU36" s="291"/>
      <c r="AVV36" s="291"/>
      <c r="AVW36" s="291"/>
      <c r="AVX36" s="291"/>
      <c r="AVY36" s="291"/>
      <c r="AVZ36" s="291"/>
      <c r="AWA36" s="291"/>
      <c r="AWB36" s="291"/>
      <c r="AWC36" s="291"/>
      <c r="AWD36" s="291"/>
      <c r="AWE36" s="291"/>
      <c r="AWF36" s="291"/>
      <c r="AWG36" s="291"/>
      <c r="AWH36" s="291"/>
      <c r="AWI36" s="291"/>
      <c r="AWJ36" s="291"/>
      <c r="AWK36" s="291"/>
      <c r="AWL36" s="291"/>
      <c r="AWM36" s="291"/>
      <c r="AWN36" s="291"/>
      <c r="AWO36" s="291"/>
      <c r="AWP36" s="291"/>
      <c r="AWQ36" s="291"/>
      <c r="AWR36" s="291"/>
      <c r="AWS36" s="291"/>
      <c r="AWT36" s="291"/>
      <c r="AWU36" s="291"/>
      <c r="AWV36" s="291"/>
      <c r="AWW36" s="291"/>
      <c r="AWX36" s="291"/>
      <c r="AWY36" s="291"/>
      <c r="AWZ36" s="291"/>
      <c r="AXA36" s="291"/>
      <c r="AXB36" s="291"/>
      <c r="AXC36" s="291"/>
      <c r="AXD36" s="291"/>
      <c r="AXE36" s="291"/>
      <c r="AXF36" s="291"/>
      <c r="AXG36" s="291"/>
      <c r="AXH36" s="291"/>
      <c r="AXI36" s="291"/>
      <c r="AXJ36" s="291"/>
      <c r="AXK36" s="291"/>
      <c r="AXL36" s="291"/>
      <c r="AXM36" s="291"/>
      <c r="AXN36" s="291"/>
      <c r="AXO36" s="291"/>
      <c r="AXP36" s="291"/>
      <c r="AXQ36" s="291"/>
      <c r="AXR36" s="291"/>
      <c r="AXS36" s="291"/>
      <c r="AXT36" s="291"/>
      <c r="AXU36" s="291"/>
      <c r="AXV36" s="291"/>
      <c r="AXW36" s="291"/>
      <c r="AXX36" s="291"/>
      <c r="AXY36" s="291"/>
      <c r="AXZ36" s="291"/>
      <c r="AYA36" s="291"/>
      <c r="AYB36" s="291"/>
      <c r="AYC36" s="291"/>
      <c r="AYD36" s="291"/>
      <c r="AYE36" s="291"/>
      <c r="AYF36" s="291"/>
      <c r="AYG36" s="291"/>
      <c r="AYH36" s="291"/>
      <c r="AYI36" s="291"/>
      <c r="AYJ36" s="291"/>
      <c r="AYK36" s="291"/>
      <c r="AYL36" s="291"/>
      <c r="AYM36" s="291"/>
      <c r="AYN36" s="291"/>
      <c r="AYO36" s="291"/>
      <c r="AYP36" s="291"/>
      <c r="AYQ36" s="291"/>
      <c r="AYR36" s="291"/>
      <c r="AYS36" s="291"/>
      <c r="AYT36" s="291"/>
      <c r="AYU36" s="291"/>
      <c r="AYV36" s="291"/>
      <c r="AYW36" s="291"/>
      <c r="AYX36" s="291"/>
      <c r="AYY36" s="291"/>
      <c r="AYZ36" s="291"/>
      <c r="AZA36" s="291"/>
      <c r="AZB36" s="291"/>
      <c r="AZC36" s="291"/>
      <c r="AZD36" s="291"/>
      <c r="AZE36" s="291"/>
      <c r="AZF36" s="291"/>
      <c r="AZG36" s="291"/>
      <c r="AZH36" s="291"/>
      <c r="AZI36" s="291"/>
      <c r="AZJ36" s="291"/>
      <c r="AZK36" s="291"/>
      <c r="AZL36" s="291"/>
      <c r="AZM36" s="291"/>
      <c r="AZN36" s="291"/>
      <c r="AZO36" s="291"/>
      <c r="AZP36" s="291"/>
      <c r="AZQ36" s="291"/>
      <c r="AZR36" s="291"/>
      <c r="AZS36" s="291"/>
      <c r="AZT36" s="291"/>
      <c r="AZU36" s="291"/>
      <c r="AZV36" s="291"/>
      <c r="AZW36" s="291"/>
      <c r="AZX36" s="291"/>
      <c r="AZY36" s="291"/>
      <c r="AZZ36" s="291"/>
      <c r="BAA36" s="291"/>
      <c r="BAB36" s="291"/>
      <c r="BAC36" s="291"/>
      <c r="BAD36" s="291"/>
      <c r="BAE36" s="291"/>
      <c r="BAF36" s="291"/>
      <c r="BAG36" s="291"/>
      <c r="BAH36" s="291"/>
      <c r="BAI36" s="291"/>
      <c r="BAJ36" s="291"/>
      <c r="BAK36" s="291"/>
      <c r="BAL36" s="291"/>
      <c r="BAM36" s="291"/>
      <c r="BAN36" s="291"/>
      <c r="BAO36" s="291"/>
      <c r="BAP36" s="291"/>
      <c r="BAQ36" s="291"/>
      <c r="BAR36" s="291"/>
      <c r="BAS36" s="291"/>
      <c r="BAT36" s="291"/>
      <c r="BAU36" s="291"/>
      <c r="BAV36" s="291"/>
      <c r="BAW36" s="291"/>
      <c r="BAX36" s="291"/>
      <c r="BAY36" s="291"/>
      <c r="BAZ36" s="291"/>
      <c r="BBA36" s="291"/>
      <c r="BBB36" s="291"/>
      <c r="BBC36" s="291"/>
      <c r="BBD36" s="291"/>
      <c r="BBE36" s="291"/>
      <c r="BBF36" s="291"/>
      <c r="BBG36" s="291"/>
      <c r="BBH36" s="291"/>
      <c r="BBI36" s="291"/>
      <c r="BBJ36" s="291"/>
      <c r="BBK36" s="291"/>
      <c r="BBL36" s="291"/>
      <c r="BBM36" s="291"/>
      <c r="BBN36" s="291"/>
      <c r="BBO36" s="291"/>
      <c r="BBP36" s="291"/>
      <c r="BBQ36" s="291"/>
      <c r="BBR36" s="291"/>
      <c r="BBS36" s="291"/>
      <c r="BBT36" s="291"/>
      <c r="BBU36" s="291"/>
      <c r="BBV36" s="291"/>
      <c r="BBW36" s="291"/>
      <c r="BBX36" s="291"/>
      <c r="BBY36" s="291"/>
      <c r="BBZ36" s="291"/>
      <c r="BCA36" s="291"/>
      <c r="BCB36" s="291"/>
      <c r="BCC36" s="291"/>
      <c r="BCD36" s="291"/>
      <c r="BCE36" s="291"/>
      <c r="BCF36" s="291"/>
      <c r="BCG36" s="291"/>
      <c r="BCH36" s="291"/>
      <c r="BCI36" s="291"/>
      <c r="BCJ36" s="291"/>
      <c r="BCK36" s="291"/>
      <c r="BCL36" s="291"/>
      <c r="BCM36" s="291"/>
      <c r="BCN36" s="291"/>
      <c r="BCO36" s="291"/>
      <c r="BCP36" s="291"/>
      <c r="BCQ36" s="291"/>
      <c r="BCR36" s="291"/>
      <c r="BCS36" s="291"/>
      <c r="BCT36" s="291"/>
      <c r="BCU36" s="291"/>
      <c r="BCV36" s="291"/>
      <c r="BCW36" s="291"/>
      <c r="BCX36" s="291"/>
      <c r="BCY36" s="291"/>
      <c r="BCZ36" s="291"/>
      <c r="BDA36" s="291"/>
      <c r="BDB36" s="291"/>
      <c r="BDC36" s="291"/>
      <c r="BDD36" s="291"/>
      <c r="BDE36" s="291"/>
      <c r="BDF36" s="291"/>
      <c r="BDG36" s="291"/>
      <c r="BDH36" s="291"/>
      <c r="BDI36" s="291"/>
      <c r="BDJ36" s="291"/>
      <c r="BDK36" s="291"/>
      <c r="BDL36" s="291"/>
      <c r="BDM36" s="291"/>
      <c r="BDN36" s="291"/>
      <c r="BDO36" s="291"/>
      <c r="BDP36" s="291"/>
      <c r="BDQ36" s="291"/>
      <c r="BDR36" s="291"/>
      <c r="BDS36" s="291"/>
      <c r="BDT36" s="291"/>
      <c r="BDU36" s="291"/>
      <c r="BDV36" s="291"/>
      <c r="BDW36" s="291"/>
      <c r="BDX36" s="291"/>
      <c r="BDY36" s="291"/>
      <c r="BDZ36" s="291"/>
      <c r="BEA36" s="291"/>
      <c r="BEB36" s="291"/>
      <c r="BEC36" s="291"/>
      <c r="BED36" s="291"/>
      <c r="BEE36" s="291"/>
      <c r="BEF36" s="291"/>
      <c r="BEG36" s="291"/>
      <c r="BEH36" s="291"/>
      <c r="BEI36" s="291"/>
      <c r="BEJ36" s="291"/>
      <c r="BEK36" s="291"/>
      <c r="BEL36" s="291"/>
      <c r="BEM36" s="291"/>
      <c r="BEN36" s="291"/>
      <c r="BEO36" s="291"/>
      <c r="BEP36" s="291"/>
      <c r="BEQ36" s="291"/>
      <c r="BER36" s="291"/>
      <c r="BES36" s="291"/>
      <c r="BET36" s="291"/>
      <c r="BEU36" s="291"/>
      <c r="BEV36" s="291"/>
      <c r="BEW36" s="291"/>
      <c r="BEX36" s="291"/>
      <c r="BEY36" s="291"/>
      <c r="BEZ36" s="291"/>
      <c r="BFA36" s="291"/>
      <c r="BFB36" s="291"/>
      <c r="BFC36" s="291"/>
      <c r="BFD36" s="291"/>
      <c r="BFE36" s="291"/>
      <c r="BFF36" s="291"/>
      <c r="BFG36" s="291"/>
      <c r="BFH36" s="291"/>
      <c r="BFI36" s="291"/>
      <c r="BFJ36" s="291"/>
      <c r="BFK36" s="291"/>
      <c r="BFL36" s="291"/>
      <c r="BFM36" s="291"/>
      <c r="BFN36" s="291"/>
      <c r="BFO36" s="291"/>
      <c r="BFP36" s="291"/>
      <c r="BFQ36" s="291"/>
      <c r="BFR36" s="291"/>
      <c r="BFS36" s="291"/>
      <c r="BFT36" s="291"/>
      <c r="BFU36" s="291"/>
      <c r="BFV36" s="291"/>
      <c r="BFW36" s="291"/>
      <c r="BFX36" s="291"/>
      <c r="BFY36" s="291"/>
      <c r="BFZ36" s="291"/>
      <c r="BGA36" s="291"/>
      <c r="BGB36" s="291"/>
      <c r="BGC36" s="291"/>
      <c r="BGD36" s="291"/>
      <c r="BGE36" s="291"/>
      <c r="BGF36" s="291"/>
      <c r="BGG36" s="291"/>
      <c r="BGH36" s="291"/>
      <c r="BGI36" s="291"/>
      <c r="BGJ36" s="291"/>
      <c r="BGK36" s="291"/>
      <c r="BGL36" s="291"/>
      <c r="BGM36" s="291"/>
      <c r="BGN36" s="291"/>
      <c r="BGO36" s="291"/>
      <c r="BGP36" s="291"/>
      <c r="BGQ36" s="291"/>
      <c r="BGR36" s="291"/>
      <c r="BGS36" s="291"/>
      <c r="BGT36" s="291"/>
      <c r="BGU36" s="291"/>
      <c r="BGV36" s="291"/>
      <c r="BGW36" s="291"/>
      <c r="BGX36" s="291"/>
      <c r="BGY36" s="291"/>
      <c r="BGZ36" s="291"/>
      <c r="BHA36" s="291"/>
      <c r="BHB36" s="291"/>
      <c r="BHC36" s="291"/>
      <c r="BHD36" s="291"/>
      <c r="BHE36" s="291"/>
      <c r="BHF36" s="291"/>
      <c r="BHG36" s="291"/>
      <c r="BHH36" s="291"/>
      <c r="BHI36" s="291"/>
      <c r="BHJ36" s="291"/>
      <c r="BHK36" s="291"/>
      <c r="BHL36" s="291"/>
      <c r="BHM36" s="291"/>
      <c r="BHN36" s="291"/>
      <c r="BHO36" s="291"/>
      <c r="BHP36" s="291"/>
      <c r="BHQ36" s="291"/>
      <c r="BHR36" s="291"/>
      <c r="BHS36" s="291"/>
      <c r="BHT36" s="291"/>
      <c r="BHU36" s="291"/>
      <c r="BHV36" s="291"/>
      <c r="BHW36" s="291"/>
      <c r="BHX36" s="291"/>
      <c r="BHY36" s="291"/>
      <c r="BHZ36" s="291"/>
      <c r="BIA36" s="291"/>
      <c r="BIB36" s="291"/>
      <c r="BIC36" s="291"/>
      <c r="BID36" s="291"/>
      <c r="BIE36" s="291"/>
      <c r="BIF36" s="291"/>
      <c r="BIG36" s="291"/>
      <c r="BIH36" s="291"/>
      <c r="BII36" s="291"/>
      <c r="BIJ36" s="291"/>
      <c r="BIK36" s="291"/>
      <c r="BIL36" s="291"/>
      <c r="BIM36" s="291"/>
      <c r="BIN36" s="291"/>
      <c r="BIO36" s="291"/>
      <c r="BIP36" s="291"/>
      <c r="BIQ36" s="291"/>
      <c r="BIR36" s="291"/>
      <c r="BIS36" s="291"/>
      <c r="BIT36" s="291"/>
      <c r="BIU36" s="291"/>
      <c r="BIV36" s="291"/>
      <c r="BIW36" s="291"/>
      <c r="BIX36" s="291"/>
      <c r="BIY36" s="291"/>
      <c r="BIZ36" s="291"/>
      <c r="BJA36" s="291"/>
      <c r="BJB36" s="291"/>
      <c r="BJC36" s="291"/>
      <c r="BJD36" s="291"/>
      <c r="BJE36" s="291"/>
      <c r="BJF36" s="291"/>
      <c r="BJG36" s="291"/>
      <c r="BJH36" s="291"/>
      <c r="BJI36" s="291"/>
      <c r="BJJ36" s="291"/>
      <c r="BJK36" s="291"/>
      <c r="BJL36" s="291"/>
      <c r="BJM36" s="291"/>
      <c r="BJN36" s="291"/>
      <c r="BJO36" s="291"/>
      <c r="BJP36" s="291"/>
      <c r="BJQ36" s="291"/>
      <c r="BJR36" s="291"/>
      <c r="BJS36" s="291"/>
      <c r="BJT36" s="291"/>
      <c r="BJU36" s="291"/>
      <c r="BJV36" s="291"/>
      <c r="BJW36" s="291"/>
      <c r="BJX36" s="291"/>
      <c r="BJY36" s="291"/>
      <c r="BJZ36" s="291"/>
      <c r="BKA36" s="291"/>
      <c r="BKB36" s="291"/>
      <c r="BKC36" s="291"/>
      <c r="BKD36" s="291"/>
      <c r="BKE36" s="291"/>
      <c r="BKF36" s="291"/>
      <c r="BKG36" s="291"/>
      <c r="BKH36" s="291"/>
      <c r="BKI36" s="291"/>
      <c r="BKJ36" s="291"/>
      <c r="BKK36" s="291"/>
      <c r="BKL36" s="291"/>
      <c r="BKM36" s="291"/>
      <c r="BKN36" s="291"/>
      <c r="BKO36" s="291"/>
      <c r="BKP36" s="291"/>
      <c r="BKQ36" s="291"/>
      <c r="BKR36" s="291"/>
      <c r="BKS36" s="291"/>
      <c r="BKT36" s="291"/>
      <c r="BKU36" s="291"/>
      <c r="BKV36" s="291"/>
      <c r="BKW36" s="291"/>
      <c r="BKX36" s="291"/>
      <c r="BKY36" s="291"/>
      <c r="BKZ36" s="291"/>
      <c r="BLA36" s="291"/>
      <c r="BLB36" s="291"/>
      <c r="BLC36" s="291"/>
      <c r="BLD36" s="291"/>
      <c r="BLE36" s="291"/>
      <c r="BLF36" s="291"/>
      <c r="BLG36" s="291"/>
      <c r="BLH36" s="291"/>
      <c r="BLI36" s="291"/>
      <c r="BLJ36" s="291"/>
      <c r="BLK36" s="291"/>
      <c r="BLL36" s="291"/>
      <c r="BLM36" s="291"/>
      <c r="BLN36" s="291"/>
      <c r="BLO36" s="291"/>
      <c r="BLP36" s="291"/>
      <c r="BLQ36" s="291"/>
      <c r="BLR36" s="291"/>
      <c r="BLS36" s="291"/>
      <c r="BLT36" s="291"/>
      <c r="BLU36" s="291"/>
      <c r="BLV36" s="291"/>
      <c r="BLW36" s="291"/>
      <c r="BLX36" s="291"/>
      <c r="BLY36" s="291"/>
      <c r="BLZ36" s="291"/>
      <c r="BMA36" s="291"/>
      <c r="BMB36" s="291"/>
      <c r="BMC36" s="291"/>
      <c r="BMD36" s="291"/>
      <c r="BME36" s="291"/>
      <c r="BMF36" s="291"/>
      <c r="BMG36" s="291"/>
      <c r="BMH36" s="291"/>
      <c r="BMI36" s="291"/>
      <c r="BMJ36" s="291"/>
      <c r="BMK36" s="291"/>
      <c r="BML36" s="291"/>
      <c r="BMM36" s="291"/>
      <c r="BMN36" s="291"/>
      <c r="BMO36" s="291"/>
      <c r="BMP36" s="291"/>
      <c r="BMQ36" s="291"/>
      <c r="BMR36" s="291"/>
      <c r="BMS36" s="291"/>
      <c r="BMT36" s="291"/>
      <c r="BMU36" s="291"/>
      <c r="BMV36" s="291"/>
      <c r="BMW36" s="291"/>
      <c r="BMX36" s="291"/>
      <c r="BMY36" s="291"/>
      <c r="BMZ36" s="291"/>
      <c r="BNA36" s="291"/>
      <c r="BNB36" s="291"/>
      <c r="BNC36" s="291"/>
      <c r="BND36" s="291"/>
      <c r="BNE36" s="291"/>
      <c r="BNF36" s="291"/>
      <c r="BNG36" s="291"/>
      <c r="BNH36" s="291"/>
      <c r="BNI36" s="291"/>
      <c r="BNJ36" s="291"/>
      <c r="BNK36" s="291"/>
      <c r="BNL36" s="291"/>
      <c r="BNM36" s="291"/>
      <c r="BNN36" s="291"/>
      <c r="BNO36" s="291"/>
      <c r="BNP36" s="291"/>
      <c r="BNQ36" s="291"/>
      <c r="BNR36" s="291"/>
      <c r="BNS36" s="291"/>
      <c r="BNT36" s="291"/>
      <c r="BNU36" s="291"/>
      <c r="BNV36" s="291"/>
      <c r="BNW36" s="291"/>
      <c r="BNX36" s="291"/>
      <c r="BNY36" s="291"/>
      <c r="BNZ36" s="291"/>
      <c r="BOA36" s="291"/>
      <c r="BOB36" s="291"/>
      <c r="BOC36" s="291"/>
      <c r="BOD36" s="291"/>
      <c r="BOE36" s="291"/>
      <c r="BOF36" s="291"/>
      <c r="BOG36" s="291"/>
      <c r="BOH36" s="291"/>
      <c r="BOI36" s="291"/>
      <c r="BOJ36" s="291"/>
      <c r="BOK36" s="291"/>
      <c r="BOL36" s="291"/>
      <c r="BOM36" s="291"/>
      <c r="BON36" s="291"/>
      <c r="BOO36" s="291"/>
      <c r="BOP36" s="291"/>
      <c r="BOQ36" s="291"/>
      <c r="BOR36" s="291"/>
      <c r="BOS36" s="291"/>
      <c r="BOT36" s="291"/>
      <c r="BOU36" s="291"/>
      <c r="BOV36" s="291"/>
      <c r="BOW36" s="291"/>
      <c r="BOX36" s="291"/>
      <c r="BOY36" s="291"/>
      <c r="BOZ36" s="291"/>
      <c r="BPA36" s="291"/>
      <c r="BPB36" s="291"/>
      <c r="BPC36" s="291"/>
      <c r="BPD36" s="291"/>
      <c r="BPE36" s="291"/>
      <c r="BPF36" s="291"/>
      <c r="BPG36" s="291"/>
      <c r="BPH36" s="291"/>
      <c r="BPI36" s="291"/>
      <c r="BPJ36" s="291"/>
      <c r="BPK36" s="291"/>
      <c r="BPL36" s="291"/>
      <c r="BPM36" s="291"/>
      <c r="BPN36" s="291"/>
      <c r="BPO36" s="291"/>
      <c r="BPP36" s="291"/>
      <c r="BPQ36" s="291"/>
      <c r="BPR36" s="291"/>
      <c r="BPS36" s="291"/>
      <c r="BPT36" s="291"/>
      <c r="BPU36" s="291"/>
      <c r="BPV36" s="291"/>
      <c r="BPW36" s="291"/>
      <c r="BPX36" s="291"/>
      <c r="BPY36" s="291"/>
      <c r="BPZ36" s="291"/>
      <c r="BQA36" s="291"/>
      <c r="BQB36" s="291"/>
      <c r="BQC36" s="291"/>
      <c r="BQD36" s="291"/>
      <c r="BQE36" s="291"/>
      <c r="BQF36" s="291"/>
      <c r="BQG36" s="291"/>
      <c r="BQH36" s="291"/>
      <c r="BQI36" s="291"/>
      <c r="BQJ36" s="291"/>
      <c r="BQK36" s="291"/>
      <c r="BQL36" s="291"/>
      <c r="BQM36" s="291"/>
      <c r="BQN36" s="291"/>
      <c r="BQO36" s="291"/>
      <c r="BQP36" s="291"/>
      <c r="BQQ36" s="291"/>
      <c r="BQR36" s="291"/>
      <c r="BQS36" s="291"/>
      <c r="BQT36" s="291"/>
      <c r="BQU36" s="291"/>
      <c r="BQV36" s="291"/>
      <c r="BQW36" s="291"/>
      <c r="BQX36" s="291"/>
      <c r="BQY36" s="291"/>
      <c r="BQZ36" s="291"/>
      <c r="BRA36" s="291"/>
      <c r="BRB36" s="291"/>
      <c r="BRC36" s="291"/>
      <c r="BRD36" s="291"/>
      <c r="BRE36" s="291"/>
      <c r="BRF36" s="291"/>
      <c r="BRG36" s="291"/>
      <c r="BRH36" s="291"/>
      <c r="BRI36" s="291"/>
      <c r="BRJ36" s="291"/>
      <c r="BRK36" s="291"/>
      <c r="BRL36" s="291"/>
      <c r="BRM36" s="291"/>
      <c r="BRN36" s="291"/>
      <c r="BRO36" s="291"/>
      <c r="BRP36" s="291"/>
      <c r="BRQ36" s="291"/>
      <c r="BRR36" s="291"/>
      <c r="BRS36" s="291"/>
      <c r="BRT36" s="291"/>
      <c r="BRU36" s="291"/>
      <c r="BRV36" s="291"/>
      <c r="BRW36" s="291"/>
      <c r="BRX36" s="291"/>
      <c r="BRY36" s="291"/>
      <c r="BRZ36" s="291"/>
      <c r="BSA36" s="291"/>
      <c r="BSB36" s="291"/>
      <c r="BSC36" s="291"/>
      <c r="BSD36" s="291"/>
      <c r="BSE36" s="291"/>
      <c r="BSF36" s="291"/>
      <c r="BSG36" s="291"/>
      <c r="BSH36" s="291"/>
      <c r="BSI36" s="291"/>
      <c r="BSJ36" s="291"/>
      <c r="BSK36" s="291"/>
      <c r="BSL36" s="291"/>
      <c r="BSM36" s="291"/>
      <c r="BSN36" s="291"/>
      <c r="BSO36" s="291"/>
      <c r="BSP36" s="291"/>
      <c r="BSQ36" s="291"/>
      <c r="BSR36" s="291"/>
      <c r="BSS36" s="291"/>
      <c r="BST36" s="291"/>
      <c r="BSU36" s="291"/>
      <c r="BSV36" s="291"/>
      <c r="BSW36" s="291"/>
      <c r="BSX36" s="291"/>
      <c r="BSY36" s="291"/>
      <c r="BSZ36" s="291"/>
      <c r="BTA36" s="291"/>
      <c r="BTB36" s="291"/>
      <c r="BTC36" s="291"/>
      <c r="BTD36" s="291"/>
      <c r="BTE36" s="291"/>
      <c r="BTF36" s="291"/>
      <c r="BTG36" s="291"/>
      <c r="BTH36" s="291"/>
      <c r="BTI36" s="291"/>
      <c r="BTJ36" s="291"/>
      <c r="BTK36" s="291"/>
      <c r="BTL36" s="291"/>
      <c r="BTM36" s="291"/>
      <c r="BTN36" s="291"/>
      <c r="BTO36" s="291"/>
      <c r="BTP36" s="291"/>
      <c r="BTQ36" s="291"/>
      <c r="BTR36" s="291"/>
      <c r="BTS36" s="291"/>
      <c r="BTT36" s="291"/>
      <c r="BTU36" s="291"/>
      <c r="BTV36" s="291"/>
      <c r="BTW36" s="291"/>
      <c r="BTX36" s="291"/>
      <c r="BTY36" s="291"/>
      <c r="BTZ36" s="291"/>
      <c r="BUA36" s="291"/>
      <c r="BUB36" s="291"/>
      <c r="BUC36" s="291"/>
      <c r="BUD36" s="291"/>
      <c r="BUE36" s="291"/>
      <c r="BUF36" s="291"/>
      <c r="BUG36" s="291"/>
      <c r="BUH36" s="291"/>
      <c r="BUI36" s="291"/>
      <c r="BUJ36" s="291"/>
      <c r="BUK36" s="291"/>
      <c r="BUL36" s="291"/>
      <c r="BUM36" s="291"/>
      <c r="BUN36" s="291"/>
      <c r="BUO36" s="291"/>
      <c r="BUP36" s="291"/>
      <c r="BUQ36" s="291"/>
      <c r="BUR36" s="291"/>
      <c r="BUS36" s="291"/>
      <c r="BUT36" s="291"/>
      <c r="BUU36" s="291"/>
      <c r="BUV36" s="291"/>
      <c r="BUW36" s="291"/>
      <c r="BUX36" s="291"/>
      <c r="BUY36" s="291"/>
      <c r="BUZ36" s="291"/>
      <c r="BVA36" s="291"/>
      <c r="BVB36" s="291"/>
      <c r="BVC36" s="291"/>
      <c r="BVD36" s="291"/>
      <c r="BVE36" s="291"/>
      <c r="BVF36" s="291"/>
      <c r="BVG36" s="291"/>
      <c r="BVH36" s="291"/>
      <c r="BVI36" s="291"/>
      <c r="BVJ36" s="291"/>
      <c r="BVK36" s="291"/>
      <c r="BVL36" s="291"/>
      <c r="BVM36" s="291"/>
      <c r="BVN36" s="291"/>
      <c r="BVO36" s="291"/>
      <c r="BVP36" s="291"/>
      <c r="BVQ36" s="291"/>
      <c r="BVR36" s="291"/>
      <c r="BVS36" s="291"/>
      <c r="BVT36" s="291"/>
      <c r="BVU36" s="291"/>
      <c r="BVV36" s="291"/>
      <c r="BVW36" s="291"/>
      <c r="BVX36" s="291"/>
      <c r="BVY36" s="291"/>
      <c r="BVZ36" s="291"/>
      <c r="BWA36" s="291"/>
      <c r="BWB36" s="291"/>
      <c r="BWC36" s="291"/>
      <c r="BWD36" s="291"/>
      <c r="BWE36" s="291"/>
      <c r="BWF36" s="291"/>
      <c r="BWG36" s="291"/>
      <c r="BWH36" s="291"/>
      <c r="BWI36" s="291"/>
      <c r="BWJ36" s="291"/>
      <c r="BWK36" s="291"/>
      <c r="BWL36" s="291"/>
      <c r="BWM36" s="291"/>
      <c r="BWN36" s="291"/>
      <c r="BWO36" s="291"/>
      <c r="BWP36" s="291"/>
      <c r="BWQ36" s="291"/>
      <c r="BWR36" s="291"/>
      <c r="BWS36" s="291"/>
      <c r="BWT36" s="291"/>
      <c r="BWU36" s="291"/>
      <c r="BWV36" s="291"/>
      <c r="BWW36" s="291"/>
      <c r="BWX36" s="291"/>
      <c r="BWY36" s="291"/>
      <c r="BWZ36" s="291"/>
      <c r="BXA36" s="291"/>
      <c r="BXB36" s="291"/>
      <c r="BXC36" s="291"/>
      <c r="BXD36" s="291"/>
      <c r="BXE36" s="291"/>
      <c r="BXF36" s="291"/>
      <c r="BXG36" s="291"/>
      <c r="BXH36" s="291"/>
      <c r="BXI36" s="291"/>
      <c r="BXJ36" s="291"/>
      <c r="BXK36" s="291"/>
      <c r="BXL36" s="291"/>
      <c r="BXM36" s="291"/>
      <c r="BXN36" s="291"/>
      <c r="BXO36" s="291"/>
      <c r="BXP36" s="291"/>
      <c r="BXQ36" s="291"/>
      <c r="BXR36" s="291"/>
      <c r="BXS36" s="291"/>
      <c r="BXT36" s="291"/>
      <c r="BXU36" s="291"/>
      <c r="BXV36" s="291"/>
      <c r="BXW36" s="291"/>
      <c r="BXX36" s="291"/>
      <c r="BXY36" s="291"/>
      <c r="BXZ36" s="291"/>
      <c r="BYA36" s="291"/>
      <c r="BYB36" s="291"/>
      <c r="BYC36" s="291"/>
      <c r="BYD36" s="291"/>
      <c r="BYE36" s="291"/>
      <c r="BYF36" s="291"/>
      <c r="BYG36" s="291"/>
      <c r="BYH36" s="291"/>
      <c r="BYI36" s="291"/>
      <c r="BYJ36" s="291"/>
      <c r="BYK36" s="291"/>
      <c r="BYL36" s="291"/>
      <c r="BYM36" s="291"/>
      <c r="BYN36" s="291"/>
      <c r="BYO36" s="291"/>
      <c r="BYP36" s="291"/>
      <c r="BYQ36" s="291"/>
      <c r="BYR36" s="291"/>
      <c r="BYS36" s="291"/>
      <c r="BYT36" s="291"/>
      <c r="BYU36" s="291"/>
      <c r="BYV36" s="291"/>
      <c r="BYW36" s="291"/>
      <c r="BYX36" s="291"/>
      <c r="BYY36" s="291"/>
      <c r="BYZ36" s="291"/>
      <c r="BZA36" s="291"/>
      <c r="BZB36" s="291"/>
      <c r="BZC36" s="291"/>
      <c r="BZD36" s="291"/>
      <c r="BZE36" s="291"/>
      <c r="BZF36" s="291"/>
      <c r="BZG36" s="291"/>
      <c r="BZH36" s="291"/>
      <c r="BZI36" s="291"/>
      <c r="BZJ36" s="291"/>
      <c r="BZK36" s="291"/>
      <c r="BZL36" s="291"/>
      <c r="BZM36" s="291"/>
      <c r="BZN36" s="291"/>
      <c r="BZO36" s="291"/>
      <c r="BZP36" s="291"/>
      <c r="BZQ36" s="291"/>
      <c r="BZR36" s="291"/>
      <c r="BZS36" s="291"/>
      <c r="BZT36" s="291"/>
      <c r="BZU36" s="291"/>
      <c r="BZV36" s="291"/>
      <c r="BZW36" s="291"/>
      <c r="BZX36" s="291"/>
      <c r="BZY36" s="291"/>
      <c r="BZZ36" s="291"/>
      <c r="CAA36" s="291"/>
      <c r="CAB36" s="291"/>
      <c r="CAC36" s="291"/>
      <c r="CAD36" s="291"/>
      <c r="CAE36" s="291"/>
      <c r="CAF36" s="291"/>
      <c r="CAG36" s="291"/>
      <c r="CAH36" s="291"/>
      <c r="CAI36" s="291"/>
      <c r="CAJ36" s="291"/>
      <c r="CAK36" s="291"/>
      <c r="CAL36" s="291"/>
      <c r="CAM36" s="291"/>
      <c r="CAN36" s="291"/>
      <c r="CAO36" s="291"/>
      <c r="CAP36" s="291"/>
      <c r="CAQ36" s="291"/>
      <c r="CAR36" s="291"/>
      <c r="CAS36" s="291"/>
      <c r="CAT36" s="291"/>
      <c r="CAU36" s="291"/>
      <c r="CAV36" s="291"/>
      <c r="CAW36" s="291"/>
      <c r="CAX36" s="291"/>
      <c r="CAY36" s="291"/>
      <c r="CAZ36" s="291"/>
      <c r="CBA36" s="291"/>
      <c r="CBB36" s="291"/>
      <c r="CBC36" s="291"/>
      <c r="CBD36" s="291"/>
      <c r="CBE36" s="291"/>
      <c r="CBF36" s="291"/>
      <c r="CBG36" s="291"/>
      <c r="CBH36" s="291"/>
      <c r="CBI36" s="291"/>
      <c r="CBJ36" s="291"/>
      <c r="CBK36" s="291"/>
      <c r="CBL36" s="291"/>
      <c r="CBM36" s="291"/>
      <c r="CBN36" s="291"/>
      <c r="CBO36" s="291"/>
      <c r="CBP36" s="291"/>
      <c r="CBQ36" s="291"/>
      <c r="CBR36" s="291"/>
      <c r="CBS36" s="291"/>
      <c r="CBT36" s="291"/>
      <c r="CBU36" s="291"/>
      <c r="CBV36" s="291"/>
      <c r="CBW36" s="291"/>
      <c r="CBX36" s="291"/>
      <c r="CBY36" s="291"/>
      <c r="CBZ36" s="291"/>
      <c r="CCA36" s="291"/>
      <c r="CCB36" s="291"/>
      <c r="CCC36" s="291"/>
      <c r="CCD36" s="291"/>
      <c r="CCE36" s="291"/>
      <c r="CCF36" s="291"/>
      <c r="CCG36" s="291"/>
      <c r="CCH36" s="291"/>
      <c r="CCI36" s="291"/>
      <c r="CCJ36" s="291"/>
      <c r="CCK36" s="291"/>
      <c r="CCL36" s="291"/>
      <c r="CCM36" s="291"/>
      <c r="CCN36" s="291"/>
      <c r="CCO36" s="291"/>
      <c r="CCP36" s="291"/>
      <c r="CCQ36" s="291"/>
      <c r="CCR36" s="291"/>
      <c r="CCS36" s="291"/>
      <c r="CCT36" s="291"/>
      <c r="CCU36" s="291"/>
      <c r="CCV36" s="291"/>
      <c r="CCW36" s="291"/>
      <c r="CCX36" s="291"/>
      <c r="CCY36" s="291"/>
      <c r="CCZ36" s="291"/>
      <c r="CDA36" s="291"/>
      <c r="CDB36" s="291"/>
      <c r="CDC36" s="291"/>
      <c r="CDD36" s="291"/>
      <c r="CDE36" s="291"/>
      <c r="CDF36" s="291"/>
      <c r="CDG36" s="291"/>
      <c r="CDH36" s="291"/>
      <c r="CDI36" s="291"/>
      <c r="CDJ36" s="291"/>
      <c r="CDK36" s="291"/>
      <c r="CDL36" s="291"/>
      <c r="CDM36" s="291"/>
      <c r="CDN36" s="291"/>
      <c r="CDO36" s="291"/>
      <c r="CDP36" s="291"/>
      <c r="CDQ36" s="291"/>
      <c r="CDR36" s="291"/>
      <c r="CDS36" s="291"/>
      <c r="CDT36" s="291"/>
      <c r="CDU36" s="291"/>
      <c r="CDV36" s="291"/>
      <c r="CDW36" s="291"/>
      <c r="CDX36" s="291"/>
      <c r="CDY36" s="291"/>
      <c r="CDZ36" s="291"/>
      <c r="CEA36" s="291"/>
      <c r="CEB36" s="291"/>
      <c r="CEC36" s="291"/>
      <c r="CED36" s="291"/>
      <c r="CEE36" s="291"/>
      <c r="CEF36" s="291"/>
      <c r="CEG36" s="291"/>
      <c r="CEH36" s="291"/>
      <c r="CEI36" s="291"/>
      <c r="CEJ36" s="291"/>
      <c r="CEK36" s="291"/>
      <c r="CEL36" s="291"/>
      <c r="CEM36" s="291"/>
      <c r="CEN36" s="291"/>
      <c r="CEO36" s="291"/>
      <c r="CEP36" s="291"/>
      <c r="CEQ36" s="291"/>
      <c r="CER36" s="291"/>
      <c r="CES36" s="291"/>
      <c r="CET36" s="291"/>
      <c r="CEU36" s="291"/>
      <c r="CEV36" s="291"/>
      <c r="CEW36" s="291"/>
      <c r="CEX36" s="291"/>
      <c r="CEY36" s="291"/>
      <c r="CEZ36" s="291"/>
      <c r="CFA36" s="291"/>
      <c r="CFB36" s="291"/>
      <c r="CFC36" s="291"/>
      <c r="CFD36" s="291"/>
      <c r="CFE36" s="291"/>
      <c r="CFF36" s="291"/>
      <c r="CFG36" s="291"/>
      <c r="CFH36" s="291"/>
      <c r="CFI36" s="291"/>
      <c r="CFJ36" s="291"/>
      <c r="CFK36" s="291"/>
      <c r="CFL36" s="291"/>
      <c r="CFM36" s="291"/>
      <c r="CFN36" s="291"/>
      <c r="CFO36" s="291"/>
      <c r="CFP36" s="291"/>
      <c r="CFQ36" s="291"/>
      <c r="CFR36" s="291"/>
      <c r="CFS36" s="291"/>
      <c r="CFT36" s="291"/>
      <c r="CFU36" s="291"/>
      <c r="CFV36" s="291"/>
      <c r="CFW36" s="291"/>
      <c r="CFX36" s="291"/>
      <c r="CFY36" s="291"/>
      <c r="CFZ36" s="291"/>
      <c r="CGA36" s="291"/>
      <c r="CGB36" s="291"/>
      <c r="CGC36" s="291"/>
      <c r="CGD36" s="291"/>
      <c r="CGE36" s="291"/>
      <c r="CGF36" s="291"/>
      <c r="CGG36" s="291"/>
      <c r="CGH36" s="291"/>
      <c r="CGI36" s="291"/>
      <c r="CGJ36" s="291"/>
      <c r="CGK36" s="291"/>
      <c r="CGL36" s="291"/>
      <c r="CGM36" s="291"/>
      <c r="CGN36" s="291"/>
      <c r="CGO36" s="291"/>
      <c r="CGP36" s="291"/>
      <c r="CGQ36" s="291"/>
      <c r="CGR36" s="291"/>
      <c r="CGS36" s="291"/>
      <c r="CGT36" s="291"/>
      <c r="CGU36" s="291"/>
      <c r="CGV36" s="291"/>
      <c r="CGW36" s="291"/>
      <c r="CGX36" s="291"/>
      <c r="CGY36" s="291"/>
      <c r="CGZ36" s="291"/>
      <c r="CHA36" s="291"/>
      <c r="CHB36" s="291"/>
      <c r="CHC36" s="291"/>
      <c r="CHD36" s="291"/>
      <c r="CHE36" s="291"/>
      <c r="CHF36" s="291"/>
      <c r="CHG36" s="291"/>
      <c r="CHH36" s="291"/>
      <c r="CHI36" s="291"/>
      <c r="CHJ36" s="291"/>
      <c r="CHK36" s="291"/>
      <c r="CHL36" s="291"/>
      <c r="CHM36" s="291"/>
      <c r="CHN36" s="291"/>
      <c r="CHO36" s="291"/>
      <c r="CHP36" s="291"/>
      <c r="CHQ36" s="291"/>
      <c r="CHR36" s="291"/>
      <c r="CHS36" s="291"/>
      <c r="CHT36" s="291"/>
      <c r="CHU36" s="291"/>
      <c r="CHV36" s="291"/>
      <c r="CHW36" s="291"/>
      <c r="CHX36" s="291"/>
      <c r="CHY36" s="291"/>
      <c r="CHZ36" s="291"/>
      <c r="CIA36" s="291"/>
      <c r="CIB36" s="291"/>
      <c r="CIC36" s="291"/>
      <c r="CID36" s="291"/>
      <c r="CIE36" s="291"/>
      <c r="CIF36" s="291"/>
      <c r="CIG36" s="291"/>
      <c r="CIH36" s="291"/>
      <c r="CII36" s="291"/>
      <c r="CIJ36" s="291"/>
      <c r="CIK36" s="291"/>
      <c r="CIL36" s="291"/>
      <c r="CIM36" s="291"/>
      <c r="CIN36" s="291"/>
      <c r="CIO36" s="291"/>
      <c r="CIP36" s="291"/>
      <c r="CIQ36" s="291"/>
      <c r="CIR36" s="291"/>
      <c r="CIS36" s="291"/>
      <c r="CIT36" s="291"/>
      <c r="CIU36" s="291"/>
      <c r="CIV36" s="291"/>
      <c r="CIW36" s="291"/>
      <c r="CIX36" s="291"/>
      <c r="CIY36" s="291"/>
      <c r="CIZ36" s="291"/>
      <c r="CJA36" s="291"/>
      <c r="CJB36" s="291"/>
      <c r="CJC36" s="291"/>
      <c r="CJD36" s="291"/>
      <c r="CJE36" s="291"/>
      <c r="CJF36" s="291"/>
      <c r="CJG36" s="291"/>
      <c r="CJH36" s="291"/>
      <c r="CJI36" s="291"/>
      <c r="CJJ36" s="291"/>
      <c r="CJK36" s="291"/>
      <c r="CJL36" s="291"/>
      <c r="CJM36" s="291"/>
      <c r="CJN36" s="291"/>
      <c r="CJO36" s="291"/>
      <c r="CJP36" s="291"/>
      <c r="CJQ36" s="291"/>
      <c r="CJR36" s="291"/>
      <c r="CJS36" s="291"/>
      <c r="CJT36" s="291"/>
      <c r="CJU36" s="291"/>
      <c r="CJV36" s="291"/>
      <c r="CJW36" s="291"/>
      <c r="CJX36" s="291"/>
      <c r="CJY36" s="291"/>
      <c r="CJZ36" s="291"/>
      <c r="CKA36" s="291"/>
      <c r="CKB36" s="291"/>
      <c r="CKC36" s="291"/>
      <c r="CKD36" s="291"/>
      <c r="CKE36" s="291"/>
      <c r="CKF36" s="291"/>
      <c r="CKG36" s="291"/>
      <c r="CKH36" s="291"/>
      <c r="CKI36" s="291"/>
      <c r="CKJ36" s="291"/>
      <c r="CKK36" s="291"/>
      <c r="CKL36" s="291"/>
      <c r="CKM36" s="291"/>
      <c r="CKN36" s="291"/>
      <c r="CKO36" s="291"/>
      <c r="CKP36" s="291"/>
      <c r="CKQ36" s="291"/>
      <c r="CKR36" s="291"/>
      <c r="CKS36" s="291"/>
      <c r="CKT36" s="291"/>
      <c r="CKU36" s="291"/>
      <c r="CKV36" s="291"/>
      <c r="CKW36" s="291"/>
      <c r="CKX36" s="291"/>
      <c r="CKY36" s="291"/>
      <c r="CKZ36" s="291"/>
      <c r="CLA36" s="291"/>
      <c r="CLB36" s="291"/>
      <c r="CLC36" s="291"/>
      <c r="CLD36" s="291"/>
      <c r="CLE36" s="291"/>
      <c r="CLF36" s="291"/>
      <c r="CLG36" s="291"/>
      <c r="CLH36" s="291"/>
      <c r="CLI36" s="291"/>
      <c r="CLJ36" s="291"/>
      <c r="CLK36" s="291"/>
      <c r="CLL36" s="291"/>
      <c r="CLM36" s="291"/>
      <c r="CLN36" s="291"/>
      <c r="CLO36" s="291"/>
      <c r="CLP36" s="291"/>
      <c r="CLQ36" s="291"/>
      <c r="CLR36" s="291"/>
      <c r="CLS36" s="291"/>
      <c r="CLT36" s="291"/>
      <c r="CLU36" s="291"/>
      <c r="CLV36" s="291"/>
      <c r="CLW36" s="291"/>
      <c r="CLX36" s="291"/>
      <c r="CLY36" s="291"/>
      <c r="CLZ36" s="291"/>
      <c r="CMA36" s="291"/>
      <c r="CMB36" s="291"/>
      <c r="CMC36" s="291"/>
      <c r="CMD36" s="291"/>
      <c r="CME36" s="291"/>
      <c r="CMF36" s="291"/>
      <c r="CMG36" s="291"/>
      <c r="CMH36" s="291"/>
      <c r="CMI36" s="291"/>
      <c r="CMJ36" s="291"/>
      <c r="CMK36" s="291"/>
      <c r="CML36" s="291"/>
      <c r="CMM36" s="291"/>
      <c r="CMN36" s="291"/>
      <c r="CMO36" s="291"/>
      <c r="CMP36" s="291"/>
      <c r="CMQ36" s="291"/>
      <c r="CMR36" s="291"/>
      <c r="CMS36" s="291"/>
      <c r="CMT36" s="291"/>
      <c r="CMU36" s="291"/>
      <c r="CMV36" s="291"/>
      <c r="CMW36" s="291"/>
      <c r="CMX36" s="291"/>
      <c r="CMY36" s="291"/>
      <c r="CMZ36" s="291"/>
      <c r="CNA36" s="291"/>
      <c r="CNB36" s="291"/>
      <c r="CNC36" s="291"/>
      <c r="CND36" s="291"/>
      <c r="CNE36" s="291"/>
      <c r="CNF36" s="291"/>
      <c r="CNG36" s="291"/>
      <c r="CNH36" s="291"/>
      <c r="CNI36" s="291"/>
      <c r="CNJ36" s="291"/>
      <c r="CNK36" s="291"/>
      <c r="CNL36" s="291"/>
      <c r="CNM36" s="291"/>
      <c r="CNN36" s="291"/>
      <c r="CNO36" s="291"/>
      <c r="CNP36" s="291"/>
      <c r="CNQ36" s="291"/>
      <c r="CNR36" s="291"/>
      <c r="CNS36" s="291"/>
      <c r="CNT36" s="291"/>
      <c r="CNU36" s="291"/>
      <c r="CNV36" s="291"/>
      <c r="CNW36" s="291"/>
      <c r="CNX36" s="291"/>
      <c r="CNY36" s="291"/>
      <c r="CNZ36" s="291"/>
      <c r="COA36" s="291"/>
      <c r="COB36" s="291"/>
      <c r="COC36" s="291"/>
      <c r="COD36" s="291"/>
      <c r="COE36" s="291"/>
      <c r="COF36" s="291"/>
      <c r="COG36" s="291"/>
      <c r="COH36" s="291"/>
      <c r="COI36" s="291"/>
      <c r="COJ36" s="291"/>
      <c r="COK36" s="291"/>
      <c r="COL36" s="291"/>
      <c r="COM36" s="291"/>
      <c r="CON36" s="291"/>
      <c r="COO36" s="291"/>
      <c r="COP36" s="291"/>
      <c r="COQ36" s="291"/>
      <c r="COR36" s="291"/>
      <c r="COS36" s="291"/>
      <c r="COT36" s="291"/>
      <c r="COU36" s="291"/>
      <c r="COV36" s="291"/>
      <c r="COW36" s="291"/>
      <c r="COX36" s="291"/>
      <c r="COY36" s="291"/>
      <c r="COZ36" s="291"/>
      <c r="CPA36" s="291"/>
      <c r="CPB36" s="291"/>
      <c r="CPC36" s="291"/>
      <c r="CPD36" s="291"/>
      <c r="CPE36" s="291"/>
      <c r="CPF36" s="291"/>
      <c r="CPG36" s="291"/>
      <c r="CPH36" s="291"/>
      <c r="CPI36" s="291"/>
      <c r="CPJ36" s="291"/>
      <c r="CPK36" s="291"/>
      <c r="CPL36" s="291"/>
      <c r="CPM36" s="291"/>
      <c r="CPN36" s="291"/>
      <c r="CPO36" s="291"/>
      <c r="CPP36" s="291"/>
      <c r="CPQ36" s="291"/>
      <c r="CPR36" s="291"/>
      <c r="CPS36" s="291"/>
      <c r="CPT36" s="291"/>
      <c r="CPU36" s="291"/>
      <c r="CPV36" s="291"/>
      <c r="CPW36" s="291"/>
      <c r="CPX36" s="291"/>
      <c r="CPY36" s="291"/>
      <c r="CPZ36" s="291"/>
      <c r="CQA36" s="291"/>
      <c r="CQB36" s="291"/>
      <c r="CQC36" s="291"/>
      <c r="CQD36" s="291"/>
      <c r="CQE36" s="291"/>
      <c r="CQF36" s="291"/>
      <c r="CQG36" s="291"/>
      <c r="CQH36" s="291"/>
      <c r="CQI36" s="291"/>
      <c r="CQJ36" s="291"/>
      <c r="CQK36" s="291"/>
      <c r="CQL36" s="291"/>
      <c r="CQM36" s="291"/>
      <c r="CQN36" s="291"/>
      <c r="CQO36" s="291"/>
      <c r="CQP36" s="291"/>
      <c r="CQQ36" s="291"/>
      <c r="CQR36" s="291"/>
      <c r="CQS36" s="291"/>
      <c r="CQT36" s="291"/>
      <c r="CQU36" s="291"/>
      <c r="CQV36" s="291"/>
      <c r="CQW36" s="291"/>
      <c r="CQX36" s="291"/>
      <c r="CQY36" s="291"/>
      <c r="CQZ36" s="291"/>
      <c r="CRA36" s="291"/>
      <c r="CRB36" s="291"/>
      <c r="CRC36" s="291"/>
      <c r="CRD36" s="291"/>
      <c r="CRE36" s="291"/>
      <c r="CRF36" s="291"/>
      <c r="CRG36" s="291"/>
      <c r="CRH36" s="291"/>
      <c r="CRI36" s="291"/>
      <c r="CRJ36" s="291"/>
      <c r="CRK36" s="291"/>
      <c r="CRL36" s="291"/>
      <c r="CRM36" s="291"/>
      <c r="CRN36" s="291"/>
      <c r="CRO36" s="291"/>
      <c r="CRP36" s="291"/>
      <c r="CRQ36" s="291"/>
      <c r="CRR36" s="291"/>
      <c r="CRS36" s="291"/>
      <c r="CRT36" s="291"/>
      <c r="CRU36" s="291"/>
      <c r="CRV36" s="291"/>
      <c r="CRW36" s="291"/>
      <c r="CRX36" s="291"/>
      <c r="CRY36" s="291"/>
      <c r="CRZ36" s="291"/>
      <c r="CSA36" s="291"/>
      <c r="CSB36" s="291"/>
      <c r="CSC36" s="291"/>
      <c r="CSD36" s="291"/>
      <c r="CSE36" s="291"/>
      <c r="CSF36" s="291"/>
      <c r="CSG36" s="291"/>
      <c r="CSH36" s="291"/>
      <c r="CSI36" s="291"/>
      <c r="CSJ36" s="291"/>
      <c r="CSK36" s="291"/>
      <c r="CSL36" s="291"/>
      <c r="CSM36" s="291"/>
      <c r="CSN36" s="291"/>
      <c r="CSO36" s="291"/>
      <c r="CSP36" s="291"/>
      <c r="CSQ36" s="291"/>
      <c r="CSR36" s="291"/>
      <c r="CSS36" s="291"/>
      <c r="CST36" s="291"/>
      <c r="CSU36" s="291"/>
      <c r="CSV36" s="291"/>
      <c r="CSW36" s="291"/>
      <c r="CSX36" s="291"/>
      <c r="CSY36" s="291"/>
      <c r="CSZ36" s="291"/>
      <c r="CTA36" s="291"/>
      <c r="CTB36" s="291"/>
      <c r="CTC36" s="291"/>
      <c r="CTD36" s="291"/>
      <c r="CTE36" s="291"/>
      <c r="CTF36" s="291"/>
      <c r="CTG36" s="291"/>
      <c r="CTH36" s="291"/>
      <c r="CTI36" s="291"/>
      <c r="CTJ36" s="291"/>
      <c r="CTK36" s="291"/>
      <c r="CTL36" s="291"/>
      <c r="CTM36" s="291"/>
      <c r="CTN36" s="291"/>
      <c r="CTO36" s="291"/>
      <c r="CTP36" s="291"/>
      <c r="CTQ36" s="291"/>
      <c r="CTR36" s="291"/>
      <c r="CTS36" s="291"/>
      <c r="CTT36" s="291"/>
      <c r="CTU36" s="291"/>
      <c r="CTV36" s="291"/>
      <c r="CTW36" s="291"/>
      <c r="CTX36" s="291"/>
      <c r="CTY36" s="291"/>
      <c r="CTZ36" s="291"/>
      <c r="CUA36" s="291"/>
      <c r="CUB36" s="291"/>
      <c r="CUC36" s="291"/>
      <c r="CUD36" s="291"/>
      <c r="CUE36" s="291"/>
      <c r="CUF36" s="291"/>
      <c r="CUG36" s="291"/>
      <c r="CUH36" s="291"/>
      <c r="CUI36" s="291"/>
      <c r="CUJ36" s="291"/>
      <c r="CUK36" s="291"/>
      <c r="CUL36" s="291"/>
      <c r="CUM36" s="291"/>
      <c r="CUN36" s="291"/>
      <c r="CUO36" s="291"/>
      <c r="CUP36" s="291"/>
      <c r="CUQ36" s="291"/>
      <c r="CUR36" s="291"/>
      <c r="CUS36" s="291"/>
      <c r="CUT36" s="291"/>
      <c r="CUU36" s="291"/>
      <c r="CUV36" s="291"/>
      <c r="CUW36" s="291"/>
      <c r="CUX36" s="291"/>
      <c r="CUY36" s="291"/>
      <c r="CUZ36" s="291"/>
      <c r="CVA36" s="291"/>
      <c r="CVB36" s="291"/>
      <c r="CVC36" s="291"/>
      <c r="CVD36" s="291"/>
      <c r="CVE36" s="291"/>
      <c r="CVF36" s="291"/>
      <c r="CVG36" s="291"/>
      <c r="CVH36" s="291"/>
      <c r="CVI36" s="291"/>
      <c r="CVJ36" s="291"/>
      <c r="CVK36" s="291"/>
      <c r="CVL36" s="291"/>
      <c r="CVM36" s="291"/>
      <c r="CVN36" s="291"/>
      <c r="CVO36" s="291"/>
      <c r="CVP36" s="291"/>
      <c r="CVQ36" s="291"/>
      <c r="CVR36" s="291"/>
      <c r="CVS36" s="291"/>
      <c r="CVT36" s="291"/>
      <c r="CVU36" s="291"/>
      <c r="CVV36" s="291"/>
      <c r="CVW36" s="291"/>
      <c r="CVX36" s="291"/>
      <c r="CVY36" s="291"/>
      <c r="CVZ36" s="291"/>
      <c r="CWA36" s="291"/>
      <c r="CWB36" s="291"/>
      <c r="CWC36" s="291"/>
      <c r="CWD36" s="291"/>
      <c r="CWE36" s="291"/>
      <c r="CWF36" s="291"/>
      <c r="CWG36" s="291"/>
      <c r="CWH36" s="291"/>
      <c r="CWI36" s="291"/>
      <c r="CWJ36" s="291"/>
      <c r="CWK36" s="291"/>
      <c r="CWL36" s="291"/>
      <c r="CWM36" s="291"/>
      <c r="CWN36" s="291"/>
      <c r="CWO36" s="291"/>
      <c r="CWP36" s="291"/>
      <c r="CWQ36" s="291"/>
      <c r="CWR36" s="291"/>
      <c r="CWS36" s="291"/>
      <c r="CWT36" s="291"/>
      <c r="CWU36" s="291"/>
      <c r="CWV36" s="291"/>
      <c r="CWW36" s="291"/>
      <c r="CWX36" s="291"/>
      <c r="CWY36" s="291"/>
      <c r="CWZ36" s="291"/>
      <c r="CXA36" s="291"/>
      <c r="CXB36" s="291"/>
      <c r="CXC36" s="291"/>
      <c r="CXD36" s="291"/>
      <c r="CXE36" s="291"/>
      <c r="CXF36" s="291"/>
      <c r="CXG36" s="291"/>
      <c r="CXH36" s="291"/>
      <c r="CXI36" s="291"/>
      <c r="CXJ36" s="291"/>
      <c r="CXK36" s="291"/>
      <c r="CXL36" s="291"/>
      <c r="CXM36" s="291"/>
      <c r="CXN36" s="291"/>
      <c r="CXO36" s="291"/>
      <c r="CXP36" s="291"/>
      <c r="CXQ36" s="291"/>
      <c r="CXR36" s="291"/>
      <c r="CXS36" s="291"/>
      <c r="CXT36" s="291"/>
      <c r="CXU36" s="291"/>
      <c r="CXV36" s="291"/>
      <c r="CXW36" s="291"/>
      <c r="CXX36" s="291"/>
      <c r="CXY36" s="291"/>
      <c r="CXZ36" s="291"/>
      <c r="CYA36" s="291"/>
      <c r="CYB36" s="291"/>
      <c r="CYC36" s="291"/>
      <c r="CYD36" s="291"/>
      <c r="CYE36" s="291"/>
      <c r="CYF36" s="291"/>
      <c r="CYG36" s="291"/>
      <c r="CYH36" s="291"/>
      <c r="CYI36" s="291"/>
      <c r="CYJ36" s="291"/>
      <c r="CYK36" s="291"/>
      <c r="CYL36" s="291"/>
      <c r="CYM36" s="291"/>
      <c r="CYN36" s="291"/>
      <c r="CYO36" s="291"/>
      <c r="CYP36" s="291"/>
      <c r="CYQ36" s="291"/>
      <c r="CYR36" s="291"/>
      <c r="CYS36" s="291"/>
      <c r="CYT36" s="291"/>
      <c r="CYU36" s="291"/>
      <c r="CYV36" s="291"/>
      <c r="CYW36" s="291"/>
      <c r="CYX36" s="291"/>
      <c r="CYY36" s="291"/>
      <c r="CYZ36" s="291"/>
      <c r="CZA36" s="291"/>
      <c r="CZB36" s="291"/>
      <c r="CZC36" s="291"/>
      <c r="CZD36" s="291"/>
      <c r="CZE36" s="291"/>
      <c r="CZF36" s="291"/>
      <c r="CZG36" s="291"/>
      <c r="CZH36" s="291"/>
      <c r="CZI36" s="291"/>
      <c r="CZJ36" s="291"/>
      <c r="CZK36" s="291"/>
      <c r="CZL36" s="291"/>
      <c r="CZM36" s="291"/>
      <c r="CZN36" s="291"/>
      <c r="CZO36" s="291"/>
      <c r="CZP36" s="291"/>
      <c r="CZQ36" s="291"/>
      <c r="CZR36" s="291"/>
      <c r="CZS36" s="291"/>
      <c r="CZT36" s="291"/>
      <c r="CZU36" s="291"/>
      <c r="CZV36" s="291"/>
      <c r="CZW36" s="291"/>
      <c r="CZX36" s="291"/>
      <c r="CZY36" s="291"/>
      <c r="CZZ36" s="291"/>
      <c r="DAA36" s="291"/>
      <c r="DAB36" s="291"/>
      <c r="DAC36" s="291"/>
      <c r="DAD36" s="291"/>
      <c r="DAE36" s="291"/>
      <c r="DAF36" s="291"/>
      <c r="DAG36" s="291"/>
      <c r="DAH36" s="291"/>
      <c r="DAI36" s="291"/>
      <c r="DAJ36" s="291"/>
      <c r="DAK36" s="291"/>
      <c r="DAL36" s="291"/>
      <c r="DAM36" s="291"/>
      <c r="DAN36" s="291"/>
      <c r="DAO36" s="291"/>
      <c r="DAP36" s="291"/>
      <c r="DAQ36" s="291"/>
      <c r="DAR36" s="291"/>
      <c r="DAS36" s="291"/>
      <c r="DAT36" s="291"/>
      <c r="DAU36" s="291"/>
      <c r="DAV36" s="291"/>
      <c r="DAW36" s="291"/>
      <c r="DAX36" s="291"/>
      <c r="DAY36" s="291"/>
      <c r="DAZ36" s="291"/>
      <c r="DBA36" s="291"/>
      <c r="DBB36" s="291"/>
      <c r="DBC36" s="291"/>
      <c r="DBD36" s="291"/>
      <c r="DBE36" s="291"/>
      <c r="DBF36" s="291"/>
      <c r="DBG36" s="291"/>
      <c r="DBH36" s="291"/>
      <c r="DBI36" s="291"/>
      <c r="DBJ36" s="291"/>
      <c r="DBK36" s="291"/>
      <c r="DBL36" s="291"/>
      <c r="DBM36" s="291"/>
      <c r="DBN36" s="291"/>
      <c r="DBO36" s="291"/>
      <c r="DBP36" s="291"/>
      <c r="DBQ36" s="291"/>
      <c r="DBR36" s="291"/>
      <c r="DBS36" s="291"/>
      <c r="DBT36" s="291"/>
      <c r="DBU36" s="291"/>
      <c r="DBV36" s="291"/>
      <c r="DBW36" s="291"/>
      <c r="DBX36" s="291"/>
      <c r="DBY36" s="291"/>
      <c r="DBZ36" s="291"/>
      <c r="DCA36" s="291"/>
      <c r="DCB36" s="291"/>
      <c r="DCC36" s="291"/>
      <c r="DCD36" s="291"/>
      <c r="DCE36" s="291"/>
      <c r="DCF36" s="291"/>
      <c r="DCG36" s="291"/>
      <c r="DCH36" s="291"/>
      <c r="DCI36" s="291"/>
      <c r="DCJ36" s="291"/>
      <c r="DCK36" s="291"/>
      <c r="DCL36" s="291"/>
      <c r="DCM36" s="291"/>
      <c r="DCN36" s="291"/>
      <c r="DCO36" s="291"/>
      <c r="DCP36" s="291"/>
      <c r="DCQ36" s="291"/>
      <c r="DCR36" s="291"/>
      <c r="DCS36" s="291"/>
      <c r="DCT36" s="291"/>
      <c r="DCU36" s="291"/>
      <c r="DCV36" s="291"/>
      <c r="DCW36" s="291"/>
      <c r="DCX36" s="291"/>
      <c r="DCY36" s="291"/>
      <c r="DCZ36" s="291"/>
      <c r="DDA36" s="291"/>
      <c r="DDB36" s="291"/>
      <c r="DDC36" s="291"/>
      <c r="DDD36" s="291"/>
      <c r="DDE36" s="291"/>
      <c r="DDF36" s="291"/>
      <c r="DDG36" s="291"/>
      <c r="DDH36" s="291"/>
      <c r="DDI36" s="291"/>
      <c r="DDJ36" s="291"/>
      <c r="DDK36" s="291"/>
      <c r="DDL36" s="291"/>
      <c r="DDM36" s="291"/>
      <c r="DDN36" s="291"/>
      <c r="DDO36" s="291"/>
      <c r="DDP36" s="291"/>
      <c r="DDQ36" s="291"/>
      <c r="DDR36" s="291"/>
      <c r="DDS36" s="291"/>
      <c r="DDT36" s="291"/>
      <c r="DDU36" s="291"/>
      <c r="DDV36" s="291"/>
      <c r="DDW36" s="291"/>
      <c r="DDX36" s="291"/>
      <c r="DDY36" s="291"/>
      <c r="DDZ36" s="291"/>
      <c r="DEA36" s="291"/>
      <c r="DEB36" s="291"/>
      <c r="DEC36" s="291"/>
      <c r="DED36" s="291"/>
      <c r="DEE36" s="291"/>
      <c r="DEF36" s="291"/>
      <c r="DEG36" s="291"/>
      <c r="DEH36" s="291"/>
      <c r="DEI36" s="291"/>
      <c r="DEJ36" s="291"/>
      <c r="DEK36" s="291"/>
      <c r="DEL36" s="291"/>
      <c r="DEM36" s="291"/>
      <c r="DEN36" s="291"/>
      <c r="DEO36" s="291"/>
      <c r="DEP36" s="291"/>
      <c r="DEQ36" s="291"/>
      <c r="DER36" s="291"/>
      <c r="DES36" s="291"/>
      <c r="DET36" s="291"/>
      <c r="DEU36" s="291"/>
      <c r="DEV36" s="291"/>
      <c r="DEW36" s="291"/>
      <c r="DEX36" s="291"/>
      <c r="DEY36" s="291"/>
      <c r="DEZ36" s="291"/>
      <c r="DFA36" s="291"/>
      <c r="DFB36" s="291"/>
      <c r="DFC36" s="291"/>
      <c r="DFD36" s="291"/>
      <c r="DFE36" s="291"/>
      <c r="DFF36" s="291"/>
      <c r="DFG36" s="291"/>
      <c r="DFH36" s="291"/>
      <c r="DFI36" s="291"/>
      <c r="DFJ36" s="291"/>
      <c r="DFK36" s="291"/>
      <c r="DFL36" s="291"/>
      <c r="DFM36" s="291"/>
      <c r="DFN36" s="291"/>
      <c r="DFO36" s="291"/>
      <c r="DFP36" s="291"/>
      <c r="DFQ36" s="291"/>
      <c r="DFR36" s="291"/>
      <c r="DFS36" s="291"/>
      <c r="DFT36" s="291"/>
      <c r="DFU36" s="291"/>
      <c r="DFV36" s="291"/>
      <c r="DFW36" s="291"/>
      <c r="DFX36" s="291"/>
      <c r="DFY36" s="291"/>
      <c r="DFZ36" s="291"/>
      <c r="DGA36" s="291"/>
      <c r="DGB36" s="291"/>
      <c r="DGC36" s="291"/>
      <c r="DGD36" s="291"/>
      <c r="DGE36" s="291"/>
      <c r="DGF36" s="291"/>
      <c r="DGG36" s="291"/>
      <c r="DGH36" s="291"/>
      <c r="DGI36" s="291"/>
      <c r="DGJ36" s="291"/>
      <c r="DGK36" s="291"/>
      <c r="DGL36" s="291"/>
      <c r="DGM36" s="291"/>
      <c r="DGN36" s="291"/>
      <c r="DGO36" s="291"/>
      <c r="DGP36" s="291"/>
      <c r="DGQ36" s="291"/>
      <c r="DGR36" s="291"/>
      <c r="DGS36" s="291"/>
      <c r="DGT36" s="291"/>
      <c r="DGU36" s="291"/>
      <c r="DGV36" s="291"/>
      <c r="DGW36" s="291"/>
      <c r="DGX36" s="291"/>
      <c r="DGY36" s="291"/>
      <c r="DGZ36" s="291"/>
      <c r="DHA36" s="291"/>
      <c r="DHB36" s="291"/>
      <c r="DHC36" s="291"/>
      <c r="DHD36" s="291"/>
      <c r="DHE36" s="291"/>
      <c r="DHF36" s="291"/>
      <c r="DHG36" s="291"/>
      <c r="DHH36" s="291"/>
      <c r="DHI36" s="291"/>
      <c r="DHJ36" s="291"/>
      <c r="DHK36" s="291"/>
      <c r="DHL36" s="291"/>
      <c r="DHM36" s="291"/>
      <c r="DHN36" s="291"/>
      <c r="DHO36" s="291"/>
      <c r="DHP36" s="291"/>
      <c r="DHQ36" s="291"/>
      <c r="DHR36" s="291"/>
      <c r="DHS36" s="291"/>
      <c r="DHT36" s="291"/>
      <c r="DHU36" s="291"/>
      <c r="DHV36" s="291"/>
      <c r="DHW36" s="291"/>
      <c r="DHX36" s="291"/>
      <c r="DHY36" s="291"/>
      <c r="DHZ36" s="291"/>
      <c r="DIA36" s="291"/>
      <c r="DIB36" s="291"/>
      <c r="DIC36" s="291"/>
      <c r="DID36" s="291"/>
      <c r="DIE36" s="291"/>
      <c r="DIF36" s="291"/>
      <c r="DIG36" s="291"/>
      <c r="DIH36" s="291"/>
      <c r="DII36" s="291"/>
      <c r="DIJ36" s="291"/>
      <c r="DIK36" s="291"/>
      <c r="DIL36" s="291"/>
      <c r="DIM36" s="291"/>
      <c r="DIN36" s="291"/>
      <c r="DIO36" s="291"/>
      <c r="DIP36" s="291"/>
      <c r="DIQ36" s="291"/>
      <c r="DIR36" s="291"/>
      <c r="DIS36" s="291"/>
      <c r="DIT36" s="291"/>
      <c r="DIU36" s="291"/>
      <c r="DIV36" s="291"/>
      <c r="DIW36" s="291"/>
      <c r="DIX36" s="291"/>
      <c r="DIY36" s="291"/>
      <c r="DIZ36" s="291"/>
      <c r="DJA36" s="291"/>
      <c r="DJB36" s="291"/>
      <c r="DJC36" s="291"/>
      <c r="DJD36" s="291"/>
      <c r="DJE36" s="291"/>
      <c r="DJF36" s="291"/>
      <c r="DJG36" s="291"/>
      <c r="DJH36" s="291"/>
      <c r="DJI36" s="291"/>
      <c r="DJJ36" s="291"/>
      <c r="DJK36" s="291"/>
      <c r="DJL36" s="291"/>
      <c r="DJM36" s="291"/>
      <c r="DJN36" s="291"/>
      <c r="DJO36" s="291"/>
      <c r="DJP36" s="291"/>
      <c r="DJQ36" s="291"/>
      <c r="DJR36" s="291"/>
      <c r="DJS36" s="291"/>
      <c r="DJT36" s="291"/>
      <c r="DJU36" s="291"/>
      <c r="DJV36" s="291"/>
      <c r="DJW36" s="291"/>
      <c r="DJX36" s="291"/>
      <c r="DJY36" s="291"/>
      <c r="DJZ36" s="291"/>
      <c r="DKA36" s="291"/>
      <c r="DKB36" s="291"/>
      <c r="DKC36" s="291"/>
      <c r="DKD36" s="291"/>
      <c r="DKE36" s="291"/>
      <c r="DKF36" s="291"/>
      <c r="DKG36" s="291"/>
      <c r="DKH36" s="291"/>
      <c r="DKI36" s="291"/>
      <c r="DKJ36" s="291"/>
      <c r="DKK36" s="291"/>
      <c r="DKL36" s="291"/>
      <c r="DKM36" s="291"/>
      <c r="DKN36" s="291"/>
      <c r="DKO36" s="291"/>
      <c r="DKP36" s="291"/>
      <c r="DKQ36" s="291"/>
      <c r="DKR36" s="291"/>
      <c r="DKS36" s="291"/>
      <c r="DKT36" s="291"/>
      <c r="DKU36" s="291"/>
      <c r="DKV36" s="291"/>
      <c r="DKW36" s="291"/>
      <c r="DKX36" s="291"/>
      <c r="DKY36" s="291"/>
      <c r="DKZ36" s="291"/>
      <c r="DLA36" s="291"/>
      <c r="DLB36" s="291"/>
      <c r="DLC36" s="291"/>
      <c r="DLD36" s="291"/>
      <c r="DLE36" s="291"/>
      <c r="DLF36" s="291"/>
      <c r="DLG36" s="291"/>
      <c r="DLH36" s="291"/>
      <c r="DLI36" s="291"/>
      <c r="DLJ36" s="291"/>
      <c r="DLK36" s="291"/>
      <c r="DLL36" s="291"/>
      <c r="DLM36" s="291"/>
      <c r="DLN36" s="291"/>
      <c r="DLO36" s="291"/>
      <c r="DLP36" s="291"/>
      <c r="DLQ36" s="291"/>
      <c r="DLR36" s="291"/>
      <c r="DLS36" s="291"/>
      <c r="DLT36" s="291"/>
      <c r="DLU36" s="291"/>
      <c r="DLV36" s="291"/>
      <c r="DLW36" s="291"/>
      <c r="DLX36" s="291"/>
      <c r="DLY36" s="291"/>
      <c r="DLZ36" s="291"/>
      <c r="DMA36" s="291"/>
      <c r="DMB36" s="291"/>
      <c r="DMC36" s="291"/>
      <c r="DMD36" s="291"/>
      <c r="DME36" s="291"/>
      <c r="DMF36" s="291"/>
      <c r="DMG36" s="291"/>
      <c r="DMH36" s="291"/>
      <c r="DMI36" s="291"/>
      <c r="DMJ36" s="291"/>
      <c r="DMK36" s="291"/>
      <c r="DML36" s="291"/>
      <c r="DMM36" s="291"/>
      <c r="DMN36" s="291"/>
      <c r="DMO36" s="291"/>
      <c r="DMP36" s="291"/>
      <c r="DMQ36" s="291"/>
      <c r="DMR36" s="291"/>
      <c r="DMS36" s="291"/>
      <c r="DMT36" s="291"/>
      <c r="DMU36" s="291"/>
      <c r="DMV36" s="291"/>
      <c r="DMW36" s="291"/>
      <c r="DMX36" s="291"/>
      <c r="DMY36" s="291"/>
      <c r="DMZ36" s="291"/>
      <c r="DNA36" s="291"/>
      <c r="DNB36" s="291"/>
      <c r="DNC36" s="291"/>
      <c r="DND36" s="291"/>
      <c r="DNE36" s="291"/>
      <c r="DNF36" s="291"/>
      <c r="DNG36" s="291"/>
      <c r="DNH36" s="291"/>
      <c r="DNI36" s="291"/>
      <c r="DNJ36" s="291"/>
      <c r="DNK36" s="291"/>
      <c r="DNL36" s="291"/>
      <c r="DNM36" s="291"/>
      <c r="DNN36" s="291"/>
      <c r="DNO36" s="291"/>
      <c r="DNP36" s="291"/>
      <c r="DNQ36" s="291"/>
      <c r="DNR36" s="291"/>
      <c r="DNS36" s="291"/>
      <c r="DNT36" s="291"/>
      <c r="DNU36" s="291"/>
      <c r="DNV36" s="291"/>
      <c r="DNW36" s="291"/>
      <c r="DNX36" s="291"/>
      <c r="DNY36" s="291"/>
      <c r="DNZ36" s="291"/>
      <c r="DOA36" s="291"/>
      <c r="DOB36" s="291"/>
      <c r="DOC36" s="291"/>
      <c r="DOD36" s="291"/>
      <c r="DOE36" s="291"/>
      <c r="DOF36" s="291"/>
      <c r="DOG36" s="291"/>
      <c r="DOH36" s="291"/>
      <c r="DOI36" s="291"/>
      <c r="DOJ36" s="291"/>
      <c r="DOK36" s="291"/>
      <c r="DOL36" s="291"/>
      <c r="DOM36" s="291"/>
      <c r="DON36" s="291"/>
      <c r="DOO36" s="291"/>
      <c r="DOP36" s="291"/>
      <c r="DOQ36" s="291"/>
      <c r="DOR36" s="291"/>
      <c r="DOS36" s="291"/>
      <c r="DOT36" s="291"/>
      <c r="DOU36" s="291"/>
      <c r="DOV36" s="291"/>
      <c r="DOW36" s="291"/>
      <c r="DOX36" s="291"/>
      <c r="DOY36" s="291"/>
      <c r="DOZ36" s="291"/>
      <c r="DPA36" s="291"/>
      <c r="DPB36" s="291"/>
      <c r="DPC36" s="291"/>
      <c r="DPD36" s="291"/>
      <c r="DPE36" s="291"/>
      <c r="DPF36" s="291"/>
      <c r="DPG36" s="291"/>
      <c r="DPH36" s="291"/>
      <c r="DPI36" s="291"/>
      <c r="DPJ36" s="291"/>
      <c r="DPK36" s="291"/>
      <c r="DPL36" s="291"/>
      <c r="DPM36" s="291"/>
      <c r="DPN36" s="291"/>
      <c r="DPO36" s="291"/>
      <c r="DPP36" s="291"/>
      <c r="DPQ36" s="291"/>
      <c r="DPR36" s="291"/>
      <c r="DPS36" s="291"/>
      <c r="DPT36" s="291"/>
      <c r="DPU36" s="291"/>
      <c r="DPV36" s="291"/>
      <c r="DPW36" s="291"/>
      <c r="DPX36" s="291"/>
      <c r="DPY36" s="291"/>
      <c r="DPZ36" s="291"/>
      <c r="DQA36" s="291"/>
      <c r="DQB36" s="291"/>
      <c r="DQC36" s="291"/>
      <c r="DQD36" s="291"/>
      <c r="DQE36" s="291"/>
      <c r="DQF36" s="291"/>
      <c r="DQG36" s="291"/>
      <c r="DQH36" s="291"/>
      <c r="DQI36" s="291"/>
      <c r="DQJ36" s="291"/>
      <c r="DQK36" s="291"/>
      <c r="DQL36" s="291"/>
      <c r="DQM36" s="291"/>
      <c r="DQN36" s="291"/>
      <c r="DQO36" s="291"/>
      <c r="DQP36" s="291"/>
      <c r="DQQ36" s="291"/>
      <c r="DQR36" s="291"/>
      <c r="DQS36" s="291"/>
      <c r="DQT36" s="291"/>
      <c r="DQU36" s="291"/>
      <c r="DQV36" s="291"/>
      <c r="DQW36" s="291"/>
      <c r="DQX36" s="291"/>
      <c r="DQY36" s="291"/>
      <c r="DQZ36" s="291"/>
      <c r="DRA36" s="291"/>
      <c r="DRB36" s="291"/>
      <c r="DRC36" s="291"/>
      <c r="DRD36" s="291"/>
      <c r="DRE36" s="291"/>
      <c r="DRF36" s="291"/>
      <c r="DRG36" s="291"/>
      <c r="DRH36" s="291"/>
      <c r="DRI36" s="291"/>
      <c r="DRJ36" s="291"/>
      <c r="DRK36" s="291"/>
      <c r="DRL36" s="291"/>
      <c r="DRM36" s="291"/>
      <c r="DRN36" s="291"/>
      <c r="DRO36" s="291"/>
      <c r="DRP36" s="291"/>
      <c r="DRQ36" s="291"/>
      <c r="DRR36" s="291"/>
      <c r="DRS36" s="291"/>
      <c r="DRT36" s="291"/>
      <c r="DRU36" s="291"/>
      <c r="DRV36" s="291"/>
      <c r="DRW36" s="291"/>
      <c r="DRX36" s="291"/>
      <c r="DRY36" s="291"/>
      <c r="DRZ36" s="291"/>
      <c r="DSA36" s="291"/>
      <c r="DSB36" s="291"/>
      <c r="DSC36" s="291"/>
      <c r="DSD36" s="291"/>
      <c r="DSE36" s="291"/>
      <c r="DSF36" s="291"/>
      <c r="DSG36" s="291"/>
      <c r="DSH36" s="291"/>
      <c r="DSI36" s="291"/>
      <c r="DSJ36" s="291"/>
      <c r="DSK36" s="291"/>
      <c r="DSL36" s="291"/>
      <c r="DSM36" s="291"/>
      <c r="DSN36" s="291"/>
      <c r="DSO36" s="291"/>
      <c r="DSP36" s="291"/>
      <c r="DSQ36" s="291"/>
      <c r="DSR36" s="291"/>
      <c r="DSS36" s="291"/>
      <c r="DST36" s="291"/>
      <c r="DSU36" s="291"/>
      <c r="DSV36" s="291"/>
      <c r="DSW36" s="291"/>
      <c r="DSX36" s="291"/>
      <c r="DSY36" s="291"/>
      <c r="DSZ36" s="291"/>
      <c r="DTA36" s="291"/>
      <c r="DTB36" s="291"/>
      <c r="DTC36" s="291"/>
      <c r="DTD36" s="291"/>
      <c r="DTE36" s="291"/>
      <c r="DTF36" s="291"/>
      <c r="DTG36" s="291"/>
      <c r="DTH36" s="291"/>
      <c r="DTI36" s="291"/>
      <c r="DTJ36" s="291"/>
      <c r="DTK36" s="291"/>
      <c r="DTL36" s="291"/>
      <c r="DTM36" s="291"/>
      <c r="DTN36" s="291"/>
      <c r="DTO36" s="291"/>
      <c r="DTP36" s="291"/>
      <c r="DTQ36" s="291"/>
      <c r="DTR36" s="291"/>
      <c r="DTS36" s="291"/>
      <c r="DTT36" s="291"/>
      <c r="DTU36" s="291"/>
      <c r="DTV36" s="291"/>
      <c r="DTW36" s="291"/>
      <c r="DTX36" s="291"/>
      <c r="DTY36" s="291"/>
      <c r="DTZ36" s="291"/>
      <c r="DUA36" s="291"/>
      <c r="DUB36" s="291"/>
      <c r="DUC36" s="291"/>
      <c r="DUD36" s="291"/>
      <c r="DUE36" s="291"/>
      <c r="DUF36" s="291"/>
      <c r="DUG36" s="291"/>
      <c r="DUH36" s="291"/>
      <c r="DUI36" s="291"/>
      <c r="DUJ36" s="291"/>
      <c r="DUK36" s="291"/>
      <c r="DUL36" s="291"/>
      <c r="DUM36" s="291"/>
      <c r="DUN36" s="291"/>
      <c r="DUO36" s="291"/>
      <c r="DUP36" s="291"/>
      <c r="DUQ36" s="291"/>
      <c r="DUR36" s="291"/>
      <c r="DUS36" s="291"/>
      <c r="DUT36" s="291"/>
      <c r="DUU36" s="291"/>
      <c r="DUV36" s="291"/>
      <c r="DUW36" s="291"/>
      <c r="DUX36" s="291"/>
      <c r="DUY36" s="291"/>
      <c r="DUZ36" s="291"/>
      <c r="DVA36" s="291"/>
      <c r="DVB36" s="291"/>
      <c r="DVC36" s="291"/>
      <c r="DVD36" s="291"/>
      <c r="DVE36" s="291"/>
      <c r="DVF36" s="291"/>
      <c r="DVG36" s="291"/>
      <c r="DVH36" s="291"/>
      <c r="DVI36" s="291"/>
      <c r="DVJ36" s="291"/>
      <c r="DVK36" s="291"/>
      <c r="DVL36" s="291"/>
      <c r="DVM36" s="291"/>
      <c r="DVN36" s="291"/>
      <c r="DVO36" s="291"/>
      <c r="DVP36" s="291"/>
      <c r="DVQ36" s="291"/>
      <c r="DVR36" s="291"/>
      <c r="DVS36" s="291"/>
      <c r="DVT36" s="291"/>
      <c r="DVU36" s="291"/>
      <c r="DVV36" s="291"/>
      <c r="DVW36" s="291"/>
      <c r="DVX36" s="291"/>
      <c r="DVY36" s="291"/>
      <c r="DVZ36" s="291"/>
      <c r="DWA36" s="291"/>
      <c r="DWB36" s="291"/>
      <c r="DWC36" s="291"/>
      <c r="DWD36" s="291"/>
      <c r="DWE36" s="291"/>
      <c r="DWF36" s="291"/>
      <c r="DWG36" s="291"/>
      <c r="DWH36" s="291"/>
      <c r="DWI36" s="291"/>
      <c r="DWJ36" s="291"/>
      <c r="DWK36" s="291"/>
      <c r="DWL36" s="291"/>
      <c r="DWM36" s="291"/>
      <c r="DWN36" s="291"/>
      <c r="DWO36" s="291"/>
      <c r="DWP36" s="291"/>
      <c r="DWQ36" s="291"/>
      <c r="DWR36" s="291"/>
      <c r="DWS36" s="291"/>
      <c r="DWT36" s="291"/>
      <c r="DWU36" s="291"/>
      <c r="DWV36" s="291"/>
      <c r="DWW36" s="291"/>
      <c r="DWX36" s="291"/>
      <c r="DWY36" s="291"/>
      <c r="DWZ36" s="291"/>
      <c r="DXA36" s="291"/>
      <c r="DXB36" s="291"/>
      <c r="DXC36" s="291"/>
      <c r="DXD36" s="291"/>
      <c r="DXE36" s="291"/>
      <c r="DXF36" s="291"/>
      <c r="DXG36" s="291"/>
      <c r="DXH36" s="291"/>
      <c r="DXI36" s="291"/>
      <c r="DXJ36" s="291"/>
      <c r="DXK36" s="291"/>
      <c r="DXL36" s="291"/>
      <c r="DXM36" s="291"/>
      <c r="DXN36" s="291"/>
      <c r="DXO36" s="291"/>
      <c r="DXP36" s="291"/>
      <c r="DXQ36" s="291"/>
      <c r="DXR36" s="291"/>
      <c r="DXS36" s="291"/>
      <c r="DXT36" s="291"/>
      <c r="DXU36" s="291"/>
      <c r="DXV36" s="291"/>
      <c r="DXW36" s="291"/>
      <c r="DXX36" s="291"/>
      <c r="DXY36" s="291"/>
      <c r="DXZ36" s="291"/>
      <c r="DYA36" s="291"/>
      <c r="DYB36" s="291"/>
      <c r="DYC36" s="291"/>
      <c r="DYD36" s="291"/>
      <c r="DYE36" s="291"/>
      <c r="DYF36" s="291"/>
      <c r="DYG36" s="291"/>
      <c r="DYH36" s="291"/>
      <c r="DYI36" s="291"/>
      <c r="DYJ36" s="291"/>
      <c r="DYK36" s="291"/>
      <c r="DYL36" s="291"/>
      <c r="DYM36" s="291"/>
      <c r="DYN36" s="291"/>
      <c r="DYO36" s="291"/>
      <c r="DYP36" s="291"/>
      <c r="DYQ36" s="291"/>
      <c r="DYR36" s="291"/>
      <c r="DYS36" s="291"/>
      <c r="DYT36" s="291"/>
      <c r="DYU36" s="291"/>
      <c r="DYV36" s="291"/>
      <c r="DYW36" s="291"/>
      <c r="DYX36" s="291"/>
      <c r="DYY36" s="291"/>
      <c r="DYZ36" s="291"/>
      <c r="DZA36" s="291"/>
      <c r="DZB36" s="291"/>
      <c r="DZC36" s="291"/>
      <c r="DZD36" s="291"/>
      <c r="DZE36" s="291"/>
      <c r="DZF36" s="291"/>
      <c r="DZG36" s="291"/>
      <c r="DZH36" s="291"/>
      <c r="DZI36" s="291"/>
      <c r="DZJ36" s="291"/>
      <c r="DZK36" s="291"/>
      <c r="DZL36" s="291"/>
      <c r="DZM36" s="291"/>
      <c r="DZN36" s="291"/>
      <c r="DZO36" s="291"/>
      <c r="DZP36" s="291"/>
      <c r="DZQ36" s="291"/>
      <c r="DZR36" s="291"/>
      <c r="DZS36" s="291"/>
      <c r="DZT36" s="291"/>
      <c r="DZU36" s="291"/>
      <c r="DZV36" s="291"/>
      <c r="DZW36" s="291"/>
      <c r="DZX36" s="291"/>
      <c r="DZY36" s="291"/>
      <c r="DZZ36" s="291"/>
      <c r="EAA36" s="291"/>
      <c r="EAB36" s="291"/>
      <c r="EAC36" s="291"/>
      <c r="EAD36" s="291"/>
      <c r="EAE36" s="291"/>
      <c r="EAF36" s="291"/>
      <c r="EAG36" s="291"/>
      <c r="EAH36" s="291"/>
      <c r="EAI36" s="291"/>
      <c r="EAJ36" s="291"/>
      <c r="EAK36" s="291"/>
      <c r="EAL36" s="291"/>
      <c r="EAM36" s="291"/>
      <c r="EAN36" s="291"/>
      <c r="EAO36" s="291"/>
      <c r="EAP36" s="291"/>
      <c r="EAQ36" s="291"/>
      <c r="EAR36" s="291"/>
      <c r="EAS36" s="291"/>
      <c r="EAT36" s="291"/>
      <c r="EAU36" s="291"/>
      <c r="EAV36" s="291"/>
      <c r="EAW36" s="291"/>
      <c r="EAX36" s="291"/>
      <c r="EAY36" s="291"/>
      <c r="EAZ36" s="291"/>
      <c r="EBA36" s="291"/>
      <c r="EBB36" s="291"/>
      <c r="EBC36" s="291"/>
      <c r="EBD36" s="291"/>
      <c r="EBE36" s="291"/>
      <c r="EBF36" s="291"/>
      <c r="EBG36" s="291"/>
      <c r="EBH36" s="291"/>
      <c r="EBI36" s="291"/>
      <c r="EBJ36" s="291"/>
      <c r="EBK36" s="291"/>
      <c r="EBL36" s="291"/>
      <c r="EBM36" s="291"/>
      <c r="EBN36" s="291"/>
      <c r="EBO36" s="291"/>
      <c r="EBP36" s="291"/>
      <c r="EBQ36" s="291"/>
      <c r="EBR36" s="291"/>
      <c r="EBS36" s="291"/>
      <c r="EBT36" s="291"/>
      <c r="EBU36" s="291"/>
      <c r="EBV36" s="291"/>
      <c r="EBW36" s="291"/>
      <c r="EBX36" s="291"/>
      <c r="EBY36" s="291"/>
      <c r="EBZ36" s="291"/>
      <c r="ECA36" s="291"/>
      <c r="ECB36" s="291"/>
      <c r="ECC36" s="291"/>
      <c r="ECD36" s="291"/>
      <c r="ECE36" s="291"/>
      <c r="ECF36" s="291"/>
      <c r="ECG36" s="291"/>
      <c r="ECH36" s="291"/>
      <c r="ECI36" s="291"/>
      <c r="ECJ36" s="291"/>
      <c r="ECK36" s="291"/>
      <c r="ECL36" s="291"/>
      <c r="ECM36" s="291"/>
      <c r="ECN36" s="291"/>
      <c r="ECO36" s="291"/>
      <c r="ECP36" s="291"/>
      <c r="ECQ36" s="291"/>
      <c r="ECR36" s="291"/>
      <c r="ECS36" s="291"/>
      <c r="ECT36" s="291"/>
      <c r="ECU36" s="291"/>
      <c r="ECV36" s="291"/>
      <c r="ECW36" s="291"/>
      <c r="ECX36" s="291"/>
      <c r="ECY36" s="291"/>
      <c r="ECZ36" s="291"/>
      <c r="EDA36" s="291"/>
      <c r="EDB36" s="291"/>
      <c r="EDC36" s="291"/>
      <c r="EDD36" s="291"/>
      <c r="EDE36" s="291"/>
      <c r="EDF36" s="291"/>
      <c r="EDG36" s="291"/>
      <c r="EDH36" s="291"/>
      <c r="EDI36" s="291"/>
      <c r="EDJ36" s="291"/>
      <c r="EDK36" s="291"/>
      <c r="EDL36" s="291"/>
      <c r="EDM36" s="291"/>
      <c r="EDN36" s="291"/>
      <c r="EDO36" s="291"/>
      <c r="EDP36" s="291"/>
      <c r="EDQ36" s="291"/>
      <c r="EDR36" s="291"/>
      <c r="EDS36" s="291"/>
      <c r="EDT36" s="291"/>
      <c r="EDU36" s="291"/>
      <c r="EDV36" s="291"/>
      <c r="EDW36" s="291"/>
      <c r="EDX36" s="291"/>
      <c r="EDY36" s="291"/>
      <c r="EDZ36" s="291"/>
      <c r="EEA36" s="291"/>
      <c r="EEB36" s="291"/>
      <c r="EEC36" s="291"/>
      <c r="EED36" s="291"/>
      <c r="EEE36" s="291"/>
      <c r="EEF36" s="291"/>
      <c r="EEG36" s="291"/>
      <c r="EEH36" s="291"/>
      <c r="EEI36" s="291"/>
      <c r="EEJ36" s="291"/>
      <c r="EEK36" s="291"/>
      <c r="EEL36" s="291"/>
      <c r="EEM36" s="291"/>
      <c r="EEN36" s="291"/>
      <c r="EEO36" s="291"/>
      <c r="EEP36" s="291"/>
      <c r="EEQ36" s="291"/>
      <c r="EER36" s="291"/>
      <c r="EES36" s="291"/>
      <c r="EET36" s="291"/>
      <c r="EEU36" s="291"/>
      <c r="EEV36" s="291"/>
      <c r="EEW36" s="291"/>
      <c r="EEX36" s="291"/>
      <c r="EEY36" s="291"/>
      <c r="EEZ36" s="291"/>
      <c r="EFA36" s="291"/>
      <c r="EFB36" s="291"/>
      <c r="EFC36" s="291"/>
      <c r="EFD36" s="291"/>
      <c r="EFE36" s="291"/>
      <c r="EFF36" s="291"/>
      <c r="EFG36" s="291"/>
      <c r="EFH36" s="291"/>
      <c r="EFI36" s="291"/>
      <c r="EFJ36" s="291"/>
      <c r="EFK36" s="291"/>
      <c r="EFL36" s="291"/>
      <c r="EFM36" s="291"/>
      <c r="EFN36" s="291"/>
      <c r="EFO36" s="291"/>
      <c r="EFP36" s="291"/>
      <c r="EFQ36" s="291"/>
      <c r="EFR36" s="291"/>
      <c r="EFS36" s="291"/>
      <c r="EFT36" s="291"/>
      <c r="EFU36" s="291"/>
      <c r="EFV36" s="291"/>
      <c r="EFW36" s="291"/>
      <c r="EFX36" s="291"/>
      <c r="EFY36" s="291"/>
      <c r="EFZ36" s="291"/>
      <c r="EGA36" s="291"/>
      <c r="EGB36" s="291"/>
      <c r="EGC36" s="291"/>
      <c r="EGD36" s="291"/>
      <c r="EGE36" s="291"/>
      <c r="EGF36" s="291"/>
      <c r="EGG36" s="291"/>
      <c r="EGH36" s="291"/>
      <c r="EGI36" s="291"/>
      <c r="EGJ36" s="291"/>
      <c r="EGK36" s="291"/>
      <c r="EGL36" s="291"/>
      <c r="EGM36" s="291"/>
      <c r="EGN36" s="291"/>
      <c r="EGO36" s="291"/>
      <c r="EGP36" s="291"/>
      <c r="EGQ36" s="291"/>
      <c r="EGR36" s="291"/>
      <c r="EGS36" s="291"/>
      <c r="EGT36" s="291"/>
      <c r="EGU36" s="291"/>
      <c r="EGV36" s="291"/>
      <c r="EGW36" s="291"/>
      <c r="EGX36" s="291"/>
      <c r="EGY36" s="291"/>
      <c r="EGZ36" s="291"/>
      <c r="EHA36" s="291"/>
      <c r="EHB36" s="291"/>
      <c r="EHC36" s="291"/>
      <c r="EHD36" s="291"/>
      <c r="EHE36" s="291"/>
      <c r="EHF36" s="291"/>
      <c r="EHG36" s="291"/>
      <c r="EHH36" s="291"/>
      <c r="EHI36" s="291"/>
      <c r="EHJ36" s="291"/>
      <c r="EHK36" s="291"/>
      <c r="EHL36" s="291"/>
      <c r="EHM36" s="291"/>
      <c r="EHN36" s="291"/>
      <c r="EHO36" s="291"/>
      <c r="EHP36" s="291"/>
      <c r="EHQ36" s="291"/>
      <c r="EHR36" s="291"/>
      <c r="EHS36" s="291"/>
      <c r="EHT36" s="291"/>
      <c r="EHU36" s="291"/>
      <c r="EHV36" s="291"/>
      <c r="EHW36" s="291"/>
      <c r="EHX36" s="291"/>
      <c r="EHY36" s="291"/>
      <c r="EHZ36" s="291"/>
      <c r="EIA36" s="291"/>
      <c r="EIB36" s="291"/>
      <c r="EIC36" s="291"/>
      <c r="EID36" s="291"/>
      <c r="EIE36" s="291"/>
      <c r="EIF36" s="291"/>
      <c r="EIG36" s="291"/>
      <c r="EIH36" s="291"/>
      <c r="EII36" s="291"/>
      <c r="EIJ36" s="291"/>
      <c r="EIK36" s="291"/>
      <c r="EIL36" s="291"/>
      <c r="EIM36" s="291"/>
      <c r="EIN36" s="291"/>
      <c r="EIO36" s="291"/>
      <c r="EIP36" s="291"/>
      <c r="EIQ36" s="291"/>
      <c r="EIR36" s="291"/>
      <c r="EIS36" s="291"/>
      <c r="EIT36" s="291"/>
      <c r="EIU36" s="291"/>
      <c r="EIV36" s="291"/>
      <c r="EIW36" s="291"/>
      <c r="EIX36" s="291"/>
      <c r="EIY36" s="291"/>
      <c r="EIZ36" s="291"/>
      <c r="EJA36" s="291"/>
      <c r="EJB36" s="291"/>
      <c r="EJC36" s="291"/>
      <c r="EJD36" s="291"/>
      <c r="EJE36" s="291"/>
      <c r="EJF36" s="291"/>
      <c r="EJG36" s="291"/>
      <c r="EJH36" s="291"/>
      <c r="EJI36" s="291"/>
      <c r="EJJ36" s="291"/>
      <c r="EJK36" s="291"/>
      <c r="EJL36" s="291"/>
      <c r="EJM36" s="291"/>
      <c r="EJN36" s="291"/>
      <c r="EJO36" s="291"/>
      <c r="EJP36" s="291"/>
      <c r="EJQ36" s="291"/>
      <c r="EJR36" s="291"/>
      <c r="EJS36" s="291"/>
      <c r="EJT36" s="291"/>
      <c r="EJU36" s="291"/>
      <c r="EJV36" s="291"/>
      <c r="EJW36" s="291"/>
      <c r="EJX36" s="291"/>
      <c r="EJY36" s="291"/>
      <c r="EJZ36" s="291"/>
      <c r="EKA36" s="291"/>
      <c r="EKB36" s="291"/>
      <c r="EKC36" s="291"/>
      <c r="EKD36" s="291"/>
      <c r="EKE36" s="291"/>
      <c r="EKF36" s="291"/>
      <c r="EKG36" s="291"/>
      <c r="EKH36" s="291"/>
      <c r="EKI36" s="291"/>
      <c r="EKJ36" s="291"/>
      <c r="EKK36" s="291"/>
      <c r="EKL36" s="291"/>
      <c r="EKM36" s="291"/>
      <c r="EKN36" s="291"/>
      <c r="EKO36" s="291"/>
      <c r="EKP36" s="291"/>
      <c r="EKQ36" s="291"/>
      <c r="EKR36" s="291"/>
      <c r="EKS36" s="291"/>
      <c r="EKT36" s="291"/>
      <c r="EKU36" s="291"/>
      <c r="EKV36" s="291"/>
      <c r="EKW36" s="291"/>
      <c r="EKX36" s="291"/>
      <c r="EKY36" s="291"/>
      <c r="EKZ36" s="291"/>
      <c r="ELA36" s="291"/>
      <c r="ELB36" s="291"/>
      <c r="ELC36" s="291"/>
      <c r="ELD36" s="291"/>
      <c r="ELE36" s="291"/>
      <c r="ELF36" s="291"/>
      <c r="ELG36" s="291"/>
      <c r="ELH36" s="291"/>
      <c r="ELI36" s="291"/>
      <c r="ELJ36" s="291"/>
      <c r="ELK36" s="291"/>
      <c r="ELL36" s="291"/>
      <c r="ELM36" s="291"/>
      <c r="ELN36" s="291"/>
      <c r="ELO36" s="291"/>
      <c r="ELP36" s="291"/>
      <c r="ELQ36" s="291"/>
      <c r="ELR36" s="291"/>
      <c r="ELS36" s="291"/>
      <c r="ELT36" s="291"/>
      <c r="ELU36" s="291"/>
      <c r="ELV36" s="291"/>
      <c r="ELW36" s="291"/>
      <c r="ELX36" s="291"/>
      <c r="ELY36" s="291"/>
      <c r="ELZ36" s="291"/>
      <c r="EMA36" s="291"/>
      <c r="EMB36" s="291"/>
      <c r="EMC36" s="291"/>
      <c r="EMD36" s="291"/>
      <c r="EME36" s="291"/>
      <c r="EMF36" s="291"/>
      <c r="EMG36" s="291"/>
      <c r="EMH36" s="291"/>
      <c r="EMI36" s="291"/>
      <c r="EMJ36" s="291"/>
      <c r="EMK36" s="291"/>
      <c r="EML36" s="291"/>
      <c r="EMM36" s="291"/>
      <c r="EMN36" s="291"/>
      <c r="EMO36" s="291"/>
      <c r="EMP36" s="291"/>
      <c r="EMQ36" s="291"/>
      <c r="EMR36" s="291"/>
      <c r="EMS36" s="291"/>
      <c r="EMT36" s="291"/>
      <c r="EMU36" s="291"/>
      <c r="EMV36" s="291"/>
      <c r="EMW36" s="291"/>
      <c r="EMX36" s="291"/>
      <c r="EMY36" s="291"/>
      <c r="EMZ36" s="291"/>
      <c r="ENA36" s="291"/>
      <c r="ENB36" s="291"/>
      <c r="ENC36" s="291"/>
      <c r="END36" s="291"/>
      <c r="ENE36" s="291"/>
      <c r="ENF36" s="291"/>
      <c r="ENG36" s="291"/>
      <c r="ENH36" s="291"/>
      <c r="ENI36" s="291"/>
      <c r="ENJ36" s="291"/>
      <c r="ENK36" s="291"/>
      <c r="ENL36" s="291"/>
      <c r="ENM36" s="291"/>
      <c r="ENN36" s="291"/>
      <c r="ENO36" s="291"/>
      <c r="ENP36" s="291"/>
      <c r="ENQ36" s="291"/>
      <c r="ENR36" s="291"/>
      <c r="ENS36" s="291"/>
      <c r="ENT36" s="291"/>
      <c r="ENU36" s="291"/>
      <c r="ENV36" s="291"/>
      <c r="ENW36" s="291"/>
      <c r="ENX36" s="291"/>
      <c r="ENY36" s="291"/>
      <c r="ENZ36" s="291"/>
      <c r="EOA36" s="291"/>
      <c r="EOB36" s="291"/>
      <c r="EOC36" s="291"/>
      <c r="EOD36" s="291"/>
      <c r="EOE36" s="291"/>
      <c r="EOF36" s="291"/>
      <c r="EOG36" s="291"/>
      <c r="EOH36" s="291"/>
      <c r="EOI36" s="291"/>
      <c r="EOJ36" s="291"/>
      <c r="EOK36" s="291"/>
      <c r="EOL36" s="291"/>
      <c r="EOM36" s="291"/>
      <c r="EON36" s="291"/>
      <c r="EOO36" s="291"/>
      <c r="EOP36" s="291"/>
      <c r="EOQ36" s="291"/>
      <c r="EOR36" s="291"/>
      <c r="EOS36" s="291"/>
      <c r="EOT36" s="291"/>
      <c r="EOU36" s="291"/>
      <c r="EOV36" s="291"/>
      <c r="EOW36" s="291"/>
      <c r="EOX36" s="291"/>
      <c r="EOY36" s="291"/>
      <c r="EOZ36" s="291"/>
      <c r="EPA36" s="291"/>
      <c r="EPB36" s="291"/>
      <c r="EPC36" s="291"/>
      <c r="EPD36" s="291"/>
      <c r="EPE36" s="291"/>
      <c r="EPF36" s="291"/>
      <c r="EPG36" s="291"/>
      <c r="EPH36" s="291"/>
      <c r="EPI36" s="291"/>
      <c r="EPJ36" s="291"/>
      <c r="EPK36" s="291"/>
      <c r="EPL36" s="291"/>
      <c r="EPM36" s="291"/>
      <c r="EPN36" s="291"/>
      <c r="EPO36" s="291"/>
      <c r="EPP36" s="291"/>
      <c r="EPQ36" s="291"/>
      <c r="EPR36" s="291"/>
      <c r="EPS36" s="291"/>
      <c r="EPT36" s="291"/>
      <c r="EPU36" s="291"/>
      <c r="EPV36" s="291"/>
      <c r="EPW36" s="291"/>
      <c r="EPX36" s="291"/>
      <c r="EPY36" s="291"/>
      <c r="EPZ36" s="291"/>
      <c r="EQA36" s="291"/>
      <c r="EQB36" s="291"/>
      <c r="EQC36" s="291"/>
      <c r="EQD36" s="291"/>
      <c r="EQE36" s="291"/>
      <c r="EQF36" s="291"/>
      <c r="EQG36" s="291"/>
      <c r="EQH36" s="291"/>
      <c r="EQI36" s="291"/>
      <c r="EQJ36" s="291"/>
      <c r="EQK36" s="291"/>
      <c r="EQL36" s="291"/>
      <c r="EQM36" s="291"/>
      <c r="EQN36" s="291"/>
      <c r="EQO36" s="291"/>
      <c r="EQP36" s="291"/>
      <c r="EQQ36" s="291"/>
      <c r="EQR36" s="291"/>
      <c r="EQS36" s="291"/>
      <c r="EQT36" s="291"/>
      <c r="EQU36" s="291"/>
      <c r="EQV36" s="291"/>
      <c r="EQW36" s="291"/>
      <c r="EQX36" s="291"/>
      <c r="EQY36" s="291"/>
      <c r="EQZ36" s="291"/>
      <c r="ERA36" s="291"/>
      <c r="ERB36" s="291"/>
      <c r="ERC36" s="291"/>
      <c r="ERD36" s="291"/>
      <c r="ERE36" s="291"/>
      <c r="ERF36" s="291"/>
      <c r="ERG36" s="291"/>
      <c r="ERH36" s="291"/>
      <c r="ERI36" s="291"/>
      <c r="ERJ36" s="291"/>
      <c r="ERK36" s="291"/>
      <c r="ERL36" s="291"/>
      <c r="ERM36" s="291"/>
      <c r="ERN36" s="291"/>
      <c r="ERO36" s="291"/>
      <c r="ERP36" s="291"/>
      <c r="ERQ36" s="291"/>
      <c r="ERR36" s="291"/>
      <c r="ERS36" s="291"/>
      <c r="ERT36" s="291"/>
      <c r="ERU36" s="291"/>
      <c r="ERV36" s="291"/>
      <c r="ERW36" s="291"/>
      <c r="ERX36" s="291"/>
      <c r="ERY36" s="291"/>
      <c r="ERZ36" s="291"/>
      <c r="ESA36" s="291"/>
      <c r="ESB36" s="291"/>
      <c r="ESC36" s="291"/>
      <c r="ESD36" s="291"/>
      <c r="ESE36" s="291"/>
      <c r="ESF36" s="291"/>
      <c r="ESG36" s="291"/>
      <c r="ESH36" s="291"/>
      <c r="ESI36" s="291"/>
      <c r="ESJ36" s="291"/>
      <c r="ESK36" s="291"/>
      <c r="ESL36" s="291"/>
      <c r="ESM36" s="291"/>
      <c r="ESN36" s="291"/>
      <c r="ESO36" s="291"/>
      <c r="ESP36" s="291"/>
      <c r="ESQ36" s="291"/>
      <c r="ESR36" s="291"/>
      <c r="ESS36" s="291"/>
      <c r="EST36" s="291"/>
      <c r="ESU36" s="291"/>
      <c r="ESV36" s="291"/>
      <c r="ESW36" s="291"/>
      <c r="ESX36" s="291"/>
      <c r="ESY36" s="291"/>
      <c r="ESZ36" s="291"/>
      <c r="ETA36" s="291"/>
      <c r="ETB36" s="291"/>
      <c r="ETC36" s="291"/>
      <c r="ETD36" s="291"/>
      <c r="ETE36" s="291"/>
      <c r="ETF36" s="291"/>
      <c r="ETG36" s="291"/>
      <c r="ETH36" s="291"/>
      <c r="ETI36" s="291"/>
      <c r="ETJ36" s="291"/>
      <c r="ETK36" s="291"/>
      <c r="ETL36" s="291"/>
      <c r="ETM36" s="291"/>
      <c r="ETN36" s="291"/>
      <c r="ETO36" s="291"/>
      <c r="ETP36" s="291"/>
      <c r="ETQ36" s="291"/>
      <c r="ETR36" s="291"/>
      <c r="ETS36" s="291"/>
      <c r="ETT36" s="291"/>
      <c r="ETU36" s="291"/>
      <c r="ETV36" s="291"/>
      <c r="ETW36" s="291"/>
      <c r="ETX36" s="291"/>
      <c r="ETY36" s="291"/>
      <c r="ETZ36" s="291"/>
      <c r="EUA36" s="291"/>
      <c r="EUB36" s="291"/>
      <c r="EUC36" s="291"/>
      <c r="EUD36" s="291"/>
      <c r="EUE36" s="291"/>
      <c r="EUF36" s="291"/>
      <c r="EUG36" s="291"/>
      <c r="EUH36" s="291"/>
      <c r="EUI36" s="291"/>
      <c r="EUJ36" s="291"/>
      <c r="EUK36" s="291"/>
      <c r="EUL36" s="291"/>
      <c r="EUM36" s="291"/>
      <c r="EUN36" s="291"/>
      <c r="EUO36" s="291"/>
      <c r="EUP36" s="291"/>
      <c r="EUQ36" s="291"/>
      <c r="EUR36" s="291"/>
      <c r="EUS36" s="291"/>
      <c r="EUT36" s="291"/>
      <c r="EUU36" s="291"/>
      <c r="EUV36" s="291"/>
      <c r="EUW36" s="291"/>
      <c r="EUX36" s="291"/>
      <c r="EUY36" s="291"/>
      <c r="EUZ36" s="291"/>
      <c r="EVA36" s="291"/>
      <c r="EVB36" s="291"/>
      <c r="EVC36" s="291"/>
      <c r="EVD36" s="291"/>
      <c r="EVE36" s="291"/>
      <c r="EVF36" s="291"/>
      <c r="EVG36" s="291"/>
      <c r="EVH36" s="291"/>
      <c r="EVI36" s="291"/>
      <c r="EVJ36" s="291"/>
      <c r="EVK36" s="291"/>
      <c r="EVL36" s="291"/>
      <c r="EVM36" s="291"/>
      <c r="EVN36" s="291"/>
      <c r="EVO36" s="291"/>
      <c r="EVP36" s="291"/>
      <c r="EVQ36" s="291"/>
      <c r="EVR36" s="291"/>
      <c r="EVS36" s="291"/>
      <c r="EVT36" s="291"/>
      <c r="EVU36" s="291"/>
      <c r="EVV36" s="291"/>
      <c r="EVW36" s="291"/>
      <c r="EVX36" s="291"/>
      <c r="EVY36" s="291"/>
      <c r="EVZ36" s="291"/>
      <c r="EWA36" s="291"/>
      <c r="EWB36" s="291"/>
      <c r="EWC36" s="291"/>
      <c r="EWD36" s="291"/>
      <c r="EWE36" s="291"/>
      <c r="EWF36" s="291"/>
      <c r="EWG36" s="291"/>
      <c r="EWH36" s="291"/>
      <c r="EWI36" s="291"/>
      <c r="EWJ36" s="291"/>
      <c r="EWK36" s="291"/>
      <c r="EWL36" s="291"/>
      <c r="EWM36" s="291"/>
      <c r="EWN36" s="291"/>
      <c r="EWO36" s="291"/>
      <c r="EWP36" s="291"/>
      <c r="EWQ36" s="291"/>
      <c r="EWR36" s="291"/>
      <c r="EWS36" s="291"/>
      <c r="EWT36" s="291"/>
      <c r="EWU36" s="291"/>
      <c r="EWV36" s="291"/>
      <c r="EWW36" s="291"/>
      <c r="EWX36" s="291"/>
      <c r="EWY36" s="291"/>
      <c r="EWZ36" s="291"/>
      <c r="EXA36" s="291"/>
      <c r="EXB36" s="291"/>
      <c r="EXC36" s="291"/>
      <c r="EXD36" s="291"/>
      <c r="EXE36" s="291"/>
      <c r="EXF36" s="291"/>
      <c r="EXG36" s="291"/>
      <c r="EXH36" s="291"/>
      <c r="EXI36" s="291"/>
      <c r="EXJ36" s="291"/>
      <c r="EXK36" s="291"/>
      <c r="EXL36" s="291"/>
      <c r="EXM36" s="291"/>
      <c r="EXN36" s="291"/>
      <c r="EXO36" s="291"/>
      <c r="EXP36" s="291"/>
      <c r="EXQ36" s="291"/>
      <c r="EXR36" s="291"/>
      <c r="EXS36" s="291"/>
      <c r="EXT36" s="291"/>
      <c r="EXU36" s="291"/>
      <c r="EXV36" s="291"/>
      <c r="EXW36" s="291"/>
      <c r="EXX36" s="291"/>
      <c r="EXY36" s="291"/>
      <c r="EXZ36" s="291"/>
      <c r="EYA36" s="291"/>
      <c r="EYB36" s="291"/>
      <c r="EYC36" s="291"/>
      <c r="EYD36" s="291"/>
      <c r="EYE36" s="291"/>
      <c r="EYF36" s="291"/>
      <c r="EYG36" s="291"/>
      <c r="EYH36" s="291"/>
      <c r="EYI36" s="291"/>
      <c r="EYJ36" s="291"/>
      <c r="EYK36" s="291"/>
      <c r="EYL36" s="291"/>
      <c r="EYM36" s="291"/>
      <c r="EYN36" s="291"/>
      <c r="EYO36" s="291"/>
      <c r="EYP36" s="291"/>
      <c r="EYQ36" s="291"/>
      <c r="EYR36" s="291"/>
      <c r="EYS36" s="291"/>
      <c r="EYT36" s="291"/>
      <c r="EYU36" s="291"/>
      <c r="EYV36" s="291"/>
      <c r="EYW36" s="291"/>
      <c r="EYX36" s="291"/>
      <c r="EYY36" s="291"/>
      <c r="EYZ36" s="291"/>
      <c r="EZA36" s="291"/>
      <c r="EZB36" s="291"/>
      <c r="EZC36" s="291"/>
      <c r="EZD36" s="291"/>
      <c r="EZE36" s="291"/>
      <c r="EZF36" s="291"/>
      <c r="EZG36" s="291"/>
      <c r="EZH36" s="291"/>
      <c r="EZI36" s="291"/>
      <c r="EZJ36" s="291"/>
      <c r="EZK36" s="291"/>
      <c r="EZL36" s="291"/>
      <c r="EZM36" s="291"/>
      <c r="EZN36" s="291"/>
      <c r="EZO36" s="291"/>
      <c r="EZP36" s="291"/>
      <c r="EZQ36" s="291"/>
      <c r="EZR36" s="291"/>
      <c r="EZS36" s="291"/>
      <c r="EZT36" s="291"/>
      <c r="EZU36" s="291"/>
      <c r="EZV36" s="291"/>
      <c r="EZW36" s="291"/>
      <c r="EZX36" s="291"/>
      <c r="EZY36" s="291"/>
      <c r="EZZ36" s="291"/>
      <c r="FAA36" s="291"/>
      <c r="FAB36" s="291"/>
      <c r="FAC36" s="291"/>
      <c r="FAD36" s="291"/>
      <c r="FAE36" s="291"/>
      <c r="FAF36" s="291"/>
      <c r="FAG36" s="291"/>
      <c r="FAH36" s="291"/>
      <c r="FAI36" s="291"/>
      <c r="FAJ36" s="291"/>
      <c r="FAK36" s="291"/>
      <c r="FAL36" s="291"/>
      <c r="FAM36" s="291"/>
      <c r="FAN36" s="291"/>
      <c r="FAO36" s="291"/>
      <c r="FAP36" s="291"/>
      <c r="FAQ36" s="291"/>
      <c r="FAR36" s="291"/>
      <c r="FAS36" s="291"/>
      <c r="FAT36" s="291"/>
      <c r="FAU36" s="291"/>
      <c r="FAV36" s="291"/>
      <c r="FAW36" s="291"/>
      <c r="FAX36" s="291"/>
      <c r="FAY36" s="291"/>
      <c r="FAZ36" s="291"/>
      <c r="FBA36" s="291"/>
      <c r="FBB36" s="291"/>
      <c r="FBC36" s="291"/>
      <c r="FBD36" s="291"/>
      <c r="FBE36" s="291"/>
      <c r="FBF36" s="291"/>
      <c r="FBG36" s="291"/>
      <c r="FBH36" s="291"/>
      <c r="FBI36" s="291"/>
      <c r="FBJ36" s="291"/>
      <c r="FBK36" s="291"/>
      <c r="FBL36" s="291"/>
      <c r="FBM36" s="291"/>
      <c r="FBN36" s="291"/>
      <c r="FBO36" s="291"/>
      <c r="FBP36" s="291"/>
      <c r="FBQ36" s="291"/>
      <c r="FBR36" s="291"/>
      <c r="FBS36" s="291"/>
      <c r="FBT36" s="291"/>
      <c r="FBU36" s="291"/>
      <c r="FBV36" s="291"/>
      <c r="FBW36" s="291"/>
      <c r="FBX36" s="291"/>
      <c r="FBY36" s="291"/>
      <c r="FBZ36" s="291"/>
      <c r="FCA36" s="291"/>
      <c r="FCB36" s="291"/>
      <c r="FCC36" s="291"/>
      <c r="FCD36" s="291"/>
      <c r="FCE36" s="291"/>
      <c r="FCF36" s="291"/>
      <c r="FCG36" s="291"/>
      <c r="FCH36" s="291"/>
      <c r="FCI36" s="291"/>
      <c r="FCJ36" s="291"/>
      <c r="FCK36" s="291"/>
      <c r="FCL36" s="291"/>
      <c r="FCM36" s="291"/>
      <c r="FCN36" s="291"/>
      <c r="FCO36" s="291"/>
      <c r="FCP36" s="291"/>
      <c r="FCQ36" s="291"/>
      <c r="FCR36" s="291"/>
      <c r="FCS36" s="291"/>
      <c r="FCT36" s="291"/>
      <c r="FCU36" s="291"/>
      <c r="FCV36" s="291"/>
      <c r="FCW36" s="291"/>
      <c r="FCX36" s="291"/>
      <c r="FCY36" s="291"/>
      <c r="FCZ36" s="291"/>
      <c r="FDA36" s="291"/>
      <c r="FDB36" s="291"/>
      <c r="FDC36" s="291"/>
      <c r="FDD36" s="291"/>
      <c r="FDE36" s="291"/>
      <c r="FDF36" s="291"/>
      <c r="FDG36" s="291"/>
      <c r="FDH36" s="291"/>
      <c r="FDI36" s="291"/>
      <c r="FDJ36" s="291"/>
      <c r="FDK36" s="291"/>
      <c r="FDL36" s="291"/>
      <c r="FDM36" s="291"/>
      <c r="FDN36" s="291"/>
      <c r="FDO36" s="291"/>
      <c r="FDP36" s="291"/>
      <c r="FDQ36" s="291"/>
      <c r="FDR36" s="291"/>
      <c r="FDS36" s="291"/>
      <c r="FDT36" s="291"/>
      <c r="FDU36" s="291"/>
      <c r="FDV36" s="291"/>
      <c r="FDW36" s="291"/>
      <c r="FDX36" s="291"/>
      <c r="FDY36" s="291"/>
      <c r="FDZ36" s="291"/>
      <c r="FEA36" s="291"/>
      <c r="FEB36" s="291"/>
      <c r="FEC36" s="291"/>
      <c r="FED36" s="291"/>
      <c r="FEE36" s="291"/>
      <c r="FEF36" s="291"/>
      <c r="FEG36" s="291"/>
      <c r="FEH36" s="291"/>
      <c r="FEI36" s="291"/>
      <c r="FEJ36" s="291"/>
      <c r="FEK36" s="291"/>
      <c r="FEL36" s="291"/>
      <c r="FEM36" s="291"/>
      <c r="FEN36" s="291"/>
      <c r="FEO36" s="291"/>
      <c r="FEP36" s="291"/>
      <c r="FEQ36" s="291"/>
      <c r="FER36" s="291"/>
      <c r="FES36" s="291"/>
      <c r="FET36" s="291"/>
      <c r="FEU36" s="291"/>
      <c r="FEV36" s="291"/>
      <c r="FEW36" s="291"/>
      <c r="FEX36" s="291"/>
      <c r="FEY36" s="291"/>
      <c r="FEZ36" s="291"/>
      <c r="FFA36" s="291"/>
      <c r="FFB36" s="291"/>
      <c r="FFC36" s="291"/>
      <c r="FFD36" s="291"/>
      <c r="FFE36" s="291"/>
      <c r="FFF36" s="291"/>
      <c r="FFG36" s="291"/>
      <c r="FFH36" s="291"/>
      <c r="FFI36" s="291"/>
      <c r="FFJ36" s="291"/>
      <c r="FFK36" s="291"/>
      <c r="FFL36" s="291"/>
      <c r="FFM36" s="291"/>
      <c r="FFN36" s="291"/>
      <c r="FFO36" s="291"/>
      <c r="FFP36" s="291"/>
      <c r="FFQ36" s="291"/>
      <c r="FFR36" s="291"/>
      <c r="FFS36" s="291"/>
      <c r="FFT36" s="291"/>
      <c r="FFU36" s="291"/>
      <c r="FFV36" s="291"/>
      <c r="FFW36" s="291"/>
      <c r="FFX36" s="291"/>
      <c r="FFY36" s="291"/>
      <c r="FFZ36" s="291"/>
      <c r="FGA36" s="291"/>
      <c r="FGB36" s="291"/>
      <c r="FGC36" s="291"/>
      <c r="FGD36" s="291"/>
      <c r="FGE36" s="291"/>
      <c r="FGF36" s="291"/>
      <c r="FGG36" s="291"/>
      <c r="FGH36" s="291"/>
      <c r="FGI36" s="291"/>
      <c r="FGJ36" s="291"/>
      <c r="FGK36" s="291"/>
      <c r="FGL36" s="291"/>
      <c r="FGM36" s="291"/>
      <c r="FGN36" s="291"/>
      <c r="FGO36" s="291"/>
      <c r="FGP36" s="291"/>
      <c r="FGQ36" s="291"/>
      <c r="FGR36" s="291"/>
      <c r="FGS36" s="291"/>
      <c r="FGT36" s="291"/>
      <c r="FGU36" s="291"/>
      <c r="FGV36" s="291"/>
      <c r="FGW36" s="291"/>
      <c r="FGX36" s="291"/>
      <c r="FGY36" s="291"/>
      <c r="FGZ36" s="291"/>
      <c r="FHA36" s="291"/>
      <c r="FHB36" s="291"/>
      <c r="FHC36" s="291"/>
      <c r="FHD36" s="291"/>
      <c r="FHE36" s="291"/>
      <c r="FHF36" s="291"/>
      <c r="FHG36" s="291"/>
      <c r="FHH36" s="291"/>
      <c r="FHI36" s="291"/>
      <c r="FHJ36" s="291"/>
      <c r="FHK36" s="291"/>
      <c r="FHL36" s="291"/>
      <c r="FHM36" s="291"/>
      <c r="FHN36" s="291"/>
      <c r="FHO36" s="291"/>
      <c r="FHP36" s="291"/>
      <c r="FHQ36" s="291"/>
      <c r="FHR36" s="291"/>
      <c r="FHS36" s="291"/>
      <c r="FHT36" s="291"/>
      <c r="FHU36" s="291"/>
      <c r="FHV36" s="291"/>
      <c r="FHW36" s="291"/>
      <c r="FHX36" s="291"/>
      <c r="FHY36" s="291"/>
      <c r="FHZ36" s="291"/>
      <c r="FIA36" s="291"/>
      <c r="FIB36" s="291"/>
      <c r="FIC36" s="291"/>
      <c r="FID36" s="291"/>
      <c r="FIE36" s="291"/>
      <c r="FIF36" s="291"/>
      <c r="FIG36" s="291"/>
      <c r="FIH36" s="291"/>
      <c r="FII36" s="291"/>
      <c r="FIJ36" s="291"/>
      <c r="FIK36" s="291"/>
      <c r="FIL36" s="291"/>
      <c r="FIM36" s="291"/>
      <c r="FIN36" s="291"/>
      <c r="FIO36" s="291"/>
      <c r="FIP36" s="291"/>
      <c r="FIQ36" s="291"/>
      <c r="FIR36" s="291"/>
      <c r="FIS36" s="291"/>
      <c r="FIT36" s="291"/>
      <c r="FIU36" s="291"/>
      <c r="FIV36" s="291"/>
      <c r="FIW36" s="291"/>
      <c r="FIX36" s="291"/>
      <c r="FIY36" s="291"/>
      <c r="FIZ36" s="291"/>
      <c r="FJA36" s="291"/>
      <c r="FJB36" s="291"/>
      <c r="FJC36" s="291"/>
      <c r="FJD36" s="291"/>
      <c r="FJE36" s="291"/>
      <c r="FJF36" s="291"/>
      <c r="FJG36" s="291"/>
      <c r="FJH36" s="291"/>
      <c r="FJI36" s="291"/>
      <c r="FJJ36" s="291"/>
      <c r="FJK36" s="291"/>
      <c r="FJL36" s="291"/>
      <c r="FJM36" s="291"/>
      <c r="FJN36" s="291"/>
      <c r="FJO36" s="291"/>
      <c r="FJP36" s="291"/>
      <c r="FJQ36" s="291"/>
      <c r="FJR36" s="291"/>
      <c r="FJS36" s="291"/>
      <c r="FJT36" s="291"/>
      <c r="FJU36" s="291"/>
      <c r="FJV36" s="291"/>
      <c r="FJW36" s="291"/>
      <c r="FJX36" s="291"/>
      <c r="FJY36" s="291"/>
      <c r="FJZ36" s="291"/>
      <c r="FKA36" s="291"/>
      <c r="FKB36" s="291"/>
      <c r="FKC36" s="291"/>
      <c r="FKD36" s="291"/>
      <c r="FKE36" s="291"/>
      <c r="FKF36" s="291"/>
      <c r="FKG36" s="291"/>
      <c r="FKH36" s="291"/>
      <c r="FKI36" s="291"/>
      <c r="FKJ36" s="291"/>
      <c r="FKK36" s="291"/>
      <c r="FKL36" s="291"/>
      <c r="FKM36" s="291"/>
      <c r="FKN36" s="291"/>
      <c r="FKO36" s="291"/>
      <c r="FKP36" s="291"/>
      <c r="FKQ36" s="291"/>
      <c r="FKR36" s="291"/>
      <c r="FKS36" s="291"/>
      <c r="FKT36" s="291"/>
      <c r="FKU36" s="291"/>
      <c r="FKV36" s="291"/>
      <c r="FKW36" s="291"/>
      <c r="FKX36" s="291"/>
      <c r="FKY36" s="291"/>
      <c r="FKZ36" s="291"/>
      <c r="FLA36" s="291"/>
      <c r="FLB36" s="291"/>
      <c r="FLC36" s="291"/>
      <c r="FLD36" s="291"/>
      <c r="FLE36" s="291"/>
      <c r="FLF36" s="291"/>
      <c r="FLG36" s="291"/>
      <c r="FLH36" s="291"/>
      <c r="FLI36" s="291"/>
      <c r="FLJ36" s="291"/>
      <c r="FLK36" s="291"/>
      <c r="FLL36" s="291"/>
      <c r="FLM36" s="291"/>
      <c r="FLN36" s="291"/>
      <c r="FLO36" s="291"/>
      <c r="FLP36" s="291"/>
      <c r="FLQ36" s="291"/>
      <c r="FLR36" s="291"/>
      <c r="FLS36" s="291"/>
      <c r="FLT36" s="291"/>
      <c r="FLU36" s="291"/>
      <c r="FLV36" s="291"/>
      <c r="FLW36" s="291"/>
      <c r="FLX36" s="291"/>
      <c r="FLY36" s="291"/>
      <c r="FLZ36" s="291"/>
      <c r="FMA36" s="291"/>
      <c r="FMB36" s="291"/>
      <c r="FMC36" s="291"/>
      <c r="FMD36" s="291"/>
      <c r="FME36" s="291"/>
      <c r="FMF36" s="291"/>
      <c r="FMG36" s="291"/>
      <c r="FMH36" s="291"/>
      <c r="FMI36" s="291"/>
      <c r="FMJ36" s="291"/>
      <c r="FMK36" s="291"/>
      <c r="FML36" s="291"/>
      <c r="FMM36" s="291"/>
      <c r="FMN36" s="291"/>
      <c r="FMO36" s="291"/>
      <c r="FMP36" s="291"/>
      <c r="FMQ36" s="291"/>
      <c r="FMR36" s="291"/>
      <c r="FMS36" s="291"/>
      <c r="FMT36" s="291"/>
      <c r="FMU36" s="291"/>
      <c r="FMV36" s="291"/>
      <c r="FMW36" s="291"/>
      <c r="FMX36" s="291"/>
      <c r="FMY36" s="291"/>
      <c r="FMZ36" s="291"/>
      <c r="FNA36" s="291"/>
      <c r="FNB36" s="291"/>
      <c r="FNC36" s="291"/>
      <c r="FND36" s="291"/>
      <c r="FNE36" s="291"/>
      <c r="FNF36" s="291"/>
      <c r="FNG36" s="291"/>
      <c r="FNH36" s="291"/>
      <c r="FNI36" s="291"/>
      <c r="FNJ36" s="291"/>
      <c r="FNK36" s="291"/>
      <c r="FNL36" s="291"/>
      <c r="FNM36" s="291"/>
      <c r="FNN36" s="291"/>
      <c r="FNO36" s="291"/>
      <c r="FNP36" s="291"/>
      <c r="FNQ36" s="291"/>
      <c r="FNR36" s="291"/>
      <c r="FNS36" s="291"/>
      <c r="FNT36" s="291"/>
      <c r="FNU36" s="291"/>
      <c r="FNV36" s="291"/>
      <c r="FNW36" s="291"/>
      <c r="FNX36" s="291"/>
      <c r="FNY36" s="291"/>
      <c r="FNZ36" s="291"/>
      <c r="FOA36" s="291"/>
      <c r="FOB36" s="291"/>
      <c r="FOC36" s="291"/>
      <c r="FOD36" s="291"/>
      <c r="FOE36" s="291"/>
      <c r="FOF36" s="291"/>
      <c r="FOG36" s="291"/>
      <c r="FOH36" s="291"/>
      <c r="FOI36" s="291"/>
      <c r="FOJ36" s="291"/>
      <c r="FOK36" s="291"/>
      <c r="FOL36" s="291"/>
      <c r="FOM36" s="291"/>
      <c r="FON36" s="291"/>
      <c r="FOO36" s="291"/>
      <c r="FOP36" s="291"/>
      <c r="FOQ36" s="291"/>
      <c r="FOR36" s="291"/>
      <c r="FOS36" s="291"/>
      <c r="FOT36" s="291"/>
      <c r="FOU36" s="291"/>
      <c r="FOV36" s="291"/>
      <c r="FOW36" s="291"/>
      <c r="FOX36" s="291"/>
      <c r="FOY36" s="291"/>
      <c r="FOZ36" s="291"/>
      <c r="FPA36" s="291"/>
      <c r="FPB36" s="291"/>
      <c r="FPC36" s="291"/>
      <c r="FPD36" s="291"/>
      <c r="FPE36" s="291"/>
      <c r="FPF36" s="291"/>
      <c r="FPG36" s="291"/>
      <c r="FPH36" s="291"/>
      <c r="FPI36" s="291"/>
      <c r="FPJ36" s="291"/>
      <c r="FPK36" s="291"/>
      <c r="FPL36" s="291"/>
      <c r="FPM36" s="291"/>
      <c r="FPN36" s="291"/>
      <c r="FPO36" s="291"/>
      <c r="FPP36" s="291"/>
      <c r="FPQ36" s="291"/>
      <c r="FPR36" s="291"/>
      <c r="FPS36" s="291"/>
      <c r="FPT36" s="291"/>
      <c r="FPU36" s="291"/>
      <c r="FPV36" s="291"/>
      <c r="FPW36" s="291"/>
      <c r="FPX36" s="291"/>
      <c r="FPY36" s="291"/>
      <c r="FPZ36" s="291"/>
      <c r="FQA36" s="291"/>
      <c r="FQB36" s="291"/>
      <c r="FQC36" s="291"/>
      <c r="FQD36" s="291"/>
      <c r="FQE36" s="291"/>
      <c r="FQF36" s="291"/>
      <c r="FQG36" s="291"/>
      <c r="FQH36" s="291"/>
      <c r="FQI36" s="291"/>
      <c r="FQJ36" s="291"/>
      <c r="FQK36" s="291"/>
      <c r="FQL36" s="291"/>
      <c r="FQM36" s="291"/>
      <c r="FQN36" s="291"/>
      <c r="FQO36" s="291"/>
      <c r="FQP36" s="291"/>
      <c r="FQQ36" s="291"/>
      <c r="FQR36" s="291"/>
      <c r="FQS36" s="291"/>
      <c r="FQT36" s="291"/>
      <c r="FQU36" s="291"/>
      <c r="FQV36" s="291"/>
      <c r="FQW36" s="291"/>
      <c r="FQX36" s="291"/>
      <c r="FQY36" s="291"/>
      <c r="FQZ36" s="291"/>
      <c r="FRA36" s="291"/>
      <c r="FRB36" s="291"/>
      <c r="FRC36" s="291"/>
      <c r="FRD36" s="291"/>
      <c r="FRE36" s="291"/>
      <c r="FRF36" s="291"/>
      <c r="FRG36" s="291"/>
      <c r="FRH36" s="291"/>
      <c r="FRI36" s="291"/>
      <c r="FRJ36" s="291"/>
      <c r="FRK36" s="291"/>
      <c r="FRL36" s="291"/>
      <c r="FRM36" s="291"/>
      <c r="FRN36" s="291"/>
      <c r="FRO36" s="291"/>
      <c r="FRP36" s="291"/>
      <c r="FRQ36" s="291"/>
      <c r="FRR36" s="291"/>
      <c r="FRS36" s="291"/>
      <c r="FRT36" s="291"/>
      <c r="FRU36" s="291"/>
      <c r="FRV36" s="291"/>
      <c r="FRW36" s="291"/>
      <c r="FRX36" s="291"/>
      <c r="FRY36" s="291"/>
      <c r="FRZ36" s="291"/>
      <c r="FSA36" s="291"/>
      <c r="FSB36" s="291"/>
      <c r="FSC36" s="291"/>
      <c r="FSD36" s="291"/>
      <c r="FSE36" s="291"/>
      <c r="FSF36" s="291"/>
      <c r="FSG36" s="291"/>
      <c r="FSH36" s="291"/>
      <c r="FSI36" s="291"/>
      <c r="FSJ36" s="291"/>
      <c r="FSK36" s="291"/>
      <c r="FSL36" s="291"/>
      <c r="FSM36" s="291"/>
      <c r="FSN36" s="291"/>
      <c r="FSO36" s="291"/>
      <c r="FSP36" s="291"/>
      <c r="FSQ36" s="291"/>
      <c r="FSR36" s="291"/>
      <c r="FSS36" s="291"/>
      <c r="FST36" s="291"/>
      <c r="FSU36" s="291"/>
      <c r="FSV36" s="291"/>
      <c r="FSW36" s="291"/>
      <c r="FSX36" s="291"/>
      <c r="FSY36" s="291"/>
      <c r="FSZ36" s="291"/>
      <c r="FTA36" s="291"/>
      <c r="FTB36" s="291"/>
      <c r="FTC36" s="291"/>
      <c r="FTD36" s="291"/>
      <c r="FTE36" s="291"/>
      <c r="FTF36" s="291"/>
      <c r="FTG36" s="291"/>
      <c r="FTH36" s="291"/>
      <c r="FTI36" s="291"/>
      <c r="FTJ36" s="291"/>
      <c r="FTK36" s="291"/>
      <c r="FTL36" s="291"/>
      <c r="FTM36" s="291"/>
      <c r="FTN36" s="291"/>
      <c r="FTO36" s="291"/>
      <c r="FTP36" s="291"/>
      <c r="FTQ36" s="291"/>
      <c r="FTR36" s="291"/>
      <c r="FTS36" s="291"/>
      <c r="FTT36" s="291"/>
      <c r="FTU36" s="291"/>
      <c r="FTV36" s="291"/>
      <c r="FTW36" s="291"/>
      <c r="FTX36" s="291"/>
      <c r="FTY36" s="291"/>
      <c r="FTZ36" s="291"/>
      <c r="FUA36" s="291"/>
      <c r="FUB36" s="291"/>
      <c r="FUC36" s="291"/>
      <c r="FUD36" s="291"/>
      <c r="FUE36" s="291"/>
      <c r="FUF36" s="291"/>
      <c r="FUG36" s="291"/>
      <c r="FUH36" s="291"/>
      <c r="FUI36" s="291"/>
      <c r="FUJ36" s="291"/>
      <c r="FUK36" s="291"/>
      <c r="FUL36" s="291"/>
      <c r="FUM36" s="291"/>
      <c r="FUN36" s="291"/>
      <c r="FUO36" s="291"/>
      <c r="FUP36" s="291"/>
      <c r="FUQ36" s="291"/>
      <c r="FUR36" s="291"/>
      <c r="FUS36" s="291"/>
      <c r="FUT36" s="291"/>
      <c r="FUU36" s="291"/>
      <c r="FUV36" s="291"/>
      <c r="FUW36" s="291"/>
      <c r="FUX36" s="291"/>
      <c r="FUY36" s="291"/>
      <c r="FUZ36" s="291"/>
      <c r="FVA36" s="291"/>
      <c r="FVB36" s="291"/>
      <c r="FVC36" s="291"/>
      <c r="FVD36" s="291"/>
      <c r="FVE36" s="291"/>
      <c r="FVF36" s="291"/>
      <c r="FVG36" s="291"/>
      <c r="FVH36" s="291"/>
      <c r="FVI36" s="291"/>
      <c r="FVJ36" s="291"/>
      <c r="FVK36" s="291"/>
      <c r="FVL36" s="291"/>
      <c r="FVM36" s="291"/>
      <c r="FVN36" s="291"/>
      <c r="FVO36" s="291"/>
      <c r="FVP36" s="291"/>
      <c r="FVQ36" s="291"/>
      <c r="FVR36" s="291"/>
      <c r="FVS36" s="291"/>
      <c r="FVT36" s="291"/>
      <c r="FVU36" s="291"/>
      <c r="FVV36" s="291"/>
      <c r="FVW36" s="291"/>
      <c r="FVX36" s="291"/>
      <c r="FVY36" s="291"/>
      <c r="FVZ36" s="291"/>
      <c r="FWA36" s="291"/>
      <c r="FWB36" s="291"/>
      <c r="FWC36" s="291"/>
      <c r="FWD36" s="291"/>
      <c r="FWE36" s="291"/>
      <c r="FWF36" s="291"/>
      <c r="FWG36" s="291"/>
      <c r="FWH36" s="291"/>
      <c r="FWI36" s="291"/>
      <c r="FWJ36" s="291"/>
      <c r="FWK36" s="291"/>
      <c r="FWL36" s="291"/>
      <c r="FWM36" s="291"/>
      <c r="FWN36" s="291"/>
      <c r="FWO36" s="291"/>
      <c r="FWP36" s="291"/>
      <c r="FWQ36" s="291"/>
      <c r="FWR36" s="291"/>
      <c r="FWS36" s="291"/>
      <c r="FWT36" s="291"/>
      <c r="FWU36" s="291"/>
      <c r="FWV36" s="291"/>
      <c r="FWW36" s="291"/>
      <c r="FWX36" s="291"/>
      <c r="FWY36" s="291"/>
      <c r="FWZ36" s="291"/>
      <c r="FXA36" s="291"/>
      <c r="FXB36" s="291"/>
      <c r="FXC36" s="291"/>
      <c r="FXD36" s="291"/>
      <c r="FXE36" s="291"/>
      <c r="FXF36" s="291"/>
      <c r="FXG36" s="291"/>
      <c r="FXH36" s="291"/>
      <c r="FXI36" s="291"/>
      <c r="FXJ36" s="291"/>
      <c r="FXK36" s="291"/>
      <c r="FXL36" s="291"/>
      <c r="FXM36" s="291"/>
      <c r="FXN36" s="291"/>
      <c r="FXO36" s="291"/>
      <c r="FXP36" s="291"/>
      <c r="FXQ36" s="291"/>
      <c r="FXR36" s="291"/>
      <c r="FXS36" s="291"/>
      <c r="FXT36" s="291"/>
      <c r="FXU36" s="291"/>
      <c r="FXV36" s="291"/>
      <c r="FXW36" s="291"/>
      <c r="FXX36" s="291"/>
      <c r="FXY36" s="291"/>
      <c r="FXZ36" s="291"/>
      <c r="FYA36" s="291"/>
      <c r="FYB36" s="291"/>
      <c r="FYC36" s="291"/>
      <c r="FYD36" s="291"/>
      <c r="FYE36" s="291"/>
      <c r="FYF36" s="291"/>
      <c r="FYG36" s="291"/>
      <c r="FYH36" s="291"/>
      <c r="FYI36" s="291"/>
      <c r="FYJ36" s="291"/>
      <c r="FYK36" s="291"/>
      <c r="FYL36" s="291"/>
      <c r="FYM36" s="291"/>
      <c r="FYN36" s="291"/>
      <c r="FYO36" s="291"/>
      <c r="FYP36" s="291"/>
      <c r="FYQ36" s="291"/>
      <c r="FYR36" s="291"/>
      <c r="FYS36" s="291"/>
      <c r="FYT36" s="291"/>
      <c r="FYU36" s="291"/>
      <c r="FYV36" s="291"/>
      <c r="FYW36" s="291"/>
      <c r="FYX36" s="291"/>
      <c r="FYY36" s="291"/>
      <c r="FYZ36" s="291"/>
      <c r="FZA36" s="291"/>
      <c r="FZB36" s="291"/>
      <c r="FZC36" s="291"/>
      <c r="FZD36" s="291"/>
      <c r="FZE36" s="291"/>
      <c r="FZF36" s="291"/>
      <c r="FZG36" s="291"/>
      <c r="FZH36" s="291"/>
      <c r="FZI36" s="291"/>
      <c r="FZJ36" s="291"/>
      <c r="FZK36" s="291"/>
      <c r="FZL36" s="291"/>
      <c r="FZM36" s="291"/>
      <c r="FZN36" s="291"/>
      <c r="FZO36" s="291"/>
      <c r="FZP36" s="291"/>
      <c r="FZQ36" s="291"/>
      <c r="FZR36" s="291"/>
      <c r="FZS36" s="291"/>
      <c r="FZT36" s="291"/>
      <c r="FZU36" s="291"/>
      <c r="FZV36" s="291"/>
      <c r="FZW36" s="291"/>
      <c r="FZX36" s="291"/>
      <c r="FZY36" s="291"/>
      <c r="FZZ36" s="291"/>
      <c r="GAA36" s="291"/>
      <c r="GAB36" s="291"/>
      <c r="GAC36" s="291"/>
      <c r="GAD36" s="291"/>
      <c r="GAE36" s="291"/>
      <c r="GAF36" s="291"/>
      <c r="GAG36" s="291"/>
      <c r="GAH36" s="291"/>
      <c r="GAI36" s="291"/>
      <c r="GAJ36" s="291"/>
      <c r="GAK36" s="291"/>
      <c r="GAL36" s="291"/>
      <c r="GAM36" s="291"/>
      <c r="GAN36" s="291"/>
      <c r="GAO36" s="291"/>
      <c r="GAP36" s="291"/>
      <c r="GAQ36" s="291"/>
      <c r="GAR36" s="291"/>
      <c r="GAS36" s="291"/>
      <c r="GAT36" s="291"/>
      <c r="GAU36" s="291"/>
      <c r="GAV36" s="291"/>
      <c r="GAW36" s="291"/>
      <c r="GAX36" s="291"/>
      <c r="GAY36" s="291"/>
      <c r="GAZ36" s="291"/>
      <c r="GBA36" s="291"/>
      <c r="GBB36" s="291"/>
      <c r="GBC36" s="291"/>
      <c r="GBD36" s="291"/>
      <c r="GBE36" s="291"/>
      <c r="GBF36" s="291"/>
      <c r="GBG36" s="291"/>
      <c r="GBH36" s="291"/>
      <c r="GBI36" s="291"/>
      <c r="GBJ36" s="291"/>
      <c r="GBK36" s="291"/>
      <c r="GBL36" s="291"/>
      <c r="GBM36" s="291"/>
      <c r="GBN36" s="291"/>
      <c r="GBO36" s="291"/>
      <c r="GBP36" s="291"/>
      <c r="GBQ36" s="291"/>
      <c r="GBR36" s="291"/>
      <c r="GBS36" s="291"/>
      <c r="GBT36" s="291"/>
      <c r="GBU36" s="291"/>
      <c r="GBV36" s="291"/>
      <c r="GBW36" s="291"/>
      <c r="GBX36" s="291"/>
      <c r="GBY36" s="291"/>
      <c r="GBZ36" s="291"/>
      <c r="GCA36" s="291"/>
      <c r="GCB36" s="291"/>
      <c r="GCC36" s="291"/>
      <c r="GCD36" s="291"/>
      <c r="GCE36" s="291"/>
      <c r="GCF36" s="291"/>
      <c r="GCG36" s="291"/>
      <c r="GCH36" s="291"/>
      <c r="GCI36" s="291"/>
      <c r="GCJ36" s="291"/>
      <c r="GCK36" s="291"/>
      <c r="GCL36" s="291"/>
      <c r="GCM36" s="291"/>
      <c r="GCN36" s="291"/>
      <c r="GCO36" s="291"/>
      <c r="GCP36" s="291"/>
      <c r="GCQ36" s="291"/>
      <c r="GCR36" s="291"/>
      <c r="GCS36" s="291"/>
      <c r="GCT36" s="291"/>
      <c r="GCU36" s="291"/>
      <c r="GCV36" s="291"/>
      <c r="GCW36" s="291"/>
      <c r="GCX36" s="291"/>
      <c r="GCY36" s="291"/>
      <c r="GCZ36" s="291"/>
      <c r="GDA36" s="291"/>
      <c r="GDB36" s="291"/>
      <c r="GDC36" s="291"/>
      <c r="GDD36" s="291"/>
      <c r="GDE36" s="291"/>
      <c r="GDF36" s="291"/>
      <c r="GDG36" s="291"/>
      <c r="GDH36" s="291"/>
      <c r="GDI36" s="291"/>
      <c r="GDJ36" s="291"/>
      <c r="GDK36" s="291"/>
      <c r="GDL36" s="291"/>
      <c r="GDM36" s="291"/>
      <c r="GDN36" s="291"/>
      <c r="GDO36" s="291"/>
      <c r="GDP36" s="291"/>
      <c r="GDQ36" s="291"/>
      <c r="GDR36" s="291"/>
      <c r="GDS36" s="291"/>
      <c r="GDT36" s="291"/>
      <c r="GDU36" s="291"/>
      <c r="GDV36" s="291"/>
      <c r="GDW36" s="291"/>
      <c r="GDX36" s="291"/>
      <c r="GDY36" s="291"/>
      <c r="GDZ36" s="291"/>
      <c r="GEA36" s="291"/>
      <c r="GEB36" s="291"/>
      <c r="GEC36" s="291"/>
      <c r="GED36" s="291"/>
      <c r="GEE36" s="291"/>
      <c r="GEF36" s="291"/>
      <c r="GEG36" s="291"/>
      <c r="GEH36" s="291"/>
      <c r="GEI36" s="291"/>
      <c r="GEJ36" s="291"/>
      <c r="GEK36" s="291"/>
      <c r="GEL36" s="291"/>
      <c r="GEM36" s="291"/>
      <c r="GEN36" s="291"/>
      <c r="GEO36" s="291"/>
      <c r="GEP36" s="291"/>
      <c r="GEQ36" s="291"/>
      <c r="GER36" s="291"/>
      <c r="GES36" s="291"/>
      <c r="GET36" s="291"/>
      <c r="GEU36" s="291"/>
      <c r="GEV36" s="291"/>
      <c r="GEW36" s="291"/>
      <c r="GEX36" s="291"/>
      <c r="GEY36" s="291"/>
      <c r="GEZ36" s="291"/>
      <c r="GFA36" s="291"/>
      <c r="GFB36" s="291"/>
      <c r="GFC36" s="291"/>
      <c r="GFD36" s="291"/>
      <c r="GFE36" s="291"/>
      <c r="GFF36" s="291"/>
      <c r="GFG36" s="291"/>
      <c r="GFH36" s="291"/>
      <c r="GFI36" s="291"/>
      <c r="GFJ36" s="291"/>
      <c r="GFK36" s="291"/>
      <c r="GFL36" s="291"/>
      <c r="GFM36" s="291"/>
      <c r="GFN36" s="291"/>
      <c r="GFO36" s="291"/>
      <c r="GFP36" s="291"/>
      <c r="GFQ36" s="291"/>
      <c r="GFR36" s="291"/>
      <c r="GFS36" s="291"/>
      <c r="GFT36" s="291"/>
      <c r="GFU36" s="291"/>
      <c r="GFV36" s="291"/>
      <c r="GFW36" s="291"/>
      <c r="GFX36" s="291"/>
      <c r="GFY36" s="291"/>
      <c r="GFZ36" s="291"/>
      <c r="GGA36" s="291"/>
      <c r="GGB36" s="291"/>
      <c r="GGC36" s="291"/>
      <c r="GGD36" s="291"/>
      <c r="GGE36" s="291"/>
      <c r="GGF36" s="291"/>
      <c r="GGG36" s="291"/>
      <c r="GGH36" s="291"/>
      <c r="GGI36" s="291"/>
      <c r="GGJ36" s="291"/>
      <c r="GGK36" s="291"/>
      <c r="GGL36" s="291"/>
      <c r="GGM36" s="291"/>
      <c r="GGN36" s="291"/>
      <c r="GGO36" s="291"/>
      <c r="GGP36" s="291"/>
      <c r="GGQ36" s="291"/>
      <c r="GGR36" s="291"/>
      <c r="GGS36" s="291"/>
      <c r="GGT36" s="291"/>
      <c r="GGU36" s="291"/>
      <c r="GGV36" s="291"/>
      <c r="GGW36" s="291"/>
      <c r="GGX36" s="291"/>
      <c r="GGY36" s="291"/>
      <c r="GGZ36" s="291"/>
      <c r="GHA36" s="291"/>
      <c r="GHB36" s="291"/>
      <c r="GHC36" s="291"/>
      <c r="GHD36" s="291"/>
      <c r="GHE36" s="291"/>
      <c r="GHF36" s="291"/>
      <c r="GHG36" s="291"/>
      <c r="GHH36" s="291"/>
      <c r="GHI36" s="291"/>
      <c r="GHJ36" s="291"/>
      <c r="GHK36" s="291"/>
      <c r="GHL36" s="291"/>
      <c r="GHM36" s="291"/>
      <c r="GHN36" s="291"/>
      <c r="GHO36" s="291"/>
      <c r="GHP36" s="291"/>
      <c r="GHQ36" s="291"/>
      <c r="GHR36" s="291"/>
      <c r="GHS36" s="291"/>
      <c r="GHT36" s="291"/>
      <c r="GHU36" s="291"/>
      <c r="GHV36" s="291"/>
      <c r="GHW36" s="291"/>
      <c r="GHX36" s="291"/>
      <c r="GHY36" s="291"/>
      <c r="GHZ36" s="291"/>
      <c r="GIA36" s="291"/>
      <c r="GIB36" s="291"/>
      <c r="GIC36" s="291"/>
      <c r="GID36" s="291"/>
      <c r="GIE36" s="291"/>
      <c r="GIF36" s="291"/>
      <c r="GIG36" s="291"/>
      <c r="GIH36" s="291"/>
      <c r="GII36" s="291"/>
      <c r="GIJ36" s="291"/>
      <c r="GIK36" s="291"/>
      <c r="GIL36" s="291"/>
      <c r="GIM36" s="291"/>
      <c r="GIN36" s="291"/>
      <c r="GIO36" s="291"/>
      <c r="GIP36" s="291"/>
      <c r="GIQ36" s="291"/>
      <c r="GIR36" s="291"/>
      <c r="GIS36" s="291"/>
      <c r="GIT36" s="291"/>
      <c r="GIU36" s="291"/>
      <c r="GIV36" s="291"/>
      <c r="GIW36" s="291"/>
      <c r="GIX36" s="291"/>
      <c r="GIY36" s="291"/>
      <c r="GIZ36" s="291"/>
      <c r="GJA36" s="291"/>
      <c r="GJB36" s="291"/>
      <c r="GJC36" s="291"/>
      <c r="GJD36" s="291"/>
      <c r="GJE36" s="291"/>
      <c r="GJF36" s="291"/>
      <c r="GJG36" s="291"/>
      <c r="GJH36" s="291"/>
      <c r="GJI36" s="291"/>
      <c r="GJJ36" s="291"/>
      <c r="GJK36" s="291"/>
      <c r="GJL36" s="291"/>
      <c r="GJM36" s="291"/>
      <c r="GJN36" s="291"/>
      <c r="GJO36" s="291"/>
      <c r="GJP36" s="291"/>
      <c r="GJQ36" s="291"/>
      <c r="GJR36" s="291"/>
      <c r="GJS36" s="291"/>
      <c r="GJT36" s="291"/>
      <c r="GJU36" s="291"/>
      <c r="GJV36" s="291"/>
      <c r="GJW36" s="291"/>
      <c r="GJX36" s="291"/>
      <c r="GJY36" s="291"/>
      <c r="GJZ36" s="291"/>
      <c r="GKA36" s="291"/>
      <c r="GKB36" s="291"/>
      <c r="GKC36" s="291"/>
      <c r="GKD36" s="291"/>
      <c r="GKE36" s="291"/>
      <c r="GKF36" s="291"/>
      <c r="GKG36" s="291"/>
      <c r="GKH36" s="291"/>
      <c r="GKI36" s="291"/>
      <c r="GKJ36" s="291"/>
      <c r="GKK36" s="291"/>
      <c r="GKL36" s="291"/>
      <c r="GKM36" s="291"/>
      <c r="GKN36" s="291"/>
      <c r="GKO36" s="291"/>
      <c r="GKP36" s="291"/>
      <c r="GKQ36" s="291"/>
      <c r="GKR36" s="291"/>
      <c r="GKS36" s="291"/>
      <c r="GKT36" s="291"/>
      <c r="GKU36" s="291"/>
      <c r="GKV36" s="291"/>
      <c r="GKW36" s="291"/>
      <c r="GKX36" s="291"/>
      <c r="GKY36" s="291"/>
      <c r="GKZ36" s="291"/>
      <c r="GLA36" s="291"/>
      <c r="GLB36" s="291"/>
      <c r="GLC36" s="291"/>
      <c r="GLD36" s="291"/>
      <c r="GLE36" s="291"/>
      <c r="GLF36" s="291"/>
      <c r="GLG36" s="291"/>
      <c r="GLH36" s="291"/>
      <c r="GLI36" s="291"/>
      <c r="GLJ36" s="291"/>
      <c r="GLK36" s="291"/>
      <c r="GLL36" s="291"/>
      <c r="GLM36" s="291"/>
      <c r="GLN36" s="291"/>
      <c r="GLO36" s="291"/>
      <c r="GLP36" s="291"/>
      <c r="GLQ36" s="291"/>
      <c r="GLR36" s="291"/>
      <c r="GLS36" s="291"/>
      <c r="GLT36" s="291"/>
      <c r="GLU36" s="291"/>
      <c r="GLV36" s="291"/>
      <c r="GLW36" s="291"/>
      <c r="GLX36" s="291"/>
      <c r="GLY36" s="291"/>
      <c r="GLZ36" s="291"/>
      <c r="GMA36" s="291"/>
      <c r="GMB36" s="291"/>
      <c r="GMC36" s="291"/>
      <c r="GMD36" s="291"/>
      <c r="GME36" s="291"/>
      <c r="GMF36" s="291"/>
      <c r="GMG36" s="291"/>
      <c r="GMH36" s="291"/>
      <c r="GMI36" s="291"/>
      <c r="GMJ36" s="291"/>
      <c r="GMK36" s="291"/>
      <c r="GML36" s="291"/>
      <c r="GMM36" s="291"/>
      <c r="GMN36" s="291"/>
      <c r="GMO36" s="291"/>
      <c r="GMP36" s="291"/>
      <c r="GMQ36" s="291"/>
      <c r="GMR36" s="291"/>
      <c r="GMS36" s="291"/>
      <c r="GMT36" s="291"/>
      <c r="GMU36" s="291"/>
      <c r="GMV36" s="291"/>
      <c r="GMW36" s="291"/>
      <c r="GMX36" s="291"/>
      <c r="GMY36" s="291"/>
      <c r="GMZ36" s="291"/>
      <c r="GNA36" s="291"/>
      <c r="GNB36" s="291"/>
      <c r="GNC36" s="291"/>
      <c r="GND36" s="291"/>
      <c r="GNE36" s="291"/>
      <c r="GNF36" s="291"/>
      <c r="GNG36" s="291"/>
      <c r="GNH36" s="291"/>
      <c r="GNI36" s="291"/>
      <c r="GNJ36" s="291"/>
      <c r="GNK36" s="291"/>
      <c r="GNL36" s="291"/>
      <c r="GNM36" s="291"/>
      <c r="GNN36" s="291"/>
      <c r="GNO36" s="291"/>
      <c r="GNP36" s="291"/>
      <c r="GNQ36" s="291"/>
      <c r="GNR36" s="291"/>
      <c r="GNS36" s="291"/>
      <c r="GNT36" s="291"/>
      <c r="GNU36" s="291"/>
      <c r="GNV36" s="291"/>
      <c r="GNW36" s="291"/>
      <c r="GNX36" s="291"/>
      <c r="GNY36" s="291"/>
      <c r="GNZ36" s="291"/>
      <c r="GOA36" s="291"/>
      <c r="GOB36" s="291"/>
      <c r="GOC36" s="291"/>
      <c r="GOD36" s="291"/>
      <c r="GOE36" s="291"/>
      <c r="GOF36" s="291"/>
      <c r="GOG36" s="291"/>
      <c r="GOH36" s="291"/>
      <c r="GOI36" s="291"/>
      <c r="GOJ36" s="291"/>
      <c r="GOK36" s="291"/>
      <c r="GOL36" s="291"/>
      <c r="GOM36" s="291"/>
      <c r="GON36" s="291"/>
      <c r="GOO36" s="291"/>
      <c r="GOP36" s="291"/>
      <c r="GOQ36" s="291"/>
      <c r="GOR36" s="291"/>
      <c r="GOS36" s="291"/>
      <c r="GOT36" s="291"/>
      <c r="GOU36" s="291"/>
      <c r="GOV36" s="291"/>
      <c r="GOW36" s="291"/>
      <c r="GOX36" s="291"/>
      <c r="GOY36" s="291"/>
      <c r="GOZ36" s="291"/>
      <c r="GPA36" s="291"/>
      <c r="GPB36" s="291"/>
      <c r="GPC36" s="291"/>
      <c r="GPD36" s="291"/>
      <c r="GPE36" s="291"/>
      <c r="GPF36" s="291"/>
      <c r="GPG36" s="291"/>
      <c r="GPH36" s="291"/>
      <c r="GPI36" s="291"/>
      <c r="GPJ36" s="291"/>
      <c r="GPK36" s="291"/>
      <c r="GPL36" s="291"/>
      <c r="GPM36" s="291"/>
      <c r="GPN36" s="291"/>
      <c r="GPO36" s="291"/>
      <c r="GPP36" s="291"/>
      <c r="GPQ36" s="291"/>
      <c r="GPR36" s="291"/>
      <c r="GPS36" s="291"/>
      <c r="GPT36" s="291"/>
      <c r="GPU36" s="291"/>
      <c r="GPV36" s="291"/>
      <c r="GPW36" s="291"/>
      <c r="GPX36" s="291"/>
      <c r="GPY36" s="291"/>
      <c r="GPZ36" s="291"/>
      <c r="GQA36" s="291"/>
      <c r="GQB36" s="291"/>
      <c r="GQC36" s="291"/>
      <c r="GQD36" s="291"/>
      <c r="GQE36" s="291"/>
      <c r="GQF36" s="291"/>
      <c r="GQG36" s="291"/>
      <c r="GQH36" s="291"/>
      <c r="GQI36" s="291"/>
      <c r="GQJ36" s="291"/>
      <c r="GQK36" s="291"/>
      <c r="GQL36" s="291"/>
      <c r="GQM36" s="291"/>
      <c r="GQN36" s="291"/>
      <c r="GQO36" s="291"/>
      <c r="GQP36" s="291"/>
      <c r="GQQ36" s="291"/>
      <c r="GQR36" s="291"/>
      <c r="GQS36" s="291"/>
      <c r="GQT36" s="291"/>
      <c r="GQU36" s="291"/>
      <c r="GQV36" s="291"/>
      <c r="GQW36" s="291"/>
      <c r="GQX36" s="291"/>
      <c r="GQY36" s="291"/>
      <c r="GQZ36" s="291"/>
      <c r="GRA36" s="291"/>
      <c r="GRB36" s="291"/>
      <c r="GRC36" s="291"/>
      <c r="GRD36" s="291"/>
      <c r="GRE36" s="291"/>
      <c r="GRF36" s="291"/>
      <c r="GRG36" s="291"/>
      <c r="GRH36" s="291"/>
      <c r="GRI36" s="291"/>
      <c r="GRJ36" s="291"/>
      <c r="GRK36" s="291"/>
      <c r="GRL36" s="291"/>
      <c r="GRM36" s="291"/>
      <c r="GRN36" s="291"/>
      <c r="GRO36" s="291"/>
      <c r="GRP36" s="291"/>
      <c r="GRQ36" s="291"/>
      <c r="GRR36" s="291"/>
      <c r="GRS36" s="291"/>
      <c r="GRT36" s="291"/>
      <c r="GRU36" s="291"/>
      <c r="GRV36" s="291"/>
      <c r="GRW36" s="291"/>
      <c r="GRX36" s="291"/>
      <c r="GRY36" s="291"/>
      <c r="GRZ36" s="291"/>
      <c r="GSA36" s="291"/>
      <c r="GSB36" s="291"/>
      <c r="GSC36" s="291"/>
      <c r="GSD36" s="291"/>
      <c r="GSE36" s="291"/>
      <c r="GSF36" s="291"/>
      <c r="GSG36" s="291"/>
      <c r="GSH36" s="291"/>
      <c r="GSI36" s="291"/>
      <c r="GSJ36" s="291"/>
      <c r="GSK36" s="291"/>
      <c r="GSL36" s="291"/>
      <c r="GSM36" s="291"/>
      <c r="GSN36" s="291"/>
      <c r="GSO36" s="291"/>
      <c r="GSP36" s="291"/>
      <c r="GSQ36" s="291"/>
      <c r="GSR36" s="291"/>
      <c r="GSS36" s="291"/>
      <c r="GST36" s="291"/>
      <c r="GSU36" s="291"/>
      <c r="GSV36" s="291"/>
      <c r="GSW36" s="291"/>
      <c r="GSX36" s="291"/>
      <c r="GSY36" s="291"/>
      <c r="GSZ36" s="291"/>
      <c r="GTA36" s="291"/>
      <c r="GTB36" s="291"/>
      <c r="GTC36" s="291"/>
      <c r="GTD36" s="291"/>
      <c r="GTE36" s="291"/>
      <c r="GTF36" s="291"/>
      <c r="GTG36" s="291"/>
      <c r="GTH36" s="291"/>
      <c r="GTI36" s="291"/>
      <c r="GTJ36" s="291"/>
      <c r="GTK36" s="291"/>
      <c r="GTL36" s="291"/>
      <c r="GTM36" s="291"/>
      <c r="GTN36" s="291"/>
      <c r="GTO36" s="291"/>
      <c r="GTP36" s="291"/>
      <c r="GTQ36" s="291"/>
      <c r="GTR36" s="291"/>
      <c r="GTS36" s="291"/>
      <c r="GTT36" s="291"/>
      <c r="GTU36" s="291"/>
      <c r="GTV36" s="291"/>
      <c r="GTW36" s="291"/>
      <c r="GTX36" s="291"/>
      <c r="GTY36" s="291"/>
      <c r="GTZ36" s="291"/>
      <c r="GUA36" s="291"/>
      <c r="GUB36" s="291"/>
      <c r="GUC36" s="291"/>
      <c r="GUD36" s="291"/>
      <c r="GUE36" s="291"/>
      <c r="GUF36" s="291"/>
      <c r="GUG36" s="291"/>
      <c r="GUH36" s="291"/>
      <c r="GUI36" s="291"/>
      <c r="GUJ36" s="291"/>
      <c r="GUK36" s="291"/>
      <c r="GUL36" s="291"/>
      <c r="GUM36" s="291"/>
      <c r="GUN36" s="291"/>
      <c r="GUO36" s="291"/>
      <c r="GUP36" s="291"/>
      <c r="GUQ36" s="291"/>
      <c r="GUR36" s="291"/>
      <c r="GUS36" s="291"/>
      <c r="GUT36" s="291"/>
      <c r="GUU36" s="291"/>
      <c r="GUV36" s="291"/>
      <c r="GUW36" s="291"/>
      <c r="GUX36" s="291"/>
      <c r="GUY36" s="291"/>
      <c r="GUZ36" s="291"/>
      <c r="GVA36" s="291"/>
      <c r="GVB36" s="291"/>
      <c r="GVC36" s="291"/>
      <c r="GVD36" s="291"/>
      <c r="GVE36" s="291"/>
      <c r="GVF36" s="291"/>
      <c r="GVG36" s="291"/>
      <c r="GVH36" s="291"/>
      <c r="GVI36" s="291"/>
      <c r="GVJ36" s="291"/>
      <c r="GVK36" s="291"/>
      <c r="GVL36" s="291"/>
      <c r="GVM36" s="291"/>
      <c r="GVN36" s="291"/>
      <c r="GVO36" s="291"/>
      <c r="GVP36" s="291"/>
      <c r="GVQ36" s="291"/>
      <c r="GVR36" s="291"/>
      <c r="GVS36" s="291"/>
      <c r="GVT36" s="291"/>
      <c r="GVU36" s="291"/>
      <c r="GVV36" s="291"/>
      <c r="GVW36" s="291"/>
      <c r="GVX36" s="291"/>
      <c r="GVY36" s="291"/>
      <c r="GVZ36" s="291"/>
      <c r="GWA36" s="291"/>
      <c r="GWB36" s="291"/>
      <c r="GWC36" s="291"/>
      <c r="GWD36" s="291"/>
      <c r="GWE36" s="291"/>
      <c r="GWF36" s="291"/>
      <c r="GWG36" s="291"/>
      <c r="GWH36" s="291"/>
      <c r="GWI36" s="291"/>
      <c r="GWJ36" s="291"/>
      <c r="GWK36" s="291"/>
      <c r="GWL36" s="291"/>
      <c r="GWM36" s="291"/>
      <c r="GWN36" s="291"/>
      <c r="GWO36" s="291"/>
      <c r="GWP36" s="291"/>
      <c r="GWQ36" s="291"/>
      <c r="GWR36" s="291"/>
      <c r="GWS36" s="291"/>
      <c r="GWT36" s="291"/>
      <c r="GWU36" s="291"/>
      <c r="GWV36" s="291"/>
      <c r="GWW36" s="291"/>
      <c r="GWX36" s="291"/>
      <c r="GWY36" s="291"/>
      <c r="GWZ36" s="291"/>
      <c r="GXA36" s="291"/>
      <c r="GXB36" s="291"/>
      <c r="GXC36" s="291"/>
      <c r="GXD36" s="291"/>
      <c r="GXE36" s="291"/>
      <c r="GXF36" s="291"/>
      <c r="GXG36" s="291"/>
      <c r="GXH36" s="291"/>
      <c r="GXI36" s="291"/>
      <c r="GXJ36" s="291"/>
      <c r="GXK36" s="291"/>
      <c r="GXL36" s="291"/>
      <c r="GXM36" s="291"/>
      <c r="GXN36" s="291"/>
      <c r="GXO36" s="291"/>
      <c r="GXP36" s="291"/>
      <c r="GXQ36" s="291"/>
      <c r="GXR36" s="291"/>
      <c r="GXS36" s="291"/>
      <c r="GXT36" s="291"/>
      <c r="GXU36" s="291"/>
      <c r="GXV36" s="291"/>
      <c r="GXW36" s="291"/>
      <c r="GXX36" s="291"/>
      <c r="GXY36" s="291"/>
      <c r="GXZ36" s="291"/>
      <c r="GYA36" s="291"/>
      <c r="GYB36" s="291"/>
      <c r="GYC36" s="291"/>
      <c r="GYD36" s="291"/>
      <c r="GYE36" s="291"/>
      <c r="GYF36" s="291"/>
      <c r="GYG36" s="291"/>
      <c r="GYH36" s="291"/>
      <c r="GYI36" s="291"/>
      <c r="GYJ36" s="291"/>
      <c r="GYK36" s="291"/>
      <c r="GYL36" s="291"/>
      <c r="GYM36" s="291"/>
      <c r="GYN36" s="291"/>
      <c r="GYO36" s="291"/>
      <c r="GYP36" s="291"/>
      <c r="GYQ36" s="291"/>
      <c r="GYR36" s="291"/>
      <c r="GYS36" s="291"/>
      <c r="GYT36" s="291"/>
      <c r="GYU36" s="291"/>
      <c r="GYV36" s="291"/>
      <c r="GYW36" s="291"/>
      <c r="GYX36" s="291"/>
      <c r="GYY36" s="291"/>
      <c r="GYZ36" s="291"/>
      <c r="GZA36" s="291"/>
      <c r="GZB36" s="291"/>
      <c r="GZC36" s="291"/>
      <c r="GZD36" s="291"/>
      <c r="GZE36" s="291"/>
      <c r="GZF36" s="291"/>
      <c r="GZG36" s="291"/>
      <c r="GZH36" s="291"/>
      <c r="GZI36" s="291"/>
      <c r="GZJ36" s="291"/>
      <c r="GZK36" s="291"/>
      <c r="GZL36" s="291"/>
      <c r="GZM36" s="291"/>
      <c r="GZN36" s="291"/>
      <c r="GZO36" s="291"/>
      <c r="GZP36" s="291"/>
      <c r="GZQ36" s="291"/>
      <c r="GZR36" s="291"/>
      <c r="GZS36" s="291"/>
      <c r="GZT36" s="291"/>
      <c r="GZU36" s="291"/>
      <c r="GZV36" s="291"/>
      <c r="GZW36" s="291"/>
      <c r="GZX36" s="291"/>
      <c r="GZY36" s="291"/>
      <c r="GZZ36" s="291"/>
      <c r="HAA36" s="291"/>
      <c r="HAB36" s="291"/>
      <c r="HAC36" s="291"/>
      <c r="HAD36" s="291"/>
      <c r="HAE36" s="291"/>
      <c r="HAF36" s="291"/>
      <c r="HAG36" s="291"/>
      <c r="HAH36" s="291"/>
      <c r="HAI36" s="291"/>
      <c r="HAJ36" s="291"/>
      <c r="HAK36" s="291"/>
      <c r="HAL36" s="291"/>
      <c r="HAM36" s="291"/>
      <c r="HAN36" s="291"/>
      <c r="HAO36" s="291"/>
      <c r="HAP36" s="291"/>
      <c r="HAQ36" s="291"/>
      <c r="HAR36" s="291"/>
      <c r="HAS36" s="291"/>
      <c r="HAT36" s="291"/>
      <c r="HAU36" s="291"/>
      <c r="HAV36" s="291"/>
      <c r="HAW36" s="291"/>
      <c r="HAX36" s="291"/>
      <c r="HAY36" s="291"/>
      <c r="HAZ36" s="291"/>
      <c r="HBA36" s="291"/>
      <c r="HBB36" s="291"/>
      <c r="HBC36" s="291"/>
      <c r="HBD36" s="291"/>
      <c r="HBE36" s="291"/>
      <c r="HBF36" s="291"/>
      <c r="HBG36" s="291"/>
      <c r="HBH36" s="291"/>
      <c r="HBI36" s="291"/>
      <c r="HBJ36" s="291"/>
      <c r="HBK36" s="291"/>
      <c r="HBL36" s="291"/>
      <c r="HBM36" s="291"/>
      <c r="HBN36" s="291"/>
      <c r="HBO36" s="291"/>
      <c r="HBP36" s="291"/>
      <c r="HBQ36" s="291"/>
      <c r="HBR36" s="291"/>
      <c r="HBS36" s="291"/>
      <c r="HBT36" s="291"/>
      <c r="HBU36" s="291"/>
      <c r="HBV36" s="291"/>
      <c r="HBW36" s="291"/>
      <c r="HBX36" s="291"/>
      <c r="HBY36" s="291"/>
      <c r="HBZ36" s="291"/>
      <c r="HCA36" s="291"/>
      <c r="HCB36" s="291"/>
      <c r="HCC36" s="291"/>
      <c r="HCD36" s="291"/>
      <c r="HCE36" s="291"/>
      <c r="HCF36" s="291"/>
      <c r="HCG36" s="291"/>
      <c r="HCH36" s="291"/>
      <c r="HCI36" s="291"/>
      <c r="HCJ36" s="291"/>
      <c r="HCK36" s="291"/>
      <c r="HCL36" s="291"/>
      <c r="HCM36" s="291"/>
      <c r="HCN36" s="291"/>
      <c r="HCO36" s="291"/>
      <c r="HCP36" s="291"/>
      <c r="HCQ36" s="291"/>
      <c r="HCR36" s="291"/>
      <c r="HCS36" s="291"/>
      <c r="HCT36" s="291"/>
      <c r="HCU36" s="291"/>
      <c r="HCV36" s="291"/>
      <c r="HCW36" s="291"/>
      <c r="HCX36" s="291"/>
      <c r="HCY36" s="291"/>
      <c r="HCZ36" s="291"/>
      <c r="HDA36" s="291"/>
      <c r="HDB36" s="291"/>
      <c r="HDC36" s="291"/>
      <c r="HDD36" s="291"/>
      <c r="HDE36" s="291"/>
      <c r="HDF36" s="291"/>
      <c r="HDG36" s="291"/>
      <c r="HDH36" s="291"/>
      <c r="HDI36" s="291"/>
      <c r="HDJ36" s="291"/>
      <c r="HDK36" s="291"/>
      <c r="HDL36" s="291"/>
      <c r="HDM36" s="291"/>
      <c r="HDN36" s="291"/>
      <c r="HDO36" s="291"/>
      <c r="HDP36" s="291"/>
      <c r="HDQ36" s="291"/>
      <c r="HDR36" s="291"/>
      <c r="HDS36" s="291"/>
      <c r="HDT36" s="291"/>
      <c r="HDU36" s="291"/>
      <c r="HDV36" s="291"/>
      <c r="HDW36" s="291"/>
      <c r="HDX36" s="291"/>
      <c r="HDY36" s="291"/>
      <c r="HDZ36" s="291"/>
      <c r="HEA36" s="291"/>
      <c r="HEB36" s="291"/>
      <c r="HEC36" s="291"/>
      <c r="HED36" s="291"/>
      <c r="HEE36" s="291"/>
      <c r="HEF36" s="291"/>
      <c r="HEG36" s="291"/>
      <c r="HEH36" s="291"/>
      <c r="HEI36" s="291"/>
      <c r="HEJ36" s="291"/>
      <c r="HEK36" s="291"/>
      <c r="HEL36" s="291"/>
      <c r="HEM36" s="291"/>
      <c r="HEN36" s="291"/>
      <c r="HEO36" s="291"/>
      <c r="HEP36" s="291"/>
      <c r="HEQ36" s="291"/>
      <c r="HER36" s="291"/>
      <c r="HES36" s="291"/>
      <c r="HET36" s="291"/>
      <c r="HEU36" s="291"/>
      <c r="HEV36" s="291"/>
      <c r="HEW36" s="291"/>
      <c r="HEX36" s="291"/>
      <c r="HEY36" s="291"/>
      <c r="HEZ36" s="291"/>
      <c r="HFA36" s="291"/>
      <c r="HFB36" s="291"/>
      <c r="HFC36" s="291"/>
      <c r="HFD36" s="291"/>
      <c r="HFE36" s="291"/>
      <c r="HFF36" s="291"/>
      <c r="HFG36" s="291"/>
      <c r="HFH36" s="291"/>
      <c r="HFI36" s="291"/>
      <c r="HFJ36" s="291"/>
      <c r="HFK36" s="291"/>
      <c r="HFL36" s="291"/>
      <c r="HFM36" s="291"/>
      <c r="HFN36" s="291"/>
      <c r="HFO36" s="291"/>
      <c r="HFP36" s="291"/>
      <c r="HFQ36" s="291"/>
      <c r="HFR36" s="291"/>
      <c r="HFS36" s="291"/>
      <c r="HFT36" s="291"/>
      <c r="HFU36" s="291"/>
      <c r="HFV36" s="291"/>
      <c r="HFW36" s="291"/>
      <c r="HFX36" s="291"/>
      <c r="HFY36" s="291"/>
      <c r="HFZ36" s="291"/>
      <c r="HGA36" s="291"/>
      <c r="HGB36" s="291"/>
      <c r="HGC36" s="291"/>
      <c r="HGD36" s="291"/>
      <c r="HGE36" s="291"/>
      <c r="HGF36" s="291"/>
      <c r="HGG36" s="291"/>
      <c r="HGH36" s="291"/>
      <c r="HGI36" s="291"/>
      <c r="HGJ36" s="291"/>
      <c r="HGK36" s="291"/>
      <c r="HGL36" s="291"/>
      <c r="HGM36" s="291"/>
      <c r="HGN36" s="291"/>
      <c r="HGO36" s="291"/>
      <c r="HGP36" s="291"/>
      <c r="HGQ36" s="291"/>
      <c r="HGR36" s="291"/>
      <c r="HGS36" s="291"/>
      <c r="HGT36" s="291"/>
      <c r="HGU36" s="291"/>
      <c r="HGV36" s="291"/>
      <c r="HGW36" s="291"/>
      <c r="HGX36" s="291"/>
      <c r="HGY36" s="291"/>
      <c r="HGZ36" s="291"/>
      <c r="HHA36" s="291"/>
      <c r="HHB36" s="291"/>
      <c r="HHC36" s="291"/>
      <c r="HHD36" s="291"/>
      <c r="HHE36" s="291"/>
      <c r="HHF36" s="291"/>
      <c r="HHG36" s="291"/>
      <c r="HHH36" s="291"/>
      <c r="HHI36" s="291"/>
      <c r="HHJ36" s="291"/>
      <c r="HHK36" s="291"/>
      <c r="HHL36" s="291"/>
      <c r="HHM36" s="291"/>
      <c r="HHN36" s="291"/>
      <c r="HHO36" s="291"/>
      <c r="HHP36" s="291"/>
      <c r="HHQ36" s="291"/>
      <c r="HHR36" s="291"/>
      <c r="HHS36" s="291"/>
      <c r="HHT36" s="291"/>
      <c r="HHU36" s="291"/>
      <c r="HHV36" s="291"/>
      <c r="HHW36" s="291"/>
      <c r="HHX36" s="291"/>
      <c r="HHY36" s="291"/>
      <c r="HHZ36" s="291"/>
      <c r="HIA36" s="291"/>
      <c r="HIB36" s="291"/>
      <c r="HIC36" s="291"/>
      <c r="HID36" s="291"/>
      <c r="HIE36" s="291"/>
      <c r="HIF36" s="291"/>
      <c r="HIG36" s="291"/>
      <c r="HIH36" s="291"/>
      <c r="HII36" s="291"/>
      <c r="HIJ36" s="291"/>
      <c r="HIK36" s="291"/>
      <c r="HIL36" s="291"/>
      <c r="HIM36" s="291"/>
      <c r="HIN36" s="291"/>
      <c r="HIO36" s="291"/>
      <c r="HIP36" s="291"/>
      <c r="HIQ36" s="291"/>
      <c r="HIR36" s="291"/>
      <c r="HIS36" s="291"/>
      <c r="HIT36" s="291"/>
      <c r="HIU36" s="291"/>
      <c r="HIV36" s="291"/>
      <c r="HIW36" s="291"/>
      <c r="HIX36" s="291"/>
      <c r="HIY36" s="291"/>
      <c r="HIZ36" s="291"/>
      <c r="HJA36" s="291"/>
      <c r="HJB36" s="291"/>
      <c r="HJC36" s="291"/>
      <c r="HJD36" s="291"/>
      <c r="HJE36" s="291"/>
      <c r="HJF36" s="291"/>
      <c r="HJG36" s="291"/>
      <c r="HJH36" s="291"/>
      <c r="HJI36" s="291"/>
      <c r="HJJ36" s="291"/>
      <c r="HJK36" s="291"/>
      <c r="HJL36" s="291"/>
      <c r="HJM36" s="291"/>
      <c r="HJN36" s="291"/>
      <c r="HJO36" s="291"/>
      <c r="HJP36" s="291"/>
      <c r="HJQ36" s="291"/>
      <c r="HJR36" s="291"/>
      <c r="HJS36" s="291"/>
      <c r="HJT36" s="291"/>
      <c r="HJU36" s="291"/>
      <c r="HJV36" s="291"/>
      <c r="HJW36" s="291"/>
      <c r="HJX36" s="291"/>
      <c r="HJY36" s="291"/>
      <c r="HJZ36" s="291"/>
      <c r="HKA36" s="291"/>
      <c r="HKB36" s="291"/>
      <c r="HKC36" s="291"/>
      <c r="HKD36" s="291"/>
      <c r="HKE36" s="291"/>
      <c r="HKF36" s="291"/>
      <c r="HKG36" s="291"/>
      <c r="HKH36" s="291"/>
      <c r="HKI36" s="291"/>
      <c r="HKJ36" s="291"/>
      <c r="HKK36" s="291"/>
      <c r="HKL36" s="291"/>
      <c r="HKM36" s="291"/>
      <c r="HKN36" s="291"/>
      <c r="HKO36" s="291"/>
      <c r="HKP36" s="291"/>
      <c r="HKQ36" s="291"/>
      <c r="HKR36" s="291"/>
      <c r="HKS36" s="291"/>
      <c r="HKT36" s="291"/>
      <c r="HKU36" s="291"/>
      <c r="HKV36" s="291"/>
      <c r="HKW36" s="291"/>
      <c r="HKX36" s="291"/>
      <c r="HKY36" s="291"/>
      <c r="HKZ36" s="291"/>
      <c r="HLA36" s="291"/>
      <c r="HLB36" s="291"/>
      <c r="HLC36" s="291"/>
      <c r="HLD36" s="291"/>
      <c r="HLE36" s="291"/>
      <c r="HLF36" s="291"/>
      <c r="HLG36" s="291"/>
      <c r="HLH36" s="291"/>
      <c r="HLI36" s="291"/>
      <c r="HLJ36" s="291"/>
      <c r="HLK36" s="291"/>
      <c r="HLL36" s="291"/>
      <c r="HLM36" s="291"/>
      <c r="HLN36" s="291"/>
      <c r="HLO36" s="291"/>
      <c r="HLP36" s="291"/>
      <c r="HLQ36" s="291"/>
      <c r="HLR36" s="291"/>
      <c r="HLS36" s="291"/>
      <c r="HLT36" s="291"/>
      <c r="HLU36" s="291"/>
      <c r="HLV36" s="291"/>
      <c r="HLW36" s="291"/>
      <c r="HLX36" s="291"/>
      <c r="HLY36" s="291"/>
      <c r="HLZ36" s="291"/>
      <c r="HMA36" s="291"/>
      <c r="HMB36" s="291"/>
      <c r="HMC36" s="291"/>
      <c r="HMD36" s="291"/>
      <c r="HME36" s="291"/>
      <c r="HMF36" s="291"/>
      <c r="HMG36" s="291"/>
      <c r="HMH36" s="291"/>
      <c r="HMI36" s="291"/>
      <c r="HMJ36" s="291"/>
      <c r="HMK36" s="291"/>
      <c r="HML36" s="291"/>
      <c r="HMM36" s="291"/>
      <c r="HMN36" s="291"/>
      <c r="HMO36" s="291"/>
      <c r="HMP36" s="291"/>
      <c r="HMQ36" s="291"/>
      <c r="HMR36" s="291"/>
      <c r="HMS36" s="291"/>
      <c r="HMT36" s="291"/>
      <c r="HMU36" s="291"/>
      <c r="HMV36" s="291"/>
      <c r="HMW36" s="291"/>
      <c r="HMX36" s="291"/>
      <c r="HMY36" s="291"/>
      <c r="HMZ36" s="291"/>
      <c r="HNA36" s="291"/>
      <c r="HNB36" s="291"/>
      <c r="HNC36" s="291"/>
      <c r="HND36" s="291"/>
      <c r="HNE36" s="291"/>
      <c r="HNF36" s="291"/>
      <c r="HNG36" s="291"/>
      <c r="HNH36" s="291"/>
      <c r="HNI36" s="291"/>
      <c r="HNJ36" s="291"/>
      <c r="HNK36" s="291"/>
      <c r="HNL36" s="291"/>
      <c r="HNM36" s="291"/>
      <c r="HNN36" s="291"/>
      <c r="HNO36" s="291"/>
      <c r="HNP36" s="291"/>
      <c r="HNQ36" s="291"/>
      <c r="HNR36" s="291"/>
      <c r="HNS36" s="291"/>
      <c r="HNT36" s="291"/>
      <c r="HNU36" s="291"/>
      <c r="HNV36" s="291"/>
      <c r="HNW36" s="291"/>
      <c r="HNX36" s="291"/>
      <c r="HNY36" s="291"/>
      <c r="HNZ36" s="291"/>
      <c r="HOA36" s="291"/>
      <c r="HOB36" s="291"/>
      <c r="HOC36" s="291"/>
      <c r="HOD36" s="291"/>
      <c r="HOE36" s="291"/>
      <c r="HOF36" s="291"/>
      <c r="HOG36" s="291"/>
      <c r="HOH36" s="291"/>
      <c r="HOI36" s="291"/>
      <c r="HOJ36" s="291"/>
      <c r="HOK36" s="291"/>
      <c r="HOL36" s="291"/>
      <c r="HOM36" s="291"/>
      <c r="HON36" s="291"/>
      <c r="HOO36" s="291"/>
      <c r="HOP36" s="291"/>
      <c r="HOQ36" s="291"/>
      <c r="HOR36" s="291"/>
      <c r="HOS36" s="291"/>
      <c r="HOT36" s="291"/>
      <c r="HOU36" s="291"/>
      <c r="HOV36" s="291"/>
      <c r="HOW36" s="291"/>
      <c r="HOX36" s="291"/>
      <c r="HOY36" s="291"/>
      <c r="HOZ36" s="291"/>
      <c r="HPA36" s="291"/>
      <c r="HPB36" s="291"/>
      <c r="HPC36" s="291"/>
      <c r="HPD36" s="291"/>
      <c r="HPE36" s="291"/>
      <c r="HPF36" s="291"/>
      <c r="HPG36" s="291"/>
      <c r="HPH36" s="291"/>
      <c r="HPI36" s="291"/>
      <c r="HPJ36" s="291"/>
      <c r="HPK36" s="291"/>
      <c r="HPL36" s="291"/>
      <c r="HPM36" s="291"/>
      <c r="HPN36" s="291"/>
      <c r="HPO36" s="291"/>
      <c r="HPP36" s="291"/>
      <c r="HPQ36" s="291"/>
      <c r="HPR36" s="291"/>
      <c r="HPS36" s="291"/>
      <c r="HPT36" s="291"/>
      <c r="HPU36" s="291"/>
      <c r="HPV36" s="291"/>
      <c r="HPW36" s="291"/>
      <c r="HPX36" s="291"/>
      <c r="HPY36" s="291"/>
      <c r="HPZ36" s="291"/>
      <c r="HQA36" s="291"/>
      <c r="HQB36" s="291"/>
      <c r="HQC36" s="291"/>
      <c r="HQD36" s="291"/>
      <c r="HQE36" s="291"/>
      <c r="HQF36" s="291"/>
      <c r="HQG36" s="291"/>
      <c r="HQH36" s="291"/>
      <c r="HQI36" s="291"/>
      <c r="HQJ36" s="291"/>
      <c r="HQK36" s="291"/>
      <c r="HQL36" s="291"/>
      <c r="HQM36" s="291"/>
      <c r="HQN36" s="291"/>
      <c r="HQO36" s="291"/>
      <c r="HQP36" s="291"/>
      <c r="HQQ36" s="291"/>
      <c r="HQR36" s="291"/>
      <c r="HQS36" s="291"/>
      <c r="HQT36" s="291"/>
      <c r="HQU36" s="291"/>
      <c r="HQV36" s="291"/>
      <c r="HQW36" s="291"/>
      <c r="HQX36" s="291"/>
      <c r="HQY36" s="291"/>
      <c r="HQZ36" s="291"/>
      <c r="HRA36" s="291"/>
      <c r="HRB36" s="291"/>
      <c r="HRC36" s="291"/>
      <c r="HRD36" s="291"/>
      <c r="HRE36" s="291"/>
      <c r="HRF36" s="291"/>
      <c r="HRG36" s="291"/>
      <c r="HRH36" s="291"/>
      <c r="HRI36" s="291"/>
      <c r="HRJ36" s="291"/>
      <c r="HRK36" s="291"/>
      <c r="HRL36" s="291"/>
      <c r="HRM36" s="291"/>
      <c r="HRN36" s="291"/>
      <c r="HRO36" s="291"/>
      <c r="HRP36" s="291"/>
      <c r="HRQ36" s="291"/>
      <c r="HRR36" s="291"/>
      <c r="HRS36" s="291"/>
      <c r="HRT36" s="291"/>
      <c r="HRU36" s="291"/>
      <c r="HRV36" s="291"/>
      <c r="HRW36" s="291"/>
      <c r="HRX36" s="291"/>
      <c r="HRY36" s="291"/>
      <c r="HRZ36" s="291"/>
      <c r="HSA36" s="291"/>
      <c r="HSB36" s="291"/>
      <c r="HSC36" s="291"/>
      <c r="HSD36" s="291"/>
      <c r="HSE36" s="291"/>
      <c r="HSF36" s="291"/>
      <c r="HSG36" s="291"/>
      <c r="HSH36" s="291"/>
      <c r="HSI36" s="291"/>
      <c r="HSJ36" s="291"/>
      <c r="HSK36" s="291"/>
      <c r="HSL36" s="291"/>
      <c r="HSM36" s="291"/>
      <c r="HSN36" s="291"/>
      <c r="HSO36" s="291"/>
      <c r="HSP36" s="291"/>
      <c r="HSQ36" s="291"/>
      <c r="HSR36" s="291"/>
      <c r="HSS36" s="291"/>
      <c r="HST36" s="291"/>
      <c r="HSU36" s="291"/>
      <c r="HSV36" s="291"/>
      <c r="HSW36" s="291"/>
      <c r="HSX36" s="291"/>
      <c r="HSY36" s="291"/>
      <c r="HSZ36" s="291"/>
      <c r="HTA36" s="291"/>
      <c r="HTB36" s="291"/>
      <c r="HTC36" s="291"/>
      <c r="HTD36" s="291"/>
      <c r="HTE36" s="291"/>
      <c r="HTF36" s="291"/>
      <c r="HTG36" s="291"/>
      <c r="HTH36" s="291"/>
      <c r="HTI36" s="291"/>
      <c r="HTJ36" s="291"/>
      <c r="HTK36" s="291"/>
      <c r="HTL36" s="291"/>
      <c r="HTM36" s="291"/>
      <c r="HTN36" s="291"/>
      <c r="HTO36" s="291"/>
      <c r="HTP36" s="291"/>
      <c r="HTQ36" s="291"/>
      <c r="HTR36" s="291"/>
      <c r="HTS36" s="291"/>
      <c r="HTT36" s="291"/>
      <c r="HTU36" s="291"/>
      <c r="HTV36" s="291"/>
      <c r="HTW36" s="291"/>
      <c r="HTX36" s="291"/>
      <c r="HTY36" s="291"/>
      <c r="HTZ36" s="291"/>
      <c r="HUA36" s="291"/>
      <c r="HUB36" s="291"/>
      <c r="HUC36" s="291"/>
      <c r="HUD36" s="291"/>
      <c r="HUE36" s="291"/>
      <c r="HUF36" s="291"/>
      <c r="HUG36" s="291"/>
      <c r="HUH36" s="291"/>
      <c r="HUI36" s="291"/>
      <c r="HUJ36" s="291"/>
      <c r="HUK36" s="291"/>
      <c r="HUL36" s="291"/>
      <c r="HUM36" s="291"/>
      <c r="HUN36" s="291"/>
      <c r="HUO36" s="291"/>
      <c r="HUP36" s="291"/>
      <c r="HUQ36" s="291"/>
      <c r="HUR36" s="291"/>
      <c r="HUS36" s="291"/>
      <c r="HUT36" s="291"/>
      <c r="HUU36" s="291"/>
      <c r="HUV36" s="291"/>
      <c r="HUW36" s="291"/>
      <c r="HUX36" s="291"/>
      <c r="HUY36" s="291"/>
      <c r="HUZ36" s="291"/>
      <c r="HVA36" s="291"/>
      <c r="HVB36" s="291"/>
      <c r="HVC36" s="291"/>
      <c r="HVD36" s="291"/>
      <c r="HVE36" s="291"/>
      <c r="HVF36" s="291"/>
      <c r="HVG36" s="291"/>
      <c r="HVH36" s="291"/>
      <c r="HVI36" s="291"/>
      <c r="HVJ36" s="291"/>
      <c r="HVK36" s="291"/>
      <c r="HVL36" s="291"/>
      <c r="HVM36" s="291"/>
      <c r="HVN36" s="291"/>
      <c r="HVO36" s="291"/>
      <c r="HVP36" s="291"/>
      <c r="HVQ36" s="291"/>
      <c r="HVR36" s="291"/>
      <c r="HVS36" s="291"/>
      <c r="HVT36" s="291"/>
      <c r="HVU36" s="291"/>
      <c r="HVV36" s="291"/>
      <c r="HVW36" s="291"/>
      <c r="HVX36" s="291"/>
      <c r="HVY36" s="291"/>
      <c r="HVZ36" s="291"/>
      <c r="HWA36" s="291"/>
      <c r="HWB36" s="291"/>
      <c r="HWC36" s="291"/>
      <c r="HWD36" s="291"/>
      <c r="HWE36" s="291"/>
      <c r="HWF36" s="291"/>
      <c r="HWG36" s="291"/>
      <c r="HWH36" s="291"/>
      <c r="HWI36" s="291"/>
      <c r="HWJ36" s="291"/>
      <c r="HWK36" s="291"/>
      <c r="HWL36" s="291"/>
      <c r="HWM36" s="291"/>
      <c r="HWN36" s="291"/>
      <c r="HWO36" s="291"/>
      <c r="HWP36" s="291"/>
      <c r="HWQ36" s="291"/>
      <c r="HWR36" s="291"/>
      <c r="HWS36" s="291"/>
      <c r="HWT36" s="291"/>
      <c r="HWU36" s="291"/>
      <c r="HWV36" s="291"/>
      <c r="HWW36" s="291"/>
      <c r="HWX36" s="291"/>
      <c r="HWY36" s="291"/>
      <c r="HWZ36" s="291"/>
      <c r="HXA36" s="291"/>
      <c r="HXB36" s="291"/>
      <c r="HXC36" s="291"/>
      <c r="HXD36" s="291"/>
      <c r="HXE36" s="291"/>
      <c r="HXF36" s="291"/>
      <c r="HXG36" s="291"/>
      <c r="HXH36" s="291"/>
      <c r="HXI36" s="291"/>
      <c r="HXJ36" s="291"/>
      <c r="HXK36" s="291"/>
      <c r="HXL36" s="291"/>
      <c r="HXM36" s="291"/>
      <c r="HXN36" s="291"/>
      <c r="HXO36" s="291"/>
      <c r="HXP36" s="291"/>
      <c r="HXQ36" s="291"/>
      <c r="HXR36" s="291"/>
      <c r="HXS36" s="291"/>
      <c r="HXT36" s="291"/>
      <c r="HXU36" s="291"/>
      <c r="HXV36" s="291"/>
      <c r="HXW36" s="291"/>
      <c r="HXX36" s="291"/>
      <c r="HXY36" s="291"/>
      <c r="HXZ36" s="291"/>
      <c r="HYA36" s="291"/>
      <c r="HYB36" s="291"/>
      <c r="HYC36" s="291"/>
      <c r="HYD36" s="291"/>
      <c r="HYE36" s="291"/>
      <c r="HYF36" s="291"/>
      <c r="HYG36" s="291"/>
      <c r="HYH36" s="291"/>
      <c r="HYI36" s="291"/>
      <c r="HYJ36" s="291"/>
      <c r="HYK36" s="291"/>
      <c r="HYL36" s="291"/>
      <c r="HYM36" s="291"/>
      <c r="HYN36" s="291"/>
      <c r="HYO36" s="291"/>
      <c r="HYP36" s="291"/>
      <c r="HYQ36" s="291"/>
      <c r="HYR36" s="291"/>
      <c r="HYS36" s="291"/>
      <c r="HYT36" s="291"/>
      <c r="HYU36" s="291"/>
      <c r="HYV36" s="291"/>
      <c r="HYW36" s="291"/>
      <c r="HYX36" s="291"/>
      <c r="HYY36" s="291"/>
      <c r="HYZ36" s="291"/>
      <c r="HZA36" s="291"/>
      <c r="HZB36" s="291"/>
      <c r="HZC36" s="291"/>
      <c r="HZD36" s="291"/>
      <c r="HZE36" s="291"/>
      <c r="HZF36" s="291"/>
      <c r="HZG36" s="291"/>
      <c r="HZH36" s="291"/>
      <c r="HZI36" s="291"/>
      <c r="HZJ36" s="291"/>
      <c r="HZK36" s="291"/>
      <c r="HZL36" s="291"/>
      <c r="HZM36" s="291"/>
      <c r="HZN36" s="291"/>
      <c r="HZO36" s="291"/>
      <c r="HZP36" s="291"/>
      <c r="HZQ36" s="291"/>
      <c r="HZR36" s="291"/>
      <c r="HZS36" s="291"/>
      <c r="HZT36" s="291"/>
      <c r="HZU36" s="291"/>
      <c r="HZV36" s="291"/>
      <c r="HZW36" s="291"/>
      <c r="HZX36" s="291"/>
      <c r="HZY36" s="291"/>
      <c r="HZZ36" s="291"/>
      <c r="IAA36" s="291"/>
      <c r="IAB36" s="291"/>
      <c r="IAC36" s="291"/>
      <c r="IAD36" s="291"/>
      <c r="IAE36" s="291"/>
      <c r="IAF36" s="291"/>
      <c r="IAG36" s="291"/>
      <c r="IAH36" s="291"/>
      <c r="IAI36" s="291"/>
      <c r="IAJ36" s="291"/>
      <c r="IAK36" s="291"/>
      <c r="IAL36" s="291"/>
      <c r="IAM36" s="291"/>
      <c r="IAN36" s="291"/>
      <c r="IAO36" s="291"/>
      <c r="IAP36" s="291"/>
      <c r="IAQ36" s="291"/>
      <c r="IAR36" s="291"/>
      <c r="IAS36" s="291"/>
      <c r="IAT36" s="291"/>
      <c r="IAU36" s="291"/>
      <c r="IAV36" s="291"/>
      <c r="IAW36" s="291"/>
      <c r="IAX36" s="291"/>
      <c r="IAY36" s="291"/>
      <c r="IAZ36" s="291"/>
      <c r="IBA36" s="291"/>
      <c r="IBB36" s="291"/>
      <c r="IBC36" s="291"/>
      <c r="IBD36" s="291"/>
      <c r="IBE36" s="291"/>
      <c r="IBF36" s="291"/>
      <c r="IBG36" s="291"/>
      <c r="IBH36" s="291"/>
      <c r="IBI36" s="291"/>
      <c r="IBJ36" s="291"/>
      <c r="IBK36" s="291"/>
      <c r="IBL36" s="291"/>
      <c r="IBM36" s="291"/>
      <c r="IBN36" s="291"/>
      <c r="IBO36" s="291"/>
      <c r="IBP36" s="291"/>
      <c r="IBQ36" s="291"/>
      <c r="IBR36" s="291"/>
      <c r="IBS36" s="291"/>
      <c r="IBT36" s="291"/>
      <c r="IBU36" s="291"/>
      <c r="IBV36" s="291"/>
      <c r="IBW36" s="291"/>
      <c r="IBX36" s="291"/>
      <c r="IBY36" s="291"/>
      <c r="IBZ36" s="291"/>
      <c r="ICA36" s="291"/>
      <c r="ICB36" s="291"/>
      <c r="ICC36" s="291"/>
      <c r="ICD36" s="291"/>
      <c r="ICE36" s="291"/>
      <c r="ICF36" s="291"/>
      <c r="ICG36" s="291"/>
      <c r="ICH36" s="291"/>
      <c r="ICI36" s="291"/>
      <c r="ICJ36" s="291"/>
      <c r="ICK36" s="291"/>
      <c r="ICL36" s="291"/>
      <c r="ICM36" s="291"/>
      <c r="ICN36" s="291"/>
      <c r="ICO36" s="291"/>
      <c r="ICP36" s="291"/>
      <c r="ICQ36" s="291"/>
      <c r="ICR36" s="291"/>
      <c r="ICS36" s="291"/>
      <c r="ICT36" s="291"/>
      <c r="ICU36" s="291"/>
      <c r="ICV36" s="291"/>
      <c r="ICW36" s="291"/>
      <c r="ICX36" s="291"/>
      <c r="ICY36" s="291"/>
      <c r="ICZ36" s="291"/>
      <c r="IDA36" s="291"/>
      <c r="IDB36" s="291"/>
      <c r="IDC36" s="291"/>
      <c r="IDD36" s="291"/>
      <c r="IDE36" s="291"/>
      <c r="IDF36" s="291"/>
      <c r="IDG36" s="291"/>
      <c r="IDH36" s="291"/>
      <c r="IDI36" s="291"/>
      <c r="IDJ36" s="291"/>
      <c r="IDK36" s="291"/>
      <c r="IDL36" s="291"/>
      <c r="IDM36" s="291"/>
      <c r="IDN36" s="291"/>
      <c r="IDO36" s="291"/>
      <c r="IDP36" s="291"/>
      <c r="IDQ36" s="291"/>
      <c r="IDR36" s="291"/>
      <c r="IDS36" s="291"/>
      <c r="IDT36" s="291"/>
      <c r="IDU36" s="291"/>
      <c r="IDV36" s="291"/>
      <c r="IDW36" s="291"/>
      <c r="IDX36" s="291"/>
      <c r="IDY36" s="291"/>
      <c r="IDZ36" s="291"/>
      <c r="IEA36" s="291"/>
      <c r="IEB36" s="291"/>
      <c r="IEC36" s="291"/>
      <c r="IED36" s="291"/>
      <c r="IEE36" s="291"/>
      <c r="IEF36" s="291"/>
      <c r="IEG36" s="291"/>
      <c r="IEH36" s="291"/>
      <c r="IEI36" s="291"/>
      <c r="IEJ36" s="291"/>
      <c r="IEK36" s="291"/>
      <c r="IEL36" s="291"/>
      <c r="IEM36" s="291"/>
      <c r="IEN36" s="291"/>
      <c r="IEO36" s="291"/>
      <c r="IEP36" s="291"/>
      <c r="IEQ36" s="291"/>
      <c r="IER36" s="291"/>
      <c r="IES36" s="291"/>
      <c r="IET36" s="291"/>
      <c r="IEU36" s="291"/>
      <c r="IEV36" s="291"/>
      <c r="IEW36" s="291"/>
      <c r="IEX36" s="291"/>
      <c r="IEY36" s="291"/>
      <c r="IEZ36" s="291"/>
      <c r="IFA36" s="291"/>
      <c r="IFB36" s="291"/>
      <c r="IFC36" s="291"/>
      <c r="IFD36" s="291"/>
      <c r="IFE36" s="291"/>
      <c r="IFF36" s="291"/>
      <c r="IFG36" s="291"/>
      <c r="IFH36" s="291"/>
      <c r="IFI36" s="291"/>
      <c r="IFJ36" s="291"/>
      <c r="IFK36" s="291"/>
      <c r="IFL36" s="291"/>
      <c r="IFM36" s="291"/>
      <c r="IFN36" s="291"/>
      <c r="IFO36" s="291"/>
      <c r="IFP36" s="291"/>
      <c r="IFQ36" s="291"/>
      <c r="IFR36" s="291"/>
      <c r="IFS36" s="291"/>
      <c r="IFT36" s="291"/>
      <c r="IFU36" s="291"/>
      <c r="IFV36" s="291"/>
      <c r="IFW36" s="291"/>
      <c r="IFX36" s="291"/>
      <c r="IFY36" s="291"/>
      <c r="IFZ36" s="291"/>
      <c r="IGA36" s="291"/>
      <c r="IGB36" s="291"/>
      <c r="IGC36" s="291"/>
      <c r="IGD36" s="291"/>
      <c r="IGE36" s="291"/>
      <c r="IGF36" s="291"/>
      <c r="IGG36" s="291"/>
      <c r="IGH36" s="291"/>
      <c r="IGI36" s="291"/>
      <c r="IGJ36" s="291"/>
      <c r="IGK36" s="291"/>
      <c r="IGL36" s="291"/>
      <c r="IGM36" s="291"/>
      <c r="IGN36" s="291"/>
      <c r="IGO36" s="291"/>
      <c r="IGP36" s="291"/>
      <c r="IGQ36" s="291"/>
      <c r="IGR36" s="291"/>
      <c r="IGS36" s="291"/>
      <c r="IGT36" s="291"/>
      <c r="IGU36" s="291"/>
      <c r="IGV36" s="291"/>
      <c r="IGW36" s="291"/>
      <c r="IGX36" s="291"/>
      <c r="IGY36" s="291"/>
      <c r="IGZ36" s="291"/>
      <c r="IHA36" s="291"/>
      <c r="IHB36" s="291"/>
      <c r="IHC36" s="291"/>
      <c r="IHD36" s="291"/>
      <c r="IHE36" s="291"/>
      <c r="IHF36" s="291"/>
      <c r="IHG36" s="291"/>
      <c r="IHH36" s="291"/>
      <c r="IHI36" s="291"/>
      <c r="IHJ36" s="291"/>
      <c r="IHK36" s="291"/>
      <c r="IHL36" s="291"/>
      <c r="IHM36" s="291"/>
      <c r="IHN36" s="291"/>
      <c r="IHO36" s="291"/>
      <c r="IHP36" s="291"/>
      <c r="IHQ36" s="291"/>
      <c r="IHR36" s="291"/>
      <c r="IHS36" s="291"/>
      <c r="IHT36" s="291"/>
      <c r="IHU36" s="291"/>
      <c r="IHV36" s="291"/>
      <c r="IHW36" s="291"/>
      <c r="IHX36" s="291"/>
      <c r="IHY36" s="291"/>
      <c r="IHZ36" s="291"/>
      <c r="IIA36" s="291"/>
      <c r="IIB36" s="291"/>
      <c r="IIC36" s="291"/>
      <c r="IID36" s="291"/>
      <c r="IIE36" s="291"/>
      <c r="IIF36" s="291"/>
      <c r="IIG36" s="291"/>
      <c r="IIH36" s="291"/>
      <c r="III36" s="291"/>
      <c r="IIJ36" s="291"/>
      <c r="IIK36" s="291"/>
      <c r="IIL36" s="291"/>
      <c r="IIM36" s="291"/>
      <c r="IIN36" s="291"/>
      <c r="IIO36" s="291"/>
      <c r="IIP36" s="291"/>
      <c r="IIQ36" s="291"/>
      <c r="IIR36" s="291"/>
      <c r="IIS36" s="291"/>
      <c r="IIT36" s="291"/>
      <c r="IIU36" s="291"/>
      <c r="IIV36" s="291"/>
      <c r="IIW36" s="291"/>
      <c r="IIX36" s="291"/>
      <c r="IIY36" s="291"/>
      <c r="IIZ36" s="291"/>
      <c r="IJA36" s="291"/>
      <c r="IJB36" s="291"/>
      <c r="IJC36" s="291"/>
      <c r="IJD36" s="291"/>
      <c r="IJE36" s="291"/>
      <c r="IJF36" s="291"/>
      <c r="IJG36" s="291"/>
      <c r="IJH36" s="291"/>
      <c r="IJI36" s="291"/>
      <c r="IJJ36" s="291"/>
      <c r="IJK36" s="291"/>
      <c r="IJL36" s="291"/>
      <c r="IJM36" s="291"/>
      <c r="IJN36" s="291"/>
      <c r="IJO36" s="291"/>
      <c r="IJP36" s="291"/>
      <c r="IJQ36" s="291"/>
      <c r="IJR36" s="291"/>
      <c r="IJS36" s="291"/>
      <c r="IJT36" s="291"/>
      <c r="IJU36" s="291"/>
      <c r="IJV36" s="291"/>
      <c r="IJW36" s="291"/>
      <c r="IJX36" s="291"/>
      <c r="IJY36" s="291"/>
      <c r="IJZ36" s="291"/>
      <c r="IKA36" s="291"/>
      <c r="IKB36" s="291"/>
      <c r="IKC36" s="291"/>
      <c r="IKD36" s="291"/>
      <c r="IKE36" s="291"/>
      <c r="IKF36" s="291"/>
      <c r="IKG36" s="291"/>
      <c r="IKH36" s="291"/>
      <c r="IKI36" s="291"/>
      <c r="IKJ36" s="291"/>
      <c r="IKK36" s="291"/>
      <c r="IKL36" s="291"/>
      <c r="IKM36" s="291"/>
      <c r="IKN36" s="291"/>
      <c r="IKO36" s="291"/>
      <c r="IKP36" s="291"/>
      <c r="IKQ36" s="291"/>
      <c r="IKR36" s="291"/>
      <c r="IKS36" s="291"/>
      <c r="IKT36" s="291"/>
      <c r="IKU36" s="291"/>
      <c r="IKV36" s="291"/>
      <c r="IKW36" s="291"/>
      <c r="IKX36" s="291"/>
      <c r="IKY36" s="291"/>
      <c r="IKZ36" s="291"/>
      <c r="ILA36" s="291"/>
      <c r="ILB36" s="291"/>
      <c r="ILC36" s="291"/>
      <c r="ILD36" s="291"/>
      <c r="ILE36" s="291"/>
      <c r="ILF36" s="291"/>
      <c r="ILG36" s="291"/>
      <c r="ILH36" s="291"/>
      <c r="ILI36" s="291"/>
      <c r="ILJ36" s="291"/>
      <c r="ILK36" s="291"/>
      <c r="ILL36" s="291"/>
      <c r="ILM36" s="291"/>
      <c r="ILN36" s="291"/>
      <c r="ILO36" s="291"/>
      <c r="ILP36" s="291"/>
      <c r="ILQ36" s="291"/>
      <c r="ILR36" s="291"/>
      <c r="ILS36" s="291"/>
      <c r="ILT36" s="291"/>
      <c r="ILU36" s="291"/>
      <c r="ILV36" s="291"/>
      <c r="ILW36" s="291"/>
      <c r="ILX36" s="291"/>
      <c r="ILY36" s="291"/>
      <c r="ILZ36" s="291"/>
      <c r="IMA36" s="291"/>
      <c r="IMB36" s="291"/>
      <c r="IMC36" s="291"/>
      <c r="IMD36" s="291"/>
      <c r="IME36" s="291"/>
      <c r="IMF36" s="291"/>
      <c r="IMG36" s="291"/>
      <c r="IMH36" s="291"/>
      <c r="IMI36" s="291"/>
      <c r="IMJ36" s="291"/>
      <c r="IMK36" s="291"/>
      <c r="IML36" s="291"/>
      <c r="IMM36" s="291"/>
      <c r="IMN36" s="291"/>
      <c r="IMO36" s="291"/>
      <c r="IMP36" s="291"/>
      <c r="IMQ36" s="291"/>
      <c r="IMR36" s="291"/>
      <c r="IMS36" s="291"/>
      <c r="IMT36" s="291"/>
      <c r="IMU36" s="291"/>
      <c r="IMV36" s="291"/>
      <c r="IMW36" s="291"/>
      <c r="IMX36" s="291"/>
      <c r="IMY36" s="291"/>
      <c r="IMZ36" s="291"/>
      <c r="INA36" s="291"/>
      <c r="INB36" s="291"/>
      <c r="INC36" s="291"/>
      <c r="IND36" s="291"/>
      <c r="INE36" s="291"/>
      <c r="INF36" s="291"/>
      <c r="ING36" s="291"/>
      <c r="INH36" s="291"/>
      <c r="INI36" s="291"/>
      <c r="INJ36" s="291"/>
      <c r="INK36" s="291"/>
      <c r="INL36" s="291"/>
      <c r="INM36" s="291"/>
      <c r="INN36" s="291"/>
      <c r="INO36" s="291"/>
      <c r="INP36" s="291"/>
      <c r="INQ36" s="291"/>
      <c r="INR36" s="291"/>
      <c r="INS36" s="291"/>
      <c r="INT36" s="291"/>
      <c r="INU36" s="291"/>
      <c r="INV36" s="291"/>
      <c r="INW36" s="291"/>
      <c r="INX36" s="291"/>
      <c r="INY36" s="291"/>
      <c r="INZ36" s="291"/>
      <c r="IOA36" s="291"/>
      <c r="IOB36" s="291"/>
      <c r="IOC36" s="291"/>
      <c r="IOD36" s="291"/>
      <c r="IOE36" s="291"/>
      <c r="IOF36" s="291"/>
      <c r="IOG36" s="291"/>
      <c r="IOH36" s="291"/>
      <c r="IOI36" s="291"/>
      <c r="IOJ36" s="291"/>
      <c r="IOK36" s="291"/>
      <c r="IOL36" s="291"/>
      <c r="IOM36" s="291"/>
      <c r="ION36" s="291"/>
      <c r="IOO36" s="291"/>
      <c r="IOP36" s="291"/>
      <c r="IOQ36" s="291"/>
      <c r="IOR36" s="291"/>
      <c r="IOS36" s="291"/>
      <c r="IOT36" s="291"/>
      <c r="IOU36" s="291"/>
      <c r="IOV36" s="291"/>
      <c r="IOW36" s="291"/>
      <c r="IOX36" s="291"/>
      <c r="IOY36" s="291"/>
      <c r="IOZ36" s="291"/>
      <c r="IPA36" s="291"/>
      <c r="IPB36" s="291"/>
      <c r="IPC36" s="291"/>
      <c r="IPD36" s="291"/>
      <c r="IPE36" s="291"/>
      <c r="IPF36" s="291"/>
      <c r="IPG36" s="291"/>
      <c r="IPH36" s="291"/>
      <c r="IPI36" s="291"/>
      <c r="IPJ36" s="291"/>
      <c r="IPK36" s="291"/>
      <c r="IPL36" s="291"/>
      <c r="IPM36" s="291"/>
      <c r="IPN36" s="291"/>
      <c r="IPO36" s="291"/>
      <c r="IPP36" s="291"/>
      <c r="IPQ36" s="291"/>
      <c r="IPR36" s="291"/>
      <c r="IPS36" s="291"/>
      <c r="IPT36" s="291"/>
      <c r="IPU36" s="291"/>
      <c r="IPV36" s="291"/>
      <c r="IPW36" s="291"/>
      <c r="IPX36" s="291"/>
      <c r="IPY36" s="291"/>
      <c r="IPZ36" s="291"/>
      <c r="IQA36" s="291"/>
      <c r="IQB36" s="291"/>
      <c r="IQC36" s="291"/>
      <c r="IQD36" s="291"/>
      <c r="IQE36" s="291"/>
      <c r="IQF36" s="291"/>
      <c r="IQG36" s="291"/>
      <c r="IQH36" s="291"/>
      <c r="IQI36" s="291"/>
      <c r="IQJ36" s="291"/>
      <c r="IQK36" s="291"/>
      <c r="IQL36" s="291"/>
      <c r="IQM36" s="291"/>
      <c r="IQN36" s="291"/>
      <c r="IQO36" s="291"/>
      <c r="IQP36" s="291"/>
      <c r="IQQ36" s="291"/>
      <c r="IQR36" s="291"/>
      <c r="IQS36" s="291"/>
      <c r="IQT36" s="291"/>
      <c r="IQU36" s="291"/>
      <c r="IQV36" s="291"/>
      <c r="IQW36" s="291"/>
      <c r="IQX36" s="291"/>
      <c r="IQY36" s="291"/>
      <c r="IQZ36" s="291"/>
      <c r="IRA36" s="291"/>
      <c r="IRB36" s="291"/>
      <c r="IRC36" s="291"/>
      <c r="IRD36" s="291"/>
      <c r="IRE36" s="291"/>
      <c r="IRF36" s="291"/>
      <c r="IRG36" s="291"/>
      <c r="IRH36" s="291"/>
      <c r="IRI36" s="291"/>
      <c r="IRJ36" s="291"/>
      <c r="IRK36" s="291"/>
      <c r="IRL36" s="291"/>
      <c r="IRM36" s="291"/>
      <c r="IRN36" s="291"/>
      <c r="IRO36" s="291"/>
      <c r="IRP36" s="291"/>
      <c r="IRQ36" s="291"/>
      <c r="IRR36" s="291"/>
      <c r="IRS36" s="291"/>
      <c r="IRT36" s="291"/>
      <c r="IRU36" s="291"/>
      <c r="IRV36" s="291"/>
      <c r="IRW36" s="291"/>
      <c r="IRX36" s="291"/>
      <c r="IRY36" s="291"/>
      <c r="IRZ36" s="291"/>
      <c r="ISA36" s="291"/>
      <c r="ISB36" s="291"/>
      <c r="ISC36" s="291"/>
      <c r="ISD36" s="291"/>
      <c r="ISE36" s="291"/>
      <c r="ISF36" s="291"/>
      <c r="ISG36" s="291"/>
      <c r="ISH36" s="291"/>
      <c r="ISI36" s="291"/>
      <c r="ISJ36" s="291"/>
      <c r="ISK36" s="291"/>
      <c r="ISL36" s="291"/>
      <c r="ISM36" s="291"/>
      <c r="ISN36" s="291"/>
      <c r="ISO36" s="291"/>
      <c r="ISP36" s="291"/>
      <c r="ISQ36" s="291"/>
      <c r="ISR36" s="291"/>
      <c r="ISS36" s="291"/>
      <c r="IST36" s="291"/>
      <c r="ISU36" s="291"/>
      <c r="ISV36" s="291"/>
      <c r="ISW36" s="291"/>
      <c r="ISX36" s="291"/>
      <c r="ISY36" s="291"/>
      <c r="ISZ36" s="291"/>
      <c r="ITA36" s="291"/>
      <c r="ITB36" s="291"/>
      <c r="ITC36" s="291"/>
      <c r="ITD36" s="291"/>
      <c r="ITE36" s="291"/>
      <c r="ITF36" s="291"/>
      <c r="ITG36" s="291"/>
      <c r="ITH36" s="291"/>
      <c r="ITI36" s="291"/>
      <c r="ITJ36" s="291"/>
      <c r="ITK36" s="291"/>
      <c r="ITL36" s="291"/>
      <c r="ITM36" s="291"/>
      <c r="ITN36" s="291"/>
      <c r="ITO36" s="291"/>
      <c r="ITP36" s="291"/>
      <c r="ITQ36" s="291"/>
      <c r="ITR36" s="291"/>
      <c r="ITS36" s="291"/>
      <c r="ITT36" s="291"/>
      <c r="ITU36" s="291"/>
      <c r="ITV36" s="291"/>
      <c r="ITW36" s="291"/>
      <c r="ITX36" s="291"/>
      <c r="ITY36" s="291"/>
      <c r="ITZ36" s="291"/>
      <c r="IUA36" s="291"/>
      <c r="IUB36" s="291"/>
      <c r="IUC36" s="291"/>
      <c r="IUD36" s="291"/>
      <c r="IUE36" s="291"/>
      <c r="IUF36" s="291"/>
      <c r="IUG36" s="291"/>
      <c r="IUH36" s="291"/>
      <c r="IUI36" s="291"/>
      <c r="IUJ36" s="291"/>
      <c r="IUK36" s="291"/>
      <c r="IUL36" s="291"/>
      <c r="IUM36" s="291"/>
      <c r="IUN36" s="291"/>
      <c r="IUO36" s="291"/>
      <c r="IUP36" s="291"/>
      <c r="IUQ36" s="291"/>
      <c r="IUR36" s="291"/>
      <c r="IUS36" s="291"/>
      <c r="IUT36" s="291"/>
      <c r="IUU36" s="291"/>
      <c r="IUV36" s="291"/>
      <c r="IUW36" s="291"/>
      <c r="IUX36" s="291"/>
      <c r="IUY36" s="291"/>
      <c r="IUZ36" s="291"/>
      <c r="IVA36" s="291"/>
      <c r="IVB36" s="291"/>
      <c r="IVC36" s="291"/>
      <c r="IVD36" s="291"/>
      <c r="IVE36" s="291"/>
      <c r="IVF36" s="291"/>
      <c r="IVG36" s="291"/>
      <c r="IVH36" s="291"/>
      <c r="IVI36" s="291"/>
      <c r="IVJ36" s="291"/>
      <c r="IVK36" s="291"/>
      <c r="IVL36" s="291"/>
      <c r="IVM36" s="291"/>
      <c r="IVN36" s="291"/>
      <c r="IVO36" s="291"/>
      <c r="IVP36" s="291"/>
      <c r="IVQ36" s="291"/>
      <c r="IVR36" s="291"/>
      <c r="IVS36" s="291"/>
      <c r="IVT36" s="291"/>
      <c r="IVU36" s="291"/>
      <c r="IVV36" s="291"/>
      <c r="IVW36" s="291"/>
      <c r="IVX36" s="291"/>
      <c r="IVY36" s="291"/>
      <c r="IVZ36" s="291"/>
      <c r="IWA36" s="291"/>
      <c r="IWB36" s="291"/>
      <c r="IWC36" s="291"/>
      <c r="IWD36" s="291"/>
      <c r="IWE36" s="291"/>
      <c r="IWF36" s="291"/>
      <c r="IWG36" s="291"/>
      <c r="IWH36" s="291"/>
      <c r="IWI36" s="291"/>
      <c r="IWJ36" s="291"/>
      <c r="IWK36" s="291"/>
      <c r="IWL36" s="291"/>
      <c r="IWM36" s="291"/>
      <c r="IWN36" s="291"/>
      <c r="IWO36" s="291"/>
      <c r="IWP36" s="291"/>
      <c r="IWQ36" s="291"/>
      <c r="IWR36" s="291"/>
      <c r="IWS36" s="291"/>
      <c r="IWT36" s="291"/>
      <c r="IWU36" s="291"/>
      <c r="IWV36" s="291"/>
      <c r="IWW36" s="291"/>
      <c r="IWX36" s="291"/>
      <c r="IWY36" s="291"/>
      <c r="IWZ36" s="291"/>
      <c r="IXA36" s="291"/>
      <c r="IXB36" s="291"/>
      <c r="IXC36" s="291"/>
      <c r="IXD36" s="291"/>
      <c r="IXE36" s="291"/>
      <c r="IXF36" s="291"/>
      <c r="IXG36" s="291"/>
      <c r="IXH36" s="291"/>
      <c r="IXI36" s="291"/>
      <c r="IXJ36" s="291"/>
      <c r="IXK36" s="291"/>
      <c r="IXL36" s="291"/>
      <c r="IXM36" s="291"/>
      <c r="IXN36" s="291"/>
      <c r="IXO36" s="291"/>
      <c r="IXP36" s="291"/>
      <c r="IXQ36" s="291"/>
      <c r="IXR36" s="291"/>
      <c r="IXS36" s="291"/>
      <c r="IXT36" s="291"/>
      <c r="IXU36" s="291"/>
      <c r="IXV36" s="291"/>
      <c r="IXW36" s="291"/>
      <c r="IXX36" s="291"/>
      <c r="IXY36" s="291"/>
      <c r="IXZ36" s="291"/>
      <c r="IYA36" s="291"/>
      <c r="IYB36" s="291"/>
      <c r="IYC36" s="291"/>
      <c r="IYD36" s="291"/>
      <c r="IYE36" s="291"/>
      <c r="IYF36" s="291"/>
      <c r="IYG36" s="291"/>
      <c r="IYH36" s="291"/>
      <c r="IYI36" s="291"/>
      <c r="IYJ36" s="291"/>
      <c r="IYK36" s="291"/>
      <c r="IYL36" s="291"/>
      <c r="IYM36" s="291"/>
      <c r="IYN36" s="291"/>
      <c r="IYO36" s="291"/>
      <c r="IYP36" s="291"/>
      <c r="IYQ36" s="291"/>
      <c r="IYR36" s="291"/>
      <c r="IYS36" s="291"/>
      <c r="IYT36" s="291"/>
      <c r="IYU36" s="291"/>
      <c r="IYV36" s="291"/>
      <c r="IYW36" s="291"/>
      <c r="IYX36" s="291"/>
      <c r="IYY36" s="291"/>
      <c r="IYZ36" s="291"/>
      <c r="IZA36" s="291"/>
      <c r="IZB36" s="291"/>
      <c r="IZC36" s="291"/>
      <c r="IZD36" s="291"/>
      <c r="IZE36" s="291"/>
      <c r="IZF36" s="291"/>
      <c r="IZG36" s="291"/>
      <c r="IZH36" s="291"/>
      <c r="IZI36" s="291"/>
      <c r="IZJ36" s="291"/>
      <c r="IZK36" s="291"/>
      <c r="IZL36" s="291"/>
      <c r="IZM36" s="291"/>
      <c r="IZN36" s="291"/>
      <c r="IZO36" s="291"/>
      <c r="IZP36" s="291"/>
      <c r="IZQ36" s="291"/>
      <c r="IZR36" s="291"/>
      <c r="IZS36" s="291"/>
      <c r="IZT36" s="291"/>
      <c r="IZU36" s="291"/>
      <c r="IZV36" s="291"/>
      <c r="IZW36" s="291"/>
      <c r="IZX36" s="291"/>
      <c r="IZY36" s="291"/>
      <c r="IZZ36" s="291"/>
      <c r="JAA36" s="291"/>
      <c r="JAB36" s="291"/>
      <c r="JAC36" s="291"/>
      <c r="JAD36" s="291"/>
      <c r="JAE36" s="291"/>
      <c r="JAF36" s="291"/>
      <c r="JAG36" s="291"/>
      <c r="JAH36" s="291"/>
      <c r="JAI36" s="291"/>
      <c r="JAJ36" s="291"/>
      <c r="JAK36" s="291"/>
      <c r="JAL36" s="291"/>
      <c r="JAM36" s="291"/>
      <c r="JAN36" s="291"/>
      <c r="JAO36" s="291"/>
      <c r="JAP36" s="291"/>
      <c r="JAQ36" s="291"/>
      <c r="JAR36" s="291"/>
      <c r="JAS36" s="291"/>
      <c r="JAT36" s="291"/>
      <c r="JAU36" s="291"/>
      <c r="JAV36" s="291"/>
      <c r="JAW36" s="291"/>
      <c r="JAX36" s="291"/>
      <c r="JAY36" s="291"/>
      <c r="JAZ36" s="291"/>
      <c r="JBA36" s="291"/>
      <c r="JBB36" s="291"/>
      <c r="JBC36" s="291"/>
      <c r="JBD36" s="291"/>
      <c r="JBE36" s="291"/>
      <c r="JBF36" s="291"/>
      <c r="JBG36" s="291"/>
      <c r="JBH36" s="291"/>
      <c r="JBI36" s="291"/>
      <c r="JBJ36" s="291"/>
      <c r="JBK36" s="291"/>
      <c r="JBL36" s="291"/>
      <c r="JBM36" s="291"/>
      <c r="JBN36" s="291"/>
      <c r="JBO36" s="291"/>
      <c r="JBP36" s="291"/>
      <c r="JBQ36" s="291"/>
      <c r="JBR36" s="291"/>
      <c r="JBS36" s="291"/>
      <c r="JBT36" s="291"/>
      <c r="JBU36" s="291"/>
      <c r="JBV36" s="291"/>
      <c r="JBW36" s="291"/>
      <c r="JBX36" s="291"/>
      <c r="JBY36" s="291"/>
      <c r="JBZ36" s="291"/>
      <c r="JCA36" s="291"/>
      <c r="JCB36" s="291"/>
      <c r="JCC36" s="291"/>
      <c r="JCD36" s="291"/>
      <c r="JCE36" s="291"/>
      <c r="JCF36" s="291"/>
      <c r="JCG36" s="291"/>
      <c r="JCH36" s="291"/>
      <c r="JCI36" s="291"/>
      <c r="JCJ36" s="291"/>
      <c r="JCK36" s="291"/>
      <c r="JCL36" s="291"/>
      <c r="JCM36" s="291"/>
      <c r="JCN36" s="291"/>
      <c r="JCO36" s="291"/>
      <c r="JCP36" s="291"/>
      <c r="JCQ36" s="291"/>
      <c r="JCR36" s="291"/>
      <c r="JCS36" s="291"/>
      <c r="JCT36" s="291"/>
      <c r="JCU36" s="291"/>
      <c r="JCV36" s="291"/>
      <c r="JCW36" s="291"/>
      <c r="JCX36" s="291"/>
      <c r="JCY36" s="291"/>
      <c r="JCZ36" s="291"/>
      <c r="JDA36" s="291"/>
      <c r="JDB36" s="291"/>
      <c r="JDC36" s="291"/>
      <c r="JDD36" s="291"/>
      <c r="JDE36" s="291"/>
      <c r="JDF36" s="291"/>
      <c r="JDG36" s="291"/>
      <c r="JDH36" s="291"/>
      <c r="JDI36" s="291"/>
      <c r="JDJ36" s="291"/>
      <c r="JDK36" s="291"/>
      <c r="JDL36" s="291"/>
      <c r="JDM36" s="291"/>
      <c r="JDN36" s="291"/>
      <c r="JDO36" s="291"/>
      <c r="JDP36" s="291"/>
      <c r="JDQ36" s="291"/>
      <c r="JDR36" s="291"/>
      <c r="JDS36" s="291"/>
      <c r="JDT36" s="291"/>
      <c r="JDU36" s="291"/>
      <c r="JDV36" s="291"/>
      <c r="JDW36" s="291"/>
      <c r="JDX36" s="291"/>
      <c r="JDY36" s="291"/>
      <c r="JDZ36" s="291"/>
      <c r="JEA36" s="291"/>
      <c r="JEB36" s="291"/>
      <c r="JEC36" s="291"/>
      <c r="JED36" s="291"/>
      <c r="JEE36" s="291"/>
      <c r="JEF36" s="291"/>
      <c r="JEG36" s="291"/>
      <c r="JEH36" s="291"/>
      <c r="JEI36" s="291"/>
      <c r="JEJ36" s="291"/>
      <c r="JEK36" s="291"/>
      <c r="JEL36" s="291"/>
      <c r="JEM36" s="291"/>
      <c r="JEN36" s="291"/>
      <c r="JEO36" s="291"/>
      <c r="JEP36" s="291"/>
      <c r="JEQ36" s="291"/>
      <c r="JER36" s="291"/>
      <c r="JES36" s="291"/>
      <c r="JET36" s="291"/>
      <c r="JEU36" s="291"/>
      <c r="JEV36" s="291"/>
      <c r="JEW36" s="291"/>
      <c r="JEX36" s="291"/>
      <c r="JEY36" s="291"/>
      <c r="JEZ36" s="291"/>
      <c r="JFA36" s="291"/>
      <c r="JFB36" s="291"/>
      <c r="JFC36" s="291"/>
      <c r="JFD36" s="291"/>
      <c r="JFE36" s="291"/>
      <c r="JFF36" s="291"/>
      <c r="JFG36" s="291"/>
      <c r="JFH36" s="291"/>
      <c r="JFI36" s="291"/>
      <c r="JFJ36" s="291"/>
      <c r="JFK36" s="291"/>
      <c r="JFL36" s="291"/>
      <c r="JFM36" s="291"/>
      <c r="JFN36" s="291"/>
      <c r="JFO36" s="291"/>
      <c r="JFP36" s="291"/>
      <c r="JFQ36" s="291"/>
      <c r="JFR36" s="291"/>
      <c r="JFS36" s="291"/>
      <c r="JFT36" s="291"/>
      <c r="JFU36" s="291"/>
      <c r="JFV36" s="291"/>
      <c r="JFW36" s="291"/>
      <c r="JFX36" s="291"/>
      <c r="JFY36" s="291"/>
      <c r="JFZ36" s="291"/>
      <c r="JGA36" s="291"/>
      <c r="JGB36" s="291"/>
      <c r="JGC36" s="291"/>
      <c r="JGD36" s="291"/>
      <c r="JGE36" s="291"/>
      <c r="JGF36" s="291"/>
      <c r="JGG36" s="291"/>
      <c r="JGH36" s="291"/>
      <c r="JGI36" s="291"/>
      <c r="JGJ36" s="291"/>
      <c r="JGK36" s="291"/>
      <c r="JGL36" s="291"/>
      <c r="JGM36" s="291"/>
      <c r="JGN36" s="291"/>
      <c r="JGO36" s="291"/>
      <c r="JGP36" s="291"/>
      <c r="JGQ36" s="291"/>
      <c r="JGR36" s="291"/>
      <c r="JGS36" s="291"/>
      <c r="JGT36" s="291"/>
      <c r="JGU36" s="291"/>
      <c r="JGV36" s="291"/>
      <c r="JGW36" s="291"/>
      <c r="JGX36" s="291"/>
      <c r="JGY36" s="291"/>
      <c r="JGZ36" s="291"/>
      <c r="JHA36" s="291"/>
      <c r="JHB36" s="291"/>
      <c r="JHC36" s="291"/>
      <c r="JHD36" s="291"/>
      <c r="JHE36" s="291"/>
      <c r="JHF36" s="291"/>
      <c r="JHG36" s="291"/>
      <c r="JHH36" s="291"/>
      <c r="JHI36" s="291"/>
      <c r="JHJ36" s="291"/>
      <c r="JHK36" s="291"/>
      <c r="JHL36" s="291"/>
      <c r="JHM36" s="291"/>
      <c r="JHN36" s="291"/>
      <c r="JHO36" s="291"/>
      <c r="JHP36" s="291"/>
      <c r="JHQ36" s="291"/>
      <c r="JHR36" s="291"/>
      <c r="JHS36" s="291"/>
      <c r="JHT36" s="291"/>
      <c r="JHU36" s="291"/>
      <c r="JHV36" s="291"/>
      <c r="JHW36" s="291"/>
      <c r="JHX36" s="291"/>
      <c r="JHY36" s="291"/>
      <c r="JHZ36" s="291"/>
      <c r="JIA36" s="291"/>
      <c r="JIB36" s="291"/>
      <c r="JIC36" s="291"/>
      <c r="JID36" s="291"/>
      <c r="JIE36" s="291"/>
      <c r="JIF36" s="291"/>
      <c r="JIG36" s="291"/>
      <c r="JIH36" s="291"/>
      <c r="JII36" s="291"/>
      <c r="JIJ36" s="291"/>
      <c r="JIK36" s="291"/>
      <c r="JIL36" s="291"/>
      <c r="JIM36" s="291"/>
      <c r="JIN36" s="291"/>
      <c r="JIO36" s="291"/>
      <c r="JIP36" s="291"/>
      <c r="JIQ36" s="291"/>
      <c r="JIR36" s="291"/>
      <c r="JIS36" s="291"/>
      <c r="JIT36" s="291"/>
      <c r="JIU36" s="291"/>
      <c r="JIV36" s="291"/>
      <c r="JIW36" s="291"/>
      <c r="JIX36" s="291"/>
      <c r="JIY36" s="291"/>
      <c r="JIZ36" s="291"/>
      <c r="JJA36" s="291"/>
      <c r="JJB36" s="291"/>
      <c r="JJC36" s="291"/>
      <c r="JJD36" s="291"/>
      <c r="JJE36" s="291"/>
      <c r="JJF36" s="291"/>
      <c r="JJG36" s="291"/>
      <c r="JJH36" s="291"/>
      <c r="JJI36" s="291"/>
      <c r="JJJ36" s="291"/>
      <c r="JJK36" s="291"/>
      <c r="JJL36" s="291"/>
      <c r="JJM36" s="291"/>
      <c r="JJN36" s="291"/>
      <c r="JJO36" s="291"/>
      <c r="JJP36" s="291"/>
      <c r="JJQ36" s="291"/>
      <c r="JJR36" s="291"/>
      <c r="JJS36" s="291"/>
      <c r="JJT36" s="291"/>
      <c r="JJU36" s="291"/>
      <c r="JJV36" s="291"/>
      <c r="JJW36" s="291"/>
      <c r="JJX36" s="291"/>
      <c r="JJY36" s="291"/>
      <c r="JJZ36" s="291"/>
      <c r="JKA36" s="291"/>
      <c r="JKB36" s="291"/>
      <c r="JKC36" s="291"/>
      <c r="JKD36" s="291"/>
      <c r="JKE36" s="291"/>
      <c r="JKF36" s="291"/>
      <c r="JKG36" s="291"/>
      <c r="JKH36" s="291"/>
      <c r="JKI36" s="291"/>
      <c r="JKJ36" s="291"/>
      <c r="JKK36" s="291"/>
      <c r="JKL36" s="291"/>
      <c r="JKM36" s="291"/>
      <c r="JKN36" s="291"/>
      <c r="JKO36" s="291"/>
      <c r="JKP36" s="291"/>
      <c r="JKQ36" s="291"/>
      <c r="JKR36" s="291"/>
      <c r="JKS36" s="291"/>
      <c r="JKT36" s="291"/>
      <c r="JKU36" s="291"/>
      <c r="JKV36" s="291"/>
      <c r="JKW36" s="291"/>
      <c r="JKX36" s="291"/>
      <c r="JKY36" s="291"/>
      <c r="JKZ36" s="291"/>
      <c r="JLA36" s="291"/>
      <c r="JLB36" s="291"/>
      <c r="JLC36" s="291"/>
      <c r="JLD36" s="291"/>
      <c r="JLE36" s="291"/>
      <c r="JLF36" s="291"/>
      <c r="JLG36" s="291"/>
      <c r="JLH36" s="291"/>
      <c r="JLI36" s="291"/>
      <c r="JLJ36" s="291"/>
      <c r="JLK36" s="291"/>
      <c r="JLL36" s="291"/>
      <c r="JLM36" s="291"/>
      <c r="JLN36" s="291"/>
      <c r="JLO36" s="291"/>
      <c r="JLP36" s="291"/>
      <c r="JLQ36" s="291"/>
      <c r="JLR36" s="291"/>
      <c r="JLS36" s="291"/>
      <c r="JLT36" s="291"/>
      <c r="JLU36" s="291"/>
      <c r="JLV36" s="291"/>
      <c r="JLW36" s="291"/>
      <c r="JLX36" s="291"/>
      <c r="JLY36" s="291"/>
      <c r="JLZ36" s="291"/>
      <c r="JMA36" s="291"/>
      <c r="JMB36" s="291"/>
      <c r="JMC36" s="291"/>
      <c r="JMD36" s="291"/>
      <c r="JME36" s="291"/>
      <c r="JMF36" s="291"/>
      <c r="JMG36" s="291"/>
      <c r="JMH36" s="291"/>
      <c r="JMI36" s="291"/>
      <c r="JMJ36" s="291"/>
      <c r="JMK36" s="291"/>
      <c r="JML36" s="291"/>
      <c r="JMM36" s="291"/>
      <c r="JMN36" s="291"/>
      <c r="JMO36" s="291"/>
      <c r="JMP36" s="291"/>
      <c r="JMQ36" s="291"/>
      <c r="JMR36" s="291"/>
      <c r="JMS36" s="291"/>
      <c r="JMT36" s="291"/>
      <c r="JMU36" s="291"/>
      <c r="JMV36" s="291"/>
      <c r="JMW36" s="291"/>
      <c r="JMX36" s="291"/>
      <c r="JMY36" s="291"/>
      <c r="JMZ36" s="291"/>
      <c r="JNA36" s="291"/>
      <c r="JNB36" s="291"/>
      <c r="JNC36" s="291"/>
      <c r="JND36" s="291"/>
      <c r="JNE36" s="291"/>
      <c r="JNF36" s="291"/>
      <c r="JNG36" s="291"/>
      <c r="JNH36" s="291"/>
      <c r="JNI36" s="291"/>
      <c r="JNJ36" s="291"/>
      <c r="JNK36" s="291"/>
      <c r="JNL36" s="291"/>
      <c r="JNM36" s="291"/>
      <c r="JNN36" s="291"/>
      <c r="JNO36" s="291"/>
      <c r="JNP36" s="291"/>
      <c r="JNQ36" s="291"/>
      <c r="JNR36" s="291"/>
      <c r="JNS36" s="291"/>
      <c r="JNT36" s="291"/>
      <c r="JNU36" s="291"/>
      <c r="JNV36" s="291"/>
      <c r="JNW36" s="291"/>
      <c r="JNX36" s="291"/>
      <c r="JNY36" s="291"/>
      <c r="JNZ36" s="291"/>
      <c r="JOA36" s="291"/>
      <c r="JOB36" s="291"/>
      <c r="JOC36" s="291"/>
      <c r="JOD36" s="291"/>
      <c r="JOE36" s="291"/>
      <c r="JOF36" s="291"/>
      <c r="JOG36" s="291"/>
      <c r="JOH36" s="291"/>
      <c r="JOI36" s="291"/>
      <c r="JOJ36" s="291"/>
      <c r="JOK36" s="291"/>
      <c r="JOL36" s="291"/>
      <c r="JOM36" s="291"/>
      <c r="JON36" s="291"/>
      <c r="JOO36" s="291"/>
      <c r="JOP36" s="291"/>
      <c r="JOQ36" s="291"/>
      <c r="JOR36" s="291"/>
      <c r="JOS36" s="291"/>
      <c r="JOT36" s="291"/>
      <c r="JOU36" s="291"/>
      <c r="JOV36" s="291"/>
      <c r="JOW36" s="291"/>
      <c r="JOX36" s="291"/>
      <c r="JOY36" s="291"/>
      <c r="JOZ36" s="291"/>
      <c r="JPA36" s="291"/>
      <c r="JPB36" s="291"/>
      <c r="JPC36" s="291"/>
      <c r="JPD36" s="291"/>
      <c r="JPE36" s="291"/>
      <c r="JPF36" s="291"/>
      <c r="JPG36" s="291"/>
      <c r="JPH36" s="291"/>
      <c r="JPI36" s="291"/>
      <c r="JPJ36" s="291"/>
      <c r="JPK36" s="291"/>
      <c r="JPL36" s="291"/>
      <c r="JPM36" s="291"/>
      <c r="JPN36" s="291"/>
      <c r="JPO36" s="291"/>
      <c r="JPP36" s="291"/>
      <c r="JPQ36" s="291"/>
      <c r="JPR36" s="291"/>
      <c r="JPS36" s="291"/>
      <c r="JPT36" s="291"/>
      <c r="JPU36" s="291"/>
      <c r="JPV36" s="291"/>
      <c r="JPW36" s="291"/>
      <c r="JPX36" s="291"/>
      <c r="JPY36" s="291"/>
      <c r="JPZ36" s="291"/>
      <c r="JQA36" s="291"/>
      <c r="JQB36" s="291"/>
      <c r="JQC36" s="291"/>
      <c r="JQD36" s="291"/>
      <c r="JQE36" s="291"/>
      <c r="JQF36" s="291"/>
      <c r="JQG36" s="291"/>
      <c r="JQH36" s="291"/>
      <c r="JQI36" s="291"/>
      <c r="JQJ36" s="291"/>
      <c r="JQK36" s="291"/>
      <c r="JQL36" s="291"/>
      <c r="JQM36" s="291"/>
      <c r="JQN36" s="291"/>
      <c r="JQO36" s="291"/>
      <c r="JQP36" s="291"/>
      <c r="JQQ36" s="291"/>
      <c r="JQR36" s="291"/>
      <c r="JQS36" s="291"/>
      <c r="JQT36" s="291"/>
      <c r="JQU36" s="291"/>
      <c r="JQV36" s="291"/>
      <c r="JQW36" s="291"/>
      <c r="JQX36" s="291"/>
      <c r="JQY36" s="291"/>
      <c r="JQZ36" s="291"/>
      <c r="JRA36" s="291"/>
      <c r="JRB36" s="291"/>
      <c r="JRC36" s="291"/>
      <c r="JRD36" s="291"/>
      <c r="JRE36" s="291"/>
      <c r="JRF36" s="291"/>
      <c r="JRG36" s="291"/>
      <c r="JRH36" s="291"/>
      <c r="JRI36" s="291"/>
      <c r="JRJ36" s="291"/>
      <c r="JRK36" s="291"/>
      <c r="JRL36" s="291"/>
      <c r="JRM36" s="291"/>
      <c r="JRN36" s="291"/>
      <c r="JRO36" s="291"/>
      <c r="JRP36" s="291"/>
      <c r="JRQ36" s="291"/>
      <c r="JRR36" s="291"/>
      <c r="JRS36" s="291"/>
      <c r="JRT36" s="291"/>
      <c r="JRU36" s="291"/>
      <c r="JRV36" s="291"/>
      <c r="JRW36" s="291"/>
      <c r="JRX36" s="291"/>
      <c r="JRY36" s="291"/>
      <c r="JRZ36" s="291"/>
      <c r="JSA36" s="291"/>
      <c r="JSB36" s="291"/>
      <c r="JSC36" s="291"/>
      <c r="JSD36" s="291"/>
      <c r="JSE36" s="291"/>
      <c r="JSF36" s="291"/>
      <c r="JSG36" s="291"/>
      <c r="JSH36" s="291"/>
      <c r="JSI36" s="291"/>
      <c r="JSJ36" s="291"/>
      <c r="JSK36" s="291"/>
      <c r="JSL36" s="291"/>
      <c r="JSM36" s="291"/>
      <c r="JSN36" s="291"/>
      <c r="JSO36" s="291"/>
      <c r="JSP36" s="291"/>
      <c r="JSQ36" s="291"/>
      <c r="JSR36" s="291"/>
      <c r="JSS36" s="291"/>
      <c r="JST36" s="291"/>
      <c r="JSU36" s="291"/>
      <c r="JSV36" s="291"/>
      <c r="JSW36" s="291"/>
      <c r="JSX36" s="291"/>
      <c r="JSY36" s="291"/>
      <c r="JSZ36" s="291"/>
      <c r="JTA36" s="291"/>
      <c r="JTB36" s="291"/>
      <c r="JTC36" s="291"/>
      <c r="JTD36" s="291"/>
      <c r="JTE36" s="291"/>
      <c r="JTF36" s="291"/>
      <c r="JTG36" s="291"/>
      <c r="JTH36" s="291"/>
      <c r="JTI36" s="291"/>
      <c r="JTJ36" s="291"/>
      <c r="JTK36" s="291"/>
      <c r="JTL36" s="291"/>
      <c r="JTM36" s="291"/>
      <c r="JTN36" s="291"/>
      <c r="JTO36" s="291"/>
      <c r="JTP36" s="291"/>
      <c r="JTQ36" s="291"/>
      <c r="JTR36" s="291"/>
      <c r="JTS36" s="291"/>
      <c r="JTT36" s="291"/>
      <c r="JTU36" s="291"/>
      <c r="JTV36" s="291"/>
      <c r="JTW36" s="291"/>
      <c r="JTX36" s="291"/>
      <c r="JTY36" s="291"/>
      <c r="JTZ36" s="291"/>
      <c r="JUA36" s="291"/>
      <c r="JUB36" s="291"/>
      <c r="JUC36" s="291"/>
      <c r="JUD36" s="291"/>
      <c r="JUE36" s="291"/>
      <c r="JUF36" s="291"/>
      <c r="JUG36" s="291"/>
      <c r="JUH36" s="291"/>
      <c r="JUI36" s="291"/>
      <c r="JUJ36" s="291"/>
      <c r="JUK36" s="291"/>
      <c r="JUL36" s="291"/>
      <c r="JUM36" s="291"/>
      <c r="JUN36" s="291"/>
      <c r="JUO36" s="291"/>
      <c r="JUP36" s="291"/>
      <c r="JUQ36" s="291"/>
      <c r="JUR36" s="291"/>
      <c r="JUS36" s="291"/>
      <c r="JUT36" s="291"/>
      <c r="JUU36" s="291"/>
      <c r="JUV36" s="291"/>
      <c r="JUW36" s="291"/>
      <c r="JUX36" s="291"/>
      <c r="JUY36" s="291"/>
      <c r="JUZ36" s="291"/>
      <c r="JVA36" s="291"/>
      <c r="JVB36" s="291"/>
      <c r="JVC36" s="291"/>
      <c r="JVD36" s="291"/>
      <c r="JVE36" s="291"/>
      <c r="JVF36" s="291"/>
      <c r="JVG36" s="291"/>
      <c r="JVH36" s="291"/>
      <c r="JVI36" s="291"/>
      <c r="JVJ36" s="291"/>
      <c r="JVK36" s="291"/>
      <c r="JVL36" s="291"/>
      <c r="JVM36" s="291"/>
      <c r="JVN36" s="291"/>
      <c r="JVO36" s="291"/>
      <c r="JVP36" s="291"/>
      <c r="JVQ36" s="291"/>
      <c r="JVR36" s="291"/>
      <c r="JVS36" s="291"/>
      <c r="JVT36" s="291"/>
      <c r="JVU36" s="291"/>
      <c r="JVV36" s="291"/>
      <c r="JVW36" s="291"/>
      <c r="JVX36" s="291"/>
      <c r="JVY36" s="291"/>
      <c r="JVZ36" s="291"/>
      <c r="JWA36" s="291"/>
      <c r="JWB36" s="291"/>
      <c r="JWC36" s="291"/>
      <c r="JWD36" s="291"/>
      <c r="JWE36" s="291"/>
      <c r="JWF36" s="291"/>
      <c r="JWG36" s="291"/>
      <c r="JWH36" s="291"/>
      <c r="JWI36" s="291"/>
      <c r="JWJ36" s="291"/>
      <c r="JWK36" s="291"/>
      <c r="JWL36" s="291"/>
      <c r="JWM36" s="291"/>
      <c r="JWN36" s="291"/>
      <c r="JWO36" s="291"/>
      <c r="JWP36" s="291"/>
      <c r="JWQ36" s="291"/>
      <c r="JWR36" s="291"/>
      <c r="JWS36" s="291"/>
      <c r="JWT36" s="291"/>
      <c r="JWU36" s="291"/>
      <c r="JWV36" s="291"/>
      <c r="JWW36" s="291"/>
      <c r="JWX36" s="291"/>
      <c r="JWY36" s="291"/>
      <c r="JWZ36" s="291"/>
      <c r="JXA36" s="291"/>
      <c r="JXB36" s="291"/>
      <c r="JXC36" s="291"/>
      <c r="JXD36" s="291"/>
      <c r="JXE36" s="291"/>
      <c r="JXF36" s="291"/>
      <c r="JXG36" s="291"/>
      <c r="JXH36" s="291"/>
      <c r="JXI36" s="291"/>
      <c r="JXJ36" s="291"/>
      <c r="JXK36" s="291"/>
      <c r="JXL36" s="291"/>
      <c r="JXM36" s="291"/>
      <c r="JXN36" s="291"/>
      <c r="JXO36" s="291"/>
      <c r="JXP36" s="291"/>
      <c r="JXQ36" s="291"/>
      <c r="JXR36" s="291"/>
      <c r="JXS36" s="291"/>
      <c r="JXT36" s="291"/>
      <c r="JXU36" s="291"/>
      <c r="JXV36" s="291"/>
      <c r="JXW36" s="291"/>
      <c r="JXX36" s="291"/>
      <c r="JXY36" s="291"/>
      <c r="JXZ36" s="291"/>
      <c r="JYA36" s="291"/>
      <c r="JYB36" s="291"/>
      <c r="JYC36" s="291"/>
      <c r="JYD36" s="291"/>
      <c r="JYE36" s="291"/>
      <c r="JYF36" s="291"/>
      <c r="JYG36" s="291"/>
      <c r="JYH36" s="291"/>
      <c r="JYI36" s="291"/>
      <c r="JYJ36" s="291"/>
      <c r="JYK36" s="291"/>
      <c r="JYL36" s="291"/>
      <c r="JYM36" s="291"/>
      <c r="JYN36" s="291"/>
      <c r="JYO36" s="291"/>
      <c r="JYP36" s="291"/>
      <c r="JYQ36" s="291"/>
      <c r="JYR36" s="291"/>
      <c r="JYS36" s="291"/>
      <c r="JYT36" s="291"/>
      <c r="JYU36" s="291"/>
      <c r="JYV36" s="291"/>
      <c r="JYW36" s="291"/>
      <c r="JYX36" s="291"/>
      <c r="JYY36" s="291"/>
      <c r="JYZ36" s="291"/>
      <c r="JZA36" s="291"/>
      <c r="JZB36" s="291"/>
      <c r="JZC36" s="291"/>
      <c r="JZD36" s="291"/>
      <c r="JZE36" s="291"/>
      <c r="JZF36" s="291"/>
      <c r="JZG36" s="291"/>
      <c r="JZH36" s="291"/>
      <c r="JZI36" s="291"/>
      <c r="JZJ36" s="291"/>
      <c r="JZK36" s="291"/>
      <c r="JZL36" s="291"/>
      <c r="JZM36" s="291"/>
      <c r="JZN36" s="291"/>
      <c r="JZO36" s="291"/>
      <c r="JZP36" s="291"/>
      <c r="JZQ36" s="291"/>
      <c r="JZR36" s="291"/>
      <c r="JZS36" s="291"/>
      <c r="JZT36" s="291"/>
      <c r="JZU36" s="291"/>
      <c r="JZV36" s="291"/>
      <c r="JZW36" s="291"/>
      <c r="JZX36" s="291"/>
      <c r="JZY36" s="291"/>
      <c r="JZZ36" s="291"/>
      <c r="KAA36" s="291"/>
      <c r="KAB36" s="291"/>
      <c r="KAC36" s="291"/>
      <c r="KAD36" s="291"/>
      <c r="KAE36" s="291"/>
      <c r="KAF36" s="291"/>
      <c r="KAG36" s="291"/>
      <c r="KAH36" s="291"/>
      <c r="KAI36" s="291"/>
      <c r="KAJ36" s="291"/>
      <c r="KAK36" s="291"/>
      <c r="KAL36" s="291"/>
      <c r="KAM36" s="291"/>
      <c r="KAN36" s="291"/>
      <c r="KAO36" s="291"/>
      <c r="KAP36" s="291"/>
      <c r="KAQ36" s="291"/>
      <c r="KAR36" s="291"/>
      <c r="KAS36" s="291"/>
      <c r="KAT36" s="291"/>
      <c r="KAU36" s="291"/>
      <c r="KAV36" s="291"/>
      <c r="KAW36" s="291"/>
      <c r="KAX36" s="291"/>
      <c r="KAY36" s="291"/>
      <c r="KAZ36" s="291"/>
      <c r="KBA36" s="291"/>
      <c r="KBB36" s="291"/>
      <c r="KBC36" s="291"/>
      <c r="KBD36" s="291"/>
      <c r="KBE36" s="291"/>
      <c r="KBF36" s="291"/>
      <c r="KBG36" s="291"/>
      <c r="KBH36" s="291"/>
      <c r="KBI36" s="291"/>
      <c r="KBJ36" s="291"/>
      <c r="KBK36" s="291"/>
      <c r="KBL36" s="291"/>
      <c r="KBM36" s="291"/>
      <c r="KBN36" s="291"/>
      <c r="KBO36" s="291"/>
      <c r="KBP36" s="291"/>
      <c r="KBQ36" s="291"/>
      <c r="KBR36" s="291"/>
      <c r="KBS36" s="291"/>
      <c r="KBT36" s="291"/>
      <c r="KBU36" s="291"/>
      <c r="KBV36" s="291"/>
      <c r="KBW36" s="291"/>
      <c r="KBX36" s="291"/>
      <c r="KBY36" s="291"/>
      <c r="KBZ36" s="291"/>
      <c r="KCA36" s="291"/>
      <c r="KCB36" s="291"/>
      <c r="KCC36" s="291"/>
      <c r="KCD36" s="291"/>
      <c r="KCE36" s="291"/>
      <c r="KCF36" s="291"/>
      <c r="KCG36" s="291"/>
      <c r="KCH36" s="291"/>
      <c r="KCI36" s="291"/>
      <c r="KCJ36" s="291"/>
      <c r="KCK36" s="291"/>
      <c r="KCL36" s="291"/>
      <c r="KCM36" s="291"/>
      <c r="KCN36" s="291"/>
      <c r="KCO36" s="291"/>
      <c r="KCP36" s="291"/>
      <c r="KCQ36" s="291"/>
      <c r="KCR36" s="291"/>
      <c r="KCS36" s="291"/>
      <c r="KCT36" s="291"/>
      <c r="KCU36" s="291"/>
      <c r="KCV36" s="291"/>
      <c r="KCW36" s="291"/>
      <c r="KCX36" s="291"/>
      <c r="KCY36" s="291"/>
      <c r="KCZ36" s="291"/>
      <c r="KDA36" s="291"/>
      <c r="KDB36" s="291"/>
      <c r="KDC36" s="291"/>
      <c r="KDD36" s="291"/>
      <c r="KDE36" s="291"/>
      <c r="KDF36" s="291"/>
      <c r="KDG36" s="291"/>
      <c r="KDH36" s="291"/>
      <c r="KDI36" s="291"/>
      <c r="KDJ36" s="291"/>
      <c r="KDK36" s="291"/>
      <c r="KDL36" s="291"/>
      <c r="KDM36" s="291"/>
      <c r="KDN36" s="291"/>
      <c r="KDO36" s="291"/>
      <c r="KDP36" s="291"/>
      <c r="KDQ36" s="291"/>
      <c r="KDR36" s="291"/>
      <c r="KDS36" s="291"/>
      <c r="KDT36" s="291"/>
      <c r="KDU36" s="291"/>
      <c r="KDV36" s="291"/>
      <c r="KDW36" s="291"/>
      <c r="KDX36" s="291"/>
      <c r="KDY36" s="291"/>
      <c r="KDZ36" s="291"/>
      <c r="KEA36" s="291"/>
      <c r="KEB36" s="291"/>
      <c r="KEC36" s="291"/>
      <c r="KED36" s="291"/>
      <c r="KEE36" s="291"/>
      <c r="KEF36" s="291"/>
      <c r="KEG36" s="291"/>
      <c r="KEH36" s="291"/>
      <c r="KEI36" s="291"/>
      <c r="KEJ36" s="291"/>
      <c r="KEK36" s="291"/>
      <c r="KEL36" s="291"/>
      <c r="KEM36" s="291"/>
      <c r="KEN36" s="291"/>
      <c r="KEO36" s="291"/>
      <c r="KEP36" s="291"/>
      <c r="KEQ36" s="291"/>
      <c r="KER36" s="291"/>
      <c r="KES36" s="291"/>
      <c r="KET36" s="291"/>
      <c r="KEU36" s="291"/>
      <c r="KEV36" s="291"/>
      <c r="KEW36" s="291"/>
      <c r="KEX36" s="291"/>
      <c r="KEY36" s="291"/>
      <c r="KEZ36" s="291"/>
      <c r="KFA36" s="291"/>
      <c r="KFB36" s="291"/>
      <c r="KFC36" s="291"/>
      <c r="KFD36" s="291"/>
      <c r="KFE36" s="291"/>
      <c r="KFF36" s="291"/>
      <c r="KFG36" s="291"/>
      <c r="KFH36" s="291"/>
      <c r="KFI36" s="291"/>
      <c r="KFJ36" s="291"/>
      <c r="KFK36" s="291"/>
      <c r="KFL36" s="291"/>
      <c r="KFM36" s="291"/>
      <c r="KFN36" s="291"/>
      <c r="KFO36" s="291"/>
      <c r="KFP36" s="291"/>
      <c r="KFQ36" s="291"/>
      <c r="KFR36" s="291"/>
      <c r="KFS36" s="291"/>
      <c r="KFT36" s="291"/>
      <c r="KFU36" s="291"/>
      <c r="KFV36" s="291"/>
      <c r="KFW36" s="291"/>
      <c r="KFX36" s="291"/>
      <c r="KFY36" s="291"/>
      <c r="KFZ36" s="291"/>
      <c r="KGA36" s="291"/>
      <c r="KGB36" s="291"/>
      <c r="KGC36" s="291"/>
      <c r="KGD36" s="291"/>
      <c r="KGE36" s="291"/>
      <c r="KGF36" s="291"/>
      <c r="KGG36" s="291"/>
      <c r="KGH36" s="291"/>
      <c r="KGI36" s="291"/>
      <c r="KGJ36" s="291"/>
      <c r="KGK36" s="291"/>
      <c r="KGL36" s="291"/>
      <c r="KGM36" s="291"/>
      <c r="KGN36" s="291"/>
      <c r="KGO36" s="291"/>
      <c r="KGP36" s="291"/>
      <c r="KGQ36" s="291"/>
      <c r="KGR36" s="291"/>
      <c r="KGS36" s="291"/>
      <c r="KGT36" s="291"/>
      <c r="KGU36" s="291"/>
      <c r="KGV36" s="291"/>
      <c r="KGW36" s="291"/>
      <c r="KGX36" s="291"/>
      <c r="KGY36" s="291"/>
      <c r="KGZ36" s="291"/>
      <c r="KHA36" s="291"/>
      <c r="KHB36" s="291"/>
      <c r="KHC36" s="291"/>
      <c r="KHD36" s="291"/>
      <c r="KHE36" s="291"/>
      <c r="KHF36" s="291"/>
      <c r="KHG36" s="291"/>
      <c r="KHH36" s="291"/>
      <c r="KHI36" s="291"/>
      <c r="KHJ36" s="291"/>
      <c r="KHK36" s="291"/>
      <c r="KHL36" s="291"/>
      <c r="KHM36" s="291"/>
      <c r="KHN36" s="291"/>
      <c r="KHO36" s="291"/>
      <c r="KHP36" s="291"/>
      <c r="KHQ36" s="291"/>
      <c r="KHR36" s="291"/>
      <c r="KHS36" s="291"/>
      <c r="KHT36" s="291"/>
      <c r="KHU36" s="291"/>
      <c r="KHV36" s="291"/>
      <c r="KHW36" s="291"/>
      <c r="KHX36" s="291"/>
      <c r="KHY36" s="291"/>
      <c r="KHZ36" s="291"/>
      <c r="KIA36" s="291"/>
      <c r="KIB36" s="291"/>
      <c r="KIC36" s="291"/>
      <c r="KID36" s="291"/>
      <c r="KIE36" s="291"/>
      <c r="KIF36" s="291"/>
      <c r="KIG36" s="291"/>
      <c r="KIH36" s="291"/>
      <c r="KII36" s="291"/>
      <c r="KIJ36" s="291"/>
      <c r="KIK36" s="291"/>
      <c r="KIL36" s="291"/>
      <c r="KIM36" s="291"/>
      <c r="KIN36" s="291"/>
      <c r="KIO36" s="291"/>
      <c r="KIP36" s="291"/>
      <c r="KIQ36" s="291"/>
      <c r="KIR36" s="291"/>
      <c r="KIS36" s="291"/>
      <c r="KIT36" s="291"/>
      <c r="KIU36" s="291"/>
      <c r="KIV36" s="291"/>
      <c r="KIW36" s="291"/>
      <c r="KIX36" s="291"/>
      <c r="KIY36" s="291"/>
      <c r="KIZ36" s="291"/>
      <c r="KJA36" s="291"/>
      <c r="KJB36" s="291"/>
      <c r="KJC36" s="291"/>
      <c r="KJD36" s="291"/>
      <c r="KJE36" s="291"/>
      <c r="KJF36" s="291"/>
      <c r="KJG36" s="291"/>
      <c r="KJH36" s="291"/>
      <c r="KJI36" s="291"/>
      <c r="KJJ36" s="291"/>
      <c r="KJK36" s="291"/>
      <c r="KJL36" s="291"/>
      <c r="KJM36" s="291"/>
      <c r="KJN36" s="291"/>
      <c r="KJO36" s="291"/>
      <c r="KJP36" s="291"/>
      <c r="KJQ36" s="291"/>
      <c r="KJR36" s="291"/>
      <c r="KJS36" s="291"/>
      <c r="KJT36" s="291"/>
      <c r="KJU36" s="291"/>
      <c r="KJV36" s="291"/>
      <c r="KJW36" s="291"/>
      <c r="KJX36" s="291"/>
      <c r="KJY36" s="291"/>
      <c r="KJZ36" s="291"/>
      <c r="KKA36" s="291"/>
      <c r="KKB36" s="291"/>
      <c r="KKC36" s="291"/>
      <c r="KKD36" s="291"/>
      <c r="KKE36" s="291"/>
      <c r="KKF36" s="291"/>
      <c r="KKG36" s="291"/>
      <c r="KKH36" s="291"/>
      <c r="KKI36" s="291"/>
      <c r="KKJ36" s="291"/>
      <c r="KKK36" s="291"/>
      <c r="KKL36" s="291"/>
      <c r="KKM36" s="291"/>
      <c r="KKN36" s="291"/>
      <c r="KKO36" s="291"/>
      <c r="KKP36" s="291"/>
      <c r="KKQ36" s="291"/>
      <c r="KKR36" s="291"/>
      <c r="KKS36" s="291"/>
      <c r="KKT36" s="291"/>
      <c r="KKU36" s="291"/>
      <c r="KKV36" s="291"/>
      <c r="KKW36" s="291"/>
      <c r="KKX36" s="291"/>
      <c r="KKY36" s="291"/>
      <c r="KKZ36" s="291"/>
      <c r="KLA36" s="291"/>
      <c r="KLB36" s="291"/>
      <c r="KLC36" s="291"/>
      <c r="KLD36" s="291"/>
      <c r="KLE36" s="291"/>
      <c r="KLF36" s="291"/>
      <c r="KLG36" s="291"/>
      <c r="KLH36" s="291"/>
      <c r="KLI36" s="291"/>
      <c r="KLJ36" s="291"/>
      <c r="KLK36" s="291"/>
      <c r="KLL36" s="291"/>
      <c r="KLM36" s="291"/>
      <c r="KLN36" s="291"/>
      <c r="KLO36" s="291"/>
      <c r="KLP36" s="291"/>
      <c r="KLQ36" s="291"/>
      <c r="KLR36" s="291"/>
      <c r="KLS36" s="291"/>
      <c r="KLT36" s="291"/>
      <c r="KLU36" s="291"/>
      <c r="KLV36" s="291"/>
      <c r="KLW36" s="291"/>
      <c r="KLX36" s="291"/>
      <c r="KLY36" s="291"/>
      <c r="KLZ36" s="291"/>
      <c r="KMA36" s="291"/>
      <c r="KMB36" s="291"/>
      <c r="KMC36" s="291"/>
      <c r="KMD36" s="291"/>
      <c r="KME36" s="291"/>
      <c r="KMF36" s="291"/>
      <c r="KMG36" s="291"/>
      <c r="KMH36" s="291"/>
      <c r="KMI36" s="291"/>
      <c r="KMJ36" s="291"/>
      <c r="KMK36" s="291"/>
      <c r="KML36" s="291"/>
      <c r="KMM36" s="291"/>
      <c r="KMN36" s="291"/>
      <c r="KMO36" s="291"/>
      <c r="KMP36" s="291"/>
      <c r="KMQ36" s="291"/>
      <c r="KMR36" s="291"/>
      <c r="KMS36" s="291"/>
      <c r="KMT36" s="291"/>
      <c r="KMU36" s="291"/>
      <c r="KMV36" s="291"/>
      <c r="KMW36" s="291"/>
      <c r="KMX36" s="291"/>
      <c r="KMY36" s="291"/>
      <c r="KMZ36" s="291"/>
      <c r="KNA36" s="291"/>
      <c r="KNB36" s="291"/>
      <c r="KNC36" s="291"/>
      <c r="KND36" s="291"/>
      <c r="KNE36" s="291"/>
      <c r="KNF36" s="291"/>
      <c r="KNG36" s="291"/>
      <c r="KNH36" s="291"/>
      <c r="KNI36" s="291"/>
      <c r="KNJ36" s="291"/>
      <c r="KNK36" s="291"/>
      <c r="KNL36" s="291"/>
      <c r="KNM36" s="291"/>
      <c r="KNN36" s="291"/>
      <c r="KNO36" s="291"/>
      <c r="KNP36" s="291"/>
      <c r="KNQ36" s="291"/>
      <c r="KNR36" s="291"/>
      <c r="KNS36" s="291"/>
      <c r="KNT36" s="291"/>
      <c r="KNU36" s="291"/>
      <c r="KNV36" s="291"/>
      <c r="KNW36" s="291"/>
      <c r="KNX36" s="291"/>
      <c r="KNY36" s="291"/>
      <c r="KNZ36" s="291"/>
      <c r="KOA36" s="291"/>
      <c r="KOB36" s="291"/>
      <c r="KOC36" s="291"/>
      <c r="KOD36" s="291"/>
      <c r="KOE36" s="291"/>
      <c r="KOF36" s="291"/>
      <c r="KOG36" s="291"/>
      <c r="KOH36" s="291"/>
      <c r="KOI36" s="291"/>
      <c r="KOJ36" s="291"/>
      <c r="KOK36" s="291"/>
      <c r="KOL36" s="291"/>
      <c r="KOM36" s="291"/>
      <c r="KON36" s="291"/>
      <c r="KOO36" s="291"/>
      <c r="KOP36" s="291"/>
      <c r="KOQ36" s="291"/>
      <c r="KOR36" s="291"/>
      <c r="KOS36" s="291"/>
      <c r="KOT36" s="291"/>
      <c r="KOU36" s="291"/>
      <c r="KOV36" s="291"/>
      <c r="KOW36" s="291"/>
      <c r="KOX36" s="291"/>
      <c r="KOY36" s="291"/>
      <c r="KOZ36" s="291"/>
      <c r="KPA36" s="291"/>
      <c r="KPB36" s="291"/>
      <c r="KPC36" s="291"/>
      <c r="KPD36" s="291"/>
      <c r="KPE36" s="291"/>
      <c r="KPF36" s="291"/>
      <c r="KPG36" s="291"/>
      <c r="KPH36" s="291"/>
      <c r="KPI36" s="291"/>
      <c r="KPJ36" s="291"/>
      <c r="KPK36" s="291"/>
      <c r="KPL36" s="291"/>
      <c r="KPM36" s="291"/>
      <c r="KPN36" s="291"/>
      <c r="KPO36" s="291"/>
      <c r="KPP36" s="291"/>
      <c r="KPQ36" s="291"/>
      <c r="KPR36" s="291"/>
      <c r="KPS36" s="291"/>
      <c r="KPT36" s="291"/>
      <c r="KPU36" s="291"/>
      <c r="KPV36" s="291"/>
      <c r="KPW36" s="291"/>
      <c r="KPX36" s="291"/>
      <c r="KPY36" s="291"/>
      <c r="KPZ36" s="291"/>
      <c r="KQA36" s="291"/>
      <c r="KQB36" s="291"/>
      <c r="KQC36" s="291"/>
      <c r="KQD36" s="291"/>
      <c r="KQE36" s="291"/>
      <c r="KQF36" s="291"/>
      <c r="KQG36" s="291"/>
      <c r="KQH36" s="291"/>
      <c r="KQI36" s="291"/>
      <c r="KQJ36" s="291"/>
      <c r="KQK36" s="291"/>
      <c r="KQL36" s="291"/>
      <c r="KQM36" s="291"/>
      <c r="KQN36" s="291"/>
      <c r="KQO36" s="291"/>
      <c r="KQP36" s="291"/>
      <c r="KQQ36" s="291"/>
      <c r="KQR36" s="291"/>
      <c r="KQS36" s="291"/>
      <c r="KQT36" s="291"/>
      <c r="KQU36" s="291"/>
      <c r="KQV36" s="291"/>
      <c r="KQW36" s="291"/>
      <c r="KQX36" s="291"/>
      <c r="KQY36" s="291"/>
      <c r="KQZ36" s="291"/>
      <c r="KRA36" s="291"/>
      <c r="KRB36" s="291"/>
      <c r="KRC36" s="291"/>
      <c r="KRD36" s="291"/>
      <c r="KRE36" s="291"/>
      <c r="KRF36" s="291"/>
      <c r="KRG36" s="291"/>
      <c r="KRH36" s="291"/>
      <c r="KRI36" s="291"/>
      <c r="KRJ36" s="291"/>
      <c r="KRK36" s="291"/>
      <c r="KRL36" s="291"/>
      <c r="KRM36" s="291"/>
      <c r="KRN36" s="291"/>
      <c r="KRO36" s="291"/>
      <c r="KRP36" s="291"/>
      <c r="KRQ36" s="291"/>
      <c r="KRR36" s="291"/>
      <c r="KRS36" s="291"/>
      <c r="KRT36" s="291"/>
      <c r="KRU36" s="291"/>
      <c r="KRV36" s="291"/>
      <c r="KRW36" s="291"/>
      <c r="KRX36" s="291"/>
      <c r="KRY36" s="291"/>
      <c r="KRZ36" s="291"/>
      <c r="KSA36" s="291"/>
      <c r="KSB36" s="291"/>
      <c r="KSC36" s="291"/>
      <c r="KSD36" s="291"/>
      <c r="KSE36" s="291"/>
      <c r="KSF36" s="291"/>
      <c r="KSG36" s="291"/>
      <c r="KSH36" s="291"/>
      <c r="KSI36" s="291"/>
      <c r="KSJ36" s="291"/>
      <c r="KSK36" s="291"/>
      <c r="KSL36" s="291"/>
      <c r="KSM36" s="291"/>
      <c r="KSN36" s="291"/>
      <c r="KSO36" s="291"/>
      <c r="KSP36" s="291"/>
      <c r="KSQ36" s="291"/>
      <c r="KSR36" s="291"/>
      <c r="KSS36" s="291"/>
      <c r="KST36" s="291"/>
      <c r="KSU36" s="291"/>
      <c r="KSV36" s="291"/>
      <c r="KSW36" s="291"/>
      <c r="KSX36" s="291"/>
      <c r="KSY36" s="291"/>
      <c r="KSZ36" s="291"/>
      <c r="KTA36" s="291"/>
      <c r="KTB36" s="291"/>
      <c r="KTC36" s="291"/>
      <c r="KTD36" s="291"/>
      <c r="KTE36" s="291"/>
      <c r="KTF36" s="291"/>
      <c r="KTG36" s="291"/>
      <c r="KTH36" s="291"/>
      <c r="KTI36" s="291"/>
      <c r="KTJ36" s="291"/>
      <c r="KTK36" s="291"/>
      <c r="KTL36" s="291"/>
      <c r="KTM36" s="291"/>
      <c r="KTN36" s="291"/>
      <c r="KTO36" s="291"/>
      <c r="KTP36" s="291"/>
      <c r="KTQ36" s="291"/>
      <c r="KTR36" s="291"/>
      <c r="KTS36" s="291"/>
      <c r="KTT36" s="291"/>
      <c r="KTU36" s="291"/>
      <c r="KTV36" s="291"/>
      <c r="KTW36" s="291"/>
      <c r="KTX36" s="291"/>
      <c r="KTY36" s="291"/>
      <c r="KTZ36" s="291"/>
      <c r="KUA36" s="291"/>
      <c r="KUB36" s="291"/>
      <c r="KUC36" s="291"/>
      <c r="KUD36" s="291"/>
      <c r="KUE36" s="291"/>
      <c r="KUF36" s="291"/>
      <c r="KUG36" s="291"/>
      <c r="KUH36" s="291"/>
      <c r="KUI36" s="291"/>
      <c r="KUJ36" s="291"/>
      <c r="KUK36" s="291"/>
      <c r="KUL36" s="291"/>
      <c r="KUM36" s="291"/>
      <c r="KUN36" s="291"/>
      <c r="KUO36" s="291"/>
      <c r="KUP36" s="291"/>
      <c r="KUQ36" s="291"/>
      <c r="KUR36" s="291"/>
      <c r="KUS36" s="291"/>
      <c r="KUT36" s="291"/>
      <c r="KUU36" s="291"/>
      <c r="KUV36" s="291"/>
      <c r="KUW36" s="291"/>
      <c r="KUX36" s="291"/>
      <c r="KUY36" s="291"/>
      <c r="KUZ36" s="291"/>
      <c r="KVA36" s="291"/>
      <c r="KVB36" s="291"/>
      <c r="KVC36" s="291"/>
      <c r="KVD36" s="291"/>
      <c r="KVE36" s="291"/>
      <c r="KVF36" s="291"/>
      <c r="KVG36" s="291"/>
      <c r="KVH36" s="291"/>
      <c r="KVI36" s="291"/>
      <c r="KVJ36" s="291"/>
      <c r="KVK36" s="291"/>
      <c r="KVL36" s="291"/>
      <c r="KVM36" s="291"/>
      <c r="KVN36" s="291"/>
      <c r="KVO36" s="291"/>
      <c r="KVP36" s="291"/>
      <c r="KVQ36" s="291"/>
      <c r="KVR36" s="291"/>
      <c r="KVS36" s="291"/>
      <c r="KVT36" s="291"/>
      <c r="KVU36" s="291"/>
      <c r="KVV36" s="291"/>
      <c r="KVW36" s="291"/>
      <c r="KVX36" s="291"/>
      <c r="KVY36" s="291"/>
      <c r="KVZ36" s="291"/>
      <c r="KWA36" s="291"/>
      <c r="KWB36" s="291"/>
      <c r="KWC36" s="291"/>
      <c r="KWD36" s="291"/>
      <c r="KWE36" s="291"/>
      <c r="KWF36" s="291"/>
      <c r="KWG36" s="291"/>
      <c r="KWH36" s="291"/>
      <c r="KWI36" s="291"/>
      <c r="KWJ36" s="291"/>
      <c r="KWK36" s="291"/>
      <c r="KWL36" s="291"/>
      <c r="KWM36" s="291"/>
      <c r="KWN36" s="291"/>
      <c r="KWO36" s="291"/>
      <c r="KWP36" s="291"/>
      <c r="KWQ36" s="291"/>
      <c r="KWR36" s="291"/>
      <c r="KWS36" s="291"/>
      <c r="KWT36" s="291"/>
      <c r="KWU36" s="291"/>
      <c r="KWV36" s="291"/>
      <c r="KWW36" s="291"/>
      <c r="KWX36" s="291"/>
      <c r="KWY36" s="291"/>
      <c r="KWZ36" s="291"/>
      <c r="KXA36" s="291"/>
      <c r="KXB36" s="291"/>
      <c r="KXC36" s="291"/>
      <c r="KXD36" s="291"/>
      <c r="KXE36" s="291"/>
      <c r="KXF36" s="291"/>
      <c r="KXG36" s="291"/>
      <c r="KXH36" s="291"/>
      <c r="KXI36" s="291"/>
      <c r="KXJ36" s="291"/>
      <c r="KXK36" s="291"/>
      <c r="KXL36" s="291"/>
      <c r="KXM36" s="291"/>
      <c r="KXN36" s="291"/>
      <c r="KXO36" s="291"/>
      <c r="KXP36" s="291"/>
      <c r="KXQ36" s="291"/>
      <c r="KXR36" s="291"/>
      <c r="KXS36" s="291"/>
      <c r="KXT36" s="291"/>
      <c r="KXU36" s="291"/>
      <c r="KXV36" s="291"/>
      <c r="KXW36" s="291"/>
      <c r="KXX36" s="291"/>
      <c r="KXY36" s="291"/>
      <c r="KXZ36" s="291"/>
      <c r="KYA36" s="291"/>
      <c r="KYB36" s="291"/>
      <c r="KYC36" s="291"/>
      <c r="KYD36" s="291"/>
      <c r="KYE36" s="291"/>
      <c r="KYF36" s="291"/>
      <c r="KYG36" s="291"/>
      <c r="KYH36" s="291"/>
      <c r="KYI36" s="291"/>
      <c r="KYJ36" s="291"/>
      <c r="KYK36" s="291"/>
      <c r="KYL36" s="291"/>
      <c r="KYM36" s="291"/>
      <c r="KYN36" s="291"/>
      <c r="KYO36" s="291"/>
      <c r="KYP36" s="291"/>
      <c r="KYQ36" s="291"/>
      <c r="KYR36" s="291"/>
      <c r="KYS36" s="291"/>
      <c r="KYT36" s="291"/>
      <c r="KYU36" s="291"/>
      <c r="KYV36" s="291"/>
      <c r="KYW36" s="291"/>
      <c r="KYX36" s="291"/>
      <c r="KYY36" s="291"/>
      <c r="KYZ36" s="291"/>
      <c r="KZA36" s="291"/>
      <c r="KZB36" s="291"/>
      <c r="KZC36" s="291"/>
      <c r="KZD36" s="291"/>
      <c r="KZE36" s="291"/>
      <c r="KZF36" s="291"/>
      <c r="KZG36" s="291"/>
      <c r="KZH36" s="291"/>
      <c r="KZI36" s="291"/>
      <c r="KZJ36" s="291"/>
      <c r="KZK36" s="291"/>
      <c r="KZL36" s="291"/>
      <c r="KZM36" s="291"/>
      <c r="KZN36" s="291"/>
      <c r="KZO36" s="291"/>
      <c r="KZP36" s="291"/>
      <c r="KZQ36" s="291"/>
      <c r="KZR36" s="291"/>
      <c r="KZS36" s="291"/>
      <c r="KZT36" s="291"/>
      <c r="KZU36" s="291"/>
      <c r="KZV36" s="291"/>
      <c r="KZW36" s="291"/>
      <c r="KZX36" s="291"/>
      <c r="KZY36" s="291"/>
      <c r="KZZ36" s="291"/>
      <c r="LAA36" s="291"/>
      <c r="LAB36" s="291"/>
      <c r="LAC36" s="291"/>
      <c r="LAD36" s="291"/>
      <c r="LAE36" s="291"/>
      <c r="LAF36" s="291"/>
      <c r="LAG36" s="291"/>
      <c r="LAH36" s="291"/>
      <c r="LAI36" s="291"/>
      <c r="LAJ36" s="291"/>
      <c r="LAK36" s="291"/>
      <c r="LAL36" s="291"/>
      <c r="LAM36" s="291"/>
      <c r="LAN36" s="291"/>
      <c r="LAO36" s="291"/>
      <c r="LAP36" s="291"/>
      <c r="LAQ36" s="291"/>
      <c r="LAR36" s="291"/>
      <c r="LAS36" s="291"/>
      <c r="LAT36" s="291"/>
      <c r="LAU36" s="291"/>
      <c r="LAV36" s="291"/>
      <c r="LAW36" s="291"/>
      <c r="LAX36" s="291"/>
      <c r="LAY36" s="291"/>
      <c r="LAZ36" s="291"/>
      <c r="LBA36" s="291"/>
      <c r="LBB36" s="291"/>
      <c r="LBC36" s="291"/>
      <c r="LBD36" s="291"/>
      <c r="LBE36" s="291"/>
      <c r="LBF36" s="291"/>
      <c r="LBG36" s="291"/>
      <c r="LBH36" s="291"/>
      <c r="LBI36" s="291"/>
      <c r="LBJ36" s="291"/>
      <c r="LBK36" s="291"/>
      <c r="LBL36" s="291"/>
      <c r="LBM36" s="291"/>
      <c r="LBN36" s="291"/>
      <c r="LBO36" s="291"/>
      <c r="LBP36" s="291"/>
      <c r="LBQ36" s="291"/>
      <c r="LBR36" s="291"/>
      <c r="LBS36" s="291"/>
      <c r="LBT36" s="291"/>
      <c r="LBU36" s="291"/>
      <c r="LBV36" s="291"/>
      <c r="LBW36" s="291"/>
      <c r="LBX36" s="291"/>
      <c r="LBY36" s="291"/>
      <c r="LBZ36" s="291"/>
      <c r="LCA36" s="291"/>
      <c r="LCB36" s="291"/>
      <c r="LCC36" s="291"/>
      <c r="LCD36" s="291"/>
      <c r="LCE36" s="291"/>
      <c r="LCF36" s="291"/>
      <c r="LCG36" s="291"/>
      <c r="LCH36" s="291"/>
      <c r="LCI36" s="291"/>
      <c r="LCJ36" s="291"/>
      <c r="LCK36" s="291"/>
      <c r="LCL36" s="291"/>
      <c r="LCM36" s="291"/>
      <c r="LCN36" s="291"/>
      <c r="LCO36" s="291"/>
      <c r="LCP36" s="291"/>
      <c r="LCQ36" s="291"/>
      <c r="LCR36" s="291"/>
      <c r="LCS36" s="291"/>
      <c r="LCT36" s="291"/>
      <c r="LCU36" s="291"/>
      <c r="LCV36" s="291"/>
      <c r="LCW36" s="291"/>
      <c r="LCX36" s="291"/>
      <c r="LCY36" s="291"/>
      <c r="LCZ36" s="291"/>
      <c r="LDA36" s="291"/>
      <c r="LDB36" s="291"/>
      <c r="LDC36" s="291"/>
      <c r="LDD36" s="291"/>
      <c r="LDE36" s="291"/>
      <c r="LDF36" s="291"/>
      <c r="LDG36" s="291"/>
      <c r="LDH36" s="291"/>
      <c r="LDI36" s="291"/>
      <c r="LDJ36" s="291"/>
      <c r="LDK36" s="291"/>
      <c r="LDL36" s="291"/>
      <c r="LDM36" s="291"/>
      <c r="LDN36" s="291"/>
      <c r="LDO36" s="291"/>
      <c r="LDP36" s="291"/>
      <c r="LDQ36" s="291"/>
      <c r="LDR36" s="291"/>
      <c r="LDS36" s="291"/>
      <c r="LDT36" s="291"/>
      <c r="LDU36" s="291"/>
      <c r="LDV36" s="291"/>
      <c r="LDW36" s="291"/>
      <c r="LDX36" s="291"/>
      <c r="LDY36" s="291"/>
      <c r="LDZ36" s="291"/>
      <c r="LEA36" s="291"/>
      <c r="LEB36" s="291"/>
      <c r="LEC36" s="291"/>
      <c r="LED36" s="291"/>
      <c r="LEE36" s="291"/>
      <c r="LEF36" s="291"/>
      <c r="LEG36" s="291"/>
      <c r="LEH36" s="291"/>
      <c r="LEI36" s="291"/>
      <c r="LEJ36" s="291"/>
      <c r="LEK36" s="291"/>
      <c r="LEL36" s="291"/>
      <c r="LEM36" s="291"/>
      <c r="LEN36" s="291"/>
      <c r="LEO36" s="291"/>
      <c r="LEP36" s="291"/>
      <c r="LEQ36" s="291"/>
      <c r="LER36" s="291"/>
      <c r="LES36" s="291"/>
      <c r="LET36" s="291"/>
      <c r="LEU36" s="291"/>
      <c r="LEV36" s="291"/>
      <c r="LEW36" s="291"/>
      <c r="LEX36" s="291"/>
      <c r="LEY36" s="291"/>
      <c r="LEZ36" s="291"/>
      <c r="LFA36" s="291"/>
      <c r="LFB36" s="291"/>
      <c r="LFC36" s="291"/>
      <c r="LFD36" s="291"/>
      <c r="LFE36" s="291"/>
      <c r="LFF36" s="291"/>
      <c r="LFG36" s="291"/>
      <c r="LFH36" s="291"/>
      <c r="LFI36" s="291"/>
      <c r="LFJ36" s="291"/>
      <c r="LFK36" s="291"/>
      <c r="LFL36" s="291"/>
      <c r="LFM36" s="291"/>
      <c r="LFN36" s="291"/>
      <c r="LFO36" s="291"/>
      <c r="LFP36" s="291"/>
      <c r="LFQ36" s="291"/>
      <c r="LFR36" s="291"/>
      <c r="LFS36" s="291"/>
      <c r="LFT36" s="291"/>
      <c r="LFU36" s="291"/>
      <c r="LFV36" s="291"/>
      <c r="LFW36" s="291"/>
      <c r="LFX36" s="291"/>
      <c r="LFY36" s="291"/>
      <c r="LFZ36" s="291"/>
      <c r="LGA36" s="291"/>
      <c r="LGB36" s="291"/>
      <c r="LGC36" s="291"/>
      <c r="LGD36" s="291"/>
      <c r="LGE36" s="291"/>
      <c r="LGF36" s="291"/>
      <c r="LGG36" s="291"/>
      <c r="LGH36" s="291"/>
      <c r="LGI36" s="291"/>
      <c r="LGJ36" s="291"/>
      <c r="LGK36" s="291"/>
      <c r="LGL36" s="291"/>
      <c r="LGM36" s="291"/>
      <c r="LGN36" s="291"/>
      <c r="LGO36" s="291"/>
      <c r="LGP36" s="291"/>
      <c r="LGQ36" s="291"/>
      <c r="LGR36" s="291"/>
      <c r="LGS36" s="291"/>
      <c r="LGT36" s="291"/>
      <c r="LGU36" s="291"/>
      <c r="LGV36" s="291"/>
      <c r="LGW36" s="291"/>
      <c r="LGX36" s="291"/>
      <c r="LGY36" s="291"/>
      <c r="LGZ36" s="291"/>
      <c r="LHA36" s="291"/>
      <c r="LHB36" s="291"/>
      <c r="LHC36" s="291"/>
      <c r="LHD36" s="291"/>
      <c r="LHE36" s="291"/>
      <c r="LHF36" s="291"/>
      <c r="LHG36" s="291"/>
      <c r="LHH36" s="291"/>
      <c r="LHI36" s="291"/>
      <c r="LHJ36" s="291"/>
      <c r="LHK36" s="291"/>
      <c r="LHL36" s="291"/>
      <c r="LHM36" s="291"/>
      <c r="LHN36" s="291"/>
      <c r="LHO36" s="291"/>
      <c r="LHP36" s="291"/>
      <c r="LHQ36" s="291"/>
      <c r="LHR36" s="291"/>
      <c r="LHS36" s="291"/>
      <c r="LHT36" s="291"/>
      <c r="LHU36" s="291"/>
      <c r="LHV36" s="291"/>
      <c r="LHW36" s="291"/>
      <c r="LHX36" s="291"/>
      <c r="LHY36" s="291"/>
      <c r="LHZ36" s="291"/>
      <c r="LIA36" s="291"/>
      <c r="LIB36" s="291"/>
      <c r="LIC36" s="291"/>
      <c r="LID36" s="291"/>
      <c r="LIE36" s="291"/>
      <c r="LIF36" s="291"/>
      <c r="LIG36" s="291"/>
      <c r="LIH36" s="291"/>
      <c r="LII36" s="291"/>
      <c r="LIJ36" s="291"/>
      <c r="LIK36" s="291"/>
      <c r="LIL36" s="291"/>
      <c r="LIM36" s="291"/>
      <c r="LIN36" s="291"/>
      <c r="LIO36" s="291"/>
      <c r="LIP36" s="291"/>
      <c r="LIQ36" s="291"/>
      <c r="LIR36" s="291"/>
      <c r="LIS36" s="291"/>
      <c r="LIT36" s="291"/>
      <c r="LIU36" s="291"/>
      <c r="LIV36" s="291"/>
      <c r="LIW36" s="291"/>
      <c r="LIX36" s="291"/>
      <c r="LIY36" s="291"/>
      <c r="LIZ36" s="291"/>
      <c r="LJA36" s="291"/>
      <c r="LJB36" s="291"/>
      <c r="LJC36" s="291"/>
      <c r="LJD36" s="291"/>
      <c r="LJE36" s="291"/>
      <c r="LJF36" s="291"/>
      <c r="LJG36" s="291"/>
      <c r="LJH36" s="291"/>
      <c r="LJI36" s="291"/>
      <c r="LJJ36" s="291"/>
      <c r="LJK36" s="291"/>
      <c r="LJL36" s="291"/>
      <c r="LJM36" s="291"/>
      <c r="LJN36" s="291"/>
      <c r="LJO36" s="291"/>
      <c r="LJP36" s="291"/>
      <c r="LJQ36" s="291"/>
      <c r="LJR36" s="291"/>
      <c r="LJS36" s="291"/>
      <c r="LJT36" s="291"/>
      <c r="LJU36" s="291"/>
      <c r="LJV36" s="291"/>
      <c r="LJW36" s="291"/>
      <c r="LJX36" s="291"/>
      <c r="LJY36" s="291"/>
      <c r="LJZ36" s="291"/>
      <c r="LKA36" s="291"/>
      <c r="LKB36" s="291"/>
      <c r="LKC36" s="291"/>
      <c r="LKD36" s="291"/>
      <c r="LKE36" s="291"/>
      <c r="LKF36" s="291"/>
      <c r="LKG36" s="291"/>
      <c r="LKH36" s="291"/>
      <c r="LKI36" s="291"/>
      <c r="LKJ36" s="291"/>
      <c r="LKK36" s="291"/>
      <c r="LKL36" s="291"/>
      <c r="LKM36" s="291"/>
      <c r="LKN36" s="291"/>
      <c r="LKO36" s="291"/>
      <c r="LKP36" s="291"/>
      <c r="LKQ36" s="291"/>
      <c r="LKR36" s="291"/>
      <c r="LKS36" s="291"/>
      <c r="LKT36" s="291"/>
      <c r="LKU36" s="291"/>
      <c r="LKV36" s="291"/>
      <c r="LKW36" s="291"/>
      <c r="LKX36" s="291"/>
      <c r="LKY36" s="291"/>
      <c r="LKZ36" s="291"/>
      <c r="LLA36" s="291"/>
      <c r="LLB36" s="291"/>
      <c r="LLC36" s="291"/>
      <c r="LLD36" s="291"/>
      <c r="LLE36" s="291"/>
      <c r="LLF36" s="291"/>
      <c r="LLG36" s="291"/>
      <c r="LLH36" s="291"/>
      <c r="LLI36" s="291"/>
      <c r="LLJ36" s="291"/>
      <c r="LLK36" s="291"/>
      <c r="LLL36" s="291"/>
      <c r="LLM36" s="291"/>
      <c r="LLN36" s="291"/>
      <c r="LLO36" s="291"/>
      <c r="LLP36" s="291"/>
      <c r="LLQ36" s="291"/>
      <c r="LLR36" s="291"/>
      <c r="LLS36" s="291"/>
      <c r="LLT36" s="291"/>
      <c r="LLU36" s="291"/>
      <c r="LLV36" s="291"/>
      <c r="LLW36" s="291"/>
      <c r="LLX36" s="291"/>
      <c r="LLY36" s="291"/>
      <c r="LLZ36" s="291"/>
      <c r="LMA36" s="291"/>
      <c r="LMB36" s="291"/>
      <c r="LMC36" s="291"/>
      <c r="LMD36" s="291"/>
      <c r="LME36" s="291"/>
      <c r="LMF36" s="291"/>
      <c r="LMG36" s="291"/>
      <c r="LMH36" s="291"/>
      <c r="LMI36" s="291"/>
      <c r="LMJ36" s="291"/>
      <c r="LMK36" s="291"/>
      <c r="LML36" s="291"/>
      <c r="LMM36" s="291"/>
      <c r="LMN36" s="291"/>
      <c r="LMO36" s="291"/>
      <c r="LMP36" s="291"/>
      <c r="LMQ36" s="291"/>
      <c r="LMR36" s="291"/>
      <c r="LMS36" s="291"/>
      <c r="LMT36" s="291"/>
      <c r="LMU36" s="291"/>
      <c r="LMV36" s="291"/>
      <c r="LMW36" s="291"/>
      <c r="LMX36" s="291"/>
      <c r="LMY36" s="291"/>
      <c r="LMZ36" s="291"/>
      <c r="LNA36" s="291"/>
      <c r="LNB36" s="291"/>
      <c r="LNC36" s="291"/>
      <c r="LND36" s="291"/>
      <c r="LNE36" s="291"/>
      <c r="LNF36" s="291"/>
      <c r="LNG36" s="291"/>
      <c r="LNH36" s="291"/>
      <c r="LNI36" s="291"/>
      <c r="LNJ36" s="291"/>
      <c r="LNK36" s="291"/>
      <c r="LNL36" s="291"/>
      <c r="LNM36" s="291"/>
      <c r="LNN36" s="291"/>
      <c r="LNO36" s="291"/>
      <c r="LNP36" s="291"/>
      <c r="LNQ36" s="291"/>
      <c r="LNR36" s="291"/>
      <c r="LNS36" s="291"/>
      <c r="LNT36" s="291"/>
      <c r="LNU36" s="291"/>
      <c r="LNV36" s="291"/>
      <c r="LNW36" s="291"/>
      <c r="LNX36" s="291"/>
      <c r="LNY36" s="291"/>
      <c r="LNZ36" s="291"/>
      <c r="LOA36" s="291"/>
      <c r="LOB36" s="291"/>
      <c r="LOC36" s="291"/>
      <c r="LOD36" s="291"/>
      <c r="LOE36" s="291"/>
      <c r="LOF36" s="291"/>
      <c r="LOG36" s="291"/>
      <c r="LOH36" s="291"/>
      <c r="LOI36" s="291"/>
      <c r="LOJ36" s="291"/>
      <c r="LOK36" s="291"/>
      <c r="LOL36" s="291"/>
      <c r="LOM36" s="291"/>
      <c r="LON36" s="291"/>
      <c r="LOO36" s="291"/>
      <c r="LOP36" s="291"/>
      <c r="LOQ36" s="291"/>
      <c r="LOR36" s="291"/>
      <c r="LOS36" s="291"/>
      <c r="LOT36" s="291"/>
      <c r="LOU36" s="291"/>
      <c r="LOV36" s="291"/>
      <c r="LOW36" s="291"/>
      <c r="LOX36" s="291"/>
      <c r="LOY36" s="291"/>
      <c r="LOZ36" s="291"/>
      <c r="LPA36" s="291"/>
      <c r="LPB36" s="291"/>
      <c r="LPC36" s="291"/>
      <c r="LPD36" s="291"/>
      <c r="LPE36" s="291"/>
      <c r="LPF36" s="291"/>
      <c r="LPG36" s="291"/>
      <c r="LPH36" s="291"/>
      <c r="LPI36" s="291"/>
      <c r="LPJ36" s="291"/>
      <c r="LPK36" s="291"/>
      <c r="LPL36" s="291"/>
      <c r="LPM36" s="291"/>
      <c r="LPN36" s="291"/>
      <c r="LPO36" s="291"/>
      <c r="LPP36" s="291"/>
      <c r="LPQ36" s="291"/>
      <c r="LPR36" s="291"/>
      <c r="LPS36" s="291"/>
      <c r="LPT36" s="291"/>
      <c r="LPU36" s="291"/>
      <c r="LPV36" s="291"/>
      <c r="LPW36" s="291"/>
      <c r="LPX36" s="291"/>
      <c r="LPY36" s="291"/>
      <c r="LPZ36" s="291"/>
      <c r="LQA36" s="291"/>
      <c r="LQB36" s="291"/>
      <c r="LQC36" s="291"/>
      <c r="LQD36" s="291"/>
      <c r="LQE36" s="291"/>
      <c r="LQF36" s="291"/>
      <c r="LQG36" s="291"/>
      <c r="LQH36" s="291"/>
      <c r="LQI36" s="291"/>
      <c r="LQJ36" s="291"/>
      <c r="LQK36" s="291"/>
      <c r="LQL36" s="291"/>
      <c r="LQM36" s="291"/>
      <c r="LQN36" s="291"/>
      <c r="LQO36" s="291"/>
      <c r="LQP36" s="291"/>
      <c r="LQQ36" s="291"/>
      <c r="LQR36" s="291"/>
      <c r="LQS36" s="291"/>
      <c r="LQT36" s="291"/>
      <c r="LQU36" s="291"/>
      <c r="LQV36" s="291"/>
      <c r="LQW36" s="291"/>
      <c r="LQX36" s="291"/>
      <c r="LQY36" s="291"/>
      <c r="LQZ36" s="291"/>
      <c r="LRA36" s="291"/>
      <c r="LRB36" s="291"/>
      <c r="LRC36" s="291"/>
      <c r="LRD36" s="291"/>
      <c r="LRE36" s="291"/>
      <c r="LRF36" s="291"/>
      <c r="LRG36" s="291"/>
      <c r="LRH36" s="291"/>
      <c r="LRI36" s="291"/>
      <c r="LRJ36" s="291"/>
      <c r="LRK36" s="291"/>
      <c r="LRL36" s="291"/>
      <c r="LRM36" s="291"/>
      <c r="LRN36" s="291"/>
      <c r="LRO36" s="291"/>
      <c r="LRP36" s="291"/>
      <c r="LRQ36" s="291"/>
      <c r="LRR36" s="291"/>
      <c r="LRS36" s="291"/>
      <c r="LRT36" s="291"/>
      <c r="LRU36" s="291"/>
      <c r="LRV36" s="291"/>
      <c r="LRW36" s="291"/>
      <c r="LRX36" s="291"/>
      <c r="LRY36" s="291"/>
      <c r="LRZ36" s="291"/>
      <c r="LSA36" s="291"/>
      <c r="LSB36" s="291"/>
      <c r="LSC36" s="291"/>
      <c r="LSD36" s="291"/>
      <c r="LSE36" s="291"/>
      <c r="LSF36" s="291"/>
      <c r="LSG36" s="291"/>
      <c r="LSH36" s="291"/>
      <c r="LSI36" s="291"/>
      <c r="LSJ36" s="291"/>
      <c r="LSK36" s="291"/>
      <c r="LSL36" s="291"/>
      <c r="LSM36" s="291"/>
      <c r="LSN36" s="291"/>
      <c r="LSO36" s="291"/>
      <c r="LSP36" s="291"/>
      <c r="LSQ36" s="291"/>
      <c r="LSR36" s="291"/>
      <c r="LSS36" s="291"/>
      <c r="LST36" s="291"/>
      <c r="LSU36" s="291"/>
      <c r="LSV36" s="291"/>
      <c r="LSW36" s="291"/>
      <c r="LSX36" s="291"/>
      <c r="LSY36" s="291"/>
      <c r="LSZ36" s="291"/>
      <c r="LTA36" s="291"/>
      <c r="LTB36" s="291"/>
      <c r="LTC36" s="291"/>
      <c r="LTD36" s="291"/>
      <c r="LTE36" s="291"/>
      <c r="LTF36" s="291"/>
      <c r="LTG36" s="291"/>
      <c r="LTH36" s="291"/>
      <c r="LTI36" s="291"/>
      <c r="LTJ36" s="291"/>
      <c r="LTK36" s="291"/>
      <c r="LTL36" s="291"/>
      <c r="LTM36" s="291"/>
      <c r="LTN36" s="291"/>
      <c r="LTO36" s="291"/>
      <c r="LTP36" s="291"/>
      <c r="LTQ36" s="291"/>
      <c r="LTR36" s="291"/>
      <c r="LTS36" s="291"/>
      <c r="LTT36" s="291"/>
      <c r="LTU36" s="291"/>
      <c r="LTV36" s="291"/>
      <c r="LTW36" s="291"/>
      <c r="LTX36" s="291"/>
      <c r="LTY36" s="291"/>
      <c r="LTZ36" s="291"/>
      <c r="LUA36" s="291"/>
      <c r="LUB36" s="291"/>
      <c r="LUC36" s="291"/>
      <c r="LUD36" s="291"/>
      <c r="LUE36" s="291"/>
      <c r="LUF36" s="291"/>
      <c r="LUG36" s="291"/>
      <c r="LUH36" s="291"/>
      <c r="LUI36" s="291"/>
      <c r="LUJ36" s="291"/>
      <c r="LUK36" s="291"/>
      <c r="LUL36" s="291"/>
      <c r="LUM36" s="291"/>
      <c r="LUN36" s="291"/>
      <c r="LUO36" s="291"/>
      <c r="LUP36" s="291"/>
      <c r="LUQ36" s="291"/>
      <c r="LUR36" s="291"/>
      <c r="LUS36" s="291"/>
      <c r="LUT36" s="291"/>
      <c r="LUU36" s="291"/>
      <c r="LUV36" s="291"/>
      <c r="LUW36" s="291"/>
      <c r="LUX36" s="291"/>
      <c r="LUY36" s="291"/>
      <c r="LUZ36" s="291"/>
      <c r="LVA36" s="291"/>
      <c r="LVB36" s="291"/>
      <c r="LVC36" s="291"/>
      <c r="LVD36" s="291"/>
      <c r="LVE36" s="291"/>
      <c r="LVF36" s="291"/>
      <c r="LVG36" s="291"/>
      <c r="LVH36" s="291"/>
      <c r="LVI36" s="291"/>
      <c r="LVJ36" s="291"/>
      <c r="LVK36" s="291"/>
      <c r="LVL36" s="291"/>
      <c r="LVM36" s="291"/>
      <c r="LVN36" s="291"/>
      <c r="LVO36" s="291"/>
      <c r="LVP36" s="291"/>
      <c r="LVQ36" s="291"/>
      <c r="LVR36" s="291"/>
      <c r="LVS36" s="291"/>
      <c r="LVT36" s="291"/>
      <c r="LVU36" s="291"/>
      <c r="LVV36" s="291"/>
      <c r="LVW36" s="291"/>
      <c r="LVX36" s="291"/>
      <c r="LVY36" s="291"/>
      <c r="LVZ36" s="291"/>
      <c r="LWA36" s="291"/>
      <c r="LWB36" s="291"/>
      <c r="LWC36" s="291"/>
      <c r="LWD36" s="291"/>
      <c r="LWE36" s="291"/>
      <c r="LWF36" s="291"/>
      <c r="LWG36" s="291"/>
      <c r="LWH36" s="291"/>
      <c r="LWI36" s="291"/>
      <c r="LWJ36" s="291"/>
      <c r="LWK36" s="291"/>
      <c r="LWL36" s="291"/>
      <c r="LWM36" s="291"/>
      <c r="LWN36" s="291"/>
      <c r="LWO36" s="291"/>
      <c r="LWP36" s="291"/>
      <c r="LWQ36" s="291"/>
      <c r="LWR36" s="291"/>
      <c r="LWS36" s="291"/>
      <c r="LWT36" s="291"/>
      <c r="LWU36" s="291"/>
      <c r="LWV36" s="291"/>
      <c r="LWW36" s="291"/>
      <c r="LWX36" s="291"/>
      <c r="LWY36" s="291"/>
      <c r="LWZ36" s="291"/>
      <c r="LXA36" s="291"/>
      <c r="LXB36" s="291"/>
      <c r="LXC36" s="291"/>
      <c r="LXD36" s="291"/>
      <c r="LXE36" s="291"/>
      <c r="LXF36" s="291"/>
      <c r="LXG36" s="291"/>
      <c r="LXH36" s="291"/>
      <c r="LXI36" s="291"/>
      <c r="LXJ36" s="291"/>
      <c r="LXK36" s="291"/>
      <c r="LXL36" s="291"/>
      <c r="LXM36" s="291"/>
      <c r="LXN36" s="291"/>
      <c r="LXO36" s="291"/>
      <c r="LXP36" s="291"/>
      <c r="LXQ36" s="291"/>
      <c r="LXR36" s="291"/>
      <c r="LXS36" s="291"/>
      <c r="LXT36" s="291"/>
      <c r="LXU36" s="291"/>
      <c r="LXV36" s="291"/>
      <c r="LXW36" s="291"/>
      <c r="LXX36" s="291"/>
      <c r="LXY36" s="291"/>
      <c r="LXZ36" s="291"/>
      <c r="LYA36" s="291"/>
      <c r="LYB36" s="291"/>
      <c r="LYC36" s="291"/>
      <c r="LYD36" s="291"/>
      <c r="LYE36" s="291"/>
      <c r="LYF36" s="291"/>
      <c r="LYG36" s="291"/>
      <c r="LYH36" s="291"/>
      <c r="LYI36" s="291"/>
      <c r="LYJ36" s="291"/>
      <c r="LYK36" s="291"/>
      <c r="LYL36" s="291"/>
      <c r="LYM36" s="291"/>
      <c r="LYN36" s="291"/>
      <c r="LYO36" s="291"/>
      <c r="LYP36" s="291"/>
      <c r="LYQ36" s="291"/>
      <c r="LYR36" s="291"/>
      <c r="LYS36" s="291"/>
      <c r="LYT36" s="291"/>
      <c r="LYU36" s="291"/>
      <c r="LYV36" s="291"/>
      <c r="LYW36" s="291"/>
      <c r="LYX36" s="291"/>
      <c r="LYY36" s="291"/>
      <c r="LYZ36" s="291"/>
      <c r="LZA36" s="291"/>
      <c r="LZB36" s="291"/>
      <c r="LZC36" s="291"/>
      <c r="LZD36" s="291"/>
      <c r="LZE36" s="291"/>
      <c r="LZF36" s="291"/>
      <c r="LZG36" s="291"/>
      <c r="LZH36" s="291"/>
      <c r="LZI36" s="291"/>
      <c r="LZJ36" s="291"/>
      <c r="LZK36" s="291"/>
      <c r="LZL36" s="291"/>
      <c r="LZM36" s="291"/>
      <c r="LZN36" s="291"/>
      <c r="LZO36" s="291"/>
      <c r="LZP36" s="291"/>
      <c r="LZQ36" s="291"/>
      <c r="LZR36" s="291"/>
      <c r="LZS36" s="291"/>
      <c r="LZT36" s="291"/>
      <c r="LZU36" s="291"/>
      <c r="LZV36" s="291"/>
      <c r="LZW36" s="291"/>
      <c r="LZX36" s="291"/>
      <c r="LZY36" s="291"/>
      <c r="LZZ36" s="291"/>
      <c r="MAA36" s="291"/>
      <c r="MAB36" s="291"/>
      <c r="MAC36" s="291"/>
      <c r="MAD36" s="291"/>
      <c r="MAE36" s="291"/>
      <c r="MAF36" s="291"/>
      <c r="MAG36" s="291"/>
      <c r="MAH36" s="291"/>
      <c r="MAI36" s="291"/>
      <c r="MAJ36" s="291"/>
      <c r="MAK36" s="291"/>
      <c r="MAL36" s="291"/>
      <c r="MAM36" s="291"/>
      <c r="MAN36" s="291"/>
      <c r="MAO36" s="291"/>
      <c r="MAP36" s="291"/>
      <c r="MAQ36" s="291"/>
      <c r="MAR36" s="291"/>
      <c r="MAS36" s="291"/>
      <c r="MAT36" s="291"/>
      <c r="MAU36" s="291"/>
      <c r="MAV36" s="291"/>
      <c r="MAW36" s="291"/>
      <c r="MAX36" s="291"/>
      <c r="MAY36" s="291"/>
      <c r="MAZ36" s="291"/>
      <c r="MBA36" s="291"/>
      <c r="MBB36" s="291"/>
      <c r="MBC36" s="291"/>
      <c r="MBD36" s="291"/>
      <c r="MBE36" s="291"/>
      <c r="MBF36" s="291"/>
      <c r="MBG36" s="291"/>
      <c r="MBH36" s="291"/>
      <c r="MBI36" s="291"/>
      <c r="MBJ36" s="291"/>
      <c r="MBK36" s="291"/>
      <c r="MBL36" s="291"/>
      <c r="MBM36" s="291"/>
      <c r="MBN36" s="291"/>
      <c r="MBO36" s="291"/>
      <c r="MBP36" s="291"/>
      <c r="MBQ36" s="291"/>
      <c r="MBR36" s="291"/>
      <c r="MBS36" s="291"/>
      <c r="MBT36" s="291"/>
      <c r="MBU36" s="291"/>
      <c r="MBV36" s="291"/>
      <c r="MBW36" s="291"/>
      <c r="MBX36" s="291"/>
      <c r="MBY36" s="291"/>
      <c r="MBZ36" s="291"/>
      <c r="MCA36" s="291"/>
      <c r="MCB36" s="291"/>
      <c r="MCC36" s="291"/>
      <c r="MCD36" s="291"/>
      <c r="MCE36" s="291"/>
      <c r="MCF36" s="291"/>
      <c r="MCG36" s="291"/>
      <c r="MCH36" s="291"/>
      <c r="MCI36" s="291"/>
      <c r="MCJ36" s="291"/>
      <c r="MCK36" s="291"/>
      <c r="MCL36" s="291"/>
      <c r="MCM36" s="291"/>
      <c r="MCN36" s="291"/>
      <c r="MCO36" s="291"/>
      <c r="MCP36" s="291"/>
      <c r="MCQ36" s="291"/>
      <c r="MCR36" s="291"/>
      <c r="MCS36" s="291"/>
      <c r="MCT36" s="291"/>
      <c r="MCU36" s="291"/>
      <c r="MCV36" s="291"/>
      <c r="MCW36" s="291"/>
      <c r="MCX36" s="291"/>
      <c r="MCY36" s="291"/>
      <c r="MCZ36" s="291"/>
      <c r="MDA36" s="291"/>
      <c r="MDB36" s="291"/>
      <c r="MDC36" s="291"/>
      <c r="MDD36" s="291"/>
      <c r="MDE36" s="291"/>
      <c r="MDF36" s="291"/>
      <c r="MDG36" s="291"/>
      <c r="MDH36" s="291"/>
      <c r="MDI36" s="291"/>
      <c r="MDJ36" s="291"/>
      <c r="MDK36" s="291"/>
      <c r="MDL36" s="291"/>
      <c r="MDM36" s="291"/>
      <c r="MDN36" s="291"/>
      <c r="MDO36" s="291"/>
      <c r="MDP36" s="291"/>
      <c r="MDQ36" s="291"/>
      <c r="MDR36" s="291"/>
      <c r="MDS36" s="291"/>
      <c r="MDT36" s="291"/>
      <c r="MDU36" s="291"/>
      <c r="MDV36" s="291"/>
      <c r="MDW36" s="291"/>
      <c r="MDX36" s="291"/>
      <c r="MDY36" s="291"/>
      <c r="MDZ36" s="291"/>
      <c r="MEA36" s="291"/>
      <c r="MEB36" s="291"/>
      <c r="MEC36" s="291"/>
      <c r="MED36" s="291"/>
      <c r="MEE36" s="291"/>
      <c r="MEF36" s="291"/>
      <c r="MEG36" s="291"/>
      <c r="MEH36" s="291"/>
      <c r="MEI36" s="291"/>
      <c r="MEJ36" s="291"/>
      <c r="MEK36" s="291"/>
      <c r="MEL36" s="291"/>
      <c r="MEM36" s="291"/>
      <c r="MEN36" s="291"/>
      <c r="MEO36" s="291"/>
      <c r="MEP36" s="291"/>
      <c r="MEQ36" s="291"/>
      <c r="MER36" s="291"/>
      <c r="MES36" s="291"/>
      <c r="MET36" s="291"/>
      <c r="MEU36" s="291"/>
      <c r="MEV36" s="291"/>
      <c r="MEW36" s="291"/>
      <c r="MEX36" s="291"/>
      <c r="MEY36" s="291"/>
      <c r="MEZ36" s="291"/>
      <c r="MFA36" s="291"/>
      <c r="MFB36" s="291"/>
      <c r="MFC36" s="291"/>
      <c r="MFD36" s="291"/>
      <c r="MFE36" s="291"/>
      <c r="MFF36" s="291"/>
      <c r="MFG36" s="291"/>
      <c r="MFH36" s="291"/>
      <c r="MFI36" s="291"/>
      <c r="MFJ36" s="291"/>
      <c r="MFK36" s="291"/>
      <c r="MFL36" s="291"/>
      <c r="MFM36" s="291"/>
      <c r="MFN36" s="291"/>
      <c r="MFO36" s="291"/>
      <c r="MFP36" s="291"/>
      <c r="MFQ36" s="291"/>
      <c r="MFR36" s="291"/>
      <c r="MFS36" s="291"/>
      <c r="MFT36" s="291"/>
      <c r="MFU36" s="291"/>
      <c r="MFV36" s="291"/>
      <c r="MFW36" s="291"/>
      <c r="MFX36" s="291"/>
      <c r="MFY36" s="291"/>
      <c r="MFZ36" s="291"/>
      <c r="MGA36" s="291"/>
      <c r="MGB36" s="291"/>
      <c r="MGC36" s="291"/>
      <c r="MGD36" s="291"/>
      <c r="MGE36" s="291"/>
      <c r="MGF36" s="291"/>
      <c r="MGG36" s="291"/>
      <c r="MGH36" s="291"/>
      <c r="MGI36" s="291"/>
      <c r="MGJ36" s="291"/>
      <c r="MGK36" s="291"/>
      <c r="MGL36" s="291"/>
      <c r="MGM36" s="291"/>
      <c r="MGN36" s="291"/>
      <c r="MGO36" s="291"/>
      <c r="MGP36" s="291"/>
      <c r="MGQ36" s="291"/>
      <c r="MGR36" s="291"/>
      <c r="MGS36" s="291"/>
      <c r="MGT36" s="291"/>
      <c r="MGU36" s="291"/>
      <c r="MGV36" s="291"/>
      <c r="MGW36" s="291"/>
      <c r="MGX36" s="291"/>
      <c r="MGY36" s="291"/>
      <c r="MGZ36" s="291"/>
      <c r="MHA36" s="291"/>
      <c r="MHB36" s="291"/>
      <c r="MHC36" s="291"/>
      <c r="MHD36" s="291"/>
      <c r="MHE36" s="291"/>
      <c r="MHF36" s="291"/>
      <c r="MHG36" s="291"/>
      <c r="MHH36" s="291"/>
      <c r="MHI36" s="291"/>
      <c r="MHJ36" s="291"/>
      <c r="MHK36" s="291"/>
      <c r="MHL36" s="291"/>
      <c r="MHM36" s="291"/>
      <c r="MHN36" s="291"/>
      <c r="MHO36" s="291"/>
      <c r="MHP36" s="291"/>
      <c r="MHQ36" s="291"/>
      <c r="MHR36" s="291"/>
      <c r="MHS36" s="291"/>
      <c r="MHT36" s="291"/>
      <c r="MHU36" s="291"/>
      <c r="MHV36" s="291"/>
      <c r="MHW36" s="291"/>
      <c r="MHX36" s="291"/>
      <c r="MHY36" s="291"/>
      <c r="MHZ36" s="291"/>
      <c r="MIA36" s="291"/>
      <c r="MIB36" s="291"/>
      <c r="MIC36" s="291"/>
      <c r="MID36" s="291"/>
      <c r="MIE36" s="291"/>
      <c r="MIF36" s="291"/>
      <c r="MIG36" s="291"/>
      <c r="MIH36" s="291"/>
      <c r="MII36" s="291"/>
      <c r="MIJ36" s="291"/>
      <c r="MIK36" s="291"/>
      <c r="MIL36" s="291"/>
      <c r="MIM36" s="291"/>
      <c r="MIN36" s="291"/>
      <c r="MIO36" s="291"/>
      <c r="MIP36" s="291"/>
      <c r="MIQ36" s="291"/>
      <c r="MIR36" s="291"/>
      <c r="MIS36" s="291"/>
      <c r="MIT36" s="291"/>
      <c r="MIU36" s="291"/>
      <c r="MIV36" s="291"/>
      <c r="MIW36" s="291"/>
      <c r="MIX36" s="291"/>
      <c r="MIY36" s="291"/>
      <c r="MIZ36" s="291"/>
      <c r="MJA36" s="291"/>
      <c r="MJB36" s="291"/>
      <c r="MJC36" s="291"/>
      <c r="MJD36" s="291"/>
      <c r="MJE36" s="291"/>
      <c r="MJF36" s="291"/>
      <c r="MJG36" s="291"/>
      <c r="MJH36" s="291"/>
      <c r="MJI36" s="291"/>
      <c r="MJJ36" s="291"/>
      <c r="MJK36" s="291"/>
      <c r="MJL36" s="291"/>
      <c r="MJM36" s="291"/>
      <c r="MJN36" s="291"/>
      <c r="MJO36" s="291"/>
      <c r="MJP36" s="291"/>
      <c r="MJQ36" s="291"/>
      <c r="MJR36" s="291"/>
      <c r="MJS36" s="291"/>
      <c r="MJT36" s="291"/>
      <c r="MJU36" s="291"/>
      <c r="MJV36" s="291"/>
      <c r="MJW36" s="291"/>
      <c r="MJX36" s="291"/>
      <c r="MJY36" s="291"/>
      <c r="MJZ36" s="291"/>
      <c r="MKA36" s="291"/>
      <c r="MKB36" s="291"/>
      <c r="MKC36" s="291"/>
      <c r="MKD36" s="291"/>
      <c r="MKE36" s="291"/>
      <c r="MKF36" s="291"/>
      <c r="MKG36" s="291"/>
      <c r="MKH36" s="291"/>
      <c r="MKI36" s="291"/>
      <c r="MKJ36" s="291"/>
      <c r="MKK36" s="291"/>
      <c r="MKL36" s="291"/>
      <c r="MKM36" s="291"/>
      <c r="MKN36" s="291"/>
      <c r="MKO36" s="291"/>
      <c r="MKP36" s="291"/>
      <c r="MKQ36" s="291"/>
      <c r="MKR36" s="291"/>
      <c r="MKS36" s="291"/>
      <c r="MKT36" s="291"/>
      <c r="MKU36" s="291"/>
      <c r="MKV36" s="291"/>
      <c r="MKW36" s="291"/>
      <c r="MKX36" s="291"/>
      <c r="MKY36" s="291"/>
      <c r="MKZ36" s="291"/>
      <c r="MLA36" s="291"/>
      <c r="MLB36" s="291"/>
      <c r="MLC36" s="291"/>
      <c r="MLD36" s="291"/>
      <c r="MLE36" s="291"/>
      <c r="MLF36" s="291"/>
      <c r="MLG36" s="291"/>
      <c r="MLH36" s="291"/>
      <c r="MLI36" s="291"/>
      <c r="MLJ36" s="291"/>
      <c r="MLK36" s="291"/>
      <c r="MLL36" s="291"/>
      <c r="MLM36" s="291"/>
      <c r="MLN36" s="291"/>
      <c r="MLO36" s="291"/>
      <c r="MLP36" s="291"/>
      <c r="MLQ36" s="291"/>
      <c r="MLR36" s="291"/>
      <c r="MLS36" s="291"/>
      <c r="MLT36" s="291"/>
      <c r="MLU36" s="291"/>
      <c r="MLV36" s="291"/>
      <c r="MLW36" s="291"/>
      <c r="MLX36" s="291"/>
      <c r="MLY36" s="291"/>
      <c r="MLZ36" s="291"/>
      <c r="MMA36" s="291"/>
      <c r="MMB36" s="291"/>
      <c r="MMC36" s="291"/>
      <c r="MMD36" s="291"/>
      <c r="MME36" s="291"/>
      <c r="MMF36" s="291"/>
      <c r="MMG36" s="291"/>
      <c r="MMH36" s="291"/>
      <c r="MMI36" s="291"/>
      <c r="MMJ36" s="291"/>
      <c r="MMK36" s="291"/>
      <c r="MML36" s="291"/>
      <c r="MMM36" s="291"/>
      <c r="MMN36" s="291"/>
      <c r="MMO36" s="291"/>
      <c r="MMP36" s="291"/>
      <c r="MMQ36" s="291"/>
      <c r="MMR36" s="291"/>
      <c r="MMS36" s="291"/>
      <c r="MMT36" s="291"/>
      <c r="MMU36" s="291"/>
      <c r="MMV36" s="291"/>
      <c r="MMW36" s="291"/>
      <c r="MMX36" s="291"/>
      <c r="MMY36" s="291"/>
      <c r="MMZ36" s="291"/>
      <c r="MNA36" s="291"/>
      <c r="MNB36" s="291"/>
      <c r="MNC36" s="291"/>
      <c r="MND36" s="291"/>
      <c r="MNE36" s="291"/>
      <c r="MNF36" s="291"/>
      <c r="MNG36" s="291"/>
      <c r="MNH36" s="291"/>
      <c r="MNI36" s="291"/>
      <c r="MNJ36" s="291"/>
      <c r="MNK36" s="291"/>
      <c r="MNL36" s="291"/>
      <c r="MNM36" s="291"/>
      <c r="MNN36" s="291"/>
      <c r="MNO36" s="291"/>
      <c r="MNP36" s="291"/>
      <c r="MNQ36" s="291"/>
      <c r="MNR36" s="291"/>
      <c r="MNS36" s="291"/>
      <c r="MNT36" s="291"/>
      <c r="MNU36" s="291"/>
      <c r="MNV36" s="291"/>
      <c r="MNW36" s="291"/>
      <c r="MNX36" s="291"/>
      <c r="MNY36" s="291"/>
      <c r="MNZ36" s="291"/>
      <c r="MOA36" s="291"/>
      <c r="MOB36" s="291"/>
      <c r="MOC36" s="291"/>
      <c r="MOD36" s="291"/>
      <c r="MOE36" s="291"/>
      <c r="MOF36" s="291"/>
      <c r="MOG36" s="291"/>
      <c r="MOH36" s="291"/>
      <c r="MOI36" s="291"/>
      <c r="MOJ36" s="291"/>
      <c r="MOK36" s="291"/>
      <c r="MOL36" s="291"/>
      <c r="MOM36" s="291"/>
      <c r="MON36" s="291"/>
      <c r="MOO36" s="291"/>
      <c r="MOP36" s="291"/>
      <c r="MOQ36" s="291"/>
      <c r="MOR36" s="291"/>
      <c r="MOS36" s="291"/>
      <c r="MOT36" s="291"/>
      <c r="MOU36" s="291"/>
      <c r="MOV36" s="291"/>
      <c r="MOW36" s="291"/>
      <c r="MOX36" s="291"/>
      <c r="MOY36" s="291"/>
      <c r="MOZ36" s="291"/>
      <c r="MPA36" s="291"/>
      <c r="MPB36" s="291"/>
      <c r="MPC36" s="291"/>
      <c r="MPD36" s="291"/>
      <c r="MPE36" s="291"/>
      <c r="MPF36" s="291"/>
      <c r="MPG36" s="291"/>
      <c r="MPH36" s="291"/>
      <c r="MPI36" s="291"/>
      <c r="MPJ36" s="291"/>
      <c r="MPK36" s="291"/>
      <c r="MPL36" s="291"/>
      <c r="MPM36" s="291"/>
      <c r="MPN36" s="291"/>
      <c r="MPO36" s="291"/>
      <c r="MPP36" s="291"/>
      <c r="MPQ36" s="291"/>
      <c r="MPR36" s="291"/>
      <c r="MPS36" s="291"/>
      <c r="MPT36" s="291"/>
      <c r="MPU36" s="291"/>
      <c r="MPV36" s="291"/>
      <c r="MPW36" s="291"/>
      <c r="MPX36" s="291"/>
      <c r="MPY36" s="291"/>
      <c r="MPZ36" s="291"/>
      <c r="MQA36" s="291"/>
      <c r="MQB36" s="291"/>
      <c r="MQC36" s="291"/>
      <c r="MQD36" s="291"/>
      <c r="MQE36" s="291"/>
      <c r="MQF36" s="291"/>
      <c r="MQG36" s="291"/>
      <c r="MQH36" s="291"/>
      <c r="MQI36" s="291"/>
      <c r="MQJ36" s="291"/>
      <c r="MQK36" s="291"/>
      <c r="MQL36" s="291"/>
      <c r="MQM36" s="291"/>
      <c r="MQN36" s="291"/>
      <c r="MQO36" s="291"/>
      <c r="MQP36" s="291"/>
      <c r="MQQ36" s="291"/>
      <c r="MQR36" s="291"/>
      <c r="MQS36" s="291"/>
      <c r="MQT36" s="291"/>
      <c r="MQU36" s="291"/>
      <c r="MQV36" s="291"/>
      <c r="MQW36" s="291"/>
      <c r="MQX36" s="291"/>
      <c r="MQY36" s="291"/>
      <c r="MQZ36" s="291"/>
      <c r="MRA36" s="291"/>
      <c r="MRB36" s="291"/>
      <c r="MRC36" s="291"/>
      <c r="MRD36" s="291"/>
      <c r="MRE36" s="291"/>
      <c r="MRF36" s="291"/>
      <c r="MRG36" s="291"/>
      <c r="MRH36" s="291"/>
      <c r="MRI36" s="291"/>
      <c r="MRJ36" s="291"/>
      <c r="MRK36" s="291"/>
      <c r="MRL36" s="291"/>
      <c r="MRM36" s="291"/>
      <c r="MRN36" s="291"/>
      <c r="MRO36" s="291"/>
      <c r="MRP36" s="291"/>
      <c r="MRQ36" s="291"/>
      <c r="MRR36" s="291"/>
      <c r="MRS36" s="291"/>
      <c r="MRT36" s="291"/>
      <c r="MRU36" s="291"/>
      <c r="MRV36" s="291"/>
      <c r="MRW36" s="291"/>
      <c r="MRX36" s="291"/>
      <c r="MRY36" s="291"/>
      <c r="MRZ36" s="291"/>
      <c r="MSA36" s="291"/>
      <c r="MSB36" s="291"/>
      <c r="MSC36" s="291"/>
      <c r="MSD36" s="291"/>
      <c r="MSE36" s="291"/>
      <c r="MSF36" s="291"/>
      <c r="MSG36" s="291"/>
      <c r="MSH36" s="291"/>
      <c r="MSI36" s="291"/>
      <c r="MSJ36" s="291"/>
      <c r="MSK36" s="291"/>
      <c r="MSL36" s="291"/>
      <c r="MSM36" s="291"/>
      <c r="MSN36" s="291"/>
      <c r="MSO36" s="291"/>
      <c r="MSP36" s="291"/>
      <c r="MSQ36" s="291"/>
      <c r="MSR36" s="291"/>
      <c r="MSS36" s="291"/>
      <c r="MST36" s="291"/>
      <c r="MSU36" s="291"/>
      <c r="MSV36" s="291"/>
      <c r="MSW36" s="291"/>
      <c r="MSX36" s="291"/>
      <c r="MSY36" s="291"/>
      <c r="MSZ36" s="291"/>
      <c r="MTA36" s="291"/>
      <c r="MTB36" s="291"/>
      <c r="MTC36" s="291"/>
      <c r="MTD36" s="291"/>
      <c r="MTE36" s="291"/>
      <c r="MTF36" s="291"/>
      <c r="MTG36" s="291"/>
      <c r="MTH36" s="291"/>
      <c r="MTI36" s="291"/>
      <c r="MTJ36" s="291"/>
      <c r="MTK36" s="291"/>
      <c r="MTL36" s="291"/>
      <c r="MTM36" s="291"/>
      <c r="MTN36" s="291"/>
      <c r="MTO36" s="291"/>
      <c r="MTP36" s="291"/>
      <c r="MTQ36" s="291"/>
      <c r="MTR36" s="291"/>
      <c r="MTS36" s="291"/>
      <c r="MTT36" s="291"/>
      <c r="MTU36" s="291"/>
      <c r="MTV36" s="291"/>
      <c r="MTW36" s="291"/>
      <c r="MTX36" s="291"/>
      <c r="MTY36" s="291"/>
      <c r="MTZ36" s="291"/>
      <c r="MUA36" s="291"/>
      <c r="MUB36" s="291"/>
      <c r="MUC36" s="291"/>
      <c r="MUD36" s="291"/>
      <c r="MUE36" s="291"/>
      <c r="MUF36" s="291"/>
      <c r="MUG36" s="291"/>
      <c r="MUH36" s="291"/>
      <c r="MUI36" s="291"/>
      <c r="MUJ36" s="291"/>
      <c r="MUK36" s="291"/>
      <c r="MUL36" s="291"/>
      <c r="MUM36" s="291"/>
      <c r="MUN36" s="291"/>
      <c r="MUO36" s="291"/>
      <c r="MUP36" s="291"/>
      <c r="MUQ36" s="291"/>
      <c r="MUR36" s="291"/>
      <c r="MUS36" s="291"/>
      <c r="MUT36" s="291"/>
      <c r="MUU36" s="291"/>
      <c r="MUV36" s="291"/>
      <c r="MUW36" s="291"/>
      <c r="MUX36" s="291"/>
      <c r="MUY36" s="291"/>
      <c r="MUZ36" s="291"/>
      <c r="MVA36" s="291"/>
      <c r="MVB36" s="291"/>
      <c r="MVC36" s="291"/>
      <c r="MVD36" s="291"/>
      <c r="MVE36" s="291"/>
      <c r="MVF36" s="291"/>
      <c r="MVG36" s="291"/>
      <c r="MVH36" s="291"/>
      <c r="MVI36" s="291"/>
      <c r="MVJ36" s="291"/>
      <c r="MVK36" s="291"/>
      <c r="MVL36" s="291"/>
      <c r="MVM36" s="291"/>
      <c r="MVN36" s="291"/>
      <c r="MVO36" s="291"/>
      <c r="MVP36" s="291"/>
      <c r="MVQ36" s="291"/>
      <c r="MVR36" s="291"/>
      <c r="MVS36" s="291"/>
      <c r="MVT36" s="291"/>
      <c r="MVU36" s="291"/>
      <c r="MVV36" s="291"/>
      <c r="MVW36" s="291"/>
      <c r="MVX36" s="291"/>
      <c r="MVY36" s="291"/>
      <c r="MVZ36" s="291"/>
      <c r="MWA36" s="291"/>
      <c r="MWB36" s="291"/>
      <c r="MWC36" s="291"/>
      <c r="MWD36" s="291"/>
      <c r="MWE36" s="291"/>
      <c r="MWF36" s="291"/>
      <c r="MWG36" s="291"/>
      <c r="MWH36" s="291"/>
      <c r="MWI36" s="291"/>
      <c r="MWJ36" s="291"/>
      <c r="MWK36" s="291"/>
      <c r="MWL36" s="291"/>
      <c r="MWM36" s="291"/>
      <c r="MWN36" s="291"/>
      <c r="MWO36" s="291"/>
      <c r="MWP36" s="291"/>
      <c r="MWQ36" s="291"/>
      <c r="MWR36" s="291"/>
      <c r="MWS36" s="291"/>
      <c r="MWT36" s="291"/>
      <c r="MWU36" s="291"/>
      <c r="MWV36" s="291"/>
      <c r="MWW36" s="291"/>
      <c r="MWX36" s="291"/>
      <c r="MWY36" s="291"/>
      <c r="MWZ36" s="291"/>
      <c r="MXA36" s="291"/>
      <c r="MXB36" s="291"/>
      <c r="MXC36" s="291"/>
      <c r="MXD36" s="291"/>
      <c r="MXE36" s="291"/>
      <c r="MXF36" s="291"/>
      <c r="MXG36" s="291"/>
      <c r="MXH36" s="291"/>
      <c r="MXI36" s="291"/>
      <c r="MXJ36" s="291"/>
      <c r="MXK36" s="291"/>
      <c r="MXL36" s="291"/>
      <c r="MXM36" s="291"/>
      <c r="MXN36" s="291"/>
      <c r="MXO36" s="291"/>
      <c r="MXP36" s="291"/>
      <c r="MXQ36" s="291"/>
      <c r="MXR36" s="291"/>
      <c r="MXS36" s="291"/>
      <c r="MXT36" s="291"/>
      <c r="MXU36" s="291"/>
      <c r="MXV36" s="291"/>
      <c r="MXW36" s="291"/>
      <c r="MXX36" s="291"/>
      <c r="MXY36" s="291"/>
      <c r="MXZ36" s="291"/>
      <c r="MYA36" s="291"/>
      <c r="MYB36" s="291"/>
      <c r="MYC36" s="291"/>
      <c r="MYD36" s="291"/>
      <c r="MYE36" s="291"/>
      <c r="MYF36" s="291"/>
      <c r="MYG36" s="291"/>
      <c r="MYH36" s="291"/>
      <c r="MYI36" s="291"/>
      <c r="MYJ36" s="291"/>
      <c r="MYK36" s="291"/>
      <c r="MYL36" s="291"/>
      <c r="MYM36" s="291"/>
      <c r="MYN36" s="291"/>
      <c r="MYO36" s="291"/>
      <c r="MYP36" s="291"/>
      <c r="MYQ36" s="291"/>
      <c r="MYR36" s="291"/>
      <c r="MYS36" s="291"/>
      <c r="MYT36" s="291"/>
      <c r="MYU36" s="291"/>
      <c r="MYV36" s="291"/>
      <c r="MYW36" s="291"/>
      <c r="MYX36" s="291"/>
      <c r="MYY36" s="291"/>
      <c r="MYZ36" s="291"/>
      <c r="MZA36" s="291"/>
      <c r="MZB36" s="291"/>
      <c r="MZC36" s="291"/>
      <c r="MZD36" s="291"/>
      <c r="MZE36" s="291"/>
      <c r="MZF36" s="291"/>
      <c r="MZG36" s="291"/>
      <c r="MZH36" s="291"/>
      <c r="MZI36" s="291"/>
      <c r="MZJ36" s="291"/>
      <c r="MZK36" s="291"/>
      <c r="MZL36" s="291"/>
      <c r="MZM36" s="291"/>
      <c r="MZN36" s="291"/>
      <c r="MZO36" s="291"/>
      <c r="MZP36" s="291"/>
      <c r="MZQ36" s="291"/>
      <c r="MZR36" s="291"/>
      <c r="MZS36" s="291"/>
      <c r="MZT36" s="291"/>
      <c r="MZU36" s="291"/>
      <c r="MZV36" s="291"/>
      <c r="MZW36" s="291"/>
      <c r="MZX36" s="291"/>
      <c r="MZY36" s="291"/>
      <c r="MZZ36" s="291"/>
      <c r="NAA36" s="291"/>
      <c r="NAB36" s="291"/>
      <c r="NAC36" s="291"/>
      <c r="NAD36" s="291"/>
      <c r="NAE36" s="291"/>
      <c r="NAF36" s="291"/>
      <c r="NAG36" s="291"/>
      <c r="NAH36" s="291"/>
      <c r="NAI36" s="291"/>
      <c r="NAJ36" s="291"/>
      <c r="NAK36" s="291"/>
      <c r="NAL36" s="291"/>
      <c r="NAM36" s="291"/>
      <c r="NAN36" s="291"/>
      <c r="NAO36" s="291"/>
      <c r="NAP36" s="291"/>
      <c r="NAQ36" s="291"/>
      <c r="NAR36" s="291"/>
      <c r="NAS36" s="291"/>
      <c r="NAT36" s="291"/>
      <c r="NAU36" s="291"/>
      <c r="NAV36" s="291"/>
      <c r="NAW36" s="291"/>
      <c r="NAX36" s="291"/>
      <c r="NAY36" s="291"/>
      <c r="NAZ36" s="291"/>
      <c r="NBA36" s="291"/>
      <c r="NBB36" s="291"/>
      <c r="NBC36" s="291"/>
      <c r="NBD36" s="291"/>
      <c r="NBE36" s="291"/>
      <c r="NBF36" s="291"/>
      <c r="NBG36" s="291"/>
      <c r="NBH36" s="291"/>
      <c r="NBI36" s="291"/>
      <c r="NBJ36" s="291"/>
      <c r="NBK36" s="291"/>
      <c r="NBL36" s="291"/>
      <c r="NBM36" s="291"/>
      <c r="NBN36" s="291"/>
      <c r="NBO36" s="291"/>
      <c r="NBP36" s="291"/>
      <c r="NBQ36" s="291"/>
      <c r="NBR36" s="291"/>
      <c r="NBS36" s="291"/>
      <c r="NBT36" s="291"/>
      <c r="NBU36" s="291"/>
      <c r="NBV36" s="291"/>
      <c r="NBW36" s="291"/>
      <c r="NBX36" s="291"/>
      <c r="NBY36" s="291"/>
      <c r="NBZ36" s="291"/>
      <c r="NCA36" s="291"/>
      <c r="NCB36" s="291"/>
      <c r="NCC36" s="291"/>
      <c r="NCD36" s="291"/>
      <c r="NCE36" s="291"/>
      <c r="NCF36" s="291"/>
      <c r="NCG36" s="291"/>
      <c r="NCH36" s="291"/>
      <c r="NCI36" s="291"/>
      <c r="NCJ36" s="291"/>
      <c r="NCK36" s="291"/>
      <c r="NCL36" s="291"/>
      <c r="NCM36" s="291"/>
      <c r="NCN36" s="291"/>
      <c r="NCO36" s="291"/>
      <c r="NCP36" s="291"/>
      <c r="NCQ36" s="291"/>
      <c r="NCR36" s="291"/>
      <c r="NCS36" s="291"/>
      <c r="NCT36" s="291"/>
      <c r="NCU36" s="291"/>
      <c r="NCV36" s="291"/>
      <c r="NCW36" s="291"/>
      <c r="NCX36" s="291"/>
      <c r="NCY36" s="291"/>
      <c r="NCZ36" s="291"/>
      <c r="NDA36" s="291"/>
      <c r="NDB36" s="291"/>
      <c r="NDC36" s="291"/>
      <c r="NDD36" s="291"/>
      <c r="NDE36" s="291"/>
      <c r="NDF36" s="291"/>
      <c r="NDG36" s="291"/>
      <c r="NDH36" s="291"/>
      <c r="NDI36" s="291"/>
      <c r="NDJ36" s="291"/>
      <c r="NDK36" s="291"/>
      <c r="NDL36" s="291"/>
      <c r="NDM36" s="291"/>
      <c r="NDN36" s="291"/>
      <c r="NDO36" s="291"/>
      <c r="NDP36" s="291"/>
      <c r="NDQ36" s="291"/>
      <c r="NDR36" s="291"/>
      <c r="NDS36" s="291"/>
      <c r="NDT36" s="291"/>
      <c r="NDU36" s="291"/>
      <c r="NDV36" s="291"/>
      <c r="NDW36" s="291"/>
      <c r="NDX36" s="291"/>
      <c r="NDY36" s="291"/>
      <c r="NDZ36" s="291"/>
      <c r="NEA36" s="291"/>
      <c r="NEB36" s="291"/>
      <c r="NEC36" s="291"/>
      <c r="NED36" s="291"/>
      <c r="NEE36" s="291"/>
      <c r="NEF36" s="291"/>
      <c r="NEG36" s="291"/>
      <c r="NEH36" s="291"/>
      <c r="NEI36" s="291"/>
      <c r="NEJ36" s="291"/>
      <c r="NEK36" s="291"/>
      <c r="NEL36" s="291"/>
      <c r="NEM36" s="291"/>
      <c r="NEN36" s="291"/>
      <c r="NEO36" s="291"/>
      <c r="NEP36" s="291"/>
      <c r="NEQ36" s="291"/>
      <c r="NER36" s="291"/>
      <c r="NES36" s="291"/>
      <c r="NET36" s="291"/>
      <c r="NEU36" s="291"/>
      <c r="NEV36" s="291"/>
      <c r="NEW36" s="291"/>
      <c r="NEX36" s="291"/>
      <c r="NEY36" s="291"/>
      <c r="NEZ36" s="291"/>
      <c r="NFA36" s="291"/>
      <c r="NFB36" s="291"/>
      <c r="NFC36" s="291"/>
      <c r="NFD36" s="291"/>
      <c r="NFE36" s="291"/>
      <c r="NFF36" s="291"/>
      <c r="NFG36" s="291"/>
      <c r="NFH36" s="291"/>
      <c r="NFI36" s="291"/>
      <c r="NFJ36" s="291"/>
      <c r="NFK36" s="291"/>
      <c r="NFL36" s="291"/>
      <c r="NFM36" s="291"/>
      <c r="NFN36" s="291"/>
      <c r="NFO36" s="291"/>
      <c r="NFP36" s="291"/>
      <c r="NFQ36" s="291"/>
      <c r="NFR36" s="291"/>
      <c r="NFS36" s="291"/>
      <c r="NFT36" s="291"/>
      <c r="NFU36" s="291"/>
      <c r="NFV36" s="291"/>
      <c r="NFW36" s="291"/>
      <c r="NFX36" s="291"/>
      <c r="NFY36" s="291"/>
      <c r="NFZ36" s="291"/>
      <c r="NGA36" s="291"/>
      <c r="NGB36" s="291"/>
      <c r="NGC36" s="291"/>
      <c r="NGD36" s="291"/>
      <c r="NGE36" s="291"/>
      <c r="NGF36" s="291"/>
      <c r="NGG36" s="291"/>
      <c r="NGH36" s="291"/>
      <c r="NGI36" s="291"/>
      <c r="NGJ36" s="291"/>
      <c r="NGK36" s="291"/>
      <c r="NGL36" s="291"/>
      <c r="NGM36" s="291"/>
      <c r="NGN36" s="291"/>
      <c r="NGO36" s="291"/>
      <c r="NGP36" s="291"/>
      <c r="NGQ36" s="291"/>
      <c r="NGR36" s="291"/>
      <c r="NGS36" s="291"/>
      <c r="NGT36" s="291"/>
      <c r="NGU36" s="291"/>
      <c r="NGV36" s="291"/>
      <c r="NGW36" s="291"/>
      <c r="NGX36" s="291"/>
      <c r="NGY36" s="291"/>
      <c r="NGZ36" s="291"/>
      <c r="NHA36" s="291"/>
      <c r="NHB36" s="291"/>
      <c r="NHC36" s="291"/>
      <c r="NHD36" s="291"/>
      <c r="NHE36" s="291"/>
      <c r="NHF36" s="291"/>
      <c r="NHG36" s="291"/>
      <c r="NHH36" s="291"/>
      <c r="NHI36" s="291"/>
      <c r="NHJ36" s="291"/>
      <c r="NHK36" s="291"/>
      <c r="NHL36" s="291"/>
      <c r="NHM36" s="291"/>
      <c r="NHN36" s="291"/>
      <c r="NHO36" s="291"/>
      <c r="NHP36" s="291"/>
      <c r="NHQ36" s="291"/>
      <c r="NHR36" s="291"/>
      <c r="NHS36" s="291"/>
      <c r="NHT36" s="291"/>
      <c r="NHU36" s="291"/>
      <c r="NHV36" s="291"/>
      <c r="NHW36" s="291"/>
      <c r="NHX36" s="291"/>
      <c r="NHY36" s="291"/>
      <c r="NHZ36" s="291"/>
      <c r="NIA36" s="291"/>
      <c r="NIB36" s="291"/>
      <c r="NIC36" s="291"/>
      <c r="NID36" s="291"/>
      <c r="NIE36" s="291"/>
      <c r="NIF36" s="291"/>
      <c r="NIG36" s="291"/>
      <c r="NIH36" s="291"/>
      <c r="NII36" s="291"/>
      <c r="NIJ36" s="291"/>
      <c r="NIK36" s="291"/>
      <c r="NIL36" s="291"/>
      <c r="NIM36" s="291"/>
      <c r="NIN36" s="291"/>
      <c r="NIO36" s="291"/>
      <c r="NIP36" s="291"/>
      <c r="NIQ36" s="291"/>
      <c r="NIR36" s="291"/>
      <c r="NIS36" s="291"/>
      <c r="NIT36" s="291"/>
      <c r="NIU36" s="291"/>
      <c r="NIV36" s="291"/>
      <c r="NIW36" s="291"/>
      <c r="NIX36" s="291"/>
      <c r="NIY36" s="291"/>
      <c r="NIZ36" s="291"/>
      <c r="NJA36" s="291"/>
      <c r="NJB36" s="291"/>
      <c r="NJC36" s="291"/>
      <c r="NJD36" s="291"/>
      <c r="NJE36" s="291"/>
      <c r="NJF36" s="291"/>
      <c r="NJG36" s="291"/>
      <c r="NJH36" s="291"/>
      <c r="NJI36" s="291"/>
      <c r="NJJ36" s="291"/>
      <c r="NJK36" s="291"/>
      <c r="NJL36" s="291"/>
      <c r="NJM36" s="291"/>
      <c r="NJN36" s="291"/>
      <c r="NJO36" s="291"/>
      <c r="NJP36" s="291"/>
      <c r="NJQ36" s="291"/>
      <c r="NJR36" s="291"/>
      <c r="NJS36" s="291"/>
      <c r="NJT36" s="291"/>
      <c r="NJU36" s="291"/>
      <c r="NJV36" s="291"/>
      <c r="NJW36" s="291"/>
      <c r="NJX36" s="291"/>
      <c r="NJY36" s="291"/>
      <c r="NJZ36" s="291"/>
      <c r="NKA36" s="291"/>
      <c r="NKB36" s="291"/>
      <c r="NKC36" s="291"/>
      <c r="NKD36" s="291"/>
      <c r="NKE36" s="291"/>
      <c r="NKF36" s="291"/>
      <c r="NKG36" s="291"/>
      <c r="NKH36" s="291"/>
      <c r="NKI36" s="291"/>
      <c r="NKJ36" s="291"/>
      <c r="NKK36" s="291"/>
      <c r="NKL36" s="291"/>
      <c r="NKM36" s="291"/>
      <c r="NKN36" s="291"/>
      <c r="NKO36" s="291"/>
      <c r="NKP36" s="291"/>
      <c r="NKQ36" s="291"/>
      <c r="NKR36" s="291"/>
      <c r="NKS36" s="291"/>
      <c r="NKT36" s="291"/>
      <c r="NKU36" s="291"/>
      <c r="NKV36" s="291"/>
      <c r="NKW36" s="291"/>
      <c r="NKX36" s="291"/>
      <c r="NKY36" s="291"/>
      <c r="NKZ36" s="291"/>
      <c r="NLA36" s="291"/>
      <c r="NLB36" s="291"/>
      <c r="NLC36" s="291"/>
      <c r="NLD36" s="291"/>
      <c r="NLE36" s="291"/>
      <c r="NLF36" s="291"/>
      <c r="NLG36" s="291"/>
      <c r="NLH36" s="291"/>
      <c r="NLI36" s="291"/>
      <c r="NLJ36" s="291"/>
      <c r="NLK36" s="291"/>
      <c r="NLL36" s="291"/>
      <c r="NLM36" s="291"/>
      <c r="NLN36" s="291"/>
      <c r="NLO36" s="291"/>
      <c r="NLP36" s="291"/>
      <c r="NLQ36" s="291"/>
      <c r="NLR36" s="291"/>
      <c r="NLS36" s="291"/>
      <c r="NLT36" s="291"/>
      <c r="NLU36" s="291"/>
      <c r="NLV36" s="291"/>
      <c r="NLW36" s="291"/>
      <c r="NLX36" s="291"/>
      <c r="NLY36" s="291"/>
      <c r="NLZ36" s="291"/>
      <c r="NMA36" s="291"/>
      <c r="NMB36" s="291"/>
      <c r="NMC36" s="291"/>
      <c r="NMD36" s="291"/>
      <c r="NME36" s="291"/>
      <c r="NMF36" s="291"/>
      <c r="NMG36" s="291"/>
      <c r="NMH36" s="291"/>
      <c r="NMI36" s="291"/>
      <c r="NMJ36" s="291"/>
      <c r="NMK36" s="291"/>
      <c r="NML36" s="291"/>
      <c r="NMM36" s="291"/>
      <c r="NMN36" s="291"/>
      <c r="NMO36" s="291"/>
      <c r="NMP36" s="291"/>
      <c r="NMQ36" s="291"/>
      <c r="NMR36" s="291"/>
      <c r="NMS36" s="291"/>
      <c r="NMT36" s="291"/>
      <c r="NMU36" s="291"/>
      <c r="NMV36" s="291"/>
      <c r="NMW36" s="291"/>
      <c r="NMX36" s="291"/>
      <c r="NMY36" s="291"/>
      <c r="NMZ36" s="291"/>
      <c r="NNA36" s="291"/>
      <c r="NNB36" s="291"/>
      <c r="NNC36" s="291"/>
      <c r="NND36" s="291"/>
      <c r="NNE36" s="291"/>
      <c r="NNF36" s="291"/>
      <c r="NNG36" s="291"/>
      <c r="NNH36" s="291"/>
      <c r="NNI36" s="291"/>
      <c r="NNJ36" s="291"/>
      <c r="NNK36" s="291"/>
      <c r="NNL36" s="291"/>
      <c r="NNM36" s="291"/>
      <c r="NNN36" s="291"/>
      <c r="NNO36" s="291"/>
      <c r="NNP36" s="291"/>
      <c r="NNQ36" s="291"/>
      <c r="NNR36" s="291"/>
      <c r="NNS36" s="291"/>
      <c r="NNT36" s="291"/>
      <c r="NNU36" s="291"/>
      <c r="NNV36" s="291"/>
      <c r="NNW36" s="291"/>
      <c r="NNX36" s="291"/>
      <c r="NNY36" s="291"/>
      <c r="NNZ36" s="291"/>
      <c r="NOA36" s="291"/>
      <c r="NOB36" s="291"/>
      <c r="NOC36" s="291"/>
      <c r="NOD36" s="291"/>
      <c r="NOE36" s="291"/>
      <c r="NOF36" s="291"/>
      <c r="NOG36" s="291"/>
      <c r="NOH36" s="291"/>
      <c r="NOI36" s="291"/>
      <c r="NOJ36" s="291"/>
      <c r="NOK36" s="291"/>
      <c r="NOL36" s="291"/>
      <c r="NOM36" s="291"/>
      <c r="NON36" s="291"/>
      <c r="NOO36" s="291"/>
      <c r="NOP36" s="291"/>
      <c r="NOQ36" s="291"/>
      <c r="NOR36" s="291"/>
      <c r="NOS36" s="291"/>
      <c r="NOT36" s="291"/>
      <c r="NOU36" s="291"/>
      <c r="NOV36" s="291"/>
      <c r="NOW36" s="291"/>
      <c r="NOX36" s="291"/>
      <c r="NOY36" s="291"/>
      <c r="NOZ36" s="291"/>
      <c r="NPA36" s="291"/>
      <c r="NPB36" s="291"/>
      <c r="NPC36" s="291"/>
      <c r="NPD36" s="291"/>
      <c r="NPE36" s="291"/>
      <c r="NPF36" s="291"/>
      <c r="NPG36" s="291"/>
      <c r="NPH36" s="291"/>
      <c r="NPI36" s="291"/>
      <c r="NPJ36" s="291"/>
      <c r="NPK36" s="291"/>
      <c r="NPL36" s="291"/>
      <c r="NPM36" s="291"/>
      <c r="NPN36" s="291"/>
      <c r="NPO36" s="291"/>
      <c r="NPP36" s="291"/>
      <c r="NPQ36" s="291"/>
      <c r="NPR36" s="291"/>
      <c r="NPS36" s="291"/>
      <c r="NPT36" s="291"/>
      <c r="NPU36" s="291"/>
      <c r="NPV36" s="291"/>
      <c r="NPW36" s="291"/>
      <c r="NPX36" s="291"/>
      <c r="NPY36" s="291"/>
      <c r="NPZ36" s="291"/>
      <c r="NQA36" s="291"/>
      <c r="NQB36" s="291"/>
      <c r="NQC36" s="291"/>
      <c r="NQD36" s="291"/>
      <c r="NQE36" s="291"/>
      <c r="NQF36" s="291"/>
      <c r="NQG36" s="291"/>
      <c r="NQH36" s="291"/>
      <c r="NQI36" s="291"/>
      <c r="NQJ36" s="291"/>
      <c r="NQK36" s="291"/>
      <c r="NQL36" s="291"/>
      <c r="NQM36" s="291"/>
      <c r="NQN36" s="291"/>
      <c r="NQO36" s="291"/>
      <c r="NQP36" s="291"/>
      <c r="NQQ36" s="291"/>
      <c r="NQR36" s="291"/>
      <c r="NQS36" s="291"/>
      <c r="NQT36" s="291"/>
      <c r="NQU36" s="291"/>
      <c r="NQV36" s="291"/>
      <c r="NQW36" s="291"/>
      <c r="NQX36" s="291"/>
      <c r="NQY36" s="291"/>
      <c r="NQZ36" s="291"/>
      <c r="NRA36" s="291"/>
      <c r="NRB36" s="291"/>
      <c r="NRC36" s="291"/>
      <c r="NRD36" s="291"/>
      <c r="NRE36" s="291"/>
      <c r="NRF36" s="291"/>
      <c r="NRG36" s="291"/>
      <c r="NRH36" s="291"/>
      <c r="NRI36" s="291"/>
      <c r="NRJ36" s="291"/>
      <c r="NRK36" s="291"/>
      <c r="NRL36" s="291"/>
      <c r="NRM36" s="291"/>
      <c r="NRN36" s="291"/>
      <c r="NRO36" s="291"/>
      <c r="NRP36" s="291"/>
      <c r="NRQ36" s="291"/>
      <c r="NRR36" s="291"/>
      <c r="NRS36" s="291"/>
      <c r="NRT36" s="291"/>
      <c r="NRU36" s="291"/>
      <c r="NRV36" s="291"/>
      <c r="NRW36" s="291"/>
      <c r="NRX36" s="291"/>
      <c r="NRY36" s="291"/>
      <c r="NRZ36" s="291"/>
      <c r="NSA36" s="291"/>
      <c r="NSB36" s="291"/>
      <c r="NSC36" s="291"/>
      <c r="NSD36" s="291"/>
      <c r="NSE36" s="291"/>
      <c r="NSF36" s="291"/>
      <c r="NSG36" s="291"/>
      <c r="NSH36" s="291"/>
      <c r="NSI36" s="291"/>
      <c r="NSJ36" s="291"/>
      <c r="NSK36" s="291"/>
      <c r="NSL36" s="291"/>
      <c r="NSM36" s="291"/>
      <c r="NSN36" s="291"/>
      <c r="NSO36" s="291"/>
      <c r="NSP36" s="291"/>
      <c r="NSQ36" s="291"/>
      <c r="NSR36" s="291"/>
      <c r="NSS36" s="291"/>
      <c r="NST36" s="291"/>
      <c r="NSU36" s="291"/>
      <c r="NSV36" s="291"/>
      <c r="NSW36" s="291"/>
      <c r="NSX36" s="291"/>
      <c r="NSY36" s="291"/>
      <c r="NSZ36" s="291"/>
      <c r="NTA36" s="291"/>
      <c r="NTB36" s="291"/>
      <c r="NTC36" s="291"/>
      <c r="NTD36" s="291"/>
      <c r="NTE36" s="291"/>
      <c r="NTF36" s="291"/>
      <c r="NTG36" s="291"/>
      <c r="NTH36" s="291"/>
      <c r="NTI36" s="291"/>
      <c r="NTJ36" s="291"/>
      <c r="NTK36" s="291"/>
      <c r="NTL36" s="291"/>
      <c r="NTM36" s="291"/>
      <c r="NTN36" s="291"/>
      <c r="NTO36" s="291"/>
      <c r="NTP36" s="291"/>
      <c r="NTQ36" s="291"/>
      <c r="NTR36" s="291"/>
      <c r="NTS36" s="291"/>
      <c r="NTT36" s="291"/>
      <c r="NTU36" s="291"/>
      <c r="NTV36" s="291"/>
      <c r="NTW36" s="291"/>
      <c r="NTX36" s="291"/>
      <c r="NTY36" s="291"/>
      <c r="NTZ36" s="291"/>
      <c r="NUA36" s="291"/>
      <c r="NUB36" s="291"/>
      <c r="NUC36" s="291"/>
      <c r="NUD36" s="291"/>
      <c r="NUE36" s="291"/>
      <c r="NUF36" s="291"/>
      <c r="NUG36" s="291"/>
      <c r="NUH36" s="291"/>
      <c r="NUI36" s="291"/>
      <c r="NUJ36" s="291"/>
      <c r="NUK36" s="291"/>
      <c r="NUL36" s="291"/>
      <c r="NUM36" s="291"/>
      <c r="NUN36" s="291"/>
      <c r="NUO36" s="291"/>
      <c r="NUP36" s="291"/>
      <c r="NUQ36" s="291"/>
      <c r="NUR36" s="291"/>
      <c r="NUS36" s="291"/>
      <c r="NUT36" s="291"/>
      <c r="NUU36" s="291"/>
      <c r="NUV36" s="291"/>
      <c r="NUW36" s="291"/>
      <c r="NUX36" s="291"/>
      <c r="NUY36" s="291"/>
      <c r="NUZ36" s="291"/>
      <c r="NVA36" s="291"/>
      <c r="NVB36" s="291"/>
      <c r="NVC36" s="291"/>
      <c r="NVD36" s="291"/>
      <c r="NVE36" s="291"/>
      <c r="NVF36" s="291"/>
      <c r="NVG36" s="291"/>
      <c r="NVH36" s="291"/>
      <c r="NVI36" s="291"/>
      <c r="NVJ36" s="291"/>
      <c r="NVK36" s="291"/>
      <c r="NVL36" s="291"/>
      <c r="NVM36" s="291"/>
      <c r="NVN36" s="291"/>
      <c r="NVO36" s="291"/>
      <c r="NVP36" s="291"/>
      <c r="NVQ36" s="291"/>
      <c r="NVR36" s="291"/>
      <c r="NVS36" s="291"/>
      <c r="NVT36" s="291"/>
      <c r="NVU36" s="291"/>
      <c r="NVV36" s="291"/>
      <c r="NVW36" s="291"/>
      <c r="NVX36" s="291"/>
      <c r="NVY36" s="291"/>
      <c r="NVZ36" s="291"/>
      <c r="NWA36" s="291"/>
      <c r="NWB36" s="291"/>
      <c r="NWC36" s="291"/>
      <c r="NWD36" s="291"/>
      <c r="NWE36" s="291"/>
      <c r="NWF36" s="291"/>
      <c r="NWG36" s="291"/>
      <c r="NWH36" s="291"/>
      <c r="NWI36" s="291"/>
      <c r="NWJ36" s="291"/>
      <c r="NWK36" s="291"/>
      <c r="NWL36" s="291"/>
      <c r="NWM36" s="291"/>
      <c r="NWN36" s="291"/>
      <c r="NWO36" s="291"/>
      <c r="NWP36" s="291"/>
      <c r="NWQ36" s="291"/>
      <c r="NWR36" s="291"/>
      <c r="NWS36" s="291"/>
      <c r="NWT36" s="291"/>
      <c r="NWU36" s="291"/>
      <c r="NWV36" s="291"/>
      <c r="NWW36" s="291"/>
      <c r="NWX36" s="291"/>
      <c r="NWY36" s="291"/>
      <c r="NWZ36" s="291"/>
      <c r="NXA36" s="291"/>
      <c r="NXB36" s="291"/>
      <c r="NXC36" s="291"/>
      <c r="NXD36" s="291"/>
      <c r="NXE36" s="291"/>
      <c r="NXF36" s="291"/>
      <c r="NXG36" s="291"/>
      <c r="NXH36" s="291"/>
      <c r="NXI36" s="291"/>
      <c r="NXJ36" s="291"/>
      <c r="NXK36" s="291"/>
      <c r="NXL36" s="291"/>
      <c r="NXM36" s="291"/>
      <c r="NXN36" s="291"/>
      <c r="NXO36" s="291"/>
      <c r="NXP36" s="291"/>
      <c r="NXQ36" s="291"/>
      <c r="NXR36" s="291"/>
      <c r="NXS36" s="291"/>
      <c r="NXT36" s="291"/>
      <c r="NXU36" s="291"/>
      <c r="NXV36" s="291"/>
      <c r="NXW36" s="291"/>
      <c r="NXX36" s="291"/>
      <c r="NXY36" s="291"/>
      <c r="NXZ36" s="291"/>
      <c r="NYA36" s="291"/>
      <c r="NYB36" s="291"/>
      <c r="NYC36" s="291"/>
      <c r="NYD36" s="291"/>
      <c r="NYE36" s="291"/>
      <c r="NYF36" s="291"/>
      <c r="NYG36" s="291"/>
      <c r="NYH36" s="291"/>
      <c r="NYI36" s="291"/>
      <c r="NYJ36" s="291"/>
      <c r="NYK36" s="291"/>
      <c r="NYL36" s="291"/>
      <c r="NYM36" s="291"/>
      <c r="NYN36" s="291"/>
      <c r="NYO36" s="291"/>
      <c r="NYP36" s="291"/>
      <c r="NYQ36" s="291"/>
      <c r="NYR36" s="291"/>
      <c r="NYS36" s="291"/>
      <c r="NYT36" s="291"/>
      <c r="NYU36" s="291"/>
      <c r="NYV36" s="291"/>
      <c r="NYW36" s="291"/>
      <c r="NYX36" s="291"/>
      <c r="NYY36" s="291"/>
      <c r="NYZ36" s="291"/>
      <c r="NZA36" s="291"/>
      <c r="NZB36" s="291"/>
      <c r="NZC36" s="291"/>
      <c r="NZD36" s="291"/>
      <c r="NZE36" s="291"/>
      <c r="NZF36" s="291"/>
      <c r="NZG36" s="291"/>
      <c r="NZH36" s="291"/>
      <c r="NZI36" s="291"/>
      <c r="NZJ36" s="291"/>
      <c r="NZK36" s="291"/>
      <c r="NZL36" s="291"/>
      <c r="NZM36" s="291"/>
      <c r="NZN36" s="291"/>
      <c r="NZO36" s="291"/>
      <c r="NZP36" s="291"/>
      <c r="NZQ36" s="291"/>
      <c r="NZR36" s="291"/>
      <c r="NZS36" s="291"/>
      <c r="NZT36" s="291"/>
      <c r="NZU36" s="291"/>
      <c r="NZV36" s="291"/>
      <c r="NZW36" s="291"/>
      <c r="NZX36" s="291"/>
      <c r="NZY36" s="291"/>
      <c r="NZZ36" s="291"/>
      <c r="OAA36" s="291"/>
      <c r="OAB36" s="291"/>
      <c r="OAC36" s="291"/>
      <c r="OAD36" s="291"/>
      <c r="OAE36" s="291"/>
      <c r="OAF36" s="291"/>
      <c r="OAG36" s="291"/>
      <c r="OAH36" s="291"/>
      <c r="OAI36" s="291"/>
      <c r="OAJ36" s="291"/>
      <c r="OAK36" s="291"/>
      <c r="OAL36" s="291"/>
      <c r="OAM36" s="291"/>
      <c r="OAN36" s="291"/>
      <c r="OAO36" s="291"/>
      <c r="OAP36" s="291"/>
      <c r="OAQ36" s="291"/>
      <c r="OAR36" s="291"/>
      <c r="OAS36" s="291"/>
      <c r="OAT36" s="291"/>
      <c r="OAU36" s="291"/>
      <c r="OAV36" s="291"/>
      <c r="OAW36" s="291"/>
      <c r="OAX36" s="291"/>
      <c r="OAY36" s="291"/>
      <c r="OAZ36" s="291"/>
      <c r="OBA36" s="291"/>
      <c r="OBB36" s="291"/>
      <c r="OBC36" s="291"/>
      <c r="OBD36" s="291"/>
      <c r="OBE36" s="291"/>
      <c r="OBF36" s="291"/>
      <c r="OBG36" s="291"/>
      <c r="OBH36" s="291"/>
      <c r="OBI36" s="291"/>
      <c r="OBJ36" s="291"/>
      <c r="OBK36" s="291"/>
      <c r="OBL36" s="291"/>
      <c r="OBM36" s="291"/>
      <c r="OBN36" s="291"/>
      <c r="OBO36" s="291"/>
      <c r="OBP36" s="291"/>
      <c r="OBQ36" s="291"/>
      <c r="OBR36" s="291"/>
      <c r="OBS36" s="291"/>
      <c r="OBT36" s="291"/>
      <c r="OBU36" s="291"/>
      <c r="OBV36" s="291"/>
      <c r="OBW36" s="291"/>
      <c r="OBX36" s="291"/>
      <c r="OBY36" s="291"/>
      <c r="OBZ36" s="291"/>
      <c r="OCA36" s="291"/>
      <c r="OCB36" s="291"/>
      <c r="OCC36" s="291"/>
      <c r="OCD36" s="291"/>
      <c r="OCE36" s="291"/>
      <c r="OCF36" s="291"/>
      <c r="OCG36" s="291"/>
      <c r="OCH36" s="291"/>
      <c r="OCI36" s="291"/>
      <c r="OCJ36" s="291"/>
      <c r="OCK36" s="291"/>
      <c r="OCL36" s="291"/>
      <c r="OCM36" s="291"/>
      <c r="OCN36" s="291"/>
      <c r="OCO36" s="291"/>
      <c r="OCP36" s="291"/>
      <c r="OCQ36" s="291"/>
      <c r="OCR36" s="291"/>
      <c r="OCS36" s="291"/>
      <c r="OCT36" s="291"/>
      <c r="OCU36" s="291"/>
      <c r="OCV36" s="291"/>
      <c r="OCW36" s="291"/>
      <c r="OCX36" s="291"/>
      <c r="OCY36" s="291"/>
      <c r="OCZ36" s="291"/>
      <c r="ODA36" s="291"/>
      <c r="ODB36" s="291"/>
      <c r="ODC36" s="291"/>
      <c r="ODD36" s="291"/>
      <c r="ODE36" s="291"/>
      <c r="ODF36" s="291"/>
      <c r="ODG36" s="291"/>
      <c r="ODH36" s="291"/>
      <c r="ODI36" s="291"/>
      <c r="ODJ36" s="291"/>
      <c r="ODK36" s="291"/>
      <c r="ODL36" s="291"/>
      <c r="ODM36" s="291"/>
      <c r="ODN36" s="291"/>
      <c r="ODO36" s="291"/>
      <c r="ODP36" s="291"/>
      <c r="ODQ36" s="291"/>
      <c r="ODR36" s="291"/>
      <c r="ODS36" s="291"/>
      <c r="ODT36" s="291"/>
      <c r="ODU36" s="291"/>
      <c r="ODV36" s="291"/>
      <c r="ODW36" s="291"/>
      <c r="ODX36" s="291"/>
      <c r="ODY36" s="291"/>
      <c r="ODZ36" s="291"/>
      <c r="OEA36" s="291"/>
      <c r="OEB36" s="291"/>
      <c r="OEC36" s="291"/>
      <c r="OED36" s="291"/>
      <c r="OEE36" s="291"/>
      <c r="OEF36" s="291"/>
      <c r="OEG36" s="291"/>
      <c r="OEH36" s="291"/>
      <c r="OEI36" s="291"/>
      <c r="OEJ36" s="291"/>
      <c r="OEK36" s="291"/>
      <c r="OEL36" s="291"/>
      <c r="OEM36" s="291"/>
      <c r="OEN36" s="291"/>
      <c r="OEO36" s="291"/>
      <c r="OEP36" s="291"/>
      <c r="OEQ36" s="291"/>
      <c r="OER36" s="291"/>
      <c r="OES36" s="291"/>
      <c r="OET36" s="291"/>
      <c r="OEU36" s="291"/>
      <c r="OEV36" s="291"/>
      <c r="OEW36" s="291"/>
      <c r="OEX36" s="291"/>
      <c r="OEY36" s="291"/>
      <c r="OEZ36" s="291"/>
      <c r="OFA36" s="291"/>
      <c r="OFB36" s="291"/>
      <c r="OFC36" s="291"/>
      <c r="OFD36" s="291"/>
      <c r="OFE36" s="291"/>
      <c r="OFF36" s="291"/>
      <c r="OFG36" s="291"/>
      <c r="OFH36" s="291"/>
      <c r="OFI36" s="291"/>
      <c r="OFJ36" s="291"/>
      <c r="OFK36" s="291"/>
      <c r="OFL36" s="291"/>
      <c r="OFM36" s="291"/>
      <c r="OFN36" s="291"/>
      <c r="OFO36" s="291"/>
      <c r="OFP36" s="291"/>
      <c r="OFQ36" s="291"/>
      <c r="OFR36" s="291"/>
      <c r="OFS36" s="291"/>
      <c r="OFT36" s="291"/>
      <c r="OFU36" s="291"/>
      <c r="OFV36" s="291"/>
      <c r="OFW36" s="291"/>
      <c r="OFX36" s="291"/>
      <c r="OFY36" s="291"/>
      <c r="OFZ36" s="291"/>
      <c r="OGA36" s="291"/>
      <c r="OGB36" s="291"/>
      <c r="OGC36" s="291"/>
      <c r="OGD36" s="291"/>
      <c r="OGE36" s="291"/>
      <c r="OGF36" s="291"/>
      <c r="OGG36" s="291"/>
      <c r="OGH36" s="291"/>
      <c r="OGI36" s="291"/>
      <c r="OGJ36" s="291"/>
      <c r="OGK36" s="291"/>
      <c r="OGL36" s="291"/>
      <c r="OGM36" s="291"/>
      <c r="OGN36" s="291"/>
      <c r="OGO36" s="291"/>
      <c r="OGP36" s="291"/>
      <c r="OGQ36" s="291"/>
      <c r="OGR36" s="291"/>
      <c r="OGS36" s="291"/>
      <c r="OGT36" s="291"/>
      <c r="OGU36" s="291"/>
      <c r="OGV36" s="291"/>
      <c r="OGW36" s="291"/>
      <c r="OGX36" s="291"/>
      <c r="OGY36" s="291"/>
      <c r="OGZ36" s="291"/>
      <c r="OHA36" s="291"/>
      <c r="OHB36" s="291"/>
      <c r="OHC36" s="291"/>
      <c r="OHD36" s="291"/>
      <c r="OHE36" s="291"/>
      <c r="OHF36" s="291"/>
      <c r="OHG36" s="291"/>
      <c r="OHH36" s="291"/>
      <c r="OHI36" s="291"/>
      <c r="OHJ36" s="291"/>
      <c r="OHK36" s="291"/>
      <c r="OHL36" s="291"/>
      <c r="OHM36" s="291"/>
      <c r="OHN36" s="291"/>
      <c r="OHO36" s="291"/>
      <c r="OHP36" s="291"/>
      <c r="OHQ36" s="291"/>
      <c r="OHR36" s="291"/>
      <c r="OHS36" s="291"/>
      <c r="OHT36" s="291"/>
      <c r="OHU36" s="291"/>
      <c r="OHV36" s="291"/>
      <c r="OHW36" s="291"/>
      <c r="OHX36" s="291"/>
      <c r="OHY36" s="291"/>
      <c r="OHZ36" s="291"/>
      <c r="OIA36" s="291"/>
      <c r="OIB36" s="291"/>
      <c r="OIC36" s="291"/>
      <c r="OID36" s="291"/>
      <c r="OIE36" s="291"/>
      <c r="OIF36" s="291"/>
      <c r="OIG36" s="291"/>
      <c r="OIH36" s="291"/>
      <c r="OII36" s="291"/>
      <c r="OIJ36" s="291"/>
      <c r="OIK36" s="291"/>
      <c r="OIL36" s="291"/>
      <c r="OIM36" s="291"/>
      <c r="OIN36" s="291"/>
      <c r="OIO36" s="291"/>
      <c r="OIP36" s="291"/>
      <c r="OIQ36" s="291"/>
      <c r="OIR36" s="291"/>
      <c r="OIS36" s="291"/>
      <c r="OIT36" s="291"/>
      <c r="OIU36" s="291"/>
      <c r="OIV36" s="291"/>
      <c r="OIW36" s="291"/>
      <c r="OIX36" s="291"/>
      <c r="OIY36" s="291"/>
      <c r="OIZ36" s="291"/>
      <c r="OJA36" s="291"/>
      <c r="OJB36" s="291"/>
      <c r="OJC36" s="291"/>
      <c r="OJD36" s="291"/>
      <c r="OJE36" s="291"/>
      <c r="OJF36" s="291"/>
      <c r="OJG36" s="291"/>
      <c r="OJH36" s="291"/>
      <c r="OJI36" s="291"/>
      <c r="OJJ36" s="291"/>
      <c r="OJK36" s="291"/>
      <c r="OJL36" s="291"/>
      <c r="OJM36" s="291"/>
      <c r="OJN36" s="291"/>
      <c r="OJO36" s="291"/>
      <c r="OJP36" s="291"/>
      <c r="OJQ36" s="291"/>
      <c r="OJR36" s="291"/>
      <c r="OJS36" s="291"/>
      <c r="OJT36" s="291"/>
      <c r="OJU36" s="291"/>
      <c r="OJV36" s="291"/>
      <c r="OJW36" s="291"/>
      <c r="OJX36" s="291"/>
      <c r="OJY36" s="291"/>
      <c r="OJZ36" s="291"/>
      <c r="OKA36" s="291"/>
      <c r="OKB36" s="291"/>
      <c r="OKC36" s="291"/>
      <c r="OKD36" s="291"/>
      <c r="OKE36" s="291"/>
      <c r="OKF36" s="291"/>
      <c r="OKG36" s="291"/>
      <c r="OKH36" s="291"/>
      <c r="OKI36" s="291"/>
      <c r="OKJ36" s="291"/>
      <c r="OKK36" s="291"/>
      <c r="OKL36" s="291"/>
      <c r="OKM36" s="291"/>
      <c r="OKN36" s="291"/>
      <c r="OKO36" s="291"/>
      <c r="OKP36" s="291"/>
      <c r="OKQ36" s="291"/>
      <c r="OKR36" s="291"/>
      <c r="OKS36" s="291"/>
      <c r="OKT36" s="291"/>
      <c r="OKU36" s="291"/>
      <c r="OKV36" s="291"/>
      <c r="OKW36" s="291"/>
      <c r="OKX36" s="291"/>
      <c r="OKY36" s="291"/>
      <c r="OKZ36" s="291"/>
      <c r="OLA36" s="291"/>
      <c r="OLB36" s="291"/>
      <c r="OLC36" s="291"/>
      <c r="OLD36" s="291"/>
      <c r="OLE36" s="291"/>
      <c r="OLF36" s="291"/>
      <c r="OLG36" s="291"/>
      <c r="OLH36" s="291"/>
      <c r="OLI36" s="291"/>
      <c r="OLJ36" s="291"/>
      <c r="OLK36" s="291"/>
      <c r="OLL36" s="291"/>
      <c r="OLM36" s="291"/>
      <c r="OLN36" s="291"/>
      <c r="OLO36" s="291"/>
      <c r="OLP36" s="291"/>
      <c r="OLQ36" s="291"/>
      <c r="OLR36" s="291"/>
      <c r="OLS36" s="291"/>
      <c r="OLT36" s="291"/>
      <c r="OLU36" s="291"/>
      <c r="OLV36" s="291"/>
      <c r="OLW36" s="291"/>
      <c r="OLX36" s="291"/>
      <c r="OLY36" s="291"/>
      <c r="OLZ36" s="291"/>
      <c r="OMA36" s="291"/>
      <c r="OMB36" s="291"/>
      <c r="OMC36" s="291"/>
      <c r="OMD36" s="291"/>
      <c r="OME36" s="291"/>
      <c r="OMF36" s="291"/>
      <c r="OMG36" s="291"/>
      <c r="OMH36" s="291"/>
      <c r="OMI36" s="291"/>
      <c r="OMJ36" s="291"/>
      <c r="OMK36" s="291"/>
      <c r="OML36" s="291"/>
      <c r="OMM36" s="291"/>
      <c r="OMN36" s="291"/>
      <c r="OMO36" s="291"/>
      <c r="OMP36" s="291"/>
      <c r="OMQ36" s="291"/>
      <c r="OMR36" s="291"/>
      <c r="OMS36" s="291"/>
      <c r="OMT36" s="291"/>
      <c r="OMU36" s="291"/>
      <c r="OMV36" s="291"/>
      <c r="OMW36" s="291"/>
      <c r="OMX36" s="291"/>
      <c r="OMY36" s="291"/>
      <c r="OMZ36" s="291"/>
      <c r="ONA36" s="291"/>
      <c r="ONB36" s="291"/>
      <c r="ONC36" s="291"/>
      <c r="OND36" s="291"/>
      <c r="ONE36" s="291"/>
      <c r="ONF36" s="291"/>
      <c r="ONG36" s="291"/>
      <c r="ONH36" s="291"/>
      <c r="ONI36" s="291"/>
      <c r="ONJ36" s="291"/>
      <c r="ONK36" s="291"/>
      <c r="ONL36" s="291"/>
      <c r="ONM36" s="291"/>
      <c r="ONN36" s="291"/>
      <c r="ONO36" s="291"/>
      <c r="ONP36" s="291"/>
      <c r="ONQ36" s="291"/>
      <c r="ONR36" s="291"/>
      <c r="ONS36" s="291"/>
      <c r="ONT36" s="291"/>
      <c r="ONU36" s="291"/>
      <c r="ONV36" s="291"/>
      <c r="ONW36" s="291"/>
      <c r="ONX36" s="291"/>
      <c r="ONY36" s="291"/>
      <c r="ONZ36" s="291"/>
      <c r="OOA36" s="291"/>
      <c r="OOB36" s="291"/>
      <c r="OOC36" s="291"/>
      <c r="OOD36" s="291"/>
      <c r="OOE36" s="291"/>
      <c r="OOF36" s="291"/>
      <c r="OOG36" s="291"/>
      <c r="OOH36" s="291"/>
      <c r="OOI36" s="291"/>
      <c r="OOJ36" s="291"/>
      <c r="OOK36" s="291"/>
      <c r="OOL36" s="291"/>
      <c r="OOM36" s="291"/>
      <c r="OON36" s="291"/>
      <c r="OOO36" s="291"/>
      <c r="OOP36" s="291"/>
      <c r="OOQ36" s="291"/>
      <c r="OOR36" s="291"/>
      <c r="OOS36" s="291"/>
      <c r="OOT36" s="291"/>
      <c r="OOU36" s="291"/>
      <c r="OOV36" s="291"/>
      <c r="OOW36" s="291"/>
      <c r="OOX36" s="291"/>
      <c r="OOY36" s="291"/>
      <c r="OOZ36" s="291"/>
      <c r="OPA36" s="291"/>
      <c r="OPB36" s="291"/>
      <c r="OPC36" s="291"/>
      <c r="OPD36" s="291"/>
      <c r="OPE36" s="291"/>
      <c r="OPF36" s="291"/>
      <c r="OPG36" s="291"/>
      <c r="OPH36" s="291"/>
      <c r="OPI36" s="291"/>
      <c r="OPJ36" s="291"/>
      <c r="OPK36" s="291"/>
      <c r="OPL36" s="291"/>
      <c r="OPM36" s="291"/>
      <c r="OPN36" s="291"/>
      <c r="OPO36" s="291"/>
      <c r="OPP36" s="291"/>
      <c r="OPQ36" s="291"/>
      <c r="OPR36" s="291"/>
      <c r="OPS36" s="291"/>
      <c r="OPT36" s="291"/>
      <c r="OPU36" s="291"/>
      <c r="OPV36" s="291"/>
      <c r="OPW36" s="291"/>
      <c r="OPX36" s="291"/>
      <c r="OPY36" s="291"/>
      <c r="OPZ36" s="291"/>
      <c r="OQA36" s="291"/>
      <c r="OQB36" s="291"/>
      <c r="OQC36" s="291"/>
      <c r="OQD36" s="291"/>
      <c r="OQE36" s="291"/>
      <c r="OQF36" s="291"/>
      <c r="OQG36" s="291"/>
      <c r="OQH36" s="291"/>
      <c r="OQI36" s="291"/>
      <c r="OQJ36" s="291"/>
      <c r="OQK36" s="291"/>
      <c r="OQL36" s="291"/>
      <c r="OQM36" s="291"/>
      <c r="OQN36" s="291"/>
      <c r="OQO36" s="291"/>
      <c r="OQP36" s="291"/>
      <c r="OQQ36" s="291"/>
      <c r="OQR36" s="291"/>
      <c r="OQS36" s="291"/>
      <c r="OQT36" s="291"/>
      <c r="OQU36" s="291"/>
      <c r="OQV36" s="291"/>
      <c r="OQW36" s="291"/>
      <c r="OQX36" s="291"/>
      <c r="OQY36" s="291"/>
      <c r="OQZ36" s="291"/>
      <c r="ORA36" s="291"/>
      <c r="ORB36" s="291"/>
      <c r="ORC36" s="291"/>
      <c r="ORD36" s="291"/>
      <c r="ORE36" s="291"/>
      <c r="ORF36" s="291"/>
      <c r="ORG36" s="291"/>
      <c r="ORH36" s="291"/>
      <c r="ORI36" s="291"/>
      <c r="ORJ36" s="291"/>
      <c r="ORK36" s="291"/>
      <c r="ORL36" s="291"/>
      <c r="ORM36" s="291"/>
      <c r="ORN36" s="291"/>
      <c r="ORO36" s="291"/>
      <c r="ORP36" s="291"/>
      <c r="ORQ36" s="291"/>
      <c r="ORR36" s="291"/>
      <c r="ORS36" s="291"/>
      <c r="ORT36" s="291"/>
      <c r="ORU36" s="291"/>
      <c r="ORV36" s="291"/>
      <c r="ORW36" s="291"/>
      <c r="ORX36" s="291"/>
      <c r="ORY36" s="291"/>
      <c r="ORZ36" s="291"/>
      <c r="OSA36" s="291"/>
      <c r="OSB36" s="291"/>
      <c r="OSC36" s="291"/>
      <c r="OSD36" s="291"/>
      <c r="OSE36" s="291"/>
      <c r="OSF36" s="291"/>
      <c r="OSG36" s="291"/>
      <c r="OSH36" s="291"/>
      <c r="OSI36" s="291"/>
      <c r="OSJ36" s="291"/>
      <c r="OSK36" s="291"/>
      <c r="OSL36" s="291"/>
      <c r="OSM36" s="291"/>
      <c r="OSN36" s="291"/>
      <c r="OSO36" s="291"/>
      <c r="OSP36" s="291"/>
      <c r="OSQ36" s="291"/>
      <c r="OSR36" s="291"/>
      <c r="OSS36" s="291"/>
      <c r="OST36" s="291"/>
      <c r="OSU36" s="291"/>
      <c r="OSV36" s="291"/>
      <c r="OSW36" s="291"/>
      <c r="OSX36" s="291"/>
      <c r="OSY36" s="291"/>
      <c r="OSZ36" s="291"/>
      <c r="OTA36" s="291"/>
      <c r="OTB36" s="291"/>
      <c r="OTC36" s="291"/>
      <c r="OTD36" s="291"/>
      <c r="OTE36" s="291"/>
      <c r="OTF36" s="291"/>
      <c r="OTG36" s="291"/>
      <c r="OTH36" s="291"/>
      <c r="OTI36" s="291"/>
      <c r="OTJ36" s="291"/>
      <c r="OTK36" s="291"/>
      <c r="OTL36" s="291"/>
      <c r="OTM36" s="291"/>
      <c r="OTN36" s="291"/>
      <c r="OTO36" s="291"/>
      <c r="OTP36" s="291"/>
      <c r="OTQ36" s="291"/>
      <c r="OTR36" s="291"/>
      <c r="OTS36" s="291"/>
      <c r="OTT36" s="291"/>
      <c r="OTU36" s="291"/>
      <c r="OTV36" s="291"/>
      <c r="OTW36" s="291"/>
      <c r="OTX36" s="291"/>
      <c r="OTY36" s="291"/>
      <c r="OTZ36" s="291"/>
      <c r="OUA36" s="291"/>
      <c r="OUB36" s="291"/>
      <c r="OUC36" s="291"/>
      <c r="OUD36" s="291"/>
      <c r="OUE36" s="291"/>
      <c r="OUF36" s="291"/>
      <c r="OUG36" s="291"/>
      <c r="OUH36" s="291"/>
      <c r="OUI36" s="291"/>
      <c r="OUJ36" s="291"/>
      <c r="OUK36" s="291"/>
      <c r="OUL36" s="291"/>
      <c r="OUM36" s="291"/>
      <c r="OUN36" s="291"/>
      <c r="OUO36" s="291"/>
      <c r="OUP36" s="291"/>
      <c r="OUQ36" s="291"/>
      <c r="OUR36" s="291"/>
      <c r="OUS36" s="291"/>
      <c r="OUT36" s="291"/>
      <c r="OUU36" s="291"/>
      <c r="OUV36" s="291"/>
      <c r="OUW36" s="291"/>
      <c r="OUX36" s="291"/>
      <c r="OUY36" s="291"/>
      <c r="OUZ36" s="291"/>
      <c r="OVA36" s="291"/>
      <c r="OVB36" s="291"/>
      <c r="OVC36" s="291"/>
      <c r="OVD36" s="291"/>
      <c r="OVE36" s="291"/>
      <c r="OVF36" s="291"/>
      <c r="OVG36" s="291"/>
      <c r="OVH36" s="291"/>
      <c r="OVI36" s="291"/>
      <c r="OVJ36" s="291"/>
      <c r="OVK36" s="291"/>
      <c r="OVL36" s="291"/>
      <c r="OVM36" s="291"/>
      <c r="OVN36" s="291"/>
      <c r="OVO36" s="291"/>
      <c r="OVP36" s="291"/>
      <c r="OVQ36" s="291"/>
      <c r="OVR36" s="291"/>
      <c r="OVS36" s="291"/>
      <c r="OVT36" s="291"/>
      <c r="OVU36" s="291"/>
      <c r="OVV36" s="291"/>
      <c r="OVW36" s="291"/>
      <c r="OVX36" s="291"/>
      <c r="OVY36" s="291"/>
      <c r="OVZ36" s="291"/>
      <c r="OWA36" s="291"/>
      <c r="OWB36" s="291"/>
      <c r="OWC36" s="291"/>
      <c r="OWD36" s="291"/>
      <c r="OWE36" s="291"/>
      <c r="OWF36" s="291"/>
      <c r="OWG36" s="291"/>
      <c r="OWH36" s="291"/>
      <c r="OWI36" s="291"/>
      <c r="OWJ36" s="291"/>
      <c r="OWK36" s="291"/>
      <c r="OWL36" s="291"/>
      <c r="OWM36" s="291"/>
      <c r="OWN36" s="291"/>
      <c r="OWO36" s="291"/>
      <c r="OWP36" s="291"/>
      <c r="OWQ36" s="291"/>
      <c r="OWR36" s="291"/>
      <c r="OWS36" s="291"/>
      <c r="OWT36" s="291"/>
      <c r="OWU36" s="291"/>
      <c r="OWV36" s="291"/>
      <c r="OWW36" s="291"/>
      <c r="OWX36" s="291"/>
      <c r="OWY36" s="291"/>
      <c r="OWZ36" s="291"/>
      <c r="OXA36" s="291"/>
      <c r="OXB36" s="291"/>
      <c r="OXC36" s="291"/>
      <c r="OXD36" s="291"/>
      <c r="OXE36" s="291"/>
      <c r="OXF36" s="291"/>
      <c r="OXG36" s="291"/>
      <c r="OXH36" s="291"/>
      <c r="OXI36" s="291"/>
      <c r="OXJ36" s="291"/>
      <c r="OXK36" s="291"/>
      <c r="OXL36" s="291"/>
      <c r="OXM36" s="291"/>
      <c r="OXN36" s="291"/>
      <c r="OXO36" s="291"/>
      <c r="OXP36" s="291"/>
      <c r="OXQ36" s="291"/>
      <c r="OXR36" s="291"/>
      <c r="OXS36" s="291"/>
      <c r="OXT36" s="291"/>
      <c r="OXU36" s="291"/>
      <c r="OXV36" s="291"/>
      <c r="OXW36" s="291"/>
      <c r="OXX36" s="291"/>
      <c r="OXY36" s="291"/>
      <c r="OXZ36" s="291"/>
      <c r="OYA36" s="291"/>
      <c r="OYB36" s="291"/>
      <c r="OYC36" s="291"/>
      <c r="OYD36" s="291"/>
      <c r="OYE36" s="291"/>
      <c r="OYF36" s="291"/>
      <c r="OYG36" s="291"/>
      <c r="OYH36" s="291"/>
      <c r="OYI36" s="291"/>
      <c r="OYJ36" s="291"/>
      <c r="OYK36" s="291"/>
      <c r="OYL36" s="291"/>
      <c r="OYM36" s="291"/>
      <c r="OYN36" s="291"/>
      <c r="OYO36" s="291"/>
      <c r="OYP36" s="291"/>
      <c r="OYQ36" s="291"/>
      <c r="OYR36" s="291"/>
      <c r="OYS36" s="291"/>
      <c r="OYT36" s="291"/>
      <c r="OYU36" s="291"/>
      <c r="OYV36" s="291"/>
      <c r="OYW36" s="291"/>
      <c r="OYX36" s="291"/>
      <c r="OYY36" s="291"/>
      <c r="OYZ36" s="291"/>
      <c r="OZA36" s="291"/>
      <c r="OZB36" s="291"/>
      <c r="OZC36" s="291"/>
      <c r="OZD36" s="291"/>
      <c r="OZE36" s="291"/>
      <c r="OZF36" s="291"/>
      <c r="OZG36" s="291"/>
      <c r="OZH36" s="291"/>
      <c r="OZI36" s="291"/>
      <c r="OZJ36" s="291"/>
      <c r="OZK36" s="291"/>
      <c r="OZL36" s="291"/>
      <c r="OZM36" s="291"/>
      <c r="OZN36" s="291"/>
      <c r="OZO36" s="291"/>
      <c r="OZP36" s="291"/>
      <c r="OZQ36" s="291"/>
      <c r="OZR36" s="291"/>
      <c r="OZS36" s="291"/>
      <c r="OZT36" s="291"/>
      <c r="OZU36" s="291"/>
      <c r="OZV36" s="291"/>
      <c r="OZW36" s="291"/>
      <c r="OZX36" s="291"/>
      <c r="OZY36" s="291"/>
      <c r="OZZ36" s="291"/>
      <c r="PAA36" s="291"/>
      <c r="PAB36" s="291"/>
      <c r="PAC36" s="291"/>
      <c r="PAD36" s="291"/>
      <c r="PAE36" s="291"/>
      <c r="PAF36" s="291"/>
      <c r="PAG36" s="291"/>
      <c r="PAH36" s="291"/>
      <c r="PAI36" s="291"/>
      <c r="PAJ36" s="291"/>
      <c r="PAK36" s="291"/>
      <c r="PAL36" s="291"/>
      <c r="PAM36" s="291"/>
      <c r="PAN36" s="291"/>
      <c r="PAO36" s="291"/>
      <c r="PAP36" s="291"/>
      <c r="PAQ36" s="291"/>
      <c r="PAR36" s="291"/>
      <c r="PAS36" s="291"/>
      <c r="PAT36" s="291"/>
      <c r="PAU36" s="291"/>
      <c r="PAV36" s="291"/>
      <c r="PAW36" s="291"/>
      <c r="PAX36" s="291"/>
      <c r="PAY36" s="291"/>
      <c r="PAZ36" s="291"/>
      <c r="PBA36" s="291"/>
      <c r="PBB36" s="291"/>
      <c r="PBC36" s="291"/>
      <c r="PBD36" s="291"/>
      <c r="PBE36" s="291"/>
      <c r="PBF36" s="291"/>
      <c r="PBG36" s="291"/>
      <c r="PBH36" s="291"/>
      <c r="PBI36" s="291"/>
      <c r="PBJ36" s="291"/>
      <c r="PBK36" s="291"/>
      <c r="PBL36" s="291"/>
      <c r="PBM36" s="291"/>
      <c r="PBN36" s="291"/>
      <c r="PBO36" s="291"/>
      <c r="PBP36" s="291"/>
      <c r="PBQ36" s="291"/>
      <c r="PBR36" s="291"/>
      <c r="PBS36" s="291"/>
      <c r="PBT36" s="291"/>
      <c r="PBU36" s="291"/>
      <c r="PBV36" s="291"/>
      <c r="PBW36" s="291"/>
      <c r="PBX36" s="291"/>
      <c r="PBY36" s="291"/>
      <c r="PBZ36" s="291"/>
      <c r="PCA36" s="291"/>
      <c r="PCB36" s="291"/>
      <c r="PCC36" s="291"/>
      <c r="PCD36" s="291"/>
      <c r="PCE36" s="291"/>
      <c r="PCF36" s="291"/>
      <c r="PCG36" s="291"/>
      <c r="PCH36" s="291"/>
      <c r="PCI36" s="291"/>
      <c r="PCJ36" s="291"/>
      <c r="PCK36" s="291"/>
      <c r="PCL36" s="291"/>
      <c r="PCM36" s="291"/>
      <c r="PCN36" s="291"/>
      <c r="PCO36" s="291"/>
      <c r="PCP36" s="291"/>
      <c r="PCQ36" s="291"/>
      <c r="PCR36" s="291"/>
      <c r="PCS36" s="291"/>
      <c r="PCT36" s="291"/>
      <c r="PCU36" s="291"/>
      <c r="PCV36" s="291"/>
      <c r="PCW36" s="291"/>
      <c r="PCX36" s="291"/>
      <c r="PCY36" s="291"/>
      <c r="PCZ36" s="291"/>
      <c r="PDA36" s="291"/>
      <c r="PDB36" s="291"/>
      <c r="PDC36" s="291"/>
      <c r="PDD36" s="291"/>
      <c r="PDE36" s="291"/>
      <c r="PDF36" s="291"/>
      <c r="PDG36" s="291"/>
      <c r="PDH36" s="291"/>
      <c r="PDI36" s="291"/>
      <c r="PDJ36" s="291"/>
      <c r="PDK36" s="291"/>
      <c r="PDL36" s="291"/>
      <c r="PDM36" s="291"/>
      <c r="PDN36" s="291"/>
      <c r="PDO36" s="291"/>
      <c r="PDP36" s="291"/>
      <c r="PDQ36" s="291"/>
      <c r="PDR36" s="291"/>
      <c r="PDS36" s="291"/>
      <c r="PDT36" s="291"/>
      <c r="PDU36" s="291"/>
      <c r="PDV36" s="291"/>
      <c r="PDW36" s="291"/>
      <c r="PDX36" s="291"/>
      <c r="PDY36" s="291"/>
      <c r="PDZ36" s="291"/>
      <c r="PEA36" s="291"/>
      <c r="PEB36" s="291"/>
      <c r="PEC36" s="291"/>
      <c r="PED36" s="291"/>
      <c r="PEE36" s="291"/>
      <c r="PEF36" s="291"/>
      <c r="PEG36" s="291"/>
      <c r="PEH36" s="291"/>
      <c r="PEI36" s="291"/>
      <c r="PEJ36" s="291"/>
      <c r="PEK36" s="291"/>
      <c r="PEL36" s="291"/>
      <c r="PEM36" s="291"/>
      <c r="PEN36" s="291"/>
      <c r="PEO36" s="291"/>
      <c r="PEP36" s="291"/>
      <c r="PEQ36" s="291"/>
      <c r="PER36" s="291"/>
      <c r="PES36" s="291"/>
      <c r="PET36" s="291"/>
      <c r="PEU36" s="291"/>
      <c r="PEV36" s="291"/>
      <c r="PEW36" s="291"/>
      <c r="PEX36" s="291"/>
      <c r="PEY36" s="291"/>
      <c r="PEZ36" s="291"/>
      <c r="PFA36" s="291"/>
      <c r="PFB36" s="291"/>
      <c r="PFC36" s="291"/>
      <c r="PFD36" s="291"/>
      <c r="PFE36" s="291"/>
      <c r="PFF36" s="291"/>
      <c r="PFG36" s="291"/>
      <c r="PFH36" s="291"/>
      <c r="PFI36" s="291"/>
      <c r="PFJ36" s="291"/>
      <c r="PFK36" s="291"/>
      <c r="PFL36" s="291"/>
      <c r="PFM36" s="291"/>
      <c r="PFN36" s="291"/>
      <c r="PFO36" s="291"/>
      <c r="PFP36" s="291"/>
      <c r="PFQ36" s="291"/>
      <c r="PFR36" s="291"/>
      <c r="PFS36" s="291"/>
      <c r="PFT36" s="291"/>
      <c r="PFU36" s="291"/>
      <c r="PFV36" s="291"/>
      <c r="PFW36" s="291"/>
      <c r="PFX36" s="291"/>
      <c r="PFY36" s="291"/>
      <c r="PFZ36" s="291"/>
      <c r="PGA36" s="291"/>
      <c r="PGB36" s="291"/>
      <c r="PGC36" s="291"/>
      <c r="PGD36" s="291"/>
      <c r="PGE36" s="291"/>
      <c r="PGF36" s="291"/>
      <c r="PGG36" s="291"/>
      <c r="PGH36" s="291"/>
      <c r="PGI36" s="291"/>
      <c r="PGJ36" s="291"/>
      <c r="PGK36" s="291"/>
      <c r="PGL36" s="291"/>
      <c r="PGM36" s="291"/>
      <c r="PGN36" s="291"/>
      <c r="PGO36" s="291"/>
      <c r="PGP36" s="291"/>
      <c r="PGQ36" s="291"/>
      <c r="PGR36" s="291"/>
      <c r="PGS36" s="291"/>
      <c r="PGT36" s="291"/>
      <c r="PGU36" s="291"/>
      <c r="PGV36" s="291"/>
      <c r="PGW36" s="291"/>
      <c r="PGX36" s="291"/>
      <c r="PGY36" s="291"/>
      <c r="PGZ36" s="291"/>
      <c r="PHA36" s="291"/>
      <c r="PHB36" s="291"/>
      <c r="PHC36" s="291"/>
      <c r="PHD36" s="291"/>
      <c r="PHE36" s="291"/>
      <c r="PHF36" s="291"/>
      <c r="PHG36" s="291"/>
      <c r="PHH36" s="291"/>
      <c r="PHI36" s="291"/>
      <c r="PHJ36" s="291"/>
      <c r="PHK36" s="291"/>
      <c r="PHL36" s="291"/>
      <c r="PHM36" s="291"/>
      <c r="PHN36" s="291"/>
      <c r="PHO36" s="291"/>
      <c r="PHP36" s="291"/>
      <c r="PHQ36" s="291"/>
      <c r="PHR36" s="291"/>
      <c r="PHS36" s="291"/>
      <c r="PHT36" s="291"/>
      <c r="PHU36" s="291"/>
      <c r="PHV36" s="291"/>
      <c r="PHW36" s="291"/>
      <c r="PHX36" s="291"/>
      <c r="PHY36" s="291"/>
      <c r="PHZ36" s="291"/>
      <c r="PIA36" s="291"/>
      <c r="PIB36" s="291"/>
      <c r="PIC36" s="291"/>
      <c r="PID36" s="291"/>
      <c r="PIE36" s="291"/>
      <c r="PIF36" s="291"/>
      <c r="PIG36" s="291"/>
      <c r="PIH36" s="291"/>
      <c r="PII36" s="291"/>
      <c r="PIJ36" s="291"/>
      <c r="PIK36" s="291"/>
      <c r="PIL36" s="291"/>
      <c r="PIM36" s="291"/>
      <c r="PIN36" s="291"/>
      <c r="PIO36" s="291"/>
      <c r="PIP36" s="291"/>
      <c r="PIQ36" s="291"/>
      <c r="PIR36" s="291"/>
      <c r="PIS36" s="291"/>
      <c r="PIT36" s="291"/>
      <c r="PIU36" s="291"/>
      <c r="PIV36" s="291"/>
      <c r="PIW36" s="291"/>
      <c r="PIX36" s="291"/>
      <c r="PIY36" s="291"/>
      <c r="PIZ36" s="291"/>
      <c r="PJA36" s="291"/>
      <c r="PJB36" s="291"/>
      <c r="PJC36" s="291"/>
      <c r="PJD36" s="291"/>
      <c r="PJE36" s="291"/>
      <c r="PJF36" s="291"/>
      <c r="PJG36" s="291"/>
      <c r="PJH36" s="291"/>
      <c r="PJI36" s="291"/>
      <c r="PJJ36" s="291"/>
      <c r="PJK36" s="291"/>
      <c r="PJL36" s="291"/>
      <c r="PJM36" s="291"/>
      <c r="PJN36" s="291"/>
      <c r="PJO36" s="291"/>
      <c r="PJP36" s="291"/>
      <c r="PJQ36" s="291"/>
      <c r="PJR36" s="291"/>
      <c r="PJS36" s="291"/>
      <c r="PJT36" s="291"/>
      <c r="PJU36" s="291"/>
      <c r="PJV36" s="291"/>
      <c r="PJW36" s="291"/>
      <c r="PJX36" s="291"/>
      <c r="PJY36" s="291"/>
      <c r="PJZ36" s="291"/>
      <c r="PKA36" s="291"/>
      <c r="PKB36" s="291"/>
      <c r="PKC36" s="291"/>
      <c r="PKD36" s="291"/>
      <c r="PKE36" s="291"/>
      <c r="PKF36" s="291"/>
      <c r="PKG36" s="291"/>
      <c r="PKH36" s="291"/>
      <c r="PKI36" s="291"/>
      <c r="PKJ36" s="291"/>
      <c r="PKK36" s="291"/>
      <c r="PKL36" s="291"/>
      <c r="PKM36" s="291"/>
      <c r="PKN36" s="291"/>
      <c r="PKO36" s="291"/>
      <c r="PKP36" s="291"/>
      <c r="PKQ36" s="291"/>
      <c r="PKR36" s="291"/>
      <c r="PKS36" s="291"/>
      <c r="PKT36" s="291"/>
      <c r="PKU36" s="291"/>
      <c r="PKV36" s="291"/>
      <c r="PKW36" s="291"/>
      <c r="PKX36" s="291"/>
      <c r="PKY36" s="291"/>
      <c r="PKZ36" s="291"/>
      <c r="PLA36" s="291"/>
      <c r="PLB36" s="291"/>
      <c r="PLC36" s="291"/>
      <c r="PLD36" s="291"/>
      <c r="PLE36" s="291"/>
      <c r="PLF36" s="291"/>
      <c r="PLG36" s="291"/>
      <c r="PLH36" s="291"/>
      <c r="PLI36" s="291"/>
      <c r="PLJ36" s="291"/>
      <c r="PLK36" s="291"/>
      <c r="PLL36" s="291"/>
      <c r="PLM36" s="291"/>
      <c r="PLN36" s="291"/>
      <c r="PLO36" s="291"/>
      <c r="PLP36" s="291"/>
      <c r="PLQ36" s="291"/>
      <c r="PLR36" s="291"/>
      <c r="PLS36" s="291"/>
      <c r="PLT36" s="291"/>
      <c r="PLU36" s="291"/>
      <c r="PLV36" s="291"/>
      <c r="PLW36" s="291"/>
      <c r="PLX36" s="291"/>
      <c r="PLY36" s="291"/>
      <c r="PLZ36" s="291"/>
      <c r="PMA36" s="291"/>
      <c r="PMB36" s="291"/>
      <c r="PMC36" s="291"/>
      <c r="PMD36" s="291"/>
      <c r="PME36" s="291"/>
      <c r="PMF36" s="291"/>
      <c r="PMG36" s="291"/>
      <c r="PMH36" s="291"/>
      <c r="PMI36" s="291"/>
      <c r="PMJ36" s="291"/>
      <c r="PMK36" s="291"/>
      <c r="PML36" s="291"/>
      <c r="PMM36" s="291"/>
      <c r="PMN36" s="291"/>
      <c r="PMO36" s="291"/>
      <c r="PMP36" s="291"/>
      <c r="PMQ36" s="291"/>
      <c r="PMR36" s="291"/>
      <c r="PMS36" s="291"/>
      <c r="PMT36" s="291"/>
      <c r="PMU36" s="291"/>
      <c r="PMV36" s="291"/>
      <c r="PMW36" s="291"/>
      <c r="PMX36" s="291"/>
      <c r="PMY36" s="291"/>
      <c r="PMZ36" s="291"/>
      <c r="PNA36" s="291"/>
      <c r="PNB36" s="291"/>
      <c r="PNC36" s="291"/>
      <c r="PND36" s="291"/>
      <c r="PNE36" s="291"/>
      <c r="PNF36" s="291"/>
      <c r="PNG36" s="291"/>
      <c r="PNH36" s="291"/>
      <c r="PNI36" s="291"/>
      <c r="PNJ36" s="291"/>
      <c r="PNK36" s="291"/>
      <c r="PNL36" s="291"/>
      <c r="PNM36" s="291"/>
      <c r="PNN36" s="291"/>
      <c r="PNO36" s="291"/>
      <c r="PNP36" s="291"/>
      <c r="PNQ36" s="291"/>
      <c r="PNR36" s="291"/>
      <c r="PNS36" s="291"/>
      <c r="PNT36" s="291"/>
      <c r="PNU36" s="291"/>
      <c r="PNV36" s="291"/>
      <c r="PNW36" s="291"/>
      <c r="PNX36" s="291"/>
      <c r="PNY36" s="291"/>
      <c r="PNZ36" s="291"/>
      <c r="POA36" s="291"/>
      <c r="POB36" s="291"/>
      <c r="POC36" s="291"/>
      <c r="POD36" s="291"/>
      <c r="POE36" s="291"/>
      <c r="POF36" s="291"/>
      <c r="POG36" s="291"/>
      <c r="POH36" s="291"/>
      <c r="POI36" s="291"/>
      <c r="POJ36" s="291"/>
      <c r="POK36" s="291"/>
      <c r="POL36" s="291"/>
      <c r="POM36" s="291"/>
      <c r="PON36" s="291"/>
      <c r="POO36" s="291"/>
      <c r="POP36" s="291"/>
      <c r="POQ36" s="291"/>
      <c r="POR36" s="291"/>
      <c r="POS36" s="291"/>
      <c r="POT36" s="291"/>
      <c r="POU36" s="291"/>
      <c r="POV36" s="291"/>
      <c r="POW36" s="291"/>
      <c r="POX36" s="291"/>
      <c r="POY36" s="291"/>
      <c r="POZ36" s="291"/>
      <c r="PPA36" s="291"/>
      <c r="PPB36" s="291"/>
      <c r="PPC36" s="291"/>
      <c r="PPD36" s="291"/>
      <c r="PPE36" s="291"/>
      <c r="PPF36" s="291"/>
      <c r="PPG36" s="291"/>
      <c r="PPH36" s="291"/>
      <c r="PPI36" s="291"/>
      <c r="PPJ36" s="291"/>
      <c r="PPK36" s="291"/>
      <c r="PPL36" s="291"/>
      <c r="PPM36" s="291"/>
      <c r="PPN36" s="291"/>
      <c r="PPO36" s="291"/>
      <c r="PPP36" s="291"/>
      <c r="PPQ36" s="291"/>
      <c r="PPR36" s="291"/>
      <c r="PPS36" s="291"/>
      <c r="PPT36" s="291"/>
      <c r="PPU36" s="291"/>
      <c r="PPV36" s="291"/>
      <c r="PPW36" s="291"/>
      <c r="PPX36" s="291"/>
      <c r="PPY36" s="291"/>
      <c r="PPZ36" s="291"/>
      <c r="PQA36" s="291"/>
      <c r="PQB36" s="291"/>
      <c r="PQC36" s="291"/>
      <c r="PQD36" s="291"/>
      <c r="PQE36" s="291"/>
      <c r="PQF36" s="291"/>
      <c r="PQG36" s="291"/>
      <c r="PQH36" s="291"/>
      <c r="PQI36" s="291"/>
      <c r="PQJ36" s="291"/>
      <c r="PQK36" s="291"/>
      <c r="PQL36" s="291"/>
      <c r="PQM36" s="291"/>
      <c r="PQN36" s="291"/>
      <c r="PQO36" s="291"/>
      <c r="PQP36" s="291"/>
      <c r="PQQ36" s="291"/>
      <c r="PQR36" s="291"/>
      <c r="PQS36" s="291"/>
      <c r="PQT36" s="291"/>
      <c r="PQU36" s="291"/>
      <c r="PQV36" s="291"/>
      <c r="PQW36" s="291"/>
      <c r="PQX36" s="291"/>
      <c r="PQY36" s="291"/>
      <c r="PQZ36" s="291"/>
      <c r="PRA36" s="291"/>
      <c r="PRB36" s="291"/>
      <c r="PRC36" s="291"/>
      <c r="PRD36" s="291"/>
      <c r="PRE36" s="291"/>
      <c r="PRF36" s="291"/>
      <c r="PRG36" s="291"/>
      <c r="PRH36" s="291"/>
      <c r="PRI36" s="291"/>
      <c r="PRJ36" s="291"/>
      <c r="PRK36" s="291"/>
      <c r="PRL36" s="291"/>
      <c r="PRM36" s="291"/>
      <c r="PRN36" s="291"/>
      <c r="PRO36" s="291"/>
      <c r="PRP36" s="291"/>
      <c r="PRQ36" s="291"/>
      <c r="PRR36" s="291"/>
      <c r="PRS36" s="291"/>
      <c r="PRT36" s="291"/>
      <c r="PRU36" s="291"/>
      <c r="PRV36" s="291"/>
      <c r="PRW36" s="291"/>
      <c r="PRX36" s="291"/>
      <c r="PRY36" s="291"/>
      <c r="PRZ36" s="291"/>
      <c r="PSA36" s="291"/>
      <c r="PSB36" s="291"/>
      <c r="PSC36" s="291"/>
      <c r="PSD36" s="291"/>
      <c r="PSE36" s="291"/>
      <c r="PSF36" s="291"/>
      <c r="PSG36" s="291"/>
      <c r="PSH36" s="291"/>
      <c r="PSI36" s="291"/>
      <c r="PSJ36" s="291"/>
      <c r="PSK36" s="291"/>
      <c r="PSL36" s="291"/>
      <c r="PSM36" s="291"/>
      <c r="PSN36" s="291"/>
      <c r="PSO36" s="291"/>
      <c r="PSP36" s="291"/>
      <c r="PSQ36" s="291"/>
      <c r="PSR36" s="291"/>
      <c r="PSS36" s="291"/>
      <c r="PST36" s="291"/>
      <c r="PSU36" s="291"/>
      <c r="PSV36" s="291"/>
      <c r="PSW36" s="291"/>
      <c r="PSX36" s="291"/>
      <c r="PSY36" s="291"/>
      <c r="PSZ36" s="291"/>
      <c r="PTA36" s="291"/>
      <c r="PTB36" s="291"/>
      <c r="PTC36" s="291"/>
      <c r="PTD36" s="291"/>
      <c r="PTE36" s="291"/>
      <c r="PTF36" s="291"/>
      <c r="PTG36" s="291"/>
      <c r="PTH36" s="291"/>
      <c r="PTI36" s="291"/>
      <c r="PTJ36" s="291"/>
      <c r="PTK36" s="291"/>
      <c r="PTL36" s="291"/>
      <c r="PTM36" s="291"/>
      <c r="PTN36" s="291"/>
      <c r="PTO36" s="291"/>
      <c r="PTP36" s="291"/>
      <c r="PTQ36" s="291"/>
      <c r="PTR36" s="291"/>
      <c r="PTS36" s="291"/>
      <c r="PTT36" s="291"/>
      <c r="PTU36" s="291"/>
      <c r="PTV36" s="291"/>
      <c r="PTW36" s="291"/>
      <c r="PTX36" s="291"/>
      <c r="PTY36" s="291"/>
      <c r="PTZ36" s="291"/>
      <c r="PUA36" s="291"/>
      <c r="PUB36" s="291"/>
      <c r="PUC36" s="291"/>
      <c r="PUD36" s="291"/>
      <c r="PUE36" s="291"/>
      <c r="PUF36" s="291"/>
      <c r="PUG36" s="291"/>
      <c r="PUH36" s="291"/>
      <c r="PUI36" s="291"/>
      <c r="PUJ36" s="291"/>
      <c r="PUK36" s="291"/>
      <c r="PUL36" s="291"/>
      <c r="PUM36" s="291"/>
      <c r="PUN36" s="291"/>
      <c r="PUO36" s="291"/>
      <c r="PUP36" s="291"/>
      <c r="PUQ36" s="291"/>
      <c r="PUR36" s="291"/>
      <c r="PUS36" s="291"/>
      <c r="PUT36" s="291"/>
      <c r="PUU36" s="291"/>
      <c r="PUV36" s="291"/>
      <c r="PUW36" s="291"/>
      <c r="PUX36" s="291"/>
      <c r="PUY36" s="291"/>
      <c r="PUZ36" s="291"/>
      <c r="PVA36" s="291"/>
      <c r="PVB36" s="291"/>
      <c r="PVC36" s="291"/>
      <c r="PVD36" s="291"/>
      <c r="PVE36" s="291"/>
      <c r="PVF36" s="291"/>
      <c r="PVG36" s="291"/>
      <c r="PVH36" s="291"/>
      <c r="PVI36" s="291"/>
      <c r="PVJ36" s="291"/>
      <c r="PVK36" s="291"/>
      <c r="PVL36" s="291"/>
      <c r="PVM36" s="291"/>
      <c r="PVN36" s="291"/>
      <c r="PVO36" s="291"/>
      <c r="PVP36" s="291"/>
      <c r="PVQ36" s="291"/>
      <c r="PVR36" s="291"/>
      <c r="PVS36" s="291"/>
      <c r="PVT36" s="291"/>
      <c r="PVU36" s="291"/>
      <c r="PVV36" s="291"/>
      <c r="PVW36" s="291"/>
      <c r="PVX36" s="291"/>
      <c r="PVY36" s="291"/>
      <c r="PVZ36" s="291"/>
      <c r="PWA36" s="291"/>
      <c r="PWB36" s="291"/>
      <c r="PWC36" s="291"/>
      <c r="PWD36" s="291"/>
      <c r="PWE36" s="291"/>
      <c r="PWF36" s="291"/>
      <c r="PWG36" s="291"/>
      <c r="PWH36" s="291"/>
      <c r="PWI36" s="291"/>
      <c r="PWJ36" s="291"/>
      <c r="PWK36" s="291"/>
      <c r="PWL36" s="291"/>
      <c r="PWM36" s="291"/>
      <c r="PWN36" s="291"/>
      <c r="PWO36" s="291"/>
      <c r="PWP36" s="291"/>
      <c r="PWQ36" s="291"/>
      <c r="PWR36" s="291"/>
      <c r="PWS36" s="291"/>
      <c r="PWT36" s="291"/>
      <c r="PWU36" s="291"/>
      <c r="PWV36" s="291"/>
      <c r="PWW36" s="291"/>
      <c r="PWX36" s="291"/>
      <c r="PWY36" s="291"/>
      <c r="PWZ36" s="291"/>
      <c r="PXA36" s="291"/>
      <c r="PXB36" s="291"/>
      <c r="PXC36" s="291"/>
      <c r="PXD36" s="291"/>
      <c r="PXE36" s="291"/>
      <c r="PXF36" s="291"/>
      <c r="PXG36" s="291"/>
      <c r="PXH36" s="291"/>
      <c r="PXI36" s="291"/>
      <c r="PXJ36" s="291"/>
      <c r="PXK36" s="291"/>
      <c r="PXL36" s="291"/>
      <c r="PXM36" s="291"/>
      <c r="PXN36" s="291"/>
      <c r="PXO36" s="291"/>
      <c r="PXP36" s="291"/>
      <c r="PXQ36" s="291"/>
      <c r="PXR36" s="291"/>
      <c r="PXS36" s="291"/>
      <c r="PXT36" s="291"/>
      <c r="PXU36" s="291"/>
      <c r="PXV36" s="291"/>
      <c r="PXW36" s="291"/>
      <c r="PXX36" s="291"/>
      <c r="PXY36" s="291"/>
      <c r="PXZ36" s="291"/>
      <c r="PYA36" s="291"/>
      <c r="PYB36" s="291"/>
      <c r="PYC36" s="291"/>
      <c r="PYD36" s="291"/>
      <c r="PYE36" s="291"/>
      <c r="PYF36" s="291"/>
      <c r="PYG36" s="291"/>
      <c r="PYH36" s="291"/>
      <c r="PYI36" s="291"/>
      <c r="PYJ36" s="291"/>
      <c r="PYK36" s="291"/>
      <c r="PYL36" s="291"/>
      <c r="PYM36" s="291"/>
      <c r="PYN36" s="291"/>
      <c r="PYO36" s="291"/>
      <c r="PYP36" s="291"/>
      <c r="PYQ36" s="291"/>
      <c r="PYR36" s="291"/>
      <c r="PYS36" s="291"/>
      <c r="PYT36" s="291"/>
      <c r="PYU36" s="291"/>
      <c r="PYV36" s="291"/>
      <c r="PYW36" s="291"/>
      <c r="PYX36" s="291"/>
      <c r="PYY36" s="291"/>
      <c r="PYZ36" s="291"/>
      <c r="PZA36" s="291"/>
      <c r="PZB36" s="291"/>
      <c r="PZC36" s="291"/>
      <c r="PZD36" s="291"/>
      <c r="PZE36" s="291"/>
      <c r="PZF36" s="291"/>
      <c r="PZG36" s="291"/>
      <c r="PZH36" s="291"/>
      <c r="PZI36" s="291"/>
      <c r="PZJ36" s="291"/>
      <c r="PZK36" s="291"/>
      <c r="PZL36" s="291"/>
      <c r="PZM36" s="291"/>
      <c r="PZN36" s="291"/>
      <c r="PZO36" s="291"/>
      <c r="PZP36" s="291"/>
      <c r="PZQ36" s="291"/>
      <c r="PZR36" s="291"/>
      <c r="PZS36" s="291"/>
      <c r="PZT36" s="291"/>
      <c r="PZU36" s="291"/>
      <c r="PZV36" s="291"/>
      <c r="PZW36" s="291"/>
      <c r="PZX36" s="291"/>
      <c r="PZY36" s="291"/>
      <c r="PZZ36" s="291"/>
      <c r="QAA36" s="291"/>
      <c r="QAB36" s="291"/>
      <c r="QAC36" s="291"/>
      <c r="QAD36" s="291"/>
      <c r="QAE36" s="291"/>
      <c r="QAF36" s="291"/>
      <c r="QAG36" s="291"/>
      <c r="QAH36" s="291"/>
      <c r="QAI36" s="291"/>
      <c r="QAJ36" s="291"/>
      <c r="QAK36" s="291"/>
      <c r="QAL36" s="291"/>
      <c r="QAM36" s="291"/>
      <c r="QAN36" s="291"/>
      <c r="QAO36" s="291"/>
      <c r="QAP36" s="291"/>
      <c r="QAQ36" s="291"/>
      <c r="QAR36" s="291"/>
      <c r="QAS36" s="291"/>
      <c r="QAT36" s="291"/>
      <c r="QAU36" s="291"/>
      <c r="QAV36" s="291"/>
      <c r="QAW36" s="291"/>
      <c r="QAX36" s="291"/>
      <c r="QAY36" s="291"/>
      <c r="QAZ36" s="291"/>
      <c r="QBA36" s="291"/>
      <c r="QBB36" s="291"/>
      <c r="QBC36" s="291"/>
      <c r="QBD36" s="291"/>
      <c r="QBE36" s="291"/>
      <c r="QBF36" s="291"/>
      <c r="QBG36" s="291"/>
      <c r="QBH36" s="291"/>
      <c r="QBI36" s="291"/>
      <c r="QBJ36" s="291"/>
      <c r="QBK36" s="291"/>
      <c r="QBL36" s="291"/>
      <c r="QBM36" s="291"/>
      <c r="QBN36" s="291"/>
      <c r="QBO36" s="291"/>
      <c r="QBP36" s="291"/>
      <c r="QBQ36" s="291"/>
      <c r="QBR36" s="291"/>
      <c r="QBS36" s="291"/>
      <c r="QBT36" s="291"/>
      <c r="QBU36" s="291"/>
      <c r="QBV36" s="291"/>
      <c r="QBW36" s="291"/>
      <c r="QBX36" s="291"/>
      <c r="QBY36" s="291"/>
      <c r="QBZ36" s="291"/>
      <c r="QCA36" s="291"/>
      <c r="QCB36" s="291"/>
      <c r="QCC36" s="291"/>
      <c r="QCD36" s="291"/>
      <c r="QCE36" s="291"/>
      <c r="QCF36" s="291"/>
      <c r="QCG36" s="291"/>
      <c r="QCH36" s="291"/>
      <c r="QCI36" s="291"/>
      <c r="QCJ36" s="291"/>
      <c r="QCK36" s="291"/>
      <c r="QCL36" s="291"/>
      <c r="QCM36" s="291"/>
      <c r="QCN36" s="291"/>
      <c r="QCO36" s="291"/>
      <c r="QCP36" s="291"/>
      <c r="QCQ36" s="291"/>
      <c r="QCR36" s="291"/>
      <c r="QCS36" s="291"/>
      <c r="QCT36" s="291"/>
      <c r="QCU36" s="291"/>
      <c r="QCV36" s="291"/>
      <c r="QCW36" s="291"/>
      <c r="QCX36" s="291"/>
      <c r="QCY36" s="291"/>
      <c r="QCZ36" s="291"/>
      <c r="QDA36" s="291"/>
      <c r="QDB36" s="291"/>
      <c r="QDC36" s="291"/>
      <c r="QDD36" s="291"/>
      <c r="QDE36" s="291"/>
      <c r="QDF36" s="291"/>
      <c r="QDG36" s="291"/>
      <c r="QDH36" s="291"/>
      <c r="QDI36" s="291"/>
      <c r="QDJ36" s="291"/>
      <c r="QDK36" s="291"/>
      <c r="QDL36" s="291"/>
      <c r="QDM36" s="291"/>
      <c r="QDN36" s="291"/>
      <c r="QDO36" s="291"/>
      <c r="QDP36" s="291"/>
      <c r="QDQ36" s="291"/>
      <c r="QDR36" s="291"/>
      <c r="QDS36" s="291"/>
      <c r="QDT36" s="291"/>
      <c r="QDU36" s="291"/>
      <c r="QDV36" s="291"/>
      <c r="QDW36" s="291"/>
      <c r="QDX36" s="291"/>
      <c r="QDY36" s="291"/>
      <c r="QDZ36" s="291"/>
      <c r="QEA36" s="291"/>
      <c r="QEB36" s="291"/>
      <c r="QEC36" s="291"/>
      <c r="QED36" s="291"/>
      <c r="QEE36" s="291"/>
      <c r="QEF36" s="291"/>
      <c r="QEG36" s="291"/>
      <c r="QEH36" s="291"/>
      <c r="QEI36" s="291"/>
      <c r="QEJ36" s="291"/>
      <c r="QEK36" s="291"/>
      <c r="QEL36" s="291"/>
      <c r="QEM36" s="291"/>
      <c r="QEN36" s="291"/>
      <c r="QEO36" s="291"/>
      <c r="QEP36" s="291"/>
      <c r="QEQ36" s="291"/>
      <c r="QER36" s="291"/>
      <c r="QES36" s="291"/>
      <c r="QET36" s="291"/>
      <c r="QEU36" s="291"/>
      <c r="QEV36" s="291"/>
      <c r="QEW36" s="291"/>
      <c r="QEX36" s="291"/>
      <c r="QEY36" s="291"/>
      <c r="QEZ36" s="291"/>
      <c r="QFA36" s="291"/>
      <c r="QFB36" s="291"/>
      <c r="QFC36" s="291"/>
      <c r="QFD36" s="291"/>
      <c r="QFE36" s="291"/>
      <c r="QFF36" s="291"/>
      <c r="QFG36" s="291"/>
      <c r="QFH36" s="291"/>
      <c r="QFI36" s="291"/>
      <c r="QFJ36" s="291"/>
      <c r="QFK36" s="291"/>
      <c r="QFL36" s="291"/>
      <c r="QFM36" s="291"/>
      <c r="QFN36" s="291"/>
      <c r="QFO36" s="291"/>
      <c r="QFP36" s="291"/>
      <c r="QFQ36" s="291"/>
      <c r="QFR36" s="291"/>
      <c r="QFS36" s="291"/>
      <c r="QFT36" s="291"/>
      <c r="QFU36" s="291"/>
      <c r="QFV36" s="291"/>
      <c r="QFW36" s="291"/>
      <c r="QFX36" s="291"/>
      <c r="QFY36" s="291"/>
      <c r="QFZ36" s="291"/>
      <c r="QGA36" s="291"/>
      <c r="QGB36" s="291"/>
      <c r="QGC36" s="291"/>
      <c r="QGD36" s="291"/>
      <c r="QGE36" s="291"/>
      <c r="QGF36" s="291"/>
      <c r="QGG36" s="291"/>
      <c r="QGH36" s="291"/>
      <c r="QGI36" s="291"/>
      <c r="QGJ36" s="291"/>
      <c r="QGK36" s="291"/>
      <c r="QGL36" s="291"/>
      <c r="QGM36" s="291"/>
      <c r="QGN36" s="291"/>
      <c r="QGO36" s="291"/>
      <c r="QGP36" s="291"/>
      <c r="QGQ36" s="291"/>
      <c r="QGR36" s="291"/>
      <c r="QGS36" s="291"/>
      <c r="QGT36" s="291"/>
      <c r="QGU36" s="291"/>
      <c r="QGV36" s="291"/>
      <c r="QGW36" s="291"/>
      <c r="QGX36" s="291"/>
      <c r="QGY36" s="291"/>
      <c r="QGZ36" s="291"/>
      <c r="QHA36" s="291"/>
      <c r="QHB36" s="291"/>
      <c r="QHC36" s="291"/>
      <c r="QHD36" s="291"/>
      <c r="QHE36" s="291"/>
      <c r="QHF36" s="291"/>
      <c r="QHG36" s="291"/>
      <c r="QHH36" s="291"/>
      <c r="QHI36" s="291"/>
      <c r="QHJ36" s="291"/>
      <c r="QHK36" s="291"/>
      <c r="QHL36" s="291"/>
      <c r="QHM36" s="291"/>
      <c r="QHN36" s="291"/>
      <c r="QHO36" s="291"/>
      <c r="QHP36" s="291"/>
      <c r="QHQ36" s="291"/>
      <c r="QHR36" s="291"/>
      <c r="QHS36" s="291"/>
      <c r="QHT36" s="291"/>
      <c r="QHU36" s="291"/>
      <c r="QHV36" s="291"/>
      <c r="QHW36" s="291"/>
      <c r="QHX36" s="291"/>
      <c r="QHY36" s="291"/>
      <c r="QHZ36" s="291"/>
      <c r="QIA36" s="291"/>
      <c r="QIB36" s="291"/>
      <c r="QIC36" s="291"/>
      <c r="QID36" s="291"/>
      <c r="QIE36" s="291"/>
      <c r="QIF36" s="291"/>
      <c r="QIG36" s="291"/>
      <c r="QIH36" s="291"/>
      <c r="QII36" s="291"/>
      <c r="QIJ36" s="291"/>
      <c r="QIK36" s="291"/>
      <c r="QIL36" s="291"/>
      <c r="QIM36" s="291"/>
      <c r="QIN36" s="291"/>
      <c r="QIO36" s="291"/>
      <c r="QIP36" s="291"/>
      <c r="QIQ36" s="291"/>
      <c r="QIR36" s="291"/>
      <c r="QIS36" s="291"/>
      <c r="QIT36" s="291"/>
      <c r="QIU36" s="291"/>
      <c r="QIV36" s="291"/>
      <c r="QIW36" s="291"/>
      <c r="QIX36" s="291"/>
      <c r="QIY36" s="291"/>
      <c r="QIZ36" s="291"/>
      <c r="QJA36" s="291"/>
      <c r="QJB36" s="291"/>
      <c r="QJC36" s="291"/>
      <c r="QJD36" s="291"/>
      <c r="QJE36" s="291"/>
      <c r="QJF36" s="291"/>
      <c r="QJG36" s="291"/>
      <c r="QJH36" s="291"/>
      <c r="QJI36" s="291"/>
      <c r="QJJ36" s="291"/>
      <c r="QJK36" s="291"/>
      <c r="QJL36" s="291"/>
      <c r="QJM36" s="291"/>
      <c r="QJN36" s="291"/>
      <c r="QJO36" s="291"/>
      <c r="QJP36" s="291"/>
      <c r="QJQ36" s="291"/>
      <c r="QJR36" s="291"/>
      <c r="QJS36" s="291"/>
      <c r="QJT36" s="291"/>
      <c r="QJU36" s="291"/>
      <c r="QJV36" s="291"/>
      <c r="QJW36" s="291"/>
      <c r="QJX36" s="291"/>
      <c r="QJY36" s="291"/>
      <c r="QJZ36" s="291"/>
      <c r="QKA36" s="291"/>
      <c r="QKB36" s="291"/>
      <c r="QKC36" s="291"/>
      <c r="QKD36" s="291"/>
      <c r="QKE36" s="291"/>
      <c r="QKF36" s="291"/>
      <c r="QKG36" s="291"/>
      <c r="QKH36" s="291"/>
      <c r="QKI36" s="291"/>
      <c r="QKJ36" s="291"/>
      <c r="QKK36" s="291"/>
      <c r="QKL36" s="291"/>
      <c r="QKM36" s="291"/>
      <c r="QKN36" s="291"/>
      <c r="QKO36" s="291"/>
      <c r="QKP36" s="291"/>
      <c r="QKQ36" s="291"/>
      <c r="QKR36" s="291"/>
      <c r="QKS36" s="291"/>
      <c r="QKT36" s="291"/>
      <c r="QKU36" s="291"/>
      <c r="QKV36" s="291"/>
      <c r="QKW36" s="291"/>
      <c r="QKX36" s="291"/>
      <c r="QKY36" s="291"/>
      <c r="QKZ36" s="291"/>
      <c r="QLA36" s="291"/>
      <c r="QLB36" s="291"/>
      <c r="QLC36" s="291"/>
      <c r="QLD36" s="291"/>
      <c r="QLE36" s="291"/>
      <c r="QLF36" s="291"/>
      <c r="QLG36" s="291"/>
      <c r="QLH36" s="291"/>
      <c r="QLI36" s="291"/>
      <c r="QLJ36" s="291"/>
      <c r="QLK36" s="291"/>
      <c r="QLL36" s="291"/>
      <c r="QLM36" s="291"/>
      <c r="QLN36" s="291"/>
      <c r="QLO36" s="291"/>
      <c r="QLP36" s="291"/>
      <c r="QLQ36" s="291"/>
      <c r="QLR36" s="291"/>
      <c r="QLS36" s="291"/>
      <c r="QLT36" s="291"/>
      <c r="QLU36" s="291"/>
      <c r="QLV36" s="291"/>
      <c r="QLW36" s="291"/>
      <c r="QLX36" s="291"/>
      <c r="QLY36" s="291"/>
      <c r="QLZ36" s="291"/>
      <c r="QMA36" s="291"/>
      <c r="QMB36" s="291"/>
      <c r="QMC36" s="291"/>
      <c r="QMD36" s="291"/>
      <c r="QME36" s="291"/>
      <c r="QMF36" s="291"/>
      <c r="QMG36" s="291"/>
      <c r="QMH36" s="291"/>
      <c r="QMI36" s="291"/>
      <c r="QMJ36" s="291"/>
      <c r="QMK36" s="291"/>
      <c r="QML36" s="291"/>
      <c r="QMM36" s="291"/>
      <c r="QMN36" s="291"/>
      <c r="QMO36" s="291"/>
      <c r="QMP36" s="291"/>
      <c r="QMQ36" s="291"/>
      <c r="QMR36" s="291"/>
      <c r="QMS36" s="291"/>
      <c r="QMT36" s="291"/>
      <c r="QMU36" s="291"/>
      <c r="QMV36" s="291"/>
      <c r="QMW36" s="291"/>
      <c r="QMX36" s="291"/>
      <c r="QMY36" s="291"/>
      <c r="QMZ36" s="291"/>
      <c r="QNA36" s="291"/>
      <c r="QNB36" s="291"/>
      <c r="QNC36" s="291"/>
      <c r="QND36" s="291"/>
      <c r="QNE36" s="291"/>
      <c r="QNF36" s="291"/>
      <c r="QNG36" s="291"/>
      <c r="QNH36" s="291"/>
      <c r="QNI36" s="291"/>
      <c r="QNJ36" s="291"/>
      <c r="QNK36" s="291"/>
      <c r="QNL36" s="291"/>
      <c r="QNM36" s="291"/>
      <c r="QNN36" s="291"/>
      <c r="QNO36" s="291"/>
      <c r="QNP36" s="291"/>
      <c r="QNQ36" s="291"/>
      <c r="QNR36" s="291"/>
      <c r="QNS36" s="291"/>
      <c r="QNT36" s="291"/>
      <c r="QNU36" s="291"/>
      <c r="QNV36" s="291"/>
      <c r="QNW36" s="291"/>
      <c r="QNX36" s="291"/>
      <c r="QNY36" s="291"/>
      <c r="QNZ36" s="291"/>
      <c r="QOA36" s="291"/>
      <c r="QOB36" s="291"/>
      <c r="QOC36" s="291"/>
      <c r="QOD36" s="291"/>
      <c r="QOE36" s="291"/>
      <c r="QOF36" s="291"/>
      <c r="QOG36" s="291"/>
      <c r="QOH36" s="291"/>
      <c r="QOI36" s="291"/>
      <c r="QOJ36" s="291"/>
      <c r="QOK36" s="291"/>
      <c r="QOL36" s="291"/>
      <c r="QOM36" s="291"/>
      <c r="QON36" s="291"/>
      <c r="QOO36" s="291"/>
      <c r="QOP36" s="291"/>
      <c r="QOQ36" s="291"/>
      <c r="QOR36" s="291"/>
      <c r="QOS36" s="291"/>
      <c r="QOT36" s="291"/>
      <c r="QOU36" s="291"/>
      <c r="QOV36" s="291"/>
      <c r="QOW36" s="291"/>
      <c r="QOX36" s="291"/>
      <c r="QOY36" s="291"/>
      <c r="QOZ36" s="291"/>
      <c r="QPA36" s="291"/>
      <c r="QPB36" s="291"/>
      <c r="QPC36" s="291"/>
      <c r="QPD36" s="291"/>
      <c r="QPE36" s="291"/>
      <c r="QPF36" s="291"/>
      <c r="QPG36" s="291"/>
      <c r="QPH36" s="291"/>
      <c r="QPI36" s="291"/>
      <c r="QPJ36" s="291"/>
      <c r="QPK36" s="291"/>
      <c r="QPL36" s="291"/>
      <c r="QPM36" s="291"/>
      <c r="QPN36" s="291"/>
      <c r="QPO36" s="291"/>
      <c r="QPP36" s="291"/>
      <c r="QPQ36" s="291"/>
      <c r="QPR36" s="291"/>
      <c r="QPS36" s="291"/>
      <c r="QPT36" s="291"/>
      <c r="QPU36" s="291"/>
      <c r="QPV36" s="291"/>
      <c r="QPW36" s="291"/>
      <c r="QPX36" s="291"/>
      <c r="QPY36" s="291"/>
      <c r="QPZ36" s="291"/>
      <c r="QQA36" s="291"/>
      <c r="QQB36" s="291"/>
      <c r="QQC36" s="291"/>
      <c r="QQD36" s="291"/>
      <c r="QQE36" s="291"/>
      <c r="QQF36" s="291"/>
      <c r="QQG36" s="291"/>
      <c r="QQH36" s="291"/>
      <c r="QQI36" s="291"/>
      <c r="QQJ36" s="291"/>
      <c r="QQK36" s="291"/>
      <c r="QQL36" s="291"/>
      <c r="QQM36" s="291"/>
      <c r="QQN36" s="291"/>
      <c r="QQO36" s="291"/>
      <c r="QQP36" s="291"/>
      <c r="QQQ36" s="291"/>
      <c r="QQR36" s="291"/>
      <c r="QQS36" s="291"/>
      <c r="QQT36" s="291"/>
      <c r="QQU36" s="291"/>
      <c r="QQV36" s="291"/>
      <c r="QQW36" s="291"/>
      <c r="QQX36" s="291"/>
      <c r="QQY36" s="291"/>
      <c r="QQZ36" s="291"/>
      <c r="QRA36" s="291"/>
      <c r="QRB36" s="291"/>
      <c r="QRC36" s="291"/>
      <c r="QRD36" s="291"/>
      <c r="QRE36" s="291"/>
      <c r="QRF36" s="291"/>
      <c r="QRG36" s="291"/>
      <c r="QRH36" s="291"/>
      <c r="QRI36" s="291"/>
      <c r="QRJ36" s="291"/>
      <c r="QRK36" s="291"/>
      <c r="QRL36" s="291"/>
      <c r="QRM36" s="291"/>
      <c r="QRN36" s="291"/>
      <c r="QRO36" s="291"/>
      <c r="QRP36" s="291"/>
      <c r="QRQ36" s="291"/>
      <c r="QRR36" s="291"/>
      <c r="QRS36" s="291"/>
      <c r="QRT36" s="291"/>
      <c r="QRU36" s="291"/>
      <c r="QRV36" s="291"/>
      <c r="QRW36" s="291"/>
      <c r="QRX36" s="291"/>
      <c r="QRY36" s="291"/>
      <c r="QRZ36" s="291"/>
      <c r="QSA36" s="291"/>
      <c r="QSB36" s="291"/>
      <c r="QSC36" s="291"/>
      <c r="QSD36" s="291"/>
      <c r="QSE36" s="291"/>
      <c r="QSF36" s="291"/>
      <c r="QSG36" s="291"/>
      <c r="QSH36" s="291"/>
      <c r="QSI36" s="291"/>
      <c r="QSJ36" s="291"/>
      <c r="QSK36" s="291"/>
      <c r="QSL36" s="291"/>
      <c r="QSM36" s="291"/>
      <c r="QSN36" s="291"/>
      <c r="QSO36" s="291"/>
      <c r="QSP36" s="291"/>
      <c r="QSQ36" s="291"/>
      <c r="QSR36" s="291"/>
      <c r="QSS36" s="291"/>
      <c r="QST36" s="291"/>
      <c r="QSU36" s="291"/>
      <c r="QSV36" s="291"/>
      <c r="QSW36" s="291"/>
      <c r="QSX36" s="291"/>
      <c r="QSY36" s="291"/>
      <c r="QSZ36" s="291"/>
      <c r="QTA36" s="291"/>
      <c r="QTB36" s="291"/>
      <c r="QTC36" s="291"/>
      <c r="QTD36" s="291"/>
      <c r="QTE36" s="291"/>
      <c r="QTF36" s="291"/>
      <c r="QTG36" s="291"/>
      <c r="QTH36" s="291"/>
      <c r="QTI36" s="291"/>
      <c r="QTJ36" s="291"/>
      <c r="QTK36" s="291"/>
      <c r="QTL36" s="291"/>
      <c r="QTM36" s="291"/>
      <c r="QTN36" s="291"/>
      <c r="QTO36" s="291"/>
      <c r="QTP36" s="291"/>
      <c r="QTQ36" s="291"/>
      <c r="QTR36" s="291"/>
      <c r="QTS36" s="291"/>
      <c r="QTT36" s="291"/>
      <c r="QTU36" s="291"/>
      <c r="QTV36" s="291"/>
      <c r="QTW36" s="291"/>
      <c r="QTX36" s="291"/>
      <c r="QTY36" s="291"/>
      <c r="QTZ36" s="291"/>
      <c r="QUA36" s="291"/>
      <c r="QUB36" s="291"/>
      <c r="QUC36" s="291"/>
      <c r="QUD36" s="291"/>
      <c r="QUE36" s="291"/>
      <c r="QUF36" s="291"/>
      <c r="QUG36" s="291"/>
      <c r="QUH36" s="291"/>
      <c r="QUI36" s="291"/>
      <c r="QUJ36" s="291"/>
      <c r="QUK36" s="291"/>
      <c r="QUL36" s="291"/>
      <c r="QUM36" s="291"/>
      <c r="QUN36" s="291"/>
      <c r="QUO36" s="291"/>
      <c r="QUP36" s="291"/>
      <c r="QUQ36" s="291"/>
      <c r="QUR36" s="291"/>
      <c r="QUS36" s="291"/>
      <c r="QUT36" s="291"/>
      <c r="QUU36" s="291"/>
      <c r="QUV36" s="291"/>
      <c r="QUW36" s="291"/>
      <c r="QUX36" s="291"/>
      <c r="QUY36" s="291"/>
      <c r="QUZ36" s="291"/>
      <c r="QVA36" s="291"/>
      <c r="QVB36" s="291"/>
      <c r="QVC36" s="291"/>
      <c r="QVD36" s="291"/>
      <c r="QVE36" s="291"/>
      <c r="QVF36" s="291"/>
      <c r="QVG36" s="291"/>
      <c r="QVH36" s="291"/>
      <c r="QVI36" s="291"/>
      <c r="QVJ36" s="291"/>
      <c r="QVK36" s="291"/>
      <c r="QVL36" s="291"/>
      <c r="QVM36" s="291"/>
      <c r="QVN36" s="291"/>
      <c r="QVO36" s="291"/>
      <c r="QVP36" s="291"/>
      <c r="QVQ36" s="291"/>
      <c r="QVR36" s="291"/>
      <c r="QVS36" s="291"/>
      <c r="QVT36" s="291"/>
      <c r="QVU36" s="291"/>
      <c r="QVV36" s="291"/>
      <c r="QVW36" s="291"/>
      <c r="QVX36" s="291"/>
      <c r="QVY36" s="291"/>
      <c r="QVZ36" s="291"/>
      <c r="QWA36" s="291"/>
      <c r="QWB36" s="291"/>
      <c r="QWC36" s="291"/>
      <c r="QWD36" s="291"/>
      <c r="QWE36" s="291"/>
      <c r="QWF36" s="291"/>
      <c r="QWG36" s="291"/>
      <c r="QWH36" s="291"/>
      <c r="QWI36" s="291"/>
      <c r="QWJ36" s="291"/>
      <c r="QWK36" s="291"/>
      <c r="QWL36" s="291"/>
      <c r="QWM36" s="291"/>
      <c r="QWN36" s="291"/>
      <c r="QWO36" s="291"/>
      <c r="QWP36" s="291"/>
      <c r="QWQ36" s="291"/>
      <c r="QWR36" s="291"/>
      <c r="QWS36" s="291"/>
      <c r="QWT36" s="291"/>
      <c r="QWU36" s="291"/>
      <c r="QWV36" s="291"/>
      <c r="QWW36" s="291"/>
      <c r="QWX36" s="291"/>
      <c r="QWY36" s="291"/>
      <c r="QWZ36" s="291"/>
      <c r="QXA36" s="291"/>
      <c r="QXB36" s="291"/>
      <c r="QXC36" s="291"/>
      <c r="QXD36" s="291"/>
      <c r="QXE36" s="291"/>
      <c r="QXF36" s="291"/>
      <c r="QXG36" s="291"/>
      <c r="QXH36" s="291"/>
      <c r="QXI36" s="291"/>
      <c r="QXJ36" s="291"/>
      <c r="QXK36" s="291"/>
      <c r="QXL36" s="291"/>
      <c r="QXM36" s="291"/>
      <c r="QXN36" s="291"/>
      <c r="QXO36" s="291"/>
      <c r="QXP36" s="291"/>
      <c r="QXQ36" s="291"/>
      <c r="QXR36" s="291"/>
      <c r="QXS36" s="291"/>
      <c r="QXT36" s="291"/>
      <c r="QXU36" s="291"/>
      <c r="QXV36" s="291"/>
      <c r="QXW36" s="291"/>
      <c r="QXX36" s="291"/>
      <c r="QXY36" s="291"/>
      <c r="QXZ36" s="291"/>
      <c r="QYA36" s="291"/>
      <c r="QYB36" s="291"/>
      <c r="QYC36" s="291"/>
      <c r="QYD36" s="291"/>
      <c r="QYE36" s="291"/>
      <c r="QYF36" s="291"/>
      <c r="QYG36" s="291"/>
      <c r="QYH36" s="291"/>
      <c r="QYI36" s="291"/>
      <c r="QYJ36" s="291"/>
      <c r="QYK36" s="291"/>
      <c r="QYL36" s="291"/>
      <c r="QYM36" s="291"/>
      <c r="QYN36" s="291"/>
      <c r="QYO36" s="291"/>
      <c r="QYP36" s="291"/>
      <c r="QYQ36" s="291"/>
      <c r="QYR36" s="291"/>
      <c r="QYS36" s="291"/>
      <c r="QYT36" s="291"/>
      <c r="QYU36" s="291"/>
      <c r="QYV36" s="291"/>
      <c r="QYW36" s="291"/>
      <c r="QYX36" s="291"/>
      <c r="QYY36" s="291"/>
      <c r="QYZ36" s="291"/>
      <c r="QZA36" s="291"/>
      <c r="QZB36" s="291"/>
      <c r="QZC36" s="291"/>
      <c r="QZD36" s="291"/>
      <c r="QZE36" s="291"/>
      <c r="QZF36" s="291"/>
      <c r="QZG36" s="291"/>
      <c r="QZH36" s="291"/>
      <c r="QZI36" s="291"/>
      <c r="QZJ36" s="291"/>
      <c r="QZK36" s="291"/>
      <c r="QZL36" s="291"/>
      <c r="QZM36" s="291"/>
      <c r="QZN36" s="291"/>
      <c r="QZO36" s="291"/>
      <c r="QZP36" s="291"/>
      <c r="QZQ36" s="291"/>
      <c r="QZR36" s="291"/>
      <c r="QZS36" s="291"/>
      <c r="QZT36" s="291"/>
      <c r="QZU36" s="291"/>
      <c r="QZV36" s="291"/>
      <c r="QZW36" s="291"/>
      <c r="QZX36" s="291"/>
      <c r="QZY36" s="291"/>
      <c r="QZZ36" s="291"/>
      <c r="RAA36" s="291"/>
      <c r="RAB36" s="291"/>
      <c r="RAC36" s="291"/>
      <c r="RAD36" s="291"/>
      <c r="RAE36" s="291"/>
      <c r="RAF36" s="291"/>
      <c r="RAG36" s="291"/>
      <c r="RAH36" s="291"/>
      <c r="RAI36" s="291"/>
      <c r="RAJ36" s="291"/>
      <c r="RAK36" s="291"/>
      <c r="RAL36" s="291"/>
      <c r="RAM36" s="291"/>
      <c r="RAN36" s="291"/>
      <c r="RAO36" s="291"/>
      <c r="RAP36" s="291"/>
      <c r="RAQ36" s="291"/>
      <c r="RAR36" s="291"/>
      <c r="RAS36" s="291"/>
      <c r="RAT36" s="291"/>
      <c r="RAU36" s="291"/>
      <c r="RAV36" s="291"/>
      <c r="RAW36" s="291"/>
      <c r="RAX36" s="291"/>
      <c r="RAY36" s="291"/>
      <c r="RAZ36" s="291"/>
      <c r="RBA36" s="291"/>
      <c r="RBB36" s="291"/>
      <c r="RBC36" s="291"/>
      <c r="RBD36" s="291"/>
      <c r="RBE36" s="291"/>
      <c r="RBF36" s="291"/>
      <c r="RBG36" s="291"/>
      <c r="RBH36" s="291"/>
      <c r="RBI36" s="291"/>
      <c r="RBJ36" s="291"/>
      <c r="RBK36" s="291"/>
      <c r="RBL36" s="291"/>
      <c r="RBM36" s="291"/>
      <c r="RBN36" s="291"/>
      <c r="RBO36" s="291"/>
      <c r="RBP36" s="291"/>
      <c r="RBQ36" s="291"/>
      <c r="RBR36" s="291"/>
      <c r="RBS36" s="291"/>
      <c r="RBT36" s="291"/>
      <c r="RBU36" s="291"/>
      <c r="RBV36" s="291"/>
      <c r="RBW36" s="291"/>
      <c r="RBX36" s="291"/>
      <c r="RBY36" s="291"/>
      <c r="RBZ36" s="291"/>
      <c r="RCA36" s="291"/>
      <c r="RCB36" s="291"/>
      <c r="RCC36" s="291"/>
      <c r="RCD36" s="291"/>
      <c r="RCE36" s="291"/>
      <c r="RCF36" s="291"/>
      <c r="RCG36" s="291"/>
      <c r="RCH36" s="291"/>
      <c r="RCI36" s="291"/>
      <c r="RCJ36" s="291"/>
      <c r="RCK36" s="291"/>
      <c r="RCL36" s="291"/>
      <c r="RCM36" s="291"/>
      <c r="RCN36" s="291"/>
      <c r="RCO36" s="291"/>
      <c r="RCP36" s="291"/>
      <c r="RCQ36" s="291"/>
      <c r="RCR36" s="291"/>
      <c r="RCS36" s="291"/>
      <c r="RCT36" s="291"/>
      <c r="RCU36" s="291"/>
      <c r="RCV36" s="291"/>
      <c r="RCW36" s="291"/>
      <c r="RCX36" s="291"/>
      <c r="RCY36" s="291"/>
      <c r="RCZ36" s="291"/>
      <c r="RDA36" s="291"/>
      <c r="RDB36" s="291"/>
      <c r="RDC36" s="291"/>
      <c r="RDD36" s="291"/>
      <c r="RDE36" s="291"/>
      <c r="RDF36" s="291"/>
      <c r="RDG36" s="291"/>
      <c r="RDH36" s="291"/>
      <c r="RDI36" s="291"/>
      <c r="RDJ36" s="291"/>
      <c r="RDK36" s="291"/>
      <c r="RDL36" s="291"/>
      <c r="RDM36" s="291"/>
      <c r="RDN36" s="291"/>
      <c r="RDO36" s="291"/>
      <c r="RDP36" s="291"/>
      <c r="RDQ36" s="291"/>
      <c r="RDR36" s="291"/>
      <c r="RDS36" s="291"/>
      <c r="RDT36" s="291"/>
      <c r="RDU36" s="291"/>
      <c r="RDV36" s="291"/>
      <c r="RDW36" s="291"/>
      <c r="RDX36" s="291"/>
      <c r="RDY36" s="291"/>
      <c r="RDZ36" s="291"/>
      <c r="REA36" s="291"/>
      <c r="REB36" s="291"/>
      <c r="REC36" s="291"/>
      <c r="RED36" s="291"/>
      <c r="REE36" s="291"/>
      <c r="REF36" s="291"/>
      <c r="REG36" s="291"/>
      <c r="REH36" s="291"/>
      <c r="REI36" s="291"/>
      <c r="REJ36" s="291"/>
      <c r="REK36" s="291"/>
      <c r="REL36" s="291"/>
      <c r="REM36" s="291"/>
      <c r="REN36" s="291"/>
      <c r="REO36" s="291"/>
      <c r="REP36" s="291"/>
      <c r="REQ36" s="291"/>
      <c r="RER36" s="291"/>
      <c r="RES36" s="291"/>
      <c r="RET36" s="291"/>
      <c r="REU36" s="291"/>
      <c r="REV36" s="291"/>
      <c r="REW36" s="291"/>
      <c r="REX36" s="291"/>
      <c r="REY36" s="291"/>
      <c r="REZ36" s="291"/>
      <c r="RFA36" s="291"/>
      <c r="RFB36" s="291"/>
      <c r="RFC36" s="291"/>
      <c r="RFD36" s="291"/>
      <c r="RFE36" s="291"/>
      <c r="RFF36" s="291"/>
      <c r="RFG36" s="291"/>
      <c r="RFH36" s="291"/>
      <c r="RFI36" s="291"/>
      <c r="RFJ36" s="291"/>
      <c r="RFK36" s="291"/>
      <c r="RFL36" s="291"/>
      <c r="RFM36" s="291"/>
      <c r="RFN36" s="291"/>
      <c r="RFO36" s="291"/>
      <c r="RFP36" s="291"/>
      <c r="RFQ36" s="291"/>
      <c r="RFR36" s="291"/>
      <c r="RFS36" s="291"/>
      <c r="RFT36" s="291"/>
      <c r="RFU36" s="291"/>
      <c r="RFV36" s="291"/>
      <c r="RFW36" s="291"/>
      <c r="RFX36" s="291"/>
      <c r="RFY36" s="291"/>
      <c r="RFZ36" s="291"/>
      <c r="RGA36" s="291"/>
      <c r="RGB36" s="291"/>
      <c r="RGC36" s="291"/>
      <c r="RGD36" s="291"/>
      <c r="RGE36" s="291"/>
      <c r="RGF36" s="291"/>
      <c r="RGG36" s="291"/>
      <c r="RGH36" s="291"/>
      <c r="RGI36" s="291"/>
      <c r="RGJ36" s="291"/>
      <c r="RGK36" s="291"/>
      <c r="RGL36" s="291"/>
      <c r="RGM36" s="291"/>
      <c r="RGN36" s="291"/>
      <c r="RGO36" s="291"/>
      <c r="RGP36" s="291"/>
      <c r="RGQ36" s="291"/>
      <c r="RGR36" s="291"/>
      <c r="RGS36" s="291"/>
      <c r="RGT36" s="291"/>
      <c r="RGU36" s="291"/>
      <c r="RGV36" s="291"/>
      <c r="RGW36" s="291"/>
      <c r="RGX36" s="291"/>
      <c r="RGY36" s="291"/>
      <c r="RGZ36" s="291"/>
      <c r="RHA36" s="291"/>
      <c r="RHB36" s="291"/>
      <c r="RHC36" s="291"/>
      <c r="RHD36" s="291"/>
      <c r="RHE36" s="291"/>
      <c r="RHF36" s="291"/>
      <c r="RHG36" s="291"/>
      <c r="RHH36" s="291"/>
      <c r="RHI36" s="291"/>
      <c r="RHJ36" s="291"/>
      <c r="RHK36" s="291"/>
      <c r="RHL36" s="291"/>
      <c r="RHM36" s="291"/>
      <c r="RHN36" s="291"/>
      <c r="RHO36" s="291"/>
      <c r="RHP36" s="291"/>
      <c r="RHQ36" s="291"/>
      <c r="RHR36" s="291"/>
      <c r="RHS36" s="291"/>
      <c r="RHT36" s="291"/>
      <c r="RHU36" s="291"/>
      <c r="RHV36" s="291"/>
      <c r="RHW36" s="291"/>
      <c r="RHX36" s="291"/>
      <c r="RHY36" s="291"/>
      <c r="RHZ36" s="291"/>
      <c r="RIA36" s="291"/>
      <c r="RIB36" s="291"/>
      <c r="RIC36" s="291"/>
      <c r="RID36" s="291"/>
      <c r="RIE36" s="291"/>
      <c r="RIF36" s="291"/>
      <c r="RIG36" s="291"/>
      <c r="RIH36" s="291"/>
      <c r="RII36" s="291"/>
      <c r="RIJ36" s="291"/>
      <c r="RIK36" s="291"/>
      <c r="RIL36" s="291"/>
      <c r="RIM36" s="291"/>
      <c r="RIN36" s="291"/>
      <c r="RIO36" s="291"/>
      <c r="RIP36" s="291"/>
      <c r="RIQ36" s="291"/>
      <c r="RIR36" s="291"/>
      <c r="RIS36" s="291"/>
      <c r="RIT36" s="291"/>
      <c r="RIU36" s="291"/>
      <c r="RIV36" s="291"/>
      <c r="RIW36" s="291"/>
      <c r="RIX36" s="291"/>
      <c r="RIY36" s="291"/>
      <c r="RIZ36" s="291"/>
      <c r="RJA36" s="291"/>
      <c r="RJB36" s="291"/>
      <c r="RJC36" s="291"/>
      <c r="RJD36" s="291"/>
      <c r="RJE36" s="291"/>
      <c r="RJF36" s="291"/>
      <c r="RJG36" s="291"/>
      <c r="RJH36" s="291"/>
      <c r="RJI36" s="291"/>
      <c r="RJJ36" s="291"/>
      <c r="RJK36" s="291"/>
      <c r="RJL36" s="291"/>
      <c r="RJM36" s="291"/>
      <c r="RJN36" s="291"/>
      <c r="RJO36" s="291"/>
      <c r="RJP36" s="291"/>
      <c r="RJQ36" s="291"/>
      <c r="RJR36" s="291"/>
      <c r="RJS36" s="291"/>
      <c r="RJT36" s="291"/>
      <c r="RJU36" s="291"/>
      <c r="RJV36" s="291"/>
      <c r="RJW36" s="291"/>
      <c r="RJX36" s="291"/>
      <c r="RJY36" s="291"/>
      <c r="RJZ36" s="291"/>
      <c r="RKA36" s="291"/>
      <c r="RKB36" s="291"/>
      <c r="RKC36" s="291"/>
      <c r="RKD36" s="291"/>
      <c r="RKE36" s="291"/>
      <c r="RKF36" s="291"/>
      <c r="RKG36" s="291"/>
      <c r="RKH36" s="291"/>
      <c r="RKI36" s="291"/>
      <c r="RKJ36" s="291"/>
      <c r="RKK36" s="291"/>
      <c r="RKL36" s="291"/>
      <c r="RKM36" s="291"/>
      <c r="RKN36" s="291"/>
      <c r="RKO36" s="291"/>
      <c r="RKP36" s="291"/>
      <c r="RKQ36" s="291"/>
      <c r="RKR36" s="291"/>
      <c r="RKS36" s="291"/>
      <c r="RKT36" s="291"/>
      <c r="RKU36" s="291"/>
      <c r="RKV36" s="291"/>
      <c r="RKW36" s="291"/>
      <c r="RKX36" s="291"/>
      <c r="RKY36" s="291"/>
      <c r="RKZ36" s="291"/>
      <c r="RLA36" s="291"/>
      <c r="RLB36" s="291"/>
      <c r="RLC36" s="291"/>
      <c r="RLD36" s="291"/>
      <c r="RLE36" s="291"/>
      <c r="RLF36" s="291"/>
      <c r="RLG36" s="291"/>
      <c r="RLH36" s="291"/>
      <c r="RLI36" s="291"/>
      <c r="RLJ36" s="291"/>
      <c r="RLK36" s="291"/>
      <c r="RLL36" s="291"/>
      <c r="RLM36" s="291"/>
      <c r="RLN36" s="291"/>
      <c r="RLO36" s="291"/>
      <c r="RLP36" s="291"/>
      <c r="RLQ36" s="291"/>
      <c r="RLR36" s="291"/>
      <c r="RLS36" s="291"/>
      <c r="RLT36" s="291"/>
      <c r="RLU36" s="291"/>
      <c r="RLV36" s="291"/>
      <c r="RLW36" s="291"/>
      <c r="RLX36" s="291"/>
      <c r="RLY36" s="291"/>
      <c r="RLZ36" s="291"/>
      <c r="RMA36" s="291"/>
      <c r="RMB36" s="291"/>
      <c r="RMC36" s="291"/>
      <c r="RMD36" s="291"/>
      <c r="RME36" s="291"/>
      <c r="RMF36" s="291"/>
      <c r="RMG36" s="291"/>
      <c r="RMH36" s="291"/>
      <c r="RMI36" s="291"/>
      <c r="RMJ36" s="291"/>
      <c r="RMK36" s="291"/>
      <c r="RML36" s="291"/>
      <c r="RMM36" s="291"/>
      <c r="RMN36" s="291"/>
      <c r="RMO36" s="291"/>
      <c r="RMP36" s="291"/>
      <c r="RMQ36" s="291"/>
      <c r="RMR36" s="291"/>
      <c r="RMS36" s="291"/>
      <c r="RMT36" s="291"/>
      <c r="RMU36" s="291"/>
      <c r="RMV36" s="291"/>
      <c r="RMW36" s="291"/>
      <c r="RMX36" s="291"/>
      <c r="RMY36" s="291"/>
      <c r="RMZ36" s="291"/>
      <c r="RNA36" s="291"/>
      <c r="RNB36" s="291"/>
      <c r="RNC36" s="291"/>
      <c r="RND36" s="291"/>
      <c r="RNE36" s="291"/>
      <c r="RNF36" s="291"/>
      <c r="RNG36" s="291"/>
      <c r="RNH36" s="291"/>
      <c r="RNI36" s="291"/>
      <c r="RNJ36" s="291"/>
      <c r="RNK36" s="291"/>
      <c r="RNL36" s="291"/>
      <c r="RNM36" s="291"/>
      <c r="RNN36" s="291"/>
      <c r="RNO36" s="291"/>
      <c r="RNP36" s="291"/>
      <c r="RNQ36" s="291"/>
      <c r="RNR36" s="291"/>
      <c r="RNS36" s="291"/>
      <c r="RNT36" s="291"/>
      <c r="RNU36" s="291"/>
      <c r="RNV36" s="291"/>
      <c r="RNW36" s="291"/>
      <c r="RNX36" s="291"/>
      <c r="RNY36" s="291"/>
      <c r="RNZ36" s="291"/>
      <c r="ROA36" s="291"/>
      <c r="ROB36" s="291"/>
      <c r="ROC36" s="291"/>
      <c r="ROD36" s="291"/>
      <c r="ROE36" s="291"/>
      <c r="ROF36" s="291"/>
      <c r="ROG36" s="291"/>
      <c r="ROH36" s="291"/>
      <c r="ROI36" s="291"/>
      <c r="ROJ36" s="291"/>
      <c r="ROK36" s="291"/>
      <c r="ROL36" s="291"/>
      <c r="ROM36" s="291"/>
      <c r="RON36" s="291"/>
      <c r="ROO36" s="291"/>
      <c r="ROP36" s="291"/>
      <c r="ROQ36" s="291"/>
      <c r="ROR36" s="291"/>
      <c r="ROS36" s="291"/>
      <c r="ROT36" s="291"/>
      <c r="ROU36" s="291"/>
      <c r="ROV36" s="291"/>
      <c r="ROW36" s="291"/>
      <c r="ROX36" s="291"/>
      <c r="ROY36" s="291"/>
      <c r="ROZ36" s="291"/>
      <c r="RPA36" s="291"/>
      <c r="RPB36" s="291"/>
      <c r="RPC36" s="291"/>
      <c r="RPD36" s="291"/>
      <c r="RPE36" s="291"/>
      <c r="RPF36" s="291"/>
      <c r="RPG36" s="291"/>
      <c r="RPH36" s="291"/>
      <c r="RPI36" s="291"/>
      <c r="RPJ36" s="291"/>
      <c r="RPK36" s="291"/>
      <c r="RPL36" s="291"/>
      <c r="RPM36" s="291"/>
      <c r="RPN36" s="291"/>
      <c r="RPO36" s="291"/>
      <c r="RPP36" s="291"/>
      <c r="RPQ36" s="291"/>
      <c r="RPR36" s="291"/>
      <c r="RPS36" s="291"/>
      <c r="RPT36" s="291"/>
      <c r="RPU36" s="291"/>
      <c r="RPV36" s="291"/>
      <c r="RPW36" s="291"/>
      <c r="RPX36" s="291"/>
      <c r="RPY36" s="291"/>
      <c r="RPZ36" s="291"/>
      <c r="RQA36" s="291"/>
      <c r="RQB36" s="291"/>
      <c r="RQC36" s="291"/>
      <c r="RQD36" s="291"/>
      <c r="RQE36" s="291"/>
      <c r="RQF36" s="291"/>
      <c r="RQG36" s="291"/>
      <c r="RQH36" s="291"/>
      <c r="RQI36" s="291"/>
      <c r="RQJ36" s="291"/>
      <c r="RQK36" s="291"/>
      <c r="RQL36" s="291"/>
      <c r="RQM36" s="291"/>
      <c r="RQN36" s="291"/>
      <c r="RQO36" s="291"/>
      <c r="RQP36" s="291"/>
      <c r="RQQ36" s="291"/>
      <c r="RQR36" s="291"/>
      <c r="RQS36" s="291"/>
      <c r="RQT36" s="291"/>
      <c r="RQU36" s="291"/>
      <c r="RQV36" s="291"/>
      <c r="RQW36" s="291"/>
      <c r="RQX36" s="291"/>
      <c r="RQY36" s="291"/>
      <c r="RQZ36" s="291"/>
      <c r="RRA36" s="291"/>
      <c r="RRB36" s="291"/>
      <c r="RRC36" s="291"/>
      <c r="RRD36" s="291"/>
      <c r="RRE36" s="291"/>
      <c r="RRF36" s="291"/>
      <c r="RRG36" s="291"/>
      <c r="RRH36" s="291"/>
      <c r="RRI36" s="291"/>
      <c r="RRJ36" s="291"/>
      <c r="RRK36" s="291"/>
      <c r="RRL36" s="291"/>
      <c r="RRM36" s="291"/>
      <c r="RRN36" s="291"/>
      <c r="RRO36" s="291"/>
      <c r="RRP36" s="291"/>
      <c r="RRQ36" s="291"/>
      <c r="RRR36" s="291"/>
      <c r="RRS36" s="291"/>
      <c r="RRT36" s="291"/>
      <c r="RRU36" s="291"/>
      <c r="RRV36" s="291"/>
      <c r="RRW36" s="291"/>
      <c r="RRX36" s="291"/>
      <c r="RRY36" s="291"/>
      <c r="RRZ36" s="291"/>
      <c r="RSA36" s="291"/>
      <c r="RSB36" s="291"/>
      <c r="RSC36" s="291"/>
      <c r="RSD36" s="291"/>
      <c r="RSE36" s="291"/>
      <c r="RSF36" s="291"/>
      <c r="RSG36" s="291"/>
      <c r="RSH36" s="291"/>
      <c r="RSI36" s="291"/>
      <c r="RSJ36" s="291"/>
      <c r="RSK36" s="291"/>
      <c r="RSL36" s="291"/>
      <c r="RSM36" s="291"/>
      <c r="RSN36" s="291"/>
      <c r="RSO36" s="291"/>
      <c r="RSP36" s="291"/>
      <c r="RSQ36" s="291"/>
      <c r="RSR36" s="291"/>
      <c r="RSS36" s="291"/>
      <c r="RST36" s="291"/>
      <c r="RSU36" s="291"/>
      <c r="RSV36" s="291"/>
      <c r="RSW36" s="291"/>
      <c r="RSX36" s="291"/>
      <c r="RSY36" s="291"/>
      <c r="RSZ36" s="291"/>
      <c r="RTA36" s="291"/>
      <c r="RTB36" s="291"/>
      <c r="RTC36" s="291"/>
      <c r="RTD36" s="291"/>
      <c r="RTE36" s="291"/>
      <c r="RTF36" s="291"/>
      <c r="RTG36" s="291"/>
      <c r="RTH36" s="291"/>
      <c r="RTI36" s="291"/>
      <c r="RTJ36" s="291"/>
      <c r="RTK36" s="291"/>
      <c r="RTL36" s="291"/>
      <c r="RTM36" s="291"/>
      <c r="RTN36" s="291"/>
      <c r="RTO36" s="291"/>
      <c r="RTP36" s="291"/>
      <c r="RTQ36" s="291"/>
      <c r="RTR36" s="291"/>
      <c r="RTS36" s="291"/>
      <c r="RTT36" s="291"/>
      <c r="RTU36" s="291"/>
      <c r="RTV36" s="291"/>
      <c r="RTW36" s="291"/>
      <c r="RTX36" s="291"/>
      <c r="RTY36" s="291"/>
      <c r="RTZ36" s="291"/>
      <c r="RUA36" s="291"/>
      <c r="RUB36" s="291"/>
      <c r="RUC36" s="291"/>
      <c r="RUD36" s="291"/>
      <c r="RUE36" s="291"/>
      <c r="RUF36" s="291"/>
      <c r="RUG36" s="291"/>
      <c r="RUH36" s="291"/>
      <c r="RUI36" s="291"/>
      <c r="RUJ36" s="291"/>
      <c r="RUK36" s="291"/>
      <c r="RUL36" s="291"/>
      <c r="RUM36" s="291"/>
      <c r="RUN36" s="291"/>
      <c r="RUO36" s="291"/>
      <c r="RUP36" s="291"/>
      <c r="RUQ36" s="291"/>
      <c r="RUR36" s="291"/>
      <c r="RUS36" s="291"/>
      <c r="RUT36" s="291"/>
      <c r="RUU36" s="291"/>
      <c r="RUV36" s="291"/>
      <c r="RUW36" s="291"/>
      <c r="RUX36" s="291"/>
      <c r="RUY36" s="291"/>
      <c r="RUZ36" s="291"/>
      <c r="RVA36" s="291"/>
      <c r="RVB36" s="291"/>
      <c r="RVC36" s="291"/>
      <c r="RVD36" s="291"/>
      <c r="RVE36" s="291"/>
      <c r="RVF36" s="291"/>
      <c r="RVG36" s="291"/>
      <c r="RVH36" s="291"/>
      <c r="RVI36" s="291"/>
      <c r="RVJ36" s="291"/>
      <c r="RVK36" s="291"/>
      <c r="RVL36" s="291"/>
      <c r="RVM36" s="291"/>
      <c r="RVN36" s="291"/>
      <c r="RVO36" s="291"/>
      <c r="RVP36" s="291"/>
      <c r="RVQ36" s="291"/>
      <c r="RVR36" s="291"/>
      <c r="RVS36" s="291"/>
      <c r="RVT36" s="291"/>
      <c r="RVU36" s="291"/>
      <c r="RVV36" s="291"/>
      <c r="RVW36" s="291"/>
      <c r="RVX36" s="291"/>
      <c r="RVY36" s="291"/>
      <c r="RVZ36" s="291"/>
      <c r="RWA36" s="291"/>
      <c r="RWB36" s="291"/>
      <c r="RWC36" s="291"/>
      <c r="RWD36" s="291"/>
      <c r="RWE36" s="291"/>
      <c r="RWF36" s="291"/>
      <c r="RWG36" s="291"/>
      <c r="RWH36" s="291"/>
      <c r="RWI36" s="291"/>
      <c r="RWJ36" s="291"/>
      <c r="RWK36" s="291"/>
      <c r="RWL36" s="291"/>
      <c r="RWM36" s="291"/>
      <c r="RWN36" s="291"/>
      <c r="RWO36" s="291"/>
      <c r="RWP36" s="291"/>
      <c r="RWQ36" s="291"/>
      <c r="RWR36" s="291"/>
      <c r="RWS36" s="291"/>
      <c r="RWT36" s="291"/>
      <c r="RWU36" s="291"/>
      <c r="RWV36" s="291"/>
      <c r="RWW36" s="291"/>
      <c r="RWX36" s="291"/>
      <c r="RWY36" s="291"/>
      <c r="RWZ36" s="291"/>
      <c r="RXA36" s="291"/>
      <c r="RXB36" s="291"/>
      <c r="RXC36" s="291"/>
      <c r="RXD36" s="291"/>
      <c r="RXE36" s="291"/>
      <c r="RXF36" s="291"/>
      <c r="RXG36" s="291"/>
      <c r="RXH36" s="291"/>
      <c r="RXI36" s="291"/>
      <c r="RXJ36" s="291"/>
      <c r="RXK36" s="291"/>
      <c r="RXL36" s="291"/>
      <c r="RXM36" s="291"/>
      <c r="RXN36" s="291"/>
      <c r="RXO36" s="291"/>
      <c r="RXP36" s="291"/>
      <c r="RXQ36" s="291"/>
      <c r="RXR36" s="291"/>
      <c r="RXS36" s="291"/>
      <c r="RXT36" s="291"/>
      <c r="RXU36" s="291"/>
      <c r="RXV36" s="291"/>
      <c r="RXW36" s="291"/>
      <c r="RXX36" s="291"/>
      <c r="RXY36" s="291"/>
      <c r="RXZ36" s="291"/>
      <c r="RYA36" s="291"/>
      <c r="RYB36" s="291"/>
      <c r="RYC36" s="291"/>
      <c r="RYD36" s="291"/>
      <c r="RYE36" s="291"/>
      <c r="RYF36" s="291"/>
      <c r="RYG36" s="291"/>
      <c r="RYH36" s="291"/>
      <c r="RYI36" s="291"/>
      <c r="RYJ36" s="291"/>
      <c r="RYK36" s="291"/>
      <c r="RYL36" s="291"/>
      <c r="RYM36" s="291"/>
      <c r="RYN36" s="291"/>
      <c r="RYO36" s="291"/>
      <c r="RYP36" s="291"/>
      <c r="RYQ36" s="291"/>
      <c r="RYR36" s="291"/>
      <c r="RYS36" s="291"/>
      <c r="RYT36" s="291"/>
      <c r="RYU36" s="291"/>
      <c r="RYV36" s="291"/>
      <c r="RYW36" s="291"/>
      <c r="RYX36" s="291"/>
      <c r="RYY36" s="291"/>
      <c r="RYZ36" s="291"/>
      <c r="RZA36" s="291"/>
      <c r="RZB36" s="291"/>
      <c r="RZC36" s="291"/>
      <c r="RZD36" s="291"/>
      <c r="RZE36" s="291"/>
      <c r="RZF36" s="291"/>
      <c r="RZG36" s="291"/>
      <c r="RZH36" s="291"/>
      <c r="RZI36" s="291"/>
      <c r="RZJ36" s="291"/>
      <c r="RZK36" s="291"/>
      <c r="RZL36" s="291"/>
      <c r="RZM36" s="291"/>
      <c r="RZN36" s="291"/>
      <c r="RZO36" s="291"/>
      <c r="RZP36" s="291"/>
      <c r="RZQ36" s="291"/>
      <c r="RZR36" s="291"/>
      <c r="RZS36" s="291"/>
      <c r="RZT36" s="291"/>
      <c r="RZU36" s="291"/>
      <c r="RZV36" s="291"/>
      <c r="RZW36" s="291"/>
      <c r="RZX36" s="291"/>
      <c r="RZY36" s="291"/>
      <c r="RZZ36" s="291"/>
      <c r="SAA36" s="291"/>
      <c r="SAB36" s="291"/>
      <c r="SAC36" s="291"/>
      <c r="SAD36" s="291"/>
      <c r="SAE36" s="291"/>
      <c r="SAF36" s="291"/>
      <c r="SAG36" s="291"/>
      <c r="SAH36" s="291"/>
      <c r="SAI36" s="291"/>
      <c r="SAJ36" s="291"/>
      <c r="SAK36" s="291"/>
      <c r="SAL36" s="291"/>
      <c r="SAM36" s="291"/>
      <c r="SAN36" s="291"/>
      <c r="SAO36" s="291"/>
      <c r="SAP36" s="291"/>
      <c r="SAQ36" s="291"/>
      <c r="SAR36" s="291"/>
      <c r="SAS36" s="291"/>
      <c r="SAT36" s="291"/>
      <c r="SAU36" s="291"/>
      <c r="SAV36" s="291"/>
      <c r="SAW36" s="291"/>
      <c r="SAX36" s="291"/>
      <c r="SAY36" s="291"/>
      <c r="SAZ36" s="291"/>
      <c r="SBA36" s="291"/>
      <c r="SBB36" s="291"/>
      <c r="SBC36" s="291"/>
      <c r="SBD36" s="291"/>
      <c r="SBE36" s="291"/>
      <c r="SBF36" s="291"/>
      <c r="SBG36" s="291"/>
      <c r="SBH36" s="291"/>
      <c r="SBI36" s="291"/>
      <c r="SBJ36" s="291"/>
      <c r="SBK36" s="291"/>
      <c r="SBL36" s="291"/>
      <c r="SBM36" s="291"/>
      <c r="SBN36" s="291"/>
      <c r="SBO36" s="291"/>
      <c r="SBP36" s="291"/>
      <c r="SBQ36" s="291"/>
      <c r="SBR36" s="291"/>
      <c r="SBS36" s="291"/>
      <c r="SBT36" s="291"/>
      <c r="SBU36" s="291"/>
      <c r="SBV36" s="291"/>
      <c r="SBW36" s="291"/>
      <c r="SBX36" s="291"/>
      <c r="SBY36" s="291"/>
      <c r="SBZ36" s="291"/>
      <c r="SCA36" s="291"/>
      <c r="SCB36" s="291"/>
      <c r="SCC36" s="291"/>
      <c r="SCD36" s="291"/>
      <c r="SCE36" s="291"/>
      <c r="SCF36" s="291"/>
      <c r="SCG36" s="291"/>
      <c r="SCH36" s="291"/>
      <c r="SCI36" s="291"/>
      <c r="SCJ36" s="291"/>
      <c r="SCK36" s="291"/>
      <c r="SCL36" s="291"/>
      <c r="SCM36" s="291"/>
      <c r="SCN36" s="291"/>
      <c r="SCO36" s="291"/>
      <c r="SCP36" s="291"/>
      <c r="SCQ36" s="291"/>
      <c r="SCR36" s="291"/>
      <c r="SCS36" s="291"/>
      <c r="SCT36" s="291"/>
      <c r="SCU36" s="291"/>
      <c r="SCV36" s="291"/>
      <c r="SCW36" s="291"/>
      <c r="SCX36" s="291"/>
      <c r="SCY36" s="291"/>
      <c r="SCZ36" s="291"/>
      <c r="SDA36" s="291"/>
      <c r="SDB36" s="291"/>
      <c r="SDC36" s="291"/>
      <c r="SDD36" s="291"/>
      <c r="SDE36" s="291"/>
      <c r="SDF36" s="291"/>
      <c r="SDG36" s="291"/>
      <c r="SDH36" s="291"/>
      <c r="SDI36" s="291"/>
      <c r="SDJ36" s="291"/>
      <c r="SDK36" s="291"/>
      <c r="SDL36" s="291"/>
      <c r="SDM36" s="291"/>
      <c r="SDN36" s="291"/>
      <c r="SDO36" s="291"/>
      <c r="SDP36" s="291"/>
      <c r="SDQ36" s="291"/>
      <c r="SDR36" s="291"/>
      <c r="SDS36" s="291"/>
      <c r="SDT36" s="291"/>
      <c r="SDU36" s="291"/>
      <c r="SDV36" s="291"/>
      <c r="SDW36" s="291"/>
      <c r="SDX36" s="291"/>
      <c r="SDY36" s="291"/>
      <c r="SDZ36" s="291"/>
      <c r="SEA36" s="291"/>
      <c r="SEB36" s="291"/>
      <c r="SEC36" s="291"/>
      <c r="SED36" s="291"/>
      <c r="SEE36" s="291"/>
      <c r="SEF36" s="291"/>
      <c r="SEG36" s="291"/>
      <c r="SEH36" s="291"/>
      <c r="SEI36" s="291"/>
      <c r="SEJ36" s="291"/>
      <c r="SEK36" s="291"/>
      <c r="SEL36" s="291"/>
      <c r="SEM36" s="291"/>
      <c r="SEN36" s="291"/>
      <c r="SEO36" s="291"/>
      <c r="SEP36" s="291"/>
      <c r="SEQ36" s="291"/>
      <c r="SER36" s="291"/>
      <c r="SES36" s="291"/>
      <c r="SET36" s="291"/>
      <c r="SEU36" s="291"/>
      <c r="SEV36" s="291"/>
      <c r="SEW36" s="291"/>
      <c r="SEX36" s="291"/>
      <c r="SEY36" s="291"/>
      <c r="SEZ36" s="291"/>
      <c r="SFA36" s="291"/>
      <c r="SFB36" s="291"/>
      <c r="SFC36" s="291"/>
      <c r="SFD36" s="291"/>
      <c r="SFE36" s="291"/>
      <c r="SFF36" s="291"/>
      <c r="SFG36" s="291"/>
      <c r="SFH36" s="291"/>
      <c r="SFI36" s="291"/>
      <c r="SFJ36" s="291"/>
      <c r="SFK36" s="291"/>
      <c r="SFL36" s="291"/>
      <c r="SFM36" s="291"/>
      <c r="SFN36" s="291"/>
      <c r="SFO36" s="291"/>
      <c r="SFP36" s="291"/>
      <c r="SFQ36" s="291"/>
      <c r="SFR36" s="291"/>
      <c r="SFS36" s="291"/>
      <c r="SFT36" s="291"/>
      <c r="SFU36" s="291"/>
      <c r="SFV36" s="291"/>
      <c r="SFW36" s="291"/>
      <c r="SFX36" s="291"/>
      <c r="SFY36" s="291"/>
      <c r="SFZ36" s="291"/>
      <c r="SGA36" s="291"/>
      <c r="SGB36" s="291"/>
      <c r="SGC36" s="291"/>
      <c r="SGD36" s="291"/>
      <c r="SGE36" s="291"/>
      <c r="SGF36" s="291"/>
      <c r="SGG36" s="291"/>
      <c r="SGH36" s="291"/>
      <c r="SGI36" s="291"/>
      <c r="SGJ36" s="291"/>
      <c r="SGK36" s="291"/>
      <c r="SGL36" s="291"/>
      <c r="SGM36" s="291"/>
      <c r="SGN36" s="291"/>
      <c r="SGO36" s="291"/>
      <c r="SGP36" s="291"/>
      <c r="SGQ36" s="291"/>
      <c r="SGR36" s="291"/>
      <c r="SGS36" s="291"/>
      <c r="SGT36" s="291"/>
      <c r="SGU36" s="291"/>
      <c r="SGV36" s="291"/>
      <c r="SGW36" s="291"/>
      <c r="SGX36" s="291"/>
      <c r="SGY36" s="291"/>
      <c r="SGZ36" s="291"/>
      <c r="SHA36" s="291"/>
      <c r="SHB36" s="291"/>
      <c r="SHC36" s="291"/>
      <c r="SHD36" s="291"/>
      <c r="SHE36" s="291"/>
      <c r="SHF36" s="291"/>
      <c r="SHG36" s="291"/>
      <c r="SHH36" s="291"/>
      <c r="SHI36" s="291"/>
      <c r="SHJ36" s="291"/>
      <c r="SHK36" s="291"/>
      <c r="SHL36" s="291"/>
      <c r="SHM36" s="291"/>
      <c r="SHN36" s="291"/>
      <c r="SHO36" s="291"/>
      <c r="SHP36" s="291"/>
      <c r="SHQ36" s="291"/>
      <c r="SHR36" s="291"/>
      <c r="SHS36" s="291"/>
      <c r="SHT36" s="291"/>
      <c r="SHU36" s="291"/>
      <c r="SHV36" s="291"/>
      <c r="SHW36" s="291"/>
      <c r="SHX36" s="291"/>
      <c r="SHY36" s="291"/>
      <c r="SHZ36" s="291"/>
      <c r="SIA36" s="291"/>
      <c r="SIB36" s="291"/>
      <c r="SIC36" s="291"/>
      <c r="SID36" s="291"/>
      <c r="SIE36" s="291"/>
      <c r="SIF36" s="291"/>
      <c r="SIG36" s="291"/>
      <c r="SIH36" s="291"/>
      <c r="SII36" s="291"/>
      <c r="SIJ36" s="291"/>
      <c r="SIK36" s="291"/>
      <c r="SIL36" s="291"/>
      <c r="SIM36" s="291"/>
      <c r="SIN36" s="291"/>
      <c r="SIO36" s="291"/>
      <c r="SIP36" s="291"/>
      <c r="SIQ36" s="291"/>
      <c r="SIR36" s="291"/>
      <c r="SIS36" s="291"/>
      <c r="SIT36" s="291"/>
      <c r="SIU36" s="291"/>
      <c r="SIV36" s="291"/>
      <c r="SIW36" s="291"/>
      <c r="SIX36" s="291"/>
      <c r="SIY36" s="291"/>
      <c r="SIZ36" s="291"/>
      <c r="SJA36" s="291"/>
      <c r="SJB36" s="291"/>
      <c r="SJC36" s="291"/>
      <c r="SJD36" s="291"/>
      <c r="SJE36" s="291"/>
      <c r="SJF36" s="291"/>
      <c r="SJG36" s="291"/>
      <c r="SJH36" s="291"/>
      <c r="SJI36" s="291"/>
      <c r="SJJ36" s="291"/>
      <c r="SJK36" s="291"/>
      <c r="SJL36" s="291"/>
      <c r="SJM36" s="291"/>
      <c r="SJN36" s="291"/>
      <c r="SJO36" s="291"/>
      <c r="SJP36" s="291"/>
      <c r="SJQ36" s="291"/>
      <c r="SJR36" s="291"/>
      <c r="SJS36" s="291"/>
      <c r="SJT36" s="291"/>
      <c r="SJU36" s="291"/>
      <c r="SJV36" s="291"/>
      <c r="SJW36" s="291"/>
      <c r="SJX36" s="291"/>
      <c r="SJY36" s="291"/>
      <c r="SJZ36" s="291"/>
      <c r="SKA36" s="291"/>
      <c r="SKB36" s="291"/>
      <c r="SKC36" s="291"/>
      <c r="SKD36" s="291"/>
      <c r="SKE36" s="291"/>
      <c r="SKF36" s="291"/>
      <c r="SKG36" s="291"/>
      <c r="SKH36" s="291"/>
      <c r="SKI36" s="291"/>
      <c r="SKJ36" s="291"/>
      <c r="SKK36" s="291"/>
      <c r="SKL36" s="291"/>
      <c r="SKM36" s="291"/>
      <c r="SKN36" s="291"/>
      <c r="SKO36" s="291"/>
      <c r="SKP36" s="291"/>
      <c r="SKQ36" s="291"/>
      <c r="SKR36" s="291"/>
      <c r="SKS36" s="291"/>
      <c r="SKT36" s="291"/>
      <c r="SKU36" s="291"/>
      <c r="SKV36" s="291"/>
      <c r="SKW36" s="291"/>
      <c r="SKX36" s="291"/>
      <c r="SKY36" s="291"/>
      <c r="SKZ36" s="291"/>
      <c r="SLA36" s="291"/>
      <c r="SLB36" s="291"/>
      <c r="SLC36" s="291"/>
      <c r="SLD36" s="291"/>
      <c r="SLE36" s="291"/>
      <c r="SLF36" s="291"/>
      <c r="SLG36" s="291"/>
      <c r="SLH36" s="291"/>
      <c r="SLI36" s="291"/>
      <c r="SLJ36" s="291"/>
      <c r="SLK36" s="291"/>
      <c r="SLL36" s="291"/>
      <c r="SLM36" s="291"/>
      <c r="SLN36" s="291"/>
      <c r="SLO36" s="291"/>
      <c r="SLP36" s="291"/>
      <c r="SLQ36" s="291"/>
      <c r="SLR36" s="291"/>
      <c r="SLS36" s="291"/>
      <c r="SLT36" s="291"/>
      <c r="SLU36" s="291"/>
      <c r="SLV36" s="291"/>
      <c r="SLW36" s="291"/>
      <c r="SLX36" s="291"/>
      <c r="SLY36" s="291"/>
      <c r="SLZ36" s="291"/>
      <c r="SMA36" s="291"/>
      <c r="SMB36" s="291"/>
      <c r="SMC36" s="291"/>
      <c r="SMD36" s="291"/>
      <c r="SME36" s="291"/>
      <c r="SMF36" s="291"/>
      <c r="SMG36" s="291"/>
      <c r="SMH36" s="291"/>
      <c r="SMI36" s="291"/>
      <c r="SMJ36" s="291"/>
      <c r="SMK36" s="291"/>
      <c r="SML36" s="291"/>
      <c r="SMM36" s="291"/>
      <c r="SMN36" s="291"/>
      <c r="SMO36" s="291"/>
      <c r="SMP36" s="291"/>
      <c r="SMQ36" s="291"/>
      <c r="SMR36" s="291"/>
      <c r="SMS36" s="291"/>
      <c r="SMT36" s="291"/>
      <c r="SMU36" s="291"/>
      <c r="SMV36" s="291"/>
      <c r="SMW36" s="291"/>
      <c r="SMX36" s="291"/>
      <c r="SMY36" s="291"/>
      <c r="SMZ36" s="291"/>
      <c r="SNA36" s="291"/>
      <c r="SNB36" s="291"/>
      <c r="SNC36" s="291"/>
      <c r="SND36" s="291"/>
      <c r="SNE36" s="291"/>
      <c r="SNF36" s="291"/>
      <c r="SNG36" s="291"/>
      <c r="SNH36" s="291"/>
      <c r="SNI36" s="291"/>
      <c r="SNJ36" s="291"/>
      <c r="SNK36" s="291"/>
      <c r="SNL36" s="291"/>
      <c r="SNM36" s="291"/>
      <c r="SNN36" s="291"/>
      <c r="SNO36" s="291"/>
      <c r="SNP36" s="291"/>
      <c r="SNQ36" s="291"/>
      <c r="SNR36" s="291"/>
      <c r="SNS36" s="291"/>
      <c r="SNT36" s="291"/>
      <c r="SNU36" s="291"/>
      <c r="SNV36" s="291"/>
      <c r="SNW36" s="291"/>
      <c r="SNX36" s="291"/>
      <c r="SNY36" s="291"/>
      <c r="SNZ36" s="291"/>
      <c r="SOA36" s="291"/>
      <c r="SOB36" s="291"/>
      <c r="SOC36" s="291"/>
      <c r="SOD36" s="291"/>
      <c r="SOE36" s="291"/>
      <c r="SOF36" s="291"/>
      <c r="SOG36" s="291"/>
      <c r="SOH36" s="291"/>
      <c r="SOI36" s="291"/>
      <c r="SOJ36" s="291"/>
      <c r="SOK36" s="291"/>
      <c r="SOL36" s="291"/>
      <c r="SOM36" s="291"/>
      <c r="SON36" s="291"/>
      <c r="SOO36" s="291"/>
      <c r="SOP36" s="291"/>
      <c r="SOQ36" s="291"/>
      <c r="SOR36" s="291"/>
      <c r="SOS36" s="291"/>
      <c r="SOT36" s="291"/>
      <c r="SOU36" s="291"/>
      <c r="SOV36" s="291"/>
      <c r="SOW36" s="291"/>
      <c r="SOX36" s="291"/>
      <c r="SOY36" s="291"/>
      <c r="SOZ36" s="291"/>
      <c r="SPA36" s="291"/>
      <c r="SPB36" s="291"/>
      <c r="SPC36" s="291"/>
      <c r="SPD36" s="291"/>
      <c r="SPE36" s="291"/>
      <c r="SPF36" s="291"/>
      <c r="SPG36" s="291"/>
      <c r="SPH36" s="291"/>
      <c r="SPI36" s="291"/>
      <c r="SPJ36" s="291"/>
      <c r="SPK36" s="291"/>
      <c r="SPL36" s="291"/>
      <c r="SPM36" s="291"/>
      <c r="SPN36" s="291"/>
      <c r="SPO36" s="291"/>
      <c r="SPP36" s="291"/>
      <c r="SPQ36" s="291"/>
      <c r="SPR36" s="291"/>
      <c r="SPS36" s="291"/>
      <c r="SPT36" s="291"/>
      <c r="SPU36" s="291"/>
      <c r="SPV36" s="291"/>
      <c r="SPW36" s="291"/>
      <c r="SPX36" s="291"/>
      <c r="SPY36" s="291"/>
      <c r="SPZ36" s="291"/>
      <c r="SQA36" s="291"/>
      <c r="SQB36" s="291"/>
      <c r="SQC36" s="291"/>
      <c r="SQD36" s="291"/>
      <c r="SQE36" s="291"/>
      <c r="SQF36" s="291"/>
      <c r="SQG36" s="291"/>
      <c r="SQH36" s="291"/>
      <c r="SQI36" s="291"/>
      <c r="SQJ36" s="291"/>
      <c r="SQK36" s="291"/>
      <c r="SQL36" s="291"/>
      <c r="SQM36" s="291"/>
      <c r="SQN36" s="291"/>
      <c r="SQO36" s="291"/>
      <c r="SQP36" s="291"/>
      <c r="SQQ36" s="291"/>
      <c r="SQR36" s="291"/>
      <c r="SQS36" s="291"/>
      <c r="SQT36" s="291"/>
      <c r="SQU36" s="291"/>
      <c r="SQV36" s="291"/>
      <c r="SQW36" s="291"/>
      <c r="SQX36" s="291"/>
      <c r="SQY36" s="291"/>
      <c r="SQZ36" s="291"/>
      <c r="SRA36" s="291"/>
      <c r="SRB36" s="291"/>
      <c r="SRC36" s="291"/>
      <c r="SRD36" s="291"/>
      <c r="SRE36" s="291"/>
      <c r="SRF36" s="291"/>
      <c r="SRG36" s="291"/>
      <c r="SRH36" s="291"/>
      <c r="SRI36" s="291"/>
      <c r="SRJ36" s="291"/>
      <c r="SRK36" s="291"/>
      <c r="SRL36" s="291"/>
      <c r="SRM36" s="291"/>
      <c r="SRN36" s="291"/>
      <c r="SRO36" s="291"/>
      <c r="SRP36" s="291"/>
      <c r="SRQ36" s="291"/>
      <c r="SRR36" s="291"/>
      <c r="SRS36" s="291"/>
      <c r="SRT36" s="291"/>
      <c r="SRU36" s="291"/>
      <c r="SRV36" s="291"/>
      <c r="SRW36" s="291"/>
      <c r="SRX36" s="291"/>
      <c r="SRY36" s="291"/>
      <c r="SRZ36" s="291"/>
      <c r="SSA36" s="291"/>
      <c r="SSB36" s="291"/>
      <c r="SSC36" s="291"/>
      <c r="SSD36" s="291"/>
      <c r="SSE36" s="291"/>
      <c r="SSF36" s="291"/>
      <c r="SSG36" s="291"/>
      <c r="SSH36" s="291"/>
      <c r="SSI36" s="291"/>
      <c r="SSJ36" s="291"/>
      <c r="SSK36" s="291"/>
      <c r="SSL36" s="291"/>
      <c r="SSM36" s="291"/>
      <c r="SSN36" s="291"/>
      <c r="SSO36" s="291"/>
      <c r="SSP36" s="291"/>
      <c r="SSQ36" s="291"/>
      <c r="SSR36" s="291"/>
      <c r="SSS36" s="291"/>
      <c r="SST36" s="291"/>
      <c r="SSU36" s="291"/>
      <c r="SSV36" s="291"/>
      <c r="SSW36" s="291"/>
      <c r="SSX36" s="291"/>
      <c r="SSY36" s="291"/>
      <c r="SSZ36" s="291"/>
      <c r="STA36" s="291"/>
      <c r="STB36" s="291"/>
      <c r="STC36" s="291"/>
      <c r="STD36" s="291"/>
      <c r="STE36" s="291"/>
      <c r="STF36" s="291"/>
      <c r="STG36" s="291"/>
      <c r="STH36" s="291"/>
      <c r="STI36" s="291"/>
      <c r="STJ36" s="291"/>
      <c r="STK36" s="291"/>
      <c r="STL36" s="291"/>
      <c r="STM36" s="291"/>
      <c r="STN36" s="291"/>
      <c r="STO36" s="291"/>
      <c r="STP36" s="291"/>
      <c r="STQ36" s="291"/>
      <c r="STR36" s="291"/>
      <c r="STS36" s="291"/>
      <c r="STT36" s="291"/>
      <c r="STU36" s="291"/>
      <c r="STV36" s="291"/>
      <c r="STW36" s="291"/>
      <c r="STX36" s="291"/>
      <c r="STY36" s="291"/>
      <c r="STZ36" s="291"/>
      <c r="SUA36" s="291"/>
      <c r="SUB36" s="291"/>
      <c r="SUC36" s="291"/>
      <c r="SUD36" s="291"/>
      <c r="SUE36" s="291"/>
      <c r="SUF36" s="291"/>
      <c r="SUG36" s="291"/>
      <c r="SUH36" s="291"/>
      <c r="SUI36" s="291"/>
      <c r="SUJ36" s="291"/>
      <c r="SUK36" s="291"/>
      <c r="SUL36" s="291"/>
      <c r="SUM36" s="291"/>
      <c r="SUN36" s="291"/>
      <c r="SUO36" s="291"/>
      <c r="SUP36" s="291"/>
      <c r="SUQ36" s="291"/>
      <c r="SUR36" s="291"/>
      <c r="SUS36" s="291"/>
      <c r="SUT36" s="291"/>
      <c r="SUU36" s="291"/>
      <c r="SUV36" s="291"/>
      <c r="SUW36" s="291"/>
      <c r="SUX36" s="291"/>
      <c r="SUY36" s="291"/>
      <c r="SUZ36" s="291"/>
      <c r="SVA36" s="291"/>
      <c r="SVB36" s="291"/>
      <c r="SVC36" s="291"/>
      <c r="SVD36" s="291"/>
      <c r="SVE36" s="291"/>
      <c r="SVF36" s="291"/>
      <c r="SVG36" s="291"/>
      <c r="SVH36" s="291"/>
      <c r="SVI36" s="291"/>
      <c r="SVJ36" s="291"/>
      <c r="SVK36" s="291"/>
      <c r="SVL36" s="291"/>
      <c r="SVM36" s="291"/>
      <c r="SVN36" s="291"/>
      <c r="SVO36" s="291"/>
      <c r="SVP36" s="291"/>
      <c r="SVQ36" s="291"/>
      <c r="SVR36" s="291"/>
      <c r="SVS36" s="291"/>
      <c r="SVT36" s="291"/>
      <c r="SVU36" s="291"/>
      <c r="SVV36" s="291"/>
      <c r="SVW36" s="291"/>
      <c r="SVX36" s="291"/>
      <c r="SVY36" s="291"/>
      <c r="SVZ36" s="291"/>
      <c r="SWA36" s="291"/>
      <c r="SWB36" s="291"/>
      <c r="SWC36" s="291"/>
      <c r="SWD36" s="291"/>
      <c r="SWE36" s="291"/>
      <c r="SWF36" s="291"/>
      <c r="SWG36" s="291"/>
      <c r="SWH36" s="291"/>
      <c r="SWI36" s="291"/>
      <c r="SWJ36" s="291"/>
      <c r="SWK36" s="291"/>
      <c r="SWL36" s="291"/>
      <c r="SWM36" s="291"/>
      <c r="SWN36" s="291"/>
      <c r="SWO36" s="291"/>
      <c r="SWP36" s="291"/>
      <c r="SWQ36" s="291"/>
      <c r="SWR36" s="291"/>
      <c r="SWS36" s="291"/>
      <c r="SWT36" s="291"/>
      <c r="SWU36" s="291"/>
      <c r="SWV36" s="291"/>
      <c r="SWW36" s="291"/>
      <c r="SWX36" s="291"/>
      <c r="SWY36" s="291"/>
      <c r="SWZ36" s="291"/>
      <c r="SXA36" s="291"/>
      <c r="SXB36" s="291"/>
      <c r="SXC36" s="291"/>
      <c r="SXD36" s="291"/>
      <c r="SXE36" s="291"/>
      <c r="SXF36" s="291"/>
      <c r="SXG36" s="291"/>
      <c r="SXH36" s="291"/>
      <c r="SXI36" s="291"/>
      <c r="SXJ36" s="291"/>
      <c r="SXK36" s="291"/>
      <c r="SXL36" s="291"/>
      <c r="SXM36" s="291"/>
      <c r="SXN36" s="291"/>
      <c r="SXO36" s="291"/>
      <c r="SXP36" s="291"/>
      <c r="SXQ36" s="291"/>
      <c r="SXR36" s="291"/>
      <c r="SXS36" s="291"/>
      <c r="SXT36" s="291"/>
      <c r="SXU36" s="291"/>
      <c r="SXV36" s="291"/>
      <c r="SXW36" s="291"/>
      <c r="SXX36" s="291"/>
      <c r="SXY36" s="291"/>
      <c r="SXZ36" s="291"/>
      <c r="SYA36" s="291"/>
      <c r="SYB36" s="291"/>
      <c r="SYC36" s="291"/>
      <c r="SYD36" s="291"/>
      <c r="SYE36" s="291"/>
      <c r="SYF36" s="291"/>
      <c r="SYG36" s="291"/>
      <c r="SYH36" s="291"/>
      <c r="SYI36" s="291"/>
      <c r="SYJ36" s="291"/>
      <c r="SYK36" s="291"/>
      <c r="SYL36" s="291"/>
      <c r="SYM36" s="291"/>
      <c r="SYN36" s="291"/>
      <c r="SYO36" s="291"/>
      <c r="SYP36" s="291"/>
      <c r="SYQ36" s="291"/>
      <c r="SYR36" s="291"/>
      <c r="SYS36" s="291"/>
      <c r="SYT36" s="291"/>
      <c r="SYU36" s="291"/>
      <c r="SYV36" s="291"/>
      <c r="SYW36" s="291"/>
      <c r="SYX36" s="291"/>
      <c r="SYY36" s="291"/>
      <c r="SYZ36" s="291"/>
      <c r="SZA36" s="291"/>
      <c r="SZB36" s="291"/>
      <c r="SZC36" s="291"/>
      <c r="SZD36" s="291"/>
      <c r="SZE36" s="291"/>
      <c r="SZF36" s="291"/>
      <c r="SZG36" s="291"/>
      <c r="SZH36" s="291"/>
      <c r="SZI36" s="291"/>
      <c r="SZJ36" s="291"/>
      <c r="SZK36" s="291"/>
      <c r="SZL36" s="291"/>
      <c r="SZM36" s="291"/>
      <c r="SZN36" s="291"/>
      <c r="SZO36" s="291"/>
      <c r="SZP36" s="291"/>
      <c r="SZQ36" s="291"/>
      <c r="SZR36" s="291"/>
      <c r="SZS36" s="291"/>
      <c r="SZT36" s="291"/>
      <c r="SZU36" s="291"/>
      <c r="SZV36" s="291"/>
      <c r="SZW36" s="291"/>
      <c r="SZX36" s="291"/>
      <c r="SZY36" s="291"/>
      <c r="SZZ36" s="291"/>
      <c r="TAA36" s="291"/>
      <c r="TAB36" s="291"/>
      <c r="TAC36" s="291"/>
      <c r="TAD36" s="291"/>
      <c r="TAE36" s="291"/>
      <c r="TAF36" s="291"/>
      <c r="TAG36" s="291"/>
      <c r="TAH36" s="291"/>
      <c r="TAI36" s="291"/>
      <c r="TAJ36" s="291"/>
      <c r="TAK36" s="291"/>
      <c r="TAL36" s="291"/>
      <c r="TAM36" s="291"/>
      <c r="TAN36" s="291"/>
      <c r="TAO36" s="291"/>
      <c r="TAP36" s="291"/>
      <c r="TAQ36" s="291"/>
      <c r="TAR36" s="291"/>
      <c r="TAS36" s="291"/>
      <c r="TAT36" s="291"/>
      <c r="TAU36" s="291"/>
      <c r="TAV36" s="291"/>
      <c r="TAW36" s="291"/>
      <c r="TAX36" s="291"/>
      <c r="TAY36" s="291"/>
      <c r="TAZ36" s="291"/>
      <c r="TBA36" s="291"/>
      <c r="TBB36" s="291"/>
      <c r="TBC36" s="291"/>
      <c r="TBD36" s="291"/>
      <c r="TBE36" s="291"/>
      <c r="TBF36" s="291"/>
      <c r="TBG36" s="291"/>
      <c r="TBH36" s="291"/>
      <c r="TBI36" s="291"/>
      <c r="TBJ36" s="291"/>
      <c r="TBK36" s="291"/>
      <c r="TBL36" s="291"/>
      <c r="TBM36" s="291"/>
      <c r="TBN36" s="291"/>
      <c r="TBO36" s="291"/>
      <c r="TBP36" s="291"/>
      <c r="TBQ36" s="291"/>
      <c r="TBR36" s="291"/>
      <c r="TBS36" s="291"/>
      <c r="TBT36" s="291"/>
      <c r="TBU36" s="291"/>
      <c r="TBV36" s="291"/>
      <c r="TBW36" s="291"/>
      <c r="TBX36" s="291"/>
      <c r="TBY36" s="291"/>
      <c r="TBZ36" s="291"/>
      <c r="TCA36" s="291"/>
      <c r="TCB36" s="291"/>
      <c r="TCC36" s="291"/>
      <c r="TCD36" s="291"/>
      <c r="TCE36" s="291"/>
      <c r="TCF36" s="291"/>
      <c r="TCG36" s="291"/>
      <c r="TCH36" s="291"/>
      <c r="TCI36" s="291"/>
      <c r="TCJ36" s="291"/>
      <c r="TCK36" s="291"/>
      <c r="TCL36" s="291"/>
      <c r="TCM36" s="291"/>
      <c r="TCN36" s="291"/>
      <c r="TCO36" s="291"/>
      <c r="TCP36" s="291"/>
      <c r="TCQ36" s="291"/>
      <c r="TCR36" s="291"/>
      <c r="TCS36" s="291"/>
      <c r="TCT36" s="291"/>
      <c r="TCU36" s="291"/>
      <c r="TCV36" s="291"/>
      <c r="TCW36" s="291"/>
      <c r="TCX36" s="291"/>
      <c r="TCY36" s="291"/>
      <c r="TCZ36" s="291"/>
      <c r="TDA36" s="291"/>
      <c r="TDB36" s="291"/>
      <c r="TDC36" s="291"/>
      <c r="TDD36" s="291"/>
      <c r="TDE36" s="291"/>
      <c r="TDF36" s="291"/>
      <c r="TDG36" s="291"/>
      <c r="TDH36" s="291"/>
      <c r="TDI36" s="291"/>
      <c r="TDJ36" s="291"/>
      <c r="TDK36" s="291"/>
      <c r="TDL36" s="291"/>
      <c r="TDM36" s="291"/>
      <c r="TDN36" s="291"/>
      <c r="TDO36" s="291"/>
      <c r="TDP36" s="291"/>
      <c r="TDQ36" s="291"/>
      <c r="TDR36" s="291"/>
      <c r="TDS36" s="291"/>
      <c r="TDT36" s="291"/>
      <c r="TDU36" s="291"/>
      <c r="TDV36" s="291"/>
      <c r="TDW36" s="291"/>
      <c r="TDX36" s="291"/>
      <c r="TDY36" s="291"/>
      <c r="TDZ36" s="291"/>
      <c r="TEA36" s="291"/>
      <c r="TEB36" s="291"/>
      <c r="TEC36" s="291"/>
      <c r="TED36" s="291"/>
      <c r="TEE36" s="291"/>
      <c r="TEF36" s="291"/>
      <c r="TEG36" s="291"/>
      <c r="TEH36" s="291"/>
      <c r="TEI36" s="291"/>
      <c r="TEJ36" s="291"/>
      <c r="TEK36" s="291"/>
      <c r="TEL36" s="291"/>
      <c r="TEM36" s="291"/>
      <c r="TEN36" s="291"/>
      <c r="TEO36" s="291"/>
      <c r="TEP36" s="291"/>
      <c r="TEQ36" s="291"/>
      <c r="TER36" s="291"/>
      <c r="TES36" s="291"/>
      <c r="TET36" s="291"/>
      <c r="TEU36" s="291"/>
      <c r="TEV36" s="291"/>
      <c r="TEW36" s="291"/>
      <c r="TEX36" s="291"/>
      <c r="TEY36" s="291"/>
      <c r="TEZ36" s="291"/>
      <c r="TFA36" s="291"/>
      <c r="TFB36" s="291"/>
      <c r="TFC36" s="291"/>
      <c r="TFD36" s="291"/>
      <c r="TFE36" s="291"/>
      <c r="TFF36" s="291"/>
      <c r="TFG36" s="291"/>
      <c r="TFH36" s="291"/>
      <c r="TFI36" s="291"/>
      <c r="TFJ36" s="291"/>
      <c r="TFK36" s="291"/>
      <c r="TFL36" s="291"/>
      <c r="TFM36" s="291"/>
      <c r="TFN36" s="291"/>
      <c r="TFO36" s="291"/>
      <c r="TFP36" s="291"/>
      <c r="TFQ36" s="291"/>
      <c r="TFR36" s="291"/>
      <c r="TFS36" s="291"/>
      <c r="TFT36" s="291"/>
      <c r="TFU36" s="291"/>
      <c r="TFV36" s="291"/>
      <c r="TFW36" s="291"/>
      <c r="TFX36" s="291"/>
      <c r="TFY36" s="291"/>
      <c r="TFZ36" s="291"/>
      <c r="TGA36" s="291"/>
      <c r="TGB36" s="291"/>
      <c r="TGC36" s="291"/>
      <c r="TGD36" s="291"/>
      <c r="TGE36" s="291"/>
      <c r="TGF36" s="291"/>
      <c r="TGG36" s="291"/>
      <c r="TGH36" s="291"/>
      <c r="TGI36" s="291"/>
      <c r="TGJ36" s="291"/>
      <c r="TGK36" s="291"/>
      <c r="TGL36" s="291"/>
      <c r="TGM36" s="291"/>
      <c r="TGN36" s="291"/>
      <c r="TGO36" s="291"/>
      <c r="TGP36" s="291"/>
      <c r="TGQ36" s="291"/>
      <c r="TGR36" s="291"/>
      <c r="TGS36" s="291"/>
      <c r="TGT36" s="291"/>
      <c r="TGU36" s="291"/>
      <c r="TGV36" s="291"/>
      <c r="TGW36" s="291"/>
      <c r="TGX36" s="291"/>
      <c r="TGY36" s="291"/>
      <c r="TGZ36" s="291"/>
      <c r="THA36" s="291"/>
      <c r="THB36" s="291"/>
      <c r="THC36" s="291"/>
      <c r="THD36" s="291"/>
      <c r="THE36" s="291"/>
      <c r="THF36" s="291"/>
      <c r="THG36" s="291"/>
      <c r="THH36" s="291"/>
      <c r="THI36" s="291"/>
      <c r="THJ36" s="291"/>
      <c r="THK36" s="291"/>
      <c r="THL36" s="291"/>
      <c r="THM36" s="291"/>
      <c r="THN36" s="291"/>
      <c r="THO36" s="291"/>
      <c r="THP36" s="291"/>
      <c r="THQ36" s="291"/>
      <c r="THR36" s="291"/>
      <c r="THS36" s="291"/>
      <c r="THT36" s="291"/>
      <c r="THU36" s="291"/>
      <c r="THV36" s="291"/>
      <c r="THW36" s="291"/>
      <c r="THX36" s="291"/>
      <c r="THY36" s="291"/>
      <c r="THZ36" s="291"/>
      <c r="TIA36" s="291"/>
      <c r="TIB36" s="291"/>
      <c r="TIC36" s="291"/>
      <c r="TID36" s="291"/>
      <c r="TIE36" s="291"/>
      <c r="TIF36" s="291"/>
      <c r="TIG36" s="291"/>
      <c r="TIH36" s="291"/>
      <c r="TII36" s="291"/>
      <c r="TIJ36" s="291"/>
      <c r="TIK36" s="291"/>
      <c r="TIL36" s="291"/>
      <c r="TIM36" s="291"/>
      <c r="TIN36" s="291"/>
      <c r="TIO36" s="291"/>
      <c r="TIP36" s="291"/>
      <c r="TIQ36" s="291"/>
      <c r="TIR36" s="291"/>
      <c r="TIS36" s="291"/>
      <c r="TIT36" s="291"/>
      <c r="TIU36" s="291"/>
      <c r="TIV36" s="291"/>
      <c r="TIW36" s="291"/>
      <c r="TIX36" s="291"/>
      <c r="TIY36" s="291"/>
      <c r="TIZ36" s="291"/>
      <c r="TJA36" s="291"/>
      <c r="TJB36" s="291"/>
      <c r="TJC36" s="291"/>
      <c r="TJD36" s="291"/>
      <c r="TJE36" s="291"/>
      <c r="TJF36" s="291"/>
      <c r="TJG36" s="291"/>
      <c r="TJH36" s="291"/>
      <c r="TJI36" s="291"/>
      <c r="TJJ36" s="291"/>
      <c r="TJK36" s="291"/>
      <c r="TJL36" s="291"/>
      <c r="TJM36" s="291"/>
      <c r="TJN36" s="291"/>
      <c r="TJO36" s="291"/>
      <c r="TJP36" s="291"/>
      <c r="TJQ36" s="291"/>
      <c r="TJR36" s="291"/>
      <c r="TJS36" s="291"/>
      <c r="TJT36" s="291"/>
      <c r="TJU36" s="291"/>
      <c r="TJV36" s="291"/>
      <c r="TJW36" s="291"/>
      <c r="TJX36" s="291"/>
      <c r="TJY36" s="291"/>
      <c r="TJZ36" s="291"/>
      <c r="TKA36" s="291"/>
      <c r="TKB36" s="291"/>
      <c r="TKC36" s="291"/>
      <c r="TKD36" s="291"/>
      <c r="TKE36" s="291"/>
      <c r="TKF36" s="291"/>
      <c r="TKG36" s="291"/>
      <c r="TKH36" s="291"/>
      <c r="TKI36" s="291"/>
      <c r="TKJ36" s="291"/>
      <c r="TKK36" s="291"/>
      <c r="TKL36" s="291"/>
      <c r="TKM36" s="291"/>
      <c r="TKN36" s="291"/>
      <c r="TKO36" s="291"/>
      <c r="TKP36" s="291"/>
      <c r="TKQ36" s="291"/>
      <c r="TKR36" s="291"/>
      <c r="TKS36" s="291"/>
      <c r="TKT36" s="291"/>
      <c r="TKU36" s="291"/>
      <c r="TKV36" s="291"/>
      <c r="TKW36" s="291"/>
      <c r="TKX36" s="291"/>
      <c r="TKY36" s="291"/>
      <c r="TKZ36" s="291"/>
      <c r="TLA36" s="291"/>
      <c r="TLB36" s="291"/>
      <c r="TLC36" s="291"/>
      <c r="TLD36" s="291"/>
      <c r="TLE36" s="291"/>
      <c r="TLF36" s="291"/>
      <c r="TLG36" s="291"/>
      <c r="TLH36" s="291"/>
      <c r="TLI36" s="291"/>
      <c r="TLJ36" s="291"/>
      <c r="TLK36" s="291"/>
      <c r="TLL36" s="291"/>
      <c r="TLM36" s="291"/>
      <c r="TLN36" s="291"/>
      <c r="TLO36" s="291"/>
      <c r="TLP36" s="291"/>
      <c r="TLQ36" s="291"/>
      <c r="TLR36" s="291"/>
      <c r="TLS36" s="291"/>
      <c r="TLT36" s="291"/>
      <c r="TLU36" s="291"/>
      <c r="TLV36" s="291"/>
      <c r="TLW36" s="291"/>
      <c r="TLX36" s="291"/>
      <c r="TLY36" s="291"/>
      <c r="TLZ36" s="291"/>
      <c r="TMA36" s="291"/>
      <c r="TMB36" s="291"/>
      <c r="TMC36" s="291"/>
      <c r="TMD36" s="291"/>
      <c r="TME36" s="291"/>
      <c r="TMF36" s="291"/>
      <c r="TMG36" s="291"/>
      <c r="TMH36" s="291"/>
      <c r="TMI36" s="291"/>
      <c r="TMJ36" s="291"/>
      <c r="TMK36" s="291"/>
      <c r="TML36" s="291"/>
      <c r="TMM36" s="291"/>
      <c r="TMN36" s="291"/>
      <c r="TMO36" s="291"/>
      <c r="TMP36" s="291"/>
      <c r="TMQ36" s="291"/>
      <c r="TMR36" s="291"/>
      <c r="TMS36" s="291"/>
      <c r="TMT36" s="291"/>
      <c r="TMU36" s="291"/>
      <c r="TMV36" s="291"/>
      <c r="TMW36" s="291"/>
      <c r="TMX36" s="291"/>
      <c r="TMY36" s="291"/>
      <c r="TMZ36" s="291"/>
      <c r="TNA36" s="291"/>
      <c r="TNB36" s="291"/>
      <c r="TNC36" s="291"/>
      <c r="TND36" s="291"/>
      <c r="TNE36" s="291"/>
      <c r="TNF36" s="291"/>
      <c r="TNG36" s="291"/>
      <c r="TNH36" s="291"/>
      <c r="TNI36" s="291"/>
      <c r="TNJ36" s="291"/>
      <c r="TNK36" s="291"/>
      <c r="TNL36" s="291"/>
      <c r="TNM36" s="291"/>
      <c r="TNN36" s="291"/>
      <c r="TNO36" s="291"/>
      <c r="TNP36" s="291"/>
      <c r="TNQ36" s="291"/>
      <c r="TNR36" s="291"/>
      <c r="TNS36" s="291"/>
      <c r="TNT36" s="291"/>
      <c r="TNU36" s="291"/>
      <c r="TNV36" s="291"/>
      <c r="TNW36" s="291"/>
      <c r="TNX36" s="291"/>
      <c r="TNY36" s="291"/>
      <c r="TNZ36" s="291"/>
      <c r="TOA36" s="291"/>
      <c r="TOB36" s="291"/>
      <c r="TOC36" s="291"/>
      <c r="TOD36" s="291"/>
      <c r="TOE36" s="291"/>
      <c r="TOF36" s="291"/>
      <c r="TOG36" s="291"/>
      <c r="TOH36" s="291"/>
      <c r="TOI36" s="291"/>
      <c r="TOJ36" s="291"/>
      <c r="TOK36" s="291"/>
      <c r="TOL36" s="291"/>
      <c r="TOM36" s="291"/>
      <c r="TON36" s="291"/>
      <c r="TOO36" s="291"/>
      <c r="TOP36" s="291"/>
      <c r="TOQ36" s="291"/>
      <c r="TOR36" s="291"/>
      <c r="TOS36" s="291"/>
      <c r="TOT36" s="291"/>
      <c r="TOU36" s="291"/>
      <c r="TOV36" s="291"/>
      <c r="TOW36" s="291"/>
      <c r="TOX36" s="291"/>
      <c r="TOY36" s="291"/>
      <c r="TOZ36" s="291"/>
      <c r="TPA36" s="291"/>
      <c r="TPB36" s="291"/>
      <c r="TPC36" s="291"/>
      <c r="TPD36" s="291"/>
      <c r="TPE36" s="291"/>
      <c r="TPF36" s="291"/>
      <c r="TPG36" s="291"/>
      <c r="TPH36" s="291"/>
      <c r="TPI36" s="291"/>
      <c r="TPJ36" s="291"/>
      <c r="TPK36" s="291"/>
      <c r="TPL36" s="291"/>
      <c r="TPM36" s="291"/>
      <c r="TPN36" s="291"/>
      <c r="TPO36" s="291"/>
      <c r="TPP36" s="291"/>
      <c r="TPQ36" s="291"/>
      <c r="TPR36" s="291"/>
      <c r="TPS36" s="291"/>
      <c r="TPT36" s="291"/>
      <c r="TPU36" s="291"/>
      <c r="TPV36" s="291"/>
      <c r="TPW36" s="291"/>
      <c r="TPX36" s="291"/>
      <c r="TPY36" s="291"/>
      <c r="TPZ36" s="291"/>
      <c r="TQA36" s="291"/>
      <c r="TQB36" s="291"/>
      <c r="TQC36" s="291"/>
      <c r="TQD36" s="291"/>
      <c r="TQE36" s="291"/>
      <c r="TQF36" s="291"/>
      <c r="TQG36" s="291"/>
      <c r="TQH36" s="291"/>
      <c r="TQI36" s="291"/>
      <c r="TQJ36" s="291"/>
      <c r="TQK36" s="291"/>
      <c r="TQL36" s="291"/>
      <c r="TQM36" s="291"/>
      <c r="TQN36" s="291"/>
      <c r="TQO36" s="291"/>
      <c r="TQP36" s="291"/>
      <c r="TQQ36" s="291"/>
      <c r="TQR36" s="291"/>
      <c r="TQS36" s="291"/>
      <c r="TQT36" s="291"/>
      <c r="TQU36" s="291"/>
      <c r="TQV36" s="291"/>
      <c r="TQW36" s="291"/>
      <c r="TQX36" s="291"/>
      <c r="TQY36" s="291"/>
      <c r="TQZ36" s="291"/>
      <c r="TRA36" s="291"/>
      <c r="TRB36" s="291"/>
      <c r="TRC36" s="291"/>
      <c r="TRD36" s="291"/>
      <c r="TRE36" s="291"/>
      <c r="TRF36" s="291"/>
      <c r="TRG36" s="291"/>
      <c r="TRH36" s="291"/>
      <c r="TRI36" s="291"/>
      <c r="TRJ36" s="291"/>
      <c r="TRK36" s="291"/>
      <c r="TRL36" s="291"/>
      <c r="TRM36" s="291"/>
      <c r="TRN36" s="291"/>
      <c r="TRO36" s="291"/>
      <c r="TRP36" s="291"/>
      <c r="TRQ36" s="291"/>
      <c r="TRR36" s="291"/>
      <c r="TRS36" s="291"/>
      <c r="TRT36" s="291"/>
      <c r="TRU36" s="291"/>
      <c r="TRV36" s="291"/>
      <c r="TRW36" s="291"/>
      <c r="TRX36" s="291"/>
      <c r="TRY36" s="291"/>
      <c r="TRZ36" s="291"/>
      <c r="TSA36" s="291"/>
      <c r="TSB36" s="291"/>
      <c r="TSC36" s="291"/>
      <c r="TSD36" s="291"/>
      <c r="TSE36" s="291"/>
      <c r="TSF36" s="291"/>
      <c r="TSG36" s="291"/>
      <c r="TSH36" s="291"/>
      <c r="TSI36" s="291"/>
      <c r="TSJ36" s="291"/>
      <c r="TSK36" s="291"/>
      <c r="TSL36" s="291"/>
      <c r="TSM36" s="291"/>
      <c r="TSN36" s="291"/>
      <c r="TSO36" s="291"/>
      <c r="TSP36" s="291"/>
      <c r="TSQ36" s="291"/>
      <c r="TSR36" s="291"/>
      <c r="TSS36" s="291"/>
      <c r="TST36" s="291"/>
      <c r="TSU36" s="291"/>
      <c r="TSV36" s="291"/>
      <c r="TSW36" s="291"/>
      <c r="TSX36" s="291"/>
      <c r="TSY36" s="291"/>
      <c r="TSZ36" s="291"/>
      <c r="TTA36" s="291"/>
      <c r="TTB36" s="291"/>
      <c r="TTC36" s="291"/>
      <c r="TTD36" s="291"/>
      <c r="TTE36" s="291"/>
      <c r="TTF36" s="291"/>
      <c r="TTG36" s="291"/>
      <c r="TTH36" s="291"/>
      <c r="TTI36" s="291"/>
      <c r="TTJ36" s="291"/>
      <c r="TTK36" s="291"/>
      <c r="TTL36" s="291"/>
      <c r="TTM36" s="291"/>
      <c r="TTN36" s="291"/>
      <c r="TTO36" s="291"/>
      <c r="TTP36" s="291"/>
      <c r="TTQ36" s="291"/>
      <c r="TTR36" s="291"/>
      <c r="TTS36" s="291"/>
      <c r="TTT36" s="291"/>
      <c r="TTU36" s="291"/>
      <c r="TTV36" s="291"/>
      <c r="TTW36" s="291"/>
      <c r="TTX36" s="291"/>
      <c r="TTY36" s="291"/>
      <c r="TTZ36" s="291"/>
      <c r="TUA36" s="291"/>
      <c r="TUB36" s="291"/>
      <c r="TUC36" s="291"/>
      <c r="TUD36" s="291"/>
      <c r="TUE36" s="291"/>
      <c r="TUF36" s="291"/>
      <c r="TUG36" s="291"/>
      <c r="TUH36" s="291"/>
      <c r="TUI36" s="291"/>
      <c r="TUJ36" s="291"/>
      <c r="TUK36" s="291"/>
      <c r="TUL36" s="291"/>
      <c r="TUM36" s="291"/>
      <c r="TUN36" s="291"/>
      <c r="TUO36" s="291"/>
      <c r="TUP36" s="291"/>
      <c r="TUQ36" s="291"/>
      <c r="TUR36" s="291"/>
      <c r="TUS36" s="291"/>
      <c r="TUT36" s="291"/>
      <c r="TUU36" s="291"/>
      <c r="TUV36" s="291"/>
      <c r="TUW36" s="291"/>
      <c r="TUX36" s="291"/>
      <c r="TUY36" s="291"/>
      <c r="TUZ36" s="291"/>
      <c r="TVA36" s="291"/>
      <c r="TVB36" s="291"/>
      <c r="TVC36" s="291"/>
      <c r="TVD36" s="291"/>
      <c r="TVE36" s="291"/>
      <c r="TVF36" s="291"/>
      <c r="TVG36" s="291"/>
      <c r="TVH36" s="291"/>
      <c r="TVI36" s="291"/>
      <c r="TVJ36" s="291"/>
      <c r="TVK36" s="291"/>
      <c r="TVL36" s="291"/>
      <c r="TVM36" s="291"/>
      <c r="TVN36" s="291"/>
      <c r="TVO36" s="291"/>
      <c r="TVP36" s="291"/>
      <c r="TVQ36" s="291"/>
      <c r="TVR36" s="291"/>
      <c r="TVS36" s="291"/>
      <c r="TVT36" s="291"/>
      <c r="TVU36" s="291"/>
      <c r="TVV36" s="291"/>
      <c r="TVW36" s="291"/>
      <c r="TVX36" s="291"/>
      <c r="TVY36" s="291"/>
      <c r="TVZ36" s="291"/>
      <c r="TWA36" s="291"/>
      <c r="TWB36" s="291"/>
      <c r="TWC36" s="291"/>
      <c r="TWD36" s="291"/>
      <c r="TWE36" s="291"/>
      <c r="TWF36" s="291"/>
      <c r="TWG36" s="291"/>
      <c r="TWH36" s="291"/>
      <c r="TWI36" s="291"/>
      <c r="TWJ36" s="291"/>
      <c r="TWK36" s="291"/>
      <c r="TWL36" s="291"/>
      <c r="TWM36" s="291"/>
      <c r="TWN36" s="291"/>
      <c r="TWO36" s="291"/>
      <c r="TWP36" s="291"/>
      <c r="TWQ36" s="291"/>
      <c r="TWR36" s="291"/>
      <c r="TWS36" s="291"/>
      <c r="TWT36" s="291"/>
      <c r="TWU36" s="291"/>
      <c r="TWV36" s="291"/>
      <c r="TWW36" s="291"/>
      <c r="TWX36" s="291"/>
      <c r="TWY36" s="291"/>
      <c r="TWZ36" s="291"/>
      <c r="TXA36" s="291"/>
      <c r="TXB36" s="291"/>
      <c r="TXC36" s="291"/>
      <c r="TXD36" s="291"/>
      <c r="TXE36" s="291"/>
      <c r="TXF36" s="291"/>
      <c r="TXG36" s="291"/>
      <c r="TXH36" s="291"/>
      <c r="TXI36" s="291"/>
      <c r="TXJ36" s="291"/>
      <c r="TXK36" s="291"/>
      <c r="TXL36" s="291"/>
      <c r="TXM36" s="291"/>
      <c r="TXN36" s="291"/>
      <c r="TXO36" s="291"/>
      <c r="TXP36" s="291"/>
      <c r="TXQ36" s="291"/>
      <c r="TXR36" s="291"/>
      <c r="TXS36" s="291"/>
      <c r="TXT36" s="291"/>
      <c r="TXU36" s="291"/>
      <c r="TXV36" s="291"/>
      <c r="TXW36" s="291"/>
      <c r="TXX36" s="291"/>
      <c r="TXY36" s="291"/>
      <c r="TXZ36" s="291"/>
      <c r="TYA36" s="291"/>
      <c r="TYB36" s="291"/>
      <c r="TYC36" s="291"/>
      <c r="TYD36" s="291"/>
      <c r="TYE36" s="291"/>
      <c r="TYF36" s="291"/>
      <c r="TYG36" s="291"/>
      <c r="TYH36" s="291"/>
      <c r="TYI36" s="291"/>
      <c r="TYJ36" s="291"/>
      <c r="TYK36" s="291"/>
      <c r="TYL36" s="291"/>
      <c r="TYM36" s="291"/>
      <c r="TYN36" s="291"/>
      <c r="TYO36" s="291"/>
      <c r="TYP36" s="291"/>
      <c r="TYQ36" s="291"/>
      <c r="TYR36" s="291"/>
      <c r="TYS36" s="291"/>
      <c r="TYT36" s="291"/>
      <c r="TYU36" s="291"/>
      <c r="TYV36" s="291"/>
      <c r="TYW36" s="291"/>
      <c r="TYX36" s="291"/>
      <c r="TYY36" s="291"/>
      <c r="TYZ36" s="291"/>
      <c r="TZA36" s="291"/>
      <c r="TZB36" s="291"/>
      <c r="TZC36" s="291"/>
      <c r="TZD36" s="291"/>
      <c r="TZE36" s="291"/>
      <c r="TZF36" s="291"/>
      <c r="TZG36" s="291"/>
      <c r="TZH36" s="291"/>
      <c r="TZI36" s="291"/>
      <c r="TZJ36" s="291"/>
      <c r="TZK36" s="291"/>
      <c r="TZL36" s="291"/>
      <c r="TZM36" s="291"/>
      <c r="TZN36" s="291"/>
      <c r="TZO36" s="291"/>
      <c r="TZP36" s="291"/>
      <c r="TZQ36" s="291"/>
      <c r="TZR36" s="291"/>
      <c r="TZS36" s="291"/>
      <c r="TZT36" s="291"/>
      <c r="TZU36" s="291"/>
      <c r="TZV36" s="291"/>
      <c r="TZW36" s="291"/>
      <c r="TZX36" s="291"/>
      <c r="TZY36" s="291"/>
      <c r="TZZ36" s="291"/>
      <c r="UAA36" s="291"/>
      <c r="UAB36" s="291"/>
      <c r="UAC36" s="291"/>
      <c r="UAD36" s="291"/>
      <c r="UAE36" s="291"/>
      <c r="UAF36" s="291"/>
      <c r="UAG36" s="291"/>
      <c r="UAH36" s="291"/>
      <c r="UAI36" s="291"/>
      <c r="UAJ36" s="291"/>
      <c r="UAK36" s="291"/>
      <c r="UAL36" s="291"/>
      <c r="UAM36" s="291"/>
      <c r="UAN36" s="291"/>
      <c r="UAO36" s="291"/>
      <c r="UAP36" s="291"/>
      <c r="UAQ36" s="291"/>
      <c r="UAR36" s="291"/>
      <c r="UAS36" s="291"/>
      <c r="UAT36" s="291"/>
      <c r="UAU36" s="291"/>
      <c r="UAV36" s="291"/>
      <c r="UAW36" s="291"/>
      <c r="UAX36" s="291"/>
      <c r="UAY36" s="291"/>
      <c r="UAZ36" s="291"/>
      <c r="UBA36" s="291"/>
      <c r="UBB36" s="291"/>
      <c r="UBC36" s="291"/>
      <c r="UBD36" s="291"/>
      <c r="UBE36" s="291"/>
      <c r="UBF36" s="291"/>
      <c r="UBG36" s="291"/>
      <c r="UBH36" s="291"/>
      <c r="UBI36" s="291"/>
      <c r="UBJ36" s="291"/>
      <c r="UBK36" s="291"/>
      <c r="UBL36" s="291"/>
      <c r="UBM36" s="291"/>
      <c r="UBN36" s="291"/>
      <c r="UBO36" s="291"/>
      <c r="UBP36" s="291"/>
      <c r="UBQ36" s="291"/>
      <c r="UBR36" s="291"/>
      <c r="UBS36" s="291"/>
      <c r="UBT36" s="291"/>
      <c r="UBU36" s="291"/>
      <c r="UBV36" s="291"/>
      <c r="UBW36" s="291"/>
      <c r="UBX36" s="291"/>
      <c r="UBY36" s="291"/>
      <c r="UBZ36" s="291"/>
      <c r="UCA36" s="291"/>
      <c r="UCB36" s="291"/>
      <c r="UCC36" s="291"/>
      <c r="UCD36" s="291"/>
      <c r="UCE36" s="291"/>
      <c r="UCF36" s="291"/>
      <c r="UCG36" s="291"/>
      <c r="UCH36" s="291"/>
      <c r="UCI36" s="291"/>
      <c r="UCJ36" s="291"/>
      <c r="UCK36" s="291"/>
      <c r="UCL36" s="291"/>
      <c r="UCM36" s="291"/>
      <c r="UCN36" s="291"/>
      <c r="UCO36" s="291"/>
      <c r="UCP36" s="291"/>
      <c r="UCQ36" s="291"/>
      <c r="UCR36" s="291"/>
      <c r="UCS36" s="291"/>
      <c r="UCT36" s="291"/>
      <c r="UCU36" s="291"/>
      <c r="UCV36" s="291"/>
      <c r="UCW36" s="291"/>
      <c r="UCX36" s="291"/>
      <c r="UCY36" s="291"/>
      <c r="UCZ36" s="291"/>
      <c r="UDA36" s="291"/>
      <c r="UDB36" s="291"/>
      <c r="UDC36" s="291"/>
      <c r="UDD36" s="291"/>
      <c r="UDE36" s="291"/>
      <c r="UDF36" s="291"/>
      <c r="UDG36" s="291"/>
      <c r="UDH36" s="291"/>
      <c r="UDI36" s="291"/>
      <c r="UDJ36" s="291"/>
      <c r="UDK36" s="291"/>
      <c r="UDL36" s="291"/>
      <c r="UDM36" s="291"/>
      <c r="UDN36" s="291"/>
      <c r="UDO36" s="291"/>
      <c r="UDP36" s="291"/>
      <c r="UDQ36" s="291"/>
      <c r="UDR36" s="291"/>
      <c r="UDS36" s="291"/>
      <c r="UDT36" s="291"/>
      <c r="UDU36" s="291"/>
      <c r="UDV36" s="291"/>
      <c r="UDW36" s="291"/>
      <c r="UDX36" s="291"/>
      <c r="UDY36" s="291"/>
      <c r="UDZ36" s="291"/>
      <c r="UEA36" s="291"/>
      <c r="UEB36" s="291"/>
      <c r="UEC36" s="291"/>
      <c r="UED36" s="291"/>
      <c r="UEE36" s="291"/>
      <c r="UEF36" s="291"/>
      <c r="UEG36" s="291"/>
      <c r="UEH36" s="291"/>
      <c r="UEI36" s="291"/>
      <c r="UEJ36" s="291"/>
      <c r="UEK36" s="291"/>
      <c r="UEL36" s="291"/>
      <c r="UEM36" s="291"/>
      <c r="UEN36" s="291"/>
      <c r="UEO36" s="291"/>
      <c r="UEP36" s="291"/>
      <c r="UEQ36" s="291"/>
      <c r="UER36" s="291"/>
      <c r="UES36" s="291"/>
      <c r="UET36" s="291"/>
      <c r="UEU36" s="291"/>
      <c r="UEV36" s="291"/>
      <c r="UEW36" s="291"/>
      <c r="UEX36" s="291"/>
      <c r="UEY36" s="291"/>
      <c r="UEZ36" s="291"/>
      <c r="UFA36" s="291"/>
      <c r="UFB36" s="291"/>
      <c r="UFC36" s="291"/>
      <c r="UFD36" s="291"/>
      <c r="UFE36" s="291"/>
      <c r="UFF36" s="291"/>
      <c r="UFG36" s="291"/>
      <c r="UFH36" s="291"/>
      <c r="UFI36" s="291"/>
      <c r="UFJ36" s="291"/>
      <c r="UFK36" s="291"/>
      <c r="UFL36" s="291"/>
      <c r="UFM36" s="291"/>
      <c r="UFN36" s="291"/>
      <c r="UFO36" s="291"/>
      <c r="UFP36" s="291"/>
      <c r="UFQ36" s="291"/>
      <c r="UFR36" s="291"/>
      <c r="UFS36" s="291"/>
      <c r="UFT36" s="291"/>
      <c r="UFU36" s="291"/>
      <c r="UFV36" s="291"/>
      <c r="UFW36" s="291"/>
      <c r="UFX36" s="291"/>
      <c r="UFY36" s="291"/>
      <c r="UFZ36" s="291"/>
      <c r="UGA36" s="291"/>
      <c r="UGB36" s="291"/>
      <c r="UGC36" s="291"/>
      <c r="UGD36" s="291"/>
      <c r="UGE36" s="291"/>
      <c r="UGF36" s="291"/>
      <c r="UGG36" s="291"/>
      <c r="UGH36" s="291"/>
      <c r="UGI36" s="291"/>
      <c r="UGJ36" s="291"/>
      <c r="UGK36" s="291"/>
      <c r="UGL36" s="291"/>
      <c r="UGM36" s="291"/>
      <c r="UGN36" s="291"/>
      <c r="UGO36" s="291"/>
      <c r="UGP36" s="291"/>
      <c r="UGQ36" s="291"/>
      <c r="UGR36" s="291"/>
      <c r="UGS36" s="291"/>
      <c r="UGT36" s="291"/>
      <c r="UGU36" s="291"/>
      <c r="UGV36" s="291"/>
      <c r="UGW36" s="291"/>
      <c r="UGX36" s="291"/>
      <c r="UGY36" s="291"/>
      <c r="UGZ36" s="291"/>
      <c r="UHA36" s="291"/>
      <c r="UHB36" s="291"/>
      <c r="UHC36" s="291"/>
      <c r="UHD36" s="291"/>
      <c r="UHE36" s="291"/>
      <c r="UHF36" s="291"/>
      <c r="UHG36" s="291"/>
      <c r="UHH36" s="291"/>
      <c r="UHI36" s="291"/>
      <c r="UHJ36" s="291"/>
      <c r="UHK36" s="291"/>
      <c r="UHL36" s="291"/>
      <c r="UHM36" s="291"/>
      <c r="UHN36" s="291"/>
      <c r="UHO36" s="291"/>
      <c r="UHP36" s="291"/>
      <c r="UHQ36" s="291"/>
      <c r="UHR36" s="291"/>
      <c r="UHS36" s="291"/>
      <c r="UHT36" s="291"/>
      <c r="UHU36" s="291"/>
      <c r="UHV36" s="291"/>
      <c r="UHW36" s="291"/>
      <c r="UHX36" s="291"/>
      <c r="UHY36" s="291"/>
      <c r="UHZ36" s="291"/>
      <c r="UIA36" s="291"/>
      <c r="UIB36" s="291"/>
      <c r="UIC36" s="291"/>
      <c r="UID36" s="291"/>
      <c r="UIE36" s="291"/>
      <c r="UIF36" s="291"/>
      <c r="UIG36" s="291"/>
      <c r="UIH36" s="291"/>
      <c r="UII36" s="291"/>
      <c r="UIJ36" s="291"/>
      <c r="UIK36" s="291"/>
      <c r="UIL36" s="291"/>
      <c r="UIM36" s="291"/>
      <c r="UIN36" s="291"/>
      <c r="UIO36" s="291"/>
      <c r="UIP36" s="291"/>
      <c r="UIQ36" s="291"/>
      <c r="UIR36" s="291"/>
      <c r="UIS36" s="291"/>
      <c r="UIT36" s="291"/>
      <c r="UIU36" s="291"/>
      <c r="UIV36" s="291"/>
      <c r="UIW36" s="291"/>
      <c r="UIX36" s="291"/>
      <c r="UIY36" s="291"/>
      <c r="UIZ36" s="291"/>
      <c r="UJA36" s="291"/>
      <c r="UJB36" s="291"/>
      <c r="UJC36" s="291"/>
      <c r="UJD36" s="291"/>
      <c r="UJE36" s="291"/>
      <c r="UJF36" s="291"/>
      <c r="UJG36" s="291"/>
      <c r="UJH36" s="291"/>
      <c r="UJI36" s="291"/>
      <c r="UJJ36" s="291"/>
      <c r="UJK36" s="291"/>
      <c r="UJL36" s="291"/>
      <c r="UJM36" s="291"/>
      <c r="UJN36" s="291"/>
      <c r="UJO36" s="291"/>
      <c r="UJP36" s="291"/>
      <c r="UJQ36" s="291"/>
      <c r="UJR36" s="291"/>
      <c r="UJS36" s="291"/>
      <c r="UJT36" s="291"/>
      <c r="UJU36" s="291"/>
      <c r="UJV36" s="291"/>
      <c r="UJW36" s="291"/>
      <c r="UJX36" s="291"/>
      <c r="UJY36" s="291"/>
      <c r="UJZ36" s="291"/>
      <c r="UKA36" s="291"/>
      <c r="UKB36" s="291"/>
      <c r="UKC36" s="291"/>
      <c r="UKD36" s="291"/>
      <c r="UKE36" s="291"/>
      <c r="UKF36" s="291"/>
      <c r="UKG36" s="291"/>
      <c r="UKH36" s="291"/>
      <c r="UKI36" s="291"/>
      <c r="UKJ36" s="291"/>
      <c r="UKK36" s="291"/>
      <c r="UKL36" s="291"/>
      <c r="UKM36" s="291"/>
      <c r="UKN36" s="291"/>
      <c r="UKO36" s="291"/>
      <c r="UKP36" s="291"/>
      <c r="UKQ36" s="291"/>
      <c r="UKR36" s="291"/>
      <c r="UKS36" s="291"/>
      <c r="UKT36" s="291"/>
      <c r="UKU36" s="291"/>
      <c r="UKV36" s="291"/>
      <c r="UKW36" s="291"/>
      <c r="UKX36" s="291"/>
      <c r="UKY36" s="291"/>
      <c r="UKZ36" s="291"/>
      <c r="ULA36" s="291"/>
      <c r="ULB36" s="291"/>
      <c r="ULC36" s="291"/>
      <c r="ULD36" s="291"/>
      <c r="ULE36" s="291"/>
      <c r="ULF36" s="291"/>
      <c r="ULG36" s="291"/>
      <c r="ULH36" s="291"/>
      <c r="ULI36" s="291"/>
      <c r="ULJ36" s="291"/>
      <c r="ULK36" s="291"/>
      <c r="ULL36" s="291"/>
      <c r="ULM36" s="291"/>
      <c r="ULN36" s="291"/>
      <c r="ULO36" s="291"/>
      <c r="ULP36" s="291"/>
      <c r="ULQ36" s="291"/>
      <c r="ULR36" s="291"/>
      <c r="ULS36" s="291"/>
      <c r="ULT36" s="291"/>
      <c r="ULU36" s="291"/>
      <c r="ULV36" s="291"/>
      <c r="ULW36" s="291"/>
      <c r="ULX36" s="291"/>
      <c r="ULY36" s="291"/>
      <c r="ULZ36" s="291"/>
      <c r="UMA36" s="291"/>
      <c r="UMB36" s="291"/>
      <c r="UMC36" s="291"/>
      <c r="UMD36" s="291"/>
      <c r="UME36" s="291"/>
      <c r="UMF36" s="291"/>
      <c r="UMG36" s="291"/>
      <c r="UMH36" s="291"/>
      <c r="UMI36" s="291"/>
      <c r="UMJ36" s="291"/>
      <c r="UMK36" s="291"/>
      <c r="UML36" s="291"/>
      <c r="UMM36" s="291"/>
      <c r="UMN36" s="291"/>
      <c r="UMO36" s="291"/>
      <c r="UMP36" s="291"/>
      <c r="UMQ36" s="291"/>
      <c r="UMR36" s="291"/>
      <c r="UMS36" s="291"/>
      <c r="UMT36" s="291"/>
      <c r="UMU36" s="291"/>
      <c r="UMV36" s="291"/>
      <c r="UMW36" s="291"/>
      <c r="UMX36" s="291"/>
      <c r="UMY36" s="291"/>
      <c r="UMZ36" s="291"/>
      <c r="UNA36" s="291"/>
      <c r="UNB36" s="291"/>
      <c r="UNC36" s="291"/>
      <c r="UND36" s="291"/>
      <c r="UNE36" s="291"/>
      <c r="UNF36" s="291"/>
      <c r="UNG36" s="291"/>
      <c r="UNH36" s="291"/>
      <c r="UNI36" s="291"/>
      <c r="UNJ36" s="291"/>
      <c r="UNK36" s="291"/>
      <c r="UNL36" s="291"/>
      <c r="UNM36" s="291"/>
      <c r="UNN36" s="291"/>
      <c r="UNO36" s="291"/>
      <c r="UNP36" s="291"/>
      <c r="UNQ36" s="291"/>
      <c r="UNR36" s="291"/>
      <c r="UNS36" s="291"/>
      <c r="UNT36" s="291"/>
      <c r="UNU36" s="291"/>
      <c r="UNV36" s="291"/>
      <c r="UNW36" s="291"/>
      <c r="UNX36" s="291"/>
      <c r="UNY36" s="291"/>
      <c r="UNZ36" s="291"/>
      <c r="UOA36" s="291"/>
      <c r="UOB36" s="291"/>
      <c r="UOC36" s="291"/>
      <c r="UOD36" s="291"/>
      <c r="UOE36" s="291"/>
      <c r="UOF36" s="291"/>
      <c r="UOG36" s="291"/>
      <c r="UOH36" s="291"/>
      <c r="UOI36" s="291"/>
      <c r="UOJ36" s="291"/>
      <c r="UOK36" s="291"/>
      <c r="UOL36" s="291"/>
      <c r="UOM36" s="291"/>
      <c r="UON36" s="291"/>
      <c r="UOO36" s="291"/>
      <c r="UOP36" s="291"/>
      <c r="UOQ36" s="291"/>
      <c r="UOR36" s="291"/>
      <c r="UOS36" s="291"/>
      <c r="UOT36" s="291"/>
      <c r="UOU36" s="291"/>
      <c r="UOV36" s="291"/>
      <c r="UOW36" s="291"/>
      <c r="UOX36" s="291"/>
      <c r="UOY36" s="291"/>
      <c r="UOZ36" s="291"/>
      <c r="UPA36" s="291"/>
      <c r="UPB36" s="291"/>
      <c r="UPC36" s="291"/>
      <c r="UPD36" s="291"/>
      <c r="UPE36" s="291"/>
      <c r="UPF36" s="291"/>
      <c r="UPG36" s="291"/>
      <c r="UPH36" s="291"/>
      <c r="UPI36" s="291"/>
      <c r="UPJ36" s="291"/>
      <c r="UPK36" s="291"/>
      <c r="UPL36" s="291"/>
      <c r="UPM36" s="291"/>
      <c r="UPN36" s="291"/>
      <c r="UPO36" s="291"/>
      <c r="UPP36" s="291"/>
      <c r="UPQ36" s="291"/>
      <c r="UPR36" s="291"/>
      <c r="UPS36" s="291"/>
      <c r="UPT36" s="291"/>
      <c r="UPU36" s="291"/>
      <c r="UPV36" s="291"/>
      <c r="UPW36" s="291"/>
      <c r="UPX36" s="291"/>
      <c r="UPY36" s="291"/>
      <c r="UPZ36" s="291"/>
      <c r="UQA36" s="291"/>
      <c r="UQB36" s="291"/>
      <c r="UQC36" s="291"/>
      <c r="UQD36" s="291"/>
      <c r="UQE36" s="291"/>
      <c r="UQF36" s="291"/>
      <c r="UQG36" s="291"/>
      <c r="UQH36" s="291"/>
      <c r="UQI36" s="291"/>
      <c r="UQJ36" s="291"/>
      <c r="UQK36" s="291"/>
      <c r="UQL36" s="291"/>
      <c r="UQM36" s="291"/>
      <c r="UQN36" s="291"/>
      <c r="UQO36" s="291"/>
      <c r="UQP36" s="291"/>
      <c r="UQQ36" s="291"/>
      <c r="UQR36" s="291"/>
      <c r="UQS36" s="291"/>
      <c r="UQT36" s="291"/>
      <c r="UQU36" s="291"/>
      <c r="UQV36" s="291"/>
      <c r="UQW36" s="291"/>
      <c r="UQX36" s="291"/>
      <c r="UQY36" s="291"/>
      <c r="UQZ36" s="291"/>
      <c r="URA36" s="291"/>
      <c r="URB36" s="291"/>
      <c r="URC36" s="291"/>
      <c r="URD36" s="291"/>
      <c r="URE36" s="291"/>
      <c r="URF36" s="291"/>
      <c r="URG36" s="291"/>
      <c r="URH36" s="291"/>
      <c r="URI36" s="291"/>
      <c r="URJ36" s="291"/>
      <c r="URK36" s="291"/>
      <c r="URL36" s="291"/>
      <c r="URM36" s="291"/>
      <c r="URN36" s="291"/>
      <c r="URO36" s="291"/>
      <c r="URP36" s="291"/>
      <c r="URQ36" s="291"/>
      <c r="URR36" s="291"/>
      <c r="URS36" s="291"/>
      <c r="URT36" s="291"/>
      <c r="URU36" s="291"/>
      <c r="URV36" s="291"/>
      <c r="URW36" s="291"/>
      <c r="URX36" s="291"/>
      <c r="URY36" s="291"/>
      <c r="URZ36" s="291"/>
      <c r="USA36" s="291"/>
      <c r="USB36" s="291"/>
      <c r="USC36" s="291"/>
      <c r="USD36" s="291"/>
      <c r="USE36" s="291"/>
      <c r="USF36" s="291"/>
      <c r="USG36" s="291"/>
      <c r="USH36" s="291"/>
      <c r="USI36" s="291"/>
      <c r="USJ36" s="291"/>
      <c r="USK36" s="291"/>
      <c r="USL36" s="291"/>
      <c r="USM36" s="291"/>
      <c r="USN36" s="291"/>
      <c r="USO36" s="291"/>
      <c r="USP36" s="291"/>
      <c r="USQ36" s="291"/>
      <c r="USR36" s="291"/>
      <c r="USS36" s="291"/>
      <c r="UST36" s="291"/>
      <c r="USU36" s="291"/>
      <c r="USV36" s="291"/>
      <c r="USW36" s="291"/>
      <c r="USX36" s="291"/>
      <c r="USY36" s="291"/>
      <c r="USZ36" s="291"/>
      <c r="UTA36" s="291"/>
      <c r="UTB36" s="291"/>
      <c r="UTC36" s="291"/>
      <c r="UTD36" s="291"/>
      <c r="UTE36" s="291"/>
      <c r="UTF36" s="291"/>
      <c r="UTG36" s="291"/>
      <c r="UTH36" s="291"/>
      <c r="UTI36" s="291"/>
      <c r="UTJ36" s="291"/>
      <c r="UTK36" s="291"/>
      <c r="UTL36" s="291"/>
      <c r="UTM36" s="291"/>
      <c r="UTN36" s="291"/>
      <c r="UTO36" s="291"/>
      <c r="UTP36" s="291"/>
      <c r="UTQ36" s="291"/>
      <c r="UTR36" s="291"/>
      <c r="UTS36" s="291"/>
      <c r="UTT36" s="291"/>
      <c r="UTU36" s="291"/>
      <c r="UTV36" s="291"/>
      <c r="UTW36" s="291"/>
      <c r="UTX36" s="291"/>
      <c r="UTY36" s="291"/>
      <c r="UTZ36" s="291"/>
      <c r="UUA36" s="291"/>
      <c r="UUB36" s="291"/>
      <c r="UUC36" s="291"/>
      <c r="UUD36" s="291"/>
      <c r="UUE36" s="291"/>
      <c r="UUF36" s="291"/>
      <c r="UUG36" s="291"/>
      <c r="UUH36" s="291"/>
      <c r="UUI36" s="291"/>
      <c r="UUJ36" s="291"/>
      <c r="UUK36" s="291"/>
      <c r="UUL36" s="291"/>
      <c r="UUM36" s="291"/>
      <c r="UUN36" s="291"/>
      <c r="UUO36" s="291"/>
      <c r="UUP36" s="291"/>
      <c r="UUQ36" s="291"/>
      <c r="UUR36" s="291"/>
      <c r="UUS36" s="291"/>
      <c r="UUT36" s="291"/>
      <c r="UUU36" s="291"/>
      <c r="UUV36" s="291"/>
      <c r="UUW36" s="291"/>
      <c r="UUX36" s="291"/>
      <c r="UUY36" s="291"/>
      <c r="UUZ36" s="291"/>
      <c r="UVA36" s="291"/>
      <c r="UVB36" s="291"/>
      <c r="UVC36" s="291"/>
      <c r="UVD36" s="291"/>
      <c r="UVE36" s="291"/>
      <c r="UVF36" s="291"/>
      <c r="UVG36" s="291"/>
      <c r="UVH36" s="291"/>
      <c r="UVI36" s="291"/>
      <c r="UVJ36" s="291"/>
      <c r="UVK36" s="291"/>
      <c r="UVL36" s="291"/>
      <c r="UVM36" s="291"/>
      <c r="UVN36" s="291"/>
      <c r="UVO36" s="291"/>
      <c r="UVP36" s="291"/>
      <c r="UVQ36" s="291"/>
      <c r="UVR36" s="291"/>
      <c r="UVS36" s="291"/>
      <c r="UVT36" s="291"/>
      <c r="UVU36" s="291"/>
      <c r="UVV36" s="291"/>
      <c r="UVW36" s="291"/>
      <c r="UVX36" s="291"/>
      <c r="UVY36" s="291"/>
      <c r="UVZ36" s="291"/>
      <c r="UWA36" s="291"/>
      <c r="UWB36" s="291"/>
      <c r="UWC36" s="291"/>
      <c r="UWD36" s="291"/>
      <c r="UWE36" s="291"/>
      <c r="UWF36" s="291"/>
      <c r="UWG36" s="291"/>
      <c r="UWH36" s="291"/>
      <c r="UWI36" s="291"/>
      <c r="UWJ36" s="291"/>
      <c r="UWK36" s="291"/>
      <c r="UWL36" s="291"/>
      <c r="UWM36" s="291"/>
      <c r="UWN36" s="291"/>
      <c r="UWO36" s="291"/>
      <c r="UWP36" s="291"/>
      <c r="UWQ36" s="291"/>
      <c r="UWR36" s="291"/>
      <c r="UWS36" s="291"/>
      <c r="UWT36" s="291"/>
      <c r="UWU36" s="291"/>
      <c r="UWV36" s="291"/>
      <c r="UWW36" s="291"/>
      <c r="UWX36" s="291"/>
      <c r="UWY36" s="291"/>
      <c r="UWZ36" s="291"/>
      <c r="UXA36" s="291"/>
      <c r="UXB36" s="291"/>
      <c r="UXC36" s="291"/>
      <c r="UXD36" s="291"/>
      <c r="UXE36" s="291"/>
      <c r="UXF36" s="291"/>
      <c r="UXG36" s="291"/>
      <c r="UXH36" s="291"/>
      <c r="UXI36" s="291"/>
      <c r="UXJ36" s="291"/>
      <c r="UXK36" s="291"/>
      <c r="UXL36" s="291"/>
      <c r="UXM36" s="291"/>
      <c r="UXN36" s="291"/>
      <c r="UXO36" s="291"/>
      <c r="UXP36" s="291"/>
      <c r="UXQ36" s="291"/>
      <c r="UXR36" s="291"/>
      <c r="UXS36" s="291"/>
      <c r="UXT36" s="291"/>
      <c r="UXU36" s="291"/>
      <c r="UXV36" s="291"/>
      <c r="UXW36" s="291"/>
      <c r="UXX36" s="291"/>
      <c r="UXY36" s="291"/>
      <c r="UXZ36" s="291"/>
      <c r="UYA36" s="291"/>
      <c r="UYB36" s="291"/>
      <c r="UYC36" s="291"/>
      <c r="UYD36" s="291"/>
      <c r="UYE36" s="291"/>
      <c r="UYF36" s="291"/>
      <c r="UYG36" s="291"/>
      <c r="UYH36" s="291"/>
      <c r="UYI36" s="291"/>
      <c r="UYJ36" s="291"/>
      <c r="UYK36" s="291"/>
      <c r="UYL36" s="291"/>
      <c r="UYM36" s="291"/>
      <c r="UYN36" s="291"/>
      <c r="UYO36" s="291"/>
      <c r="UYP36" s="291"/>
      <c r="UYQ36" s="291"/>
      <c r="UYR36" s="291"/>
      <c r="UYS36" s="291"/>
      <c r="UYT36" s="291"/>
      <c r="UYU36" s="291"/>
      <c r="UYV36" s="291"/>
      <c r="UYW36" s="291"/>
      <c r="UYX36" s="291"/>
      <c r="UYY36" s="291"/>
      <c r="UYZ36" s="291"/>
      <c r="UZA36" s="291"/>
      <c r="UZB36" s="291"/>
      <c r="UZC36" s="291"/>
      <c r="UZD36" s="291"/>
      <c r="UZE36" s="291"/>
      <c r="UZF36" s="291"/>
      <c r="UZG36" s="291"/>
      <c r="UZH36" s="291"/>
      <c r="UZI36" s="291"/>
      <c r="UZJ36" s="291"/>
      <c r="UZK36" s="291"/>
      <c r="UZL36" s="291"/>
      <c r="UZM36" s="291"/>
      <c r="UZN36" s="291"/>
      <c r="UZO36" s="291"/>
      <c r="UZP36" s="291"/>
      <c r="UZQ36" s="291"/>
      <c r="UZR36" s="291"/>
      <c r="UZS36" s="291"/>
      <c r="UZT36" s="291"/>
      <c r="UZU36" s="291"/>
      <c r="UZV36" s="291"/>
      <c r="UZW36" s="291"/>
      <c r="UZX36" s="291"/>
      <c r="UZY36" s="291"/>
      <c r="UZZ36" s="291"/>
      <c r="VAA36" s="291"/>
      <c r="VAB36" s="291"/>
      <c r="VAC36" s="291"/>
      <c r="VAD36" s="291"/>
      <c r="VAE36" s="291"/>
      <c r="VAF36" s="291"/>
      <c r="VAG36" s="291"/>
      <c r="VAH36" s="291"/>
      <c r="VAI36" s="291"/>
      <c r="VAJ36" s="291"/>
      <c r="VAK36" s="291"/>
      <c r="VAL36" s="291"/>
      <c r="VAM36" s="291"/>
      <c r="VAN36" s="291"/>
      <c r="VAO36" s="291"/>
      <c r="VAP36" s="291"/>
      <c r="VAQ36" s="291"/>
      <c r="VAR36" s="291"/>
      <c r="VAS36" s="291"/>
      <c r="VAT36" s="291"/>
      <c r="VAU36" s="291"/>
      <c r="VAV36" s="291"/>
      <c r="VAW36" s="291"/>
      <c r="VAX36" s="291"/>
      <c r="VAY36" s="291"/>
      <c r="VAZ36" s="291"/>
      <c r="VBA36" s="291"/>
      <c r="VBB36" s="291"/>
      <c r="VBC36" s="291"/>
      <c r="VBD36" s="291"/>
      <c r="VBE36" s="291"/>
      <c r="VBF36" s="291"/>
      <c r="VBG36" s="291"/>
      <c r="VBH36" s="291"/>
      <c r="VBI36" s="291"/>
      <c r="VBJ36" s="291"/>
      <c r="VBK36" s="291"/>
      <c r="VBL36" s="291"/>
      <c r="VBM36" s="291"/>
      <c r="VBN36" s="291"/>
      <c r="VBO36" s="291"/>
      <c r="VBP36" s="291"/>
      <c r="VBQ36" s="291"/>
      <c r="VBR36" s="291"/>
      <c r="VBS36" s="291"/>
      <c r="VBT36" s="291"/>
      <c r="VBU36" s="291"/>
      <c r="VBV36" s="291"/>
      <c r="VBW36" s="291"/>
      <c r="VBX36" s="291"/>
      <c r="VBY36" s="291"/>
      <c r="VBZ36" s="291"/>
      <c r="VCA36" s="291"/>
      <c r="VCB36" s="291"/>
      <c r="VCC36" s="291"/>
      <c r="VCD36" s="291"/>
      <c r="VCE36" s="291"/>
      <c r="VCF36" s="291"/>
      <c r="VCG36" s="291"/>
      <c r="VCH36" s="291"/>
      <c r="VCI36" s="291"/>
      <c r="VCJ36" s="291"/>
      <c r="VCK36" s="291"/>
      <c r="VCL36" s="291"/>
      <c r="VCM36" s="291"/>
      <c r="VCN36" s="291"/>
      <c r="VCO36" s="291"/>
      <c r="VCP36" s="291"/>
      <c r="VCQ36" s="291"/>
      <c r="VCR36" s="291"/>
      <c r="VCS36" s="291"/>
      <c r="VCT36" s="291"/>
      <c r="VCU36" s="291"/>
      <c r="VCV36" s="291"/>
      <c r="VCW36" s="291"/>
      <c r="VCX36" s="291"/>
      <c r="VCY36" s="291"/>
      <c r="VCZ36" s="291"/>
      <c r="VDA36" s="291"/>
      <c r="VDB36" s="291"/>
      <c r="VDC36" s="291"/>
      <c r="VDD36" s="291"/>
      <c r="VDE36" s="291"/>
      <c r="VDF36" s="291"/>
      <c r="VDG36" s="291"/>
      <c r="VDH36" s="291"/>
      <c r="VDI36" s="291"/>
      <c r="VDJ36" s="291"/>
      <c r="VDK36" s="291"/>
      <c r="VDL36" s="291"/>
      <c r="VDM36" s="291"/>
      <c r="VDN36" s="291"/>
      <c r="VDO36" s="291"/>
      <c r="VDP36" s="291"/>
      <c r="VDQ36" s="291"/>
      <c r="VDR36" s="291"/>
      <c r="VDS36" s="291"/>
      <c r="VDT36" s="291"/>
      <c r="VDU36" s="291"/>
      <c r="VDV36" s="291"/>
      <c r="VDW36" s="291"/>
      <c r="VDX36" s="291"/>
      <c r="VDY36" s="291"/>
      <c r="VDZ36" s="291"/>
      <c r="VEA36" s="291"/>
      <c r="VEB36" s="291"/>
      <c r="VEC36" s="291"/>
      <c r="VED36" s="291"/>
      <c r="VEE36" s="291"/>
      <c r="VEF36" s="291"/>
      <c r="VEG36" s="291"/>
      <c r="VEH36" s="291"/>
      <c r="VEI36" s="291"/>
      <c r="VEJ36" s="291"/>
      <c r="VEK36" s="291"/>
      <c r="VEL36" s="291"/>
      <c r="VEM36" s="291"/>
      <c r="VEN36" s="291"/>
      <c r="VEO36" s="291"/>
      <c r="VEP36" s="291"/>
      <c r="VEQ36" s="291"/>
      <c r="VER36" s="291"/>
      <c r="VES36" s="291"/>
      <c r="VET36" s="291"/>
      <c r="VEU36" s="291"/>
      <c r="VEV36" s="291"/>
      <c r="VEW36" s="291"/>
      <c r="VEX36" s="291"/>
      <c r="VEY36" s="291"/>
      <c r="VEZ36" s="291"/>
      <c r="VFA36" s="291"/>
      <c r="VFB36" s="291"/>
      <c r="VFC36" s="291"/>
      <c r="VFD36" s="291"/>
      <c r="VFE36" s="291"/>
      <c r="VFF36" s="291"/>
      <c r="VFG36" s="291"/>
      <c r="VFH36" s="291"/>
      <c r="VFI36" s="291"/>
      <c r="VFJ36" s="291"/>
      <c r="VFK36" s="291"/>
      <c r="VFL36" s="291"/>
      <c r="VFM36" s="291"/>
      <c r="VFN36" s="291"/>
      <c r="VFO36" s="291"/>
      <c r="VFP36" s="291"/>
      <c r="VFQ36" s="291"/>
      <c r="VFR36" s="291"/>
      <c r="VFS36" s="291"/>
      <c r="VFT36" s="291"/>
      <c r="VFU36" s="291"/>
      <c r="VFV36" s="291"/>
      <c r="VFW36" s="291"/>
      <c r="VFX36" s="291"/>
      <c r="VFY36" s="291"/>
      <c r="VFZ36" s="291"/>
      <c r="VGA36" s="291"/>
      <c r="VGB36" s="291"/>
      <c r="VGC36" s="291"/>
      <c r="VGD36" s="291"/>
      <c r="VGE36" s="291"/>
      <c r="VGF36" s="291"/>
      <c r="VGG36" s="291"/>
      <c r="VGH36" s="291"/>
      <c r="VGI36" s="291"/>
      <c r="VGJ36" s="291"/>
      <c r="VGK36" s="291"/>
      <c r="VGL36" s="291"/>
      <c r="VGM36" s="291"/>
      <c r="VGN36" s="291"/>
      <c r="VGO36" s="291"/>
      <c r="VGP36" s="291"/>
      <c r="VGQ36" s="291"/>
      <c r="VGR36" s="291"/>
      <c r="VGS36" s="291"/>
      <c r="VGT36" s="291"/>
      <c r="VGU36" s="291"/>
      <c r="VGV36" s="291"/>
      <c r="VGW36" s="291"/>
      <c r="VGX36" s="291"/>
      <c r="VGY36" s="291"/>
      <c r="VGZ36" s="291"/>
      <c r="VHA36" s="291"/>
      <c r="VHB36" s="291"/>
      <c r="VHC36" s="291"/>
      <c r="VHD36" s="291"/>
      <c r="VHE36" s="291"/>
      <c r="VHF36" s="291"/>
      <c r="VHG36" s="291"/>
      <c r="VHH36" s="291"/>
      <c r="VHI36" s="291"/>
      <c r="VHJ36" s="291"/>
      <c r="VHK36" s="291"/>
      <c r="VHL36" s="291"/>
      <c r="VHM36" s="291"/>
      <c r="VHN36" s="291"/>
      <c r="VHO36" s="291"/>
      <c r="VHP36" s="291"/>
      <c r="VHQ36" s="291"/>
      <c r="VHR36" s="291"/>
      <c r="VHS36" s="291"/>
      <c r="VHT36" s="291"/>
      <c r="VHU36" s="291"/>
      <c r="VHV36" s="291"/>
      <c r="VHW36" s="291"/>
      <c r="VHX36" s="291"/>
      <c r="VHY36" s="291"/>
      <c r="VHZ36" s="291"/>
      <c r="VIA36" s="291"/>
      <c r="VIB36" s="291"/>
      <c r="VIC36" s="291"/>
      <c r="VID36" s="291"/>
      <c r="VIE36" s="291"/>
      <c r="VIF36" s="291"/>
      <c r="VIG36" s="291"/>
      <c r="VIH36" s="291"/>
      <c r="VII36" s="291"/>
      <c r="VIJ36" s="291"/>
      <c r="VIK36" s="291"/>
      <c r="VIL36" s="291"/>
      <c r="VIM36" s="291"/>
      <c r="VIN36" s="291"/>
      <c r="VIO36" s="291"/>
      <c r="VIP36" s="291"/>
      <c r="VIQ36" s="291"/>
      <c r="VIR36" s="291"/>
      <c r="VIS36" s="291"/>
      <c r="VIT36" s="291"/>
      <c r="VIU36" s="291"/>
      <c r="VIV36" s="291"/>
      <c r="VIW36" s="291"/>
      <c r="VIX36" s="291"/>
      <c r="VIY36" s="291"/>
      <c r="VIZ36" s="291"/>
      <c r="VJA36" s="291"/>
      <c r="VJB36" s="291"/>
      <c r="VJC36" s="291"/>
      <c r="VJD36" s="291"/>
      <c r="VJE36" s="291"/>
      <c r="VJF36" s="291"/>
      <c r="VJG36" s="291"/>
      <c r="VJH36" s="291"/>
      <c r="VJI36" s="291"/>
      <c r="VJJ36" s="291"/>
      <c r="VJK36" s="291"/>
      <c r="VJL36" s="291"/>
      <c r="VJM36" s="291"/>
      <c r="VJN36" s="291"/>
      <c r="VJO36" s="291"/>
      <c r="VJP36" s="291"/>
      <c r="VJQ36" s="291"/>
      <c r="VJR36" s="291"/>
      <c r="VJS36" s="291"/>
      <c r="VJT36" s="291"/>
      <c r="VJU36" s="291"/>
      <c r="VJV36" s="291"/>
      <c r="VJW36" s="291"/>
      <c r="VJX36" s="291"/>
      <c r="VJY36" s="291"/>
      <c r="VJZ36" s="291"/>
      <c r="VKA36" s="291"/>
      <c r="VKB36" s="291"/>
      <c r="VKC36" s="291"/>
      <c r="VKD36" s="291"/>
      <c r="VKE36" s="291"/>
      <c r="VKF36" s="291"/>
      <c r="VKG36" s="291"/>
      <c r="VKH36" s="291"/>
      <c r="VKI36" s="291"/>
      <c r="VKJ36" s="291"/>
      <c r="VKK36" s="291"/>
      <c r="VKL36" s="291"/>
      <c r="VKM36" s="291"/>
      <c r="VKN36" s="291"/>
      <c r="VKO36" s="291"/>
      <c r="VKP36" s="291"/>
      <c r="VKQ36" s="291"/>
      <c r="VKR36" s="291"/>
      <c r="VKS36" s="291"/>
      <c r="VKT36" s="291"/>
      <c r="VKU36" s="291"/>
      <c r="VKV36" s="291"/>
      <c r="VKW36" s="291"/>
      <c r="VKX36" s="291"/>
      <c r="VKY36" s="291"/>
      <c r="VKZ36" s="291"/>
      <c r="VLA36" s="291"/>
      <c r="VLB36" s="291"/>
      <c r="VLC36" s="291"/>
      <c r="VLD36" s="291"/>
      <c r="VLE36" s="291"/>
      <c r="VLF36" s="291"/>
      <c r="VLG36" s="291"/>
      <c r="VLH36" s="291"/>
      <c r="VLI36" s="291"/>
      <c r="VLJ36" s="291"/>
      <c r="VLK36" s="291"/>
      <c r="VLL36" s="291"/>
      <c r="VLM36" s="291"/>
      <c r="VLN36" s="291"/>
      <c r="VLO36" s="291"/>
      <c r="VLP36" s="291"/>
      <c r="VLQ36" s="291"/>
      <c r="VLR36" s="291"/>
      <c r="VLS36" s="291"/>
      <c r="VLT36" s="291"/>
      <c r="VLU36" s="291"/>
      <c r="VLV36" s="291"/>
      <c r="VLW36" s="291"/>
      <c r="VLX36" s="291"/>
      <c r="VLY36" s="291"/>
      <c r="VLZ36" s="291"/>
      <c r="VMA36" s="291"/>
      <c r="VMB36" s="291"/>
      <c r="VMC36" s="291"/>
      <c r="VMD36" s="291"/>
      <c r="VME36" s="291"/>
      <c r="VMF36" s="291"/>
      <c r="VMG36" s="291"/>
      <c r="VMH36" s="291"/>
      <c r="VMI36" s="291"/>
      <c r="VMJ36" s="291"/>
      <c r="VMK36" s="291"/>
      <c r="VML36" s="291"/>
      <c r="VMM36" s="291"/>
      <c r="VMN36" s="291"/>
      <c r="VMO36" s="291"/>
      <c r="VMP36" s="291"/>
      <c r="VMQ36" s="291"/>
      <c r="VMR36" s="291"/>
      <c r="VMS36" s="291"/>
      <c r="VMT36" s="291"/>
      <c r="VMU36" s="291"/>
      <c r="VMV36" s="291"/>
      <c r="VMW36" s="291"/>
      <c r="VMX36" s="291"/>
      <c r="VMY36" s="291"/>
      <c r="VMZ36" s="291"/>
      <c r="VNA36" s="291"/>
      <c r="VNB36" s="291"/>
      <c r="VNC36" s="291"/>
      <c r="VND36" s="291"/>
      <c r="VNE36" s="291"/>
      <c r="VNF36" s="291"/>
      <c r="VNG36" s="291"/>
      <c r="VNH36" s="291"/>
      <c r="VNI36" s="291"/>
      <c r="VNJ36" s="291"/>
      <c r="VNK36" s="291"/>
      <c r="VNL36" s="291"/>
      <c r="VNM36" s="291"/>
      <c r="VNN36" s="291"/>
      <c r="VNO36" s="291"/>
      <c r="VNP36" s="291"/>
      <c r="VNQ36" s="291"/>
      <c r="VNR36" s="291"/>
      <c r="VNS36" s="291"/>
      <c r="VNT36" s="291"/>
      <c r="VNU36" s="291"/>
      <c r="VNV36" s="291"/>
      <c r="VNW36" s="291"/>
      <c r="VNX36" s="291"/>
      <c r="VNY36" s="291"/>
      <c r="VNZ36" s="291"/>
      <c r="VOA36" s="291"/>
      <c r="VOB36" s="291"/>
      <c r="VOC36" s="291"/>
      <c r="VOD36" s="291"/>
      <c r="VOE36" s="291"/>
      <c r="VOF36" s="291"/>
      <c r="VOG36" s="291"/>
      <c r="VOH36" s="291"/>
      <c r="VOI36" s="291"/>
      <c r="VOJ36" s="291"/>
      <c r="VOK36" s="291"/>
      <c r="VOL36" s="291"/>
      <c r="VOM36" s="291"/>
      <c r="VON36" s="291"/>
      <c r="VOO36" s="291"/>
      <c r="VOP36" s="291"/>
      <c r="VOQ36" s="291"/>
      <c r="VOR36" s="291"/>
      <c r="VOS36" s="291"/>
      <c r="VOT36" s="291"/>
      <c r="VOU36" s="291"/>
      <c r="VOV36" s="291"/>
      <c r="VOW36" s="291"/>
      <c r="VOX36" s="291"/>
      <c r="VOY36" s="291"/>
      <c r="VOZ36" s="291"/>
      <c r="VPA36" s="291"/>
      <c r="VPB36" s="291"/>
      <c r="VPC36" s="291"/>
      <c r="VPD36" s="291"/>
      <c r="VPE36" s="291"/>
      <c r="VPF36" s="291"/>
      <c r="VPG36" s="291"/>
      <c r="VPH36" s="291"/>
      <c r="VPI36" s="291"/>
      <c r="VPJ36" s="291"/>
      <c r="VPK36" s="291"/>
      <c r="VPL36" s="291"/>
      <c r="VPM36" s="291"/>
      <c r="VPN36" s="291"/>
      <c r="VPO36" s="291"/>
      <c r="VPP36" s="291"/>
      <c r="VPQ36" s="291"/>
      <c r="VPR36" s="291"/>
      <c r="VPS36" s="291"/>
      <c r="VPT36" s="291"/>
      <c r="VPU36" s="291"/>
      <c r="VPV36" s="291"/>
      <c r="VPW36" s="291"/>
      <c r="VPX36" s="291"/>
      <c r="VPY36" s="291"/>
      <c r="VPZ36" s="291"/>
      <c r="VQA36" s="291"/>
      <c r="VQB36" s="291"/>
      <c r="VQC36" s="291"/>
      <c r="VQD36" s="291"/>
      <c r="VQE36" s="291"/>
      <c r="VQF36" s="291"/>
      <c r="VQG36" s="291"/>
      <c r="VQH36" s="291"/>
      <c r="VQI36" s="291"/>
      <c r="VQJ36" s="291"/>
      <c r="VQK36" s="291"/>
      <c r="VQL36" s="291"/>
      <c r="VQM36" s="291"/>
      <c r="VQN36" s="291"/>
      <c r="VQO36" s="291"/>
      <c r="VQP36" s="291"/>
      <c r="VQQ36" s="291"/>
      <c r="VQR36" s="291"/>
      <c r="VQS36" s="291"/>
      <c r="VQT36" s="291"/>
      <c r="VQU36" s="291"/>
      <c r="VQV36" s="291"/>
      <c r="VQW36" s="291"/>
      <c r="VQX36" s="291"/>
      <c r="VQY36" s="291"/>
      <c r="VQZ36" s="291"/>
      <c r="VRA36" s="291"/>
      <c r="VRB36" s="291"/>
      <c r="VRC36" s="291"/>
      <c r="VRD36" s="291"/>
      <c r="VRE36" s="291"/>
      <c r="VRF36" s="291"/>
      <c r="VRG36" s="291"/>
      <c r="VRH36" s="291"/>
      <c r="VRI36" s="291"/>
      <c r="VRJ36" s="291"/>
      <c r="VRK36" s="291"/>
      <c r="VRL36" s="291"/>
      <c r="VRM36" s="291"/>
      <c r="VRN36" s="291"/>
      <c r="VRO36" s="291"/>
      <c r="VRP36" s="291"/>
      <c r="VRQ36" s="291"/>
      <c r="VRR36" s="291"/>
      <c r="VRS36" s="291"/>
      <c r="VRT36" s="291"/>
      <c r="VRU36" s="291"/>
      <c r="VRV36" s="291"/>
      <c r="VRW36" s="291"/>
      <c r="VRX36" s="291"/>
      <c r="VRY36" s="291"/>
      <c r="VRZ36" s="291"/>
      <c r="VSA36" s="291"/>
      <c r="VSB36" s="291"/>
      <c r="VSC36" s="291"/>
      <c r="VSD36" s="291"/>
      <c r="VSE36" s="291"/>
      <c r="VSF36" s="291"/>
      <c r="VSG36" s="291"/>
      <c r="VSH36" s="291"/>
      <c r="VSI36" s="291"/>
      <c r="VSJ36" s="291"/>
      <c r="VSK36" s="291"/>
      <c r="VSL36" s="291"/>
      <c r="VSM36" s="291"/>
      <c r="VSN36" s="291"/>
      <c r="VSO36" s="291"/>
      <c r="VSP36" s="291"/>
      <c r="VSQ36" s="291"/>
      <c r="VSR36" s="291"/>
      <c r="VSS36" s="291"/>
      <c r="VST36" s="291"/>
      <c r="VSU36" s="291"/>
      <c r="VSV36" s="291"/>
      <c r="VSW36" s="291"/>
      <c r="VSX36" s="291"/>
      <c r="VSY36" s="291"/>
      <c r="VSZ36" s="291"/>
      <c r="VTA36" s="291"/>
      <c r="VTB36" s="291"/>
      <c r="VTC36" s="291"/>
      <c r="VTD36" s="291"/>
      <c r="VTE36" s="291"/>
      <c r="VTF36" s="291"/>
      <c r="VTG36" s="291"/>
      <c r="VTH36" s="291"/>
      <c r="VTI36" s="291"/>
      <c r="VTJ36" s="291"/>
      <c r="VTK36" s="291"/>
      <c r="VTL36" s="291"/>
      <c r="VTM36" s="291"/>
      <c r="VTN36" s="291"/>
      <c r="VTO36" s="291"/>
      <c r="VTP36" s="291"/>
      <c r="VTQ36" s="291"/>
      <c r="VTR36" s="291"/>
      <c r="VTS36" s="291"/>
      <c r="VTT36" s="291"/>
      <c r="VTU36" s="291"/>
      <c r="VTV36" s="291"/>
      <c r="VTW36" s="291"/>
      <c r="VTX36" s="291"/>
      <c r="VTY36" s="291"/>
      <c r="VTZ36" s="291"/>
      <c r="VUA36" s="291"/>
      <c r="VUB36" s="291"/>
      <c r="VUC36" s="291"/>
      <c r="VUD36" s="291"/>
      <c r="VUE36" s="291"/>
      <c r="VUF36" s="291"/>
      <c r="VUG36" s="291"/>
      <c r="VUH36" s="291"/>
      <c r="VUI36" s="291"/>
      <c r="VUJ36" s="291"/>
      <c r="VUK36" s="291"/>
      <c r="VUL36" s="291"/>
      <c r="VUM36" s="291"/>
      <c r="VUN36" s="291"/>
      <c r="VUO36" s="291"/>
      <c r="VUP36" s="291"/>
      <c r="VUQ36" s="291"/>
      <c r="VUR36" s="291"/>
      <c r="VUS36" s="291"/>
      <c r="VUT36" s="291"/>
      <c r="VUU36" s="291"/>
      <c r="VUV36" s="291"/>
      <c r="VUW36" s="291"/>
      <c r="VUX36" s="291"/>
      <c r="VUY36" s="291"/>
      <c r="VUZ36" s="291"/>
      <c r="VVA36" s="291"/>
      <c r="VVB36" s="291"/>
      <c r="VVC36" s="291"/>
      <c r="VVD36" s="291"/>
      <c r="VVE36" s="291"/>
      <c r="VVF36" s="291"/>
      <c r="VVG36" s="291"/>
      <c r="VVH36" s="291"/>
      <c r="VVI36" s="291"/>
      <c r="VVJ36" s="291"/>
      <c r="VVK36" s="291"/>
      <c r="VVL36" s="291"/>
      <c r="VVM36" s="291"/>
      <c r="VVN36" s="291"/>
      <c r="VVO36" s="291"/>
      <c r="VVP36" s="291"/>
      <c r="VVQ36" s="291"/>
      <c r="VVR36" s="291"/>
      <c r="VVS36" s="291"/>
      <c r="VVT36" s="291"/>
      <c r="VVU36" s="291"/>
      <c r="VVV36" s="291"/>
      <c r="VVW36" s="291"/>
      <c r="VVX36" s="291"/>
      <c r="VVY36" s="291"/>
      <c r="VVZ36" s="291"/>
      <c r="VWA36" s="291"/>
      <c r="VWB36" s="291"/>
      <c r="VWC36" s="291"/>
      <c r="VWD36" s="291"/>
      <c r="VWE36" s="291"/>
      <c r="VWF36" s="291"/>
      <c r="VWG36" s="291"/>
      <c r="VWH36" s="291"/>
      <c r="VWI36" s="291"/>
      <c r="VWJ36" s="291"/>
      <c r="VWK36" s="291"/>
      <c r="VWL36" s="291"/>
      <c r="VWM36" s="291"/>
      <c r="VWN36" s="291"/>
      <c r="VWO36" s="291"/>
      <c r="VWP36" s="291"/>
      <c r="VWQ36" s="291"/>
      <c r="VWR36" s="291"/>
      <c r="VWS36" s="291"/>
      <c r="VWT36" s="291"/>
      <c r="VWU36" s="291"/>
      <c r="VWV36" s="291"/>
      <c r="VWW36" s="291"/>
      <c r="VWX36" s="291"/>
      <c r="VWY36" s="291"/>
      <c r="VWZ36" s="291"/>
      <c r="VXA36" s="291"/>
      <c r="VXB36" s="291"/>
      <c r="VXC36" s="291"/>
      <c r="VXD36" s="291"/>
      <c r="VXE36" s="291"/>
      <c r="VXF36" s="291"/>
      <c r="VXG36" s="291"/>
      <c r="VXH36" s="291"/>
      <c r="VXI36" s="291"/>
      <c r="VXJ36" s="291"/>
      <c r="VXK36" s="291"/>
      <c r="VXL36" s="291"/>
      <c r="VXM36" s="291"/>
      <c r="VXN36" s="291"/>
      <c r="VXO36" s="291"/>
      <c r="VXP36" s="291"/>
      <c r="VXQ36" s="291"/>
      <c r="VXR36" s="291"/>
      <c r="VXS36" s="291"/>
      <c r="VXT36" s="291"/>
      <c r="VXU36" s="291"/>
      <c r="VXV36" s="291"/>
      <c r="VXW36" s="291"/>
      <c r="VXX36" s="291"/>
      <c r="VXY36" s="291"/>
      <c r="VXZ36" s="291"/>
      <c r="VYA36" s="291"/>
      <c r="VYB36" s="291"/>
      <c r="VYC36" s="291"/>
      <c r="VYD36" s="291"/>
      <c r="VYE36" s="291"/>
      <c r="VYF36" s="291"/>
      <c r="VYG36" s="291"/>
      <c r="VYH36" s="291"/>
      <c r="VYI36" s="291"/>
      <c r="VYJ36" s="291"/>
      <c r="VYK36" s="291"/>
      <c r="VYL36" s="291"/>
      <c r="VYM36" s="291"/>
      <c r="VYN36" s="291"/>
      <c r="VYO36" s="291"/>
      <c r="VYP36" s="291"/>
      <c r="VYQ36" s="291"/>
      <c r="VYR36" s="291"/>
      <c r="VYS36" s="291"/>
      <c r="VYT36" s="291"/>
      <c r="VYU36" s="291"/>
      <c r="VYV36" s="291"/>
      <c r="VYW36" s="291"/>
      <c r="VYX36" s="291"/>
      <c r="VYY36" s="291"/>
      <c r="VYZ36" s="291"/>
      <c r="VZA36" s="291"/>
      <c r="VZB36" s="291"/>
      <c r="VZC36" s="291"/>
      <c r="VZD36" s="291"/>
      <c r="VZE36" s="291"/>
      <c r="VZF36" s="291"/>
      <c r="VZG36" s="291"/>
      <c r="VZH36" s="291"/>
      <c r="VZI36" s="291"/>
      <c r="VZJ36" s="291"/>
      <c r="VZK36" s="291"/>
      <c r="VZL36" s="291"/>
      <c r="VZM36" s="291"/>
      <c r="VZN36" s="291"/>
      <c r="VZO36" s="291"/>
      <c r="VZP36" s="291"/>
      <c r="VZQ36" s="291"/>
      <c r="VZR36" s="291"/>
      <c r="VZS36" s="291"/>
      <c r="VZT36" s="291"/>
      <c r="VZU36" s="291"/>
      <c r="VZV36" s="291"/>
      <c r="VZW36" s="291"/>
      <c r="VZX36" s="291"/>
      <c r="VZY36" s="291"/>
      <c r="VZZ36" s="291"/>
      <c r="WAA36" s="291"/>
      <c r="WAB36" s="291"/>
      <c r="WAC36" s="291"/>
      <c r="WAD36" s="291"/>
      <c r="WAE36" s="291"/>
      <c r="WAF36" s="291"/>
      <c r="WAG36" s="291"/>
      <c r="WAH36" s="291"/>
      <c r="WAI36" s="291"/>
      <c r="WAJ36" s="291"/>
      <c r="WAK36" s="291"/>
      <c r="WAL36" s="291"/>
      <c r="WAM36" s="291"/>
      <c r="WAN36" s="291"/>
      <c r="WAO36" s="291"/>
      <c r="WAP36" s="291"/>
      <c r="WAQ36" s="291"/>
      <c r="WAR36" s="291"/>
      <c r="WAS36" s="291"/>
      <c r="WAT36" s="291"/>
      <c r="WAU36" s="291"/>
      <c r="WAV36" s="291"/>
      <c r="WAW36" s="291"/>
      <c r="WAX36" s="291"/>
      <c r="WAY36" s="291"/>
      <c r="WAZ36" s="291"/>
      <c r="WBA36" s="291"/>
      <c r="WBB36" s="291"/>
      <c r="WBC36" s="291"/>
      <c r="WBD36" s="291"/>
      <c r="WBE36" s="291"/>
      <c r="WBF36" s="291"/>
      <c r="WBG36" s="291"/>
      <c r="WBH36" s="291"/>
      <c r="WBI36" s="291"/>
      <c r="WBJ36" s="291"/>
      <c r="WBK36" s="291"/>
      <c r="WBL36" s="291"/>
      <c r="WBM36" s="291"/>
      <c r="WBN36" s="291"/>
      <c r="WBO36" s="291"/>
      <c r="WBP36" s="291"/>
      <c r="WBQ36" s="291"/>
      <c r="WBR36" s="291"/>
      <c r="WBS36" s="291"/>
      <c r="WBT36" s="291"/>
      <c r="WBU36" s="291"/>
      <c r="WBV36" s="291"/>
      <c r="WBW36" s="291"/>
      <c r="WBX36" s="291"/>
      <c r="WBY36" s="291"/>
      <c r="WBZ36" s="291"/>
      <c r="WCA36" s="291"/>
      <c r="WCB36" s="291"/>
      <c r="WCC36" s="291"/>
      <c r="WCD36" s="291"/>
      <c r="WCE36" s="291"/>
      <c r="WCF36" s="291"/>
      <c r="WCG36" s="291"/>
      <c r="WCH36" s="291"/>
      <c r="WCI36" s="291"/>
      <c r="WCJ36" s="291"/>
      <c r="WCK36" s="291"/>
      <c r="WCL36" s="291"/>
      <c r="WCM36" s="291"/>
      <c r="WCN36" s="291"/>
      <c r="WCO36" s="291"/>
      <c r="WCP36" s="291"/>
      <c r="WCQ36" s="291"/>
      <c r="WCR36" s="291"/>
      <c r="WCS36" s="291"/>
      <c r="WCT36" s="291"/>
      <c r="WCU36" s="291"/>
      <c r="WCV36" s="291"/>
      <c r="WCW36" s="291"/>
      <c r="WCX36" s="291"/>
      <c r="WCY36" s="291"/>
      <c r="WCZ36" s="291"/>
      <c r="WDA36" s="291"/>
      <c r="WDB36" s="291"/>
      <c r="WDC36" s="291"/>
      <c r="WDD36" s="291"/>
      <c r="WDE36" s="291"/>
      <c r="WDF36" s="291"/>
      <c r="WDG36" s="291"/>
      <c r="WDH36" s="291"/>
      <c r="WDI36" s="291"/>
      <c r="WDJ36" s="291"/>
      <c r="WDK36" s="291"/>
      <c r="WDL36" s="291"/>
      <c r="WDM36" s="291"/>
      <c r="WDN36" s="291"/>
      <c r="WDO36" s="291"/>
      <c r="WDP36" s="291"/>
      <c r="WDQ36" s="291"/>
      <c r="WDR36" s="291"/>
      <c r="WDS36" s="291"/>
      <c r="WDT36" s="291"/>
      <c r="WDU36" s="291"/>
      <c r="WDV36" s="291"/>
      <c r="WDW36" s="291"/>
      <c r="WDX36" s="291"/>
      <c r="WDY36" s="291"/>
      <c r="WDZ36" s="291"/>
      <c r="WEA36" s="291"/>
      <c r="WEB36" s="291"/>
      <c r="WEC36" s="291"/>
      <c r="WED36" s="291"/>
      <c r="WEE36" s="291"/>
      <c r="WEF36" s="291"/>
      <c r="WEG36" s="291"/>
      <c r="WEH36" s="291"/>
      <c r="WEI36" s="291"/>
      <c r="WEJ36" s="291"/>
      <c r="WEK36" s="291"/>
      <c r="WEL36" s="291"/>
      <c r="WEM36" s="291"/>
      <c r="WEN36" s="291"/>
      <c r="WEO36" s="291"/>
      <c r="WEP36" s="291"/>
      <c r="WEQ36" s="291"/>
      <c r="WER36" s="291"/>
      <c r="WES36" s="291"/>
      <c r="WET36" s="291"/>
      <c r="WEU36" s="291"/>
      <c r="WEV36" s="291"/>
      <c r="WEW36" s="291"/>
      <c r="WEX36" s="291"/>
      <c r="WEY36" s="291"/>
      <c r="WEZ36" s="291"/>
      <c r="WFA36" s="291"/>
      <c r="WFB36" s="291"/>
      <c r="WFC36" s="291"/>
      <c r="WFD36" s="291"/>
      <c r="WFE36" s="291"/>
      <c r="WFF36" s="291"/>
      <c r="WFG36" s="291"/>
      <c r="WFH36" s="291"/>
      <c r="WFI36" s="291"/>
      <c r="WFJ36" s="291"/>
      <c r="WFK36" s="291"/>
      <c r="WFL36" s="291"/>
      <c r="WFM36" s="291"/>
      <c r="WFN36" s="291"/>
      <c r="WFO36" s="291"/>
      <c r="WFP36" s="291"/>
      <c r="WFQ36" s="291"/>
      <c r="WFR36" s="291"/>
      <c r="WFS36" s="291"/>
      <c r="WFT36" s="291"/>
      <c r="WFU36" s="291"/>
      <c r="WFV36" s="291"/>
      <c r="WFW36" s="291"/>
      <c r="WFX36" s="291"/>
      <c r="WFY36" s="291"/>
      <c r="WFZ36" s="291"/>
      <c r="WGA36" s="291"/>
      <c r="WGB36" s="291"/>
      <c r="WGC36" s="291"/>
      <c r="WGD36" s="291"/>
      <c r="WGE36" s="291"/>
      <c r="WGF36" s="291"/>
      <c r="WGG36" s="291"/>
      <c r="WGH36" s="291"/>
      <c r="WGI36" s="291"/>
      <c r="WGJ36" s="291"/>
      <c r="WGK36" s="291"/>
      <c r="WGL36" s="291"/>
      <c r="WGM36" s="291"/>
      <c r="WGN36" s="291"/>
      <c r="WGO36" s="291"/>
      <c r="WGP36" s="291"/>
      <c r="WGQ36" s="291"/>
      <c r="WGR36" s="291"/>
      <c r="WGS36" s="291"/>
      <c r="WGT36" s="291"/>
      <c r="WGU36" s="291"/>
      <c r="WGV36" s="291"/>
      <c r="WGW36" s="291"/>
      <c r="WGX36" s="291"/>
      <c r="WGY36" s="291"/>
      <c r="WGZ36" s="291"/>
      <c r="WHA36" s="291"/>
      <c r="WHB36" s="291"/>
      <c r="WHC36" s="291"/>
      <c r="WHD36" s="291"/>
      <c r="WHE36" s="291"/>
      <c r="WHF36" s="291"/>
      <c r="WHG36" s="291"/>
      <c r="WHH36" s="291"/>
      <c r="WHI36" s="291"/>
      <c r="WHJ36" s="291"/>
      <c r="WHK36" s="291"/>
      <c r="WHL36" s="291"/>
      <c r="WHM36" s="291"/>
      <c r="WHN36" s="291"/>
      <c r="WHO36" s="291"/>
      <c r="WHP36" s="291"/>
      <c r="WHQ36" s="291"/>
      <c r="WHR36" s="291"/>
      <c r="WHS36" s="291"/>
      <c r="WHT36" s="291"/>
      <c r="WHU36" s="291"/>
      <c r="WHV36" s="291"/>
      <c r="WHW36" s="291"/>
      <c r="WHX36" s="291"/>
      <c r="WHY36" s="291"/>
      <c r="WHZ36" s="291"/>
      <c r="WIA36" s="291"/>
      <c r="WIB36" s="291"/>
      <c r="WIC36" s="291"/>
      <c r="WID36" s="291"/>
      <c r="WIE36" s="291"/>
      <c r="WIF36" s="291"/>
      <c r="WIG36" s="291"/>
      <c r="WIH36" s="291"/>
      <c r="WII36" s="291"/>
      <c r="WIJ36" s="291"/>
      <c r="WIK36" s="291"/>
      <c r="WIL36" s="291"/>
      <c r="WIM36" s="291"/>
      <c r="WIN36" s="291"/>
      <c r="WIO36" s="291"/>
      <c r="WIP36" s="291"/>
      <c r="WIQ36" s="291"/>
      <c r="WIR36" s="291"/>
      <c r="WIS36" s="291"/>
      <c r="WIT36" s="291"/>
      <c r="WIU36" s="291"/>
      <c r="WIV36" s="291"/>
      <c r="WIW36" s="291"/>
      <c r="WIX36" s="291"/>
      <c r="WIY36" s="291"/>
      <c r="WIZ36" s="291"/>
      <c r="WJA36" s="291"/>
      <c r="WJB36" s="291"/>
      <c r="WJC36" s="291"/>
      <c r="WJD36" s="291"/>
      <c r="WJE36" s="291"/>
      <c r="WJF36" s="291"/>
      <c r="WJG36" s="291"/>
      <c r="WJH36" s="291"/>
      <c r="WJI36" s="291"/>
      <c r="WJJ36" s="291"/>
      <c r="WJK36" s="291"/>
      <c r="WJL36" s="291"/>
      <c r="WJM36" s="291"/>
      <c r="WJN36" s="291"/>
      <c r="WJO36" s="291"/>
      <c r="WJP36" s="291"/>
      <c r="WJQ36" s="291"/>
      <c r="WJR36" s="291"/>
      <c r="WJS36" s="291"/>
      <c r="WJT36" s="291"/>
      <c r="WJU36" s="291"/>
      <c r="WJV36" s="291"/>
      <c r="WJW36" s="291"/>
      <c r="WJX36" s="291"/>
      <c r="WJY36" s="291"/>
      <c r="WJZ36" s="291"/>
      <c r="WKA36" s="291"/>
      <c r="WKB36" s="291"/>
      <c r="WKC36" s="291"/>
      <c r="WKD36" s="291"/>
      <c r="WKE36" s="291"/>
      <c r="WKF36" s="291"/>
      <c r="WKG36" s="291"/>
      <c r="WKH36" s="291"/>
      <c r="WKI36" s="291"/>
      <c r="WKJ36" s="291"/>
      <c r="WKK36" s="291"/>
      <c r="WKL36" s="291"/>
      <c r="WKM36" s="291"/>
      <c r="WKN36" s="291"/>
      <c r="WKO36" s="291"/>
      <c r="WKP36" s="291"/>
      <c r="WKQ36" s="291"/>
      <c r="WKR36" s="291"/>
      <c r="WKS36" s="291"/>
      <c r="WKT36" s="291"/>
      <c r="WKU36" s="291"/>
      <c r="WKV36" s="291"/>
      <c r="WKW36" s="291"/>
      <c r="WKX36" s="291"/>
      <c r="WKY36" s="291"/>
      <c r="WKZ36" s="291"/>
      <c r="WLA36" s="291"/>
      <c r="WLB36" s="291"/>
      <c r="WLC36" s="291"/>
      <c r="WLD36" s="291"/>
      <c r="WLE36" s="291"/>
      <c r="WLF36" s="291"/>
      <c r="WLG36" s="291"/>
      <c r="WLH36" s="291"/>
      <c r="WLI36" s="291"/>
      <c r="WLJ36" s="291"/>
      <c r="WLK36" s="291"/>
      <c r="WLL36" s="291"/>
      <c r="WLM36" s="291"/>
      <c r="WLN36" s="291"/>
      <c r="WLO36" s="291"/>
      <c r="WLP36" s="291"/>
      <c r="WLQ36" s="291"/>
      <c r="WLR36" s="291"/>
      <c r="WLS36" s="291"/>
      <c r="WLT36" s="291"/>
      <c r="WLU36" s="291"/>
      <c r="WLV36" s="291"/>
      <c r="WLW36" s="291"/>
      <c r="WLX36" s="291"/>
      <c r="WLY36" s="291"/>
      <c r="WLZ36" s="291"/>
      <c r="WMA36" s="291"/>
      <c r="WMB36" s="291"/>
      <c r="WMC36" s="291"/>
      <c r="WMD36" s="291"/>
      <c r="WME36" s="291"/>
      <c r="WMF36" s="291"/>
      <c r="WMG36" s="291"/>
      <c r="WMH36" s="291"/>
      <c r="WMI36" s="291"/>
      <c r="WMJ36" s="291"/>
      <c r="WMK36" s="291"/>
      <c r="WML36" s="291"/>
      <c r="WMM36" s="291"/>
      <c r="WMN36" s="291"/>
      <c r="WMO36" s="291"/>
      <c r="WMP36" s="291"/>
      <c r="WMQ36" s="291"/>
      <c r="WMR36" s="291"/>
      <c r="WMS36" s="291"/>
      <c r="WMT36" s="291"/>
      <c r="WMU36" s="291"/>
      <c r="WMV36" s="291"/>
      <c r="WMW36" s="291"/>
      <c r="WMX36" s="291"/>
      <c r="WMY36" s="291"/>
      <c r="WMZ36" s="291"/>
      <c r="WNA36" s="291"/>
      <c r="WNB36" s="291"/>
      <c r="WNC36" s="291"/>
      <c r="WND36" s="291"/>
      <c r="WNE36" s="291"/>
      <c r="WNF36" s="291"/>
      <c r="WNG36" s="291"/>
      <c r="WNH36" s="291"/>
      <c r="WNI36" s="291"/>
      <c r="WNJ36" s="291"/>
      <c r="WNK36" s="291"/>
      <c r="WNL36" s="291"/>
      <c r="WNM36" s="291"/>
      <c r="WNN36" s="291"/>
      <c r="WNO36" s="291"/>
      <c r="WNP36" s="291"/>
      <c r="WNQ36" s="291"/>
      <c r="WNR36" s="291"/>
      <c r="WNS36" s="291"/>
      <c r="WNT36" s="291"/>
      <c r="WNU36" s="291"/>
      <c r="WNV36" s="291"/>
      <c r="WNW36" s="291"/>
      <c r="WNX36" s="291"/>
      <c r="WNY36" s="291"/>
      <c r="WNZ36" s="291"/>
      <c r="WOA36" s="291"/>
      <c r="WOB36" s="291"/>
      <c r="WOC36" s="291"/>
      <c r="WOD36" s="291"/>
      <c r="WOE36" s="291"/>
      <c r="WOF36" s="291"/>
      <c r="WOG36" s="291"/>
      <c r="WOH36" s="291"/>
      <c r="WOI36" s="291"/>
      <c r="WOJ36" s="291"/>
      <c r="WOK36" s="291"/>
      <c r="WOL36" s="291"/>
      <c r="WOM36" s="291"/>
      <c r="WON36" s="291"/>
      <c r="WOO36" s="291"/>
      <c r="WOP36" s="291"/>
      <c r="WOQ36" s="291"/>
      <c r="WOR36" s="291"/>
      <c r="WOS36" s="291"/>
      <c r="WOT36" s="291"/>
      <c r="WOU36" s="291"/>
      <c r="WOV36" s="291"/>
      <c r="WOW36" s="291"/>
      <c r="WOX36" s="291"/>
      <c r="WOY36" s="291"/>
      <c r="WOZ36" s="291"/>
      <c r="WPA36" s="291"/>
      <c r="WPB36" s="291"/>
      <c r="WPC36" s="291"/>
      <c r="WPD36" s="291"/>
      <c r="WPE36" s="291"/>
      <c r="WPF36" s="291"/>
      <c r="WPG36" s="291"/>
      <c r="WPH36" s="291"/>
      <c r="WPI36" s="291"/>
      <c r="WPJ36" s="291"/>
      <c r="WPK36" s="291"/>
      <c r="WPL36" s="291"/>
      <c r="WPM36" s="291"/>
      <c r="WPN36" s="291"/>
      <c r="WPO36" s="291"/>
      <c r="WPP36" s="291"/>
      <c r="WPQ36" s="291"/>
      <c r="WPR36" s="291"/>
      <c r="WPS36" s="291"/>
      <c r="WPT36" s="291"/>
      <c r="WPU36" s="291"/>
      <c r="WPV36" s="291"/>
      <c r="WPW36" s="291"/>
      <c r="WPX36" s="291"/>
      <c r="WPY36" s="291"/>
      <c r="WPZ36" s="291"/>
      <c r="WQA36" s="291"/>
      <c r="WQB36" s="291"/>
      <c r="WQC36" s="291"/>
      <c r="WQD36" s="291"/>
      <c r="WQE36" s="291"/>
      <c r="WQF36" s="291"/>
      <c r="WQG36" s="291"/>
      <c r="WQH36" s="291"/>
      <c r="WQI36" s="291"/>
      <c r="WQJ36" s="291"/>
      <c r="WQK36" s="291"/>
      <c r="WQL36" s="291"/>
      <c r="WQM36" s="291"/>
      <c r="WQN36" s="291"/>
      <c r="WQO36" s="291"/>
      <c r="WQP36" s="291"/>
      <c r="WQQ36" s="291"/>
      <c r="WQR36" s="291"/>
      <c r="WQS36" s="291"/>
      <c r="WQT36" s="291"/>
      <c r="WQU36" s="291"/>
      <c r="WQV36" s="291"/>
      <c r="WQW36" s="291"/>
      <c r="WQX36" s="291"/>
      <c r="WQY36" s="291"/>
      <c r="WQZ36" s="291"/>
      <c r="WRA36" s="291"/>
      <c r="WRB36" s="291"/>
      <c r="WRC36" s="291"/>
      <c r="WRD36" s="291"/>
      <c r="WRE36" s="291"/>
      <c r="WRF36" s="291"/>
      <c r="WRG36" s="291"/>
      <c r="WRH36" s="291"/>
      <c r="WRI36" s="291"/>
      <c r="WRJ36" s="291"/>
      <c r="WRK36" s="291"/>
      <c r="WRL36" s="291"/>
      <c r="WRM36" s="291"/>
      <c r="WRN36" s="291"/>
      <c r="WRO36" s="291"/>
      <c r="WRP36" s="291"/>
      <c r="WRQ36" s="291"/>
      <c r="WRR36" s="291"/>
      <c r="WRS36" s="291"/>
      <c r="WRT36" s="291"/>
      <c r="WRU36" s="291"/>
      <c r="WRV36" s="291"/>
      <c r="WRW36" s="291"/>
      <c r="WRX36" s="291"/>
      <c r="WRY36" s="291"/>
      <c r="WRZ36" s="291"/>
      <c r="WSA36" s="291"/>
      <c r="WSB36" s="291"/>
      <c r="WSC36" s="291"/>
      <c r="WSD36" s="291"/>
      <c r="WSE36" s="291"/>
      <c r="WSF36" s="291"/>
      <c r="WSG36" s="291"/>
      <c r="WSH36" s="291"/>
      <c r="WSI36" s="291"/>
      <c r="WSJ36" s="291"/>
      <c r="WSK36" s="291"/>
      <c r="WSL36" s="291"/>
      <c r="WSM36" s="291"/>
      <c r="WSN36" s="291"/>
      <c r="WSO36" s="291"/>
      <c r="WSP36" s="291"/>
      <c r="WSQ36" s="291"/>
      <c r="WSR36" s="291"/>
      <c r="WSS36" s="291"/>
      <c r="WST36" s="291"/>
      <c r="WSU36" s="291"/>
      <c r="WSV36" s="291"/>
      <c r="WSW36" s="291"/>
      <c r="WSX36" s="291"/>
      <c r="WSY36" s="291"/>
      <c r="WSZ36" s="291"/>
      <c r="WTA36" s="291"/>
      <c r="WTB36" s="291"/>
      <c r="WTC36" s="291"/>
      <c r="WTD36" s="291"/>
      <c r="WTE36" s="291"/>
      <c r="WTF36" s="291"/>
      <c r="WTG36" s="291"/>
      <c r="WTH36" s="291"/>
      <c r="WTI36" s="291"/>
      <c r="WTJ36" s="291"/>
      <c r="WTK36" s="291"/>
      <c r="WTL36" s="291"/>
      <c r="WTM36" s="291"/>
      <c r="WTN36" s="291"/>
      <c r="WTO36" s="291"/>
      <c r="WTP36" s="291"/>
      <c r="WTQ36" s="291"/>
      <c r="WTR36" s="291"/>
      <c r="WTS36" s="291"/>
      <c r="WTT36" s="291"/>
      <c r="WTU36" s="291"/>
      <c r="WTV36" s="291"/>
      <c r="WTW36" s="291"/>
      <c r="WTX36" s="291"/>
      <c r="WTY36" s="291"/>
      <c r="WTZ36" s="291"/>
      <c r="WUA36" s="291"/>
      <c r="WUB36" s="291"/>
      <c r="WUC36" s="291"/>
      <c r="WUD36" s="291"/>
      <c r="WUE36" s="291"/>
      <c r="WUF36" s="291"/>
      <c r="WUG36" s="291"/>
      <c r="WUH36" s="291"/>
      <c r="WUI36" s="291"/>
      <c r="WUJ36" s="291"/>
      <c r="WUK36" s="291"/>
      <c r="WUL36" s="291"/>
      <c r="WUM36" s="291"/>
      <c r="WUN36" s="291"/>
      <c r="WUO36" s="291"/>
      <c r="WUP36" s="291"/>
      <c r="WUQ36" s="291"/>
      <c r="WUR36" s="291"/>
      <c r="WUS36" s="291"/>
      <c r="WUT36" s="291"/>
      <c r="WUU36" s="291"/>
      <c r="WUV36" s="291"/>
      <c r="WUW36" s="291"/>
      <c r="WUX36" s="291"/>
      <c r="WUY36" s="291"/>
      <c r="WUZ36" s="291"/>
      <c r="WVA36" s="291"/>
      <c r="WVB36" s="291"/>
      <c r="WVC36" s="291"/>
      <c r="WVD36" s="291"/>
      <c r="WVE36" s="291"/>
      <c r="WVF36" s="291"/>
      <c r="WVG36" s="291"/>
      <c r="WVH36" s="291"/>
      <c r="WVI36" s="291"/>
      <c r="WVJ36" s="291"/>
      <c r="WVK36" s="291"/>
      <c r="WVL36" s="291"/>
      <c r="WVM36" s="291"/>
      <c r="WVN36" s="291"/>
      <c r="WVO36" s="291"/>
      <c r="WVP36" s="291"/>
      <c r="WVQ36" s="291"/>
      <c r="WVR36" s="291"/>
      <c r="WVS36" s="291"/>
      <c r="WVT36" s="291"/>
      <c r="WVU36" s="291"/>
      <c r="WVV36" s="291"/>
      <c r="WVW36" s="291"/>
      <c r="WVX36" s="291"/>
      <c r="WVY36" s="291"/>
      <c r="WVZ36" s="291"/>
      <c r="WWA36" s="291"/>
      <c r="WWB36" s="291"/>
      <c r="WWC36" s="291"/>
      <c r="WWD36" s="291"/>
      <c r="WWE36" s="291"/>
      <c r="WWF36" s="291"/>
      <c r="WWG36" s="291"/>
      <c r="WWH36" s="291"/>
      <c r="WWI36" s="291"/>
      <c r="WWJ36" s="291"/>
      <c r="WWK36" s="291"/>
      <c r="WWL36" s="291"/>
      <c r="WWM36" s="291"/>
      <c r="WWN36" s="291"/>
      <c r="WWO36" s="291"/>
      <c r="WWP36" s="291"/>
      <c r="WWQ36" s="291"/>
      <c r="WWR36" s="291"/>
      <c r="WWS36" s="291"/>
      <c r="WWT36" s="291"/>
      <c r="WWU36" s="291"/>
      <c r="WWV36" s="291"/>
      <c r="WWW36" s="291"/>
      <c r="WWX36" s="291"/>
      <c r="WWY36" s="291"/>
      <c r="WWZ36" s="291"/>
      <c r="WXA36" s="291"/>
      <c r="WXB36" s="291"/>
      <c r="WXC36" s="291"/>
      <c r="WXD36" s="291"/>
      <c r="WXE36" s="291"/>
      <c r="WXF36" s="291"/>
      <c r="WXG36" s="291"/>
      <c r="WXH36" s="291"/>
      <c r="WXI36" s="291"/>
      <c r="WXJ36" s="291"/>
      <c r="WXK36" s="291"/>
      <c r="WXL36" s="291"/>
      <c r="WXM36" s="291"/>
      <c r="WXN36" s="291"/>
      <c r="WXO36" s="291"/>
      <c r="WXP36" s="291"/>
      <c r="WXQ36" s="291"/>
      <c r="WXR36" s="291"/>
      <c r="WXS36" s="291"/>
      <c r="WXT36" s="291"/>
      <c r="WXU36" s="291"/>
      <c r="WXV36" s="291"/>
      <c r="WXW36" s="291"/>
      <c r="WXX36" s="291"/>
      <c r="WXY36" s="291"/>
      <c r="WXZ36" s="291"/>
      <c r="WYA36" s="291"/>
      <c r="WYB36" s="291"/>
      <c r="WYC36" s="291"/>
      <c r="WYD36" s="291"/>
      <c r="WYE36" s="291"/>
      <c r="WYF36" s="291"/>
      <c r="WYG36" s="291"/>
      <c r="WYH36" s="291"/>
      <c r="WYI36" s="291"/>
      <c r="WYJ36" s="291"/>
      <c r="WYK36" s="291"/>
      <c r="WYL36" s="291"/>
      <c r="WYM36" s="291"/>
      <c r="WYN36" s="291"/>
      <c r="WYO36" s="291"/>
      <c r="WYP36" s="291"/>
      <c r="WYQ36" s="291"/>
      <c r="WYR36" s="291"/>
      <c r="WYS36" s="291"/>
      <c r="WYT36" s="291"/>
      <c r="WYU36" s="291"/>
      <c r="WYV36" s="291"/>
      <c r="WYW36" s="291"/>
      <c r="WYX36" s="291"/>
      <c r="WYY36" s="291"/>
      <c r="WYZ36" s="291"/>
      <c r="WZA36" s="291"/>
      <c r="WZB36" s="291"/>
      <c r="WZC36" s="291"/>
      <c r="WZD36" s="291"/>
      <c r="WZE36" s="291"/>
      <c r="WZF36" s="291"/>
      <c r="WZG36" s="291"/>
      <c r="WZH36" s="291"/>
      <c r="WZI36" s="291"/>
      <c r="WZJ36" s="291"/>
      <c r="WZK36" s="291"/>
      <c r="WZL36" s="291"/>
      <c r="WZM36" s="291"/>
      <c r="WZN36" s="291"/>
      <c r="WZO36" s="291"/>
      <c r="WZP36" s="291"/>
      <c r="WZQ36" s="291"/>
      <c r="WZR36" s="291"/>
      <c r="WZS36" s="291"/>
      <c r="WZT36" s="291"/>
      <c r="WZU36" s="291"/>
      <c r="WZV36" s="291"/>
      <c r="WZW36" s="291"/>
      <c r="WZX36" s="291"/>
      <c r="WZY36" s="291"/>
      <c r="WZZ36" s="291"/>
      <c r="XAA36" s="291"/>
      <c r="XAB36" s="291"/>
      <c r="XAC36" s="291"/>
      <c r="XAD36" s="291"/>
      <c r="XAE36" s="291"/>
      <c r="XAF36" s="291"/>
      <c r="XAG36" s="291"/>
      <c r="XAH36" s="291"/>
      <c r="XAI36" s="291"/>
      <c r="XAJ36" s="291"/>
      <c r="XAK36" s="291"/>
      <c r="XAL36" s="291"/>
      <c r="XAM36" s="291"/>
      <c r="XAN36" s="291"/>
      <c r="XAO36" s="291"/>
      <c r="XAP36" s="291"/>
      <c r="XAQ36" s="291"/>
      <c r="XAR36" s="291"/>
      <c r="XAS36" s="291"/>
      <c r="XAT36" s="291"/>
      <c r="XAU36" s="291"/>
      <c r="XAV36" s="291"/>
      <c r="XAW36" s="291"/>
      <c r="XAX36" s="291"/>
      <c r="XAY36" s="291"/>
      <c r="XAZ36" s="291"/>
      <c r="XBA36" s="291"/>
      <c r="XBB36" s="291"/>
      <c r="XBC36" s="291"/>
      <c r="XBD36" s="291"/>
      <c r="XBE36" s="291"/>
      <c r="XBF36" s="291"/>
      <c r="XBG36" s="291"/>
      <c r="XBH36" s="291"/>
      <c r="XBI36" s="291"/>
      <c r="XBJ36" s="291"/>
      <c r="XBK36" s="291"/>
      <c r="XBL36" s="291"/>
      <c r="XBM36" s="291"/>
      <c r="XBN36" s="291"/>
      <c r="XBO36" s="291"/>
      <c r="XBP36" s="291"/>
      <c r="XBQ36" s="291"/>
      <c r="XBR36" s="291"/>
      <c r="XBS36" s="291"/>
      <c r="XBT36" s="291"/>
      <c r="XBU36" s="291"/>
      <c r="XBV36" s="291"/>
      <c r="XBW36" s="291"/>
      <c r="XBX36" s="291"/>
      <c r="XBY36" s="291"/>
      <c r="XBZ36" s="291"/>
      <c r="XCA36" s="291"/>
      <c r="XCB36" s="291"/>
      <c r="XCC36" s="291"/>
      <c r="XCD36" s="291"/>
      <c r="XCE36" s="291"/>
      <c r="XCF36" s="291"/>
      <c r="XCG36" s="291"/>
      <c r="XCH36" s="291"/>
      <c r="XCI36" s="291"/>
      <c r="XCJ36" s="291"/>
      <c r="XCK36" s="291"/>
      <c r="XCL36" s="291"/>
      <c r="XCM36" s="291"/>
      <c r="XCN36" s="291"/>
      <c r="XCO36" s="291"/>
      <c r="XCP36" s="291"/>
      <c r="XCQ36" s="291"/>
      <c r="XCR36" s="291"/>
      <c r="XCS36" s="291"/>
      <c r="XCT36" s="291"/>
      <c r="XCU36" s="291"/>
      <c r="XCV36" s="291"/>
      <c r="XCW36" s="291"/>
      <c r="XCX36" s="291"/>
      <c r="XCY36" s="291"/>
      <c r="XCZ36" s="291"/>
      <c r="XDA36" s="291"/>
      <c r="XDB36" s="291"/>
      <c r="XDC36" s="291"/>
      <c r="XDD36" s="291"/>
      <c r="XDE36" s="291"/>
      <c r="XDF36" s="291"/>
      <c r="XDG36" s="291"/>
      <c r="XDH36" s="291"/>
      <c r="XDI36" s="291"/>
      <c r="XDJ36" s="291"/>
      <c r="XDK36" s="291"/>
      <c r="XDL36" s="291"/>
      <c r="XDM36" s="291"/>
      <c r="XDN36" s="291"/>
      <c r="XDO36" s="291"/>
      <c r="XDP36" s="291"/>
      <c r="XDQ36" s="291"/>
      <c r="XDR36" s="291"/>
      <c r="XDS36" s="291"/>
      <c r="XDT36" s="291"/>
      <c r="XDU36" s="291"/>
      <c r="XDV36" s="291"/>
      <c r="XDW36" s="291"/>
      <c r="XDX36" s="291"/>
      <c r="XDY36" s="291"/>
      <c r="XDZ36" s="291"/>
      <c r="XEA36" s="291"/>
      <c r="XEB36" s="291"/>
      <c r="XEC36" s="291"/>
      <c r="XED36" s="291"/>
      <c r="XEE36" s="291"/>
      <c r="XEF36" s="291"/>
      <c r="XEG36" s="291"/>
      <c r="XEH36" s="291"/>
      <c r="XEI36" s="291"/>
      <c r="XEJ36" s="291"/>
      <c r="XEK36" s="291"/>
      <c r="XEL36" s="291"/>
      <c r="XEM36" s="291"/>
      <c r="XEN36" s="291"/>
      <c r="XEO36" s="291"/>
      <c r="XEP36" s="291"/>
      <c r="XEQ36" s="291"/>
      <c r="XER36" s="291"/>
      <c r="XES36" s="291"/>
      <c r="XET36" s="291"/>
      <c r="XEU36" s="291"/>
      <c r="XEV36" s="291"/>
      <c r="XEW36" s="291"/>
      <c r="XEX36" s="291"/>
      <c r="XEY36" s="291"/>
      <c r="XEZ36" s="291"/>
      <c r="XFA36" s="291"/>
      <c r="XFB36" s="291"/>
      <c r="XFC36" s="291"/>
      <c r="XFD36" s="291"/>
    </row>
    <row r="37" spans="1:16384" ht="27" customHeight="1" thickBot="1" x14ac:dyDescent="0.4">
      <c r="A37" s="291"/>
      <c r="B37" s="291"/>
      <c r="C37" s="291"/>
      <c r="D37" s="291"/>
      <c r="E37" s="421" t="str">
        <f>+Translations!A237</f>
        <v>Bridge financing loan</v>
      </c>
      <c r="F37" s="424">
        <f>IF('Investment and financing'!K20&gt;0,'Investment and financing'!D20,0)</f>
        <v>0</v>
      </c>
      <c r="G37" s="822" t="str">
        <f>IF('Investment and financing'!K20&gt;0,'Investment and financing'!P20,"")</f>
        <v/>
      </c>
      <c r="H37" s="823"/>
      <c r="I37" s="425" t="str">
        <f>IF('Investment and financing'!K20&gt;0,'Investment and financing'!K20,"")</f>
        <v/>
      </c>
      <c r="J37" s="426" t="str">
        <f>IF('Investment and financing'!K20&gt;0,Translations!A238,"")</f>
        <v/>
      </c>
      <c r="K37" s="824" t="str">
        <f>IF('Investment and financing'!K20&gt;0,1,"")</f>
        <v/>
      </c>
      <c r="L37" s="825"/>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291"/>
      <c r="BV37" s="291"/>
      <c r="BW37" s="291"/>
      <c r="BX37" s="291"/>
      <c r="BY37" s="291"/>
      <c r="BZ37" s="291"/>
      <c r="CA37" s="291"/>
      <c r="CB37" s="291"/>
      <c r="CC37" s="291"/>
      <c r="CD37" s="291"/>
      <c r="CE37" s="291"/>
      <c r="CF37" s="291"/>
      <c r="CG37" s="291"/>
      <c r="CH37" s="291"/>
      <c r="CI37" s="291"/>
      <c r="CJ37" s="291"/>
      <c r="CK37" s="291"/>
      <c r="CL37" s="291"/>
      <c r="CM37" s="291"/>
      <c r="CN37" s="291"/>
      <c r="CO37" s="291"/>
      <c r="CP37" s="291"/>
      <c r="CQ37" s="291"/>
      <c r="CR37" s="291"/>
      <c r="CS37" s="291"/>
      <c r="CT37" s="291"/>
      <c r="CU37" s="291"/>
      <c r="CV37" s="291"/>
      <c r="CW37" s="291"/>
      <c r="CX37" s="291"/>
      <c r="CY37" s="291"/>
      <c r="CZ37" s="291"/>
      <c r="DA37" s="291"/>
      <c r="DB37" s="291"/>
      <c r="DC37" s="291"/>
      <c r="DD37" s="291"/>
      <c r="DE37" s="291"/>
      <c r="DF37" s="291"/>
      <c r="DG37" s="291"/>
      <c r="DH37" s="291"/>
      <c r="DI37" s="291"/>
      <c r="DJ37" s="291"/>
      <c r="DK37" s="291"/>
      <c r="DL37" s="291"/>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1"/>
      <c r="EP37" s="291"/>
      <c r="EQ37" s="291"/>
      <c r="ER37" s="291"/>
      <c r="ES37" s="291"/>
      <c r="ET37" s="291"/>
      <c r="EU37" s="291"/>
      <c r="EV37" s="291"/>
      <c r="EW37" s="291"/>
      <c r="EX37" s="291"/>
      <c r="EY37" s="291"/>
      <c r="EZ37" s="291"/>
      <c r="FA37" s="291"/>
      <c r="FB37" s="291"/>
      <c r="FC37" s="291"/>
      <c r="FD37" s="291"/>
      <c r="FE37" s="291"/>
      <c r="FF37" s="291"/>
      <c r="FG37" s="291"/>
      <c r="FH37" s="291"/>
      <c r="FI37" s="291"/>
      <c r="FJ37" s="291"/>
      <c r="FK37" s="291"/>
      <c r="FL37" s="291"/>
      <c r="FM37" s="291"/>
      <c r="FN37" s="291"/>
      <c r="FO37" s="291"/>
      <c r="FP37" s="291"/>
      <c r="FQ37" s="291"/>
      <c r="FR37" s="291"/>
      <c r="FS37" s="291"/>
      <c r="FT37" s="291"/>
      <c r="FU37" s="291"/>
      <c r="FV37" s="291"/>
      <c r="FW37" s="291"/>
      <c r="FX37" s="291"/>
      <c r="FY37" s="291"/>
      <c r="FZ37" s="291"/>
      <c r="GA37" s="291"/>
      <c r="GB37" s="291"/>
      <c r="GC37" s="291"/>
      <c r="GD37" s="291"/>
      <c r="GE37" s="291"/>
      <c r="GF37" s="291"/>
      <c r="GG37" s="291"/>
      <c r="GH37" s="291"/>
      <c r="GI37" s="291"/>
      <c r="GJ37" s="291"/>
      <c r="GK37" s="291"/>
      <c r="GL37" s="291"/>
      <c r="GM37" s="291"/>
      <c r="GN37" s="291"/>
      <c r="GO37" s="291"/>
      <c r="GP37" s="291"/>
      <c r="GQ37" s="291"/>
      <c r="GR37" s="291"/>
      <c r="GS37" s="291"/>
      <c r="GT37" s="291"/>
      <c r="GU37" s="291"/>
      <c r="GV37" s="291"/>
      <c r="GW37" s="291"/>
      <c r="GX37" s="291"/>
      <c r="GY37" s="291"/>
      <c r="GZ37" s="291"/>
      <c r="HA37" s="291"/>
      <c r="HB37" s="291"/>
      <c r="HC37" s="291"/>
      <c r="HD37" s="291"/>
      <c r="HE37" s="291"/>
      <c r="HF37" s="291"/>
      <c r="HG37" s="291"/>
      <c r="HH37" s="291"/>
      <c r="HI37" s="291"/>
      <c r="HJ37" s="291"/>
      <c r="HK37" s="291"/>
      <c r="HL37" s="291"/>
      <c r="HM37" s="291"/>
      <c r="HN37" s="291"/>
      <c r="HO37" s="291"/>
      <c r="HP37" s="291"/>
      <c r="HQ37" s="291"/>
      <c r="HR37" s="291"/>
      <c r="HS37" s="291"/>
      <c r="HT37" s="291"/>
      <c r="HU37" s="291"/>
      <c r="HV37" s="291"/>
      <c r="HW37" s="291"/>
      <c r="HX37" s="291"/>
      <c r="HY37" s="291"/>
      <c r="HZ37" s="291"/>
      <c r="IA37" s="291"/>
      <c r="IB37" s="291"/>
      <c r="IC37" s="291"/>
      <c r="ID37" s="291"/>
      <c r="IE37" s="291"/>
      <c r="IF37" s="291"/>
      <c r="IG37" s="291"/>
      <c r="IH37" s="291"/>
      <c r="II37" s="291"/>
      <c r="IJ37" s="291"/>
      <c r="IK37" s="291"/>
      <c r="IL37" s="291"/>
      <c r="IM37" s="291"/>
      <c r="IN37" s="291"/>
      <c r="IO37" s="291"/>
      <c r="IP37" s="291"/>
      <c r="IQ37" s="291"/>
      <c r="IR37" s="291"/>
      <c r="IS37" s="291"/>
      <c r="IT37" s="291"/>
      <c r="IU37" s="291"/>
      <c r="IV37" s="291"/>
      <c r="IW37" s="291"/>
      <c r="IX37" s="291"/>
      <c r="IY37" s="291"/>
      <c r="IZ37" s="291"/>
      <c r="JA37" s="291"/>
      <c r="JB37" s="291"/>
      <c r="JC37" s="291"/>
      <c r="JD37" s="291"/>
      <c r="JE37" s="291"/>
      <c r="JF37" s="291"/>
      <c r="JG37" s="291"/>
      <c r="JH37" s="291"/>
      <c r="JI37" s="291"/>
      <c r="JJ37" s="291"/>
      <c r="JK37" s="291"/>
      <c r="JL37" s="291"/>
      <c r="JM37" s="291"/>
      <c r="JN37" s="291"/>
      <c r="JO37" s="291"/>
      <c r="JP37" s="291"/>
      <c r="JQ37" s="291"/>
      <c r="JR37" s="291"/>
      <c r="JS37" s="291"/>
      <c r="JT37" s="291"/>
      <c r="JU37" s="291"/>
      <c r="JV37" s="291"/>
      <c r="JW37" s="291"/>
      <c r="JX37" s="291"/>
      <c r="JY37" s="291"/>
      <c r="JZ37" s="291"/>
      <c r="KA37" s="291"/>
      <c r="KB37" s="291"/>
      <c r="KC37" s="291"/>
      <c r="KD37" s="291"/>
      <c r="KE37" s="291"/>
      <c r="KF37" s="291"/>
      <c r="KG37" s="291"/>
      <c r="KH37" s="291"/>
      <c r="KI37" s="291"/>
      <c r="KJ37" s="291"/>
      <c r="KK37" s="291"/>
      <c r="KL37" s="291"/>
      <c r="KM37" s="291"/>
      <c r="KN37" s="291"/>
      <c r="KO37" s="291"/>
      <c r="KP37" s="291"/>
      <c r="KQ37" s="291"/>
      <c r="KR37" s="291"/>
      <c r="KS37" s="291"/>
      <c r="KT37" s="291"/>
      <c r="KU37" s="291"/>
      <c r="KV37" s="291"/>
      <c r="KW37" s="291"/>
      <c r="KX37" s="291"/>
      <c r="KY37" s="291"/>
      <c r="KZ37" s="291"/>
      <c r="LA37" s="291"/>
      <c r="LB37" s="291"/>
      <c r="LC37" s="291"/>
      <c r="LD37" s="291"/>
      <c r="LE37" s="291"/>
      <c r="LF37" s="291"/>
      <c r="LG37" s="291"/>
      <c r="LH37" s="291"/>
      <c r="LI37" s="291"/>
      <c r="LJ37" s="291"/>
      <c r="LK37" s="291"/>
      <c r="LL37" s="291"/>
      <c r="LM37" s="291"/>
      <c r="LN37" s="291"/>
      <c r="LO37" s="291"/>
      <c r="LP37" s="291"/>
      <c r="LQ37" s="291"/>
      <c r="LR37" s="291"/>
      <c r="LS37" s="291"/>
      <c r="LT37" s="291"/>
      <c r="LU37" s="291"/>
      <c r="LV37" s="291"/>
      <c r="LW37" s="291"/>
      <c r="LX37" s="291"/>
      <c r="LY37" s="291"/>
      <c r="LZ37" s="291"/>
      <c r="MA37" s="291"/>
      <c r="MB37" s="291"/>
      <c r="MC37" s="291"/>
      <c r="MD37" s="291"/>
      <c r="ME37" s="291"/>
      <c r="MF37" s="291"/>
      <c r="MG37" s="291"/>
      <c r="MH37" s="291"/>
      <c r="MI37" s="291"/>
      <c r="MJ37" s="291"/>
      <c r="MK37" s="291"/>
      <c r="ML37" s="291"/>
      <c r="MM37" s="291"/>
      <c r="MN37" s="291"/>
      <c r="MO37" s="291"/>
      <c r="MP37" s="291"/>
      <c r="MQ37" s="291"/>
      <c r="MR37" s="291"/>
      <c r="MS37" s="291"/>
      <c r="MT37" s="291"/>
      <c r="MU37" s="291"/>
      <c r="MV37" s="291"/>
      <c r="MW37" s="291"/>
      <c r="MX37" s="291"/>
      <c r="MY37" s="291"/>
      <c r="MZ37" s="291"/>
      <c r="NA37" s="291"/>
      <c r="NB37" s="291"/>
      <c r="NC37" s="291"/>
      <c r="ND37" s="291"/>
      <c r="NE37" s="291"/>
      <c r="NF37" s="291"/>
      <c r="NG37" s="291"/>
      <c r="NH37" s="291"/>
      <c r="NI37" s="291"/>
      <c r="NJ37" s="291"/>
      <c r="NK37" s="291"/>
      <c r="NL37" s="291"/>
      <c r="NM37" s="291"/>
      <c r="NN37" s="291"/>
      <c r="NO37" s="291"/>
      <c r="NP37" s="291"/>
      <c r="NQ37" s="291"/>
      <c r="NR37" s="291"/>
      <c r="NS37" s="291"/>
      <c r="NT37" s="291"/>
      <c r="NU37" s="291"/>
      <c r="NV37" s="291"/>
      <c r="NW37" s="291"/>
      <c r="NX37" s="291"/>
      <c r="NY37" s="291"/>
      <c r="NZ37" s="291"/>
      <c r="OA37" s="291"/>
      <c r="OB37" s="291"/>
      <c r="OC37" s="291"/>
      <c r="OD37" s="291"/>
      <c r="OE37" s="291"/>
      <c r="OF37" s="291"/>
      <c r="OG37" s="291"/>
      <c r="OH37" s="291"/>
      <c r="OI37" s="291"/>
      <c r="OJ37" s="291"/>
      <c r="OK37" s="291"/>
      <c r="OL37" s="291"/>
      <c r="OM37" s="291"/>
      <c r="ON37" s="291"/>
      <c r="OO37" s="291"/>
      <c r="OP37" s="291"/>
      <c r="OQ37" s="291"/>
      <c r="OR37" s="291"/>
      <c r="OS37" s="291"/>
      <c r="OT37" s="291"/>
      <c r="OU37" s="291"/>
      <c r="OV37" s="291"/>
      <c r="OW37" s="291"/>
      <c r="OX37" s="291"/>
      <c r="OY37" s="291"/>
      <c r="OZ37" s="291"/>
      <c r="PA37" s="291"/>
      <c r="PB37" s="291"/>
      <c r="PC37" s="291"/>
      <c r="PD37" s="291"/>
      <c r="PE37" s="291"/>
      <c r="PF37" s="291"/>
      <c r="PG37" s="291"/>
      <c r="PH37" s="291"/>
      <c r="PI37" s="291"/>
      <c r="PJ37" s="291"/>
      <c r="PK37" s="291"/>
      <c r="PL37" s="291"/>
      <c r="PM37" s="291"/>
      <c r="PN37" s="291"/>
      <c r="PO37" s="291"/>
      <c r="PP37" s="291"/>
      <c r="PQ37" s="291"/>
      <c r="PR37" s="291"/>
      <c r="PS37" s="291"/>
      <c r="PT37" s="291"/>
      <c r="PU37" s="291"/>
      <c r="PV37" s="291"/>
      <c r="PW37" s="291"/>
      <c r="PX37" s="291"/>
      <c r="PY37" s="291"/>
      <c r="PZ37" s="291"/>
      <c r="QA37" s="291"/>
      <c r="QB37" s="291"/>
      <c r="QC37" s="291"/>
      <c r="QD37" s="291"/>
      <c r="QE37" s="291"/>
      <c r="QF37" s="291"/>
      <c r="QG37" s="291"/>
      <c r="QH37" s="291"/>
      <c r="QI37" s="291"/>
      <c r="QJ37" s="291"/>
      <c r="QK37" s="291"/>
      <c r="QL37" s="291"/>
      <c r="QM37" s="291"/>
      <c r="QN37" s="291"/>
      <c r="QO37" s="291"/>
      <c r="QP37" s="291"/>
      <c r="QQ37" s="291"/>
      <c r="QR37" s="291"/>
      <c r="QS37" s="291"/>
      <c r="QT37" s="291"/>
      <c r="QU37" s="291"/>
      <c r="QV37" s="291"/>
      <c r="QW37" s="291"/>
      <c r="QX37" s="291"/>
      <c r="QY37" s="291"/>
      <c r="QZ37" s="291"/>
      <c r="RA37" s="291"/>
      <c r="RB37" s="291"/>
      <c r="RC37" s="291"/>
      <c r="RD37" s="291"/>
      <c r="RE37" s="291"/>
      <c r="RF37" s="291"/>
      <c r="RG37" s="291"/>
      <c r="RH37" s="291"/>
      <c r="RI37" s="291"/>
      <c r="RJ37" s="291"/>
      <c r="RK37" s="291"/>
      <c r="RL37" s="291"/>
      <c r="RM37" s="291"/>
      <c r="RN37" s="291"/>
      <c r="RO37" s="291"/>
      <c r="RP37" s="291"/>
      <c r="RQ37" s="291"/>
      <c r="RR37" s="291"/>
      <c r="RS37" s="291"/>
      <c r="RT37" s="291"/>
      <c r="RU37" s="291"/>
      <c r="RV37" s="291"/>
      <c r="RW37" s="291"/>
      <c r="RX37" s="291"/>
      <c r="RY37" s="291"/>
      <c r="RZ37" s="291"/>
      <c r="SA37" s="291"/>
      <c r="SB37" s="291"/>
      <c r="SC37" s="291"/>
      <c r="SD37" s="291"/>
      <c r="SE37" s="291"/>
      <c r="SF37" s="291"/>
      <c r="SG37" s="291"/>
      <c r="SH37" s="291"/>
      <c r="SI37" s="291"/>
      <c r="SJ37" s="291"/>
      <c r="SK37" s="291"/>
      <c r="SL37" s="291"/>
      <c r="SM37" s="291"/>
      <c r="SN37" s="291"/>
      <c r="SO37" s="291"/>
      <c r="SP37" s="291"/>
      <c r="SQ37" s="291"/>
      <c r="SR37" s="291"/>
      <c r="SS37" s="291"/>
      <c r="ST37" s="291"/>
      <c r="SU37" s="291"/>
      <c r="SV37" s="291"/>
      <c r="SW37" s="291"/>
      <c r="SX37" s="291"/>
      <c r="SY37" s="291"/>
      <c r="SZ37" s="291"/>
      <c r="TA37" s="291"/>
      <c r="TB37" s="291"/>
      <c r="TC37" s="291"/>
      <c r="TD37" s="291"/>
      <c r="TE37" s="291"/>
      <c r="TF37" s="291"/>
      <c r="TG37" s="291"/>
      <c r="TH37" s="291"/>
      <c r="TI37" s="291"/>
      <c r="TJ37" s="291"/>
      <c r="TK37" s="291"/>
      <c r="TL37" s="291"/>
      <c r="TM37" s="291"/>
      <c r="TN37" s="291"/>
      <c r="TO37" s="291"/>
      <c r="TP37" s="291"/>
      <c r="TQ37" s="291"/>
      <c r="TR37" s="291"/>
      <c r="TS37" s="291"/>
      <c r="TT37" s="291"/>
      <c r="TU37" s="291"/>
      <c r="TV37" s="291"/>
      <c r="TW37" s="291"/>
      <c r="TX37" s="291"/>
      <c r="TY37" s="291"/>
      <c r="TZ37" s="291"/>
      <c r="UA37" s="291"/>
      <c r="UB37" s="291"/>
      <c r="UC37" s="291"/>
      <c r="UD37" s="291"/>
      <c r="UE37" s="291"/>
      <c r="UF37" s="291"/>
      <c r="UG37" s="291"/>
      <c r="UH37" s="291"/>
      <c r="UI37" s="291"/>
      <c r="UJ37" s="291"/>
      <c r="UK37" s="291"/>
      <c r="UL37" s="291"/>
      <c r="UM37" s="291"/>
      <c r="UN37" s="291"/>
      <c r="UO37" s="291"/>
      <c r="UP37" s="291"/>
      <c r="UQ37" s="291"/>
      <c r="UR37" s="291"/>
      <c r="US37" s="291"/>
      <c r="UT37" s="291"/>
      <c r="UU37" s="291"/>
      <c r="UV37" s="291"/>
      <c r="UW37" s="291"/>
      <c r="UX37" s="291"/>
      <c r="UY37" s="291"/>
      <c r="UZ37" s="291"/>
      <c r="VA37" s="291"/>
      <c r="VB37" s="291"/>
      <c r="VC37" s="291"/>
      <c r="VD37" s="291"/>
      <c r="VE37" s="291"/>
      <c r="VF37" s="291"/>
      <c r="VG37" s="291"/>
      <c r="VH37" s="291"/>
      <c r="VI37" s="291"/>
      <c r="VJ37" s="291"/>
      <c r="VK37" s="291"/>
      <c r="VL37" s="291"/>
      <c r="VM37" s="291"/>
      <c r="VN37" s="291"/>
      <c r="VO37" s="291"/>
      <c r="VP37" s="291"/>
      <c r="VQ37" s="291"/>
      <c r="VR37" s="291"/>
      <c r="VS37" s="291"/>
      <c r="VT37" s="291"/>
      <c r="VU37" s="291"/>
      <c r="VV37" s="291"/>
      <c r="VW37" s="291"/>
      <c r="VX37" s="291"/>
      <c r="VY37" s="291"/>
      <c r="VZ37" s="291"/>
      <c r="WA37" s="291"/>
      <c r="WB37" s="291"/>
      <c r="WC37" s="291"/>
      <c r="WD37" s="291"/>
      <c r="WE37" s="291"/>
      <c r="WF37" s="291"/>
      <c r="WG37" s="291"/>
      <c r="WH37" s="291"/>
      <c r="WI37" s="291"/>
      <c r="WJ37" s="291"/>
      <c r="WK37" s="291"/>
      <c r="WL37" s="291"/>
      <c r="WM37" s="291"/>
      <c r="WN37" s="291"/>
      <c r="WO37" s="291"/>
      <c r="WP37" s="291"/>
      <c r="WQ37" s="291"/>
      <c r="WR37" s="291"/>
      <c r="WS37" s="291"/>
      <c r="WT37" s="291"/>
      <c r="WU37" s="291"/>
      <c r="WV37" s="291"/>
      <c r="WW37" s="291"/>
      <c r="WX37" s="291"/>
      <c r="WY37" s="291"/>
      <c r="WZ37" s="291"/>
      <c r="XA37" s="291"/>
      <c r="XB37" s="291"/>
      <c r="XC37" s="291"/>
      <c r="XD37" s="291"/>
      <c r="XE37" s="291"/>
      <c r="XF37" s="291"/>
      <c r="XG37" s="291"/>
      <c r="XH37" s="291"/>
      <c r="XI37" s="291"/>
      <c r="XJ37" s="291"/>
      <c r="XK37" s="291"/>
      <c r="XL37" s="291"/>
      <c r="XM37" s="291"/>
      <c r="XN37" s="291"/>
      <c r="XO37" s="291"/>
      <c r="XP37" s="291"/>
      <c r="XQ37" s="291"/>
      <c r="XR37" s="291"/>
      <c r="XS37" s="291"/>
      <c r="XT37" s="291"/>
      <c r="XU37" s="291"/>
      <c r="XV37" s="291"/>
      <c r="XW37" s="291"/>
      <c r="XX37" s="291"/>
      <c r="XY37" s="291"/>
      <c r="XZ37" s="291"/>
      <c r="YA37" s="291"/>
      <c r="YB37" s="291"/>
      <c r="YC37" s="291"/>
      <c r="YD37" s="291"/>
      <c r="YE37" s="291"/>
      <c r="YF37" s="291"/>
      <c r="YG37" s="291"/>
      <c r="YH37" s="291"/>
      <c r="YI37" s="291"/>
      <c r="YJ37" s="291"/>
      <c r="YK37" s="291"/>
      <c r="YL37" s="291"/>
      <c r="YM37" s="291"/>
      <c r="YN37" s="291"/>
      <c r="YO37" s="291"/>
      <c r="YP37" s="291"/>
      <c r="YQ37" s="291"/>
      <c r="YR37" s="291"/>
      <c r="YS37" s="291"/>
      <c r="YT37" s="291"/>
      <c r="YU37" s="291"/>
      <c r="YV37" s="291"/>
      <c r="YW37" s="291"/>
      <c r="YX37" s="291"/>
      <c r="YY37" s="291"/>
      <c r="YZ37" s="291"/>
      <c r="ZA37" s="291"/>
      <c r="ZB37" s="291"/>
      <c r="ZC37" s="291"/>
      <c r="ZD37" s="291"/>
      <c r="ZE37" s="291"/>
      <c r="ZF37" s="291"/>
      <c r="ZG37" s="291"/>
      <c r="ZH37" s="291"/>
      <c r="ZI37" s="291"/>
      <c r="ZJ37" s="291"/>
      <c r="ZK37" s="291"/>
      <c r="ZL37" s="291"/>
      <c r="ZM37" s="291"/>
      <c r="ZN37" s="291"/>
      <c r="ZO37" s="291"/>
      <c r="ZP37" s="291"/>
      <c r="ZQ37" s="291"/>
      <c r="ZR37" s="291"/>
      <c r="ZS37" s="291"/>
      <c r="ZT37" s="291"/>
      <c r="ZU37" s="291"/>
      <c r="ZV37" s="291"/>
      <c r="ZW37" s="291"/>
      <c r="ZX37" s="291"/>
      <c r="ZY37" s="291"/>
      <c r="ZZ37" s="291"/>
      <c r="AAA37" s="291"/>
      <c r="AAB37" s="291"/>
      <c r="AAC37" s="291"/>
      <c r="AAD37" s="291"/>
      <c r="AAE37" s="291"/>
      <c r="AAF37" s="291"/>
      <c r="AAG37" s="291"/>
      <c r="AAH37" s="291"/>
      <c r="AAI37" s="291"/>
      <c r="AAJ37" s="291"/>
      <c r="AAK37" s="291"/>
      <c r="AAL37" s="291"/>
      <c r="AAM37" s="291"/>
      <c r="AAN37" s="291"/>
      <c r="AAO37" s="291"/>
      <c r="AAP37" s="291"/>
      <c r="AAQ37" s="291"/>
      <c r="AAR37" s="291"/>
      <c r="AAS37" s="291"/>
      <c r="AAT37" s="291"/>
      <c r="AAU37" s="291"/>
      <c r="AAV37" s="291"/>
      <c r="AAW37" s="291"/>
      <c r="AAX37" s="291"/>
      <c r="AAY37" s="291"/>
      <c r="AAZ37" s="291"/>
      <c r="ABA37" s="291"/>
      <c r="ABB37" s="291"/>
      <c r="ABC37" s="291"/>
      <c r="ABD37" s="291"/>
      <c r="ABE37" s="291"/>
      <c r="ABF37" s="291"/>
      <c r="ABG37" s="291"/>
      <c r="ABH37" s="291"/>
      <c r="ABI37" s="291"/>
      <c r="ABJ37" s="291"/>
      <c r="ABK37" s="291"/>
      <c r="ABL37" s="291"/>
      <c r="ABM37" s="291"/>
      <c r="ABN37" s="291"/>
      <c r="ABO37" s="291"/>
      <c r="ABP37" s="291"/>
      <c r="ABQ37" s="291"/>
      <c r="ABR37" s="291"/>
      <c r="ABS37" s="291"/>
      <c r="ABT37" s="291"/>
      <c r="ABU37" s="291"/>
      <c r="ABV37" s="291"/>
      <c r="ABW37" s="291"/>
      <c r="ABX37" s="291"/>
      <c r="ABY37" s="291"/>
      <c r="ABZ37" s="291"/>
      <c r="ACA37" s="291"/>
      <c r="ACB37" s="291"/>
      <c r="ACC37" s="291"/>
      <c r="ACD37" s="291"/>
      <c r="ACE37" s="291"/>
      <c r="ACF37" s="291"/>
      <c r="ACG37" s="291"/>
      <c r="ACH37" s="291"/>
      <c r="ACI37" s="291"/>
      <c r="ACJ37" s="291"/>
      <c r="ACK37" s="291"/>
      <c r="ACL37" s="291"/>
      <c r="ACM37" s="291"/>
      <c r="ACN37" s="291"/>
      <c r="ACO37" s="291"/>
      <c r="ACP37" s="291"/>
      <c r="ACQ37" s="291"/>
      <c r="ACR37" s="291"/>
      <c r="ACS37" s="291"/>
      <c r="ACT37" s="291"/>
      <c r="ACU37" s="291"/>
      <c r="ACV37" s="291"/>
      <c r="ACW37" s="291"/>
      <c r="ACX37" s="291"/>
      <c r="ACY37" s="291"/>
      <c r="ACZ37" s="291"/>
      <c r="ADA37" s="291"/>
      <c r="ADB37" s="291"/>
      <c r="ADC37" s="291"/>
      <c r="ADD37" s="291"/>
      <c r="ADE37" s="291"/>
      <c r="ADF37" s="291"/>
      <c r="ADG37" s="291"/>
      <c r="ADH37" s="291"/>
      <c r="ADI37" s="291"/>
      <c r="ADJ37" s="291"/>
      <c r="ADK37" s="291"/>
      <c r="ADL37" s="291"/>
      <c r="ADM37" s="291"/>
      <c r="ADN37" s="291"/>
      <c r="ADO37" s="291"/>
      <c r="ADP37" s="291"/>
      <c r="ADQ37" s="291"/>
      <c r="ADR37" s="291"/>
      <c r="ADS37" s="291"/>
      <c r="ADT37" s="291"/>
      <c r="ADU37" s="291"/>
      <c r="ADV37" s="291"/>
      <c r="ADW37" s="291"/>
      <c r="ADX37" s="291"/>
      <c r="ADY37" s="291"/>
      <c r="ADZ37" s="291"/>
      <c r="AEA37" s="291"/>
      <c r="AEB37" s="291"/>
      <c r="AEC37" s="291"/>
      <c r="AED37" s="291"/>
      <c r="AEE37" s="291"/>
      <c r="AEF37" s="291"/>
      <c r="AEG37" s="291"/>
      <c r="AEH37" s="291"/>
      <c r="AEI37" s="291"/>
      <c r="AEJ37" s="291"/>
      <c r="AEK37" s="291"/>
      <c r="AEL37" s="291"/>
      <c r="AEM37" s="291"/>
      <c r="AEN37" s="291"/>
      <c r="AEO37" s="291"/>
      <c r="AEP37" s="291"/>
      <c r="AEQ37" s="291"/>
      <c r="AER37" s="291"/>
      <c r="AES37" s="291"/>
      <c r="AET37" s="291"/>
      <c r="AEU37" s="291"/>
      <c r="AEV37" s="291"/>
      <c r="AEW37" s="291"/>
      <c r="AEX37" s="291"/>
      <c r="AEY37" s="291"/>
      <c r="AEZ37" s="291"/>
      <c r="AFA37" s="291"/>
      <c r="AFB37" s="291"/>
      <c r="AFC37" s="291"/>
      <c r="AFD37" s="291"/>
      <c r="AFE37" s="291"/>
      <c r="AFF37" s="291"/>
      <c r="AFG37" s="291"/>
      <c r="AFH37" s="291"/>
      <c r="AFI37" s="291"/>
      <c r="AFJ37" s="291"/>
      <c r="AFK37" s="291"/>
      <c r="AFL37" s="291"/>
      <c r="AFM37" s="291"/>
      <c r="AFN37" s="291"/>
      <c r="AFO37" s="291"/>
      <c r="AFP37" s="291"/>
      <c r="AFQ37" s="291"/>
      <c r="AFR37" s="291"/>
      <c r="AFS37" s="291"/>
      <c r="AFT37" s="291"/>
      <c r="AFU37" s="291"/>
      <c r="AFV37" s="291"/>
      <c r="AFW37" s="291"/>
      <c r="AFX37" s="291"/>
      <c r="AFY37" s="291"/>
      <c r="AFZ37" s="291"/>
      <c r="AGA37" s="291"/>
      <c r="AGB37" s="291"/>
      <c r="AGC37" s="291"/>
      <c r="AGD37" s="291"/>
      <c r="AGE37" s="291"/>
      <c r="AGF37" s="291"/>
      <c r="AGG37" s="291"/>
      <c r="AGH37" s="291"/>
      <c r="AGI37" s="291"/>
      <c r="AGJ37" s="291"/>
      <c r="AGK37" s="291"/>
      <c r="AGL37" s="291"/>
      <c r="AGM37" s="291"/>
      <c r="AGN37" s="291"/>
      <c r="AGO37" s="291"/>
      <c r="AGP37" s="291"/>
      <c r="AGQ37" s="291"/>
      <c r="AGR37" s="291"/>
      <c r="AGS37" s="291"/>
      <c r="AGT37" s="291"/>
      <c r="AGU37" s="291"/>
      <c r="AGV37" s="291"/>
      <c r="AGW37" s="291"/>
      <c r="AGX37" s="291"/>
      <c r="AGY37" s="291"/>
      <c r="AGZ37" s="291"/>
      <c r="AHA37" s="291"/>
      <c r="AHB37" s="291"/>
      <c r="AHC37" s="291"/>
      <c r="AHD37" s="291"/>
      <c r="AHE37" s="291"/>
      <c r="AHF37" s="291"/>
      <c r="AHG37" s="291"/>
      <c r="AHH37" s="291"/>
      <c r="AHI37" s="291"/>
      <c r="AHJ37" s="291"/>
      <c r="AHK37" s="291"/>
      <c r="AHL37" s="291"/>
      <c r="AHM37" s="291"/>
      <c r="AHN37" s="291"/>
      <c r="AHO37" s="291"/>
      <c r="AHP37" s="291"/>
      <c r="AHQ37" s="291"/>
      <c r="AHR37" s="291"/>
      <c r="AHS37" s="291"/>
      <c r="AHT37" s="291"/>
      <c r="AHU37" s="291"/>
      <c r="AHV37" s="291"/>
      <c r="AHW37" s="291"/>
      <c r="AHX37" s="291"/>
      <c r="AHY37" s="291"/>
      <c r="AHZ37" s="291"/>
      <c r="AIA37" s="291"/>
      <c r="AIB37" s="291"/>
      <c r="AIC37" s="291"/>
      <c r="AID37" s="291"/>
      <c r="AIE37" s="291"/>
      <c r="AIF37" s="291"/>
      <c r="AIG37" s="291"/>
      <c r="AIH37" s="291"/>
      <c r="AII37" s="291"/>
      <c r="AIJ37" s="291"/>
      <c r="AIK37" s="291"/>
      <c r="AIL37" s="291"/>
      <c r="AIM37" s="291"/>
      <c r="AIN37" s="291"/>
      <c r="AIO37" s="291"/>
      <c r="AIP37" s="291"/>
      <c r="AIQ37" s="291"/>
      <c r="AIR37" s="291"/>
      <c r="AIS37" s="291"/>
      <c r="AIT37" s="291"/>
      <c r="AIU37" s="291"/>
      <c r="AIV37" s="291"/>
      <c r="AIW37" s="291"/>
      <c r="AIX37" s="291"/>
      <c r="AIY37" s="291"/>
      <c r="AIZ37" s="291"/>
      <c r="AJA37" s="291"/>
      <c r="AJB37" s="291"/>
      <c r="AJC37" s="291"/>
      <c r="AJD37" s="291"/>
      <c r="AJE37" s="291"/>
      <c r="AJF37" s="291"/>
      <c r="AJG37" s="291"/>
      <c r="AJH37" s="291"/>
      <c r="AJI37" s="291"/>
      <c r="AJJ37" s="291"/>
      <c r="AJK37" s="291"/>
      <c r="AJL37" s="291"/>
      <c r="AJM37" s="291"/>
      <c r="AJN37" s="291"/>
      <c r="AJO37" s="291"/>
      <c r="AJP37" s="291"/>
      <c r="AJQ37" s="291"/>
      <c r="AJR37" s="291"/>
      <c r="AJS37" s="291"/>
      <c r="AJT37" s="291"/>
      <c r="AJU37" s="291"/>
      <c r="AJV37" s="291"/>
      <c r="AJW37" s="291"/>
      <c r="AJX37" s="291"/>
      <c r="AJY37" s="291"/>
      <c r="AJZ37" s="291"/>
      <c r="AKA37" s="291"/>
      <c r="AKB37" s="291"/>
      <c r="AKC37" s="291"/>
      <c r="AKD37" s="291"/>
      <c r="AKE37" s="291"/>
      <c r="AKF37" s="291"/>
      <c r="AKG37" s="291"/>
      <c r="AKH37" s="291"/>
      <c r="AKI37" s="291"/>
      <c r="AKJ37" s="291"/>
      <c r="AKK37" s="291"/>
      <c r="AKL37" s="291"/>
      <c r="AKM37" s="291"/>
      <c r="AKN37" s="291"/>
      <c r="AKO37" s="291"/>
      <c r="AKP37" s="291"/>
      <c r="AKQ37" s="291"/>
      <c r="AKR37" s="291"/>
      <c r="AKS37" s="291"/>
      <c r="AKT37" s="291"/>
      <c r="AKU37" s="291"/>
      <c r="AKV37" s="291"/>
      <c r="AKW37" s="291"/>
      <c r="AKX37" s="291"/>
      <c r="AKY37" s="291"/>
      <c r="AKZ37" s="291"/>
      <c r="ALA37" s="291"/>
      <c r="ALB37" s="291"/>
      <c r="ALC37" s="291"/>
      <c r="ALD37" s="291"/>
      <c r="ALE37" s="291"/>
      <c r="ALF37" s="291"/>
      <c r="ALG37" s="291"/>
      <c r="ALH37" s="291"/>
      <c r="ALI37" s="291"/>
      <c r="ALJ37" s="291"/>
      <c r="ALK37" s="291"/>
      <c r="ALL37" s="291"/>
      <c r="ALM37" s="291"/>
      <c r="ALN37" s="291"/>
      <c r="ALO37" s="291"/>
      <c r="ALP37" s="291"/>
      <c r="ALQ37" s="291"/>
      <c r="ALR37" s="291"/>
      <c r="ALS37" s="291"/>
      <c r="ALT37" s="291"/>
      <c r="ALU37" s="291"/>
      <c r="ALV37" s="291"/>
      <c r="ALW37" s="291"/>
      <c r="ALX37" s="291"/>
      <c r="ALY37" s="291"/>
      <c r="ALZ37" s="291"/>
      <c r="AMA37" s="291"/>
      <c r="AMB37" s="291"/>
      <c r="AMC37" s="291"/>
      <c r="AMD37" s="291"/>
      <c r="AME37" s="291"/>
      <c r="AMF37" s="291"/>
      <c r="AMG37" s="291"/>
      <c r="AMH37" s="291"/>
      <c r="AMI37" s="291"/>
      <c r="AMJ37" s="291"/>
      <c r="AMK37" s="291"/>
      <c r="AML37" s="291"/>
      <c r="AMM37" s="291"/>
      <c r="AMN37" s="291"/>
      <c r="AMO37" s="291"/>
      <c r="AMP37" s="291"/>
      <c r="AMQ37" s="291"/>
      <c r="AMR37" s="291"/>
      <c r="AMS37" s="291"/>
      <c r="AMT37" s="291"/>
      <c r="AMU37" s="291"/>
      <c r="AMV37" s="291"/>
      <c r="AMW37" s="291"/>
      <c r="AMX37" s="291"/>
      <c r="AMY37" s="291"/>
      <c r="AMZ37" s="291"/>
      <c r="ANA37" s="291"/>
      <c r="ANB37" s="291"/>
      <c r="ANC37" s="291"/>
      <c r="AND37" s="291"/>
      <c r="ANE37" s="291"/>
      <c r="ANF37" s="291"/>
      <c r="ANG37" s="291"/>
      <c r="ANH37" s="291"/>
      <c r="ANI37" s="291"/>
      <c r="ANJ37" s="291"/>
      <c r="ANK37" s="291"/>
      <c r="ANL37" s="291"/>
      <c r="ANM37" s="291"/>
      <c r="ANN37" s="291"/>
      <c r="ANO37" s="291"/>
      <c r="ANP37" s="291"/>
      <c r="ANQ37" s="291"/>
      <c r="ANR37" s="291"/>
      <c r="ANS37" s="291"/>
      <c r="ANT37" s="291"/>
      <c r="ANU37" s="291"/>
      <c r="ANV37" s="291"/>
      <c r="ANW37" s="291"/>
      <c r="ANX37" s="291"/>
      <c r="ANY37" s="291"/>
      <c r="ANZ37" s="291"/>
      <c r="AOA37" s="291"/>
      <c r="AOB37" s="291"/>
      <c r="AOC37" s="291"/>
      <c r="AOD37" s="291"/>
      <c r="AOE37" s="291"/>
      <c r="AOF37" s="291"/>
      <c r="AOG37" s="291"/>
      <c r="AOH37" s="291"/>
      <c r="AOI37" s="291"/>
      <c r="AOJ37" s="291"/>
      <c r="AOK37" s="291"/>
      <c r="AOL37" s="291"/>
      <c r="AOM37" s="291"/>
      <c r="AON37" s="291"/>
      <c r="AOO37" s="291"/>
      <c r="AOP37" s="291"/>
      <c r="AOQ37" s="291"/>
      <c r="AOR37" s="291"/>
      <c r="AOS37" s="291"/>
      <c r="AOT37" s="291"/>
      <c r="AOU37" s="291"/>
      <c r="AOV37" s="291"/>
      <c r="AOW37" s="291"/>
      <c r="AOX37" s="291"/>
      <c r="AOY37" s="291"/>
      <c r="AOZ37" s="291"/>
      <c r="APA37" s="291"/>
      <c r="APB37" s="291"/>
      <c r="APC37" s="291"/>
      <c r="APD37" s="291"/>
      <c r="APE37" s="291"/>
      <c r="APF37" s="291"/>
      <c r="APG37" s="291"/>
      <c r="APH37" s="291"/>
      <c r="API37" s="291"/>
      <c r="APJ37" s="291"/>
      <c r="APK37" s="291"/>
      <c r="APL37" s="291"/>
      <c r="APM37" s="291"/>
      <c r="APN37" s="291"/>
      <c r="APO37" s="291"/>
      <c r="APP37" s="291"/>
      <c r="APQ37" s="291"/>
      <c r="APR37" s="291"/>
      <c r="APS37" s="291"/>
      <c r="APT37" s="291"/>
      <c r="APU37" s="291"/>
      <c r="APV37" s="291"/>
      <c r="APW37" s="291"/>
      <c r="APX37" s="291"/>
      <c r="APY37" s="291"/>
      <c r="APZ37" s="291"/>
      <c r="AQA37" s="291"/>
      <c r="AQB37" s="291"/>
      <c r="AQC37" s="291"/>
      <c r="AQD37" s="291"/>
      <c r="AQE37" s="291"/>
      <c r="AQF37" s="291"/>
      <c r="AQG37" s="291"/>
      <c r="AQH37" s="291"/>
      <c r="AQI37" s="291"/>
      <c r="AQJ37" s="291"/>
      <c r="AQK37" s="291"/>
      <c r="AQL37" s="291"/>
      <c r="AQM37" s="291"/>
      <c r="AQN37" s="291"/>
      <c r="AQO37" s="291"/>
      <c r="AQP37" s="291"/>
      <c r="AQQ37" s="291"/>
      <c r="AQR37" s="291"/>
      <c r="AQS37" s="291"/>
      <c r="AQT37" s="291"/>
      <c r="AQU37" s="291"/>
      <c r="AQV37" s="291"/>
      <c r="AQW37" s="291"/>
      <c r="AQX37" s="291"/>
      <c r="AQY37" s="291"/>
      <c r="AQZ37" s="291"/>
      <c r="ARA37" s="291"/>
      <c r="ARB37" s="291"/>
      <c r="ARC37" s="291"/>
      <c r="ARD37" s="291"/>
      <c r="ARE37" s="291"/>
      <c r="ARF37" s="291"/>
      <c r="ARG37" s="291"/>
      <c r="ARH37" s="291"/>
      <c r="ARI37" s="291"/>
      <c r="ARJ37" s="291"/>
      <c r="ARK37" s="291"/>
      <c r="ARL37" s="291"/>
      <c r="ARM37" s="291"/>
      <c r="ARN37" s="291"/>
      <c r="ARO37" s="291"/>
      <c r="ARP37" s="291"/>
      <c r="ARQ37" s="291"/>
      <c r="ARR37" s="291"/>
      <c r="ARS37" s="291"/>
      <c r="ART37" s="291"/>
      <c r="ARU37" s="291"/>
      <c r="ARV37" s="291"/>
      <c r="ARW37" s="291"/>
      <c r="ARX37" s="291"/>
      <c r="ARY37" s="291"/>
      <c r="ARZ37" s="291"/>
      <c r="ASA37" s="291"/>
      <c r="ASB37" s="291"/>
      <c r="ASC37" s="291"/>
      <c r="ASD37" s="291"/>
      <c r="ASE37" s="291"/>
      <c r="ASF37" s="291"/>
      <c r="ASG37" s="291"/>
      <c r="ASH37" s="291"/>
      <c r="ASI37" s="291"/>
      <c r="ASJ37" s="291"/>
      <c r="ASK37" s="291"/>
      <c r="ASL37" s="291"/>
      <c r="ASM37" s="291"/>
      <c r="ASN37" s="291"/>
      <c r="ASO37" s="291"/>
      <c r="ASP37" s="291"/>
      <c r="ASQ37" s="291"/>
      <c r="ASR37" s="291"/>
      <c r="ASS37" s="291"/>
      <c r="AST37" s="291"/>
      <c r="ASU37" s="291"/>
      <c r="ASV37" s="291"/>
      <c r="ASW37" s="291"/>
      <c r="ASX37" s="291"/>
      <c r="ASY37" s="291"/>
      <c r="ASZ37" s="291"/>
      <c r="ATA37" s="291"/>
      <c r="ATB37" s="291"/>
      <c r="ATC37" s="291"/>
      <c r="ATD37" s="291"/>
      <c r="ATE37" s="291"/>
      <c r="ATF37" s="291"/>
      <c r="ATG37" s="291"/>
      <c r="ATH37" s="291"/>
      <c r="ATI37" s="291"/>
      <c r="ATJ37" s="291"/>
      <c r="ATK37" s="291"/>
      <c r="ATL37" s="291"/>
      <c r="ATM37" s="291"/>
      <c r="ATN37" s="291"/>
      <c r="ATO37" s="291"/>
      <c r="ATP37" s="291"/>
      <c r="ATQ37" s="291"/>
      <c r="ATR37" s="291"/>
      <c r="ATS37" s="291"/>
      <c r="ATT37" s="291"/>
      <c r="ATU37" s="291"/>
      <c r="ATV37" s="291"/>
      <c r="ATW37" s="291"/>
      <c r="ATX37" s="291"/>
      <c r="ATY37" s="291"/>
      <c r="ATZ37" s="291"/>
      <c r="AUA37" s="291"/>
      <c r="AUB37" s="291"/>
      <c r="AUC37" s="291"/>
      <c r="AUD37" s="291"/>
      <c r="AUE37" s="291"/>
      <c r="AUF37" s="291"/>
      <c r="AUG37" s="291"/>
      <c r="AUH37" s="291"/>
      <c r="AUI37" s="291"/>
      <c r="AUJ37" s="291"/>
      <c r="AUK37" s="291"/>
      <c r="AUL37" s="291"/>
      <c r="AUM37" s="291"/>
      <c r="AUN37" s="291"/>
      <c r="AUO37" s="291"/>
      <c r="AUP37" s="291"/>
      <c r="AUQ37" s="291"/>
      <c r="AUR37" s="291"/>
      <c r="AUS37" s="291"/>
      <c r="AUT37" s="291"/>
      <c r="AUU37" s="291"/>
      <c r="AUV37" s="291"/>
      <c r="AUW37" s="291"/>
      <c r="AUX37" s="291"/>
      <c r="AUY37" s="291"/>
      <c r="AUZ37" s="291"/>
      <c r="AVA37" s="291"/>
      <c r="AVB37" s="291"/>
      <c r="AVC37" s="291"/>
      <c r="AVD37" s="291"/>
      <c r="AVE37" s="291"/>
      <c r="AVF37" s="291"/>
      <c r="AVG37" s="291"/>
      <c r="AVH37" s="291"/>
      <c r="AVI37" s="291"/>
      <c r="AVJ37" s="291"/>
      <c r="AVK37" s="291"/>
      <c r="AVL37" s="291"/>
      <c r="AVM37" s="291"/>
      <c r="AVN37" s="291"/>
      <c r="AVO37" s="291"/>
      <c r="AVP37" s="291"/>
      <c r="AVQ37" s="291"/>
      <c r="AVR37" s="291"/>
      <c r="AVS37" s="291"/>
      <c r="AVT37" s="291"/>
      <c r="AVU37" s="291"/>
      <c r="AVV37" s="291"/>
      <c r="AVW37" s="291"/>
      <c r="AVX37" s="291"/>
      <c r="AVY37" s="291"/>
      <c r="AVZ37" s="291"/>
      <c r="AWA37" s="291"/>
      <c r="AWB37" s="291"/>
      <c r="AWC37" s="291"/>
      <c r="AWD37" s="291"/>
      <c r="AWE37" s="291"/>
      <c r="AWF37" s="291"/>
      <c r="AWG37" s="291"/>
      <c r="AWH37" s="291"/>
      <c r="AWI37" s="291"/>
      <c r="AWJ37" s="291"/>
      <c r="AWK37" s="291"/>
      <c r="AWL37" s="291"/>
      <c r="AWM37" s="291"/>
      <c r="AWN37" s="291"/>
      <c r="AWO37" s="291"/>
      <c r="AWP37" s="291"/>
      <c r="AWQ37" s="291"/>
      <c r="AWR37" s="291"/>
      <c r="AWS37" s="291"/>
      <c r="AWT37" s="291"/>
      <c r="AWU37" s="291"/>
      <c r="AWV37" s="291"/>
      <c r="AWW37" s="291"/>
      <c r="AWX37" s="291"/>
      <c r="AWY37" s="291"/>
      <c r="AWZ37" s="291"/>
      <c r="AXA37" s="291"/>
      <c r="AXB37" s="291"/>
      <c r="AXC37" s="291"/>
      <c r="AXD37" s="291"/>
      <c r="AXE37" s="291"/>
      <c r="AXF37" s="291"/>
      <c r="AXG37" s="291"/>
      <c r="AXH37" s="291"/>
      <c r="AXI37" s="291"/>
      <c r="AXJ37" s="291"/>
      <c r="AXK37" s="291"/>
      <c r="AXL37" s="291"/>
      <c r="AXM37" s="291"/>
      <c r="AXN37" s="291"/>
      <c r="AXO37" s="291"/>
      <c r="AXP37" s="291"/>
      <c r="AXQ37" s="291"/>
      <c r="AXR37" s="291"/>
      <c r="AXS37" s="291"/>
      <c r="AXT37" s="291"/>
      <c r="AXU37" s="291"/>
      <c r="AXV37" s="291"/>
      <c r="AXW37" s="291"/>
      <c r="AXX37" s="291"/>
      <c r="AXY37" s="291"/>
      <c r="AXZ37" s="291"/>
      <c r="AYA37" s="291"/>
      <c r="AYB37" s="291"/>
      <c r="AYC37" s="291"/>
      <c r="AYD37" s="291"/>
      <c r="AYE37" s="291"/>
      <c r="AYF37" s="291"/>
      <c r="AYG37" s="291"/>
      <c r="AYH37" s="291"/>
      <c r="AYI37" s="291"/>
      <c r="AYJ37" s="291"/>
      <c r="AYK37" s="291"/>
      <c r="AYL37" s="291"/>
      <c r="AYM37" s="291"/>
      <c r="AYN37" s="291"/>
      <c r="AYO37" s="291"/>
      <c r="AYP37" s="291"/>
      <c r="AYQ37" s="291"/>
      <c r="AYR37" s="291"/>
      <c r="AYS37" s="291"/>
      <c r="AYT37" s="291"/>
      <c r="AYU37" s="291"/>
      <c r="AYV37" s="291"/>
      <c r="AYW37" s="291"/>
      <c r="AYX37" s="291"/>
      <c r="AYY37" s="291"/>
      <c r="AYZ37" s="291"/>
      <c r="AZA37" s="291"/>
      <c r="AZB37" s="291"/>
      <c r="AZC37" s="291"/>
      <c r="AZD37" s="291"/>
      <c r="AZE37" s="291"/>
      <c r="AZF37" s="291"/>
      <c r="AZG37" s="291"/>
      <c r="AZH37" s="291"/>
      <c r="AZI37" s="291"/>
      <c r="AZJ37" s="291"/>
      <c r="AZK37" s="291"/>
      <c r="AZL37" s="291"/>
      <c r="AZM37" s="291"/>
      <c r="AZN37" s="291"/>
      <c r="AZO37" s="291"/>
      <c r="AZP37" s="291"/>
      <c r="AZQ37" s="291"/>
      <c r="AZR37" s="291"/>
      <c r="AZS37" s="291"/>
      <c r="AZT37" s="291"/>
      <c r="AZU37" s="291"/>
      <c r="AZV37" s="291"/>
      <c r="AZW37" s="291"/>
      <c r="AZX37" s="291"/>
      <c r="AZY37" s="291"/>
      <c r="AZZ37" s="291"/>
      <c r="BAA37" s="291"/>
      <c r="BAB37" s="291"/>
      <c r="BAC37" s="291"/>
      <c r="BAD37" s="291"/>
      <c r="BAE37" s="291"/>
      <c r="BAF37" s="291"/>
      <c r="BAG37" s="291"/>
      <c r="BAH37" s="291"/>
      <c r="BAI37" s="291"/>
      <c r="BAJ37" s="291"/>
      <c r="BAK37" s="291"/>
      <c r="BAL37" s="291"/>
      <c r="BAM37" s="291"/>
      <c r="BAN37" s="291"/>
      <c r="BAO37" s="291"/>
      <c r="BAP37" s="291"/>
      <c r="BAQ37" s="291"/>
      <c r="BAR37" s="291"/>
      <c r="BAS37" s="291"/>
      <c r="BAT37" s="291"/>
      <c r="BAU37" s="291"/>
      <c r="BAV37" s="291"/>
      <c r="BAW37" s="291"/>
      <c r="BAX37" s="291"/>
      <c r="BAY37" s="291"/>
      <c r="BAZ37" s="291"/>
      <c r="BBA37" s="291"/>
      <c r="BBB37" s="291"/>
      <c r="BBC37" s="291"/>
      <c r="BBD37" s="291"/>
      <c r="BBE37" s="291"/>
      <c r="BBF37" s="291"/>
      <c r="BBG37" s="291"/>
      <c r="BBH37" s="291"/>
      <c r="BBI37" s="291"/>
      <c r="BBJ37" s="291"/>
      <c r="BBK37" s="291"/>
      <c r="BBL37" s="291"/>
      <c r="BBM37" s="291"/>
      <c r="BBN37" s="291"/>
      <c r="BBO37" s="291"/>
      <c r="BBP37" s="291"/>
      <c r="BBQ37" s="291"/>
      <c r="BBR37" s="291"/>
      <c r="BBS37" s="291"/>
      <c r="BBT37" s="291"/>
      <c r="BBU37" s="291"/>
      <c r="BBV37" s="291"/>
      <c r="BBW37" s="291"/>
      <c r="BBX37" s="291"/>
      <c r="BBY37" s="291"/>
      <c r="BBZ37" s="291"/>
      <c r="BCA37" s="291"/>
      <c r="BCB37" s="291"/>
      <c r="BCC37" s="291"/>
      <c r="BCD37" s="291"/>
      <c r="BCE37" s="291"/>
      <c r="BCF37" s="291"/>
      <c r="BCG37" s="291"/>
      <c r="BCH37" s="291"/>
      <c r="BCI37" s="291"/>
      <c r="BCJ37" s="291"/>
      <c r="BCK37" s="291"/>
      <c r="BCL37" s="291"/>
      <c r="BCM37" s="291"/>
      <c r="BCN37" s="291"/>
      <c r="BCO37" s="291"/>
      <c r="BCP37" s="291"/>
      <c r="BCQ37" s="291"/>
      <c r="BCR37" s="291"/>
      <c r="BCS37" s="291"/>
      <c r="BCT37" s="291"/>
      <c r="BCU37" s="291"/>
      <c r="BCV37" s="291"/>
      <c r="BCW37" s="291"/>
      <c r="BCX37" s="291"/>
      <c r="BCY37" s="291"/>
      <c r="BCZ37" s="291"/>
      <c r="BDA37" s="291"/>
      <c r="BDB37" s="291"/>
      <c r="BDC37" s="291"/>
      <c r="BDD37" s="291"/>
      <c r="BDE37" s="291"/>
      <c r="BDF37" s="291"/>
      <c r="BDG37" s="291"/>
      <c r="BDH37" s="291"/>
      <c r="BDI37" s="291"/>
      <c r="BDJ37" s="291"/>
      <c r="BDK37" s="291"/>
      <c r="BDL37" s="291"/>
      <c r="BDM37" s="291"/>
      <c r="BDN37" s="291"/>
      <c r="BDO37" s="291"/>
      <c r="BDP37" s="291"/>
      <c r="BDQ37" s="291"/>
      <c r="BDR37" s="291"/>
      <c r="BDS37" s="291"/>
      <c r="BDT37" s="291"/>
      <c r="BDU37" s="291"/>
      <c r="BDV37" s="291"/>
      <c r="BDW37" s="291"/>
      <c r="BDX37" s="291"/>
      <c r="BDY37" s="291"/>
      <c r="BDZ37" s="291"/>
      <c r="BEA37" s="291"/>
      <c r="BEB37" s="291"/>
      <c r="BEC37" s="291"/>
      <c r="BED37" s="291"/>
      <c r="BEE37" s="291"/>
      <c r="BEF37" s="291"/>
      <c r="BEG37" s="291"/>
      <c r="BEH37" s="291"/>
      <c r="BEI37" s="291"/>
      <c r="BEJ37" s="291"/>
      <c r="BEK37" s="291"/>
      <c r="BEL37" s="291"/>
      <c r="BEM37" s="291"/>
      <c r="BEN37" s="291"/>
      <c r="BEO37" s="291"/>
      <c r="BEP37" s="291"/>
      <c r="BEQ37" s="291"/>
      <c r="BER37" s="291"/>
      <c r="BES37" s="291"/>
      <c r="BET37" s="291"/>
      <c r="BEU37" s="291"/>
      <c r="BEV37" s="291"/>
      <c r="BEW37" s="291"/>
      <c r="BEX37" s="291"/>
      <c r="BEY37" s="291"/>
      <c r="BEZ37" s="291"/>
      <c r="BFA37" s="291"/>
      <c r="BFB37" s="291"/>
      <c r="BFC37" s="291"/>
      <c r="BFD37" s="291"/>
      <c r="BFE37" s="291"/>
      <c r="BFF37" s="291"/>
      <c r="BFG37" s="291"/>
      <c r="BFH37" s="291"/>
      <c r="BFI37" s="291"/>
      <c r="BFJ37" s="291"/>
      <c r="BFK37" s="291"/>
      <c r="BFL37" s="291"/>
      <c r="BFM37" s="291"/>
      <c r="BFN37" s="291"/>
      <c r="BFO37" s="291"/>
      <c r="BFP37" s="291"/>
      <c r="BFQ37" s="291"/>
      <c r="BFR37" s="291"/>
      <c r="BFS37" s="291"/>
      <c r="BFT37" s="291"/>
      <c r="BFU37" s="291"/>
      <c r="BFV37" s="291"/>
      <c r="BFW37" s="291"/>
      <c r="BFX37" s="291"/>
      <c r="BFY37" s="291"/>
      <c r="BFZ37" s="291"/>
      <c r="BGA37" s="291"/>
      <c r="BGB37" s="291"/>
      <c r="BGC37" s="291"/>
      <c r="BGD37" s="291"/>
      <c r="BGE37" s="291"/>
      <c r="BGF37" s="291"/>
      <c r="BGG37" s="291"/>
      <c r="BGH37" s="291"/>
      <c r="BGI37" s="291"/>
      <c r="BGJ37" s="291"/>
      <c r="BGK37" s="291"/>
      <c r="BGL37" s="291"/>
      <c r="BGM37" s="291"/>
      <c r="BGN37" s="291"/>
      <c r="BGO37" s="291"/>
      <c r="BGP37" s="291"/>
      <c r="BGQ37" s="291"/>
      <c r="BGR37" s="291"/>
      <c r="BGS37" s="291"/>
      <c r="BGT37" s="291"/>
      <c r="BGU37" s="291"/>
      <c r="BGV37" s="291"/>
      <c r="BGW37" s="291"/>
      <c r="BGX37" s="291"/>
      <c r="BGY37" s="291"/>
      <c r="BGZ37" s="291"/>
      <c r="BHA37" s="291"/>
      <c r="BHB37" s="291"/>
      <c r="BHC37" s="291"/>
      <c r="BHD37" s="291"/>
      <c r="BHE37" s="291"/>
      <c r="BHF37" s="291"/>
      <c r="BHG37" s="291"/>
      <c r="BHH37" s="291"/>
      <c r="BHI37" s="291"/>
      <c r="BHJ37" s="291"/>
      <c r="BHK37" s="291"/>
      <c r="BHL37" s="291"/>
      <c r="BHM37" s="291"/>
      <c r="BHN37" s="291"/>
      <c r="BHO37" s="291"/>
      <c r="BHP37" s="291"/>
      <c r="BHQ37" s="291"/>
      <c r="BHR37" s="291"/>
      <c r="BHS37" s="291"/>
      <c r="BHT37" s="291"/>
      <c r="BHU37" s="291"/>
      <c r="BHV37" s="291"/>
      <c r="BHW37" s="291"/>
      <c r="BHX37" s="291"/>
      <c r="BHY37" s="291"/>
      <c r="BHZ37" s="291"/>
      <c r="BIA37" s="291"/>
      <c r="BIB37" s="291"/>
      <c r="BIC37" s="291"/>
      <c r="BID37" s="291"/>
      <c r="BIE37" s="291"/>
      <c r="BIF37" s="291"/>
      <c r="BIG37" s="291"/>
      <c r="BIH37" s="291"/>
      <c r="BII37" s="291"/>
      <c r="BIJ37" s="291"/>
      <c r="BIK37" s="291"/>
      <c r="BIL37" s="291"/>
      <c r="BIM37" s="291"/>
      <c r="BIN37" s="291"/>
      <c r="BIO37" s="291"/>
      <c r="BIP37" s="291"/>
      <c r="BIQ37" s="291"/>
      <c r="BIR37" s="291"/>
      <c r="BIS37" s="291"/>
      <c r="BIT37" s="291"/>
      <c r="BIU37" s="291"/>
      <c r="BIV37" s="291"/>
      <c r="BIW37" s="291"/>
      <c r="BIX37" s="291"/>
      <c r="BIY37" s="291"/>
      <c r="BIZ37" s="291"/>
      <c r="BJA37" s="291"/>
      <c r="BJB37" s="291"/>
      <c r="BJC37" s="291"/>
      <c r="BJD37" s="291"/>
      <c r="BJE37" s="291"/>
      <c r="BJF37" s="291"/>
      <c r="BJG37" s="291"/>
      <c r="BJH37" s="291"/>
      <c r="BJI37" s="291"/>
      <c r="BJJ37" s="291"/>
      <c r="BJK37" s="291"/>
      <c r="BJL37" s="291"/>
      <c r="BJM37" s="291"/>
      <c r="BJN37" s="291"/>
      <c r="BJO37" s="291"/>
      <c r="BJP37" s="291"/>
      <c r="BJQ37" s="291"/>
      <c r="BJR37" s="291"/>
      <c r="BJS37" s="291"/>
      <c r="BJT37" s="291"/>
      <c r="BJU37" s="291"/>
      <c r="BJV37" s="291"/>
      <c r="BJW37" s="291"/>
      <c r="BJX37" s="291"/>
      <c r="BJY37" s="291"/>
      <c r="BJZ37" s="291"/>
      <c r="BKA37" s="291"/>
      <c r="BKB37" s="291"/>
      <c r="BKC37" s="291"/>
      <c r="BKD37" s="291"/>
      <c r="BKE37" s="291"/>
      <c r="BKF37" s="291"/>
      <c r="BKG37" s="291"/>
      <c r="BKH37" s="291"/>
      <c r="BKI37" s="291"/>
      <c r="BKJ37" s="291"/>
      <c r="BKK37" s="291"/>
      <c r="BKL37" s="291"/>
      <c r="BKM37" s="291"/>
      <c r="BKN37" s="291"/>
      <c r="BKO37" s="291"/>
      <c r="BKP37" s="291"/>
      <c r="BKQ37" s="291"/>
      <c r="BKR37" s="291"/>
      <c r="BKS37" s="291"/>
      <c r="BKT37" s="291"/>
      <c r="BKU37" s="291"/>
      <c r="BKV37" s="291"/>
      <c r="BKW37" s="291"/>
      <c r="BKX37" s="291"/>
      <c r="BKY37" s="291"/>
      <c r="BKZ37" s="291"/>
      <c r="BLA37" s="291"/>
      <c r="BLB37" s="291"/>
      <c r="BLC37" s="291"/>
      <c r="BLD37" s="291"/>
      <c r="BLE37" s="291"/>
      <c r="BLF37" s="291"/>
      <c r="BLG37" s="291"/>
      <c r="BLH37" s="291"/>
      <c r="BLI37" s="291"/>
      <c r="BLJ37" s="291"/>
      <c r="BLK37" s="291"/>
      <c r="BLL37" s="291"/>
      <c r="BLM37" s="291"/>
      <c r="BLN37" s="291"/>
      <c r="BLO37" s="291"/>
      <c r="BLP37" s="291"/>
      <c r="BLQ37" s="291"/>
      <c r="BLR37" s="291"/>
      <c r="BLS37" s="291"/>
      <c r="BLT37" s="291"/>
      <c r="BLU37" s="291"/>
      <c r="BLV37" s="291"/>
      <c r="BLW37" s="291"/>
      <c r="BLX37" s="291"/>
      <c r="BLY37" s="291"/>
      <c r="BLZ37" s="291"/>
      <c r="BMA37" s="291"/>
      <c r="BMB37" s="291"/>
      <c r="BMC37" s="291"/>
      <c r="BMD37" s="291"/>
      <c r="BME37" s="291"/>
      <c r="BMF37" s="291"/>
      <c r="BMG37" s="291"/>
      <c r="BMH37" s="291"/>
      <c r="BMI37" s="291"/>
      <c r="BMJ37" s="291"/>
      <c r="BMK37" s="291"/>
      <c r="BML37" s="291"/>
      <c r="BMM37" s="291"/>
      <c r="BMN37" s="291"/>
      <c r="BMO37" s="291"/>
      <c r="BMP37" s="291"/>
      <c r="BMQ37" s="291"/>
      <c r="BMR37" s="291"/>
      <c r="BMS37" s="291"/>
      <c r="BMT37" s="291"/>
      <c r="BMU37" s="291"/>
      <c r="BMV37" s="291"/>
      <c r="BMW37" s="291"/>
      <c r="BMX37" s="291"/>
      <c r="BMY37" s="291"/>
      <c r="BMZ37" s="291"/>
      <c r="BNA37" s="291"/>
      <c r="BNB37" s="291"/>
      <c r="BNC37" s="291"/>
      <c r="BND37" s="291"/>
      <c r="BNE37" s="291"/>
      <c r="BNF37" s="291"/>
      <c r="BNG37" s="291"/>
      <c r="BNH37" s="291"/>
      <c r="BNI37" s="291"/>
      <c r="BNJ37" s="291"/>
      <c r="BNK37" s="291"/>
      <c r="BNL37" s="291"/>
      <c r="BNM37" s="291"/>
      <c r="BNN37" s="291"/>
      <c r="BNO37" s="291"/>
      <c r="BNP37" s="291"/>
      <c r="BNQ37" s="291"/>
      <c r="BNR37" s="291"/>
      <c r="BNS37" s="291"/>
      <c r="BNT37" s="291"/>
      <c r="BNU37" s="291"/>
      <c r="BNV37" s="291"/>
      <c r="BNW37" s="291"/>
      <c r="BNX37" s="291"/>
      <c r="BNY37" s="291"/>
      <c r="BNZ37" s="291"/>
      <c r="BOA37" s="291"/>
      <c r="BOB37" s="291"/>
      <c r="BOC37" s="291"/>
      <c r="BOD37" s="291"/>
      <c r="BOE37" s="291"/>
      <c r="BOF37" s="291"/>
      <c r="BOG37" s="291"/>
      <c r="BOH37" s="291"/>
      <c r="BOI37" s="291"/>
      <c r="BOJ37" s="291"/>
      <c r="BOK37" s="291"/>
      <c r="BOL37" s="291"/>
      <c r="BOM37" s="291"/>
      <c r="BON37" s="291"/>
      <c r="BOO37" s="291"/>
      <c r="BOP37" s="291"/>
      <c r="BOQ37" s="291"/>
      <c r="BOR37" s="291"/>
      <c r="BOS37" s="291"/>
      <c r="BOT37" s="291"/>
      <c r="BOU37" s="291"/>
      <c r="BOV37" s="291"/>
      <c r="BOW37" s="291"/>
      <c r="BOX37" s="291"/>
      <c r="BOY37" s="291"/>
      <c r="BOZ37" s="291"/>
      <c r="BPA37" s="291"/>
      <c r="BPB37" s="291"/>
      <c r="BPC37" s="291"/>
      <c r="BPD37" s="291"/>
      <c r="BPE37" s="291"/>
      <c r="BPF37" s="291"/>
      <c r="BPG37" s="291"/>
      <c r="BPH37" s="291"/>
      <c r="BPI37" s="291"/>
      <c r="BPJ37" s="291"/>
      <c r="BPK37" s="291"/>
      <c r="BPL37" s="291"/>
      <c r="BPM37" s="291"/>
      <c r="BPN37" s="291"/>
      <c r="BPO37" s="291"/>
      <c r="BPP37" s="291"/>
      <c r="BPQ37" s="291"/>
      <c r="BPR37" s="291"/>
      <c r="BPS37" s="291"/>
      <c r="BPT37" s="291"/>
      <c r="BPU37" s="291"/>
      <c r="BPV37" s="291"/>
      <c r="BPW37" s="291"/>
      <c r="BPX37" s="291"/>
      <c r="BPY37" s="291"/>
      <c r="BPZ37" s="291"/>
      <c r="BQA37" s="291"/>
      <c r="BQB37" s="291"/>
      <c r="BQC37" s="291"/>
      <c r="BQD37" s="291"/>
      <c r="BQE37" s="291"/>
      <c r="BQF37" s="291"/>
      <c r="BQG37" s="291"/>
      <c r="BQH37" s="291"/>
      <c r="BQI37" s="291"/>
      <c r="BQJ37" s="291"/>
      <c r="BQK37" s="291"/>
      <c r="BQL37" s="291"/>
      <c r="BQM37" s="291"/>
      <c r="BQN37" s="291"/>
      <c r="BQO37" s="291"/>
      <c r="BQP37" s="291"/>
      <c r="BQQ37" s="291"/>
      <c r="BQR37" s="291"/>
      <c r="BQS37" s="291"/>
      <c r="BQT37" s="291"/>
      <c r="BQU37" s="291"/>
      <c r="BQV37" s="291"/>
      <c r="BQW37" s="291"/>
      <c r="BQX37" s="291"/>
      <c r="BQY37" s="291"/>
      <c r="BQZ37" s="291"/>
      <c r="BRA37" s="291"/>
      <c r="BRB37" s="291"/>
      <c r="BRC37" s="291"/>
      <c r="BRD37" s="291"/>
      <c r="BRE37" s="291"/>
      <c r="BRF37" s="291"/>
      <c r="BRG37" s="291"/>
      <c r="BRH37" s="291"/>
      <c r="BRI37" s="291"/>
      <c r="BRJ37" s="291"/>
      <c r="BRK37" s="291"/>
      <c r="BRL37" s="291"/>
      <c r="BRM37" s="291"/>
      <c r="BRN37" s="291"/>
      <c r="BRO37" s="291"/>
      <c r="BRP37" s="291"/>
      <c r="BRQ37" s="291"/>
      <c r="BRR37" s="291"/>
      <c r="BRS37" s="291"/>
      <c r="BRT37" s="291"/>
      <c r="BRU37" s="291"/>
      <c r="BRV37" s="291"/>
      <c r="BRW37" s="291"/>
      <c r="BRX37" s="291"/>
      <c r="BRY37" s="291"/>
      <c r="BRZ37" s="291"/>
      <c r="BSA37" s="291"/>
      <c r="BSB37" s="291"/>
      <c r="BSC37" s="291"/>
      <c r="BSD37" s="291"/>
      <c r="BSE37" s="291"/>
      <c r="BSF37" s="291"/>
      <c r="BSG37" s="291"/>
      <c r="BSH37" s="291"/>
      <c r="BSI37" s="291"/>
      <c r="BSJ37" s="291"/>
      <c r="BSK37" s="291"/>
      <c r="BSL37" s="291"/>
      <c r="BSM37" s="291"/>
      <c r="BSN37" s="291"/>
      <c r="BSO37" s="291"/>
      <c r="BSP37" s="291"/>
      <c r="BSQ37" s="291"/>
      <c r="BSR37" s="291"/>
      <c r="BSS37" s="291"/>
      <c r="BST37" s="291"/>
      <c r="BSU37" s="291"/>
      <c r="BSV37" s="291"/>
      <c r="BSW37" s="291"/>
      <c r="BSX37" s="291"/>
      <c r="BSY37" s="291"/>
      <c r="BSZ37" s="291"/>
      <c r="BTA37" s="291"/>
      <c r="BTB37" s="291"/>
      <c r="BTC37" s="291"/>
      <c r="BTD37" s="291"/>
      <c r="BTE37" s="291"/>
      <c r="BTF37" s="291"/>
      <c r="BTG37" s="291"/>
      <c r="BTH37" s="291"/>
      <c r="BTI37" s="291"/>
      <c r="BTJ37" s="291"/>
      <c r="BTK37" s="291"/>
      <c r="BTL37" s="291"/>
      <c r="BTM37" s="291"/>
      <c r="BTN37" s="291"/>
      <c r="BTO37" s="291"/>
      <c r="BTP37" s="291"/>
      <c r="BTQ37" s="291"/>
      <c r="BTR37" s="291"/>
      <c r="BTS37" s="291"/>
      <c r="BTT37" s="291"/>
      <c r="BTU37" s="291"/>
      <c r="BTV37" s="291"/>
      <c r="BTW37" s="291"/>
      <c r="BTX37" s="291"/>
      <c r="BTY37" s="291"/>
      <c r="BTZ37" s="291"/>
      <c r="BUA37" s="291"/>
      <c r="BUB37" s="291"/>
      <c r="BUC37" s="291"/>
      <c r="BUD37" s="291"/>
      <c r="BUE37" s="291"/>
      <c r="BUF37" s="291"/>
      <c r="BUG37" s="291"/>
      <c r="BUH37" s="291"/>
      <c r="BUI37" s="291"/>
      <c r="BUJ37" s="291"/>
      <c r="BUK37" s="291"/>
      <c r="BUL37" s="291"/>
      <c r="BUM37" s="291"/>
      <c r="BUN37" s="291"/>
      <c r="BUO37" s="291"/>
      <c r="BUP37" s="291"/>
      <c r="BUQ37" s="291"/>
      <c r="BUR37" s="291"/>
      <c r="BUS37" s="291"/>
      <c r="BUT37" s="291"/>
      <c r="BUU37" s="291"/>
      <c r="BUV37" s="291"/>
      <c r="BUW37" s="291"/>
      <c r="BUX37" s="291"/>
      <c r="BUY37" s="291"/>
      <c r="BUZ37" s="291"/>
      <c r="BVA37" s="291"/>
      <c r="BVB37" s="291"/>
      <c r="BVC37" s="291"/>
      <c r="BVD37" s="291"/>
      <c r="BVE37" s="291"/>
      <c r="BVF37" s="291"/>
      <c r="BVG37" s="291"/>
      <c r="BVH37" s="291"/>
      <c r="BVI37" s="291"/>
      <c r="BVJ37" s="291"/>
      <c r="BVK37" s="291"/>
      <c r="BVL37" s="291"/>
      <c r="BVM37" s="291"/>
      <c r="BVN37" s="291"/>
      <c r="BVO37" s="291"/>
      <c r="BVP37" s="291"/>
      <c r="BVQ37" s="291"/>
      <c r="BVR37" s="291"/>
      <c r="BVS37" s="291"/>
      <c r="BVT37" s="291"/>
      <c r="BVU37" s="291"/>
      <c r="BVV37" s="291"/>
      <c r="BVW37" s="291"/>
      <c r="BVX37" s="291"/>
      <c r="BVY37" s="291"/>
      <c r="BVZ37" s="291"/>
      <c r="BWA37" s="291"/>
      <c r="BWB37" s="291"/>
      <c r="BWC37" s="291"/>
      <c r="BWD37" s="291"/>
      <c r="BWE37" s="291"/>
      <c r="BWF37" s="291"/>
      <c r="BWG37" s="291"/>
      <c r="BWH37" s="291"/>
      <c r="BWI37" s="291"/>
      <c r="BWJ37" s="291"/>
      <c r="BWK37" s="291"/>
      <c r="BWL37" s="291"/>
      <c r="BWM37" s="291"/>
      <c r="BWN37" s="291"/>
      <c r="BWO37" s="291"/>
      <c r="BWP37" s="291"/>
      <c r="BWQ37" s="291"/>
      <c r="BWR37" s="291"/>
      <c r="BWS37" s="291"/>
      <c r="BWT37" s="291"/>
      <c r="BWU37" s="291"/>
      <c r="BWV37" s="291"/>
      <c r="BWW37" s="291"/>
      <c r="BWX37" s="291"/>
      <c r="BWY37" s="291"/>
      <c r="BWZ37" s="291"/>
      <c r="BXA37" s="291"/>
      <c r="BXB37" s="291"/>
      <c r="BXC37" s="291"/>
      <c r="BXD37" s="291"/>
      <c r="BXE37" s="291"/>
      <c r="BXF37" s="291"/>
      <c r="BXG37" s="291"/>
      <c r="BXH37" s="291"/>
      <c r="BXI37" s="291"/>
      <c r="BXJ37" s="291"/>
      <c r="BXK37" s="291"/>
      <c r="BXL37" s="291"/>
      <c r="BXM37" s="291"/>
      <c r="BXN37" s="291"/>
      <c r="BXO37" s="291"/>
      <c r="BXP37" s="291"/>
      <c r="BXQ37" s="291"/>
      <c r="BXR37" s="291"/>
      <c r="BXS37" s="291"/>
      <c r="BXT37" s="291"/>
      <c r="BXU37" s="291"/>
      <c r="BXV37" s="291"/>
      <c r="BXW37" s="291"/>
      <c r="BXX37" s="291"/>
      <c r="BXY37" s="291"/>
      <c r="BXZ37" s="291"/>
      <c r="BYA37" s="291"/>
      <c r="BYB37" s="291"/>
      <c r="BYC37" s="291"/>
      <c r="BYD37" s="291"/>
      <c r="BYE37" s="291"/>
      <c r="BYF37" s="291"/>
      <c r="BYG37" s="291"/>
      <c r="BYH37" s="291"/>
      <c r="BYI37" s="291"/>
      <c r="BYJ37" s="291"/>
      <c r="BYK37" s="291"/>
      <c r="BYL37" s="291"/>
      <c r="BYM37" s="291"/>
      <c r="BYN37" s="291"/>
      <c r="BYO37" s="291"/>
      <c r="BYP37" s="291"/>
      <c r="BYQ37" s="291"/>
      <c r="BYR37" s="291"/>
      <c r="BYS37" s="291"/>
      <c r="BYT37" s="291"/>
      <c r="BYU37" s="291"/>
      <c r="BYV37" s="291"/>
      <c r="BYW37" s="291"/>
      <c r="BYX37" s="291"/>
      <c r="BYY37" s="291"/>
      <c r="BYZ37" s="291"/>
      <c r="BZA37" s="291"/>
      <c r="BZB37" s="291"/>
      <c r="BZC37" s="291"/>
      <c r="BZD37" s="291"/>
      <c r="BZE37" s="291"/>
      <c r="BZF37" s="291"/>
      <c r="BZG37" s="291"/>
      <c r="BZH37" s="291"/>
      <c r="BZI37" s="291"/>
      <c r="BZJ37" s="291"/>
      <c r="BZK37" s="291"/>
      <c r="BZL37" s="291"/>
      <c r="BZM37" s="291"/>
      <c r="BZN37" s="291"/>
      <c r="BZO37" s="291"/>
      <c r="BZP37" s="291"/>
      <c r="BZQ37" s="291"/>
      <c r="BZR37" s="291"/>
      <c r="BZS37" s="291"/>
      <c r="BZT37" s="291"/>
      <c r="BZU37" s="291"/>
      <c r="BZV37" s="291"/>
      <c r="BZW37" s="291"/>
      <c r="BZX37" s="291"/>
      <c r="BZY37" s="291"/>
      <c r="BZZ37" s="291"/>
      <c r="CAA37" s="291"/>
      <c r="CAB37" s="291"/>
      <c r="CAC37" s="291"/>
      <c r="CAD37" s="291"/>
      <c r="CAE37" s="291"/>
      <c r="CAF37" s="291"/>
      <c r="CAG37" s="291"/>
      <c r="CAH37" s="291"/>
      <c r="CAI37" s="291"/>
      <c r="CAJ37" s="291"/>
      <c r="CAK37" s="291"/>
      <c r="CAL37" s="291"/>
      <c r="CAM37" s="291"/>
      <c r="CAN37" s="291"/>
      <c r="CAO37" s="291"/>
      <c r="CAP37" s="291"/>
      <c r="CAQ37" s="291"/>
      <c r="CAR37" s="291"/>
      <c r="CAS37" s="291"/>
      <c r="CAT37" s="291"/>
      <c r="CAU37" s="291"/>
      <c r="CAV37" s="291"/>
      <c r="CAW37" s="291"/>
      <c r="CAX37" s="291"/>
      <c r="CAY37" s="291"/>
      <c r="CAZ37" s="291"/>
      <c r="CBA37" s="291"/>
      <c r="CBB37" s="291"/>
      <c r="CBC37" s="291"/>
      <c r="CBD37" s="291"/>
      <c r="CBE37" s="291"/>
      <c r="CBF37" s="291"/>
      <c r="CBG37" s="291"/>
      <c r="CBH37" s="291"/>
      <c r="CBI37" s="291"/>
      <c r="CBJ37" s="291"/>
      <c r="CBK37" s="291"/>
      <c r="CBL37" s="291"/>
      <c r="CBM37" s="291"/>
      <c r="CBN37" s="291"/>
      <c r="CBO37" s="291"/>
      <c r="CBP37" s="291"/>
      <c r="CBQ37" s="291"/>
      <c r="CBR37" s="291"/>
      <c r="CBS37" s="291"/>
      <c r="CBT37" s="291"/>
      <c r="CBU37" s="291"/>
      <c r="CBV37" s="291"/>
      <c r="CBW37" s="291"/>
      <c r="CBX37" s="291"/>
      <c r="CBY37" s="291"/>
      <c r="CBZ37" s="291"/>
      <c r="CCA37" s="291"/>
      <c r="CCB37" s="291"/>
      <c r="CCC37" s="291"/>
      <c r="CCD37" s="291"/>
      <c r="CCE37" s="291"/>
      <c r="CCF37" s="291"/>
      <c r="CCG37" s="291"/>
      <c r="CCH37" s="291"/>
      <c r="CCI37" s="291"/>
      <c r="CCJ37" s="291"/>
      <c r="CCK37" s="291"/>
      <c r="CCL37" s="291"/>
      <c r="CCM37" s="291"/>
      <c r="CCN37" s="291"/>
      <c r="CCO37" s="291"/>
      <c r="CCP37" s="291"/>
      <c r="CCQ37" s="291"/>
      <c r="CCR37" s="291"/>
      <c r="CCS37" s="291"/>
      <c r="CCT37" s="291"/>
      <c r="CCU37" s="291"/>
      <c r="CCV37" s="291"/>
      <c r="CCW37" s="291"/>
      <c r="CCX37" s="291"/>
      <c r="CCY37" s="291"/>
      <c r="CCZ37" s="291"/>
      <c r="CDA37" s="291"/>
      <c r="CDB37" s="291"/>
      <c r="CDC37" s="291"/>
      <c r="CDD37" s="291"/>
      <c r="CDE37" s="291"/>
      <c r="CDF37" s="291"/>
      <c r="CDG37" s="291"/>
      <c r="CDH37" s="291"/>
      <c r="CDI37" s="291"/>
      <c r="CDJ37" s="291"/>
      <c r="CDK37" s="291"/>
      <c r="CDL37" s="291"/>
      <c r="CDM37" s="291"/>
      <c r="CDN37" s="291"/>
      <c r="CDO37" s="291"/>
      <c r="CDP37" s="291"/>
      <c r="CDQ37" s="291"/>
      <c r="CDR37" s="291"/>
      <c r="CDS37" s="291"/>
      <c r="CDT37" s="291"/>
      <c r="CDU37" s="291"/>
      <c r="CDV37" s="291"/>
      <c r="CDW37" s="291"/>
      <c r="CDX37" s="291"/>
      <c r="CDY37" s="291"/>
      <c r="CDZ37" s="291"/>
      <c r="CEA37" s="291"/>
      <c r="CEB37" s="291"/>
      <c r="CEC37" s="291"/>
      <c r="CED37" s="291"/>
      <c r="CEE37" s="291"/>
      <c r="CEF37" s="291"/>
      <c r="CEG37" s="291"/>
      <c r="CEH37" s="291"/>
      <c r="CEI37" s="291"/>
      <c r="CEJ37" s="291"/>
      <c r="CEK37" s="291"/>
      <c r="CEL37" s="291"/>
      <c r="CEM37" s="291"/>
      <c r="CEN37" s="291"/>
      <c r="CEO37" s="291"/>
      <c r="CEP37" s="291"/>
      <c r="CEQ37" s="291"/>
      <c r="CER37" s="291"/>
      <c r="CES37" s="291"/>
      <c r="CET37" s="291"/>
      <c r="CEU37" s="291"/>
      <c r="CEV37" s="291"/>
      <c r="CEW37" s="291"/>
      <c r="CEX37" s="291"/>
      <c r="CEY37" s="291"/>
      <c r="CEZ37" s="291"/>
      <c r="CFA37" s="291"/>
      <c r="CFB37" s="291"/>
      <c r="CFC37" s="291"/>
      <c r="CFD37" s="291"/>
      <c r="CFE37" s="291"/>
      <c r="CFF37" s="291"/>
      <c r="CFG37" s="291"/>
      <c r="CFH37" s="291"/>
      <c r="CFI37" s="291"/>
      <c r="CFJ37" s="291"/>
      <c r="CFK37" s="291"/>
      <c r="CFL37" s="291"/>
      <c r="CFM37" s="291"/>
      <c r="CFN37" s="291"/>
      <c r="CFO37" s="291"/>
      <c r="CFP37" s="291"/>
      <c r="CFQ37" s="291"/>
      <c r="CFR37" s="291"/>
      <c r="CFS37" s="291"/>
      <c r="CFT37" s="291"/>
      <c r="CFU37" s="291"/>
      <c r="CFV37" s="291"/>
      <c r="CFW37" s="291"/>
      <c r="CFX37" s="291"/>
      <c r="CFY37" s="291"/>
      <c r="CFZ37" s="291"/>
      <c r="CGA37" s="291"/>
      <c r="CGB37" s="291"/>
      <c r="CGC37" s="291"/>
      <c r="CGD37" s="291"/>
      <c r="CGE37" s="291"/>
      <c r="CGF37" s="291"/>
      <c r="CGG37" s="291"/>
      <c r="CGH37" s="291"/>
      <c r="CGI37" s="291"/>
      <c r="CGJ37" s="291"/>
      <c r="CGK37" s="291"/>
      <c r="CGL37" s="291"/>
      <c r="CGM37" s="291"/>
      <c r="CGN37" s="291"/>
      <c r="CGO37" s="291"/>
      <c r="CGP37" s="291"/>
      <c r="CGQ37" s="291"/>
      <c r="CGR37" s="291"/>
      <c r="CGS37" s="291"/>
      <c r="CGT37" s="291"/>
      <c r="CGU37" s="291"/>
      <c r="CGV37" s="291"/>
      <c r="CGW37" s="291"/>
      <c r="CGX37" s="291"/>
      <c r="CGY37" s="291"/>
      <c r="CGZ37" s="291"/>
      <c r="CHA37" s="291"/>
      <c r="CHB37" s="291"/>
      <c r="CHC37" s="291"/>
      <c r="CHD37" s="291"/>
      <c r="CHE37" s="291"/>
      <c r="CHF37" s="291"/>
      <c r="CHG37" s="291"/>
      <c r="CHH37" s="291"/>
      <c r="CHI37" s="291"/>
      <c r="CHJ37" s="291"/>
      <c r="CHK37" s="291"/>
      <c r="CHL37" s="291"/>
      <c r="CHM37" s="291"/>
      <c r="CHN37" s="291"/>
      <c r="CHO37" s="291"/>
      <c r="CHP37" s="291"/>
      <c r="CHQ37" s="291"/>
      <c r="CHR37" s="291"/>
      <c r="CHS37" s="291"/>
      <c r="CHT37" s="291"/>
      <c r="CHU37" s="291"/>
      <c r="CHV37" s="291"/>
      <c r="CHW37" s="291"/>
      <c r="CHX37" s="291"/>
      <c r="CHY37" s="291"/>
      <c r="CHZ37" s="291"/>
      <c r="CIA37" s="291"/>
      <c r="CIB37" s="291"/>
      <c r="CIC37" s="291"/>
      <c r="CID37" s="291"/>
      <c r="CIE37" s="291"/>
      <c r="CIF37" s="291"/>
      <c r="CIG37" s="291"/>
      <c r="CIH37" s="291"/>
      <c r="CII37" s="291"/>
      <c r="CIJ37" s="291"/>
      <c r="CIK37" s="291"/>
      <c r="CIL37" s="291"/>
      <c r="CIM37" s="291"/>
      <c r="CIN37" s="291"/>
      <c r="CIO37" s="291"/>
      <c r="CIP37" s="291"/>
      <c r="CIQ37" s="291"/>
      <c r="CIR37" s="291"/>
      <c r="CIS37" s="291"/>
      <c r="CIT37" s="291"/>
      <c r="CIU37" s="291"/>
      <c r="CIV37" s="291"/>
      <c r="CIW37" s="291"/>
      <c r="CIX37" s="291"/>
      <c r="CIY37" s="291"/>
      <c r="CIZ37" s="291"/>
      <c r="CJA37" s="291"/>
      <c r="CJB37" s="291"/>
      <c r="CJC37" s="291"/>
      <c r="CJD37" s="291"/>
      <c r="CJE37" s="291"/>
      <c r="CJF37" s="291"/>
      <c r="CJG37" s="291"/>
      <c r="CJH37" s="291"/>
      <c r="CJI37" s="291"/>
      <c r="CJJ37" s="291"/>
      <c r="CJK37" s="291"/>
      <c r="CJL37" s="291"/>
      <c r="CJM37" s="291"/>
      <c r="CJN37" s="291"/>
      <c r="CJO37" s="291"/>
      <c r="CJP37" s="291"/>
      <c r="CJQ37" s="291"/>
      <c r="CJR37" s="291"/>
      <c r="CJS37" s="291"/>
      <c r="CJT37" s="291"/>
      <c r="CJU37" s="291"/>
      <c r="CJV37" s="291"/>
      <c r="CJW37" s="291"/>
      <c r="CJX37" s="291"/>
      <c r="CJY37" s="291"/>
      <c r="CJZ37" s="291"/>
      <c r="CKA37" s="291"/>
      <c r="CKB37" s="291"/>
      <c r="CKC37" s="291"/>
      <c r="CKD37" s="291"/>
      <c r="CKE37" s="291"/>
      <c r="CKF37" s="291"/>
      <c r="CKG37" s="291"/>
      <c r="CKH37" s="291"/>
      <c r="CKI37" s="291"/>
      <c r="CKJ37" s="291"/>
      <c r="CKK37" s="291"/>
      <c r="CKL37" s="291"/>
      <c r="CKM37" s="291"/>
      <c r="CKN37" s="291"/>
      <c r="CKO37" s="291"/>
      <c r="CKP37" s="291"/>
      <c r="CKQ37" s="291"/>
      <c r="CKR37" s="291"/>
      <c r="CKS37" s="291"/>
      <c r="CKT37" s="291"/>
      <c r="CKU37" s="291"/>
      <c r="CKV37" s="291"/>
      <c r="CKW37" s="291"/>
      <c r="CKX37" s="291"/>
      <c r="CKY37" s="291"/>
      <c r="CKZ37" s="291"/>
      <c r="CLA37" s="291"/>
      <c r="CLB37" s="291"/>
      <c r="CLC37" s="291"/>
      <c r="CLD37" s="291"/>
      <c r="CLE37" s="291"/>
      <c r="CLF37" s="291"/>
      <c r="CLG37" s="291"/>
      <c r="CLH37" s="291"/>
      <c r="CLI37" s="291"/>
      <c r="CLJ37" s="291"/>
      <c r="CLK37" s="291"/>
      <c r="CLL37" s="291"/>
      <c r="CLM37" s="291"/>
      <c r="CLN37" s="291"/>
      <c r="CLO37" s="291"/>
      <c r="CLP37" s="291"/>
      <c r="CLQ37" s="291"/>
      <c r="CLR37" s="291"/>
      <c r="CLS37" s="291"/>
      <c r="CLT37" s="291"/>
      <c r="CLU37" s="291"/>
      <c r="CLV37" s="291"/>
      <c r="CLW37" s="291"/>
      <c r="CLX37" s="291"/>
      <c r="CLY37" s="291"/>
      <c r="CLZ37" s="291"/>
      <c r="CMA37" s="291"/>
      <c r="CMB37" s="291"/>
      <c r="CMC37" s="291"/>
      <c r="CMD37" s="291"/>
      <c r="CME37" s="291"/>
      <c r="CMF37" s="291"/>
      <c r="CMG37" s="291"/>
      <c r="CMH37" s="291"/>
      <c r="CMI37" s="291"/>
      <c r="CMJ37" s="291"/>
      <c r="CMK37" s="291"/>
      <c r="CML37" s="291"/>
      <c r="CMM37" s="291"/>
      <c r="CMN37" s="291"/>
      <c r="CMO37" s="291"/>
      <c r="CMP37" s="291"/>
      <c r="CMQ37" s="291"/>
      <c r="CMR37" s="291"/>
      <c r="CMS37" s="291"/>
      <c r="CMT37" s="291"/>
      <c r="CMU37" s="291"/>
      <c r="CMV37" s="291"/>
      <c r="CMW37" s="291"/>
      <c r="CMX37" s="291"/>
      <c r="CMY37" s="291"/>
      <c r="CMZ37" s="291"/>
      <c r="CNA37" s="291"/>
      <c r="CNB37" s="291"/>
      <c r="CNC37" s="291"/>
      <c r="CND37" s="291"/>
      <c r="CNE37" s="291"/>
      <c r="CNF37" s="291"/>
      <c r="CNG37" s="291"/>
      <c r="CNH37" s="291"/>
      <c r="CNI37" s="291"/>
      <c r="CNJ37" s="291"/>
      <c r="CNK37" s="291"/>
      <c r="CNL37" s="291"/>
      <c r="CNM37" s="291"/>
      <c r="CNN37" s="291"/>
      <c r="CNO37" s="291"/>
      <c r="CNP37" s="291"/>
      <c r="CNQ37" s="291"/>
      <c r="CNR37" s="291"/>
      <c r="CNS37" s="291"/>
      <c r="CNT37" s="291"/>
      <c r="CNU37" s="291"/>
      <c r="CNV37" s="291"/>
      <c r="CNW37" s="291"/>
      <c r="CNX37" s="291"/>
      <c r="CNY37" s="291"/>
      <c r="CNZ37" s="291"/>
      <c r="COA37" s="291"/>
      <c r="COB37" s="291"/>
      <c r="COC37" s="291"/>
      <c r="COD37" s="291"/>
      <c r="COE37" s="291"/>
      <c r="COF37" s="291"/>
      <c r="COG37" s="291"/>
      <c r="COH37" s="291"/>
      <c r="COI37" s="291"/>
      <c r="COJ37" s="291"/>
      <c r="COK37" s="291"/>
      <c r="COL37" s="291"/>
      <c r="COM37" s="291"/>
      <c r="CON37" s="291"/>
      <c r="COO37" s="291"/>
      <c r="COP37" s="291"/>
      <c r="COQ37" s="291"/>
      <c r="COR37" s="291"/>
      <c r="COS37" s="291"/>
      <c r="COT37" s="291"/>
      <c r="COU37" s="291"/>
      <c r="COV37" s="291"/>
      <c r="COW37" s="291"/>
      <c r="COX37" s="291"/>
      <c r="COY37" s="291"/>
      <c r="COZ37" s="291"/>
      <c r="CPA37" s="291"/>
      <c r="CPB37" s="291"/>
      <c r="CPC37" s="291"/>
      <c r="CPD37" s="291"/>
      <c r="CPE37" s="291"/>
      <c r="CPF37" s="291"/>
      <c r="CPG37" s="291"/>
      <c r="CPH37" s="291"/>
      <c r="CPI37" s="291"/>
      <c r="CPJ37" s="291"/>
      <c r="CPK37" s="291"/>
      <c r="CPL37" s="291"/>
      <c r="CPM37" s="291"/>
      <c r="CPN37" s="291"/>
      <c r="CPO37" s="291"/>
      <c r="CPP37" s="291"/>
      <c r="CPQ37" s="291"/>
      <c r="CPR37" s="291"/>
      <c r="CPS37" s="291"/>
      <c r="CPT37" s="291"/>
      <c r="CPU37" s="291"/>
      <c r="CPV37" s="291"/>
      <c r="CPW37" s="291"/>
      <c r="CPX37" s="291"/>
      <c r="CPY37" s="291"/>
      <c r="CPZ37" s="291"/>
      <c r="CQA37" s="291"/>
      <c r="CQB37" s="291"/>
      <c r="CQC37" s="291"/>
      <c r="CQD37" s="291"/>
      <c r="CQE37" s="291"/>
      <c r="CQF37" s="291"/>
      <c r="CQG37" s="291"/>
      <c r="CQH37" s="291"/>
      <c r="CQI37" s="291"/>
      <c r="CQJ37" s="291"/>
      <c r="CQK37" s="291"/>
      <c r="CQL37" s="291"/>
      <c r="CQM37" s="291"/>
      <c r="CQN37" s="291"/>
      <c r="CQO37" s="291"/>
      <c r="CQP37" s="291"/>
      <c r="CQQ37" s="291"/>
      <c r="CQR37" s="291"/>
      <c r="CQS37" s="291"/>
      <c r="CQT37" s="291"/>
      <c r="CQU37" s="291"/>
      <c r="CQV37" s="291"/>
      <c r="CQW37" s="291"/>
      <c r="CQX37" s="291"/>
      <c r="CQY37" s="291"/>
      <c r="CQZ37" s="291"/>
      <c r="CRA37" s="291"/>
      <c r="CRB37" s="291"/>
      <c r="CRC37" s="291"/>
      <c r="CRD37" s="291"/>
      <c r="CRE37" s="291"/>
      <c r="CRF37" s="291"/>
      <c r="CRG37" s="291"/>
      <c r="CRH37" s="291"/>
      <c r="CRI37" s="291"/>
      <c r="CRJ37" s="291"/>
      <c r="CRK37" s="291"/>
      <c r="CRL37" s="291"/>
      <c r="CRM37" s="291"/>
      <c r="CRN37" s="291"/>
      <c r="CRO37" s="291"/>
      <c r="CRP37" s="291"/>
      <c r="CRQ37" s="291"/>
      <c r="CRR37" s="291"/>
      <c r="CRS37" s="291"/>
      <c r="CRT37" s="291"/>
      <c r="CRU37" s="291"/>
      <c r="CRV37" s="291"/>
      <c r="CRW37" s="291"/>
      <c r="CRX37" s="291"/>
      <c r="CRY37" s="291"/>
      <c r="CRZ37" s="291"/>
      <c r="CSA37" s="291"/>
      <c r="CSB37" s="291"/>
      <c r="CSC37" s="291"/>
      <c r="CSD37" s="291"/>
      <c r="CSE37" s="291"/>
      <c r="CSF37" s="291"/>
      <c r="CSG37" s="291"/>
      <c r="CSH37" s="291"/>
      <c r="CSI37" s="291"/>
      <c r="CSJ37" s="291"/>
      <c r="CSK37" s="291"/>
      <c r="CSL37" s="291"/>
      <c r="CSM37" s="291"/>
      <c r="CSN37" s="291"/>
      <c r="CSO37" s="291"/>
      <c r="CSP37" s="291"/>
      <c r="CSQ37" s="291"/>
      <c r="CSR37" s="291"/>
      <c r="CSS37" s="291"/>
      <c r="CST37" s="291"/>
      <c r="CSU37" s="291"/>
      <c r="CSV37" s="291"/>
      <c r="CSW37" s="291"/>
      <c r="CSX37" s="291"/>
      <c r="CSY37" s="291"/>
      <c r="CSZ37" s="291"/>
      <c r="CTA37" s="291"/>
      <c r="CTB37" s="291"/>
      <c r="CTC37" s="291"/>
      <c r="CTD37" s="291"/>
      <c r="CTE37" s="291"/>
      <c r="CTF37" s="291"/>
      <c r="CTG37" s="291"/>
      <c r="CTH37" s="291"/>
      <c r="CTI37" s="291"/>
      <c r="CTJ37" s="291"/>
      <c r="CTK37" s="291"/>
      <c r="CTL37" s="291"/>
      <c r="CTM37" s="291"/>
      <c r="CTN37" s="291"/>
      <c r="CTO37" s="291"/>
      <c r="CTP37" s="291"/>
      <c r="CTQ37" s="291"/>
      <c r="CTR37" s="291"/>
      <c r="CTS37" s="291"/>
      <c r="CTT37" s="291"/>
      <c r="CTU37" s="291"/>
      <c r="CTV37" s="291"/>
      <c r="CTW37" s="291"/>
      <c r="CTX37" s="291"/>
      <c r="CTY37" s="291"/>
      <c r="CTZ37" s="291"/>
      <c r="CUA37" s="291"/>
      <c r="CUB37" s="291"/>
      <c r="CUC37" s="291"/>
      <c r="CUD37" s="291"/>
      <c r="CUE37" s="291"/>
      <c r="CUF37" s="291"/>
      <c r="CUG37" s="291"/>
      <c r="CUH37" s="291"/>
      <c r="CUI37" s="291"/>
      <c r="CUJ37" s="291"/>
      <c r="CUK37" s="291"/>
      <c r="CUL37" s="291"/>
      <c r="CUM37" s="291"/>
      <c r="CUN37" s="291"/>
      <c r="CUO37" s="291"/>
      <c r="CUP37" s="291"/>
      <c r="CUQ37" s="291"/>
      <c r="CUR37" s="291"/>
      <c r="CUS37" s="291"/>
      <c r="CUT37" s="291"/>
      <c r="CUU37" s="291"/>
      <c r="CUV37" s="291"/>
      <c r="CUW37" s="291"/>
      <c r="CUX37" s="291"/>
      <c r="CUY37" s="291"/>
      <c r="CUZ37" s="291"/>
      <c r="CVA37" s="291"/>
      <c r="CVB37" s="291"/>
      <c r="CVC37" s="291"/>
      <c r="CVD37" s="291"/>
      <c r="CVE37" s="291"/>
      <c r="CVF37" s="291"/>
      <c r="CVG37" s="291"/>
      <c r="CVH37" s="291"/>
      <c r="CVI37" s="291"/>
      <c r="CVJ37" s="291"/>
      <c r="CVK37" s="291"/>
      <c r="CVL37" s="291"/>
      <c r="CVM37" s="291"/>
      <c r="CVN37" s="291"/>
      <c r="CVO37" s="291"/>
      <c r="CVP37" s="291"/>
      <c r="CVQ37" s="291"/>
      <c r="CVR37" s="291"/>
      <c r="CVS37" s="291"/>
      <c r="CVT37" s="291"/>
      <c r="CVU37" s="291"/>
      <c r="CVV37" s="291"/>
      <c r="CVW37" s="291"/>
      <c r="CVX37" s="291"/>
      <c r="CVY37" s="291"/>
      <c r="CVZ37" s="291"/>
      <c r="CWA37" s="291"/>
      <c r="CWB37" s="291"/>
      <c r="CWC37" s="291"/>
      <c r="CWD37" s="291"/>
      <c r="CWE37" s="291"/>
      <c r="CWF37" s="291"/>
      <c r="CWG37" s="291"/>
      <c r="CWH37" s="291"/>
      <c r="CWI37" s="291"/>
      <c r="CWJ37" s="291"/>
      <c r="CWK37" s="291"/>
      <c r="CWL37" s="291"/>
      <c r="CWM37" s="291"/>
      <c r="CWN37" s="291"/>
      <c r="CWO37" s="291"/>
      <c r="CWP37" s="291"/>
      <c r="CWQ37" s="291"/>
      <c r="CWR37" s="291"/>
      <c r="CWS37" s="291"/>
      <c r="CWT37" s="291"/>
      <c r="CWU37" s="291"/>
      <c r="CWV37" s="291"/>
      <c r="CWW37" s="291"/>
      <c r="CWX37" s="291"/>
      <c r="CWY37" s="291"/>
      <c r="CWZ37" s="291"/>
      <c r="CXA37" s="291"/>
      <c r="CXB37" s="291"/>
      <c r="CXC37" s="291"/>
      <c r="CXD37" s="291"/>
      <c r="CXE37" s="291"/>
      <c r="CXF37" s="291"/>
      <c r="CXG37" s="291"/>
      <c r="CXH37" s="291"/>
      <c r="CXI37" s="291"/>
      <c r="CXJ37" s="291"/>
      <c r="CXK37" s="291"/>
      <c r="CXL37" s="291"/>
      <c r="CXM37" s="291"/>
      <c r="CXN37" s="291"/>
      <c r="CXO37" s="291"/>
      <c r="CXP37" s="291"/>
      <c r="CXQ37" s="291"/>
      <c r="CXR37" s="291"/>
      <c r="CXS37" s="291"/>
      <c r="CXT37" s="291"/>
      <c r="CXU37" s="291"/>
      <c r="CXV37" s="291"/>
      <c r="CXW37" s="291"/>
      <c r="CXX37" s="291"/>
      <c r="CXY37" s="291"/>
      <c r="CXZ37" s="291"/>
      <c r="CYA37" s="291"/>
      <c r="CYB37" s="291"/>
      <c r="CYC37" s="291"/>
      <c r="CYD37" s="291"/>
      <c r="CYE37" s="291"/>
      <c r="CYF37" s="291"/>
      <c r="CYG37" s="291"/>
      <c r="CYH37" s="291"/>
      <c r="CYI37" s="291"/>
      <c r="CYJ37" s="291"/>
      <c r="CYK37" s="291"/>
      <c r="CYL37" s="291"/>
      <c r="CYM37" s="291"/>
      <c r="CYN37" s="291"/>
      <c r="CYO37" s="291"/>
      <c r="CYP37" s="291"/>
      <c r="CYQ37" s="291"/>
      <c r="CYR37" s="291"/>
      <c r="CYS37" s="291"/>
      <c r="CYT37" s="291"/>
      <c r="CYU37" s="291"/>
      <c r="CYV37" s="291"/>
      <c r="CYW37" s="291"/>
      <c r="CYX37" s="291"/>
      <c r="CYY37" s="291"/>
      <c r="CYZ37" s="291"/>
      <c r="CZA37" s="291"/>
      <c r="CZB37" s="291"/>
      <c r="CZC37" s="291"/>
      <c r="CZD37" s="291"/>
      <c r="CZE37" s="291"/>
      <c r="CZF37" s="291"/>
      <c r="CZG37" s="291"/>
      <c r="CZH37" s="291"/>
      <c r="CZI37" s="291"/>
      <c r="CZJ37" s="291"/>
      <c r="CZK37" s="291"/>
      <c r="CZL37" s="291"/>
      <c r="CZM37" s="291"/>
      <c r="CZN37" s="291"/>
      <c r="CZO37" s="291"/>
      <c r="CZP37" s="291"/>
      <c r="CZQ37" s="291"/>
      <c r="CZR37" s="291"/>
      <c r="CZS37" s="291"/>
      <c r="CZT37" s="291"/>
      <c r="CZU37" s="291"/>
      <c r="CZV37" s="291"/>
      <c r="CZW37" s="291"/>
      <c r="CZX37" s="291"/>
      <c r="CZY37" s="291"/>
      <c r="CZZ37" s="291"/>
      <c r="DAA37" s="291"/>
      <c r="DAB37" s="291"/>
      <c r="DAC37" s="291"/>
      <c r="DAD37" s="291"/>
      <c r="DAE37" s="291"/>
      <c r="DAF37" s="291"/>
      <c r="DAG37" s="291"/>
      <c r="DAH37" s="291"/>
      <c r="DAI37" s="291"/>
      <c r="DAJ37" s="291"/>
      <c r="DAK37" s="291"/>
      <c r="DAL37" s="291"/>
      <c r="DAM37" s="291"/>
      <c r="DAN37" s="291"/>
      <c r="DAO37" s="291"/>
      <c r="DAP37" s="291"/>
      <c r="DAQ37" s="291"/>
      <c r="DAR37" s="291"/>
      <c r="DAS37" s="291"/>
      <c r="DAT37" s="291"/>
      <c r="DAU37" s="291"/>
      <c r="DAV37" s="291"/>
      <c r="DAW37" s="291"/>
      <c r="DAX37" s="291"/>
      <c r="DAY37" s="291"/>
      <c r="DAZ37" s="291"/>
      <c r="DBA37" s="291"/>
      <c r="DBB37" s="291"/>
      <c r="DBC37" s="291"/>
      <c r="DBD37" s="291"/>
      <c r="DBE37" s="291"/>
      <c r="DBF37" s="291"/>
      <c r="DBG37" s="291"/>
      <c r="DBH37" s="291"/>
      <c r="DBI37" s="291"/>
      <c r="DBJ37" s="291"/>
      <c r="DBK37" s="291"/>
      <c r="DBL37" s="291"/>
      <c r="DBM37" s="291"/>
      <c r="DBN37" s="291"/>
      <c r="DBO37" s="291"/>
      <c r="DBP37" s="291"/>
      <c r="DBQ37" s="291"/>
      <c r="DBR37" s="291"/>
      <c r="DBS37" s="291"/>
      <c r="DBT37" s="291"/>
      <c r="DBU37" s="291"/>
      <c r="DBV37" s="291"/>
      <c r="DBW37" s="291"/>
      <c r="DBX37" s="291"/>
      <c r="DBY37" s="291"/>
      <c r="DBZ37" s="291"/>
      <c r="DCA37" s="291"/>
      <c r="DCB37" s="291"/>
      <c r="DCC37" s="291"/>
      <c r="DCD37" s="291"/>
      <c r="DCE37" s="291"/>
      <c r="DCF37" s="291"/>
      <c r="DCG37" s="291"/>
      <c r="DCH37" s="291"/>
      <c r="DCI37" s="291"/>
      <c r="DCJ37" s="291"/>
      <c r="DCK37" s="291"/>
      <c r="DCL37" s="291"/>
      <c r="DCM37" s="291"/>
      <c r="DCN37" s="291"/>
      <c r="DCO37" s="291"/>
      <c r="DCP37" s="291"/>
      <c r="DCQ37" s="291"/>
      <c r="DCR37" s="291"/>
      <c r="DCS37" s="291"/>
      <c r="DCT37" s="291"/>
      <c r="DCU37" s="291"/>
      <c r="DCV37" s="291"/>
      <c r="DCW37" s="291"/>
      <c r="DCX37" s="291"/>
      <c r="DCY37" s="291"/>
      <c r="DCZ37" s="291"/>
      <c r="DDA37" s="291"/>
      <c r="DDB37" s="291"/>
      <c r="DDC37" s="291"/>
      <c r="DDD37" s="291"/>
      <c r="DDE37" s="291"/>
      <c r="DDF37" s="291"/>
      <c r="DDG37" s="291"/>
      <c r="DDH37" s="291"/>
      <c r="DDI37" s="291"/>
      <c r="DDJ37" s="291"/>
      <c r="DDK37" s="291"/>
      <c r="DDL37" s="291"/>
      <c r="DDM37" s="291"/>
      <c r="DDN37" s="291"/>
      <c r="DDO37" s="291"/>
      <c r="DDP37" s="291"/>
      <c r="DDQ37" s="291"/>
      <c r="DDR37" s="291"/>
      <c r="DDS37" s="291"/>
      <c r="DDT37" s="291"/>
      <c r="DDU37" s="291"/>
      <c r="DDV37" s="291"/>
      <c r="DDW37" s="291"/>
      <c r="DDX37" s="291"/>
      <c r="DDY37" s="291"/>
      <c r="DDZ37" s="291"/>
      <c r="DEA37" s="291"/>
      <c r="DEB37" s="291"/>
      <c r="DEC37" s="291"/>
      <c r="DED37" s="291"/>
      <c r="DEE37" s="291"/>
      <c r="DEF37" s="291"/>
      <c r="DEG37" s="291"/>
      <c r="DEH37" s="291"/>
      <c r="DEI37" s="291"/>
      <c r="DEJ37" s="291"/>
      <c r="DEK37" s="291"/>
      <c r="DEL37" s="291"/>
      <c r="DEM37" s="291"/>
      <c r="DEN37" s="291"/>
      <c r="DEO37" s="291"/>
      <c r="DEP37" s="291"/>
      <c r="DEQ37" s="291"/>
      <c r="DER37" s="291"/>
      <c r="DES37" s="291"/>
      <c r="DET37" s="291"/>
      <c r="DEU37" s="291"/>
      <c r="DEV37" s="291"/>
      <c r="DEW37" s="291"/>
      <c r="DEX37" s="291"/>
      <c r="DEY37" s="291"/>
      <c r="DEZ37" s="291"/>
      <c r="DFA37" s="291"/>
      <c r="DFB37" s="291"/>
      <c r="DFC37" s="291"/>
      <c r="DFD37" s="291"/>
      <c r="DFE37" s="291"/>
      <c r="DFF37" s="291"/>
      <c r="DFG37" s="291"/>
      <c r="DFH37" s="291"/>
      <c r="DFI37" s="291"/>
      <c r="DFJ37" s="291"/>
      <c r="DFK37" s="291"/>
      <c r="DFL37" s="291"/>
      <c r="DFM37" s="291"/>
      <c r="DFN37" s="291"/>
      <c r="DFO37" s="291"/>
      <c r="DFP37" s="291"/>
      <c r="DFQ37" s="291"/>
      <c r="DFR37" s="291"/>
      <c r="DFS37" s="291"/>
      <c r="DFT37" s="291"/>
      <c r="DFU37" s="291"/>
      <c r="DFV37" s="291"/>
      <c r="DFW37" s="291"/>
      <c r="DFX37" s="291"/>
      <c r="DFY37" s="291"/>
      <c r="DFZ37" s="291"/>
      <c r="DGA37" s="291"/>
      <c r="DGB37" s="291"/>
      <c r="DGC37" s="291"/>
      <c r="DGD37" s="291"/>
      <c r="DGE37" s="291"/>
      <c r="DGF37" s="291"/>
      <c r="DGG37" s="291"/>
      <c r="DGH37" s="291"/>
      <c r="DGI37" s="291"/>
      <c r="DGJ37" s="291"/>
      <c r="DGK37" s="291"/>
      <c r="DGL37" s="291"/>
      <c r="DGM37" s="291"/>
      <c r="DGN37" s="291"/>
      <c r="DGO37" s="291"/>
      <c r="DGP37" s="291"/>
      <c r="DGQ37" s="291"/>
      <c r="DGR37" s="291"/>
      <c r="DGS37" s="291"/>
      <c r="DGT37" s="291"/>
      <c r="DGU37" s="291"/>
      <c r="DGV37" s="291"/>
      <c r="DGW37" s="291"/>
      <c r="DGX37" s="291"/>
      <c r="DGY37" s="291"/>
      <c r="DGZ37" s="291"/>
      <c r="DHA37" s="291"/>
      <c r="DHB37" s="291"/>
      <c r="DHC37" s="291"/>
      <c r="DHD37" s="291"/>
      <c r="DHE37" s="291"/>
      <c r="DHF37" s="291"/>
      <c r="DHG37" s="291"/>
      <c r="DHH37" s="291"/>
      <c r="DHI37" s="291"/>
      <c r="DHJ37" s="291"/>
      <c r="DHK37" s="291"/>
      <c r="DHL37" s="291"/>
      <c r="DHM37" s="291"/>
      <c r="DHN37" s="291"/>
      <c r="DHO37" s="291"/>
      <c r="DHP37" s="291"/>
      <c r="DHQ37" s="291"/>
      <c r="DHR37" s="291"/>
      <c r="DHS37" s="291"/>
      <c r="DHT37" s="291"/>
      <c r="DHU37" s="291"/>
      <c r="DHV37" s="291"/>
      <c r="DHW37" s="291"/>
      <c r="DHX37" s="291"/>
      <c r="DHY37" s="291"/>
      <c r="DHZ37" s="291"/>
      <c r="DIA37" s="291"/>
      <c r="DIB37" s="291"/>
      <c r="DIC37" s="291"/>
      <c r="DID37" s="291"/>
      <c r="DIE37" s="291"/>
      <c r="DIF37" s="291"/>
      <c r="DIG37" s="291"/>
      <c r="DIH37" s="291"/>
      <c r="DII37" s="291"/>
      <c r="DIJ37" s="291"/>
      <c r="DIK37" s="291"/>
      <c r="DIL37" s="291"/>
      <c r="DIM37" s="291"/>
      <c r="DIN37" s="291"/>
      <c r="DIO37" s="291"/>
      <c r="DIP37" s="291"/>
      <c r="DIQ37" s="291"/>
      <c r="DIR37" s="291"/>
      <c r="DIS37" s="291"/>
      <c r="DIT37" s="291"/>
      <c r="DIU37" s="291"/>
      <c r="DIV37" s="291"/>
      <c r="DIW37" s="291"/>
      <c r="DIX37" s="291"/>
      <c r="DIY37" s="291"/>
      <c r="DIZ37" s="291"/>
      <c r="DJA37" s="291"/>
      <c r="DJB37" s="291"/>
      <c r="DJC37" s="291"/>
      <c r="DJD37" s="291"/>
      <c r="DJE37" s="291"/>
      <c r="DJF37" s="291"/>
      <c r="DJG37" s="291"/>
      <c r="DJH37" s="291"/>
      <c r="DJI37" s="291"/>
      <c r="DJJ37" s="291"/>
      <c r="DJK37" s="291"/>
      <c r="DJL37" s="291"/>
      <c r="DJM37" s="291"/>
      <c r="DJN37" s="291"/>
      <c r="DJO37" s="291"/>
      <c r="DJP37" s="291"/>
      <c r="DJQ37" s="291"/>
      <c r="DJR37" s="291"/>
      <c r="DJS37" s="291"/>
      <c r="DJT37" s="291"/>
      <c r="DJU37" s="291"/>
      <c r="DJV37" s="291"/>
      <c r="DJW37" s="291"/>
      <c r="DJX37" s="291"/>
      <c r="DJY37" s="291"/>
      <c r="DJZ37" s="291"/>
      <c r="DKA37" s="291"/>
      <c r="DKB37" s="291"/>
      <c r="DKC37" s="291"/>
      <c r="DKD37" s="291"/>
      <c r="DKE37" s="291"/>
      <c r="DKF37" s="291"/>
      <c r="DKG37" s="291"/>
      <c r="DKH37" s="291"/>
      <c r="DKI37" s="291"/>
      <c r="DKJ37" s="291"/>
      <c r="DKK37" s="291"/>
      <c r="DKL37" s="291"/>
      <c r="DKM37" s="291"/>
      <c r="DKN37" s="291"/>
      <c r="DKO37" s="291"/>
      <c r="DKP37" s="291"/>
      <c r="DKQ37" s="291"/>
      <c r="DKR37" s="291"/>
      <c r="DKS37" s="291"/>
      <c r="DKT37" s="291"/>
      <c r="DKU37" s="291"/>
      <c r="DKV37" s="291"/>
      <c r="DKW37" s="291"/>
      <c r="DKX37" s="291"/>
      <c r="DKY37" s="291"/>
      <c r="DKZ37" s="291"/>
      <c r="DLA37" s="291"/>
      <c r="DLB37" s="291"/>
      <c r="DLC37" s="291"/>
      <c r="DLD37" s="291"/>
      <c r="DLE37" s="291"/>
      <c r="DLF37" s="291"/>
      <c r="DLG37" s="291"/>
      <c r="DLH37" s="291"/>
      <c r="DLI37" s="291"/>
      <c r="DLJ37" s="291"/>
      <c r="DLK37" s="291"/>
      <c r="DLL37" s="291"/>
      <c r="DLM37" s="291"/>
      <c r="DLN37" s="291"/>
      <c r="DLO37" s="291"/>
      <c r="DLP37" s="291"/>
      <c r="DLQ37" s="291"/>
      <c r="DLR37" s="291"/>
      <c r="DLS37" s="291"/>
      <c r="DLT37" s="291"/>
      <c r="DLU37" s="291"/>
      <c r="DLV37" s="291"/>
      <c r="DLW37" s="291"/>
      <c r="DLX37" s="291"/>
      <c r="DLY37" s="291"/>
      <c r="DLZ37" s="291"/>
      <c r="DMA37" s="291"/>
      <c r="DMB37" s="291"/>
      <c r="DMC37" s="291"/>
      <c r="DMD37" s="291"/>
      <c r="DME37" s="291"/>
      <c r="DMF37" s="291"/>
      <c r="DMG37" s="291"/>
      <c r="DMH37" s="291"/>
      <c r="DMI37" s="291"/>
      <c r="DMJ37" s="291"/>
      <c r="DMK37" s="291"/>
      <c r="DML37" s="291"/>
      <c r="DMM37" s="291"/>
      <c r="DMN37" s="291"/>
      <c r="DMO37" s="291"/>
      <c r="DMP37" s="291"/>
      <c r="DMQ37" s="291"/>
      <c r="DMR37" s="291"/>
      <c r="DMS37" s="291"/>
      <c r="DMT37" s="291"/>
      <c r="DMU37" s="291"/>
      <c r="DMV37" s="291"/>
      <c r="DMW37" s="291"/>
      <c r="DMX37" s="291"/>
      <c r="DMY37" s="291"/>
      <c r="DMZ37" s="291"/>
      <c r="DNA37" s="291"/>
      <c r="DNB37" s="291"/>
      <c r="DNC37" s="291"/>
      <c r="DND37" s="291"/>
      <c r="DNE37" s="291"/>
      <c r="DNF37" s="291"/>
      <c r="DNG37" s="291"/>
      <c r="DNH37" s="291"/>
      <c r="DNI37" s="291"/>
      <c r="DNJ37" s="291"/>
      <c r="DNK37" s="291"/>
      <c r="DNL37" s="291"/>
      <c r="DNM37" s="291"/>
      <c r="DNN37" s="291"/>
      <c r="DNO37" s="291"/>
      <c r="DNP37" s="291"/>
      <c r="DNQ37" s="291"/>
      <c r="DNR37" s="291"/>
      <c r="DNS37" s="291"/>
      <c r="DNT37" s="291"/>
      <c r="DNU37" s="291"/>
      <c r="DNV37" s="291"/>
      <c r="DNW37" s="291"/>
      <c r="DNX37" s="291"/>
      <c r="DNY37" s="291"/>
      <c r="DNZ37" s="291"/>
      <c r="DOA37" s="291"/>
      <c r="DOB37" s="291"/>
      <c r="DOC37" s="291"/>
      <c r="DOD37" s="291"/>
      <c r="DOE37" s="291"/>
      <c r="DOF37" s="291"/>
      <c r="DOG37" s="291"/>
      <c r="DOH37" s="291"/>
      <c r="DOI37" s="291"/>
      <c r="DOJ37" s="291"/>
      <c r="DOK37" s="291"/>
      <c r="DOL37" s="291"/>
      <c r="DOM37" s="291"/>
      <c r="DON37" s="291"/>
      <c r="DOO37" s="291"/>
      <c r="DOP37" s="291"/>
      <c r="DOQ37" s="291"/>
      <c r="DOR37" s="291"/>
      <c r="DOS37" s="291"/>
      <c r="DOT37" s="291"/>
      <c r="DOU37" s="291"/>
      <c r="DOV37" s="291"/>
      <c r="DOW37" s="291"/>
      <c r="DOX37" s="291"/>
      <c r="DOY37" s="291"/>
      <c r="DOZ37" s="291"/>
      <c r="DPA37" s="291"/>
      <c r="DPB37" s="291"/>
      <c r="DPC37" s="291"/>
      <c r="DPD37" s="291"/>
      <c r="DPE37" s="291"/>
      <c r="DPF37" s="291"/>
      <c r="DPG37" s="291"/>
      <c r="DPH37" s="291"/>
      <c r="DPI37" s="291"/>
      <c r="DPJ37" s="291"/>
      <c r="DPK37" s="291"/>
      <c r="DPL37" s="291"/>
      <c r="DPM37" s="291"/>
      <c r="DPN37" s="291"/>
      <c r="DPO37" s="291"/>
      <c r="DPP37" s="291"/>
      <c r="DPQ37" s="291"/>
      <c r="DPR37" s="291"/>
      <c r="DPS37" s="291"/>
      <c r="DPT37" s="291"/>
      <c r="DPU37" s="291"/>
      <c r="DPV37" s="291"/>
      <c r="DPW37" s="291"/>
      <c r="DPX37" s="291"/>
      <c r="DPY37" s="291"/>
      <c r="DPZ37" s="291"/>
      <c r="DQA37" s="291"/>
      <c r="DQB37" s="291"/>
      <c r="DQC37" s="291"/>
      <c r="DQD37" s="291"/>
      <c r="DQE37" s="291"/>
      <c r="DQF37" s="291"/>
      <c r="DQG37" s="291"/>
      <c r="DQH37" s="291"/>
      <c r="DQI37" s="291"/>
      <c r="DQJ37" s="291"/>
      <c r="DQK37" s="291"/>
      <c r="DQL37" s="291"/>
      <c r="DQM37" s="291"/>
      <c r="DQN37" s="291"/>
      <c r="DQO37" s="291"/>
      <c r="DQP37" s="291"/>
      <c r="DQQ37" s="291"/>
      <c r="DQR37" s="291"/>
      <c r="DQS37" s="291"/>
      <c r="DQT37" s="291"/>
      <c r="DQU37" s="291"/>
      <c r="DQV37" s="291"/>
      <c r="DQW37" s="291"/>
      <c r="DQX37" s="291"/>
      <c r="DQY37" s="291"/>
      <c r="DQZ37" s="291"/>
      <c r="DRA37" s="291"/>
      <c r="DRB37" s="291"/>
      <c r="DRC37" s="291"/>
      <c r="DRD37" s="291"/>
      <c r="DRE37" s="291"/>
      <c r="DRF37" s="291"/>
      <c r="DRG37" s="291"/>
      <c r="DRH37" s="291"/>
      <c r="DRI37" s="291"/>
      <c r="DRJ37" s="291"/>
      <c r="DRK37" s="291"/>
      <c r="DRL37" s="291"/>
      <c r="DRM37" s="291"/>
      <c r="DRN37" s="291"/>
      <c r="DRO37" s="291"/>
      <c r="DRP37" s="291"/>
      <c r="DRQ37" s="291"/>
      <c r="DRR37" s="291"/>
      <c r="DRS37" s="291"/>
      <c r="DRT37" s="291"/>
      <c r="DRU37" s="291"/>
      <c r="DRV37" s="291"/>
      <c r="DRW37" s="291"/>
      <c r="DRX37" s="291"/>
      <c r="DRY37" s="291"/>
      <c r="DRZ37" s="291"/>
      <c r="DSA37" s="291"/>
      <c r="DSB37" s="291"/>
      <c r="DSC37" s="291"/>
      <c r="DSD37" s="291"/>
      <c r="DSE37" s="291"/>
      <c r="DSF37" s="291"/>
      <c r="DSG37" s="291"/>
      <c r="DSH37" s="291"/>
      <c r="DSI37" s="291"/>
      <c r="DSJ37" s="291"/>
      <c r="DSK37" s="291"/>
      <c r="DSL37" s="291"/>
      <c r="DSM37" s="291"/>
      <c r="DSN37" s="291"/>
      <c r="DSO37" s="291"/>
      <c r="DSP37" s="291"/>
      <c r="DSQ37" s="291"/>
      <c r="DSR37" s="291"/>
      <c r="DSS37" s="291"/>
      <c r="DST37" s="291"/>
      <c r="DSU37" s="291"/>
      <c r="DSV37" s="291"/>
      <c r="DSW37" s="291"/>
      <c r="DSX37" s="291"/>
      <c r="DSY37" s="291"/>
      <c r="DSZ37" s="291"/>
      <c r="DTA37" s="291"/>
      <c r="DTB37" s="291"/>
      <c r="DTC37" s="291"/>
      <c r="DTD37" s="291"/>
      <c r="DTE37" s="291"/>
      <c r="DTF37" s="291"/>
      <c r="DTG37" s="291"/>
      <c r="DTH37" s="291"/>
      <c r="DTI37" s="291"/>
      <c r="DTJ37" s="291"/>
      <c r="DTK37" s="291"/>
      <c r="DTL37" s="291"/>
      <c r="DTM37" s="291"/>
      <c r="DTN37" s="291"/>
      <c r="DTO37" s="291"/>
      <c r="DTP37" s="291"/>
      <c r="DTQ37" s="291"/>
      <c r="DTR37" s="291"/>
      <c r="DTS37" s="291"/>
      <c r="DTT37" s="291"/>
      <c r="DTU37" s="291"/>
      <c r="DTV37" s="291"/>
      <c r="DTW37" s="291"/>
      <c r="DTX37" s="291"/>
      <c r="DTY37" s="291"/>
      <c r="DTZ37" s="291"/>
      <c r="DUA37" s="291"/>
      <c r="DUB37" s="291"/>
      <c r="DUC37" s="291"/>
      <c r="DUD37" s="291"/>
      <c r="DUE37" s="291"/>
      <c r="DUF37" s="291"/>
      <c r="DUG37" s="291"/>
      <c r="DUH37" s="291"/>
      <c r="DUI37" s="291"/>
      <c r="DUJ37" s="291"/>
      <c r="DUK37" s="291"/>
      <c r="DUL37" s="291"/>
      <c r="DUM37" s="291"/>
      <c r="DUN37" s="291"/>
      <c r="DUO37" s="291"/>
      <c r="DUP37" s="291"/>
      <c r="DUQ37" s="291"/>
      <c r="DUR37" s="291"/>
      <c r="DUS37" s="291"/>
      <c r="DUT37" s="291"/>
      <c r="DUU37" s="291"/>
      <c r="DUV37" s="291"/>
      <c r="DUW37" s="291"/>
      <c r="DUX37" s="291"/>
      <c r="DUY37" s="291"/>
      <c r="DUZ37" s="291"/>
      <c r="DVA37" s="291"/>
      <c r="DVB37" s="291"/>
      <c r="DVC37" s="291"/>
      <c r="DVD37" s="291"/>
      <c r="DVE37" s="291"/>
      <c r="DVF37" s="291"/>
      <c r="DVG37" s="291"/>
      <c r="DVH37" s="291"/>
      <c r="DVI37" s="291"/>
      <c r="DVJ37" s="291"/>
      <c r="DVK37" s="291"/>
      <c r="DVL37" s="291"/>
      <c r="DVM37" s="291"/>
      <c r="DVN37" s="291"/>
      <c r="DVO37" s="291"/>
      <c r="DVP37" s="291"/>
      <c r="DVQ37" s="291"/>
      <c r="DVR37" s="291"/>
      <c r="DVS37" s="291"/>
      <c r="DVT37" s="291"/>
      <c r="DVU37" s="291"/>
      <c r="DVV37" s="291"/>
      <c r="DVW37" s="291"/>
      <c r="DVX37" s="291"/>
      <c r="DVY37" s="291"/>
      <c r="DVZ37" s="291"/>
      <c r="DWA37" s="291"/>
      <c r="DWB37" s="291"/>
      <c r="DWC37" s="291"/>
      <c r="DWD37" s="291"/>
      <c r="DWE37" s="291"/>
      <c r="DWF37" s="291"/>
      <c r="DWG37" s="291"/>
      <c r="DWH37" s="291"/>
      <c r="DWI37" s="291"/>
      <c r="DWJ37" s="291"/>
      <c r="DWK37" s="291"/>
      <c r="DWL37" s="291"/>
      <c r="DWM37" s="291"/>
      <c r="DWN37" s="291"/>
      <c r="DWO37" s="291"/>
      <c r="DWP37" s="291"/>
      <c r="DWQ37" s="291"/>
      <c r="DWR37" s="291"/>
      <c r="DWS37" s="291"/>
      <c r="DWT37" s="291"/>
      <c r="DWU37" s="291"/>
      <c r="DWV37" s="291"/>
      <c r="DWW37" s="291"/>
      <c r="DWX37" s="291"/>
      <c r="DWY37" s="291"/>
      <c r="DWZ37" s="291"/>
      <c r="DXA37" s="291"/>
      <c r="DXB37" s="291"/>
      <c r="DXC37" s="291"/>
      <c r="DXD37" s="291"/>
      <c r="DXE37" s="291"/>
      <c r="DXF37" s="291"/>
      <c r="DXG37" s="291"/>
      <c r="DXH37" s="291"/>
      <c r="DXI37" s="291"/>
      <c r="DXJ37" s="291"/>
      <c r="DXK37" s="291"/>
      <c r="DXL37" s="291"/>
      <c r="DXM37" s="291"/>
      <c r="DXN37" s="291"/>
      <c r="DXO37" s="291"/>
      <c r="DXP37" s="291"/>
      <c r="DXQ37" s="291"/>
      <c r="DXR37" s="291"/>
      <c r="DXS37" s="291"/>
      <c r="DXT37" s="291"/>
      <c r="DXU37" s="291"/>
      <c r="DXV37" s="291"/>
      <c r="DXW37" s="291"/>
      <c r="DXX37" s="291"/>
      <c r="DXY37" s="291"/>
      <c r="DXZ37" s="291"/>
      <c r="DYA37" s="291"/>
      <c r="DYB37" s="291"/>
      <c r="DYC37" s="291"/>
      <c r="DYD37" s="291"/>
      <c r="DYE37" s="291"/>
      <c r="DYF37" s="291"/>
      <c r="DYG37" s="291"/>
      <c r="DYH37" s="291"/>
      <c r="DYI37" s="291"/>
      <c r="DYJ37" s="291"/>
      <c r="DYK37" s="291"/>
      <c r="DYL37" s="291"/>
      <c r="DYM37" s="291"/>
      <c r="DYN37" s="291"/>
      <c r="DYO37" s="291"/>
      <c r="DYP37" s="291"/>
      <c r="DYQ37" s="291"/>
      <c r="DYR37" s="291"/>
      <c r="DYS37" s="291"/>
      <c r="DYT37" s="291"/>
      <c r="DYU37" s="291"/>
      <c r="DYV37" s="291"/>
      <c r="DYW37" s="291"/>
      <c r="DYX37" s="291"/>
      <c r="DYY37" s="291"/>
      <c r="DYZ37" s="291"/>
      <c r="DZA37" s="291"/>
      <c r="DZB37" s="291"/>
      <c r="DZC37" s="291"/>
      <c r="DZD37" s="291"/>
      <c r="DZE37" s="291"/>
      <c r="DZF37" s="291"/>
      <c r="DZG37" s="291"/>
      <c r="DZH37" s="291"/>
      <c r="DZI37" s="291"/>
      <c r="DZJ37" s="291"/>
      <c r="DZK37" s="291"/>
      <c r="DZL37" s="291"/>
      <c r="DZM37" s="291"/>
      <c r="DZN37" s="291"/>
      <c r="DZO37" s="291"/>
      <c r="DZP37" s="291"/>
      <c r="DZQ37" s="291"/>
      <c r="DZR37" s="291"/>
      <c r="DZS37" s="291"/>
      <c r="DZT37" s="291"/>
      <c r="DZU37" s="291"/>
      <c r="DZV37" s="291"/>
      <c r="DZW37" s="291"/>
      <c r="DZX37" s="291"/>
      <c r="DZY37" s="291"/>
      <c r="DZZ37" s="291"/>
      <c r="EAA37" s="291"/>
      <c r="EAB37" s="291"/>
      <c r="EAC37" s="291"/>
      <c r="EAD37" s="291"/>
      <c r="EAE37" s="291"/>
      <c r="EAF37" s="291"/>
      <c r="EAG37" s="291"/>
      <c r="EAH37" s="291"/>
      <c r="EAI37" s="291"/>
      <c r="EAJ37" s="291"/>
      <c r="EAK37" s="291"/>
      <c r="EAL37" s="291"/>
      <c r="EAM37" s="291"/>
      <c r="EAN37" s="291"/>
      <c r="EAO37" s="291"/>
      <c r="EAP37" s="291"/>
      <c r="EAQ37" s="291"/>
      <c r="EAR37" s="291"/>
      <c r="EAS37" s="291"/>
      <c r="EAT37" s="291"/>
      <c r="EAU37" s="291"/>
      <c r="EAV37" s="291"/>
      <c r="EAW37" s="291"/>
      <c r="EAX37" s="291"/>
      <c r="EAY37" s="291"/>
      <c r="EAZ37" s="291"/>
      <c r="EBA37" s="291"/>
      <c r="EBB37" s="291"/>
      <c r="EBC37" s="291"/>
      <c r="EBD37" s="291"/>
      <c r="EBE37" s="291"/>
      <c r="EBF37" s="291"/>
      <c r="EBG37" s="291"/>
      <c r="EBH37" s="291"/>
      <c r="EBI37" s="291"/>
      <c r="EBJ37" s="291"/>
      <c r="EBK37" s="291"/>
      <c r="EBL37" s="291"/>
      <c r="EBM37" s="291"/>
      <c r="EBN37" s="291"/>
      <c r="EBO37" s="291"/>
      <c r="EBP37" s="291"/>
      <c r="EBQ37" s="291"/>
      <c r="EBR37" s="291"/>
      <c r="EBS37" s="291"/>
      <c r="EBT37" s="291"/>
      <c r="EBU37" s="291"/>
      <c r="EBV37" s="291"/>
      <c r="EBW37" s="291"/>
      <c r="EBX37" s="291"/>
      <c r="EBY37" s="291"/>
      <c r="EBZ37" s="291"/>
      <c r="ECA37" s="291"/>
      <c r="ECB37" s="291"/>
      <c r="ECC37" s="291"/>
      <c r="ECD37" s="291"/>
      <c r="ECE37" s="291"/>
      <c r="ECF37" s="291"/>
      <c r="ECG37" s="291"/>
      <c r="ECH37" s="291"/>
      <c r="ECI37" s="291"/>
      <c r="ECJ37" s="291"/>
      <c r="ECK37" s="291"/>
      <c r="ECL37" s="291"/>
      <c r="ECM37" s="291"/>
      <c r="ECN37" s="291"/>
      <c r="ECO37" s="291"/>
      <c r="ECP37" s="291"/>
      <c r="ECQ37" s="291"/>
      <c r="ECR37" s="291"/>
      <c r="ECS37" s="291"/>
      <c r="ECT37" s="291"/>
      <c r="ECU37" s="291"/>
      <c r="ECV37" s="291"/>
      <c r="ECW37" s="291"/>
      <c r="ECX37" s="291"/>
      <c r="ECY37" s="291"/>
      <c r="ECZ37" s="291"/>
      <c r="EDA37" s="291"/>
      <c r="EDB37" s="291"/>
      <c r="EDC37" s="291"/>
      <c r="EDD37" s="291"/>
      <c r="EDE37" s="291"/>
      <c r="EDF37" s="291"/>
      <c r="EDG37" s="291"/>
      <c r="EDH37" s="291"/>
      <c r="EDI37" s="291"/>
      <c r="EDJ37" s="291"/>
      <c r="EDK37" s="291"/>
      <c r="EDL37" s="291"/>
      <c r="EDM37" s="291"/>
      <c r="EDN37" s="291"/>
      <c r="EDO37" s="291"/>
      <c r="EDP37" s="291"/>
      <c r="EDQ37" s="291"/>
      <c r="EDR37" s="291"/>
      <c r="EDS37" s="291"/>
      <c r="EDT37" s="291"/>
      <c r="EDU37" s="291"/>
      <c r="EDV37" s="291"/>
      <c r="EDW37" s="291"/>
      <c r="EDX37" s="291"/>
      <c r="EDY37" s="291"/>
      <c r="EDZ37" s="291"/>
      <c r="EEA37" s="291"/>
      <c r="EEB37" s="291"/>
      <c r="EEC37" s="291"/>
      <c r="EED37" s="291"/>
      <c r="EEE37" s="291"/>
      <c r="EEF37" s="291"/>
      <c r="EEG37" s="291"/>
      <c r="EEH37" s="291"/>
      <c r="EEI37" s="291"/>
      <c r="EEJ37" s="291"/>
      <c r="EEK37" s="291"/>
      <c r="EEL37" s="291"/>
      <c r="EEM37" s="291"/>
      <c r="EEN37" s="291"/>
      <c r="EEO37" s="291"/>
      <c r="EEP37" s="291"/>
      <c r="EEQ37" s="291"/>
      <c r="EER37" s="291"/>
      <c r="EES37" s="291"/>
      <c r="EET37" s="291"/>
      <c r="EEU37" s="291"/>
      <c r="EEV37" s="291"/>
      <c r="EEW37" s="291"/>
      <c r="EEX37" s="291"/>
      <c r="EEY37" s="291"/>
      <c r="EEZ37" s="291"/>
      <c r="EFA37" s="291"/>
      <c r="EFB37" s="291"/>
      <c r="EFC37" s="291"/>
      <c r="EFD37" s="291"/>
      <c r="EFE37" s="291"/>
      <c r="EFF37" s="291"/>
      <c r="EFG37" s="291"/>
      <c r="EFH37" s="291"/>
      <c r="EFI37" s="291"/>
      <c r="EFJ37" s="291"/>
      <c r="EFK37" s="291"/>
      <c r="EFL37" s="291"/>
      <c r="EFM37" s="291"/>
      <c r="EFN37" s="291"/>
      <c r="EFO37" s="291"/>
      <c r="EFP37" s="291"/>
      <c r="EFQ37" s="291"/>
      <c r="EFR37" s="291"/>
      <c r="EFS37" s="291"/>
      <c r="EFT37" s="291"/>
      <c r="EFU37" s="291"/>
      <c r="EFV37" s="291"/>
      <c r="EFW37" s="291"/>
      <c r="EFX37" s="291"/>
      <c r="EFY37" s="291"/>
      <c r="EFZ37" s="291"/>
      <c r="EGA37" s="291"/>
      <c r="EGB37" s="291"/>
      <c r="EGC37" s="291"/>
      <c r="EGD37" s="291"/>
      <c r="EGE37" s="291"/>
      <c r="EGF37" s="291"/>
      <c r="EGG37" s="291"/>
      <c r="EGH37" s="291"/>
      <c r="EGI37" s="291"/>
      <c r="EGJ37" s="291"/>
      <c r="EGK37" s="291"/>
      <c r="EGL37" s="291"/>
      <c r="EGM37" s="291"/>
      <c r="EGN37" s="291"/>
      <c r="EGO37" s="291"/>
      <c r="EGP37" s="291"/>
      <c r="EGQ37" s="291"/>
      <c r="EGR37" s="291"/>
      <c r="EGS37" s="291"/>
      <c r="EGT37" s="291"/>
      <c r="EGU37" s="291"/>
      <c r="EGV37" s="291"/>
      <c r="EGW37" s="291"/>
      <c r="EGX37" s="291"/>
      <c r="EGY37" s="291"/>
      <c r="EGZ37" s="291"/>
      <c r="EHA37" s="291"/>
      <c r="EHB37" s="291"/>
      <c r="EHC37" s="291"/>
      <c r="EHD37" s="291"/>
      <c r="EHE37" s="291"/>
      <c r="EHF37" s="291"/>
      <c r="EHG37" s="291"/>
      <c r="EHH37" s="291"/>
      <c r="EHI37" s="291"/>
      <c r="EHJ37" s="291"/>
      <c r="EHK37" s="291"/>
      <c r="EHL37" s="291"/>
      <c r="EHM37" s="291"/>
      <c r="EHN37" s="291"/>
      <c r="EHO37" s="291"/>
      <c r="EHP37" s="291"/>
      <c r="EHQ37" s="291"/>
      <c r="EHR37" s="291"/>
      <c r="EHS37" s="291"/>
      <c r="EHT37" s="291"/>
      <c r="EHU37" s="291"/>
      <c r="EHV37" s="291"/>
      <c r="EHW37" s="291"/>
      <c r="EHX37" s="291"/>
      <c r="EHY37" s="291"/>
      <c r="EHZ37" s="291"/>
      <c r="EIA37" s="291"/>
      <c r="EIB37" s="291"/>
      <c r="EIC37" s="291"/>
      <c r="EID37" s="291"/>
      <c r="EIE37" s="291"/>
      <c r="EIF37" s="291"/>
      <c r="EIG37" s="291"/>
      <c r="EIH37" s="291"/>
      <c r="EII37" s="291"/>
      <c r="EIJ37" s="291"/>
      <c r="EIK37" s="291"/>
      <c r="EIL37" s="291"/>
      <c r="EIM37" s="291"/>
      <c r="EIN37" s="291"/>
      <c r="EIO37" s="291"/>
      <c r="EIP37" s="291"/>
      <c r="EIQ37" s="291"/>
      <c r="EIR37" s="291"/>
      <c r="EIS37" s="291"/>
      <c r="EIT37" s="291"/>
      <c r="EIU37" s="291"/>
      <c r="EIV37" s="291"/>
      <c r="EIW37" s="291"/>
      <c r="EIX37" s="291"/>
      <c r="EIY37" s="291"/>
      <c r="EIZ37" s="291"/>
      <c r="EJA37" s="291"/>
      <c r="EJB37" s="291"/>
      <c r="EJC37" s="291"/>
      <c r="EJD37" s="291"/>
      <c r="EJE37" s="291"/>
      <c r="EJF37" s="291"/>
      <c r="EJG37" s="291"/>
      <c r="EJH37" s="291"/>
      <c r="EJI37" s="291"/>
      <c r="EJJ37" s="291"/>
      <c r="EJK37" s="291"/>
      <c r="EJL37" s="291"/>
      <c r="EJM37" s="291"/>
      <c r="EJN37" s="291"/>
      <c r="EJO37" s="291"/>
      <c r="EJP37" s="291"/>
      <c r="EJQ37" s="291"/>
      <c r="EJR37" s="291"/>
      <c r="EJS37" s="291"/>
      <c r="EJT37" s="291"/>
      <c r="EJU37" s="291"/>
      <c r="EJV37" s="291"/>
      <c r="EJW37" s="291"/>
      <c r="EJX37" s="291"/>
      <c r="EJY37" s="291"/>
      <c r="EJZ37" s="291"/>
      <c r="EKA37" s="291"/>
      <c r="EKB37" s="291"/>
      <c r="EKC37" s="291"/>
      <c r="EKD37" s="291"/>
      <c r="EKE37" s="291"/>
      <c r="EKF37" s="291"/>
      <c r="EKG37" s="291"/>
      <c r="EKH37" s="291"/>
      <c r="EKI37" s="291"/>
      <c r="EKJ37" s="291"/>
      <c r="EKK37" s="291"/>
      <c r="EKL37" s="291"/>
      <c r="EKM37" s="291"/>
      <c r="EKN37" s="291"/>
      <c r="EKO37" s="291"/>
      <c r="EKP37" s="291"/>
      <c r="EKQ37" s="291"/>
      <c r="EKR37" s="291"/>
      <c r="EKS37" s="291"/>
      <c r="EKT37" s="291"/>
      <c r="EKU37" s="291"/>
      <c r="EKV37" s="291"/>
      <c r="EKW37" s="291"/>
      <c r="EKX37" s="291"/>
      <c r="EKY37" s="291"/>
      <c r="EKZ37" s="291"/>
      <c r="ELA37" s="291"/>
      <c r="ELB37" s="291"/>
      <c r="ELC37" s="291"/>
      <c r="ELD37" s="291"/>
      <c r="ELE37" s="291"/>
      <c r="ELF37" s="291"/>
      <c r="ELG37" s="291"/>
      <c r="ELH37" s="291"/>
      <c r="ELI37" s="291"/>
      <c r="ELJ37" s="291"/>
      <c r="ELK37" s="291"/>
      <c r="ELL37" s="291"/>
      <c r="ELM37" s="291"/>
      <c r="ELN37" s="291"/>
      <c r="ELO37" s="291"/>
      <c r="ELP37" s="291"/>
      <c r="ELQ37" s="291"/>
      <c r="ELR37" s="291"/>
      <c r="ELS37" s="291"/>
      <c r="ELT37" s="291"/>
      <c r="ELU37" s="291"/>
      <c r="ELV37" s="291"/>
      <c r="ELW37" s="291"/>
      <c r="ELX37" s="291"/>
      <c r="ELY37" s="291"/>
      <c r="ELZ37" s="291"/>
      <c r="EMA37" s="291"/>
      <c r="EMB37" s="291"/>
      <c r="EMC37" s="291"/>
      <c r="EMD37" s="291"/>
      <c r="EME37" s="291"/>
      <c r="EMF37" s="291"/>
      <c r="EMG37" s="291"/>
      <c r="EMH37" s="291"/>
      <c r="EMI37" s="291"/>
      <c r="EMJ37" s="291"/>
      <c r="EMK37" s="291"/>
      <c r="EML37" s="291"/>
      <c r="EMM37" s="291"/>
      <c r="EMN37" s="291"/>
      <c r="EMO37" s="291"/>
      <c r="EMP37" s="291"/>
      <c r="EMQ37" s="291"/>
      <c r="EMR37" s="291"/>
      <c r="EMS37" s="291"/>
      <c r="EMT37" s="291"/>
      <c r="EMU37" s="291"/>
      <c r="EMV37" s="291"/>
      <c r="EMW37" s="291"/>
      <c r="EMX37" s="291"/>
      <c r="EMY37" s="291"/>
      <c r="EMZ37" s="291"/>
      <c r="ENA37" s="291"/>
      <c r="ENB37" s="291"/>
      <c r="ENC37" s="291"/>
      <c r="END37" s="291"/>
      <c r="ENE37" s="291"/>
      <c r="ENF37" s="291"/>
      <c r="ENG37" s="291"/>
      <c r="ENH37" s="291"/>
      <c r="ENI37" s="291"/>
      <c r="ENJ37" s="291"/>
      <c r="ENK37" s="291"/>
      <c r="ENL37" s="291"/>
      <c r="ENM37" s="291"/>
      <c r="ENN37" s="291"/>
      <c r="ENO37" s="291"/>
      <c r="ENP37" s="291"/>
      <c r="ENQ37" s="291"/>
      <c r="ENR37" s="291"/>
      <c r="ENS37" s="291"/>
      <c r="ENT37" s="291"/>
      <c r="ENU37" s="291"/>
      <c r="ENV37" s="291"/>
      <c r="ENW37" s="291"/>
      <c r="ENX37" s="291"/>
      <c r="ENY37" s="291"/>
      <c r="ENZ37" s="291"/>
      <c r="EOA37" s="291"/>
      <c r="EOB37" s="291"/>
      <c r="EOC37" s="291"/>
      <c r="EOD37" s="291"/>
      <c r="EOE37" s="291"/>
      <c r="EOF37" s="291"/>
      <c r="EOG37" s="291"/>
      <c r="EOH37" s="291"/>
      <c r="EOI37" s="291"/>
      <c r="EOJ37" s="291"/>
      <c r="EOK37" s="291"/>
      <c r="EOL37" s="291"/>
      <c r="EOM37" s="291"/>
      <c r="EON37" s="291"/>
      <c r="EOO37" s="291"/>
      <c r="EOP37" s="291"/>
      <c r="EOQ37" s="291"/>
      <c r="EOR37" s="291"/>
      <c r="EOS37" s="291"/>
      <c r="EOT37" s="291"/>
      <c r="EOU37" s="291"/>
      <c r="EOV37" s="291"/>
      <c r="EOW37" s="291"/>
      <c r="EOX37" s="291"/>
      <c r="EOY37" s="291"/>
      <c r="EOZ37" s="291"/>
      <c r="EPA37" s="291"/>
      <c r="EPB37" s="291"/>
      <c r="EPC37" s="291"/>
      <c r="EPD37" s="291"/>
      <c r="EPE37" s="291"/>
      <c r="EPF37" s="291"/>
      <c r="EPG37" s="291"/>
      <c r="EPH37" s="291"/>
      <c r="EPI37" s="291"/>
      <c r="EPJ37" s="291"/>
      <c r="EPK37" s="291"/>
      <c r="EPL37" s="291"/>
      <c r="EPM37" s="291"/>
      <c r="EPN37" s="291"/>
      <c r="EPO37" s="291"/>
      <c r="EPP37" s="291"/>
      <c r="EPQ37" s="291"/>
      <c r="EPR37" s="291"/>
      <c r="EPS37" s="291"/>
      <c r="EPT37" s="291"/>
      <c r="EPU37" s="291"/>
      <c r="EPV37" s="291"/>
      <c r="EPW37" s="291"/>
      <c r="EPX37" s="291"/>
      <c r="EPY37" s="291"/>
      <c r="EPZ37" s="291"/>
      <c r="EQA37" s="291"/>
      <c r="EQB37" s="291"/>
      <c r="EQC37" s="291"/>
      <c r="EQD37" s="291"/>
      <c r="EQE37" s="291"/>
      <c r="EQF37" s="291"/>
      <c r="EQG37" s="291"/>
      <c r="EQH37" s="291"/>
      <c r="EQI37" s="291"/>
      <c r="EQJ37" s="291"/>
      <c r="EQK37" s="291"/>
      <c r="EQL37" s="291"/>
      <c r="EQM37" s="291"/>
      <c r="EQN37" s="291"/>
      <c r="EQO37" s="291"/>
      <c r="EQP37" s="291"/>
      <c r="EQQ37" s="291"/>
      <c r="EQR37" s="291"/>
      <c r="EQS37" s="291"/>
      <c r="EQT37" s="291"/>
      <c r="EQU37" s="291"/>
      <c r="EQV37" s="291"/>
      <c r="EQW37" s="291"/>
      <c r="EQX37" s="291"/>
      <c r="EQY37" s="291"/>
      <c r="EQZ37" s="291"/>
      <c r="ERA37" s="291"/>
      <c r="ERB37" s="291"/>
      <c r="ERC37" s="291"/>
      <c r="ERD37" s="291"/>
      <c r="ERE37" s="291"/>
      <c r="ERF37" s="291"/>
      <c r="ERG37" s="291"/>
      <c r="ERH37" s="291"/>
      <c r="ERI37" s="291"/>
      <c r="ERJ37" s="291"/>
      <c r="ERK37" s="291"/>
      <c r="ERL37" s="291"/>
      <c r="ERM37" s="291"/>
      <c r="ERN37" s="291"/>
      <c r="ERO37" s="291"/>
      <c r="ERP37" s="291"/>
      <c r="ERQ37" s="291"/>
      <c r="ERR37" s="291"/>
      <c r="ERS37" s="291"/>
      <c r="ERT37" s="291"/>
      <c r="ERU37" s="291"/>
      <c r="ERV37" s="291"/>
      <c r="ERW37" s="291"/>
      <c r="ERX37" s="291"/>
      <c r="ERY37" s="291"/>
      <c r="ERZ37" s="291"/>
      <c r="ESA37" s="291"/>
      <c r="ESB37" s="291"/>
      <c r="ESC37" s="291"/>
      <c r="ESD37" s="291"/>
      <c r="ESE37" s="291"/>
      <c r="ESF37" s="291"/>
      <c r="ESG37" s="291"/>
      <c r="ESH37" s="291"/>
      <c r="ESI37" s="291"/>
      <c r="ESJ37" s="291"/>
      <c r="ESK37" s="291"/>
      <c r="ESL37" s="291"/>
      <c r="ESM37" s="291"/>
      <c r="ESN37" s="291"/>
      <c r="ESO37" s="291"/>
      <c r="ESP37" s="291"/>
      <c r="ESQ37" s="291"/>
      <c r="ESR37" s="291"/>
      <c r="ESS37" s="291"/>
      <c r="EST37" s="291"/>
      <c r="ESU37" s="291"/>
      <c r="ESV37" s="291"/>
      <c r="ESW37" s="291"/>
      <c r="ESX37" s="291"/>
      <c r="ESY37" s="291"/>
      <c r="ESZ37" s="291"/>
      <c r="ETA37" s="291"/>
      <c r="ETB37" s="291"/>
      <c r="ETC37" s="291"/>
      <c r="ETD37" s="291"/>
      <c r="ETE37" s="291"/>
      <c r="ETF37" s="291"/>
      <c r="ETG37" s="291"/>
      <c r="ETH37" s="291"/>
      <c r="ETI37" s="291"/>
      <c r="ETJ37" s="291"/>
      <c r="ETK37" s="291"/>
      <c r="ETL37" s="291"/>
      <c r="ETM37" s="291"/>
      <c r="ETN37" s="291"/>
      <c r="ETO37" s="291"/>
      <c r="ETP37" s="291"/>
      <c r="ETQ37" s="291"/>
      <c r="ETR37" s="291"/>
      <c r="ETS37" s="291"/>
      <c r="ETT37" s="291"/>
      <c r="ETU37" s="291"/>
      <c r="ETV37" s="291"/>
      <c r="ETW37" s="291"/>
      <c r="ETX37" s="291"/>
      <c r="ETY37" s="291"/>
      <c r="ETZ37" s="291"/>
      <c r="EUA37" s="291"/>
      <c r="EUB37" s="291"/>
      <c r="EUC37" s="291"/>
      <c r="EUD37" s="291"/>
      <c r="EUE37" s="291"/>
      <c r="EUF37" s="291"/>
      <c r="EUG37" s="291"/>
      <c r="EUH37" s="291"/>
      <c r="EUI37" s="291"/>
      <c r="EUJ37" s="291"/>
      <c r="EUK37" s="291"/>
      <c r="EUL37" s="291"/>
      <c r="EUM37" s="291"/>
      <c r="EUN37" s="291"/>
      <c r="EUO37" s="291"/>
      <c r="EUP37" s="291"/>
      <c r="EUQ37" s="291"/>
      <c r="EUR37" s="291"/>
      <c r="EUS37" s="291"/>
      <c r="EUT37" s="291"/>
      <c r="EUU37" s="291"/>
      <c r="EUV37" s="291"/>
      <c r="EUW37" s="291"/>
      <c r="EUX37" s="291"/>
      <c r="EUY37" s="291"/>
      <c r="EUZ37" s="291"/>
      <c r="EVA37" s="291"/>
      <c r="EVB37" s="291"/>
      <c r="EVC37" s="291"/>
      <c r="EVD37" s="291"/>
      <c r="EVE37" s="291"/>
      <c r="EVF37" s="291"/>
      <c r="EVG37" s="291"/>
      <c r="EVH37" s="291"/>
      <c r="EVI37" s="291"/>
      <c r="EVJ37" s="291"/>
      <c r="EVK37" s="291"/>
      <c r="EVL37" s="291"/>
      <c r="EVM37" s="291"/>
      <c r="EVN37" s="291"/>
      <c r="EVO37" s="291"/>
      <c r="EVP37" s="291"/>
      <c r="EVQ37" s="291"/>
      <c r="EVR37" s="291"/>
      <c r="EVS37" s="291"/>
      <c r="EVT37" s="291"/>
      <c r="EVU37" s="291"/>
      <c r="EVV37" s="291"/>
      <c r="EVW37" s="291"/>
      <c r="EVX37" s="291"/>
      <c r="EVY37" s="291"/>
      <c r="EVZ37" s="291"/>
      <c r="EWA37" s="291"/>
      <c r="EWB37" s="291"/>
      <c r="EWC37" s="291"/>
      <c r="EWD37" s="291"/>
      <c r="EWE37" s="291"/>
      <c r="EWF37" s="291"/>
      <c r="EWG37" s="291"/>
      <c r="EWH37" s="291"/>
      <c r="EWI37" s="291"/>
      <c r="EWJ37" s="291"/>
      <c r="EWK37" s="291"/>
      <c r="EWL37" s="291"/>
      <c r="EWM37" s="291"/>
      <c r="EWN37" s="291"/>
      <c r="EWO37" s="291"/>
      <c r="EWP37" s="291"/>
      <c r="EWQ37" s="291"/>
      <c r="EWR37" s="291"/>
      <c r="EWS37" s="291"/>
      <c r="EWT37" s="291"/>
      <c r="EWU37" s="291"/>
      <c r="EWV37" s="291"/>
      <c r="EWW37" s="291"/>
      <c r="EWX37" s="291"/>
      <c r="EWY37" s="291"/>
      <c r="EWZ37" s="291"/>
      <c r="EXA37" s="291"/>
      <c r="EXB37" s="291"/>
      <c r="EXC37" s="291"/>
      <c r="EXD37" s="291"/>
      <c r="EXE37" s="291"/>
      <c r="EXF37" s="291"/>
      <c r="EXG37" s="291"/>
      <c r="EXH37" s="291"/>
      <c r="EXI37" s="291"/>
      <c r="EXJ37" s="291"/>
      <c r="EXK37" s="291"/>
      <c r="EXL37" s="291"/>
      <c r="EXM37" s="291"/>
      <c r="EXN37" s="291"/>
      <c r="EXO37" s="291"/>
      <c r="EXP37" s="291"/>
      <c r="EXQ37" s="291"/>
      <c r="EXR37" s="291"/>
      <c r="EXS37" s="291"/>
      <c r="EXT37" s="291"/>
      <c r="EXU37" s="291"/>
      <c r="EXV37" s="291"/>
      <c r="EXW37" s="291"/>
      <c r="EXX37" s="291"/>
      <c r="EXY37" s="291"/>
      <c r="EXZ37" s="291"/>
      <c r="EYA37" s="291"/>
      <c r="EYB37" s="291"/>
      <c r="EYC37" s="291"/>
      <c r="EYD37" s="291"/>
      <c r="EYE37" s="291"/>
      <c r="EYF37" s="291"/>
      <c r="EYG37" s="291"/>
      <c r="EYH37" s="291"/>
      <c r="EYI37" s="291"/>
      <c r="EYJ37" s="291"/>
      <c r="EYK37" s="291"/>
      <c r="EYL37" s="291"/>
      <c r="EYM37" s="291"/>
      <c r="EYN37" s="291"/>
      <c r="EYO37" s="291"/>
      <c r="EYP37" s="291"/>
      <c r="EYQ37" s="291"/>
      <c r="EYR37" s="291"/>
      <c r="EYS37" s="291"/>
      <c r="EYT37" s="291"/>
      <c r="EYU37" s="291"/>
      <c r="EYV37" s="291"/>
      <c r="EYW37" s="291"/>
      <c r="EYX37" s="291"/>
      <c r="EYY37" s="291"/>
      <c r="EYZ37" s="291"/>
      <c r="EZA37" s="291"/>
      <c r="EZB37" s="291"/>
      <c r="EZC37" s="291"/>
      <c r="EZD37" s="291"/>
      <c r="EZE37" s="291"/>
      <c r="EZF37" s="291"/>
      <c r="EZG37" s="291"/>
      <c r="EZH37" s="291"/>
      <c r="EZI37" s="291"/>
      <c r="EZJ37" s="291"/>
      <c r="EZK37" s="291"/>
      <c r="EZL37" s="291"/>
      <c r="EZM37" s="291"/>
      <c r="EZN37" s="291"/>
      <c r="EZO37" s="291"/>
      <c r="EZP37" s="291"/>
      <c r="EZQ37" s="291"/>
      <c r="EZR37" s="291"/>
      <c r="EZS37" s="291"/>
      <c r="EZT37" s="291"/>
      <c r="EZU37" s="291"/>
      <c r="EZV37" s="291"/>
      <c r="EZW37" s="291"/>
      <c r="EZX37" s="291"/>
      <c r="EZY37" s="291"/>
      <c r="EZZ37" s="291"/>
      <c r="FAA37" s="291"/>
      <c r="FAB37" s="291"/>
      <c r="FAC37" s="291"/>
      <c r="FAD37" s="291"/>
      <c r="FAE37" s="291"/>
      <c r="FAF37" s="291"/>
      <c r="FAG37" s="291"/>
      <c r="FAH37" s="291"/>
      <c r="FAI37" s="291"/>
      <c r="FAJ37" s="291"/>
      <c r="FAK37" s="291"/>
      <c r="FAL37" s="291"/>
      <c r="FAM37" s="291"/>
      <c r="FAN37" s="291"/>
      <c r="FAO37" s="291"/>
      <c r="FAP37" s="291"/>
      <c r="FAQ37" s="291"/>
      <c r="FAR37" s="291"/>
      <c r="FAS37" s="291"/>
      <c r="FAT37" s="291"/>
      <c r="FAU37" s="291"/>
      <c r="FAV37" s="291"/>
      <c r="FAW37" s="291"/>
      <c r="FAX37" s="291"/>
      <c r="FAY37" s="291"/>
      <c r="FAZ37" s="291"/>
      <c r="FBA37" s="291"/>
      <c r="FBB37" s="291"/>
      <c r="FBC37" s="291"/>
      <c r="FBD37" s="291"/>
      <c r="FBE37" s="291"/>
      <c r="FBF37" s="291"/>
      <c r="FBG37" s="291"/>
      <c r="FBH37" s="291"/>
      <c r="FBI37" s="291"/>
      <c r="FBJ37" s="291"/>
      <c r="FBK37" s="291"/>
      <c r="FBL37" s="291"/>
      <c r="FBM37" s="291"/>
      <c r="FBN37" s="291"/>
      <c r="FBO37" s="291"/>
      <c r="FBP37" s="291"/>
      <c r="FBQ37" s="291"/>
      <c r="FBR37" s="291"/>
      <c r="FBS37" s="291"/>
      <c r="FBT37" s="291"/>
      <c r="FBU37" s="291"/>
      <c r="FBV37" s="291"/>
      <c r="FBW37" s="291"/>
      <c r="FBX37" s="291"/>
      <c r="FBY37" s="291"/>
      <c r="FBZ37" s="291"/>
      <c r="FCA37" s="291"/>
      <c r="FCB37" s="291"/>
      <c r="FCC37" s="291"/>
      <c r="FCD37" s="291"/>
      <c r="FCE37" s="291"/>
      <c r="FCF37" s="291"/>
      <c r="FCG37" s="291"/>
      <c r="FCH37" s="291"/>
      <c r="FCI37" s="291"/>
      <c r="FCJ37" s="291"/>
      <c r="FCK37" s="291"/>
      <c r="FCL37" s="291"/>
      <c r="FCM37" s="291"/>
      <c r="FCN37" s="291"/>
      <c r="FCO37" s="291"/>
      <c r="FCP37" s="291"/>
      <c r="FCQ37" s="291"/>
      <c r="FCR37" s="291"/>
      <c r="FCS37" s="291"/>
      <c r="FCT37" s="291"/>
      <c r="FCU37" s="291"/>
      <c r="FCV37" s="291"/>
      <c r="FCW37" s="291"/>
      <c r="FCX37" s="291"/>
      <c r="FCY37" s="291"/>
      <c r="FCZ37" s="291"/>
      <c r="FDA37" s="291"/>
      <c r="FDB37" s="291"/>
      <c r="FDC37" s="291"/>
      <c r="FDD37" s="291"/>
      <c r="FDE37" s="291"/>
      <c r="FDF37" s="291"/>
      <c r="FDG37" s="291"/>
      <c r="FDH37" s="291"/>
      <c r="FDI37" s="291"/>
      <c r="FDJ37" s="291"/>
      <c r="FDK37" s="291"/>
      <c r="FDL37" s="291"/>
      <c r="FDM37" s="291"/>
      <c r="FDN37" s="291"/>
      <c r="FDO37" s="291"/>
      <c r="FDP37" s="291"/>
      <c r="FDQ37" s="291"/>
      <c r="FDR37" s="291"/>
      <c r="FDS37" s="291"/>
      <c r="FDT37" s="291"/>
      <c r="FDU37" s="291"/>
      <c r="FDV37" s="291"/>
      <c r="FDW37" s="291"/>
      <c r="FDX37" s="291"/>
      <c r="FDY37" s="291"/>
      <c r="FDZ37" s="291"/>
      <c r="FEA37" s="291"/>
      <c r="FEB37" s="291"/>
      <c r="FEC37" s="291"/>
      <c r="FED37" s="291"/>
      <c r="FEE37" s="291"/>
      <c r="FEF37" s="291"/>
      <c r="FEG37" s="291"/>
      <c r="FEH37" s="291"/>
      <c r="FEI37" s="291"/>
      <c r="FEJ37" s="291"/>
      <c r="FEK37" s="291"/>
      <c r="FEL37" s="291"/>
      <c r="FEM37" s="291"/>
      <c r="FEN37" s="291"/>
      <c r="FEO37" s="291"/>
      <c r="FEP37" s="291"/>
      <c r="FEQ37" s="291"/>
      <c r="FER37" s="291"/>
      <c r="FES37" s="291"/>
      <c r="FET37" s="291"/>
      <c r="FEU37" s="291"/>
      <c r="FEV37" s="291"/>
      <c r="FEW37" s="291"/>
      <c r="FEX37" s="291"/>
      <c r="FEY37" s="291"/>
      <c r="FEZ37" s="291"/>
      <c r="FFA37" s="291"/>
      <c r="FFB37" s="291"/>
      <c r="FFC37" s="291"/>
      <c r="FFD37" s="291"/>
      <c r="FFE37" s="291"/>
      <c r="FFF37" s="291"/>
      <c r="FFG37" s="291"/>
      <c r="FFH37" s="291"/>
      <c r="FFI37" s="291"/>
      <c r="FFJ37" s="291"/>
      <c r="FFK37" s="291"/>
      <c r="FFL37" s="291"/>
      <c r="FFM37" s="291"/>
      <c r="FFN37" s="291"/>
      <c r="FFO37" s="291"/>
      <c r="FFP37" s="291"/>
      <c r="FFQ37" s="291"/>
      <c r="FFR37" s="291"/>
      <c r="FFS37" s="291"/>
      <c r="FFT37" s="291"/>
      <c r="FFU37" s="291"/>
      <c r="FFV37" s="291"/>
      <c r="FFW37" s="291"/>
      <c r="FFX37" s="291"/>
      <c r="FFY37" s="291"/>
      <c r="FFZ37" s="291"/>
      <c r="FGA37" s="291"/>
      <c r="FGB37" s="291"/>
      <c r="FGC37" s="291"/>
      <c r="FGD37" s="291"/>
      <c r="FGE37" s="291"/>
      <c r="FGF37" s="291"/>
      <c r="FGG37" s="291"/>
      <c r="FGH37" s="291"/>
      <c r="FGI37" s="291"/>
      <c r="FGJ37" s="291"/>
      <c r="FGK37" s="291"/>
      <c r="FGL37" s="291"/>
      <c r="FGM37" s="291"/>
      <c r="FGN37" s="291"/>
      <c r="FGO37" s="291"/>
      <c r="FGP37" s="291"/>
      <c r="FGQ37" s="291"/>
      <c r="FGR37" s="291"/>
      <c r="FGS37" s="291"/>
      <c r="FGT37" s="291"/>
      <c r="FGU37" s="291"/>
      <c r="FGV37" s="291"/>
      <c r="FGW37" s="291"/>
      <c r="FGX37" s="291"/>
      <c r="FGY37" s="291"/>
      <c r="FGZ37" s="291"/>
      <c r="FHA37" s="291"/>
      <c r="FHB37" s="291"/>
      <c r="FHC37" s="291"/>
      <c r="FHD37" s="291"/>
      <c r="FHE37" s="291"/>
      <c r="FHF37" s="291"/>
      <c r="FHG37" s="291"/>
      <c r="FHH37" s="291"/>
      <c r="FHI37" s="291"/>
      <c r="FHJ37" s="291"/>
      <c r="FHK37" s="291"/>
      <c r="FHL37" s="291"/>
      <c r="FHM37" s="291"/>
      <c r="FHN37" s="291"/>
      <c r="FHO37" s="291"/>
      <c r="FHP37" s="291"/>
      <c r="FHQ37" s="291"/>
      <c r="FHR37" s="291"/>
      <c r="FHS37" s="291"/>
      <c r="FHT37" s="291"/>
      <c r="FHU37" s="291"/>
      <c r="FHV37" s="291"/>
      <c r="FHW37" s="291"/>
      <c r="FHX37" s="291"/>
      <c r="FHY37" s="291"/>
      <c r="FHZ37" s="291"/>
      <c r="FIA37" s="291"/>
      <c r="FIB37" s="291"/>
      <c r="FIC37" s="291"/>
      <c r="FID37" s="291"/>
      <c r="FIE37" s="291"/>
      <c r="FIF37" s="291"/>
      <c r="FIG37" s="291"/>
      <c r="FIH37" s="291"/>
      <c r="FII37" s="291"/>
      <c r="FIJ37" s="291"/>
      <c r="FIK37" s="291"/>
      <c r="FIL37" s="291"/>
      <c r="FIM37" s="291"/>
      <c r="FIN37" s="291"/>
      <c r="FIO37" s="291"/>
      <c r="FIP37" s="291"/>
      <c r="FIQ37" s="291"/>
      <c r="FIR37" s="291"/>
      <c r="FIS37" s="291"/>
      <c r="FIT37" s="291"/>
      <c r="FIU37" s="291"/>
      <c r="FIV37" s="291"/>
      <c r="FIW37" s="291"/>
      <c r="FIX37" s="291"/>
      <c r="FIY37" s="291"/>
      <c r="FIZ37" s="291"/>
      <c r="FJA37" s="291"/>
      <c r="FJB37" s="291"/>
      <c r="FJC37" s="291"/>
      <c r="FJD37" s="291"/>
      <c r="FJE37" s="291"/>
      <c r="FJF37" s="291"/>
      <c r="FJG37" s="291"/>
      <c r="FJH37" s="291"/>
      <c r="FJI37" s="291"/>
      <c r="FJJ37" s="291"/>
      <c r="FJK37" s="291"/>
      <c r="FJL37" s="291"/>
      <c r="FJM37" s="291"/>
      <c r="FJN37" s="291"/>
      <c r="FJO37" s="291"/>
      <c r="FJP37" s="291"/>
      <c r="FJQ37" s="291"/>
      <c r="FJR37" s="291"/>
      <c r="FJS37" s="291"/>
      <c r="FJT37" s="291"/>
      <c r="FJU37" s="291"/>
      <c r="FJV37" s="291"/>
      <c r="FJW37" s="291"/>
      <c r="FJX37" s="291"/>
      <c r="FJY37" s="291"/>
      <c r="FJZ37" s="291"/>
      <c r="FKA37" s="291"/>
      <c r="FKB37" s="291"/>
      <c r="FKC37" s="291"/>
      <c r="FKD37" s="291"/>
      <c r="FKE37" s="291"/>
      <c r="FKF37" s="291"/>
      <c r="FKG37" s="291"/>
      <c r="FKH37" s="291"/>
      <c r="FKI37" s="291"/>
      <c r="FKJ37" s="291"/>
      <c r="FKK37" s="291"/>
      <c r="FKL37" s="291"/>
      <c r="FKM37" s="291"/>
      <c r="FKN37" s="291"/>
      <c r="FKO37" s="291"/>
      <c r="FKP37" s="291"/>
      <c r="FKQ37" s="291"/>
      <c r="FKR37" s="291"/>
      <c r="FKS37" s="291"/>
      <c r="FKT37" s="291"/>
      <c r="FKU37" s="291"/>
      <c r="FKV37" s="291"/>
      <c r="FKW37" s="291"/>
      <c r="FKX37" s="291"/>
      <c r="FKY37" s="291"/>
      <c r="FKZ37" s="291"/>
      <c r="FLA37" s="291"/>
      <c r="FLB37" s="291"/>
      <c r="FLC37" s="291"/>
      <c r="FLD37" s="291"/>
      <c r="FLE37" s="291"/>
      <c r="FLF37" s="291"/>
      <c r="FLG37" s="291"/>
      <c r="FLH37" s="291"/>
      <c r="FLI37" s="291"/>
      <c r="FLJ37" s="291"/>
      <c r="FLK37" s="291"/>
      <c r="FLL37" s="291"/>
      <c r="FLM37" s="291"/>
      <c r="FLN37" s="291"/>
      <c r="FLO37" s="291"/>
      <c r="FLP37" s="291"/>
      <c r="FLQ37" s="291"/>
      <c r="FLR37" s="291"/>
      <c r="FLS37" s="291"/>
      <c r="FLT37" s="291"/>
      <c r="FLU37" s="291"/>
      <c r="FLV37" s="291"/>
      <c r="FLW37" s="291"/>
      <c r="FLX37" s="291"/>
      <c r="FLY37" s="291"/>
      <c r="FLZ37" s="291"/>
      <c r="FMA37" s="291"/>
      <c r="FMB37" s="291"/>
      <c r="FMC37" s="291"/>
      <c r="FMD37" s="291"/>
      <c r="FME37" s="291"/>
      <c r="FMF37" s="291"/>
      <c r="FMG37" s="291"/>
      <c r="FMH37" s="291"/>
      <c r="FMI37" s="291"/>
      <c r="FMJ37" s="291"/>
      <c r="FMK37" s="291"/>
      <c r="FML37" s="291"/>
      <c r="FMM37" s="291"/>
      <c r="FMN37" s="291"/>
      <c r="FMO37" s="291"/>
      <c r="FMP37" s="291"/>
      <c r="FMQ37" s="291"/>
      <c r="FMR37" s="291"/>
      <c r="FMS37" s="291"/>
      <c r="FMT37" s="291"/>
      <c r="FMU37" s="291"/>
      <c r="FMV37" s="291"/>
      <c r="FMW37" s="291"/>
      <c r="FMX37" s="291"/>
      <c r="FMY37" s="291"/>
      <c r="FMZ37" s="291"/>
      <c r="FNA37" s="291"/>
      <c r="FNB37" s="291"/>
      <c r="FNC37" s="291"/>
      <c r="FND37" s="291"/>
      <c r="FNE37" s="291"/>
      <c r="FNF37" s="291"/>
      <c r="FNG37" s="291"/>
      <c r="FNH37" s="291"/>
      <c r="FNI37" s="291"/>
      <c r="FNJ37" s="291"/>
      <c r="FNK37" s="291"/>
      <c r="FNL37" s="291"/>
      <c r="FNM37" s="291"/>
      <c r="FNN37" s="291"/>
      <c r="FNO37" s="291"/>
      <c r="FNP37" s="291"/>
      <c r="FNQ37" s="291"/>
      <c r="FNR37" s="291"/>
      <c r="FNS37" s="291"/>
      <c r="FNT37" s="291"/>
      <c r="FNU37" s="291"/>
      <c r="FNV37" s="291"/>
      <c r="FNW37" s="291"/>
      <c r="FNX37" s="291"/>
      <c r="FNY37" s="291"/>
      <c r="FNZ37" s="291"/>
      <c r="FOA37" s="291"/>
      <c r="FOB37" s="291"/>
      <c r="FOC37" s="291"/>
      <c r="FOD37" s="291"/>
      <c r="FOE37" s="291"/>
      <c r="FOF37" s="291"/>
      <c r="FOG37" s="291"/>
      <c r="FOH37" s="291"/>
      <c r="FOI37" s="291"/>
      <c r="FOJ37" s="291"/>
      <c r="FOK37" s="291"/>
      <c r="FOL37" s="291"/>
      <c r="FOM37" s="291"/>
      <c r="FON37" s="291"/>
      <c r="FOO37" s="291"/>
      <c r="FOP37" s="291"/>
      <c r="FOQ37" s="291"/>
      <c r="FOR37" s="291"/>
      <c r="FOS37" s="291"/>
      <c r="FOT37" s="291"/>
      <c r="FOU37" s="291"/>
      <c r="FOV37" s="291"/>
      <c r="FOW37" s="291"/>
      <c r="FOX37" s="291"/>
      <c r="FOY37" s="291"/>
      <c r="FOZ37" s="291"/>
      <c r="FPA37" s="291"/>
      <c r="FPB37" s="291"/>
      <c r="FPC37" s="291"/>
      <c r="FPD37" s="291"/>
      <c r="FPE37" s="291"/>
      <c r="FPF37" s="291"/>
      <c r="FPG37" s="291"/>
      <c r="FPH37" s="291"/>
      <c r="FPI37" s="291"/>
      <c r="FPJ37" s="291"/>
      <c r="FPK37" s="291"/>
      <c r="FPL37" s="291"/>
      <c r="FPM37" s="291"/>
      <c r="FPN37" s="291"/>
      <c r="FPO37" s="291"/>
      <c r="FPP37" s="291"/>
      <c r="FPQ37" s="291"/>
      <c r="FPR37" s="291"/>
      <c r="FPS37" s="291"/>
      <c r="FPT37" s="291"/>
      <c r="FPU37" s="291"/>
      <c r="FPV37" s="291"/>
      <c r="FPW37" s="291"/>
      <c r="FPX37" s="291"/>
      <c r="FPY37" s="291"/>
      <c r="FPZ37" s="291"/>
      <c r="FQA37" s="291"/>
      <c r="FQB37" s="291"/>
      <c r="FQC37" s="291"/>
      <c r="FQD37" s="291"/>
      <c r="FQE37" s="291"/>
      <c r="FQF37" s="291"/>
      <c r="FQG37" s="291"/>
      <c r="FQH37" s="291"/>
      <c r="FQI37" s="291"/>
      <c r="FQJ37" s="291"/>
      <c r="FQK37" s="291"/>
      <c r="FQL37" s="291"/>
      <c r="FQM37" s="291"/>
      <c r="FQN37" s="291"/>
      <c r="FQO37" s="291"/>
      <c r="FQP37" s="291"/>
      <c r="FQQ37" s="291"/>
      <c r="FQR37" s="291"/>
      <c r="FQS37" s="291"/>
      <c r="FQT37" s="291"/>
      <c r="FQU37" s="291"/>
      <c r="FQV37" s="291"/>
      <c r="FQW37" s="291"/>
      <c r="FQX37" s="291"/>
      <c r="FQY37" s="291"/>
      <c r="FQZ37" s="291"/>
      <c r="FRA37" s="291"/>
      <c r="FRB37" s="291"/>
      <c r="FRC37" s="291"/>
      <c r="FRD37" s="291"/>
      <c r="FRE37" s="291"/>
      <c r="FRF37" s="291"/>
      <c r="FRG37" s="291"/>
      <c r="FRH37" s="291"/>
      <c r="FRI37" s="291"/>
      <c r="FRJ37" s="291"/>
      <c r="FRK37" s="291"/>
      <c r="FRL37" s="291"/>
      <c r="FRM37" s="291"/>
      <c r="FRN37" s="291"/>
      <c r="FRO37" s="291"/>
      <c r="FRP37" s="291"/>
      <c r="FRQ37" s="291"/>
      <c r="FRR37" s="291"/>
      <c r="FRS37" s="291"/>
      <c r="FRT37" s="291"/>
      <c r="FRU37" s="291"/>
      <c r="FRV37" s="291"/>
      <c r="FRW37" s="291"/>
      <c r="FRX37" s="291"/>
      <c r="FRY37" s="291"/>
      <c r="FRZ37" s="291"/>
      <c r="FSA37" s="291"/>
      <c r="FSB37" s="291"/>
      <c r="FSC37" s="291"/>
      <c r="FSD37" s="291"/>
      <c r="FSE37" s="291"/>
      <c r="FSF37" s="291"/>
      <c r="FSG37" s="291"/>
      <c r="FSH37" s="291"/>
      <c r="FSI37" s="291"/>
      <c r="FSJ37" s="291"/>
      <c r="FSK37" s="291"/>
      <c r="FSL37" s="291"/>
      <c r="FSM37" s="291"/>
      <c r="FSN37" s="291"/>
      <c r="FSO37" s="291"/>
      <c r="FSP37" s="291"/>
      <c r="FSQ37" s="291"/>
      <c r="FSR37" s="291"/>
      <c r="FSS37" s="291"/>
      <c r="FST37" s="291"/>
      <c r="FSU37" s="291"/>
      <c r="FSV37" s="291"/>
      <c r="FSW37" s="291"/>
      <c r="FSX37" s="291"/>
      <c r="FSY37" s="291"/>
      <c r="FSZ37" s="291"/>
      <c r="FTA37" s="291"/>
      <c r="FTB37" s="291"/>
      <c r="FTC37" s="291"/>
      <c r="FTD37" s="291"/>
      <c r="FTE37" s="291"/>
      <c r="FTF37" s="291"/>
      <c r="FTG37" s="291"/>
      <c r="FTH37" s="291"/>
      <c r="FTI37" s="291"/>
      <c r="FTJ37" s="291"/>
      <c r="FTK37" s="291"/>
      <c r="FTL37" s="291"/>
      <c r="FTM37" s="291"/>
      <c r="FTN37" s="291"/>
      <c r="FTO37" s="291"/>
      <c r="FTP37" s="291"/>
      <c r="FTQ37" s="291"/>
      <c r="FTR37" s="291"/>
      <c r="FTS37" s="291"/>
      <c r="FTT37" s="291"/>
      <c r="FTU37" s="291"/>
      <c r="FTV37" s="291"/>
      <c r="FTW37" s="291"/>
      <c r="FTX37" s="291"/>
      <c r="FTY37" s="291"/>
      <c r="FTZ37" s="291"/>
      <c r="FUA37" s="291"/>
      <c r="FUB37" s="291"/>
      <c r="FUC37" s="291"/>
      <c r="FUD37" s="291"/>
      <c r="FUE37" s="291"/>
      <c r="FUF37" s="291"/>
      <c r="FUG37" s="291"/>
      <c r="FUH37" s="291"/>
      <c r="FUI37" s="291"/>
      <c r="FUJ37" s="291"/>
      <c r="FUK37" s="291"/>
      <c r="FUL37" s="291"/>
      <c r="FUM37" s="291"/>
      <c r="FUN37" s="291"/>
      <c r="FUO37" s="291"/>
      <c r="FUP37" s="291"/>
      <c r="FUQ37" s="291"/>
      <c r="FUR37" s="291"/>
      <c r="FUS37" s="291"/>
      <c r="FUT37" s="291"/>
      <c r="FUU37" s="291"/>
      <c r="FUV37" s="291"/>
      <c r="FUW37" s="291"/>
      <c r="FUX37" s="291"/>
      <c r="FUY37" s="291"/>
      <c r="FUZ37" s="291"/>
      <c r="FVA37" s="291"/>
      <c r="FVB37" s="291"/>
      <c r="FVC37" s="291"/>
      <c r="FVD37" s="291"/>
      <c r="FVE37" s="291"/>
      <c r="FVF37" s="291"/>
      <c r="FVG37" s="291"/>
      <c r="FVH37" s="291"/>
      <c r="FVI37" s="291"/>
      <c r="FVJ37" s="291"/>
      <c r="FVK37" s="291"/>
      <c r="FVL37" s="291"/>
      <c r="FVM37" s="291"/>
      <c r="FVN37" s="291"/>
      <c r="FVO37" s="291"/>
      <c r="FVP37" s="291"/>
      <c r="FVQ37" s="291"/>
      <c r="FVR37" s="291"/>
      <c r="FVS37" s="291"/>
      <c r="FVT37" s="291"/>
      <c r="FVU37" s="291"/>
      <c r="FVV37" s="291"/>
      <c r="FVW37" s="291"/>
      <c r="FVX37" s="291"/>
      <c r="FVY37" s="291"/>
      <c r="FVZ37" s="291"/>
      <c r="FWA37" s="291"/>
      <c r="FWB37" s="291"/>
      <c r="FWC37" s="291"/>
      <c r="FWD37" s="291"/>
      <c r="FWE37" s="291"/>
      <c r="FWF37" s="291"/>
      <c r="FWG37" s="291"/>
      <c r="FWH37" s="291"/>
      <c r="FWI37" s="291"/>
      <c r="FWJ37" s="291"/>
      <c r="FWK37" s="291"/>
      <c r="FWL37" s="291"/>
      <c r="FWM37" s="291"/>
      <c r="FWN37" s="291"/>
      <c r="FWO37" s="291"/>
      <c r="FWP37" s="291"/>
      <c r="FWQ37" s="291"/>
      <c r="FWR37" s="291"/>
      <c r="FWS37" s="291"/>
      <c r="FWT37" s="291"/>
      <c r="FWU37" s="291"/>
      <c r="FWV37" s="291"/>
      <c r="FWW37" s="291"/>
      <c r="FWX37" s="291"/>
      <c r="FWY37" s="291"/>
      <c r="FWZ37" s="291"/>
      <c r="FXA37" s="291"/>
      <c r="FXB37" s="291"/>
      <c r="FXC37" s="291"/>
      <c r="FXD37" s="291"/>
      <c r="FXE37" s="291"/>
      <c r="FXF37" s="291"/>
      <c r="FXG37" s="291"/>
      <c r="FXH37" s="291"/>
      <c r="FXI37" s="291"/>
      <c r="FXJ37" s="291"/>
      <c r="FXK37" s="291"/>
      <c r="FXL37" s="291"/>
      <c r="FXM37" s="291"/>
      <c r="FXN37" s="291"/>
      <c r="FXO37" s="291"/>
      <c r="FXP37" s="291"/>
      <c r="FXQ37" s="291"/>
      <c r="FXR37" s="291"/>
      <c r="FXS37" s="291"/>
      <c r="FXT37" s="291"/>
      <c r="FXU37" s="291"/>
      <c r="FXV37" s="291"/>
      <c r="FXW37" s="291"/>
      <c r="FXX37" s="291"/>
      <c r="FXY37" s="291"/>
      <c r="FXZ37" s="291"/>
      <c r="FYA37" s="291"/>
      <c r="FYB37" s="291"/>
      <c r="FYC37" s="291"/>
      <c r="FYD37" s="291"/>
      <c r="FYE37" s="291"/>
      <c r="FYF37" s="291"/>
      <c r="FYG37" s="291"/>
      <c r="FYH37" s="291"/>
      <c r="FYI37" s="291"/>
      <c r="FYJ37" s="291"/>
      <c r="FYK37" s="291"/>
      <c r="FYL37" s="291"/>
      <c r="FYM37" s="291"/>
      <c r="FYN37" s="291"/>
      <c r="FYO37" s="291"/>
      <c r="FYP37" s="291"/>
      <c r="FYQ37" s="291"/>
      <c r="FYR37" s="291"/>
      <c r="FYS37" s="291"/>
      <c r="FYT37" s="291"/>
      <c r="FYU37" s="291"/>
      <c r="FYV37" s="291"/>
      <c r="FYW37" s="291"/>
      <c r="FYX37" s="291"/>
      <c r="FYY37" s="291"/>
      <c r="FYZ37" s="291"/>
      <c r="FZA37" s="291"/>
      <c r="FZB37" s="291"/>
      <c r="FZC37" s="291"/>
      <c r="FZD37" s="291"/>
      <c r="FZE37" s="291"/>
      <c r="FZF37" s="291"/>
      <c r="FZG37" s="291"/>
      <c r="FZH37" s="291"/>
      <c r="FZI37" s="291"/>
      <c r="FZJ37" s="291"/>
      <c r="FZK37" s="291"/>
      <c r="FZL37" s="291"/>
      <c r="FZM37" s="291"/>
      <c r="FZN37" s="291"/>
      <c r="FZO37" s="291"/>
      <c r="FZP37" s="291"/>
      <c r="FZQ37" s="291"/>
      <c r="FZR37" s="291"/>
      <c r="FZS37" s="291"/>
      <c r="FZT37" s="291"/>
      <c r="FZU37" s="291"/>
      <c r="FZV37" s="291"/>
      <c r="FZW37" s="291"/>
      <c r="FZX37" s="291"/>
      <c r="FZY37" s="291"/>
      <c r="FZZ37" s="291"/>
      <c r="GAA37" s="291"/>
      <c r="GAB37" s="291"/>
      <c r="GAC37" s="291"/>
      <c r="GAD37" s="291"/>
      <c r="GAE37" s="291"/>
      <c r="GAF37" s="291"/>
      <c r="GAG37" s="291"/>
      <c r="GAH37" s="291"/>
      <c r="GAI37" s="291"/>
      <c r="GAJ37" s="291"/>
      <c r="GAK37" s="291"/>
      <c r="GAL37" s="291"/>
      <c r="GAM37" s="291"/>
      <c r="GAN37" s="291"/>
      <c r="GAO37" s="291"/>
      <c r="GAP37" s="291"/>
      <c r="GAQ37" s="291"/>
      <c r="GAR37" s="291"/>
      <c r="GAS37" s="291"/>
      <c r="GAT37" s="291"/>
      <c r="GAU37" s="291"/>
      <c r="GAV37" s="291"/>
      <c r="GAW37" s="291"/>
      <c r="GAX37" s="291"/>
      <c r="GAY37" s="291"/>
      <c r="GAZ37" s="291"/>
      <c r="GBA37" s="291"/>
      <c r="GBB37" s="291"/>
      <c r="GBC37" s="291"/>
      <c r="GBD37" s="291"/>
      <c r="GBE37" s="291"/>
      <c r="GBF37" s="291"/>
      <c r="GBG37" s="291"/>
      <c r="GBH37" s="291"/>
      <c r="GBI37" s="291"/>
      <c r="GBJ37" s="291"/>
      <c r="GBK37" s="291"/>
      <c r="GBL37" s="291"/>
      <c r="GBM37" s="291"/>
      <c r="GBN37" s="291"/>
      <c r="GBO37" s="291"/>
      <c r="GBP37" s="291"/>
      <c r="GBQ37" s="291"/>
      <c r="GBR37" s="291"/>
      <c r="GBS37" s="291"/>
      <c r="GBT37" s="291"/>
      <c r="GBU37" s="291"/>
      <c r="GBV37" s="291"/>
      <c r="GBW37" s="291"/>
      <c r="GBX37" s="291"/>
      <c r="GBY37" s="291"/>
      <c r="GBZ37" s="291"/>
      <c r="GCA37" s="291"/>
      <c r="GCB37" s="291"/>
      <c r="GCC37" s="291"/>
      <c r="GCD37" s="291"/>
      <c r="GCE37" s="291"/>
      <c r="GCF37" s="291"/>
      <c r="GCG37" s="291"/>
      <c r="GCH37" s="291"/>
      <c r="GCI37" s="291"/>
      <c r="GCJ37" s="291"/>
      <c r="GCK37" s="291"/>
      <c r="GCL37" s="291"/>
      <c r="GCM37" s="291"/>
      <c r="GCN37" s="291"/>
      <c r="GCO37" s="291"/>
      <c r="GCP37" s="291"/>
      <c r="GCQ37" s="291"/>
      <c r="GCR37" s="291"/>
      <c r="GCS37" s="291"/>
      <c r="GCT37" s="291"/>
      <c r="GCU37" s="291"/>
      <c r="GCV37" s="291"/>
      <c r="GCW37" s="291"/>
      <c r="GCX37" s="291"/>
      <c r="GCY37" s="291"/>
      <c r="GCZ37" s="291"/>
      <c r="GDA37" s="291"/>
      <c r="GDB37" s="291"/>
      <c r="GDC37" s="291"/>
      <c r="GDD37" s="291"/>
      <c r="GDE37" s="291"/>
      <c r="GDF37" s="291"/>
      <c r="GDG37" s="291"/>
      <c r="GDH37" s="291"/>
      <c r="GDI37" s="291"/>
      <c r="GDJ37" s="291"/>
      <c r="GDK37" s="291"/>
      <c r="GDL37" s="291"/>
      <c r="GDM37" s="291"/>
      <c r="GDN37" s="291"/>
      <c r="GDO37" s="291"/>
      <c r="GDP37" s="291"/>
      <c r="GDQ37" s="291"/>
      <c r="GDR37" s="291"/>
      <c r="GDS37" s="291"/>
      <c r="GDT37" s="291"/>
      <c r="GDU37" s="291"/>
      <c r="GDV37" s="291"/>
      <c r="GDW37" s="291"/>
      <c r="GDX37" s="291"/>
      <c r="GDY37" s="291"/>
      <c r="GDZ37" s="291"/>
      <c r="GEA37" s="291"/>
      <c r="GEB37" s="291"/>
      <c r="GEC37" s="291"/>
      <c r="GED37" s="291"/>
      <c r="GEE37" s="291"/>
      <c r="GEF37" s="291"/>
      <c r="GEG37" s="291"/>
      <c r="GEH37" s="291"/>
      <c r="GEI37" s="291"/>
      <c r="GEJ37" s="291"/>
      <c r="GEK37" s="291"/>
      <c r="GEL37" s="291"/>
      <c r="GEM37" s="291"/>
      <c r="GEN37" s="291"/>
      <c r="GEO37" s="291"/>
      <c r="GEP37" s="291"/>
      <c r="GEQ37" s="291"/>
      <c r="GER37" s="291"/>
      <c r="GES37" s="291"/>
      <c r="GET37" s="291"/>
      <c r="GEU37" s="291"/>
      <c r="GEV37" s="291"/>
      <c r="GEW37" s="291"/>
      <c r="GEX37" s="291"/>
      <c r="GEY37" s="291"/>
      <c r="GEZ37" s="291"/>
      <c r="GFA37" s="291"/>
      <c r="GFB37" s="291"/>
      <c r="GFC37" s="291"/>
      <c r="GFD37" s="291"/>
      <c r="GFE37" s="291"/>
      <c r="GFF37" s="291"/>
      <c r="GFG37" s="291"/>
      <c r="GFH37" s="291"/>
      <c r="GFI37" s="291"/>
      <c r="GFJ37" s="291"/>
      <c r="GFK37" s="291"/>
      <c r="GFL37" s="291"/>
      <c r="GFM37" s="291"/>
      <c r="GFN37" s="291"/>
      <c r="GFO37" s="291"/>
      <c r="GFP37" s="291"/>
      <c r="GFQ37" s="291"/>
      <c r="GFR37" s="291"/>
      <c r="GFS37" s="291"/>
      <c r="GFT37" s="291"/>
      <c r="GFU37" s="291"/>
      <c r="GFV37" s="291"/>
      <c r="GFW37" s="291"/>
      <c r="GFX37" s="291"/>
      <c r="GFY37" s="291"/>
      <c r="GFZ37" s="291"/>
      <c r="GGA37" s="291"/>
      <c r="GGB37" s="291"/>
      <c r="GGC37" s="291"/>
      <c r="GGD37" s="291"/>
      <c r="GGE37" s="291"/>
      <c r="GGF37" s="291"/>
      <c r="GGG37" s="291"/>
      <c r="GGH37" s="291"/>
      <c r="GGI37" s="291"/>
      <c r="GGJ37" s="291"/>
      <c r="GGK37" s="291"/>
      <c r="GGL37" s="291"/>
      <c r="GGM37" s="291"/>
      <c r="GGN37" s="291"/>
      <c r="GGO37" s="291"/>
      <c r="GGP37" s="291"/>
      <c r="GGQ37" s="291"/>
      <c r="GGR37" s="291"/>
      <c r="GGS37" s="291"/>
      <c r="GGT37" s="291"/>
      <c r="GGU37" s="291"/>
      <c r="GGV37" s="291"/>
      <c r="GGW37" s="291"/>
      <c r="GGX37" s="291"/>
      <c r="GGY37" s="291"/>
      <c r="GGZ37" s="291"/>
      <c r="GHA37" s="291"/>
      <c r="GHB37" s="291"/>
      <c r="GHC37" s="291"/>
      <c r="GHD37" s="291"/>
      <c r="GHE37" s="291"/>
      <c r="GHF37" s="291"/>
      <c r="GHG37" s="291"/>
      <c r="GHH37" s="291"/>
      <c r="GHI37" s="291"/>
      <c r="GHJ37" s="291"/>
      <c r="GHK37" s="291"/>
      <c r="GHL37" s="291"/>
      <c r="GHM37" s="291"/>
      <c r="GHN37" s="291"/>
      <c r="GHO37" s="291"/>
      <c r="GHP37" s="291"/>
      <c r="GHQ37" s="291"/>
      <c r="GHR37" s="291"/>
      <c r="GHS37" s="291"/>
      <c r="GHT37" s="291"/>
      <c r="GHU37" s="291"/>
      <c r="GHV37" s="291"/>
      <c r="GHW37" s="291"/>
      <c r="GHX37" s="291"/>
      <c r="GHY37" s="291"/>
      <c r="GHZ37" s="291"/>
      <c r="GIA37" s="291"/>
      <c r="GIB37" s="291"/>
      <c r="GIC37" s="291"/>
      <c r="GID37" s="291"/>
      <c r="GIE37" s="291"/>
      <c r="GIF37" s="291"/>
      <c r="GIG37" s="291"/>
      <c r="GIH37" s="291"/>
      <c r="GII37" s="291"/>
      <c r="GIJ37" s="291"/>
      <c r="GIK37" s="291"/>
      <c r="GIL37" s="291"/>
      <c r="GIM37" s="291"/>
      <c r="GIN37" s="291"/>
      <c r="GIO37" s="291"/>
      <c r="GIP37" s="291"/>
      <c r="GIQ37" s="291"/>
      <c r="GIR37" s="291"/>
      <c r="GIS37" s="291"/>
      <c r="GIT37" s="291"/>
      <c r="GIU37" s="291"/>
      <c r="GIV37" s="291"/>
      <c r="GIW37" s="291"/>
      <c r="GIX37" s="291"/>
      <c r="GIY37" s="291"/>
      <c r="GIZ37" s="291"/>
      <c r="GJA37" s="291"/>
      <c r="GJB37" s="291"/>
      <c r="GJC37" s="291"/>
      <c r="GJD37" s="291"/>
      <c r="GJE37" s="291"/>
      <c r="GJF37" s="291"/>
      <c r="GJG37" s="291"/>
      <c r="GJH37" s="291"/>
      <c r="GJI37" s="291"/>
      <c r="GJJ37" s="291"/>
      <c r="GJK37" s="291"/>
      <c r="GJL37" s="291"/>
      <c r="GJM37" s="291"/>
      <c r="GJN37" s="291"/>
      <c r="GJO37" s="291"/>
      <c r="GJP37" s="291"/>
      <c r="GJQ37" s="291"/>
      <c r="GJR37" s="291"/>
      <c r="GJS37" s="291"/>
      <c r="GJT37" s="291"/>
      <c r="GJU37" s="291"/>
      <c r="GJV37" s="291"/>
      <c r="GJW37" s="291"/>
      <c r="GJX37" s="291"/>
      <c r="GJY37" s="291"/>
      <c r="GJZ37" s="291"/>
      <c r="GKA37" s="291"/>
      <c r="GKB37" s="291"/>
      <c r="GKC37" s="291"/>
      <c r="GKD37" s="291"/>
      <c r="GKE37" s="291"/>
      <c r="GKF37" s="291"/>
      <c r="GKG37" s="291"/>
      <c r="GKH37" s="291"/>
      <c r="GKI37" s="291"/>
      <c r="GKJ37" s="291"/>
      <c r="GKK37" s="291"/>
      <c r="GKL37" s="291"/>
      <c r="GKM37" s="291"/>
      <c r="GKN37" s="291"/>
      <c r="GKO37" s="291"/>
      <c r="GKP37" s="291"/>
      <c r="GKQ37" s="291"/>
      <c r="GKR37" s="291"/>
      <c r="GKS37" s="291"/>
      <c r="GKT37" s="291"/>
      <c r="GKU37" s="291"/>
      <c r="GKV37" s="291"/>
      <c r="GKW37" s="291"/>
      <c r="GKX37" s="291"/>
      <c r="GKY37" s="291"/>
      <c r="GKZ37" s="291"/>
      <c r="GLA37" s="291"/>
      <c r="GLB37" s="291"/>
      <c r="GLC37" s="291"/>
      <c r="GLD37" s="291"/>
      <c r="GLE37" s="291"/>
      <c r="GLF37" s="291"/>
      <c r="GLG37" s="291"/>
      <c r="GLH37" s="291"/>
      <c r="GLI37" s="291"/>
      <c r="GLJ37" s="291"/>
      <c r="GLK37" s="291"/>
      <c r="GLL37" s="291"/>
      <c r="GLM37" s="291"/>
      <c r="GLN37" s="291"/>
      <c r="GLO37" s="291"/>
      <c r="GLP37" s="291"/>
      <c r="GLQ37" s="291"/>
      <c r="GLR37" s="291"/>
      <c r="GLS37" s="291"/>
      <c r="GLT37" s="291"/>
      <c r="GLU37" s="291"/>
      <c r="GLV37" s="291"/>
      <c r="GLW37" s="291"/>
      <c r="GLX37" s="291"/>
      <c r="GLY37" s="291"/>
      <c r="GLZ37" s="291"/>
      <c r="GMA37" s="291"/>
      <c r="GMB37" s="291"/>
      <c r="GMC37" s="291"/>
      <c r="GMD37" s="291"/>
      <c r="GME37" s="291"/>
      <c r="GMF37" s="291"/>
      <c r="GMG37" s="291"/>
      <c r="GMH37" s="291"/>
      <c r="GMI37" s="291"/>
      <c r="GMJ37" s="291"/>
      <c r="GMK37" s="291"/>
      <c r="GML37" s="291"/>
      <c r="GMM37" s="291"/>
      <c r="GMN37" s="291"/>
      <c r="GMO37" s="291"/>
      <c r="GMP37" s="291"/>
      <c r="GMQ37" s="291"/>
      <c r="GMR37" s="291"/>
      <c r="GMS37" s="291"/>
      <c r="GMT37" s="291"/>
      <c r="GMU37" s="291"/>
      <c r="GMV37" s="291"/>
      <c r="GMW37" s="291"/>
      <c r="GMX37" s="291"/>
      <c r="GMY37" s="291"/>
      <c r="GMZ37" s="291"/>
      <c r="GNA37" s="291"/>
      <c r="GNB37" s="291"/>
      <c r="GNC37" s="291"/>
      <c r="GND37" s="291"/>
      <c r="GNE37" s="291"/>
      <c r="GNF37" s="291"/>
      <c r="GNG37" s="291"/>
      <c r="GNH37" s="291"/>
      <c r="GNI37" s="291"/>
      <c r="GNJ37" s="291"/>
      <c r="GNK37" s="291"/>
      <c r="GNL37" s="291"/>
      <c r="GNM37" s="291"/>
      <c r="GNN37" s="291"/>
      <c r="GNO37" s="291"/>
      <c r="GNP37" s="291"/>
      <c r="GNQ37" s="291"/>
      <c r="GNR37" s="291"/>
      <c r="GNS37" s="291"/>
      <c r="GNT37" s="291"/>
      <c r="GNU37" s="291"/>
      <c r="GNV37" s="291"/>
      <c r="GNW37" s="291"/>
      <c r="GNX37" s="291"/>
      <c r="GNY37" s="291"/>
      <c r="GNZ37" s="291"/>
      <c r="GOA37" s="291"/>
      <c r="GOB37" s="291"/>
      <c r="GOC37" s="291"/>
      <c r="GOD37" s="291"/>
      <c r="GOE37" s="291"/>
      <c r="GOF37" s="291"/>
      <c r="GOG37" s="291"/>
      <c r="GOH37" s="291"/>
      <c r="GOI37" s="291"/>
      <c r="GOJ37" s="291"/>
      <c r="GOK37" s="291"/>
      <c r="GOL37" s="291"/>
      <c r="GOM37" s="291"/>
      <c r="GON37" s="291"/>
      <c r="GOO37" s="291"/>
      <c r="GOP37" s="291"/>
      <c r="GOQ37" s="291"/>
      <c r="GOR37" s="291"/>
      <c r="GOS37" s="291"/>
      <c r="GOT37" s="291"/>
      <c r="GOU37" s="291"/>
      <c r="GOV37" s="291"/>
      <c r="GOW37" s="291"/>
      <c r="GOX37" s="291"/>
      <c r="GOY37" s="291"/>
      <c r="GOZ37" s="291"/>
      <c r="GPA37" s="291"/>
      <c r="GPB37" s="291"/>
      <c r="GPC37" s="291"/>
      <c r="GPD37" s="291"/>
      <c r="GPE37" s="291"/>
      <c r="GPF37" s="291"/>
      <c r="GPG37" s="291"/>
      <c r="GPH37" s="291"/>
      <c r="GPI37" s="291"/>
      <c r="GPJ37" s="291"/>
      <c r="GPK37" s="291"/>
      <c r="GPL37" s="291"/>
      <c r="GPM37" s="291"/>
      <c r="GPN37" s="291"/>
      <c r="GPO37" s="291"/>
      <c r="GPP37" s="291"/>
      <c r="GPQ37" s="291"/>
      <c r="GPR37" s="291"/>
      <c r="GPS37" s="291"/>
      <c r="GPT37" s="291"/>
      <c r="GPU37" s="291"/>
      <c r="GPV37" s="291"/>
      <c r="GPW37" s="291"/>
      <c r="GPX37" s="291"/>
      <c r="GPY37" s="291"/>
      <c r="GPZ37" s="291"/>
      <c r="GQA37" s="291"/>
      <c r="GQB37" s="291"/>
      <c r="GQC37" s="291"/>
      <c r="GQD37" s="291"/>
      <c r="GQE37" s="291"/>
      <c r="GQF37" s="291"/>
      <c r="GQG37" s="291"/>
      <c r="GQH37" s="291"/>
      <c r="GQI37" s="291"/>
      <c r="GQJ37" s="291"/>
      <c r="GQK37" s="291"/>
      <c r="GQL37" s="291"/>
      <c r="GQM37" s="291"/>
      <c r="GQN37" s="291"/>
      <c r="GQO37" s="291"/>
      <c r="GQP37" s="291"/>
      <c r="GQQ37" s="291"/>
      <c r="GQR37" s="291"/>
      <c r="GQS37" s="291"/>
      <c r="GQT37" s="291"/>
      <c r="GQU37" s="291"/>
      <c r="GQV37" s="291"/>
      <c r="GQW37" s="291"/>
      <c r="GQX37" s="291"/>
      <c r="GQY37" s="291"/>
      <c r="GQZ37" s="291"/>
      <c r="GRA37" s="291"/>
      <c r="GRB37" s="291"/>
      <c r="GRC37" s="291"/>
      <c r="GRD37" s="291"/>
      <c r="GRE37" s="291"/>
      <c r="GRF37" s="291"/>
      <c r="GRG37" s="291"/>
      <c r="GRH37" s="291"/>
      <c r="GRI37" s="291"/>
      <c r="GRJ37" s="291"/>
      <c r="GRK37" s="291"/>
      <c r="GRL37" s="291"/>
      <c r="GRM37" s="291"/>
      <c r="GRN37" s="291"/>
      <c r="GRO37" s="291"/>
      <c r="GRP37" s="291"/>
      <c r="GRQ37" s="291"/>
      <c r="GRR37" s="291"/>
      <c r="GRS37" s="291"/>
      <c r="GRT37" s="291"/>
      <c r="GRU37" s="291"/>
      <c r="GRV37" s="291"/>
      <c r="GRW37" s="291"/>
      <c r="GRX37" s="291"/>
      <c r="GRY37" s="291"/>
      <c r="GRZ37" s="291"/>
      <c r="GSA37" s="291"/>
      <c r="GSB37" s="291"/>
      <c r="GSC37" s="291"/>
      <c r="GSD37" s="291"/>
      <c r="GSE37" s="291"/>
      <c r="GSF37" s="291"/>
      <c r="GSG37" s="291"/>
      <c r="GSH37" s="291"/>
      <c r="GSI37" s="291"/>
      <c r="GSJ37" s="291"/>
      <c r="GSK37" s="291"/>
      <c r="GSL37" s="291"/>
      <c r="GSM37" s="291"/>
      <c r="GSN37" s="291"/>
      <c r="GSO37" s="291"/>
      <c r="GSP37" s="291"/>
      <c r="GSQ37" s="291"/>
      <c r="GSR37" s="291"/>
      <c r="GSS37" s="291"/>
      <c r="GST37" s="291"/>
      <c r="GSU37" s="291"/>
      <c r="GSV37" s="291"/>
      <c r="GSW37" s="291"/>
      <c r="GSX37" s="291"/>
      <c r="GSY37" s="291"/>
      <c r="GSZ37" s="291"/>
      <c r="GTA37" s="291"/>
      <c r="GTB37" s="291"/>
      <c r="GTC37" s="291"/>
      <c r="GTD37" s="291"/>
      <c r="GTE37" s="291"/>
      <c r="GTF37" s="291"/>
      <c r="GTG37" s="291"/>
      <c r="GTH37" s="291"/>
      <c r="GTI37" s="291"/>
      <c r="GTJ37" s="291"/>
      <c r="GTK37" s="291"/>
      <c r="GTL37" s="291"/>
      <c r="GTM37" s="291"/>
      <c r="GTN37" s="291"/>
      <c r="GTO37" s="291"/>
      <c r="GTP37" s="291"/>
      <c r="GTQ37" s="291"/>
      <c r="GTR37" s="291"/>
      <c r="GTS37" s="291"/>
      <c r="GTT37" s="291"/>
      <c r="GTU37" s="291"/>
      <c r="GTV37" s="291"/>
      <c r="GTW37" s="291"/>
      <c r="GTX37" s="291"/>
      <c r="GTY37" s="291"/>
      <c r="GTZ37" s="291"/>
      <c r="GUA37" s="291"/>
      <c r="GUB37" s="291"/>
      <c r="GUC37" s="291"/>
      <c r="GUD37" s="291"/>
      <c r="GUE37" s="291"/>
      <c r="GUF37" s="291"/>
      <c r="GUG37" s="291"/>
      <c r="GUH37" s="291"/>
      <c r="GUI37" s="291"/>
      <c r="GUJ37" s="291"/>
      <c r="GUK37" s="291"/>
      <c r="GUL37" s="291"/>
      <c r="GUM37" s="291"/>
      <c r="GUN37" s="291"/>
      <c r="GUO37" s="291"/>
      <c r="GUP37" s="291"/>
      <c r="GUQ37" s="291"/>
      <c r="GUR37" s="291"/>
      <c r="GUS37" s="291"/>
      <c r="GUT37" s="291"/>
      <c r="GUU37" s="291"/>
      <c r="GUV37" s="291"/>
      <c r="GUW37" s="291"/>
      <c r="GUX37" s="291"/>
      <c r="GUY37" s="291"/>
      <c r="GUZ37" s="291"/>
      <c r="GVA37" s="291"/>
      <c r="GVB37" s="291"/>
      <c r="GVC37" s="291"/>
      <c r="GVD37" s="291"/>
      <c r="GVE37" s="291"/>
      <c r="GVF37" s="291"/>
      <c r="GVG37" s="291"/>
      <c r="GVH37" s="291"/>
      <c r="GVI37" s="291"/>
      <c r="GVJ37" s="291"/>
      <c r="GVK37" s="291"/>
      <c r="GVL37" s="291"/>
      <c r="GVM37" s="291"/>
      <c r="GVN37" s="291"/>
      <c r="GVO37" s="291"/>
      <c r="GVP37" s="291"/>
      <c r="GVQ37" s="291"/>
      <c r="GVR37" s="291"/>
      <c r="GVS37" s="291"/>
      <c r="GVT37" s="291"/>
      <c r="GVU37" s="291"/>
      <c r="GVV37" s="291"/>
      <c r="GVW37" s="291"/>
      <c r="GVX37" s="291"/>
      <c r="GVY37" s="291"/>
      <c r="GVZ37" s="291"/>
      <c r="GWA37" s="291"/>
      <c r="GWB37" s="291"/>
      <c r="GWC37" s="291"/>
      <c r="GWD37" s="291"/>
      <c r="GWE37" s="291"/>
      <c r="GWF37" s="291"/>
      <c r="GWG37" s="291"/>
      <c r="GWH37" s="291"/>
      <c r="GWI37" s="291"/>
      <c r="GWJ37" s="291"/>
      <c r="GWK37" s="291"/>
      <c r="GWL37" s="291"/>
      <c r="GWM37" s="291"/>
      <c r="GWN37" s="291"/>
      <c r="GWO37" s="291"/>
      <c r="GWP37" s="291"/>
      <c r="GWQ37" s="291"/>
      <c r="GWR37" s="291"/>
      <c r="GWS37" s="291"/>
      <c r="GWT37" s="291"/>
      <c r="GWU37" s="291"/>
      <c r="GWV37" s="291"/>
      <c r="GWW37" s="291"/>
      <c r="GWX37" s="291"/>
      <c r="GWY37" s="291"/>
      <c r="GWZ37" s="291"/>
      <c r="GXA37" s="291"/>
      <c r="GXB37" s="291"/>
      <c r="GXC37" s="291"/>
      <c r="GXD37" s="291"/>
      <c r="GXE37" s="291"/>
      <c r="GXF37" s="291"/>
      <c r="GXG37" s="291"/>
      <c r="GXH37" s="291"/>
      <c r="GXI37" s="291"/>
      <c r="GXJ37" s="291"/>
      <c r="GXK37" s="291"/>
      <c r="GXL37" s="291"/>
      <c r="GXM37" s="291"/>
      <c r="GXN37" s="291"/>
      <c r="GXO37" s="291"/>
      <c r="GXP37" s="291"/>
      <c r="GXQ37" s="291"/>
      <c r="GXR37" s="291"/>
      <c r="GXS37" s="291"/>
      <c r="GXT37" s="291"/>
      <c r="GXU37" s="291"/>
      <c r="GXV37" s="291"/>
      <c r="GXW37" s="291"/>
      <c r="GXX37" s="291"/>
      <c r="GXY37" s="291"/>
      <c r="GXZ37" s="291"/>
      <c r="GYA37" s="291"/>
      <c r="GYB37" s="291"/>
      <c r="GYC37" s="291"/>
      <c r="GYD37" s="291"/>
      <c r="GYE37" s="291"/>
      <c r="GYF37" s="291"/>
      <c r="GYG37" s="291"/>
      <c r="GYH37" s="291"/>
      <c r="GYI37" s="291"/>
      <c r="GYJ37" s="291"/>
      <c r="GYK37" s="291"/>
      <c r="GYL37" s="291"/>
      <c r="GYM37" s="291"/>
      <c r="GYN37" s="291"/>
      <c r="GYO37" s="291"/>
      <c r="GYP37" s="291"/>
      <c r="GYQ37" s="291"/>
      <c r="GYR37" s="291"/>
      <c r="GYS37" s="291"/>
      <c r="GYT37" s="291"/>
      <c r="GYU37" s="291"/>
      <c r="GYV37" s="291"/>
      <c r="GYW37" s="291"/>
      <c r="GYX37" s="291"/>
      <c r="GYY37" s="291"/>
      <c r="GYZ37" s="291"/>
      <c r="GZA37" s="291"/>
      <c r="GZB37" s="291"/>
      <c r="GZC37" s="291"/>
      <c r="GZD37" s="291"/>
      <c r="GZE37" s="291"/>
      <c r="GZF37" s="291"/>
      <c r="GZG37" s="291"/>
      <c r="GZH37" s="291"/>
      <c r="GZI37" s="291"/>
      <c r="GZJ37" s="291"/>
      <c r="GZK37" s="291"/>
      <c r="GZL37" s="291"/>
      <c r="GZM37" s="291"/>
      <c r="GZN37" s="291"/>
      <c r="GZO37" s="291"/>
      <c r="GZP37" s="291"/>
      <c r="GZQ37" s="291"/>
      <c r="GZR37" s="291"/>
      <c r="GZS37" s="291"/>
      <c r="GZT37" s="291"/>
      <c r="GZU37" s="291"/>
      <c r="GZV37" s="291"/>
      <c r="GZW37" s="291"/>
      <c r="GZX37" s="291"/>
      <c r="GZY37" s="291"/>
      <c r="GZZ37" s="291"/>
      <c r="HAA37" s="291"/>
      <c r="HAB37" s="291"/>
      <c r="HAC37" s="291"/>
      <c r="HAD37" s="291"/>
      <c r="HAE37" s="291"/>
      <c r="HAF37" s="291"/>
      <c r="HAG37" s="291"/>
      <c r="HAH37" s="291"/>
      <c r="HAI37" s="291"/>
      <c r="HAJ37" s="291"/>
      <c r="HAK37" s="291"/>
      <c r="HAL37" s="291"/>
      <c r="HAM37" s="291"/>
      <c r="HAN37" s="291"/>
      <c r="HAO37" s="291"/>
      <c r="HAP37" s="291"/>
      <c r="HAQ37" s="291"/>
      <c r="HAR37" s="291"/>
      <c r="HAS37" s="291"/>
      <c r="HAT37" s="291"/>
      <c r="HAU37" s="291"/>
      <c r="HAV37" s="291"/>
      <c r="HAW37" s="291"/>
      <c r="HAX37" s="291"/>
      <c r="HAY37" s="291"/>
      <c r="HAZ37" s="291"/>
      <c r="HBA37" s="291"/>
      <c r="HBB37" s="291"/>
      <c r="HBC37" s="291"/>
      <c r="HBD37" s="291"/>
      <c r="HBE37" s="291"/>
      <c r="HBF37" s="291"/>
      <c r="HBG37" s="291"/>
      <c r="HBH37" s="291"/>
      <c r="HBI37" s="291"/>
      <c r="HBJ37" s="291"/>
      <c r="HBK37" s="291"/>
      <c r="HBL37" s="291"/>
      <c r="HBM37" s="291"/>
      <c r="HBN37" s="291"/>
      <c r="HBO37" s="291"/>
      <c r="HBP37" s="291"/>
      <c r="HBQ37" s="291"/>
      <c r="HBR37" s="291"/>
      <c r="HBS37" s="291"/>
      <c r="HBT37" s="291"/>
      <c r="HBU37" s="291"/>
      <c r="HBV37" s="291"/>
      <c r="HBW37" s="291"/>
      <c r="HBX37" s="291"/>
      <c r="HBY37" s="291"/>
      <c r="HBZ37" s="291"/>
      <c r="HCA37" s="291"/>
      <c r="HCB37" s="291"/>
      <c r="HCC37" s="291"/>
      <c r="HCD37" s="291"/>
      <c r="HCE37" s="291"/>
      <c r="HCF37" s="291"/>
      <c r="HCG37" s="291"/>
      <c r="HCH37" s="291"/>
      <c r="HCI37" s="291"/>
      <c r="HCJ37" s="291"/>
      <c r="HCK37" s="291"/>
      <c r="HCL37" s="291"/>
      <c r="HCM37" s="291"/>
      <c r="HCN37" s="291"/>
      <c r="HCO37" s="291"/>
      <c r="HCP37" s="291"/>
      <c r="HCQ37" s="291"/>
      <c r="HCR37" s="291"/>
      <c r="HCS37" s="291"/>
      <c r="HCT37" s="291"/>
      <c r="HCU37" s="291"/>
      <c r="HCV37" s="291"/>
      <c r="HCW37" s="291"/>
      <c r="HCX37" s="291"/>
      <c r="HCY37" s="291"/>
      <c r="HCZ37" s="291"/>
      <c r="HDA37" s="291"/>
      <c r="HDB37" s="291"/>
      <c r="HDC37" s="291"/>
      <c r="HDD37" s="291"/>
      <c r="HDE37" s="291"/>
      <c r="HDF37" s="291"/>
      <c r="HDG37" s="291"/>
      <c r="HDH37" s="291"/>
      <c r="HDI37" s="291"/>
      <c r="HDJ37" s="291"/>
      <c r="HDK37" s="291"/>
      <c r="HDL37" s="291"/>
      <c r="HDM37" s="291"/>
      <c r="HDN37" s="291"/>
      <c r="HDO37" s="291"/>
      <c r="HDP37" s="291"/>
      <c r="HDQ37" s="291"/>
      <c r="HDR37" s="291"/>
      <c r="HDS37" s="291"/>
      <c r="HDT37" s="291"/>
      <c r="HDU37" s="291"/>
      <c r="HDV37" s="291"/>
      <c r="HDW37" s="291"/>
      <c r="HDX37" s="291"/>
      <c r="HDY37" s="291"/>
      <c r="HDZ37" s="291"/>
      <c r="HEA37" s="291"/>
      <c r="HEB37" s="291"/>
      <c r="HEC37" s="291"/>
      <c r="HED37" s="291"/>
      <c r="HEE37" s="291"/>
      <c r="HEF37" s="291"/>
      <c r="HEG37" s="291"/>
      <c r="HEH37" s="291"/>
      <c r="HEI37" s="291"/>
      <c r="HEJ37" s="291"/>
      <c r="HEK37" s="291"/>
      <c r="HEL37" s="291"/>
      <c r="HEM37" s="291"/>
      <c r="HEN37" s="291"/>
      <c r="HEO37" s="291"/>
      <c r="HEP37" s="291"/>
      <c r="HEQ37" s="291"/>
      <c r="HER37" s="291"/>
      <c r="HES37" s="291"/>
      <c r="HET37" s="291"/>
      <c r="HEU37" s="291"/>
      <c r="HEV37" s="291"/>
      <c r="HEW37" s="291"/>
      <c r="HEX37" s="291"/>
      <c r="HEY37" s="291"/>
      <c r="HEZ37" s="291"/>
      <c r="HFA37" s="291"/>
      <c r="HFB37" s="291"/>
      <c r="HFC37" s="291"/>
      <c r="HFD37" s="291"/>
      <c r="HFE37" s="291"/>
      <c r="HFF37" s="291"/>
      <c r="HFG37" s="291"/>
      <c r="HFH37" s="291"/>
      <c r="HFI37" s="291"/>
      <c r="HFJ37" s="291"/>
      <c r="HFK37" s="291"/>
      <c r="HFL37" s="291"/>
      <c r="HFM37" s="291"/>
      <c r="HFN37" s="291"/>
      <c r="HFO37" s="291"/>
      <c r="HFP37" s="291"/>
      <c r="HFQ37" s="291"/>
      <c r="HFR37" s="291"/>
      <c r="HFS37" s="291"/>
      <c r="HFT37" s="291"/>
      <c r="HFU37" s="291"/>
      <c r="HFV37" s="291"/>
      <c r="HFW37" s="291"/>
      <c r="HFX37" s="291"/>
      <c r="HFY37" s="291"/>
      <c r="HFZ37" s="291"/>
      <c r="HGA37" s="291"/>
      <c r="HGB37" s="291"/>
      <c r="HGC37" s="291"/>
      <c r="HGD37" s="291"/>
      <c r="HGE37" s="291"/>
      <c r="HGF37" s="291"/>
      <c r="HGG37" s="291"/>
      <c r="HGH37" s="291"/>
      <c r="HGI37" s="291"/>
      <c r="HGJ37" s="291"/>
      <c r="HGK37" s="291"/>
      <c r="HGL37" s="291"/>
      <c r="HGM37" s="291"/>
      <c r="HGN37" s="291"/>
      <c r="HGO37" s="291"/>
      <c r="HGP37" s="291"/>
      <c r="HGQ37" s="291"/>
      <c r="HGR37" s="291"/>
      <c r="HGS37" s="291"/>
      <c r="HGT37" s="291"/>
      <c r="HGU37" s="291"/>
      <c r="HGV37" s="291"/>
      <c r="HGW37" s="291"/>
      <c r="HGX37" s="291"/>
      <c r="HGY37" s="291"/>
      <c r="HGZ37" s="291"/>
      <c r="HHA37" s="291"/>
      <c r="HHB37" s="291"/>
      <c r="HHC37" s="291"/>
      <c r="HHD37" s="291"/>
      <c r="HHE37" s="291"/>
      <c r="HHF37" s="291"/>
      <c r="HHG37" s="291"/>
      <c r="HHH37" s="291"/>
      <c r="HHI37" s="291"/>
      <c r="HHJ37" s="291"/>
      <c r="HHK37" s="291"/>
      <c r="HHL37" s="291"/>
      <c r="HHM37" s="291"/>
      <c r="HHN37" s="291"/>
      <c r="HHO37" s="291"/>
      <c r="HHP37" s="291"/>
      <c r="HHQ37" s="291"/>
      <c r="HHR37" s="291"/>
      <c r="HHS37" s="291"/>
      <c r="HHT37" s="291"/>
      <c r="HHU37" s="291"/>
      <c r="HHV37" s="291"/>
      <c r="HHW37" s="291"/>
      <c r="HHX37" s="291"/>
      <c r="HHY37" s="291"/>
      <c r="HHZ37" s="291"/>
      <c r="HIA37" s="291"/>
      <c r="HIB37" s="291"/>
      <c r="HIC37" s="291"/>
      <c r="HID37" s="291"/>
      <c r="HIE37" s="291"/>
      <c r="HIF37" s="291"/>
      <c r="HIG37" s="291"/>
      <c r="HIH37" s="291"/>
      <c r="HII37" s="291"/>
      <c r="HIJ37" s="291"/>
      <c r="HIK37" s="291"/>
      <c r="HIL37" s="291"/>
      <c r="HIM37" s="291"/>
      <c r="HIN37" s="291"/>
      <c r="HIO37" s="291"/>
      <c r="HIP37" s="291"/>
      <c r="HIQ37" s="291"/>
      <c r="HIR37" s="291"/>
      <c r="HIS37" s="291"/>
      <c r="HIT37" s="291"/>
      <c r="HIU37" s="291"/>
      <c r="HIV37" s="291"/>
      <c r="HIW37" s="291"/>
      <c r="HIX37" s="291"/>
      <c r="HIY37" s="291"/>
      <c r="HIZ37" s="291"/>
      <c r="HJA37" s="291"/>
      <c r="HJB37" s="291"/>
      <c r="HJC37" s="291"/>
      <c r="HJD37" s="291"/>
      <c r="HJE37" s="291"/>
      <c r="HJF37" s="291"/>
      <c r="HJG37" s="291"/>
      <c r="HJH37" s="291"/>
      <c r="HJI37" s="291"/>
      <c r="HJJ37" s="291"/>
      <c r="HJK37" s="291"/>
      <c r="HJL37" s="291"/>
      <c r="HJM37" s="291"/>
      <c r="HJN37" s="291"/>
      <c r="HJO37" s="291"/>
      <c r="HJP37" s="291"/>
      <c r="HJQ37" s="291"/>
      <c r="HJR37" s="291"/>
      <c r="HJS37" s="291"/>
      <c r="HJT37" s="291"/>
      <c r="HJU37" s="291"/>
      <c r="HJV37" s="291"/>
      <c r="HJW37" s="291"/>
      <c r="HJX37" s="291"/>
      <c r="HJY37" s="291"/>
      <c r="HJZ37" s="291"/>
      <c r="HKA37" s="291"/>
      <c r="HKB37" s="291"/>
      <c r="HKC37" s="291"/>
      <c r="HKD37" s="291"/>
      <c r="HKE37" s="291"/>
      <c r="HKF37" s="291"/>
      <c r="HKG37" s="291"/>
      <c r="HKH37" s="291"/>
      <c r="HKI37" s="291"/>
      <c r="HKJ37" s="291"/>
      <c r="HKK37" s="291"/>
      <c r="HKL37" s="291"/>
      <c r="HKM37" s="291"/>
      <c r="HKN37" s="291"/>
      <c r="HKO37" s="291"/>
      <c r="HKP37" s="291"/>
      <c r="HKQ37" s="291"/>
      <c r="HKR37" s="291"/>
      <c r="HKS37" s="291"/>
      <c r="HKT37" s="291"/>
      <c r="HKU37" s="291"/>
      <c r="HKV37" s="291"/>
      <c r="HKW37" s="291"/>
      <c r="HKX37" s="291"/>
      <c r="HKY37" s="291"/>
      <c r="HKZ37" s="291"/>
      <c r="HLA37" s="291"/>
      <c r="HLB37" s="291"/>
      <c r="HLC37" s="291"/>
      <c r="HLD37" s="291"/>
      <c r="HLE37" s="291"/>
      <c r="HLF37" s="291"/>
      <c r="HLG37" s="291"/>
      <c r="HLH37" s="291"/>
      <c r="HLI37" s="291"/>
      <c r="HLJ37" s="291"/>
      <c r="HLK37" s="291"/>
      <c r="HLL37" s="291"/>
      <c r="HLM37" s="291"/>
      <c r="HLN37" s="291"/>
      <c r="HLO37" s="291"/>
      <c r="HLP37" s="291"/>
      <c r="HLQ37" s="291"/>
      <c r="HLR37" s="291"/>
      <c r="HLS37" s="291"/>
      <c r="HLT37" s="291"/>
      <c r="HLU37" s="291"/>
      <c r="HLV37" s="291"/>
      <c r="HLW37" s="291"/>
      <c r="HLX37" s="291"/>
      <c r="HLY37" s="291"/>
      <c r="HLZ37" s="291"/>
      <c r="HMA37" s="291"/>
      <c r="HMB37" s="291"/>
      <c r="HMC37" s="291"/>
      <c r="HMD37" s="291"/>
      <c r="HME37" s="291"/>
      <c r="HMF37" s="291"/>
      <c r="HMG37" s="291"/>
      <c r="HMH37" s="291"/>
      <c r="HMI37" s="291"/>
      <c r="HMJ37" s="291"/>
      <c r="HMK37" s="291"/>
      <c r="HML37" s="291"/>
      <c r="HMM37" s="291"/>
      <c r="HMN37" s="291"/>
      <c r="HMO37" s="291"/>
      <c r="HMP37" s="291"/>
      <c r="HMQ37" s="291"/>
      <c r="HMR37" s="291"/>
      <c r="HMS37" s="291"/>
      <c r="HMT37" s="291"/>
      <c r="HMU37" s="291"/>
      <c r="HMV37" s="291"/>
      <c r="HMW37" s="291"/>
      <c r="HMX37" s="291"/>
      <c r="HMY37" s="291"/>
      <c r="HMZ37" s="291"/>
      <c r="HNA37" s="291"/>
      <c r="HNB37" s="291"/>
      <c r="HNC37" s="291"/>
      <c r="HND37" s="291"/>
      <c r="HNE37" s="291"/>
      <c r="HNF37" s="291"/>
      <c r="HNG37" s="291"/>
      <c r="HNH37" s="291"/>
      <c r="HNI37" s="291"/>
      <c r="HNJ37" s="291"/>
      <c r="HNK37" s="291"/>
      <c r="HNL37" s="291"/>
      <c r="HNM37" s="291"/>
      <c r="HNN37" s="291"/>
      <c r="HNO37" s="291"/>
      <c r="HNP37" s="291"/>
      <c r="HNQ37" s="291"/>
      <c r="HNR37" s="291"/>
      <c r="HNS37" s="291"/>
      <c r="HNT37" s="291"/>
      <c r="HNU37" s="291"/>
      <c r="HNV37" s="291"/>
      <c r="HNW37" s="291"/>
      <c r="HNX37" s="291"/>
      <c r="HNY37" s="291"/>
      <c r="HNZ37" s="291"/>
      <c r="HOA37" s="291"/>
      <c r="HOB37" s="291"/>
      <c r="HOC37" s="291"/>
      <c r="HOD37" s="291"/>
      <c r="HOE37" s="291"/>
      <c r="HOF37" s="291"/>
      <c r="HOG37" s="291"/>
      <c r="HOH37" s="291"/>
      <c r="HOI37" s="291"/>
      <c r="HOJ37" s="291"/>
      <c r="HOK37" s="291"/>
      <c r="HOL37" s="291"/>
      <c r="HOM37" s="291"/>
      <c r="HON37" s="291"/>
      <c r="HOO37" s="291"/>
      <c r="HOP37" s="291"/>
      <c r="HOQ37" s="291"/>
      <c r="HOR37" s="291"/>
      <c r="HOS37" s="291"/>
      <c r="HOT37" s="291"/>
      <c r="HOU37" s="291"/>
      <c r="HOV37" s="291"/>
      <c r="HOW37" s="291"/>
      <c r="HOX37" s="291"/>
      <c r="HOY37" s="291"/>
      <c r="HOZ37" s="291"/>
      <c r="HPA37" s="291"/>
      <c r="HPB37" s="291"/>
      <c r="HPC37" s="291"/>
      <c r="HPD37" s="291"/>
      <c r="HPE37" s="291"/>
      <c r="HPF37" s="291"/>
      <c r="HPG37" s="291"/>
      <c r="HPH37" s="291"/>
      <c r="HPI37" s="291"/>
      <c r="HPJ37" s="291"/>
      <c r="HPK37" s="291"/>
      <c r="HPL37" s="291"/>
      <c r="HPM37" s="291"/>
      <c r="HPN37" s="291"/>
      <c r="HPO37" s="291"/>
      <c r="HPP37" s="291"/>
      <c r="HPQ37" s="291"/>
      <c r="HPR37" s="291"/>
      <c r="HPS37" s="291"/>
      <c r="HPT37" s="291"/>
      <c r="HPU37" s="291"/>
      <c r="HPV37" s="291"/>
      <c r="HPW37" s="291"/>
      <c r="HPX37" s="291"/>
      <c r="HPY37" s="291"/>
      <c r="HPZ37" s="291"/>
      <c r="HQA37" s="291"/>
      <c r="HQB37" s="291"/>
      <c r="HQC37" s="291"/>
      <c r="HQD37" s="291"/>
      <c r="HQE37" s="291"/>
      <c r="HQF37" s="291"/>
      <c r="HQG37" s="291"/>
      <c r="HQH37" s="291"/>
      <c r="HQI37" s="291"/>
      <c r="HQJ37" s="291"/>
      <c r="HQK37" s="291"/>
      <c r="HQL37" s="291"/>
      <c r="HQM37" s="291"/>
      <c r="HQN37" s="291"/>
      <c r="HQO37" s="291"/>
      <c r="HQP37" s="291"/>
      <c r="HQQ37" s="291"/>
      <c r="HQR37" s="291"/>
      <c r="HQS37" s="291"/>
      <c r="HQT37" s="291"/>
      <c r="HQU37" s="291"/>
      <c r="HQV37" s="291"/>
      <c r="HQW37" s="291"/>
      <c r="HQX37" s="291"/>
      <c r="HQY37" s="291"/>
      <c r="HQZ37" s="291"/>
      <c r="HRA37" s="291"/>
      <c r="HRB37" s="291"/>
      <c r="HRC37" s="291"/>
      <c r="HRD37" s="291"/>
      <c r="HRE37" s="291"/>
      <c r="HRF37" s="291"/>
      <c r="HRG37" s="291"/>
      <c r="HRH37" s="291"/>
      <c r="HRI37" s="291"/>
      <c r="HRJ37" s="291"/>
      <c r="HRK37" s="291"/>
      <c r="HRL37" s="291"/>
      <c r="HRM37" s="291"/>
      <c r="HRN37" s="291"/>
      <c r="HRO37" s="291"/>
      <c r="HRP37" s="291"/>
      <c r="HRQ37" s="291"/>
      <c r="HRR37" s="291"/>
      <c r="HRS37" s="291"/>
      <c r="HRT37" s="291"/>
      <c r="HRU37" s="291"/>
      <c r="HRV37" s="291"/>
      <c r="HRW37" s="291"/>
      <c r="HRX37" s="291"/>
      <c r="HRY37" s="291"/>
      <c r="HRZ37" s="291"/>
      <c r="HSA37" s="291"/>
      <c r="HSB37" s="291"/>
      <c r="HSC37" s="291"/>
      <c r="HSD37" s="291"/>
      <c r="HSE37" s="291"/>
      <c r="HSF37" s="291"/>
      <c r="HSG37" s="291"/>
      <c r="HSH37" s="291"/>
      <c r="HSI37" s="291"/>
      <c r="HSJ37" s="291"/>
      <c r="HSK37" s="291"/>
      <c r="HSL37" s="291"/>
      <c r="HSM37" s="291"/>
      <c r="HSN37" s="291"/>
      <c r="HSO37" s="291"/>
      <c r="HSP37" s="291"/>
      <c r="HSQ37" s="291"/>
      <c r="HSR37" s="291"/>
      <c r="HSS37" s="291"/>
      <c r="HST37" s="291"/>
      <c r="HSU37" s="291"/>
      <c r="HSV37" s="291"/>
      <c r="HSW37" s="291"/>
      <c r="HSX37" s="291"/>
      <c r="HSY37" s="291"/>
      <c r="HSZ37" s="291"/>
      <c r="HTA37" s="291"/>
      <c r="HTB37" s="291"/>
      <c r="HTC37" s="291"/>
      <c r="HTD37" s="291"/>
      <c r="HTE37" s="291"/>
      <c r="HTF37" s="291"/>
      <c r="HTG37" s="291"/>
      <c r="HTH37" s="291"/>
      <c r="HTI37" s="291"/>
      <c r="HTJ37" s="291"/>
      <c r="HTK37" s="291"/>
      <c r="HTL37" s="291"/>
      <c r="HTM37" s="291"/>
      <c r="HTN37" s="291"/>
      <c r="HTO37" s="291"/>
      <c r="HTP37" s="291"/>
      <c r="HTQ37" s="291"/>
      <c r="HTR37" s="291"/>
      <c r="HTS37" s="291"/>
      <c r="HTT37" s="291"/>
      <c r="HTU37" s="291"/>
      <c r="HTV37" s="291"/>
      <c r="HTW37" s="291"/>
      <c r="HTX37" s="291"/>
      <c r="HTY37" s="291"/>
      <c r="HTZ37" s="291"/>
      <c r="HUA37" s="291"/>
      <c r="HUB37" s="291"/>
      <c r="HUC37" s="291"/>
      <c r="HUD37" s="291"/>
      <c r="HUE37" s="291"/>
      <c r="HUF37" s="291"/>
      <c r="HUG37" s="291"/>
      <c r="HUH37" s="291"/>
      <c r="HUI37" s="291"/>
      <c r="HUJ37" s="291"/>
      <c r="HUK37" s="291"/>
      <c r="HUL37" s="291"/>
      <c r="HUM37" s="291"/>
      <c r="HUN37" s="291"/>
      <c r="HUO37" s="291"/>
      <c r="HUP37" s="291"/>
      <c r="HUQ37" s="291"/>
      <c r="HUR37" s="291"/>
      <c r="HUS37" s="291"/>
      <c r="HUT37" s="291"/>
      <c r="HUU37" s="291"/>
      <c r="HUV37" s="291"/>
      <c r="HUW37" s="291"/>
      <c r="HUX37" s="291"/>
      <c r="HUY37" s="291"/>
      <c r="HUZ37" s="291"/>
      <c r="HVA37" s="291"/>
      <c r="HVB37" s="291"/>
      <c r="HVC37" s="291"/>
      <c r="HVD37" s="291"/>
      <c r="HVE37" s="291"/>
      <c r="HVF37" s="291"/>
      <c r="HVG37" s="291"/>
      <c r="HVH37" s="291"/>
      <c r="HVI37" s="291"/>
      <c r="HVJ37" s="291"/>
      <c r="HVK37" s="291"/>
      <c r="HVL37" s="291"/>
      <c r="HVM37" s="291"/>
      <c r="HVN37" s="291"/>
      <c r="HVO37" s="291"/>
      <c r="HVP37" s="291"/>
      <c r="HVQ37" s="291"/>
      <c r="HVR37" s="291"/>
      <c r="HVS37" s="291"/>
      <c r="HVT37" s="291"/>
      <c r="HVU37" s="291"/>
      <c r="HVV37" s="291"/>
      <c r="HVW37" s="291"/>
      <c r="HVX37" s="291"/>
      <c r="HVY37" s="291"/>
      <c r="HVZ37" s="291"/>
      <c r="HWA37" s="291"/>
      <c r="HWB37" s="291"/>
      <c r="HWC37" s="291"/>
      <c r="HWD37" s="291"/>
      <c r="HWE37" s="291"/>
      <c r="HWF37" s="291"/>
      <c r="HWG37" s="291"/>
      <c r="HWH37" s="291"/>
      <c r="HWI37" s="291"/>
      <c r="HWJ37" s="291"/>
      <c r="HWK37" s="291"/>
      <c r="HWL37" s="291"/>
      <c r="HWM37" s="291"/>
      <c r="HWN37" s="291"/>
      <c r="HWO37" s="291"/>
      <c r="HWP37" s="291"/>
      <c r="HWQ37" s="291"/>
      <c r="HWR37" s="291"/>
      <c r="HWS37" s="291"/>
      <c r="HWT37" s="291"/>
      <c r="HWU37" s="291"/>
      <c r="HWV37" s="291"/>
      <c r="HWW37" s="291"/>
      <c r="HWX37" s="291"/>
      <c r="HWY37" s="291"/>
      <c r="HWZ37" s="291"/>
      <c r="HXA37" s="291"/>
      <c r="HXB37" s="291"/>
      <c r="HXC37" s="291"/>
      <c r="HXD37" s="291"/>
      <c r="HXE37" s="291"/>
      <c r="HXF37" s="291"/>
      <c r="HXG37" s="291"/>
      <c r="HXH37" s="291"/>
      <c r="HXI37" s="291"/>
      <c r="HXJ37" s="291"/>
      <c r="HXK37" s="291"/>
      <c r="HXL37" s="291"/>
      <c r="HXM37" s="291"/>
      <c r="HXN37" s="291"/>
      <c r="HXO37" s="291"/>
      <c r="HXP37" s="291"/>
      <c r="HXQ37" s="291"/>
      <c r="HXR37" s="291"/>
      <c r="HXS37" s="291"/>
      <c r="HXT37" s="291"/>
      <c r="HXU37" s="291"/>
      <c r="HXV37" s="291"/>
      <c r="HXW37" s="291"/>
      <c r="HXX37" s="291"/>
      <c r="HXY37" s="291"/>
      <c r="HXZ37" s="291"/>
      <c r="HYA37" s="291"/>
      <c r="HYB37" s="291"/>
      <c r="HYC37" s="291"/>
      <c r="HYD37" s="291"/>
      <c r="HYE37" s="291"/>
      <c r="HYF37" s="291"/>
      <c r="HYG37" s="291"/>
      <c r="HYH37" s="291"/>
      <c r="HYI37" s="291"/>
      <c r="HYJ37" s="291"/>
      <c r="HYK37" s="291"/>
      <c r="HYL37" s="291"/>
      <c r="HYM37" s="291"/>
      <c r="HYN37" s="291"/>
      <c r="HYO37" s="291"/>
      <c r="HYP37" s="291"/>
      <c r="HYQ37" s="291"/>
      <c r="HYR37" s="291"/>
      <c r="HYS37" s="291"/>
      <c r="HYT37" s="291"/>
      <c r="HYU37" s="291"/>
      <c r="HYV37" s="291"/>
      <c r="HYW37" s="291"/>
      <c r="HYX37" s="291"/>
      <c r="HYY37" s="291"/>
      <c r="HYZ37" s="291"/>
      <c r="HZA37" s="291"/>
      <c r="HZB37" s="291"/>
      <c r="HZC37" s="291"/>
      <c r="HZD37" s="291"/>
      <c r="HZE37" s="291"/>
      <c r="HZF37" s="291"/>
      <c r="HZG37" s="291"/>
      <c r="HZH37" s="291"/>
      <c r="HZI37" s="291"/>
      <c r="HZJ37" s="291"/>
      <c r="HZK37" s="291"/>
      <c r="HZL37" s="291"/>
      <c r="HZM37" s="291"/>
      <c r="HZN37" s="291"/>
      <c r="HZO37" s="291"/>
      <c r="HZP37" s="291"/>
      <c r="HZQ37" s="291"/>
      <c r="HZR37" s="291"/>
      <c r="HZS37" s="291"/>
      <c r="HZT37" s="291"/>
      <c r="HZU37" s="291"/>
      <c r="HZV37" s="291"/>
      <c r="HZW37" s="291"/>
      <c r="HZX37" s="291"/>
      <c r="HZY37" s="291"/>
      <c r="HZZ37" s="291"/>
      <c r="IAA37" s="291"/>
      <c r="IAB37" s="291"/>
      <c r="IAC37" s="291"/>
      <c r="IAD37" s="291"/>
      <c r="IAE37" s="291"/>
      <c r="IAF37" s="291"/>
      <c r="IAG37" s="291"/>
      <c r="IAH37" s="291"/>
      <c r="IAI37" s="291"/>
      <c r="IAJ37" s="291"/>
      <c r="IAK37" s="291"/>
      <c r="IAL37" s="291"/>
      <c r="IAM37" s="291"/>
      <c r="IAN37" s="291"/>
      <c r="IAO37" s="291"/>
      <c r="IAP37" s="291"/>
      <c r="IAQ37" s="291"/>
      <c r="IAR37" s="291"/>
      <c r="IAS37" s="291"/>
      <c r="IAT37" s="291"/>
      <c r="IAU37" s="291"/>
      <c r="IAV37" s="291"/>
      <c r="IAW37" s="291"/>
      <c r="IAX37" s="291"/>
      <c r="IAY37" s="291"/>
      <c r="IAZ37" s="291"/>
      <c r="IBA37" s="291"/>
      <c r="IBB37" s="291"/>
      <c r="IBC37" s="291"/>
      <c r="IBD37" s="291"/>
      <c r="IBE37" s="291"/>
      <c r="IBF37" s="291"/>
      <c r="IBG37" s="291"/>
      <c r="IBH37" s="291"/>
      <c r="IBI37" s="291"/>
      <c r="IBJ37" s="291"/>
      <c r="IBK37" s="291"/>
      <c r="IBL37" s="291"/>
      <c r="IBM37" s="291"/>
      <c r="IBN37" s="291"/>
      <c r="IBO37" s="291"/>
      <c r="IBP37" s="291"/>
      <c r="IBQ37" s="291"/>
      <c r="IBR37" s="291"/>
      <c r="IBS37" s="291"/>
      <c r="IBT37" s="291"/>
      <c r="IBU37" s="291"/>
      <c r="IBV37" s="291"/>
      <c r="IBW37" s="291"/>
      <c r="IBX37" s="291"/>
      <c r="IBY37" s="291"/>
      <c r="IBZ37" s="291"/>
      <c r="ICA37" s="291"/>
      <c r="ICB37" s="291"/>
      <c r="ICC37" s="291"/>
      <c r="ICD37" s="291"/>
      <c r="ICE37" s="291"/>
      <c r="ICF37" s="291"/>
      <c r="ICG37" s="291"/>
      <c r="ICH37" s="291"/>
      <c r="ICI37" s="291"/>
      <c r="ICJ37" s="291"/>
      <c r="ICK37" s="291"/>
      <c r="ICL37" s="291"/>
      <c r="ICM37" s="291"/>
      <c r="ICN37" s="291"/>
      <c r="ICO37" s="291"/>
      <c r="ICP37" s="291"/>
      <c r="ICQ37" s="291"/>
      <c r="ICR37" s="291"/>
      <c r="ICS37" s="291"/>
      <c r="ICT37" s="291"/>
      <c r="ICU37" s="291"/>
      <c r="ICV37" s="291"/>
      <c r="ICW37" s="291"/>
      <c r="ICX37" s="291"/>
      <c r="ICY37" s="291"/>
      <c r="ICZ37" s="291"/>
      <c r="IDA37" s="291"/>
      <c r="IDB37" s="291"/>
      <c r="IDC37" s="291"/>
      <c r="IDD37" s="291"/>
      <c r="IDE37" s="291"/>
      <c r="IDF37" s="291"/>
      <c r="IDG37" s="291"/>
      <c r="IDH37" s="291"/>
      <c r="IDI37" s="291"/>
      <c r="IDJ37" s="291"/>
      <c r="IDK37" s="291"/>
      <c r="IDL37" s="291"/>
      <c r="IDM37" s="291"/>
      <c r="IDN37" s="291"/>
      <c r="IDO37" s="291"/>
      <c r="IDP37" s="291"/>
      <c r="IDQ37" s="291"/>
      <c r="IDR37" s="291"/>
      <c r="IDS37" s="291"/>
      <c r="IDT37" s="291"/>
      <c r="IDU37" s="291"/>
      <c r="IDV37" s="291"/>
      <c r="IDW37" s="291"/>
      <c r="IDX37" s="291"/>
      <c r="IDY37" s="291"/>
      <c r="IDZ37" s="291"/>
      <c r="IEA37" s="291"/>
      <c r="IEB37" s="291"/>
      <c r="IEC37" s="291"/>
      <c r="IED37" s="291"/>
      <c r="IEE37" s="291"/>
      <c r="IEF37" s="291"/>
      <c r="IEG37" s="291"/>
      <c r="IEH37" s="291"/>
      <c r="IEI37" s="291"/>
      <c r="IEJ37" s="291"/>
      <c r="IEK37" s="291"/>
      <c r="IEL37" s="291"/>
      <c r="IEM37" s="291"/>
      <c r="IEN37" s="291"/>
      <c r="IEO37" s="291"/>
      <c r="IEP37" s="291"/>
      <c r="IEQ37" s="291"/>
      <c r="IER37" s="291"/>
      <c r="IES37" s="291"/>
      <c r="IET37" s="291"/>
      <c r="IEU37" s="291"/>
      <c r="IEV37" s="291"/>
      <c r="IEW37" s="291"/>
      <c r="IEX37" s="291"/>
      <c r="IEY37" s="291"/>
      <c r="IEZ37" s="291"/>
      <c r="IFA37" s="291"/>
      <c r="IFB37" s="291"/>
      <c r="IFC37" s="291"/>
      <c r="IFD37" s="291"/>
      <c r="IFE37" s="291"/>
      <c r="IFF37" s="291"/>
      <c r="IFG37" s="291"/>
      <c r="IFH37" s="291"/>
      <c r="IFI37" s="291"/>
      <c r="IFJ37" s="291"/>
      <c r="IFK37" s="291"/>
      <c r="IFL37" s="291"/>
      <c r="IFM37" s="291"/>
      <c r="IFN37" s="291"/>
      <c r="IFO37" s="291"/>
      <c r="IFP37" s="291"/>
      <c r="IFQ37" s="291"/>
      <c r="IFR37" s="291"/>
      <c r="IFS37" s="291"/>
      <c r="IFT37" s="291"/>
      <c r="IFU37" s="291"/>
      <c r="IFV37" s="291"/>
      <c r="IFW37" s="291"/>
      <c r="IFX37" s="291"/>
      <c r="IFY37" s="291"/>
      <c r="IFZ37" s="291"/>
      <c r="IGA37" s="291"/>
      <c r="IGB37" s="291"/>
      <c r="IGC37" s="291"/>
      <c r="IGD37" s="291"/>
      <c r="IGE37" s="291"/>
      <c r="IGF37" s="291"/>
      <c r="IGG37" s="291"/>
      <c r="IGH37" s="291"/>
      <c r="IGI37" s="291"/>
      <c r="IGJ37" s="291"/>
      <c r="IGK37" s="291"/>
      <c r="IGL37" s="291"/>
      <c r="IGM37" s="291"/>
      <c r="IGN37" s="291"/>
      <c r="IGO37" s="291"/>
      <c r="IGP37" s="291"/>
      <c r="IGQ37" s="291"/>
      <c r="IGR37" s="291"/>
      <c r="IGS37" s="291"/>
      <c r="IGT37" s="291"/>
      <c r="IGU37" s="291"/>
      <c r="IGV37" s="291"/>
      <c r="IGW37" s="291"/>
      <c r="IGX37" s="291"/>
      <c r="IGY37" s="291"/>
      <c r="IGZ37" s="291"/>
      <c r="IHA37" s="291"/>
      <c r="IHB37" s="291"/>
      <c r="IHC37" s="291"/>
      <c r="IHD37" s="291"/>
      <c r="IHE37" s="291"/>
      <c r="IHF37" s="291"/>
      <c r="IHG37" s="291"/>
      <c r="IHH37" s="291"/>
      <c r="IHI37" s="291"/>
      <c r="IHJ37" s="291"/>
      <c r="IHK37" s="291"/>
      <c r="IHL37" s="291"/>
      <c r="IHM37" s="291"/>
      <c r="IHN37" s="291"/>
      <c r="IHO37" s="291"/>
      <c r="IHP37" s="291"/>
      <c r="IHQ37" s="291"/>
      <c r="IHR37" s="291"/>
      <c r="IHS37" s="291"/>
      <c r="IHT37" s="291"/>
      <c r="IHU37" s="291"/>
      <c r="IHV37" s="291"/>
      <c r="IHW37" s="291"/>
      <c r="IHX37" s="291"/>
      <c r="IHY37" s="291"/>
      <c r="IHZ37" s="291"/>
      <c r="IIA37" s="291"/>
      <c r="IIB37" s="291"/>
      <c r="IIC37" s="291"/>
      <c r="IID37" s="291"/>
      <c r="IIE37" s="291"/>
      <c r="IIF37" s="291"/>
      <c r="IIG37" s="291"/>
      <c r="IIH37" s="291"/>
      <c r="III37" s="291"/>
      <c r="IIJ37" s="291"/>
      <c r="IIK37" s="291"/>
      <c r="IIL37" s="291"/>
      <c r="IIM37" s="291"/>
      <c r="IIN37" s="291"/>
      <c r="IIO37" s="291"/>
      <c r="IIP37" s="291"/>
      <c r="IIQ37" s="291"/>
      <c r="IIR37" s="291"/>
      <c r="IIS37" s="291"/>
      <c r="IIT37" s="291"/>
      <c r="IIU37" s="291"/>
      <c r="IIV37" s="291"/>
      <c r="IIW37" s="291"/>
      <c r="IIX37" s="291"/>
      <c r="IIY37" s="291"/>
      <c r="IIZ37" s="291"/>
      <c r="IJA37" s="291"/>
      <c r="IJB37" s="291"/>
      <c r="IJC37" s="291"/>
      <c r="IJD37" s="291"/>
      <c r="IJE37" s="291"/>
      <c r="IJF37" s="291"/>
      <c r="IJG37" s="291"/>
      <c r="IJH37" s="291"/>
      <c r="IJI37" s="291"/>
      <c r="IJJ37" s="291"/>
      <c r="IJK37" s="291"/>
      <c r="IJL37" s="291"/>
      <c r="IJM37" s="291"/>
      <c r="IJN37" s="291"/>
      <c r="IJO37" s="291"/>
      <c r="IJP37" s="291"/>
      <c r="IJQ37" s="291"/>
      <c r="IJR37" s="291"/>
      <c r="IJS37" s="291"/>
      <c r="IJT37" s="291"/>
      <c r="IJU37" s="291"/>
      <c r="IJV37" s="291"/>
      <c r="IJW37" s="291"/>
      <c r="IJX37" s="291"/>
      <c r="IJY37" s="291"/>
      <c r="IJZ37" s="291"/>
      <c r="IKA37" s="291"/>
      <c r="IKB37" s="291"/>
      <c r="IKC37" s="291"/>
      <c r="IKD37" s="291"/>
      <c r="IKE37" s="291"/>
      <c r="IKF37" s="291"/>
      <c r="IKG37" s="291"/>
      <c r="IKH37" s="291"/>
      <c r="IKI37" s="291"/>
      <c r="IKJ37" s="291"/>
      <c r="IKK37" s="291"/>
      <c r="IKL37" s="291"/>
      <c r="IKM37" s="291"/>
      <c r="IKN37" s="291"/>
      <c r="IKO37" s="291"/>
      <c r="IKP37" s="291"/>
      <c r="IKQ37" s="291"/>
      <c r="IKR37" s="291"/>
      <c r="IKS37" s="291"/>
      <c r="IKT37" s="291"/>
      <c r="IKU37" s="291"/>
      <c r="IKV37" s="291"/>
      <c r="IKW37" s="291"/>
      <c r="IKX37" s="291"/>
      <c r="IKY37" s="291"/>
      <c r="IKZ37" s="291"/>
      <c r="ILA37" s="291"/>
      <c r="ILB37" s="291"/>
      <c r="ILC37" s="291"/>
      <c r="ILD37" s="291"/>
      <c r="ILE37" s="291"/>
      <c r="ILF37" s="291"/>
      <c r="ILG37" s="291"/>
      <c r="ILH37" s="291"/>
      <c r="ILI37" s="291"/>
      <c r="ILJ37" s="291"/>
      <c r="ILK37" s="291"/>
      <c r="ILL37" s="291"/>
      <c r="ILM37" s="291"/>
      <c r="ILN37" s="291"/>
      <c r="ILO37" s="291"/>
      <c r="ILP37" s="291"/>
      <c r="ILQ37" s="291"/>
      <c r="ILR37" s="291"/>
      <c r="ILS37" s="291"/>
      <c r="ILT37" s="291"/>
      <c r="ILU37" s="291"/>
      <c r="ILV37" s="291"/>
      <c r="ILW37" s="291"/>
      <c r="ILX37" s="291"/>
      <c r="ILY37" s="291"/>
      <c r="ILZ37" s="291"/>
      <c r="IMA37" s="291"/>
      <c r="IMB37" s="291"/>
      <c r="IMC37" s="291"/>
      <c r="IMD37" s="291"/>
      <c r="IME37" s="291"/>
      <c r="IMF37" s="291"/>
      <c r="IMG37" s="291"/>
      <c r="IMH37" s="291"/>
      <c r="IMI37" s="291"/>
      <c r="IMJ37" s="291"/>
      <c r="IMK37" s="291"/>
      <c r="IML37" s="291"/>
      <c r="IMM37" s="291"/>
      <c r="IMN37" s="291"/>
      <c r="IMO37" s="291"/>
      <c r="IMP37" s="291"/>
      <c r="IMQ37" s="291"/>
      <c r="IMR37" s="291"/>
      <c r="IMS37" s="291"/>
      <c r="IMT37" s="291"/>
      <c r="IMU37" s="291"/>
      <c r="IMV37" s="291"/>
      <c r="IMW37" s="291"/>
      <c r="IMX37" s="291"/>
      <c r="IMY37" s="291"/>
      <c r="IMZ37" s="291"/>
      <c r="INA37" s="291"/>
      <c r="INB37" s="291"/>
      <c r="INC37" s="291"/>
      <c r="IND37" s="291"/>
      <c r="INE37" s="291"/>
      <c r="INF37" s="291"/>
      <c r="ING37" s="291"/>
      <c r="INH37" s="291"/>
      <c r="INI37" s="291"/>
      <c r="INJ37" s="291"/>
      <c r="INK37" s="291"/>
      <c r="INL37" s="291"/>
      <c r="INM37" s="291"/>
      <c r="INN37" s="291"/>
      <c r="INO37" s="291"/>
      <c r="INP37" s="291"/>
      <c r="INQ37" s="291"/>
      <c r="INR37" s="291"/>
      <c r="INS37" s="291"/>
      <c r="INT37" s="291"/>
      <c r="INU37" s="291"/>
      <c r="INV37" s="291"/>
      <c r="INW37" s="291"/>
      <c r="INX37" s="291"/>
      <c r="INY37" s="291"/>
      <c r="INZ37" s="291"/>
      <c r="IOA37" s="291"/>
      <c r="IOB37" s="291"/>
      <c r="IOC37" s="291"/>
      <c r="IOD37" s="291"/>
      <c r="IOE37" s="291"/>
      <c r="IOF37" s="291"/>
      <c r="IOG37" s="291"/>
      <c r="IOH37" s="291"/>
      <c r="IOI37" s="291"/>
      <c r="IOJ37" s="291"/>
      <c r="IOK37" s="291"/>
      <c r="IOL37" s="291"/>
      <c r="IOM37" s="291"/>
      <c r="ION37" s="291"/>
      <c r="IOO37" s="291"/>
      <c r="IOP37" s="291"/>
      <c r="IOQ37" s="291"/>
      <c r="IOR37" s="291"/>
      <c r="IOS37" s="291"/>
      <c r="IOT37" s="291"/>
      <c r="IOU37" s="291"/>
      <c r="IOV37" s="291"/>
      <c r="IOW37" s="291"/>
      <c r="IOX37" s="291"/>
      <c r="IOY37" s="291"/>
      <c r="IOZ37" s="291"/>
      <c r="IPA37" s="291"/>
      <c r="IPB37" s="291"/>
      <c r="IPC37" s="291"/>
      <c r="IPD37" s="291"/>
      <c r="IPE37" s="291"/>
      <c r="IPF37" s="291"/>
      <c r="IPG37" s="291"/>
      <c r="IPH37" s="291"/>
      <c r="IPI37" s="291"/>
      <c r="IPJ37" s="291"/>
      <c r="IPK37" s="291"/>
      <c r="IPL37" s="291"/>
      <c r="IPM37" s="291"/>
      <c r="IPN37" s="291"/>
      <c r="IPO37" s="291"/>
      <c r="IPP37" s="291"/>
      <c r="IPQ37" s="291"/>
      <c r="IPR37" s="291"/>
      <c r="IPS37" s="291"/>
      <c r="IPT37" s="291"/>
      <c r="IPU37" s="291"/>
      <c r="IPV37" s="291"/>
      <c r="IPW37" s="291"/>
      <c r="IPX37" s="291"/>
      <c r="IPY37" s="291"/>
      <c r="IPZ37" s="291"/>
      <c r="IQA37" s="291"/>
      <c r="IQB37" s="291"/>
      <c r="IQC37" s="291"/>
      <c r="IQD37" s="291"/>
      <c r="IQE37" s="291"/>
      <c r="IQF37" s="291"/>
      <c r="IQG37" s="291"/>
      <c r="IQH37" s="291"/>
      <c r="IQI37" s="291"/>
      <c r="IQJ37" s="291"/>
      <c r="IQK37" s="291"/>
      <c r="IQL37" s="291"/>
      <c r="IQM37" s="291"/>
      <c r="IQN37" s="291"/>
      <c r="IQO37" s="291"/>
      <c r="IQP37" s="291"/>
      <c r="IQQ37" s="291"/>
      <c r="IQR37" s="291"/>
      <c r="IQS37" s="291"/>
      <c r="IQT37" s="291"/>
      <c r="IQU37" s="291"/>
      <c r="IQV37" s="291"/>
      <c r="IQW37" s="291"/>
      <c r="IQX37" s="291"/>
      <c r="IQY37" s="291"/>
      <c r="IQZ37" s="291"/>
      <c r="IRA37" s="291"/>
      <c r="IRB37" s="291"/>
      <c r="IRC37" s="291"/>
      <c r="IRD37" s="291"/>
      <c r="IRE37" s="291"/>
      <c r="IRF37" s="291"/>
      <c r="IRG37" s="291"/>
      <c r="IRH37" s="291"/>
      <c r="IRI37" s="291"/>
      <c r="IRJ37" s="291"/>
      <c r="IRK37" s="291"/>
      <c r="IRL37" s="291"/>
      <c r="IRM37" s="291"/>
      <c r="IRN37" s="291"/>
      <c r="IRO37" s="291"/>
      <c r="IRP37" s="291"/>
      <c r="IRQ37" s="291"/>
      <c r="IRR37" s="291"/>
      <c r="IRS37" s="291"/>
      <c r="IRT37" s="291"/>
      <c r="IRU37" s="291"/>
      <c r="IRV37" s="291"/>
      <c r="IRW37" s="291"/>
      <c r="IRX37" s="291"/>
      <c r="IRY37" s="291"/>
      <c r="IRZ37" s="291"/>
      <c r="ISA37" s="291"/>
      <c r="ISB37" s="291"/>
      <c r="ISC37" s="291"/>
      <c r="ISD37" s="291"/>
      <c r="ISE37" s="291"/>
      <c r="ISF37" s="291"/>
      <c r="ISG37" s="291"/>
      <c r="ISH37" s="291"/>
      <c r="ISI37" s="291"/>
      <c r="ISJ37" s="291"/>
      <c r="ISK37" s="291"/>
      <c r="ISL37" s="291"/>
      <c r="ISM37" s="291"/>
      <c r="ISN37" s="291"/>
      <c r="ISO37" s="291"/>
      <c r="ISP37" s="291"/>
      <c r="ISQ37" s="291"/>
      <c r="ISR37" s="291"/>
      <c r="ISS37" s="291"/>
      <c r="IST37" s="291"/>
      <c r="ISU37" s="291"/>
      <c r="ISV37" s="291"/>
      <c r="ISW37" s="291"/>
      <c r="ISX37" s="291"/>
      <c r="ISY37" s="291"/>
      <c r="ISZ37" s="291"/>
      <c r="ITA37" s="291"/>
      <c r="ITB37" s="291"/>
      <c r="ITC37" s="291"/>
      <c r="ITD37" s="291"/>
      <c r="ITE37" s="291"/>
      <c r="ITF37" s="291"/>
      <c r="ITG37" s="291"/>
      <c r="ITH37" s="291"/>
      <c r="ITI37" s="291"/>
      <c r="ITJ37" s="291"/>
      <c r="ITK37" s="291"/>
      <c r="ITL37" s="291"/>
      <c r="ITM37" s="291"/>
      <c r="ITN37" s="291"/>
      <c r="ITO37" s="291"/>
      <c r="ITP37" s="291"/>
      <c r="ITQ37" s="291"/>
      <c r="ITR37" s="291"/>
      <c r="ITS37" s="291"/>
      <c r="ITT37" s="291"/>
      <c r="ITU37" s="291"/>
      <c r="ITV37" s="291"/>
      <c r="ITW37" s="291"/>
      <c r="ITX37" s="291"/>
      <c r="ITY37" s="291"/>
      <c r="ITZ37" s="291"/>
      <c r="IUA37" s="291"/>
      <c r="IUB37" s="291"/>
      <c r="IUC37" s="291"/>
      <c r="IUD37" s="291"/>
      <c r="IUE37" s="291"/>
      <c r="IUF37" s="291"/>
      <c r="IUG37" s="291"/>
      <c r="IUH37" s="291"/>
      <c r="IUI37" s="291"/>
      <c r="IUJ37" s="291"/>
      <c r="IUK37" s="291"/>
      <c r="IUL37" s="291"/>
      <c r="IUM37" s="291"/>
      <c r="IUN37" s="291"/>
      <c r="IUO37" s="291"/>
      <c r="IUP37" s="291"/>
      <c r="IUQ37" s="291"/>
      <c r="IUR37" s="291"/>
      <c r="IUS37" s="291"/>
      <c r="IUT37" s="291"/>
      <c r="IUU37" s="291"/>
      <c r="IUV37" s="291"/>
      <c r="IUW37" s="291"/>
      <c r="IUX37" s="291"/>
      <c r="IUY37" s="291"/>
      <c r="IUZ37" s="291"/>
      <c r="IVA37" s="291"/>
      <c r="IVB37" s="291"/>
      <c r="IVC37" s="291"/>
      <c r="IVD37" s="291"/>
      <c r="IVE37" s="291"/>
      <c r="IVF37" s="291"/>
      <c r="IVG37" s="291"/>
      <c r="IVH37" s="291"/>
      <c r="IVI37" s="291"/>
      <c r="IVJ37" s="291"/>
      <c r="IVK37" s="291"/>
      <c r="IVL37" s="291"/>
      <c r="IVM37" s="291"/>
      <c r="IVN37" s="291"/>
      <c r="IVO37" s="291"/>
      <c r="IVP37" s="291"/>
      <c r="IVQ37" s="291"/>
      <c r="IVR37" s="291"/>
      <c r="IVS37" s="291"/>
      <c r="IVT37" s="291"/>
      <c r="IVU37" s="291"/>
      <c r="IVV37" s="291"/>
      <c r="IVW37" s="291"/>
      <c r="IVX37" s="291"/>
      <c r="IVY37" s="291"/>
      <c r="IVZ37" s="291"/>
      <c r="IWA37" s="291"/>
      <c r="IWB37" s="291"/>
      <c r="IWC37" s="291"/>
      <c r="IWD37" s="291"/>
      <c r="IWE37" s="291"/>
      <c r="IWF37" s="291"/>
      <c r="IWG37" s="291"/>
      <c r="IWH37" s="291"/>
      <c r="IWI37" s="291"/>
      <c r="IWJ37" s="291"/>
      <c r="IWK37" s="291"/>
      <c r="IWL37" s="291"/>
      <c r="IWM37" s="291"/>
      <c r="IWN37" s="291"/>
      <c r="IWO37" s="291"/>
      <c r="IWP37" s="291"/>
      <c r="IWQ37" s="291"/>
      <c r="IWR37" s="291"/>
      <c r="IWS37" s="291"/>
      <c r="IWT37" s="291"/>
      <c r="IWU37" s="291"/>
      <c r="IWV37" s="291"/>
      <c r="IWW37" s="291"/>
      <c r="IWX37" s="291"/>
      <c r="IWY37" s="291"/>
      <c r="IWZ37" s="291"/>
      <c r="IXA37" s="291"/>
      <c r="IXB37" s="291"/>
      <c r="IXC37" s="291"/>
      <c r="IXD37" s="291"/>
      <c r="IXE37" s="291"/>
      <c r="IXF37" s="291"/>
      <c r="IXG37" s="291"/>
      <c r="IXH37" s="291"/>
      <c r="IXI37" s="291"/>
      <c r="IXJ37" s="291"/>
      <c r="IXK37" s="291"/>
      <c r="IXL37" s="291"/>
      <c r="IXM37" s="291"/>
      <c r="IXN37" s="291"/>
      <c r="IXO37" s="291"/>
      <c r="IXP37" s="291"/>
      <c r="IXQ37" s="291"/>
      <c r="IXR37" s="291"/>
      <c r="IXS37" s="291"/>
      <c r="IXT37" s="291"/>
      <c r="IXU37" s="291"/>
      <c r="IXV37" s="291"/>
      <c r="IXW37" s="291"/>
      <c r="IXX37" s="291"/>
      <c r="IXY37" s="291"/>
      <c r="IXZ37" s="291"/>
      <c r="IYA37" s="291"/>
      <c r="IYB37" s="291"/>
      <c r="IYC37" s="291"/>
      <c r="IYD37" s="291"/>
      <c r="IYE37" s="291"/>
      <c r="IYF37" s="291"/>
      <c r="IYG37" s="291"/>
      <c r="IYH37" s="291"/>
      <c r="IYI37" s="291"/>
      <c r="IYJ37" s="291"/>
      <c r="IYK37" s="291"/>
      <c r="IYL37" s="291"/>
      <c r="IYM37" s="291"/>
      <c r="IYN37" s="291"/>
      <c r="IYO37" s="291"/>
      <c r="IYP37" s="291"/>
      <c r="IYQ37" s="291"/>
      <c r="IYR37" s="291"/>
      <c r="IYS37" s="291"/>
      <c r="IYT37" s="291"/>
      <c r="IYU37" s="291"/>
      <c r="IYV37" s="291"/>
      <c r="IYW37" s="291"/>
      <c r="IYX37" s="291"/>
      <c r="IYY37" s="291"/>
      <c r="IYZ37" s="291"/>
      <c r="IZA37" s="291"/>
      <c r="IZB37" s="291"/>
      <c r="IZC37" s="291"/>
      <c r="IZD37" s="291"/>
      <c r="IZE37" s="291"/>
      <c r="IZF37" s="291"/>
      <c r="IZG37" s="291"/>
      <c r="IZH37" s="291"/>
      <c r="IZI37" s="291"/>
      <c r="IZJ37" s="291"/>
      <c r="IZK37" s="291"/>
      <c r="IZL37" s="291"/>
      <c r="IZM37" s="291"/>
      <c r="IZN37" s="291"/>
      <c r="IZO37" s="291"/>
      <c r="IZP37" s="291"/>
      <c r="IZQ37" s="291"/>
      <c r="IZR37" s="291"/>
      <c r="IZS37" s="291"/>
      <c r="IZT37" s="291"/>
      <c r="IZU37" s="291"/>
      <c r="IZV37" s="291"/>
      <c r="IZW37" s="291"/>
      <c r="IZX37" s="291"/>
      <c r="IZY37" s="291"/>
      <c r="IZZ37" s="291"/>
      <c r="JAA37" s="291"/>
      <c r="JAB37" s="291"/>
      <c r="JAC37" s="291"/>
      <c r="JAD37" s="291"/>
      <c r="JAE37" s="291"/>
      <c r="JAF37" s="291"/>
      <c r="JAG37" s="291"/>
      <c r="JAH37" s="291"/>
      <c r="JAI37" s="291"/>
      <c r="JAJ37" s="291"/>
      <c r="JAK37" s="291"/>
      <c r="JAL37" s="291"/>
      <c r="JAM37" s="291"/>
      <c r="JAN37" s="291"/>
      <c r="JAO37" s="291"/>
      <c r="JAP37" s="291"/>
      <c r="JAQ37" s="291"/>
      <c r="JAR37" s="291"/>
      <c r="JAS37" s="291"/>
      <c r="JAT37" s="291"/>
      <c r="JAU37" s="291"/>
      <c r="JAV37" s="291"/>
      <c r="JAW37" s="291"/>
      <c r="JAX37" s="291"/>
      <c r="JAY37" s="291"/>
      <c r="JAZ37" s="291"/>
      <c r="JBA37" s="291"/>
      <c r="JBB37" s="291"/>
      <c r="JBC37" s="291"/>
      <c r="JBD37" s="291"/>
      <c r="JBE37" s="291"/>
      <c r="JBF37" s="291"/>
      <c r="JBG37" s="291"/>
      <c r="JBH37" s="291"/>
      <c r="JBI37" s="291"/>
      <c r="JBJ37" s="291"/>
      <c r="JBK37" s="291"/>
      <c r="JBL37" s="291"/>
      <c r="JBM37" s="291"/>
      <c r="JBN37" s="291"/>
      <c r="JBO37" s="291"/>
      <c r="JBP37" s="291"/>
      <c r="JBQ37" s="291"/>
      <c r="JBR37" s="291"/>
      <c r="JBS37" s="291"/>
      <c r="JBT37" s="291"/>
      <c r="JBU37" s="291"/>
      <c r="JBV37" s="291"/>
      <c r="JBW37" s="291"/>
      <c r="JBX37" s="291"/>
      <c r="JBY37" s="291"/>
      <c r="JBZ37" s="291"/>
      <c r="JCA37" s="291"/>
      <c r="JCB37" s="291"/>
      <c r="JCC37" s="291"/>
      <c r="JCD37" s="291"/>
      <c r="JCE37" s="291"/>
      <c r="JCF37" s="291"/>
      <c r="JCG37" s="291"/>
      <c r="JCH37" s="291"/>
      <c r="JCI37" s="291"/>
      <c r="JCJ37" s="291"/>
      <c r="JCK37" s="291"/>
      <c r="JCL37" s="291"/>
      <c r="JCM37" s="291"/>
      <c r="JCN37" s="291"/>
      <c r="JCO37" s="291"/>
      <c r="JCP37" s="291"/>
      <c r="JCQ37" s="291"/>
      <c r="JCR37" s="291"/>
      <c r="JCS37" s="291"/>
      <c r="JCT37" s="291"/>
      <c r="JCU37" s="291"/>
      <c r="JCV37" s="291"/>
      <c r="JCW37" s="291"/>
      <c r="JCX37" s="291"/>
      <c r="JCY37" s="291"/>
      <c r="JCZ37" s="291"/>
      <c r="JDA37" s="291"/>
      <c r="JDB37" s="291"/>
      <c r="JDC37" s="291"/>
      <c r="JDD37" s="291"/>
      <c r="JDE37" s="291"/>
      <c r="JDF37" s="291"/>
      <c r="JDG37" s="291"/>
      <c r="JDH37" s="291"/>
      <c r="JDI37" s="291"/>
      <c r="JDJ37" s="291"/>
      <c r="JDK37" s="291"/>
      <c r="JDL37" s="291"/>
      <c r="JDM37" s="291"/>
      <c r="JDN37" s="291"/>
      <c r="JDO37" s="291"/>
      <c r="JDP37" s="291"/>
      <c r="JDQ37" s="291"/>
      <c r="JDR37" s="291"/>
      <c r="JDS37" s="291"/>
      <c r="JDT37" s="291"/>
      <c r="JDU37" s="291"/>
      <c r="JDV37" s="291"/>
      <c r="JDW37" s="291"/>
      <c r="JDX37" s="291"/>
      <c r="JDY37" s="291"/>
      <c r="JDZ37" s="291"/>
      <c r="JEA37" s="291"/>
      <c r="JEB37" s="291"/>
      <c r="JEC37" s="291"/>
      <c r="JED37" s="291"/>
      <c r="JEE37" s="291"/>
      <c r="JEF37" s="291"/>
      <c r="JEG37" s="291"/>
      <c r="JEH37" s="291"/>
      <c r="JEI37" s="291"/>
      <c r="JEJ37" s="291"/>
      <c r="JEK37" s="291"/>
      <c r="JEL37" s="291"/>
      <c r="JEM37" s="291"/>
      <c r="JEN37" s="291"/>
      <c r="JEO37" s="291"/>
      <c r="JEP37" s="291"/>
      <c r="JEQ37" s="291"/>
      <c r="JER37" s="291"/>
      <c r="JES37" s="291"/>
      <c r="JET37" s="291"/>
      <c r="JEU37" s="291"/>
      <c r="JEV37" s="291"/>
      <c r="JEW37" s="291"/>
      <c r="JEX37" s="291"/>
      <c r="JEY37" s="291"/>
      <c r="JEZ37" s="291"/>
      <c r="JFA37" s="291"/>
      <c r="JFB37" s="291"/>
      <c r="JFC37" s="291"/>
      <c r="JFD37" s="291"/>
      <c r="JFE37" s="291"/>
      <c r="JFF37" s="291"/>
      <c r="JFG37" s="291"/>
      <c r="JFH37" s="291"/>
      <c r="JFI37" s="291"/>
      <c r="JFJ37" s="291"/>
      <c r="JFK37" s="291"/>
      <c r="JFL37" s="291"/>
      <c r="JFM37" s="291"/>
      <c r="JFN37" s="291"/>
      <c r="JFO37" s="291"/>
      <c r="JFP37" s="291"/>
      <c r="JFQ37" s="291"/>
      <c r="JFR37" s="291"/>
      <c r="JFS37" s="291"/>
      <c r="JFT37" s="291"/>
      <c r="JFU37" s="291"/>
      <c r="JFV37" s="291"/>
      <c r="JFW37" s="291"/>
      <c r="JFX37" s="291"/>
      <c r="JFY37" s="291"/>
      <c r="JFZ37" s="291"/>
      <c r="JGA37" s="291"/>
      <c r="JGB37" s="291"/>
      <c r="JGC37" s="291"/>
      <c r="JGD37" s="291"/>
      <c r="JGE37" s="291"/>
      <c r="JGF37" s="291"/>
      <c r="JGG37" s="291"/>
      <c r="JGH37" s="291"/>
      <c r="JGI37" s="291"/>
      <c r="JGJ37" s="291"/>
      <c r="JGK37" s="291"/>
      <c r="JGL37" s="291"/>
      <c r="JGM37" s="291"/>
      <c r="JGN37" s="291"/>
      <c r="JGO37" s="291"/>
      <c r="JGP37" s="291"/>
      <c r="JGQ37" s="291"/>
      <c r="JGR37" s="291"/>
      <c r="JGS37" s="291"/>
      <c r="JGT37" s="291"/>
      <c r="JGU37" s="291"/>
      <c r="JGV37" s="291"/>
      <c r="JGW37" s="291"/>
      <c r="JGX37" s="291"/>
      <c r="JGY37" s="291"/>
      <c r="JGZ37" s="291"/>
      <c r="JHA37" s="291"/>
      <c r="JHB37" s="291"/>
      <c r="JHC37" s="291"/>
      <c r="JHD37" s="291"/>
      <c r="JHE37" s="291"/>
      <c r="JHF37" s="291"/>
      <c r="JHG37" s="291"/>
      <c r="JHH37" s="291"/>
      <c r="JHI37" s="291"/>
      <c r="JHJ37" s="291"/>
      <c r="JHK37" s="291"/>
      <c r="JHL37" s="291"/>
      <c r="JHM37" s="291"/>
      <c r="JHN37" s="291"/>
      <c r="JHO37" s="291"/>
      <c r="JHP37" s="291"/>
      <c r="JHQ37" s="291"/>
      <c r="JHR37" s="291"/>
      <c r="JHS37" s="291"/>
      <c r="JHT37" s="291"/>
      <c r="JHU37" s="291"/>
      <c r="JHV37" s="291"/>
      <c r="JHW37" s="291"/>
      <c r="JHX37" s="291"/>
      <c r="JHY37" s="291"/>
      <c r="JHZ37" s="291"/>
      <c r="JIA37" s="291"/>
      <c r="JIB37" s="291"/>
      <c r="JIC37" s="291"/>
      <c r="JID37" s="291"/>
      <c r="JIE37" s="291"/>
      <c r="JIF37" s="291"/>
      <c r="JIG37" s="291"/>
      <c r="JIH37" s="291"/>
      <c r="JII37" s="291"/>
      <c r="JIJ37" s="291"/>
      <c r="JIK37" s="291"/>
      <c r="JIL37" s="291"/>
      <c r="JIM37" s="291"/>
      <c r="JIN37" s="291"/>
      <c r="JIO37" s="291"/>
      <c r="JIP37" s="291"/>
      <c r="JIQ37" s="291"/>
      <c r="JIR37" s="291"/>
      <c r="JIS37" s="291"/>
      <c r="JIT37" s="291"/>
      <c r="JIU37" s="291"/>
      <c r="JIV37" s="291"/>
      <c r="JIW37" s="291"/>
      <c r="JIX37" s="291"/>
      <c r="JIY37" s="291"/>
      <c r="JIZ37" s="291"/>
      <c r="JJA37" s="291"/>
      <c r="JJB37" s="291"/>
      <c r="JJC37" s="291"/>
      <c r="JJD37" s="291"/>
      <c r="JJE37" s="291"/>
      <c r="JJF37" s="291"/>
      <c r="JJG37" s="291"/>
      <c r="JJH37" s="291"/>
      <c r="JJI37" s="291"/>
      <c r="JJJ37" s="291"/>
      <c r="JJK37" s="291"/>
      <c r="JJL37" s="291"/>
      <c r="JJM37" s="291"/>
      <c r="JJN37" s="291"/>
      <c r="JJO37" s="291"/>
      <c r="JJP37" s="291"/>
      <c r="JJQ37" s="291"/>
      <c r="JJR37" s="291"/>
      <c r="JJS37" s="291"/>
      <c r="JJT37" s="291"/>
      <c r="JJU37" s="291"/>
      <c r="JJV37" s="291"/>
      <c r="JJW37" s="291"/>
      <c r="JJX37" s="291"/>
      <c r="JJY37" s="291"/>
      <c r="JJZ37" s="291"/>
      <c r="JKA37" s="291"/>
      <c r="JKB37" s="291"/>
      <c r="JKC37" s="291"/>
      <c r="JKD37" s="291"/>
      <c r="JKE37" s="291"/>
      <c r="JKF37" s="291"/>
      <c r="JKG37" s="291"/>
      <c r="JKH37" s="291"/>
      <c r="JKI37" s="291"/>
      <c r="JKJ37" s="291"/>
      <c r="JKK37" s="291"/>
      <c r="JKL37" s="291"/>
      <c r="JKM37" s="291"/>
      <c r="JKN37" s="291"/>
      <c r="JKO37" s="291"/>
      <c r="JKP37" s="291"/>
      <c r="JKQ37" s="291"/>
      <c r="JKR37" s="291"/>
      <c r="JKS37" s="291"/>
      <c r="JKT37" s="291"/>
      <c r="JKU37" s="291"/>
      <c r="JKV37" s="291"/>
      <c r="JKW37" s="291"/>
      <c r="JKX37" s="291"/>
      <c r="JKY37" s="291"/>
      <c r="JKZ37" s="291"/>
      <c r="JLA37" s="291"/>
      <c r="JLB37" s="291"/>
      <c r="JLC37" s="291"/>
      <c r="JLD37" s="291"/>
      <c r="JLE37" s="291"/>
      <c r="JLF37" s="291"/>
      <c r="JLG37" s="291"/>
      <c r="JLH37" s="291"/>
      <c r="JLI37" s="291"/>
      <c r="JLJ37" s="291"/>
      <c r="JLK37" s="291"/>
      <c r="JLL37" s="291"/>
      <c r="JLM37" s="291"/>
      <c r="JLN37" s="291"/>
      <c r="JLO37" s="291"/>
      <c r="JLP37" s="291"/>
      <c r="JLQ37" s="291"/>
      <c r="JLR37" s="291"/>
      <c r="JLS37" s="291"/>
      <c r="JLT37" s="291"/>
      <c r="JLU37" s="291"/>
      <c r="JLV37" s="291"/>
      <c r="JLW37" s="291"/>
      <c r="JLX37" s="291"/>
      <c r="JLY37" s="291"/>
      <c r="JLZ37" s="291"/>
      <c r="JMA37" s="291"/>
      <c r="JMB37" s="291"/>
      <c r="JMC37" s="291"/>
      <c r="JMD37" s="291"/>
      <c r="JME37" s="291"/>
      <c r="JMF37" s="291"/>
      <c r="JMG37" s="291"/>
      <c r="JMH37" s="291"/>
      <c r="JMI37" s="291"/>
      <c r="JMJ37" s="291"/>
      <c r="JMK37" s="291"/>
      <c r="JML37" s="291"/>
      <c r="JMM37" s="291"/>
      <c r="JMN37" s="291"/>
      <c r="JMO37" s="291"/>
      <c r="JMP37" s="291"/>
      <c r="JMQ37" s="291"/>
      <c r="JMR37" s="291"/>
      <c r="JMS37" s="291"/>
      <c r="JMT37" s="291"/>
      <c r="JMU37" s="291"/>
      <c r="JMV37" s="291"/>
      <c r="JMW37" s="291"/>
      <c r="JMX37" s="291"/>
      <c r="JMY37" s="291"/>
      <c r="JMZ37" s="291"/>
      <c r="JNA37" s="291"/>
      <c r="JNB37" s="291"/>
      <c r="JNC37" s="291"/>
      <c r="JND37" s="291"/>
      <c r="JNE37" s="291"/>
      <c r="JNF37" s="291"/>
      <c r="JNG37" s="291"/>
      <c r="JNH37" s="291"/>
      <c r="JNI37" s="291"/>
      <c r="JNJ37" s="291"/>
      <c r="JNK37" s="291"/>
      <c r="JNL37" s="291"/>
      <c r="JNM37" s="291"/>
      <c r="JNN37" s="291"/>
      <c r="JNO37" s="291"/>
      <c r="JNP37" s="291"/>
      <c r="JNQ37" s="291"/>
      <c r="JNR37" s="291"/>
      <c r="JNS37" s="291"/>
      <c r="JNT37" s="291"/>
      <c r="JNU37" s="291"/>
      <c r="JNV37" s="291"/>
      <c r="JNW37" s="291"/>
      <c r="JNX37" s="291"/>
      <c r="JNY37" s="291"/>
      <c r="JNZ37" s="291"/>
      <c r="JOA37" s="291"/>
      <c r="JOB37" s="291"/>
      <c r="JOC37" s="291"/>
      <c r="JOD37" s="291"/>
      <c r="JOE37" s="291"/>
      <c r="JOF37" s="291"/>
      <c r="JOG37" s="291"/>
      <c r="JOH37" s="291"/>
      <c r="JOI37" s="291"/>
      <c r="JOJ37" s="291"/>
      <c r="JOK37" s="291"/>
      <c r="JOL37" s="291"/>
      <c r="JOM37" s="291"/>
      <c r="JON37" s="291"/>
      <c r="JOO37" s="291"/>
      <c r="JOP37" s="291"/>
      <c r="JOQ37" s="291"/>
      <c r="JOR37" s="291"/>
      <c r="JOS37" s="291"/>
      <c r="JOT37" s="291"/>
      <c r="JOU37" s="291"/>
      <c r="JOV37" s="291"/>
      <c r="JOW37" s="291"/>
      <c r="JOX37" s="291"/>
      <c r="JOY37" s="291"/>
      <c r="JOZ37" s="291"/>
      <c r="JPA37" s="291"/>
      <c r="JPB37" s="291"/>
      <c r="JPC37" s="291"/>
      <c r="JPD37" s="291"/>
      <c r="JPE37" s="291"/>
      <c r="JPF37" s="291"/>
      <c r="JPG37" s="291"/>
      <c r="JPH37" s="291"/>
      <c r="JPI37" s="291"/>
      <c r="JPJ37" s="291"/>
      <c r="JPK37" s="291"/>
      <c r="JPL37" s="291"/>
      <c r="JPM37" s="291"/>
      <c r="JPN37" s="291"/>
      <c r="JPO37" s="291"/>
      <c r="JPP37" s="291"/>
      <c r="JPQ37" s="291"/>
      <c r="JPR37" s="291"/>
      <c r="JPS37" s="291"/>
      <c r="JPT37" s="291"/>
      <c r="JPU37" s="291"/>
      <c r="JPV37" s="291"/>
      <c r="JPW37" s="291"/>
      <c r="JPX37" s="291"/>
      <c r="JPY37" s="291"/>
      <c r="JPZ37" s="291"/>
      <c r="JQA37" s="291"/>
      <c r="JQB37" s="291"/>
      <c r="JQC37" s="291"/>
      <c r="JQD37" s="291"/>
      <c r="JQE37" s="291"/>
      <c r="JQF37" s="291"/>
      <c r="JQG37" s="291"/>
      <c r="JQH37" s="291"/>
      <c r="JQI37" s="291"/>
      <c r="JQJ37" s="291"/>
      <c r="JQK37" s="291"/>
      <c r="JQL37" s="291"/>
      <c r="JQM37" s="291"/>
      <c r="JQN37" s="291"/>
      <c r="JQO37" s="291"/>
      <c r="JQP37" s="291"/>
      <c r="JQQ37" s="291"/>
      <c r="JQR37" s="291"/>
      <c r="JQS37" s="291"/>
      <c r="JQT37" s="291"/>
      <c r="JQU37" s="291"/>
      <c r="JQV37" s="291"/>
      <c r="JQW37" s="291"/>
      <c r="JQX37" s="291"/>
      <c r="JQY37" s="291"/>
      <c r="JQZ37" s="291"/>
      <c r="JRA37" s="291"/>
      <c r="JRB37" s="291"/>
      <c r="JRC37" s="291"/>
      <c r="JRD37" s="291"/>
      <c r="JRE37" s="291"/>
      <c r="JRF37" s="291"/>
      <c r="JRG37" s="291"/>
      <c r="JRH37" s="291"/>
      <c r="JRI37" s="291"/>
      <c r="JRJ37" s="291"/>
      <c r="JRK37" s="291"/>
      <c r="JRL37" s="291"/>
      <c r="JRM37" s="291"/>
      <c r="JRN37" s="291"/>
      <c r="JRO37" s="291"/>
      <c r="JRP37" s="291"/>
      <c r="JRQ37" s="291"/>
      <c r="JRR37" s="291"/>
      <c r="JRS37" s="291"/>
      <c r="JRT37" s="291"/>
      <c r="JRU37" s="291"/>
      <c r="JRV37" s="291"/>
      <c r="JRW37" s="291"/>
      <c r="JRX37" s="291"/>
      <c r="JRY37" s="291"/>
      <c r="JRZ37" s="291"/>
      <c r="JSA37" s="291"/>
      <c r="JSB37" s="291"/>
      <c r="JSC37" s="291"/>
      <c r="JSD37" s="291"/>
      <c r="JSE37" s="291"/>
      <c r="JSF37" s="291"/>
      <c r="JSG37" s="291"/>
      <c r="JSH37" s="291"/>
      <c r="JSI37" s="291"/>
      <c r="JSJ37" s="291"/>
      <c r="JSK37" s="291"/>
      <c r="JSL37" s="291"/>
      <c r="JSM37" s="291"/>
      <c r="JSN37" s="291"/>
      <c r="JSO37" s="291"/>
      <c r="JSP37" s="291"/>
      <c r="JSQ37" s="291"/>
      <c r="JSR37" s="291"/>
      <c r="JSS37" s="291"/>
      <c r="JST37" s="291"/>
      <c r="JSU37" s="291"/>
      <c r="JSV37" s="291"/>
      <c r="JSW37" s="291"/>
      <c r="JSX37" s="291"/>
      <c r="JSY37" s="291"/>
      <c r="JSZ37" s="291"/>
      <c r="JTA37" s="291"/>
      <c r="JTB37" s="291"/>
      <c r="JTC37" s="291"/>
      <c r="JTD37" s="291"/>
      <c r="JTE37" s="291"/>
      <c r="JTF37" s="291"/>
      <c r="JTG37" s="291"/>
      <c r="JTH37" s="291"/>
      <c r="JTI37" s="291"/>
      <c r="JTJ37" s="291"/>
      <c r="JTK37" s="291"/>
      <c r="JTL37" s="291"/>
      <c r="JTM37" s="291"/>
      <c r="JTN37" s="291"/>
      <c r="JTO37" s="291"/>
      <c r="JTP37" s="291"/>
      <c r="JTQ37" s="291"/>
      <c r="JTR37" s="291"/>
      <c r="JTS37" s="291"/>
      <c r="JTT37" s="291"/>
      <c r="JTU37" s="291"/>
      <c r="JTV37" s="291"/>
      <c r="JTW37" s="291"/>
      <c r="JTX37" s="291"/>
      <c r="JTY37" s="291"/>
      <c r="JTZ37" s="291"/>
      <c r="JUA37" s="291"/>
      <c r="JUB37" s="291"/>
      <c r="JUC37" s="291"/>
      <c r="JUD37" s="291"/>
      <c r="JUE37" s="291"/>
      <c r="JUF37" s="291"/>
      <c r="JUG37" s="291"/>
      <c r="JUH37" s="291"/>
      <c r="JUI37" s="291"/>
      <c r="JUJ37" s="291"/>
      <c r="JUK37" s="291"/>
      <c r="JUL37" s="291"/>
      <c r="JUM37" s="291"/>
      <c r="JUN37" s="291"/>
      <c r="JUO37" s="291"/>
      <c r="JUP37" s="291"/>
      <c r="JUQ37" s="291"/>
      <c r="JUR37" s="291"/>
      <c r="JUS37" s="291"/>
      <c r="JUT37" s="291"/>
      <c r="JUU37" s="291"/>
      <c r="JUV37" s="291"/>
      <c r="JUW37" s="291"/>
      <c r="JUX37" s="291"/>
      <c r="JUY37" s="291"/>
      <c r="JUZ37" s="291"/>
      <c r="JVA37" s="291"/>
      <c r="JVB37" s="291"/>
      <c r="JVC37" s="291"/>
      <c r="JVD37" s="291"/>
      <c r="JVE37" s="291"/>
      <c r="JVF37" s="291"/>
      <c r="JVG37" s="291"/>
      <c r="JVH37" s="291"/>
      <c r="JVI37" s="291"/>
      <c r="JVJ37" s="291"/>
      <c r="JVK37" s="291"/>
      <c r="JVL37" s="291"/>
      <c r="JVM37" s="291"/>
      <c r="JVN37" s="291"/>
      <c r="JVO37" s="291"/>
      <c r="JVP37" s="291"/>
      <c r="JVQ37" s="291"/>
      <c r="JVR37" s="291"/>
      <c r="JVS37" s="291"/>
      <c r="JVT37" s="291"/>
      <c r="JVU37" s="291"/>
      <c r="JVV37" s="291"/>
      <c r="JVW37" s="291"/>
      <c r="JVX37" s="291"/>
      <c r="JVY37" s="291"/>
      <c r="JVZ37" s="291"/>
      <c r="JWA37" s="291"/>
      <c r="JWB37" s="291"/>
      <c r="JWC37" s="291"/>
      <c r="JWD37" s="291"/>
      <c r="JWE37" s="291"/>
      <c r="JWF37" s="291"/>
      <c r="JWG37" s="291"/>
      <c r="JWH37" s="291"/>
      <c r="JWI37" s="291"/>
      <c r="JWJ37" s="291"/>
      <c r="JWK37" s="291"/>
      <c r="JWL37" s="291"/>
      <c r="JWM37" s="291"/>
      <c r="JWN37" s="291"/>
      <c r="JWO37" s="291"/>
      <c r="JWP37" s="291"/>
      <c r="JWQ37" s="291"/>
      <c r="JWR37" s="291"/>
      <c r="JWS37" s="291"/>
      <c r="JWT37" s="291"/>
      <c r="JWU37" s="291"/>
      <c r="JWV37" s="291"/>
      <c r="JWW37" s="291"/>
      <c r="JWX37" s="291"/>
      <c r="JWY37" s="291"/>
      <c r="JWZ37" s="291"/>
      <c r="JXA37" s="291"/>
      <c r="JXB37" s="291"/>
      <c r="JXC37" s="291"/>
      <c r="JXD37" s="291"/>
      <c r="JXE37" s="291"/>
      <c r="JXF37" s="291"/>
      <c r="JXG37" s="291"/>
      <c r="JXH37" s="291"/>
      <c r="JXI37" s="291"/>
      <c r="JXJ37" s="291"/>
      <c r="JXK37" s="291"/>
      <c r="JXL37" s="291"/>
      <c r="JXM37" s="291"/>
      <c r="JXN37" s="291"/>
      <c r="JXO37" s="291"/>
      <c r="JXP37" s="291"/>
      <c r="JXQ37" s="291"/>
      <c r="JXR37" s="291"/>
      <c r="JXS37" s="291"/>
      <c r="JXT37" s="291"/>
      <c r="JXU37" s="291"/>
      <c r="JXV37" s="291"/>
      <c r="JXW37" s="291"/>
      <c r="JXX37" s="291"/>
      <c r="JXY37" s="291"/>
      <c r="JXZ37" s="291"/>
      <c r="JYA37" s="291"/>
      <c r="JYB37" s="291"/>
      <c r="JYC37" s="291"/>
      <c r="JYD37" s="291"/>
      <c r="JYE37" s="291"/>
      <c r="JYF37" s="291"/>
      <c r="JYG37" s="291"/>
      <c r="JYH37" s="291"/>
      <c r="JYI37" s="291"/>
      <c r="JYJ37" s="291"/>
      <c r="JYK37" s="291"/>
      <c r="JYL37" s="291"/>
      <c r="JYM37" s="291"/>
      <c r="JYN37" s="291"/>
      <c r="JYO37" s="291"/>
      <c r="JYP37" s="291"/>
      <c r="JYQ37" s="291"/>
      <c r="JYR37" s="291"/>
      <c r="JYS37" s="291"/>
      <c r="JYT37" s="291"/>
      <c r="JYU37" s="291"/>
      <c r="JYV37" s="291"/>
      <c r="JYW37" s="291"/>
      <c r="JYX37" s="291"/>
      <c r="JYY37" s="291"/>
      <c r="JYZ37" s="291"/>
      <c r="JZA37" s="291"/>
      <c r="JZB37" s="291"/>
      <c r="JZC37" s="291"/>
      <c r="JZD37" s="291"/>
      <c r="JZE37" s="291"/>
      <c r="JZF37" s="291"/>
      <c r="JZG37" s="291"/>
      <c r="JZH37" s="291"/>
      <c r="JZI37" s="291"/>
      <c r="JZJ37" s="291"/>
      <c r="JZK37" s="291"/>
      <c r="JZL37" s="291"/>
      <c r="JZM37" s="291"/>
      <c r="JZN37" s="291"/>
      <c r="JZO37" s="291"/>
      <c r="JZP37" s="291"/>
      <c r="JZQ37" s="291"/>
      <c r="JZR37" s="291"/>
      <c r="JZS37" s="291"/>
      <c r="JZT37" s="291"/>
      <c r="JZU37" s="291"/>
      <c r="JZV37" s="291"/>
      <c r="JZW37" s="291"/>
      <c r="JZX37" s="291"/>
      <c r="JZY37" s="291"/>
      <c r="JZZ37" s="291"/>
      <c r="KAA37" s="291"/>
      <c r="KAB37" s="291"/>
      <c r="KAC37" s="291"/>
      <c r="KAD37" s="291"/>
      <c r="KAE37" s="291"/>
      <c r="KAF37" s="291"/>
      <c r="KAG37" s="291"/>
      <c r="KAH37" s="291"/>
      <c r="KAI37" s="291"/>
      <c r="KAJ37" s="291"/>
      <c r="KAK37" s="291"/>
      <c r="KAL37" s="291"/>
      <c r="KAM37" s="291"/>
      <c r="KAN37" s="291"/>
      <c r="KAO37" s="291"/>
      <c r="KAP37" s="291"/>
      <c r="KAQ37" s="291"/>
      <c r="KAR37" s="291"/>
      <c r="KAS37" s="291"/>
      <c r="KAT37" s="291"/>
      <c r="KAU37" s="291"/>
      <c r="KAV37" s="291"/>
      <c r="KAW37" s="291"/>
      <c r="KAX37" s="291"/>
      <c r="KAY37" s="291"/>
      <c r="KAZ37" s="291"/>
      <c r="KBA37" s="291"/>
      <c r="KBB37" s="291"/>
      <c r="KBC37" s="291"/>
      <c r="KBD37" s="291"/>
      <c r="KBE37" s="291"/>
      <c r="KBF37" s="291"/>
      <c r="KBG37" s="291"/>
      <c r="KBH37" s="291"/>
      <c r="KBI37" s="291"/>
      <c r="KBJ37" s="291"/>
      <c r="KBK37" s="291"/>
      <c r="KBL37" s="291"/>
      <c r="KBM37" s="291"/>
      <c r="KBN37" s="291"/>
      <c r="KBO37" s="291"/>
      <c r="KBP37" s="291"/>
      <c r="KBQ37" s="291"/>
      <c r="KBR37" s="291"/>
      <c r="KBS37" s="291"/>
      <c r="KBT37" s="291"/>
      <c r="KBU37" s="291"/>
      <c r="KBV37" s="291"/>
      <c r="KBW37" s="291"/>
      <c r="KBX37" s="291"/>
      <c r="KBY37" s="291"/>
      <c r="KBZ37" s="291"/>
      <c r="KCA37" s="291"/>
      <c r="KCB37" s="291"/>
      <c r="KCC37" s="291"/>
      <c r="KCD37" s="291"/>
      <c r="KCE37" s="291"/>
      <c r="KCF37" s="291"/>
      <c r="KCG37" s="291"/>
      <c r="KCH37" s="291"/>
      <c r="KCI37" s="291"/>
      <c r="KCJ37" s="291"/>
      <c r="KCK37" s="291"/>
      <c r="KCL37" s="291"/>
      <c r="KCM37" s="291"/>
      <c r="KCN37" s="291"/>
      <c r="KCO37" s="291"/>
      <c r="KCP37" s="291"/>
      <c r="KCQ37" s="291"/>
      <c r="KCR37" s="291"/>
      <c r="KCS37" s="291"/>
      <c r="KCT37" s="291"/>
      <c r="KCU37" s="291"/>
      <c r="KCV37" s="291"/>
      <c r="KCW37" s="291"/>
      <c r="KCX37" s="291"/>
      <c r="KCY37" s="291"/>
      <c r="KCZ37" s="291"/>
      <c r="KDA37" s="291"/>
      <c r="KDB37" s="291"/>
      <c r="KDC37" s="291"/>
      <c r="KDD37" s="291"/>
      <c r="KDE37" s="291"/>
      <c r="KDF37" s="291"/>
      <c r="KDG37" s="291"/>
      <c r="KDH37" s="291"/>
      <c r="KDI37" s="291"/>
      <c r="KDJ37" s="291"/>
      <c r="KDK37" s="291"/>
      <c r="KDL37" s="291"/>
      <c r="KDM37" s="291"/>
      <c r="KDN37" s="291"/>
      <c r="KDO37" s="291"/>
      <c r="KDP37" s="291"/>
      <c r="KDQ37" s="291"/>
      <c r="KDR37" s="291"/>
      <c r="KDS37" s="291"/>
      <c r="KDT37" s="291"/>
      <c r="KDU37" s="291"/>
      <c r="KDV37" s="291"/>
      <c r="KDW37" s="291"/>
      <c r="KDX37" s="291"/>
      <c r="KDY37" s="291"/>
      <c r="KDZ37" s="291"/>
      <c r="KEA37" s="291"/>
      <c r="KEB37" s="291"/>
      <c r="KEC37" s="291"/>
      <c r="KED37" s="291"/>
      <c r="KEE37" s="291"/>
      <c r="KEF37" s="291"/>
      <c r="KEG37" s="291"/>
      <c r="KEH37" s="291"/>
      <c r="KEI37" s="291"/>
      <c r="KEJ37" s="291"/>
      <c r="KEK37" s="291"/>
      <c r="KEL37" s="291"/>
      <c r="KEM37" s="291"/>
      <c r="KEN37" s="291"/>
      <c r="KEO37" s="291"/>
      <c r="KEP37" s="291"/>
      <c r="KEQ37" s="291"/>
      <c r="KER37" s="291"/>
      <c r="KES37" s="291"/>
      <c r="KET37" s="291"/>
      <c r="KEU37" s="291"/>
      <c r="KEV37" s="291"/>
      <c r="KEW37" s="291"/>
      <c r="KEX37" s="291"/>
      <c r="KEY37" s="291"/>
      <c r="KEZ37" s="291"/>
      <c r="KFA37" s="291"/>
      <c r="KFB37" s="291"/>
      <c r="KFC37" s="291"/>
      <c r="KFD37" s="291"/>
      <c r="KFE37" s="291"/>
      <c r="KFF37" s="291"/>
      <c r="KFG37" s="291"/>
      <c r="KFH37" s="291"/>
      <c r="KFI37" s="291"/>
      <c r="KFJ37" s="291"/>
      <c r="KFK37" s="291"/>
      <c r="KFL37" s="291"/>
      <c r="KFM37" s="291"/>
      <c r="KFN37" s="291"/>
      <c r="KFO37" s="291"/>
      <c r="KFP37" s="291"/>
      <c r="KFQ37" s="291"/>
      <c r="KFR37" s="291"/>
      <c r="KFS37" s="291"/>
      <c r="KFT37" s="291"/>
      <c r="KFU37" s="291"/>
      <c r="KFV37" s="291"/>
      <c r="KFW37" s="291"/>
      <c r="KFX37" s="291"/>
      <c r="KFY37" s="291"/>
      <c r="KFZ37" s="291"/>
      <c r="KGA37" s="291"/>
      <c r="KGB37" s="291"/>
      <c r="KGC37" s="291"/>
      <c r="KGD37" s="291"/>
      <c r="KGE37" s="291"/>
      <c r="KGF37" s="291"/>
      <c r="KGG37" s="291"/>
      <c r="KGH37" s="291"/>
      <c r="KGI37" s="291"/>
      <c r="KGJ37" s="291"/>
      <c r="KGK37" s="291"/>
      <c r="KGL37" s="291"/>
      <c r="KGM37" s="291"/>
      <c r="KGN37" s="291"/>
      <c r="KGO37" s="291"/>
      <c r="KGP37" s="291"/>
      <c r="KGQ37" s="291"/>
      <c r="KGR37" s="291"/>
      <c r="KGS37" s="291"/>
      <c r="KGT37" s="291"/>
      <c r="KGU37" s="291"/>
      <c r="KGV37" s="291"/>
      <c r="KGW37" s="291"/>
      <c r="KGX37" s="291"/>
      <c r="KGY37" s="291"/>
      <c r="KGZ37" s="291"/>
      <c r="KHA37" s="291"/>
      <c r="KHB37" s="291"/>
      <c r="KHC37" s="291"/>
      <c r="KHD37" s="291"/>
      <c r="KHE37" s="291"/>
      <c r="KHF37" s="291"/>
      <c r="KHG37" s="291"/>
      <c r="KHH37" s="291"/>
      <c r="KHI37" s="291"/>
      <c r="KHJ37" s="291"/>
      <c r="KHK37" s="291"/>
      <c r="KHL37" s="291"/>
      <c r="KHM37" s="291"/>
      <c r="KHN37" s="291"/>
      <c r="KHO37" s="291"/>
      <c r="KHP37" s="291"/>
      <c r="KHQ37" s="291"/>
      <c r="KHR37" s="291"/>
      <c r="KHS37" s="291"/>
      <c r="KHT37" s="291"/>
      <c r="KHU37" s="291"/>
      <c r="KHV37" s="291"/>
      <c r="KHW37" s="291"/>
      <c r="KHX37" s="291"/>
      <c r="KHY37" s="291"/>
      <c r="KHZ37" s="291"/>
      <c r="KIA37" s="291"/>
      <c r="KIB37" s="291"/>
      <c r="KIC37" s="291"/>
      <c r="KID37" s="291"/>
      <c r="KIE37" s="291"/>
      <c r="KIF37" s="291"/>
      <c r="KIG37" s="291"/>
      <c r="KIH37" s="291"/>
      <c r="KII37" s="291"/>
      <c r="KIJ37" s="291"/>
      <c r="KIK37" s="291"/>
      <c r="KIL37" s="291"/>
      <c r="KIM37" s="291"/>
      <c r="KIN37" s="291"/>
      <c r="KIO37" s="291"/>
      <c r="KIP37" s="291"/>
      <c r="KIQ37" s="291"/>
      <c r="KIR37" s="291"/>
      <c r="KIS37" s="291"/>
      <c r="KIT37" s="291"/>
      <c r="KIU37" s="291"/>
      <c r="KIV37" s="291"/>
      <c r="KIW37" s="291"/>
      <c r="KIX37" s="291"/>
      <c r="KIY37" s="291"/>
      <c r="KIZ37" s="291"/>
      <c r="KJA37" s="291"/>
      <c r="KJB37" s="291"/>
      <c r="KJC37" s="291"/>
      <c r="KJD37" s="291"/>
      <c r="KJE37" s="291"/>
      <c r="KJF37" s="291"/>
      <c r="KJG37" s="291"/>
      <c r="KJH37" s="291"/>
      <c r="KJI37" s="291"/>
      <c r="KJJ37" s="291"/>
      <c r="KJK37" s="291"/>
      <c r="KJL37" s="291"/>
      <c r="KJM37" s="291"/>
      <c r="KJN37" s="291"/>
      <c r="KJO37" s="291"/>
      <c r="KJP37" s="291"/>
      <c r="KJQ37" s="291"/>
      <c r="KJR37" s="291"/>
      <c r="KJS37" s="291"/>
      <c r="KJT37" s="291"/>
      <c r="KJU37" s="291"/>
      <c r="KJV37" s="291"/>
      <c r="KJW37" s="291"/>
      <c r="KJX37" s="291"/>
      <c r="KJY37" s="291"/>
      <c r="KJZ37" s="291"/>
      <c r="KKA37" s="291"/>
      <c r="KKB37" s="291"/>
      <c r="KKC37" s="291"/>
      <c r="KKD37" s="291"/>
      <c r="KKE37" s="291"/>
      <c r="KKF37" s="291"/>
      <c r="KKG37" s="291"/>
      <c r="KKH37" s="291"/>
      <c r="KKI37" s="291"/>
      <c r="KKJ37" s="291"/>
      <c r="KKK37" s="291"/>
      <c r="KKL37" s="291"/>
      <c r="KKM37" s="291"/>
      <c r="KKN37" s="291"/>
      <c r="KKO37" s="291"/>
      <c r="KKP37" s="291"/>
      <c r="KKQ37" s="291"/>
      <c r="KKR37" s="291"/>
      <c r="KKS37" s="291"/>
      <c r="KKT37" s="291"/>
      <c r="KKU37" s="291"/>
      <c r="KKV37" s="291"/>
      <c r="KKW37" s="291"/>
      <c r="KKX37" s="291"/>
      <c r="KKY37" s="291"/>
      <c r="KKZ37" s="291"/>
      <c r="KLA37" s="291"/>
      <c r="KLB37" s="291"/>
      <c r="KLC37" s="291"/>
      <c r="KLD37" s="291"/>
      <c r="KLE37" s="291"/>
      <c r="KLF37" s="291"/>
      <c r="KLG37" s="291"/>
      <c r="KLH37" s="291"/>
      <c r="KLI37" s="291"/>
      <c r="KLJ37" s="291"/>
      <c r="KLK37" s="291"/>
      <c r="KLL37" s="291"/>
      <c r="KLM37" s="291"/>
      <c r="KLN37" s="291"/>
      <c r="KLO37" s="291"/>
      <c r="KLP37" s="291"/>
      <c r="KLQ37" s="291"/>
      <c r="KLR37" s="291"/>
      <c r="KLS37" s="291"/>
      <c r="KLT37" s="291"/>
      <c r="KLU37" s="291"/>
      <c r="KLV37" s="291"/>
      <c r="KLW37" s="291"/>
      <c r="KLX37" s="291"/>
      <c r="KLY37" s="291"/>
      <c r="KLZ37" s="291"/>
      <c r="KMA37" s="291"/>
      <c r="KMB37" s="291"/>
      <c r="KMC37" s="291"/>
      <c r="KMD37" s="291"/>
      <c r="KME37" s="291"/>
      <c r="KMF37" s="291"/>
      <c r="KMG37" s="291"/>
      <c r="KMH37" s="291"/>
      <c r="KMI37" s="291"/>
      <c r="KMJ37" s="291"/>
      <c r="KMK37" s="291"/>
      <c r="KML37" s="291"/>
      <c r="KMM37" s="291"/>
      <c r="KMN37" s="291"/>
      <c r="KMO37" s="291"/>
      <c r="KMP37" s="291"/>
      <c r="KMQ37" s="291"/>
      <c r="KMR37" s="291"/>
      <c r="KMS37" s="291"/>
      <c r="KMT37" s="291"/>
      <c r="KMU37" s="291"/>
      <c r="KMV37" s="291"/>
      <c r="KMW37" s="291"/>
      <c r="KMX37" s="291"/>
      <c r="KMY37" s="291"/>
      <c r="KMZ37" s="291"/>
      <c r="KNA37" s="291"/>
      <c r="KNB37" s="291"/>
      <c r="KNC37" s="291"/>
      <c r="KND37" s="291"/>
      <c r="KNE37" s="291"/>
      <c r="KNF37" s="291"/>
      <c r="KNG37" s="291"/>
      <c r="KNH37" s="291"/>
      <c r="KNI37" s="291"/>
      <c r="KNJ37" s="291"/>
      <c r="KNK37" s="291"/>
      <c r="KNL37" s="291"/>
      <c r="KNM37" s="291"/>
      <c r="KNN37" s="291"/>
      <c r="KNO37" s="291"/>
      <c r="KNP37" s="291"/>
      <c r="KNQ37" s="291"/>
      <c r="KNR37" s="291"/>
      <c r="KNS37" s="291"/>
      <c r="KNT37" s="291"/>
      <c r="KNU37" s="291"/>
      <c r="KNV37" s="291"/>
      <c r="KNW37" s="291"/>
      <c r="KNX37" s="291"/>
      <c r="KNY37" s="291"/>
      <c r="KNZ37" s="291"/>
      <c r="KOA37" s="291"/>
      <c r="KOB37" s="291"/>
      <c r="KOC37" s="291"/>
      <c r="KOD37" s="291"/>
      <c r="KOE37" s="291"/>
      <c r="KOF37" s="291"/>
      <c r="KOG37" s="291"/>
      <c r="KOH37" s="291"/>
      <c r="KOI37" s="291"/>
      <c r="KOJ37" s="291"/>
      <c r="KOK37" s="291"/>
      <c r="KOL37" s="291"/>
      <c r="KOM37" s="291"/>
      <c r="KON37" s="291"/>
      <c r="KOO37" s="291"/>
      <c r="KOP37" s="291"/>
      <c r="KOQ37" s="291"/>
      <c r="KOR37" s="291"/>
      <c r="KOS37" s="291"/>
      <c r="KOT37" s="291"/>
      <c r="KOU37" s="291"/>
      <c r="KOV37" s="291"/>
      <c r="KOW37" s="291"/>
      <c r="KOX37" s="291"/>
      <c r="KOY37" s="291"/>
      <c r="KOZ37" s="291"/>
      <c r="KPA37" s="291"/>
      <c r="KPB37" s="291"/>
      <c r="KPC37" s="291"/>
      <c r="KPD37" s="291"/>
      <c r="KPE37" s="291"/>
      <c r="KPF37" s="291"/>
      <c r="KPG37" s="291"/>
      <c r="KPH37" s="291"/>
      <c r="KPI37" s="291"/>
      <c r="KPJ37" s="291"/>
      <c r="KPK37" s="291"/>
      <c r="KPL37" s="291"/>
      <c r="KPM37" s="291"/>
      <c r="KPN37" s="291"/>
      <c r="KPO37" s="291"/>
      <c r="KPP37" s="291"/>
      <c r="KPQ37" s="291"/>
      <c r="KPR37" s="291"/>
      <c r="KPS37" s="291"/>
      <c r="KPT37" s="291"/>
      <c r="KPU37" s="291"/>
      <c r="KPV37" s="291"/>
      <c r="KPW37" s="291"/>
      <c r="KPX37" s="291"/>
      <c r="KPY37" s="291"/>
      <c r="KPZ37" s="291"/>
      <c r="KQA37" s="291"/>
      <c r="KQB37" s="291"/>
      <c r="KQC37" s="291"/>
      <c r="KQD37" s="291"/>
      <c r="KQE37" s="291"/>
      <c r="KQF37" s="291"/>
      <c r="KQG37" s="291"/>
      <c r="KQH37" s="291"/>
      <c r="KQI37" s="291"/>
      <c r="KQJ37" s="291"/>
      <c r="KQK37" s="291"/>
      <c r="KQL37" s="291"/>
      <c r="KQM37" s="291"/>
      <c r="KQN37" s="291"/>
      <c r="KQO37" s="291"/>
      <c r="KQP37" s="291"/>
      <c r="KQQ37" s="291"/>
      <c r="KQR37" s="291"/>
      <c r="KQS37" s="291"/>
      <c r="KQT37" s="291"/>
      <c r="KQU37" s="291"/>
      <c r="KQV37" s="291"/>
      <c r="KQW37" s="291"/>
      <c r="KQX37" s="291"/>
      <c r="KQY37" s="291"/>
      <c r="KQZ37" s="291"/>
      <c r="KRA37" s="291"/>
      <c r="KRB37" s="291"/>
      <c r="KRC37" s="291"/>
      <c r="KRD37" s="291"/>
      <c r="KRE37" s="291"/>
      <c r="KRF37" s="291"/>
      <c r="KRG37" s="291"/>
      <c r="KRH37" s="291"/>
      <c r="KRI37" s="291"/>
      <c r="KRJ37" s="291"/>
      <c r="KRK37" s="291"/>
      <c r="KRL37" s="291"/>
      <c r="KRM37" s="291"/>
      <c r="KRN37" s="291"/>
      <c r="KRO37" s="291"/>
      <c r="KRP37" s="291"/>
      <c r="KRQ37" s="291"/>
      <c r="KRR37" s="291"/>
      <c r="KRS37" s="291"/>
      <c r="KRT37" s="291"/>
      <c r="KRU37" s="291"/>
      <c r="KRV37" s="291"/>
      <c r="KRW37" s="291"/>
      <c r="KRX37" s="291"/>
      <c r="KRY37" s="291"/>
      <c r="KRZ37" s="291"/>
      <c r="KSA37" s="291"/>
      <c r="KSB37" s="291"/>
      <c r="KSC37" s="291"/>
      <c r="KSD37" s="291"/>
      <c r="KSE37" s="291"/>
      <c r="KSF37" s="291"/>
      <c r="KSG37" s="291"/>
      <c r="KSH37" s="291"/>
      <c r="KSI37" s="291"/>
      <c r="KSJ37" s="291"/>
      <c r="KSK37" s="291"/>
      <c r="KSL37" s="291"/>
      <c r="KSM37" s="291"/>
      <c r="KSN37" s="291"/>
      <c r="KSO37" s="291"/>
      <c r="KSP37" s="291"/>
      <c r="KSQ37" s="291"/>
      <c r="KSR37" s="291"/>
      <c r="KSS37" s="291"/>
      <c r="KST37" s="291"/>
      <c r="KSU37" s="291"/>
      <c r="KSV37" s="291"/>
      <c r="KSW37" s="291"/>
      <c r="KSX37" s="291"/>
      <c r="KSY37" s="291"/>
      <c r="KSZ37" s="291"/>
      <c r="KTA37" s="291"/>
      <c r="KTB37" s="291"/>
      <c r="KTC37" s="291"/>
      <c r="KTD37" s="291"/>
      <c r="KTE37" s="291"/>
      <c r="KTF37" s="291"/>
      <c r="KTG37" s="291"/>
      <c r="KTH37" s="291"/>
      <c r="KTI37" s="291"/>
      <c r="KTJ37" s="291"/>
      <c r="KTK37" s="291"/>
      <c r="KTL37" s="291"/>
      <c r="KTM37" s="291"/>
      <c r="KTN37" s="291"/>
      <c r="KTO37" s="291"/>
      <c r="KTP37" s="291"/>
      <c r="KTQ37" s="291"/>
      <c r="KTR37" s="291"/>
      <c r="KTS37" s="291"/>
      <c r="KTT37" s="291"/>
      <c r="KTU37" s="291"/>
      <c r="KTV37" s="291"/>
      <c r="KTW37" s="291"/>
      <c r="KTX37" s="291"/>
      <c r="KTY37" s="291"/>
      <c r="KTZ37" s="291"/>
      <c r="KUA37" s="291"/>
      <c r="KUB37" s="291"/>
      <c r="KUC37" s="291"/>
      <c r="KUD37" s="291"/>
      <c r="KUE37" s="291"/>
      <c r="KUF37" s="291"/>
      <c r="KUG37" s="291"/>
      <c r="KUH37" s="291"/>
      <c r="KUI37" s="291"/>
      <c r="KUJ37" s="291"/>
      <c r="KUK37" s="291"/>
      <c r="KUL37" s="291"/>
      <c r="KUM37" s="291"/>
      <c r="KUN37" s="291"/>
      <c r="KUO37" s="291"/>
      <c r="KUP37" s="291"/>
      <c r="KUQ37" s="291"/>
      <c r="KUR37" s="291"/>
      <c r="KUS37" s="291"/>
      <c r="KUT37" s="291"/>
      <c r="KUU37" s="291"/>
      <c r="KUV37" s="291"/>
      <c r="KUW37" s="291"/>
      <c r="KUX37" s="291"/>
      <c r="KUY37" s="291"/>
      <c r="KUZ37" s="291"/>
      <c r="KVA37" s="291"/>
      <c r="KVB37" s="291"/>
      <c r="KVC37" s="291"/>
      <c r="KVD37" s="291"/>
      <c r="KVE37" s="291"/>
      <c r="KVF37" s="291"/>
      <c r="KVG37" s="291"/>
      <c r="KVH37" s="291"/>
      <c r="KVI37" s="291"/>
      <c r="KVJ37" s="291"/>
      <c r="KVK37" s="291"/>
      <c r="KVL37" s="291"/>
      <c r="KVM37" s="291"/>
      <c r="KVN37" s="291"/>
      <c r="KVO37" s="291"/>
      <c r="KVP37" s="291"/>
      <c r="KVQ37" s="291"/>
      <c r="KVR37" s="291"/>
      <c r="KVS37" s="291"/>
      <c r="KVT37" s="291"/>
      <c r="KVU37" s="291"/>
      <c r="KVV37" s="291"/>
      <c r="KVW37" s="291"/>
      <c r="KVX37" s="291"/>
      <c r="KVY37" s="291"/>
      <c r="KVZ37" s="291"/>
      <c r="KWA37" s="291"/>
      <c r="KWB37" s="291"/>
      <c r="KWC37" s="291"/>
      <c r="KWD37" s="291"/>
      <c r="KWE37" s="291"/>
      <c r="KWF37" s="291"/>
      <c r="KWG37" s="291"/>
      <c r="KWH37" s="291"/>
      <c r="KWI37" s="291"/>
      <c r="KWJ37" s="291"/>
      <c r="KWK37" s="291"/>
      <c r="KWL37" s="291"/>
      <c r="KWM37" s="291"/>
      <c r="KWN37" s="291"/>
      <c r="KWO37" s="291"/>
      <c r="KWP37" s="291"/>
      <c r="KWQ37" s="291"/>
      <c r="KWR37" s="291"/>
      <c r="KWS37" s="291"/>
      <c r="KWT37" s="291"/>
      <c r="KWU37" s="291"/>
      <c r="KWV37" s="291"/>
      <c r="KWW37" s="291"/>
      <c r="KWX37" s="291"/>
      <c r="KWY37" s="291"/>
      <c r="KWZ37" s="291"/>
      <c r="KXA37" s="291"/>
      <c r="KXB37" s="291"/>
      <c r="KXC37" s="291"/>
      <c r="KXD37" s="291"/>
      <c r="KXE37" s="291"/>
      <c r="KXF37" s="291"/>
      <c r="KXG37" s="291"/>
      <c r="KXH37" s="291"/>
      <c r="KXI37" s="291"/>
      <c r="KXJ37" s="291"/>
      <c r="KXK37" s="291"/>
      <c r="KXL37" s="291"/>
      <c r="KXM37" s="291"/>
      <c r="KXN37" s="291"/>
      <c r="KXO37" s="291"/>
      <c r="KXP37" s="291"/>
      <c r="KXQ37" s="291"/>
      <c r="KXR37" s="291"/>
      <c r="KXS37" s="291"/>
      <c r="KXT37" s="291"/>
      <c r="KXU37" s="291"/>
      <c r="KXV37" s="291"/>
      <c r="KXW37" s="291"/>
      <c r="KXX37" s="291"/>
      <c r="KXY37" s="291"/>
      <c r="KXZ37" s="291"/>
      <c r="KYA37" s="291"/>
      <c r="KYB37" s="291"/>
      <c r="KYC37" s="291"/>
      <c r="KYD37" s="291"/>
      <c r="KYE37" s="291"/>
      <c r="KYF37" s="291"/>
      <c r="KYG37" s="291"/>
      <c r="KYH37" s="291"/>
      <c r="KYI37" s="291"/>
      <c r="KYJ37" s="291"/>
      <c r="KYK37" s="291"/>
      <c r="KYL37" s="291"/>
      <c r="KYM37" s="291"/>
      <c r="KYN37" s="291"/>
      <c r="KYO37" s="291"/>
      <c r="KYP37" s="291"/>
      <c r="KYQ37" s="291"/>
      <c r="KYR37" s="291"/>
      <c r="KYS37" s="291"/>
      <c r="KYT37" s="291"/>
      <c r="KYU37" s="291"/>
      <c r="KYV37" s="291"/>
      <c r="KYW37" s="291"/>
      <c r="KYX37" s="291"/>
      <c r="KYY37" s="291"/>
      <c r="KYZ37" s="291"/>
      <c r="KZA37" s="291"/>
      <c r="KZB37" s="291"/>
      <c r="KZC37" s="291"/>
      <c r="KZD37" s="291"/>
      <c r="KZE37" s="291"/>
      <c r="KZF37" s="291"/>
      <c r="KZG37" s="291"/>
      <c r="KZH37" s="291"/>
      <c r="KZI37" s="291"/>
      <c r="KZJ37" s="291"/>
      <c r="KZK37" s="291"/>
      <c r="KZL37" s="291"/>
      <c r="KZM37" s="291"/>
      <c r="KZN37" s="291"/>
      <c r="KZO37" s="291"/>
      <c r="KZP37" s="291"/>
      <c r="KZQ37" s="291"/>
      <c r="KZR37" s="291"/>
      <c r="KZS37" s="291"/>
      <c r="KZT37" s="291"/>
      <c r="KZU37" s="291"/>
      <c r="KZV37" s="291"/>
      <c r="KZW37" s="291"/>
      <c r="KZX37" s="291"/>
      <c r="KZY37" s="291"/>
      <c r="KZZ37" s="291"/>
      <c r="LAA37" s="291"/>
      <c r="LAB37" s="291"/>
      <c r="LAC37" s="291"/>
      <c r="LAD37" s="291"/>
      <c r="LAE37" s="291"/>
      <c r="LAF37" s="291"/>
      <c r="LAG37" s="291"/>
      <c r="LAH37" s="291"/>
      <c r="LAI37" s="291"/>
      <c r="LAJ37" s="291"/>
      <c r="LAK37" s="291"/>
      <c r="LAL37" s="291"/>
      <c r="LAM37" s="291"/>
      <c r="LAN37" s="291"/>
      <c r="LAO37" s="291"/>
      <c r="LAP37" s="291"/>
      <c r="LAQ37" s="291"/>
      <c r="LAR37" s="291"/>
      <c r="LAS37" s="291"/>
      <c r="LAT37" s="291"/>
      <c r="LAU37" s="291"/>
      <c r="LAV37" s="291"/>
      <c r="LAW37" s="291"/>
      <c r="LAX37" s="291"/>
      <c r="LAY37" s="291"/>
      <c r="LAZ37" s="291"/>
      <c r="LBA37" s="291"/>
      <c r="LBB37" s="291"/>
      <c r="LBC37" s="291"/>
      <c r="LBD37" s="291"/>
      <c r="LBE37" s="291"/>
      <c r="LBF37" s="291"/>
      <c r="LBG37" s="291"/>
      <c r="LBH37" s="291"/>
      <c r="LBI37" s="291"/>
      <c r="LBJ37" s="291"/>
      <c r="LBK37" s="291"/>
      <c r="LBL37" s="291"/>
      <c r="LBM37" s="291"/>
      <c r="LBN37" s="291"/>
      <c r="LBO37" s="291"/>
      <c r="LBP37" s="291"/>
      <c r="LBQ37" s="291"/>
      <c r="LBR37" s="291"/>
      <c r="LBS37" s="291"/>
      <c r="LBT37" s="291"/>
      <c r="LBU37" s="291"/>
      <c r="LBV37" s="291"/>
      <c r="LBW37" s="291"/>
      <c r="LBX37" s="291"/>
      <c r="LBY37" s="291"/>
      <c r="LBZ37" s="291"/>
      <c r="LCA37" s="291"/>
      <c r="LCB37" s="291"/>
      <c r="LCC37" s="291"/>
      <c r="LCD37" s="291"/>
      <c r="LCE37" s="291"/>
      <c r="LCF37" s="291"/>
      <c r="LCG37" s="291"/>
      <c r="LCH37" s="291"/>
      <c r="LCI37" s="291"/>
      <c r="LCJ37" s="291"/>
      <c r="LCK37" s="291"/>
      <c r="LCL37" s="291"/>
      <c r="LCM37" s="291"/>
      <c r="LCN37" s="291"/>
      <c r="LCO37" s="291"/>
      <c r="LCP37" s="291"/>
      <c r="LCQ37" s="291"/>
      <c r="LCR37" s="291"/>
      <c r="LCS37" s="291"/>
      <c r="LCT37" s="291"/>
      <c r="LCU37" s="291"/>
      <c r="LCV37" s="291"/>
      <c r="LCW37" s="291"/>
      <c r="LCX37" s="291"/>
      <c r="LCY37" s="291"/>
      <c r="LCZ37" s="291"/>
      <c r="LDA37" s="291"/>
      <c r="LDB37" s="291"/>
      <c r="LDC37" s="291"/>
      <c r="LDD37" s="291"/>
      <c r="LDE37" s="291"/>
      <c r="LDF37" s="291"/>
      <c r="LDG37" s="291"/>
      <c r="LDH37" s="291"/>
      <c r="LDI37" s="291"/>
      <c r="LDJ37" s="291"/>
      <c r="LDK37" s="291"/>
      <c r="LDL37" s="291"/>
      <c r="LDM37" s="291"/>
      <c r="LDN37" s="291"/>
      <c r="LDO37" s="291"/>
      <c r="LDP37" s="291"/>
      <c r="LDQ37" s="291"/>
      <c r="LDR37" s="291"/>
      <c r="LDS37" s="291"/>
      <c r="LDT37" s="291"/>
      <c r="LDU37" s="291"/>
      <c r="LDV37" s="291"/>
      <c r="LDW37" s="291"/>
      <c r="LDX37" s="291"/>
      <c r="LDY37" s="291"/>
      <c r="LDZ37" s="291"/>
      <c r="LEA37" s="291"/>
      <c r="LEB37" s="291"/>
      <c r="LEC37" s="291"/>
      <c r="LED37" s="291"/>
      <c r="LEE37" s="291"/>
      <c r="LEF37" s="291"/>
      <c r="LEG37" s="291"/>
      <c r="LEH37" s="291"/>
      <c r="LEI37" s="291"/>
      <c r="LEJ37" s="291"/>
      <c r="LEK37" s="291"/>
      <c r="LEL37" s="291"/>
      <c r="LEM37" s="291"/>
      <c r="LEN37" s="291"/>
      <c r="LEO37" s="291"/>
      <c r="LEP37" s="291"/>
      <c r="LEQ37" s="291"/>
      <c r="LER37" s="291"/>
      <c r="LES37" s="291"/>
      <c r="LET37" s="291"/>
      <c r="LEU37" s="291"/>
      <c r="LEV37" s="291"/>
      <c r="LEW37" s="291"/>
      <c r="LEX37" s="291"/>
      <c r="LEY37" s="291"/>
      <c r="LEZ37" s="291"/>
      <c r="LFA37" s="291"/>
      <c r="LFB37" s="291"/>
      <c r="LFC37" s="291"/>
      <c r="LFD37" s="291"/>
      <c r="LFE37" s="291"/>
      <c r="LFF37" s="291"/>
      <c r="LFG37" s="291"/>
      <c r="LFH37" s="291"/>
      <c r="LFI37" s="291"/>
      <c r="LFJ37" s="291"/>
      <c r="LFK37" s="291"/>
      <c r="LFL37" s="291"/>
      <c r="LFM37" s="291"/>
      <c r="LFN37" s="291"/>
      <c r="LFO37" s="291"/>
      <c r="LFP37" s="291"/>
      <c r="LFQ37" s="291"/>
      <c r="LFR37" s="291"/>
      <c r="LFS37" s="291"/>
      <c r="LFT37" s="291"/>
      <c r="LFU37" s="291"/>
      <c r="LFV37" s="291"/>
      <c r="LFW37" s="291"/>
      <c r="LFX37" s="291"/>
      <c r="LFY37" s="291"/>
      <c r="LFZ37" s="291"/>
      <c r="LGA37" s="291"/>
      <c r="LGB37" s="291"/>
      <c r="LGC37" s="291"/>
      <c r="LGD37" s="291"/>
      <c r="LGE37" s="291"/>
      <c r="LGF37" s="291"/>
      <c r="LGG37" s="291"/>
      <c r="LGH37" s="291"/>
      <c r="LGI37" s="291"/>
      <c r="LGJ37" s="291"/>
      <c r="LGK37" s="291"/>
      <c r="LGL37" s="291"/>
      <c r="LGM37" s="291"/>
      <c r="LGN37" s="291"/>
      <c r="LGO37" s="291"/>
      <c r="LGP37" s="291"/>
      <c r="LGQ37" s="291"/>
      <c r="LGR37" s="291"/>
      <c r="LGS37" s="291"/>
      <c r="LGT37" s="291"/>
      <c r="LGU37" s="291"/>
      <c r="LGV37" s="291"/>
      <c r="LGW37" s="291"/>
      <c r="LGX37" s="291"/>
      <c r="LGY37" s="291"/>
      <c r="LGZ37" s="291"/>
      <c r="LHA37" s="291"/>
      <c r="LHB37" s="291"/>
      <c r="LHC37" s="291"/>
      <c r="LHD37" s="291"/>
      <c r="LHE37" s="291"/>
      <c r="LHF37" s="291"/>
      <c r="LHG37" s="291"/>
      <c r="LHH37" s="291"/>
      <c r="LHI37" s="291"/>
      <c r="LHJ37" s="291"/>
      <c r="LHK37" s="291"/>
      <c r="LHL37" s="291"/>
      <c r="LHM37" s="291"/>
      <c r="LHN37" s="291"/>
      <c r="LHO37" s="291"/>
      <c r="LHP37" s="291"/>
      <c r="LHQ37" s="291"/>
      <c r="LHR37" s="291"/>
      <c r="LHS37" s="291"/>
      <c r="LHT37" s="291"/>
      <c r="LHU37" s="291"/>
      <c r="LHV37" s="291"/>
      <c r="LHW37" s="291"/>
      <c r="LHX37" s="291"/>
      <c r="LHY37" s="291"/>
      <c r="LHZ37" s="291"/>
      <c r="LIA37" s="291"/>
      <c r="LIB37" s="291"/>
      <c r="LIC37" s="291"/>
      <c r="LID37" s="291"/>
      <c r="LIE37" s="291"/>
      <c r="LIF37" s="291"/>
      <c r="LIG37" s="291"/>
      <c r="LIH37" s="291"/>
      <c r="LII37" s="291"/>
      <c r="LIJ37" s="291"/>
      <c r="LIK37" s="291"/>
      <c r="LIL37" s="291"/>
      <c r="LIM37" s="291"/>
      <c r="LIN37" s="291"/>
      <c r="LIO37" s="291"/>
      <c r="LIP37" s="291"/>
      <c r="LIQ37" s="291"/>
      <c r="LIR37" s="291"/>
      <c r="LIS37" s="291"/>
      <c r="LIT37" s="291"/>
      <c r="LIU37" s="291"/>
      <c r="LIV37" s="291"/>
      <c r="LIW37" s="291"/>
      <c r="LIX37" s="291"/>
      <c r="LIY37" s="291"/>
      <c r="LIZ37" s="291"/>
      <c r="LJA37" s="291"/>
      <c r="LJB37" s="291"/>
      <c r="LJC37" s="291"/>
      <c r="LJD37" s="291"/>
      <c r="LJE37" s="291"/>
      <c r="LJF37" s="291"/>
      <c r="LJG37" s="291"/>
      <c r="LJH37" s="291"/>
      <c r="LJI37" s="291"/>
      <c r="LJJ37" s="291"/>
      <c r="LJK37" s="291"/>
      <c r="LJL37" s="291"/>
      <c r="LJM37" s="291"/>
      <c r="LJN37" s="291"/>
      <c r="LJO37" s="291"/>
      <c r="LJP37" s="291"/>
      <c r="LJQ37" s="291"/>
      <c r="LJR37" s="291"/>
      <c r="LJS37" s="291"/>
      <c r="LJT37" s="291"/>
      <c r="LJU37" s="291"/>
      <c r="LJV37" s="291"/>
      <c r="LJW37" s="291"/>
      <c r="LJX37" s="291"/>
      <c r="LJY37" s="291"/>
      <c r="LJZ37" s="291"/>
      <c r="LKA37" s="291"/>
      <c r="LKB37" s="291"/>
      <c r="LKC37" s="291"/>
      <c r="LKD37" s="291"/>
      <c r="LKE37" s="291"/>
      <c r="LKF37" s="291"/>
      <c r="LKG37" s="291"/>
      <c r="LKH37" s="291"/>
      <c r="LKI37" s="291"/>
      <c r="LKJ37" s="291"/>
      <c r="LKK37" s="291"/>
      <c r="LKL37" s="291"/>
      <c r="LKM37" s="291"/>
      <c r="LKN37" s="291"/>
      <c r="LKO37" s="291"/>
      <c r="LKP37" s="291"/>
      <c r="LKQ37" s="291"/>
      <c r="LKR37" s="291"/>
      <c r="LKS37" s="291"/>
      <c r="LKT37" s="291"/>
      <c r="LKU37" s="291"/>
      <c r="LKV37" s="291"/>
      <c r="LKW37" s="291"/>
      <c r="LKX37" s="291"/>
      <c r="LKY37" s="291"/>
      <c r="LKZ37" s="291"/>
      <c r="LLA37" s="291"/>
      <c r="LLB37" s="291"/>
      <c r="LLC37" s="291"/>
      <c r="LLD37" s="291"/>
      <c r="LLE37" s="291"/>
      <c r="LLF37" s="291"/>
      <c r="LLG37" s="291"/>
      <c r="LLH37" s="291"/>
      <c r="LLI37" s="291"/>
      <c r="LLJ37" s="291"/>
      <c r="LLK37" s="291"/>
      <c r="LLL37" s="291"/>
      <c r="LLM37" s="291"/>
      <c r="LLN37" s="291"/>
      <c r="LLO37" s="291"/>
      <c r="LLP37" s="291"/>
      <c r="LLQ37" s="291"/>
      <c r="LLR37" s="291"/>
      <c r="LLS37" s="291"/>
      <c r="LLT37" s="291"/>
      <c r="LLU37" s="291"/>
      <c r="LLV37" s="291"/>
      <c r="LLW37" s="291"/>
      <c r="LLX37" s="291"/>
      <c r="LLY37" s="291"/>
      <c r="LLZ37" s="291"/>
      <c r="LMA37" s="291"/>
      <c r="LMB37" s="291"/>
      <c r="LMC37" s="291"/>
      <c r="LMD37" s="291"/>
      <c r="LME37" s="291"/>
      <c r="LMF37" s="291"/>
      <c r="LMG37" s="291"/>
      <c r="LMH37" s="291"/>
      <c r="LMI37" s="291"/>
      <c r="LMJ37" s="291"/>
      <c r="LMK37" s="291"/>
      <c r="LML37" s="291"/>
      <c r="LMM37" s="291"/>
      <c r="LMN37" s="291"/>
      <c r="LMO37" s="291"/>
      <c r="LMP37" s="291"/>
      <c r="LMQ37" s="291"/>
      <c r="LMR37" s="291"/>
      <c r="LMS37" s="291"/>
      <c r="LMT37" s="291"/>
      <c r="LMU37" s="291"/>
      <c r="LMV37" s="291"/>
      <c r="LMW37" s="291"/>
      <c r="LMX37" s="291"/>
      <c r="LMY37" s="291"/>
      <c r="LMZ37" s="291"/>
      <c r="LNA37" s="291"/>
      <c r="LNB37" s="291"/>
      <c r="LNC37" s="291"/>
      <c r="LND37" s="291"/>
      <c r="LNE37" s="291"/>
      <c r="LNF37" s="291"/>
      <c r="LNG37" s="291"/>
      <c r="LNH37" s="291"/>
      <c r="LNI37" s="291"/>
      <c r="LNJ37" s="291"/>
      <c r="LNK37" s="291"/>
      <c r="LNL37" s="291"/>
      <c r="LNM37" s="291"/>
      <c r="LNN37" s="291"/>
      <c r="LNO37" s="291"/>
      <c r="LNP37" s="291"/>
      <c r="LNQ37" s="291"/>
      <c r="LNR37" s="291"/>
      <c r="LNS37" s="291"/>
      <c r="LNT37" s="291"/>
      <c r="LNU37" s="291"/>
      <c r="LNV37" s="291"/>
      <c r="LNW37" s="291"/>
      <c r="LNX37" s="291"/>
      <c r="LNY37" s="291"/>
      <c r="LNZ37" s="291"/>
      <c r="LOA37" s="291"/>
      <c r="LOB37" s="291"/>
      <c r="LOC37" s="291"/>
      <c r="LOD37" s="291"/>
      <c r="LOE37" s="291"/>
      <c r="LOF37" s="291"/>
      <c r="LOG37" s="291"/>
      <c r="LOH37" s="291"/>
      <c r="LOI37" s="291"/>
      <c r="LOJ37" s="291"/>
      <c r="LOK37" s="291"/>
      <c r="LOL37" s="291"/>
      <c r="LOM37" s="291"/>
      <c r="LON37" s="291"/>
      <c r="LOO37" s="291"/>
      <c r="LOP37" s="291"/>
      <c r="LOQ37" s="291"/>
      <c r="LOR37" s="291"/>
      <c r="LOS37" s="291"/>
      <c r="LOT37" s="291"/>
      <c r="LOU37" s="291"/>
      <c r="LOV37" s="291"/>
      <c r="LOW37" s="291"/>
      <c r="LOX37" s="291"/>
      <c r="LOY37" s="291"/>
      <c r="LOZ37" s="291"/>
      <c r="LPA37" s="291"/>
      <c r="LPB37" s="291"/>
      <c r="LPC37" s="291"/>
      <c r="LPD37" s="291"/>
      <c r="LPE37" s="291"/>
      <c r="LPF37" s="291"/>
      <c r="LPG37" s="291"/>
      <c r="LPH37" s="291"/>
      <c r="LPI37" s="291"/>
      <c r="LPJ37" s="291"/>
      <c r="LPK37" s="291"/>
      <c r="LPL37" s="291"/>
      <c r="LPM37" s="291"/>
      <c r="LPN37" s="291"/>
      <c r="LPO37" s="291"/>
      <c r="LPP37" s="291"/>
      <c r="LPQ37" s="291"/>
      <c r="LPR37" s="291"/>
      <c r="LPS37" s="291"/>
      <c r="LPT37" s="291"/>
      <c r="LPU37" s="291"/>
      <c r="LPV37" s="291"/>
      <c r="LPW37" s="291"/>
      <c r="LPX37" s="291"/>
      <c r="LPY37" s="291"/>
      <c r="LPZ37" s="291"/>
      <c r="LQA37" s="291"/>
      <c r="LQB37" s="291"/>
      <c r="LQC37" s="291"/>
      <c r="LQD37" s="291"/>
      <c r="LQE37" s="291"/>
      <c r="LQF37" s="291"/>
      <c r="LQG37" s="291"/>
      <c r="LQH37" s="291"/>
      <c r="LQI37" s="291"/>
      <c r="LQJ37" s="291"/>
      <c r="LQK37" s="291"/>
      <c r="LQL37" s="291"/>
      <c r="LQM37" s="291"/>
      <c r="LQN37" s="291"/>
      <c r="LQO37" s="291"/>
      <c r="LQP37" s="291"/>
      <c r="LQQ37" s="291"/>
      <c r="LQR37" s="291"/>
      <c r="LQS37" s="291"/>
      <c r="LQT37" s="291"/>
      <c r="LQU37" s="291"/>
      <c r="LQV37" s="291"/>
      <c r="LQW37" s="291"/>
      <c r="LQX37" s="291"/>
      <c r="LQY37" s="291"/>
      <c r="LQZ37" s="291"/>
      <c r="LRA37" s="291"/>
      <c r="LRB37" s="291"/>
      <c r="LRC37" s="291"/>
      <c r="LRD37" s="291"/>
      <c r="LRE37" s="291"/>
      <c r="LRF37" s="291"/>
      <c r="LRG37" s="291"/>
      <c r="LRH37" s="291"/>
      <c r="LRI37" s="291"/>
      <c r="LRJ37" s="291"/>
      <c r="LRK37" s="291"/>
      <c r="LRL37" s="291"/>
      <c r="LRM37" s="291"/>
      <c r="LRN37" s="291"/>
      <c r="LRO37" s="291"/>
      <c r="LRP37" s="291"/>
      <c r="LRQ37" s="291"/>
      <c r="LRR37" s="291"/>
      <c r="LRS37" s="291"/>
      <c r="LRT37" s="291"/>
      <c r="LRU37" s="291"/>
      <c r="LRV37" s="291"/>
      <c r="LRW37" s="291"/>
      <c r="LRX37" s="291"/>
      <c r="LRY37" s="291"/>
      <c r="LRZ37" s="291"/>
      <c r="LSA37" s="291"/>
      <c r="LSB37" s="291"/>
      <c r="LSC37" s="291"/>
      <c r="LSD37" s="291"/>
      <c r="LSE37" s="291"/>
      <c r="LSF37" s="291"/>
      <c r="LSG37" s="291"/>
      <c r="LSH37" s="291"/>
      <c r="LSI37" s="291"/>
      <c r="LSJ37" s="291"/>
      <c r="LSK37" s="291"/>
      <c r="LSL37" s="291"/>
      <c r="LSM37" s="291"/>
      <c r="LSN37" s="291"/>
      <c r="LSO37" s="291"/>
      <c r="LSP37" s="291"/>
      <c r="LSQ37" s="291"/>
      <c r="LSR37" s="291"/>
      <c r="LSS37" s="291"/>
      <c r="LST37" s="291"/>
      <c r="LSU37" s="291"/>
      <c r="LSV37" s="291"/>
      <c r="LSW37" s="291"/>
      <c r="LSX37" s="291"/>
      <c r="LSY37" s="291"/>
      <c r="LSZ37" s="291"/>
      <c r="LTA37" s="291"/>
      <c r="LTB37" s="291"/>
      <c r="LTC37" s="291"/>
      <c r="LTD37" s="291"/>
      <c r="LTE37" s="291"/>
      <c r="LTF37" s="291"/>
      <c r="LTG37" s="291"/>
      <c r="LTH37" s="291"/>
      <c r="LTI37" s="291"/>
      <c r="LTJ37" s="291"/>
      <c r="LTK37" s="291"/>
      <c r="LTL37" s="291"/>
      <c r="LTM37" s="291"/>
      <c r="LTN37" s="291"/>
      <c r="LTO37" s="291"/>
      <c r="LTP37" s="291"/>
      <c r="LTQ37" s="291"/>
      <c r="LTR37" s="291"/>
      <c r="LTS37" s="291"/>
      <c r="LTT37" s="291"/>
      <c r="LTU37" s="291"/>
      <c r="LTV37" s="291"/>
      <c r="LTW37" s="291"/>
      <c r="LTX37" s="291"/>
      <c r="LTY37" s="291"/>
      <c r="LTZ37" s="291"/>
      <c r="LUA37" s="291"/>
      <c r="LUB37" s="291"/>
      <c r="LUC37" s="291"/>
      <c r="LUD37" s="291"/>
      <c r="LUE37" s="291"/>
      <c r="LUF37" s="291"/>
      <c r="LUG37" s="291"/>
      <c r="LUH37" s="291"/>
      <c r="LUI37" s="291"/>
      <c r="LUJ37" s="291"/>
      <c r="LUK37" s="291"/>
      <c r="LUL37" s="291"/>
      <c r="LUM37" s="291"/>
      <c r="LUN37" s="291"/>
      <c r="LUO37" s="291"/>
      <c r="LUP37" s="291"/>
      <c r="LUQ37" s="291"/>
      <c r="LUR37" s="291"/>
      <c r="LUS37" s="291"/>
      <c r="LUT37" s="291"/>
      <c r="LUU37" s="291"/>
      <c r="LUV37" s="291"/>
      <c r="LUW37" s="291"/>
      <c r="LUX37" s="291"/>
      <c r="LUY37" s="291"/>
      <c r="LUZ37" s="291"/>
      <c r="LVA37" s="291"/>
      <c r="LVB37" s="291"/>
      <c r="LVC37" s="291"/>
      <c r="LVD37" s="291"/>
      <c r="LVE37" s="291"/>
      <c r="LVF37" s="291"/>
      <c r="LVG37" s="291"/>
      <c r="LVH37" s="291"/>
      <c r="LVI37" s="291"/>
      <c r="LVJ37" s="291"/>
      <c r="LVK37" s="291"/>
      <c r="LVL37" s="291"/>
      <c r="LVM37" s="291"/>
      <c r="LVN37" s="291"/>
      <c r="LVO37" s="291"/>
      <c r="LVP37" s="291"/>
      <c r="LVQ37" s="291"/>
      <c r="LVR37" s="291"/>
      <c r="LVS37" s="291"/>
      <c r="LVT37" s="291"/>
      <c r="LVU37" s="291"/>
      <c r="LVV37" s="291"/>
      <c r="LVW37" s="291"/>
      <c r="LVX37" s="291"/>
      <c r="LVY37" s="291"/>
      <c r="LVZ37" s="291"/>
      <c r="LWA37" s="291"/>
      <c r="LWB37" s="291"/>
      <c r="LWC37" s="291"/>
      <c r="LWD37" s="291"/>
      <c r="LWE37" s="291"/>
      <c r="LWF37" s="291"/>
      <c r="LWG37" s="291"/>
      <c r="LWH37" s="291"/>
      <c r="LWI37" s="291"/>
      <c r="LWJ37" s="291"/>
      <c r="LWK37" s="291"/>
      <c r="LWL37" s="291"/>
      <c r="LWM37" s="291"/>
      <c r="LWN37" s="291"/>
      <c r="LWO37" s="291"/>
      <c r="LWP37" s="291"/>
      <c r="LWQ37" s="291"/>
      <c r="LWR37" s="291"/>
      <c r="LWS37" s="291"/>
      <c r="LWT37" s="291"/>
      <c r="LWU37" s="291"/>
      <c r="LWV37" s="291"/>
      <c r="LWW37" s="291"/>
      <c r="LWX37" s="291"/>
      <c r="LWY37" s="291"/>
      <c r="LWZ37" s="291"/>
      <c r="LXA37" s="291"/>
      <c r="LXB37" s="291"/>
      <c r="LXC37" s="291"/>
      <c r="LXD37" s="291"/>
      <c r="LXE37" s="291"/>
      <c r="LXF37" s="291"/>
      <c r="LXG37" s="291"/>
      <c r="LXH37" s="291"/>
      <c r="LXI37" s="291"/>
      <c r="LXJ37" s="291"/>
      <c r="LXK37" s="291"/>
      <c r="LXL37" s="291"/>
      <c r="LXM37" s="291"/>
      <c r="LXN37" s="291"/>
      <c r="LXO37" s="291"/>
      <c r="LXP37" s="291"/>
      <c r="LXQ37" s="291"/>
      <c r="LXR37" s="291"/>
      <c r="LXS37" s="291"/>
      <c r="LXT37" s="291"/>
      <c r="LXU37" s="291"/>
      <c r="LXV37" s="291"/>
      <c r="LXW37" s="291"/>
      <c r="LXX37" s="291"/>
      <c r="LXY37" s="291"/>
      <c r="LXZ37" s="291"/>
      <c r="LYA37" s="291"/>
      <c r="LYB37" s="291"/>
      <c r="LYC37" s="291"/>
      <c r="LYD37" s="291"/>
      <c r="LYE37" s="291"/>
      <c r="LYF37" s="291"/>
      <c r="LYG37" s="291"/>
      <c r="LYH37" s="291"/>
      <c r="LYI37" s="291"/>
      <c r="LYJ37" s="291"/>
      <c r="LYK37" s="291"/>
      <c r="LYL37" s="291"/>
      <c r="LYM37" s="291"/>
      <c r="LYN37" s="291"/>
      <c r="LYO37" s="291"/>
      <c r="LYP37" s="291"/>
      <c r="LYQ37" s="291"/>
      <c r="LYR37" s="291"/>
      <c r="LYS37" s="291"/>
      <c r="LYT37" s="291"/>
      <c r="LYU37" s="291"/>
      <c r="LYV37" s="291"/>
      <c r="LYW37" s="291"/>
      <c r="LYX37" s="291"/>
      <c r="LYY37" s="291"/>
      <c r="LYZ37" s="291"/>
      <c r="LZA37" s="291"/>
      <c r="LZB37" s="291"/>
      <c r="LZC37" s="291"/>
      <c r="LZD37" s="291"/>
      <c r="LZE37" s="291"/>
      <c r="LZF37" s="291"/>
      <c r="LZG37" s="291"/>
      <c r="LZH37" s="291"/>
      <c r="LZI37" s="291"/>
      <c r="LZJ37" s="291"/>
      <c r="LZK37" s="291"/>
      <c r="LZL37" s="291"/>
      <c r="LZM37" s="291"/>
      <c r="LZN37" s="291"/>
      <c r="LZO37" s="291"/>
      <c r="LZP37" s="291"/>
      <c r="LZQ37" s="291"/>
      <c r="LZR37" s="291"/>
      <c r="LZS37" s="291"/>
      <c r="LZT37" s="291"/>
      <c r="LZU37" s="291"/>
      <c r="LZV37" s="291"/>
      <c r="LZW37" s="291"/>
      <c r="LZX37" s="291"/>
      <c r="LZY37" s="291"/>
      <c r="LZZ37" s="291"/>
      <c r="MAA37" s="291"/>
      <c r="MAB37" s="291"/>
      <c r="MAC37" s="291"/>
      <c r="MAD37" s="291"/>
      <c r="MAE37" s="291"/>
      <c r="MAF37" s="291"/>
      <c r="MAG37" s="291"/>
      <c r="MAH37" s="291"/>
      <c r="MAI37" s="291"/>
      <c r="MAJ37" s="291"/>
      <c r="MAK37" s="291"/>
      <c r="MAL37" s="291"/>
      <c r="MAM37" s="291"/>
      <c r="MAN37" s="291"/>
      <c r="MAO37" s="291"/>
      <c r="MAP37" s="291"/>
      <c r="MAQ37" s="291"/>
      <c r="MAR37" s="291"/>
      <c r="MAS37" s="291"/>
      <c r="MAT37" s="291"/>
      <c r="MAU37" s="291"/>
      <c r="MAV37" s="291"/>
      <c r="MAW37" s="291"/>
      <c r="MAX37" s="291"/>
      <c r="MAY37" s="291"/>
      <c r="MAZ37" s="291"/>
      <c r="MBA37" s="291"/>
      <c r="MBB37" s="291"/>
      <c r="MBC37" s="291"/>
      <c r="MBD37" s="291"/>
      <c r="MBE37" s="291"/>
      <c r="MBF37" s="291"/>
      <c r="MBG37" s="291"/>
      <c r="MBH37" s="291"/>
      <c r="MBI37" s="291"/>
      <c r="MBJ37" s="291"/>
      <c r="MBK37" s="291"/>
      <c r="MBL37" s="291"/>
      <c r="MBM37" s="291"/>
      <c r="MBN37" s="291"/>
      <c r="MBO37" s="291"/>
      <c r="MBP37" s="291"/>
      <c r="MBQ37" s="291"/>
      <c r="MBR37" s="291"/>
      <c r="MBS37" s="291"/>
      <c r="MBT37" s="291"/>
      <c r="MBU37" s="291"/>
      <c r="MBV37" s="291"/>
      <c r="MBW37" s="291"/>
      <c r="MBX37" s="291"/>
      <c r="MBY37" s="291"/>
      <c r="MBZ37" s="291"/>
      <c r="MCA37" s="291"/>
      <c r="MCB37" s="291"/>
      <c r="MCC37" s="291"/>
      <c r="MCD37" s="291"/>
      <c r="MCE37" s="291"/>
      <c r="MCF37" s="291"/>
      <c r="MCG37" s="291"/>
      <c r="MCH37" s="291"/>
      <c r="MCI37" s="291"/>
      <c r="MCJ37" s="291"/>
      <c r="MCK37" s="291"/>
      <c r="MCL37" s="291"/>
      <c r="MCM37" s="291"/>
      <c r="MCN37" s="291"/>
      <c r="MCO37" s="291"/>
      <c r="MCP37" s="291"/>
      <c r="MCQ37" s="291"/>
      <c r="MCR37" s="291"/>
      <c r="MCS37" s="291"/>
      <c r="MCT37" s="291"/>
      <c r="MCU37" s="291"/>
      <c r="MCV37" s="291"/>
      <c r="MCW37" s="291"/>
      <c r="MCX37" s="291"/>
      <c r="MCY37" s="291"/>
      <c r="MCZ37" s="291"/>
      <c r="MDA37" s="291"/>
      <c r="MDB37" s="291"/>
      <c r="MDC37" s="291"/>
      <c r="MDD37" s="291"/>
      <c r="MDE37" s="291"/>
      <c r="MDF37" s="291"/>
      <c r="MDG37" s="291"/>
      <c r="MDH37" s="291"/>
      <c r="MDI37" s="291"/>
      <c r="MDJ37" s="291"/>
      <c r="MDK37" s="291"/>
      <c r="MDL37" s="291"/>
      <c r="MDM37" s="291"/>
      <c r="MDN37" s="291"/>
      <c r="MDO37" s="291"/>
      <c r="MDP37" s="291"/>
      <c r="MDQ37" s="291"/>
      <c r="MDR37" s="291"/>
      <c r="MDS37" s="291"/>
      <c r="MDT37" s="291"/>
      <c r="MDU37" s="291"/>
      <c r="MDV37" s="291"/>
      <c r="MDW37" s="291"/>
      <c r="MDX37" s="291"/>
      <c r="MDY37" s="291"/>
      <c r="MDZ37" s="291"/>
      <c r="MEA37" s="291"/>
      <c r="MEB37" s="291"/>
      <c r="MEC37" s="291"/>
      <c r="MED37" s="291"/>
      <c r="MEE37" s="291"/>
      <c r="MEF37" s="291"/>
      <c r="MEG37" s="291"/>
      <c r="MEH37" s="291"/>
      <c r="MEI37" s="291"/>
      <c r="MEJ37" s="291"/>
      <c r="MEK37" s="291"/>
      <c r="MEL37" s="291"/>
      <c r="MEM37" s="291"/>
      <c r="MEN37" s="291"/>
      <c r="MEO37" s="291"/>
      <c r="MEP37" s="291"/>
      <c r="MEQ37" s="291"/>
      <c r="MER37" s="291"/>
      <c r="MES37" s="291"/>
      <c r="MET37" s="291"/>
      <c r="MEU37" s="291"/>
      <c r="MEV37" s="291"/>
      <c r="MEW37" s="291"/>
      <c r="MEX37" s="291"/>
      <c r="MEY37" s="291"/>
      <c r="MEZ37" s="291"/>
      <c r="MFA37" s="291"/>
      <c r="MFB37" s="291"/>
      <c r="MFC37" s="291"/>
      <c r="MFD37" s="291"/>
      <c r="MFE37" s="291"/>
      <c r="MFF37" s="291"/>
      <c r="MFG37" s="291"/>
      <c r="MFH37" s="291"/>
      <c r="MFI37" s="291"/>
      <c r="MFJ37" s="291"/>
      <c r="MFK37" s="291"/>
      <c r="MFL37" s="291"/>
      <c r="MFM37" s="291"/>
      <c r="MFN37" s="291"/>
      <c r="MFO37" s="291"/>
      <c r="MFP37" s="291"/>
      <c r="MFQ37" s="291"/>
      <c r="MFR37" s="291"/>
      <c r="MFS37" s="291"/>
      <c r="MFT37" s="291"/>
      <c r="MFU37" s="291"/>
      <c r="MFV37" s="291"/>
      <c r="MFW37" s="291"/>
      <c r="MFX37" s="291"/>
      <c r="MFY37" s="291"/>
      <c r="MFZ37" s="291"/>
      <c r="MGA37" s="291"/>
      <c r="MGB37" s="291"/>
      <c r="MGC37" s="291"/>
      <c r="MGD37" s="291"/>
      <c r="MGE37" s="291"/>
      <c r="MGF37" s="291"/>
      <c r="MGG37" s="291"/>
      <c r="MGH37" s="291"/>
      <c r="MGI37" s="291"/>
      <c r="MGJ37" s="291"/>
      <c r="MGK37" s="291"/>
      <c r="MGL37" s="291"/>
      <c r="MGM37" s="291"/>
      <c r="MGN37" s="291"/>
      <c r="MGO37" s="291"/>
      <c r="MGP37" s="291"/>
      <c r="MGQ37" s="291"/>
      <c r="MGR37" s="291"/>
      <c r="MGS37" s="291"/>
      <c r="MGT37" s="291"/>
      <c r="MGU37" s="291"/>
      <c r="MGV37" s="291"/>
      <c r="MGW37" s="291"/>
      <c r="MGX37" s="291"/>
      <c r="MGY37" s="291"/>
      <c r="MGZ37" s="291"/>
      <c r="MHA37" s="291"/>
      <c r="MHB37" s="291"/>
      <c r="MHC37" s="291"/>
      <c r="MHD37" s="291"/>
      <c r="MHE37" s="291"/>
      <c r="MHF37" s="291"/>
      <c r="MHG37" s="291"/>
      <c r="MHH37" s="291"/>
      <c r="MHI37" s="291"/>
      <c r="MHJ37" s="291"/>
      <c r="MHK37" s="291"/>
      <c r="MHL37" s="291"/>
      <c r="MHM37" s="291"/>
      <c r="MHN37" s="291"/>
      <c r="MHO37" s="291"/>
      <c r="MHP37" s="291"/>
      <c r="MHQ37" s="291"/>
      <c r="MHR37" s="291"/>
      <c r="MHS37" s="291"/>
      <c r="MHT37" s="291"/>
      <c r="MHU37" s="291"/>
      <c r="MHV37" s="291"/>
      <c r="MHW37" s="291"/>
      <c r="MHX37" s="291"/>
      <c r="MHY37" s="291"/>
      <c r="MHZ37" s="291"/>
      <c r="MIA37" s="291"/>
      <c r="MIB37" s="291"/>
      <c r="MIC37" s="291"/>
      <c r="MID37" s="291"/>
      <c r="MIE37" s="291"/>
      <c r="MIF37" s="291"/>
      <c r="MIG37" s="291"/>
      <c r="MIH37" s="291"/>
      <c r="MII37" s="291"/>
      <c r="MIJ37" s="291"/>
      <c r="MIK37" s="291"/>
      <c r="MIL37" s="291"/>
      <c r="MIM37" s="291"/>
      <c r="MIN37" s="291"/>
      <c r="MIO37" s="291"/>
      <c r="MIP37" s="291"/>
      <c r="MIQ37" s="291"/>
      <c r="MIR37" s="291"/>
      <c r="MIS37" s="291"/>
      <c r="MIT37" s="291"/>
      <c r="MIU37" s="291"/>
      <c r="MIV37" s="291"/>
      <c r="MIW37" s="291"/>
      <c r="MIX37" s="291"/>
      <c r="MIY37" s="291"/>
      <c r="MIZ37" s="291"/>
      <c r="MJA37" s="291"/>
      <c r="MJB37" s="291"/>
      <c r="MJC37" s="291"/>
      <c r="MJD37" s="291"/>
      <c r="MJE37" s="291"/>
      <c r="MJF37" s="291"/>
      <c r="MJG37" s="291"/>
      <c r="MJH37" s="291"/>
      <c r="MJI37" s="291"/>
      <c r="MJJ37" s="291"/>
      <c r="MJK37" s="291"/>
      <c r="MJL37" s="291"/>
      <c r="MJM37" s="291"/>
      <c r="MJN37" s="291"/>
      <c r="MJO37" s="291"/>
      <c r="MJP37" s="291"/>
      <c r="MJQ37" s="291"/>
      <c r="MJR37" s="291"/>
      <c r="MJS37" s="291"/>
      <c r="MJT37" s="291"/>
      <c r="MJU37" s="291"/>
      <c r="MJV37" s="291"/>
      <c r="MJW37" s="291"/>
      <c r="MJX37" s="291"/>
      <c r="MJY37" s="291"/>
      <c r="MJZ37" s="291"/>
      <c r="MKA37" s="291"/>
      <c r="MKB37" s="291"/>
      <c r="MKC37" s="291"/>
      <c r="MKD37" s="291"/>
      <c r="MKE37" s="291"/>
      <c r="MKF37" s="291"/>
      <c r="MKG37" s="291"/>
      <c r="MKH37" s="291"/>
      <c r="MKI37" s="291"/>
      <c r="MKJ37" s="291"/>
      <c r="MKK37" s="291"/>
      <c r="MKL37" s="291"/>
      <c r="MKM37" s="291"/>
      <c r="MKN37" s="291"/>
      <c r="MKO37" s="291"/>
      <c r="MKP37" s="291"/>
      <c r="MKQ37" s="291"/>
      <c r="MKR37" s="291"/>
      <c r="MKS37" s="291"/>
      <c r="MKT37" s="291"/>
      <c r="MKU37" s="291"/>
      <c r="MKV37" s="291"/>
      <c r="MKW37" s="291"/>
      <c r="MKX37" s="291"/>
      <c r="MKY37" s="291"/>
      <c r="MKZ37" s="291"/>
      <c r="MLA37" s="291"/>
      <c r="MLB37" s="291"/>
      <c r="MLC37" s="291"/>
      <c r="MLD37" s="291"/>
      <c r="MLE37" s="291"/>
      <c r="MLF37" s="291"/>
      <c r="MLG37" s="291"/>
      <c r="MLH37" s="291"/>
      <c r="MLI37" s="291"/>
      <c r="MLJ37" s="291"/>
      <c r="MLK37" s="291"/>
      <c r="MLL37" s="291"/>
      <c r="MLM37" s="291"/>
      <c r="MLN37" s="291"/>
      <c r="MLO37" s="291"/>
      <c r="MLP37" s="291"/>
      <c r="MLQ37" s="291"/>
      <c r="MLR37" s="291"/>
      <c r="MLS37" s="291"/>
      <c r="MLT37" s="291"/>
      <c r="MLU37" s="291"/>
      <c r="MLV37" s="291"/>
      <c r="MLW37" s="291"/>
      <c r="MLX37" s="291"/>
      <c r="MLY37" s="291"/>
      <c r="MLZ37" s="291"/>
      <c r="MMA37" s="291"/>
      <c r="MMB37" s="291"/>
      <c r="MMC37" s="291"/>
      <c r="MMD37" s="291"/>
      <c r="MME37" s="291"/>
      <c r="MMF37" s="291"/>
      <c r="MMG37" s="291"/>
      <c r="MMH37" s="291"/>
      <c r="MMI37" s="291"/>
      <c r="MMJ37" s="291"/>
      <c r="MMK37" s="291"/>
      <c r="MML37" s="291"/>
      <c r="MMM37" s="291"/>
      <c r="MMN37" s="291"/>
      <c r="MMO37" s="291"/>
      <c r="MMP37" s="291"/>
      <c r="MMQ37" s="291"/>
      <c r="MMR37" s="291"/>
      <c r="MMS37" s="291"/>
      <c r="MMT37" s="291"/>
      <c r="MMU37" s="291"/>
      <c r="MMV37" s="291"/>
      <c r="MMW37" s="291"/>
      <c r="MMX37" s="291"/>
      <c r="MMY37" s="291"/>
      <c r="MMZ37" s="291"/>
      <c r="MNA37" s="291"/>
      <c r="MNB37" s="291"/>
      <c r="MNC37" s="291"/>
      <c r="MND37" s="291"/>
      <c r="MNE37" s="291"/>
      <c r="MNF37" s="291"/>
      <c r="MNG37" s="291"/>
      <c r="MNH37" s="291"/>
      <c r="MNI37" s="291"/>
      <c r="MNJ37" s="291"/>
      <c r="MNK37" s="291"/>
      <c r="MNL37" s="291"/>
      <c r="MNM37" s="291"/>
      <c r="MNN37" s="291"/>
      <c r="MNO37" s="291"/>
      <c r="MNP37" s="291"/>
      <c r="MNQ37" s="291"/>
      <c r="MNR37" s="291"/>
      <c r="MNS37" s="291"/>
      <c r="MNT37" s="291"/>
      <c r="MNU37" s="291"/>
      <c r="MNV37" s="291"/>
      <c r="MNW37" s="291"/>
      <c r="MNX37" s="291"/>
      <c r="MNY37" s="291"/>
      <c r="MNZ37" s="291"/>
      <c r="MOA37" s="291"/>
      <c r="MOB37" s="291"/>
      <c r="MOC37" s="291"/>
      <c r="MOD37" s="291"/>
      <c r="MOE37" s="291"/>
      <c r="MOF37" s="291"/>
      <c r="MOG37" s="291"/>
      <c r="MOH37" s="291"/>
      <c r="MOI37" s="291"/>
      <c r="MOJ37" s="291"/>
      <c r="MOK37" s="291"/>
      <c r="MOL37" s="291"/>
      <c r="MOM37" s="291"/>
      <c r="MON37" s="291"/>
      <c r="MOO37" s="291"/>
      <c r="MOP37" s="291"/>
      <c r="MOQ37" s="291"/>
      <c r="MOR37" s="291"/>
      <c r="MOS37" s="291"/>
      <c r="MOT37" s="291"/>
      <c r="MOU37" s="291"/>
      <c r="MOV37" s="291"/>
      <c r="MOW37" s="291"/>
      <c r="MOX37" s="291"/>
      <c r="MOY37" s="291"/>
      <c r="MOZ37" s="291"/>
      <c r="MPA37" s="291"/>
      <c r="MPB37" s="291"/>
      <c r="MPC37" s="291"/>
      <c r="MPD37" s="291"/>
      <c r="MPE37" s="291"/>
      <c r="MPF37" s="291"/>
      <c r="MPG37" s="291"/>
      <c r="MPH37" s="291"/>
      <c r="MPI37" s="291"/>
      <c r="MPJ37" s="291"/>
      <c r="MPK37" s="291"/>
      <c r="MPL37" s="291"/>
      <c r="MPM37" s="291"/>
      <c r="MPN37" s="291"/>
      <c r="MPO37" s="291"/>
      <c r="MPP37" s="291"/>
      <c r="MPQ37" s="291"/>
      <c r="MPR37" s="291"/>
      <c r="MPS37" s="291"/>
      <c r="MPT37" s="291"/>
      <c r="MPU37" s="291"/>
      <c r="MPV37" s="291"/>
      <c r="MPW37" s="291"/>
      <c r="MPX37" s="291"/>
      <c r="MPY37" s="291"/>
      <c r="MPZ37" s="291"/>
      <c r="MQA37" s="291"/>
      <c r="MQB37" s="291"/>
      <c r="MQC37" s="291"/>
      <c r="MQD37" s="291"/>
      <c r="MQE37" s="291"/>
      <c r="MQF37" s="291"/>
      <c r="MQG37" s="291"/>
      <c r="MQH37" s="291"/>
      <c r="MQI37" s="291"/>
      <c r="MQJ37" s="291"/>
      <c r="MQK37" s="291"/>
      <c r="MQL37" s="291"/>
      <c r="MQM37" s="291"/>
      <c r="MQN37" s="291"/>
      <c r="MQO37" s="291"/>
      <c r="MQP37" s="291"/>
      <c r="MQQ37" s="291"/>
      <c r="MQR37" s="291"/>
      <c r="MQS37" s="291"/>
      <c r="MQT37" s="291"/>
      <c r="MQU37" s="291"/>
      <c r="MQV37" s="291"/>
      <c r="MQW37" s="291"/>
      <c r="MQX37" s="291"/>
      <c r="MQY37" s="291"/>
      <c r="MQZ37" s="291"/>
      <c r="MRA37" s="291"/>
      <c r="MRB37" s="291"/>
      <c r="MRC37" s="291"/>
      <c r="MRD37" s="291"/>
      <c r="MRE37" s="291"/>
      <c r="MRF37" s="291"/>
      <c r="MRG37" s="291"/>
      <c r="MRH37" s="291"/>
      <c r="MRI37" s="291"/>
      <c r="MRJ37" s="291"/>
      <c r="MRK37" s="291"/>
      <c r="MRL37" s="291"/>
      <c r="MRM37" s="291"/>
      <c r="MRN37" s="291"/>
      <c r="MRO37" s="291"/>
      <c r="MRP37" s="291"/>
      <c r="MRQ37" s="291"/>
      <c r="MRR37" s="291"/>
      <c r="MRS37" s="291"/>
      <c r="MRT37" s="291"/>
      <c r="MRU37" s="291"/>
      <c r="MRV37" s="291"/>
      <c r="MRW37" s="291"/>
      <c r="MRX37" s="291"/>
      <c r="MRY37" s="291"/>
      <c r="MRZ37" s="291"/>
      <c r="MSA37" s="291"/>
      <c r="MSB37" s="291"/>
      <c r="MSC37" s="291"/>
      <c r="MSD37" s="291"/>
      <c r="MSE37" s="291"/>
      <c r="MSF37" s="291"/>
      <c r="MSG37" s="291"/>
      <c r="MSH37" s="291"/>
      <c r="MSI37" s="291"/>
      <c r="MSJ37" s="291"/>
      <c r="MSK37" s="291"/>
      <c r="MSL37" s="291"/>
      <c r="MSM37" s="291"/>
      <c r="MSN37" s="291"/>
      <c r="MSO37" s="291"/>
      <c r="MSP37" s="291"/>
      <c r="MSQ37" s="291"/>
      <c r="MSR37" s="291"/>
      <c r="MSS37" s="291"/>
      <c r="MST37" s="291"/>
      <c r="MSU37" s="291"/>
      <c r="MSV37" s="291"/>
      <c r="MSW37" s="291"/>
      <c r="MSX37" s="291"/>
      <c r="MSY37" s="291"/>
      <c r="MSZ37" s="291"/>
      <c r="MTA37" s="291"/>
      <c r="MTB37" s="291"/>
      <c r="MTC37" s="291"/>
      <c r="MTD37" s="291"/>
      <c r="MTE37" s="291"/>
      <c r="MTF37" s="291"/>
      <c r="MTG37" s="291"/>
      <c r="MTH37" s="291"/>
      <c r="MTI37" s="291"/>
      <c r="MTJ37" s="291"/>
      <c r="MTK37" s="291"/>
      <c r="MTL37" s="291"/>
      <c r="MTM37" s="291"/>
      <c r="MTN37" s="291"/>
      <c r="MTO37" s="291"/>
      <c r="MTP37" s="291"/>
      <c r="MTQ37" s="291"/>
      <c r="MTR37" s="291"/>
      <c r="MTS37" s="291"/>
      <c r="MTT37" s="291"/>
      <c r="MTU37" s="291"/>
      <c r="MTV37" s="291"/>
      <c r="MTW37" s="291"/>
      <c r="MTX37" s="291"/>
      <c r="MTY37" s="291"/>
      <c r="MTZ37" s="291"/>
      <c r="MUA37" s="291"/>
      <c r="MUB37" s="291"/>
      <c r="MUC37" s="291"/>
      <c r="MUD37" s="291"/>
      <c r="MUE37" s="291"/>
      <c r="MUF37" s="291"/>
      <c r="MUG37" s="291"/>
      <c r="MUH37" s="291"/>
      <c r="MUI37" s="291"/>
      <c r="MUJ37" s="291"/>
      <c r="MUK37" s="291"/>
      <c r="MUL37" s="291"/>
      <c r="MUM37" s="291"/>
      <c r="MUN37" s="291"/>
      <c r="MUO37" s="291"/>
      <c r="MUP37" s="291"/>
      <c r="MUQ37" s="291"/>
      <c r="MUR37" s="291"/>
      <c r="MUS37" s="291"/>
      <c r="MUT37" s="291"/>
      <c r="MUU37" s="291"/>
      <c r="MUV37" s="291"/>
      <c r="MUW37" s="291"/>
      <c r="MUX37" s="291"/>
      <c r="MUY37" s="291"/>
      <c r="MUZ37" s="291"/>
      <c r="MVA37" s="291"/>
      <c r="MVB37" s="291"/>
      <c r="MVC37" s="291"/>
      <c r="MVD37" s="291"/>
      <c r="MVE37" s="291"/>
      <c r="MVF37" s="291"/>
      <c r="MVG37" s="291"/>
      <c r="MVH37" s="291"/>
      <c r="MVI37" s="291"/>
      <c r="MVJ37" s="291"/>
      <c r="MVK37" s="291"/>
      <c r="MVL37" s="291"/>
      <c r="MVM37" s="291"/>
      <c r="MVN37" s="291"/>
      <c r="MVO37" s="291"/>
      <c r="MVP37" s="291"/>
      <c r="MVQ37" s="291"/>
      <c r="MVR37" s="291"/>
      <c r="MVS37" s="291"/>
      <c r="MVT37" s="291"/>
      <c r="MVU37" s="291"/>
      <c r="MVV37" s="291"/>
      <c r="MVW37" s="291"/>
      <c r="MVX37" s="291"/>
      <c r="MVY37" s="291"/>
      <c r="MVZ37" s="291"/>
      <c r="MWA37" s="291"/>
      <c r="MWB37" s="291"/>
      <c r="MWC37" s="291"/>
      <c r="MWD37" s="291"/>
      <c r="MWE37" s="291"/>
      <c r="MWF37" s="291"/>
      <c r="MWG37" s="291"/>
      <c r="MWH37" s="291"/>
      <c r="MWI37" s="291"/>
      <c r="MWJ37" s="291"/>
      <c r="MWK37" s="291"/>
      <c r="MWL37" s="291"/>
      <c r="MWM37" s="291"/>
      <c r="MWN37" s="291"/>
      <c r="MWO37" s="291"/>
      <c r="MWP37" s="291"/>
      <c r="MWQ37" s="291"/>
      <c r="MWR37" s="291"/>
      <c r="MWS37" s="291"/>
      <c r="MWT37" s="291"/>
      <c r="MWU37" s="291"/>
      <c r="MWV37" s="291"/>
      <c r="MWW37" s="291"/>
      <c r="MWX37" s="291"/>
      <c r="MWY37" s="291"/>
      <c r="MWZ37" s="291"/>
      <c r="MXA37" s="291"/>
      <c r="MXB37" s="291"/>
      <c r="MXC37" s="291"/>
      <c r="MXD37" s="291"/>
      <c r="MXE37" s="291"/>
      <c r="MXF37" s="291"/>
      <c r="MXG37" s="291"/>
      <c r="MXH37" s="291"/>
      <c r="MXI37" s="291"/>
      <c r="MXJ37" s="291"/>
      <c r="MXK37" s="291"/>
      <c r="MXL37" s="291"/>
      <c r="MXM37" s="291"/>
      <c r="MXN37" s="291"/>
      <c r="MXO37" s="291"/>
      <c r="MXP37" s="291"/>
      <c r="MXQ37" s="291"/>
      <c r="MXR37" s="291"/>
      <c r="MXS37" s="291"/>
      <c r="MXT37" s="291"/>
      <c r="MXU37" s="291"/>
      <c r="MXV37" s="291"/>
      <c r="MXW37" s="291"/>
      <c r="MXX37" s="291"/>
      <c r="MXY37" s="291"/>
      <c r="MXZ37" s="291"/>
      <c r="MYA37" s="291"/>
      <c r="MYB37" s="291"/>
      <c r="MYC37" s="291"/>
      <c r="MYD37" s="291"/>
      <c r="MYE37" s="291"/>
      <c r="MYF37" s="291"/>
      <c r="MYG37" s="291"/>
      <c r="MYH37" s="291"/>
      <c r="MYI37" s="291"/>
      <c r="MYJ37" s="291"/>
      <c r="MYK37" s="291"/>
      <c r="MYL37" s="291"/>
      <c r="MYM37" s="291"/>
      <c r="MYN37" s="291"/>
      <c r="MYO37" s="291"/>
      <c r="MYP37" s="291"/>
      <c r="MYQ37" s="291"/>
      <c r="MYR37" s="291"/>
      <c r="MYS37" s="291"/>
      <c r="MYT37" s="291"/>
      <c r="MYU37" s="291"/>
      <c r="MYV37" s="291"/>
      <c r="MYW37" s="291"/>
      <c r="MYX37" s="291"/>
      <c r="MYY37" s="291"/>
      <c r="MYZ37" s="291"/>
      <c r="MZA37" s="291"/>
      <c r="MZB37" s="291"/>
      <c r="MZC37" s="291"/>
      <c r="MZD37" s="291"/>
      <c r="MZE37" s="291"/>
      <c r="MZF37" s="291"/>
      <c r="MZG37" s="291"/>
      <c r="MZH37" s="291"/>
      <c r="MZI37" s="291"/>
      <c r="MZJ37" s="291"/>
      <c r="MZK37" s="291"/>
      <c r="MZL37" s="291"/>
      <c r="MZM37" s="291"/>
      <c r="MZN37" s="291"/>
      <c r="MZO37" s="291"/>
      <c r="MZP37" s="291"/>
      <c r="MZQ37" s="291"/>
      <c r="MZR37" s="291"/>
      <c r="MZS37" s="291"/>
      <c r="MZT37" s="291"/>
      <c r="MZU37" s="291"/>
      <c r="MZV37" s="291"/>
      <c r="MZW37" s="291"/>
      <c r="MZX37" s="291"/>
      <c r="MZY37" s="291"/>
      <c r="MZZ37" s="291"/>
      <c r="NAA37" s="291"/>
      <c r="NAB37" s="291"/>
      <c r="NAC37" s="291"/>
      <c r="NAD37" s="291"/>
      <c r="NAE37" s="291"/>
      <c r="NAF37" s="291"/>
      <c r="NAG37" s="291"/>
      <c r="NAH37" s="291"/>
      <c r="NAI37" s="291"/>
      <c r="NAJ37" s="291"/>
      <c r="NAK37" s="291"/>
      <c r="NAL37" s="291"/>
      <c r="NAM37" s="291"/>
      <c r="NAN37" s="291"/>
      <c r="NAO37" s="291"/>
      <c r="NAP37" s="291"/>
      <c r="NAQ37" s="291"/>
      <c r="NAR37" s="291"/>
      <c r="NAS37" s="291"/>
      <c r="NAT37" s="291"/>
      <c r="NAU37" s="291"/>
      <c r="NAV37" s="291"/>
      <c r="NAW37" s="291"/>
      <c r="NAX37" s="291"/>
      <c r="NAY37" s="291"/>
      <c r="NAZ37" s="291"/>
      <c r="NBA37" s="291"/>
      <c r="NBB37" s="291"/>
      <c r="NBC37" s="291"/>
      <c r="NBD37" s="291"/>
      <c r="NBE37" s="291"/>
      <c r="NBF37" s="291"/>
      <c r="NBG37" s="291"/>
      <c r="NBH37" s="291"/>
      <c r="NBI37" s="291"/>
      <c r="NBJ37" s="291"/>
      <c r="NBK37" s="291"/>
      <c r="NBL37" s="291"/>
      <c r="NBM37" s="291"/>
      <c r="NBN37" s="291"/>
      <c r="NBO37" s="291"/>
      <c r="NBP37" s="291"/>
      <c r="NBQ37" s="291"/>
      <c r="NBR37" s="291"/>
      <c r="NBS37" s="291"/>
      <c r="NBT37" s="291"/>
      <c r="NBU37" s="291"/>
      <c r="NBV37" s="291"/>
      <c r="NBW37" s="291"/>
      <c r="NBX37" s="291"/>
      <c r="NBY37" s="291"/>
      <c r="NBZ37" s="291"/>
      <c r="NCA37" s="291"/>
      <c r="NCB37" s="291"/>
      <c r="NCC37" s="291"/>
      <c r="NCD37" s="291"/>
      <c r="NCE37" s="291"/>
      <c r="NCF37" s="291"/>
      <c r="NCG37" s="291"/>
      <c r="NCH37" s="291"/>
      <c r="NCI37" s="291"/>
      <c r="NCJ37" s="291"/>
      <c r="NCK37" s="291"/>
      <c r="NCL37" s="291"/>
      <c r="NCM37" s="291"/>
      <c r="NCN37" s="291"/>
      <c r="NCO37" s="291"/>
      <c r="NCP37" s="291"/>
      <c r="NCQ37" s="291"/>
      <c r="NCR37" s="291"/>
      <c r="NCS37" s="291"/>
      <c r="NCT37" s="291"/>
      <c r="NCU37" s="291"/>
      <c r="NCV37" s="291"/>
      <c r="NCW37" s="291"/>
      <c r="NCX37" s="291"/>
      <c r="NCY37" s="291"/>
      <c r="NCZ37" s="291"/>
      <c r="NDA37" s="291"/>
      <c r="NDB37" s="291"/>
      <c r="NDC37" s="291"/>
      <c r="NDD37" s="291"/>
      <c r="NDE37" s="291"/>
      <c r="NDF37" s="291"/>
      <c r="NDG37" s="291"/>
      <c r="NDH37" s="291"/>
      <c r="NDI37" s="291"/>
      <c r="NDJ37" s="291"/>
      <c r="NDK37" s="291"/>
      <c r="NDL37" s="291"/>
      <c r="NDM37" s="291"/>
      <c r="NDN37" s="291"/>
      <c r="NDO37" s="291"/>
      <c r="NDP37" s="291"/>
      <c r="NDQ37" s="291"/>
      <c r="NDR37" s="291"/>
      <c r="NDS37" s="291"/>
      <c r="NDT37" s="291"/>
      <c r="NDU37" s="291"/>
      <c r="NDV37" s="291"/>
      <c r="NDW37" s="291"/>
      <c r="NDX37" s="291"/>
      <c r="NDY37" s="291"/>
      <c r="NDZ37" s="291"/>
      <c r="NEA37" s="291"/>
      <c r="NEB37" s="291"/>
      <c r="NEC37" s="291"/>
      <c r="NED37" s="291"/>
      <c r="NEE37" s="291"/>
      <c r="NEF37" s="291"/>
      <c r="NEG37" s="291"/>
      <c r="NEH37" s="291"/>
      <c r="NEI37" s="291"/>
      <c r="NEJ37" s="291"/>
      <c r="NEK37" s="291"/>
      <c r="NEL37" s="291"/>
      <c r="NEM37" s="291"/>
      <c r="NEN37" s="291"/>
      <c r="NEO37" s="291"/>
      <c r="NEP37" s="291"/>
      <c r="NEQ37" s="291"/>
      <c r="NER37" s="291"/>
      <c r="NES37" s="291"/>
      <c r="NET37" s="291"/>
      <c r="NEU37" s="291"/>
      <c r="NEV37" s="291"/>
      <c r="NEW37" s="291"/>
      <c r="NEX37" s="291"/>
      <c r="NEY37" s="291"/>
      <c r="NEZ37" s="291"/>
      <c r="NFA37" s="291"/>
      <c r="NFB37" s="291"/>
      <c r="NFC37" s="291"/>
      <c r="NFD37" s="291"/>
      <c r="NFE37" s="291"/>
      <c r="NFF37" s="291"/>
      <c r="NFG37" s="291"/>
      <c r="NFH37" s="291"/>
      <c r="NFI37" s="291"/>
      <c r="NFJ37" s="291"/>
      <c r="NFK37" s="291"/>
      <c r="NFL37" s="291"/>
      <c r="NFM37" s="291"/>
      <c r="NFN37" s="291"/>
      <c r="NFO37" s="291"/>
      <c r="NFP37" s="291"/>
      <c r="NFQ37" s="291"/>
      <c r="NFR37" s="291"/>
      <c r="NFS37" s="291"/>
      <c r="NFT37" s="291"/>
      <c r="NFU37" s="291"/>
      <c r="NFV37" s="291"/>
      <c r="NFW37" s="291"/>
      <c r="NFX37" s="291"/>
      <c r="NFY37" s="291"/>
      <c r="NFZ37" s="291"/>
      <c r="NGA37" s="291"/>
      <c r="NGB37" s="291"/>
      <c r="NGC37" s="291"/>
      <c r="NGD37" s="291"/>
      <c r="NGE37" s="291"/>
      <c r="NGF37" s="291"/>
      <c r="NGG37" s="291"/>
      <c r="NGH37" s="291"/>
      <c r="NGI37" s="291"/>
      <c r="NGJ37" s="291"/>
      <c r="NGK37" s="291"/>
      <c r="NGL37" s="291"/>
      <c r="NGM37" s="291"/>
      <c r="NGN37" s="291"/>
      <c r="NGO37" s="291"/>
      <c r="NGP37" s="291"/>
      <c r="NGQ37" s="291"/>
      <c r="NGR37" s="291"/>
      <c r="NGS37" s="291"/>
      <c r="NGT37" s="291"/>
      <c r="NGU37" s="291"/>
      <c r="NGV37" s="291"/>
      <c r="NGW37" s="291"/>
      <c r="NGX37" s="291"/>
      <c r="NGY37" s="291"/>
      <c r="NGZ37" s="291"/>
      <c r="NHA37" s="291"/>
      <c r="NHB37" s="291"/>
      <c r="NHC37" s="291"/>
      <c r="NHD37" s="291"/>
      <c r="NHE37" s="291"/>
      <c r="NHF37" s="291"/>
      <c r="NHG37" s="291"/>
      <c r="NHH37" s="291"/>
      <c r="NHI37" s="291"/>
      <c r="NHJ37" s="291"/>
      <c r="NHK37" s="291"/>
      <c r="NHL37" s="291"/>
      <c r="NHM37" s="291"/>
      <c r="NHN37" s="291"/>
      <c r="NHO37" s="291"/>
      <c r="NHP37" s="291"/>
      <c r="NHQ37" s="291"/>
      <c r="NHR37" s="291"/>
      <c r="NHS37" s="291"/>
      <c r="NHT37" s="291"/>
      <c r="NHU37" s="291"/>
      <c r="NHV37" s="291"/>
      <c r="NHW37" s="291"/>
      <c r="NHX37" s="291"/>
      <c r="NHY37" s="291"/>
      <c r="NHZ37" s="291"/>
      <c r="NIA37" s="291"/>
      <c r="NIB37" s="291"/>
      <c r="NIC37" s="291"/>
      <c r="NID37" s="291"/>
      <c r="NIE37" s="291"/>
      <c r="NIF37" s="291"/>
      <c r="NIG37" s="291"/>
      <c r="NIH37" s="291"/>
      <c r="NII37" s="291"/>
      <c r="NIJ37" s="291"/>
      <c r="NIK37" s="291"/>
      <c r="NIL37" s="291"/>
      <c r="NIM37" s="291"/>
      <c r="NIN37" s="291"/>
      <c r="NIO37" s="291"/>
      <c r="NIP37" s="291"/>
      <c r="NIQ37" s="291"/>
      <c r="NIR37" s="291"/>
      <c r="NIS37" s="291"/>
      <c r="NIT37" s="291"/>
      <c r="NIU37" s="291"/>
      <c r="NIV37" s="291"/>
      <c r="NIW37" s="291"/>
      <c r="NIX37" s="291"/>
      <c r="NIY37" s="291"/>
      <c r="NIZ37" s="291"/>
      <c r="NJA37" s="291"/>
      <c r="NJB37" s="291"/>
      <c r="NJC37" s="291"/>
      <c r="NJD37" s="291"/>
      <c r="NJE37" s="291"/>
      <c r="NJF37" s="291"/>
      <c r="NJG37" s="291"/>
      <c r="NJH37" s="291"/>
      <c r="NJI37" s="291"/>
      <c r="NJJ37" s="291"/>
      <c r="NJK37" s="291"/>
      <c r="NJL37" s="291"/>
      <c r="NJM37" s="291"/>
      <c r="NJN37" s="291"/>
      <c r="NJO37" s="291"/>
      <c r="NJP37" s="291"/>
      <c r="NJQ37" s="291"/>
      <c r="NJR37" s="291"/>
      <c r="NJS37" s="291"/>
      <c r="NJT37" s="291"/>
      <c r="NJU37" s="291"/>
      <c r="NJV37" s="291"/>
      <c r="NJW37" s="291"/>
      <c r="NJX37" s="291"/>
      <c r="NJY37" s="291"/>
      <c r="NJZ37" s="291"/>
      <c r="NKA37" s="291"/>
      <c r="NKB37" s="291"/>
      <c r="NKC37" s="291"/>
      <c r="NKD37" s="291"/>
      <c r="NKE37" s="291"/>
      <c r="NKF37" s="291"/>
      <c r="NKG37" s="291"/>
      <c r="NKH37" s="291"/>
      <c r="NKI37" s="291"/>
      <c r="NKJ37" s="291"/>
      <c r="NKK37" s="291"/>
      <c r="NKL37" s="291"/>
      <c r="NKM37" s="291"/>
      <c r="NKN37" s="291"/>
      <c r="NKO37" s="291"/>
      <c r="NKP37" s="291"/>
      <c r="NKQ37" s="291"/>
      <c r="NKR37" s="291"/>
      <c r="NKS37" s="291"/>
      <c r="NKT37" s="291"/>
      <c r="NKU37" s="291"/>
      <c r="NKV37" s="291"/>
      <c r="NKW37" s="291"/>
      <c r="NKX37" s="291"/>
      <c r="NKY37" s="291"/>
      <c r="NKZ37" s="291"/>
      <c r="NLA37" s="291"/>
      <c r="NLB37" s="291"/>
      <c r="NLC37" s="291"/>
      <c r="NLD37" s="291"/>
      <c r="NLE37" s="291"/>
      <c r="NLF37" s="291"/>
      <c r="NLG37" s="291"/>
      <c r="NLH37" s="291"/>
      <c r="NLI37" s="291"/>
      <c r="NLJ37" s="291"/>
      <c r="NLK37" s="291"/>
      <c r="NLL37" s="291"/>
      <c r="NLM37" s="291"/>
      <c r="NLN37" s="291"/>
      <c r="NLO37" s="291"/>
      <c r="NLP37" s="291"/>
      <c r="NLQ37" s="291"/>
      <c r="NLR37" s="291"/>
      <c r="NLS37" s="291"/>
      <c r="NLT37" s="291"/>
      <c r="NLU37" s="291"/>
      <c r="NLV37" s="291"/>
      <c r="NLW37" s="291"/>
      <c r="NLX37" s="291"/>
      <c r="NLY37" s="291"/>
      <c r="NLZ37" s="291"/>
      <c r="NMA37" s="291"/>
      <c r="NMB37" s="291"/>
      <c r="NMC37" s="291"/>
      <c r="NMD37" s="291"/>
      <c r="NME37" s="291"/>
      <c r="NMF37" s="291"/>
      <c r="NMG37" s="291"/>
      <c r="NMH37" s="291"/>
      <c r="NMI37" s="291"/>
      <c r="NMJ37" s="291"/>
      <c r="NMK37" s="291"/>
      <c r="NML37" s="291"/>
      <c r="NMM37" s="291"/>
      <c r="NMN37" s="291"/>
      <c r="NMO37" s="291"/>
      <c r="NMP37" s="291"/>
      <c r="NMQ37" s="291"/>
      <c r="NMR37" s="291"/>
      <c r="NMS37" s="291"/>
      <c r="NMT37" s="291"/>
      <c r="NMU37" s="291"/>
      <c r="NMV37" s="291"/>
      <c r="NMW37" s="291"/>
      <c r="NMX37" s="291"/>
      <c r="NMY37" s="291"/>
      <c r="NMZ37" s="291"/>
      <c r="NNA37" s="291"/>
      <c r="NNB37" s="291"/>
      <c r="NNC37" s="291"/>
      <c r="NND37" s="291"/>
      <c r="NNE37" s="291"/>
      <c r="NNF37" s="291"/>
      <c r="NNG37" s="291"/>
      <c r="NNH37" s="291"/>
      <c r="NNI37" s="291"/>
      <c r="NNJ37" s="291"/>
      <c r="NNK37" s="291"/>
      <c r="NNL37" s="291"/>
      <c r="NNM37" s="291"/>
      <c r="NNN37" s="291"/>
      <c r="NNO37" s="291"/>
      <c r="NNP37" s="291"/>
      <c r="NNQ37" s="291"/>
      <c r="NNR37" s="291"/>
      <c r="NNS37" s="291"/>
      <c r="NNT37" s="291"/>
      <c r="NNU37" s="291"/>
      <c r="NNV37" s="291"/>
      <c r="NNW37" s="291"/>
      <c r="NNX37" s="291"/>
      <c r="NNY37" s="291"/>
      <c r="NNZ37" s="291"/>
      <c r="NOA37" s="291"/>
      <c r="NOB37" s="291"/>
      <c r="NOC37" s="291"/>
      <c r="NOD37" s="291"/>
      <c r="NOE37" s="291"/>
      <c r="NOF37" s="291"/>
      <c r="NOG37" s="291"/>
      <c r="NOH37" s="291"/>
      <c r="NOI37" s="291"/>
      <c r="NOJ37" s="291"/>
      <c r="NOK37" s="291"/>
      <c r="NOL37" s="291"/>
      <c r="NOM37" s="291"/>
      <c r="NON37" s="291"/>
      <c r="NOO37" s="291"/>
      <c r="NOP37" s="291"/>
      <c r="NOQ37" s="291"/>
      <c r="NOR37" s="291"/>
      <c r="NOS37" s="291"/>
      <c r="NOT37" s="291"/>
      <c r="NOU37" s="291"/>
      <c r="NOV37" s="291"/>
      <c r="NOW37" s="291"/>
      <c r="NOX37" s="291"/>
      <c r="NOY37" s="291"/>
      <c r="NOZ37" s="291"/>
      <c r="NPA37" s="291"/>
      <c r="NPB37" s="291"/>
      <c r="NPC37" s="291"/>
      <c r="NPD37" s="291"/>
      <c r="NPE37" s="291"/>
      <c r="NPF37" s="291"/>
      <c r="NPG37" s="291"/>
      <c r="NPH37" s="291"/>
      <c r="NPI37" s="291"/>
      <c r="NPJ37" s="291"/>
      <c r="NPK37" s="291"/>
      <c r="NPL37" s="291"/>
      <c r="NPM37" s="291"/>
      <c r="NPN37" s="291"/>
      <c r="NPO37" s="291"/>
      <c r="NPP37" s="291"/>
      <c r="NPQ37" s="291"/>
      <c r="NPR37" s="291"/>
      <c r="NPS37" s="291"/>
      <c r="NPT37" s="291"/>
      <c r="NPU37" s="291"/>
      <c r="NPV37" s="291"/>
      <c r="NPW37" s="291"/>
      <c r="NPX37" s="291"/>
      <c r="NPY37" s="291"/>
      <c r="NPZ37" s="291"/>
      <c r="NQA37" s="291"/>
      <c r="NQB37" s="291"/>
      <c r="NQC37" s="291"/>
      <c r="NQD37" s="291"/>
      <c r="NQE37" s="291"/>
      <c r="NQF37" s="291"/>
      <c r="NQG37" s="291"/>
      <c r="NQH37" s="291"/>
      <c r="NQI37" s="291"/>
      <c r="NQJ37" s="291"/>
      <c r="NQK37" s="291"/>
      <c r="NQL37" s="291"/>
      <c r="NQM37" s="291"/>
      <c r="NQN37" s="291"/>
      <c r="NQO37" s="291"/>
      <c r="NQP37" s="291"/>
      <c r="NQQ37" s="291"/>
      <c r="NQR37" s="291"/>
      <c r="NQS37" s="291"/>
      <c r="NQT37" s="291"/>
      <c r="NQU37" s="291"/>
      <c r="NQV37" s="291"/>
      <c r="NQW37" s="291"/>
      <c r="NQX37" s="291"/>
      <c r="NQY37" s="291"/>
      <c r="NQZ37" s="291"/>
      <c r="NRA37" s="291"/>
      <c r="NRB37" s="291"/>
      <c r="NRC37" s="291"/>
      <c r="NRD37" s="291"/>
      <c r="NRE37" s="291"/>
      <c r="NRF37" s="291"/>
      <c r="NRG37" s="291"/>
      <c r="NRH37" s="291"/>
      <c r="NRI37" s="291"/>
      <c r="NRJ37" s="291"/>
      <c r="NRK37" s="291"/>
      <c r="NRL37" s="291"/>
      <c r="NRM37" s="291"/>
      <c r="NRN37" s="291"/>
      <c r="NRO37" s="291"/>
      <c r="NRP37" s="291"/>
      <c r="NRQ37" s="291"/>
      <c r="NRR37" s="291"/>
      <c r="NRS37" s="291"/>
      <c r="NRT37" s="291"/>
      <c r="NRU37" s="291"/>
      <c r="NRV37" s="291"/>
      <c r="NRW37" s="291"/>
      <c r="NRX37" s="291"/>
      <c r="NRY37" s="291"/>
      <c r="NRZ37" s="291"/>
      <c r="NSA37" s="291"/>
      <c r="NSB37" s="291"/>
      <c r="NSC37" s="291"/>
      <c r="NSD37" s="291"/>
      <c r="NSE37" s="291"/>
      <c r="NSF37" s="291"/>
      <c r="NSG37" s="291"/>
      <c r="NSH37" s="291"/>
      <c r="NSI37" s="291"/>
      <c r="NSJ37" s="291"/>
      <c r="NSK37" s="291"/>
      <c r="NSL37" s="291"/>
      <c r="NSM37" s="291"/>
      <c r="NSN37" s="291"/>
      <c r="NSO37" s="291"/>
      <c r="NSP37" s="291"/>
      <c r="NSQ37" s="291"/>
      <c r="NSR37" s="291"/>
      <c r="NSS37" s="291"/>
      <c r="NST37" s="291"/>
      <c r="NSU37" s="291"/>
      <c r="NSV37" s="291"/>
      <c r="NSW37" s="291"/>
      <c r="NSX37" s="291"/>
      <c r="NSY37" s="291"/>
      <c r="NSZ37" s="291"/>
      <c r="NTA37" s="291"/>
      <c r="NTB37" s="291"/>
      <c r="NTC37" s="291"/>
      <c r="NTD37" s="291"/>
      <c r="NTE37" s="291"/>
      <c r="NTF37" s="291"/>
      <c r="NTG37" s="291"/>
      <c r="NTH37" s="291"/>
      <c r="NTI37" s="291"/>
      <c r="NTJ37" s="291"/>
      <c r="NTK37" s="291"/>
      <c r="NTL37" s="291"/>
      <c r="NTM37" s="291"/>
      <c r="NTN37" s="291"/>
      <c r="NTO37" s="291"/>
      <c r="NTP37" s="291"/>
      <c r="NTQ37" s="291"/>
      <c r="NTR37" s="291"/>
      <c r="NTS37" s="291"/>
      <c r="NTT37" s="291"/>
      <c r="NTU37" s="291"/>
      <c r="NTV37" s="291"/>
      <c r="NTW37" s="291"/>
      <c r="NTX37" s="291"/>
      <c r="NTY37" s="291"/>
      <c r="NTZ37" s="291"/>
      <c r="NUA37" s="291"/>
      <c r="NUB37" s="291"/>
      <c r="NUC37" s="291"/>
      <c r="NUD37" s="291"/>
      <c r="NUE37" s="291"/>
      <c r="NUF37" s="291"/>
      <c r="NUG37" s="291"/>
      <c r="NUH37" s="291"/>
      <c r="NUI37" s="291"/>
      <c r="NUJ37" s="291"/>
      <c r="NUK37" s="291"/>
      <c r="NUL37" s="291"/>
      <c r="NUM37" s="291"/>
      <c r="NUN37" s="291"/>
      <c r="NUO37" s="291"/>
      <c r="NUP37" s="291"/>
      <c r="NUQ37" s="291"/>
      <c r="NUR37" s="291"/>
      <c r="NUS37" s="291"/>
      <c r="NUT37" s="291"/>
      <c r="NUU37" s="291"/>
      <c r="NUV37" s="291"/>
      <c r="NUW37" s="291"/>
      <c r="NUX37" s="291"/>
      <c r="NUY37" s="291"/>
      <c r="NUZ37" s="291"/>
      <c r="NVA37" s="291"/>
      <c r="NVB37" s="291"/>
      <c r="NVC37" s="291"/>
      <c r="NVD37" s="291"/>
      <c r="NVE37" s="291"/>
      <c r="NVF37" s="291"/>
      <c r="NVG37" s="291"/>
      <c r="NVH37" s="291"/>
      <c r="NVI37" s="291"/>
      <c r="NVJ37" s="291"/>
      <c r="NVK37" s="291"/>
      <c r="NVL37" s="291"/>
      <c r="NVM37" s="291"/>
      <c r="NVN37" s="291"/>
      <c r="NVO37" s="291"/>
      <c r="NVP37" s="291"/>
      <c r="NVQ37" s="291"/>
      <c r="NVR37" s="291"/>
      <c r="NVS37" s="291"/>
      <c r="NVT37" s="291"/>
      <c r="NVU37" s="291"/>
      <c r="NVV37" s="291"/>
      <c r="NVW37" s="291"/>
      <c r="NVX37" s="291"/>
      <c r="NVY37" s="291"/>
      <c r="NVZ37" s="291"/>
      <c r="NWA37" s="291"/>
      <c r="NWB37" s="291"/>
      <c r="NWC37" s="291"/>
      <c r="NWD37" s="291"/>
      <c r="NWE37" s="291"/>
      <c r="NWF37" s="291"/>
      <c r="NWG37" s="291"/>
      <c r="NWH37" s="291"/>
      <c r="NWI37" s="291"/>
      <c r="NWJ37" s="291"/>
      <c r="NWK37" s="291"/>
      <c r="NWL37" s="291"/>
      <c r="NWM37" s="291"/>
      <c r="NWN37" s="291"/>
      <c r="NWO37" s="291"/>
      <c r="NWP37" s="291"/>
      <c r="NWQ37" s="291"/>
      <c r="NWR37" s="291"/>
      <c r="NWS37" s="291"/>
      <c r="NWT37" s="291"/>
      <c r="NWU37" s="291"/>
      <c r="NWV37" s="291"/>
      <c r="NWW37" s="291"/>
      <c r="NWX37" s="291"/>
      <c r="NWY37" s="291"/>
      <c r="NWZ37" s="291"/>
      <c r="NXA37" s="291"/>
      <c r="NXB37" s="291"/>
      <c r="NXC37" s="291"/>
      <c r="NXD37" s="291"/>
      <c r="NXE37" s="291"/>
      <c r="NXF37" s="291"/>
      <c r="NXG37" s="291"/>
      <c r="NXH37" s="291"/>
      <c r="NXI37" s="291"/>
      <c r="NXJ37" s="291"/>
      <c r="NXK37" s="291"/>
      <c r="NXL37" s="291"/>
      <c r="NXM37" s="291"/>
      <c r="NXN37" s="291"/>
      <c r="NXO37" s="291"/>
      <c r="NXP37" s="291"/>
      <c r="NXQ37" s="291"/>
      <c r="NXR37" s="291"/>
      <c r="NXS37" s="291"/>
      <c r="NXT37" s="291"/>
      <c r="NXU37" s="291"/>
      <c r="NXV37" s="291"/>
      <c r="NXW37" s="291"/>
      <c r="NXX37" s="291"/>
      <c r="NXY37" s="291"/>
      <c r="NXZ37" s="291"/>
      <c r="NYA37" s="291"/>
      <c r="NYB37" s="291"/>
      <c r="NYC37" s="291"/>
      <c r="NYD37" s="291"/>
      <c r="NYE37" s="291"/>
      <c r="NYF37" s="291"/>
      <c r="NYG37" s="291"/>
      <c r="NYH37" s="291"/>
      <c r="NYI37" s="291"/>
      <c r="NYJ37" s="291"/>
      <c r="NYK37" s="291"/>
      <c r="NYL37" s="291"/>
      <c r="NYM37" s="291"/>
      <c r="NYN37" s="291"/>
      <c r="NYO37" s="291"/>
      <c r="NYP37" s="291"/>
      <c r="NYQ37" s="291"/>
      <c r="NYR37" s="291"/>
      <c r="NYS37" s="291"/>
      <c r="NYT37" s="291"/>
      <c r="NYU37" s="291"/>
      <c r="NYV37" s="291"/>
      <c r="NYW37" s="291"/>
      <c r="NYX37" s="291"/>
      <c r="NYY37" s="291"/>
      <c r="NYZ37" s="291"/>
      <c r="NZA37" s="291"/>
      <c r="NZB37" s="291"/>
      <c r="NZC37" s="291"/>
      <c r="NZD37" s="291"/>
      <c r="NZE37" s="291"/>
      <c r="NZF37" s="291"/>
      <c r="NZG37" s="291"/>
      <c r="NZH37" s="291"/>
      <c r="NZI37" s="291"/>
      <c r="NZJ37" s="291"/>
      <c r="NZK37" s="291"/>
      <c r="NZL37" s="291"/>
      <c r="NZM37" s="291"/>
      <c r="NZN37" s="291"/>
      <c r="NZO37" s="291"/>
      <c r="NZP37" s="291"/>
      <c r="NZQ37" s="291"/>
      <c r="NZR37" s="291"/>
      <c r="NZS37" s="291"/>
      <c r="NZT37" s="291"/>
      <c r="NZU37" s="291"/>
      <c r="NZV37" s="291"/>
      <c r="NZW37" s="291"/>
      <c r="NZX37" s="291"/>
      <c r="NZY37" s="291"/>
      <c r="NZZ37" s="291"/>
      <c r="OAA37" s="291"/>
      <c r="OAB37" s="291"/>
      <c r="OAC37" s="291"/>
      <c r="OAD37" s="291"/>
      <c r="OAE37" s="291"/>
      <c r="OAF37" s="291"/>
      <c r="OAG37" s="291"/>
      <c r="OAH37" s="291"/>
      <c r="OAI37" s="291"/>
      <c r="OAJ37" s="291"/>
      <c r="OAK37" s="291"/>
      <c r="OAL37" s="291"/>
      <c r="OAM37" s="291"/>
      <c r="OAN37" s="291"/>
      <c r="OAO37" s="291"/>
      <c r="OAP37" s="291"/>
      <c r="OAQ37" s="291"/>
      <c r="OAR37" s="291"/>
      <c r="OAS37" s="291"/>
      <c r="OAT37" s="291"/>
      <c r="OAU37" s="291"/>
      <c r="OAV37" s="291"/>
      <c r="OAW37" s="291"/>
      <c r="OAX37" s="291"/>
      <c r="OAY37" s="291"/>
      <c r="OAZ37" s="291"/>
      <c r="OBA37" s="291"/>
      <c r="OBB37" s="291"/>
      <c r="OBC37" s="291"/>
      <c r="OBD37" s="291"/>
      <c r="OBE37" s="291"/>
      <c r="OBF37" s="291"/>
      <c r="OBG37" s="291"/>
      <c r="OBH37" s="291"/>
      <c r="OBI37" s="291"/>
      <c r="OBJ37" s="291"/>
      <c r="OBK37" s="291"/>
      <c r="OBL37" s="291"/>
      <c r="OBM37" s="291"/>
      <c r="OBN37" s="291"/>
      <c r="OBO37" s="291"/>
      <c r="OBP37" s="291"/>
      <c r="OBQ37" s="291"/>
      <c r="OBR37" s="291"/>
      <c r="OBS37" s="291"/>
      <c r="OBT37" s="291"/>
      <c r="OBU37" s="291"/>
      <c r="OBV37" s="291"/>
      <c r="OBW37" s="291"/>
      <c r="OBX37" s="291"/>
      <c r="OBY37" s="291"/>
      <c r="OBZ37" s="291"/>
      <c r="OCA37" s="291"/>
      <c r="OCB37" s="291"/>
      <c r="OCC37" s="291"/>
      <c r="OCD37" s="291"/>
      <c r="OCE37" s="291"/>
      <c r="OCF37" s="291"/>
      <c r="OCG37" s="291"/>
      <c r="OCH37" s="291"/>
      <c r="OCI37" s="291"/>
      <c r="OCJ37" s="291"/>
      <c r="OCK37" s="291"/>
      <c r="OCL37" s="291"/>
      <c r="OCM37" s="291"/>
      <c r="OCN37" s="291"/>
      <c r="OCO37" s="291"/>
      <c r="OCP37" s="291"/>
      <c r="OCQ37" s="291"/>
      <c r="OCR37" s="291"/>
      <c r="OCS37" s="291"/>
      <c r="OCT37" s="291"/>
      <c r="OCU37" s="291"/>
      <c r="OCV37" s="291"/>
      <c r="OCW37" s="291"/>
      <c r="OCX37" s="291"/>
      <c r="OCY37" s="291"/>
      <c r="OCZ37" s="291"/>
      <c r="ODA37" s="291"/>
      <c r="ODB37" s="291"/>
      <c r="ODC37" s="291"/>
      <c r="ODD37" s="291"/>
      <c r="ODE37" s="291"/>
      <c r="ODF37" s="291"/>
      <c r="ODG37" s="291"/>
      <c r="ODH37" s="291"/>
      <c r="ODI37" s="291"/>
      <c r="ODJ37" s="291"/>
      <c r="ODK37" s="291"/>
      <c r="ODL37" s="291"/>
      <c r="ODM37" s="291"/>
      <c r="ODN37" s="291"/>
      <c r="ODO37" s="291"/>
      <c r="ODP37" s="291"/>
      <c r="ODQ37" s="291"/>
      <c r="ODR37" s="291"/>
      <c r="ODS37" s="291"/>
      <c r="ODT37" s="291"/>
      <c r="ODU37" s="291"/>
      <c r="ODV37" s="291"/>
      <c r="ODW37" s="291"/>
      <c r="ODX37" s="291"/>
      <c r="ODY37" s="291"/>
      <c r="ODZ37" s="291"/>
      <c r="OEA37" s="291"/>
      <c r="OEB37" s="291"/>
      <c r="OEC37" s="291"/>
      <c r="OED37" s="291"/>
      <c r="OEE37" s="291"/>
      <c r="OEF37" s="291"/>
      <c r="OEG37" s="291"/>
      <c r="OEH37" s="291"/>
      <c r="OEI37" s="291"/>
      <c r="OEJ37" s="291"/>
      <c r="OEK37" s="291"/>
      <c r="OEL37" s="291"/>
      <c r="OEM37" s="291"/>
      <c r="OEN37" s="291"/>
      <c r="OEO37" s="291"/>
      <c r="OEP37" s="291"/>
      <c r="OEQ37" s="291"/>
      <c r="OER37" s="291"/>
      <c r="OES37" s="291"/>
      <c r="OET37" s="291"/>
      <c r="OEU37" s="291"/>
      <c r="OEV37" s="291"/>
      <c r="OEW37" s="291"/>
      <c r="OEX37" s="291"/>
      <c r="OEY37" s="291"/>
      <c r="OEZ37" s="291"/>
      <c r="OFA37" s="291"/>
      <c r="OFB37" s="291"/>
      <c r="OFC37" s="291"/>
      <c r="OFD37" s="291"/>
      <c r="OFE37" s="291"/>
      <c r="OFF37" s="291"/>
      <c r="OFG37" s="291"/>
      <c r="OFH37" s="291"/>
      <c r="OFI37" s="291"/>
      <c r="OFJ37" s="291"/>
      <c r="OFK37" s="291"/>
      <c r="OFL37" s="291"/>
      <c r="OFM37" s="291"/>
      <c r="OFN37" s="291"/>
      <c r="OFO37" s="291"/>
      <c r="OFP37" s="291"/>
      <c r="OFQ37" s="291"/>
      <c r="OFR37" s="291"/>
      <c r="OFS37" s="291"/>
      <c r="OFT37" s="291"/>
      <c r="OFU37" s="291"/>
      <c r="OFV37" s="291"/>
      <c r="OFW37" s="291"/>
      <c r="OFX37" s="291"/>
      <c r="OFY37" s="291"/>
      <c r="OFZ37" s="291"/>
      <c r="OGA37" s="291"/>
      <c r="OGB37" s="291"/>
      <c r="OGC37" s="291"/>
      <c r="OGD37" s="291"/>
      <c r="OGE37" s="291"/>
      <c r="OGF37" s="291"/>
      <c r="OGG37" s="291"/>
      <c r="OGH37" s="291"/>
      <c r="OGI37" s="291"/>
      <c r="OGJ37" s="291"/>
      <c r="OGK37" s="291"/>
      <c r="OGL37" s="291"/>
      <c r="OGM37" s="291"/>
      <c r="OGN37" s="291"/>
      <c r="OGO37" s="291"/>
      <c r="OGP37" s="291"/>
      <c r="OGQ37" s="291"/>
      <c r="OGR37" s="291"/>
      <c r="OGS37" s="291"/>
      <c r="OGT37" s="291"/>
      <c r="OGU37" s="291"/>
      <c r="OGV37" s="291"/>
      <c r="OGW37" s="291"/>
      <c r="OGX37" s="291"/>
      <c r="OGY37" s="291"/>
      <c r="OGZ37" s="291"/>
      <c r="OHA37" s="291"/>
      <c r="OHB37" s="291"/>
      <c r="OHC37" s="291"/>
      <c r="OHD37" s="291"/>
      <c r="OHE37" s="291"/>
      <c r="OHF37" s="291"/>
      <c r="OHG37" s="291"/>
      <c r="OHH37" s="291"/>
      <c r="OHI37" s="291"/>
      <c r="OHJ37" s="291"/>
      <c r="OHK37" s="291"/>
      <c r="OHL37" s="291"/>
      <c r="OHM37" s="291"/>
      <c r="OHN37" s="291"/>
      <c r="OHO37" s="291"/>
      <c r="OHP37" s="291"/>
      <c r="OHQ37" s="291"/>
      <c r="OHR37" s="291"/>
      <c r="OHS37" s="291"/>
      <c r="OHT37" s="291"/>
      <c r="OHU37" s="291"/>
      <c r="OHV37" s="291"/>
      <c r="OHW37" s="291"/>
      <c r="OHX37" s="291"/>
      <c r="OHY37" s="291"/>
      <c r="OHZ37" s="291"/>
      <c r="OIA37" s="291"/>
      <c r="OIB37" s="291"/>
      <c r="OIC37" s="291"/>
      <c r="OID37" s="291"/>
      <c r="OIE37" s="291"/>
      <c r="OIF37" s="291"/>
      <c r="OIG37" s="291"/>
      <c r="OIH37" s="291"/>
      <c r="OII37" s="291"/>
      <c r="OIJ37" s="291"/>
      <c r="OIK37" s="291"/>
      <c r="OIL37" s="291"/>
      <c r="OIM37" s="291"/>
      <c r="OIN37" s="291"/>
      <c r="OIO37" s="291"/>
      <c r="OIP37" s="291"/>
      <c r="OIQ37" s="291"/>
      <c r="OIR37" s="291"/>
      <c r="OIS37" s="291"/>
      <c r="OIT37" s="291"/>
      <c r="OIU37" s="291"/>
      <c r="OIV37" s="291"/>
      <c r="OIW37" s="291"/>
      <c r="OIX37" s="291"/>
      <c r="OIY37" s="291"/>
      <c r="OIZ37" s="291"/>
      <c r="OJA37" s="291"/>
      <c r="OJB37" s="291"/>
      <c r="OJC37" s="291"/>
      <c r="OJD37" s="291"/>
      <c r="OJE37" s="291"/>
      <c r="OJF37" s="291"/>
      <c r="OJG37" s="291"/>
      <c r="OJH37" s="291"/>
      <c r="OJI37" s="291"/>
      <c r="OJJ37" s="291"/>
      <c r="OJK37" s="291"/>
      <c r="OJL37" s="291"/>
      <c r="OJM37" s="291"/>
      <c r="OJN37" s="291"/>
      <c r="OJO37" s="291"/>
      <c r="OJP37" s="291"/>
      <c r="OJQ37" s="291"/>
      <c r="OJR37" s="291"/>
      <c r="OJS37" s="291"/>
      <c r="OJT37" s="291"/>
      <c r="OJU37" s="291"/>
      <c r="OJV37" s="291"/>
      <c r="OJW37" s="291"/>
      <c r="OJX37" s="291"/>
      <c r="OJY37" s="291"/>
      <c r="OJZ37" s="291"/>
      <c r="OKA37" s="291"/>
      <c r="OKB37" s="291"/>
      <c r="OKC37" s="291"/>
      <c r="OKD37" s="291"/>
      <c r="OKE37" s="291"/>
      <c r="OKF37" s="291"/>
      <c r="OKG37" s="291"/>
      <c r="OKH37" s="291"/>
      <c r="OKI37" s="291"/>
      <c r="OKJ37" s="291"/>
      <c r="OKK37" s="291"/>
      <c r="OKL37" s="291"/>
      <c r="OKM37" s="291"/>
      <c r="OKN37" s="291"/>
      <c r="OKO37" s="291"/>
      <c r="OKP37" s="291"/>
      <c r="OKQ37" s="291"/>
      <c r="OKR37" s="291"/>
      <c r="OKS37" s="291"/>
      <c r="OKT37" s="291"/>
      <c r="OKU37" s="291"/>
      <c r="OKV37" s="291"/>
      <c r="OKW37" s="291"/>
      <c r="OKX37" s="291"/>
      <c r="OKY37" s="291"/>
      <c r="OKZ37" s="291"/>
      <c r="OLA37" s="291"/>
      <c r="OLB37" s="291"/>
      <c r="OLC37" s="291"/>
      <c r="OLD37" s="291"/>
      <c r="OLE37" s="291"/>
      <c r="OLF37" s="291"/>
      <c r="OLG37" s="291"/>
      <c r="OLH37" s="291"/>
      <c r="OLI37" s="291"/>
      <c r="OLJ37" s="291"/>
      <c r="OLK37" s="291"/>
      <c r="OLL37" s="291"/>
      <c r="OLM37" s="291"/>
      <c r="OLN37" s="291"/>
      <c r="OLO37" s="291"/>
      <c r="OLP37" s="291"/>
      <c r="OLQ37" s="291"/>
      <c r="OLR37" s="291"/>
      <c r="OLS37" s="291"/>
      <c r="OLT37" s="291"/>
      <c r="OLU37" s="291"/>
      <c r="OLV37" s="291"/>
      <c r="OLW37" s="291"/>
      <c r="OLX37" s="291"/>
      <c r="OLY37" s="291"/>
      <c r="OLZ37" s="291"/>
      <c r="OMA37" s="291"/>
      <c r="OMB37" s="291"/>
      <c r="OMC37" s="291"/>
      <c r="OMD37" s="291"/>
      <c r="OME37" s="291"/>
      <c r="OMF37" s="291"/>
      <c r="OMG37" s="291"/>
      <c r="OMH37" s="291"/>
      <c r="OMI37" s="291"/>
      <c r="OMJ37" s="291"/>
      <c r="OMK37" s="291"/>
      <c r="OML37" s="291"/>
      <c r="OMM37" s="291"/>
      <c r="OMN37" s="291"/>
      <c r="OMO37" s="291"/>
      <c r="OMP37" s="291"/>
      <c r="OMQ37" s="291"/>
      <c r="OMR37" s="291"/>
      <c r="OMS37" s="291"/>
      <c r="OMT37" s="291"/>
      <c r="OMU37" s="291"/>
      <c r="OMV37" s="291"/>
      <c r="OMW37" s="291"/>
      <c r="OMX37" s="291"/>
      <c r="OMY37" s="291"/>
      <c r="OMZ37" s="291"/>
      <c r="ONA37" s="291"/>
      <c r="ONB37" s="291"/>
      <c r="ONC37" s="291"/>
      <c r="OND37" s="291"/>
      <c r="ONE37" s="291"/>
      <c r="ONF37" s="291"/>
      <c r="ONG37" s="291"/>
      <c r="ONH37" s="291"/>
      <c r="ONI37" s="291"/>
      <c r="ONJ37" s="291"/>
      <c r="ONK37" s="291"/>
      <c r="ONL37" s="291"/>
      <c r="ONM37" s="291"/>
      <c r="ONN37" s="291"/>
      <c r="ONO37" s="291"/>
      <c r="ONP37" s="291"/>
      <c r="ONQ37" s="291"/>
      <c r="ONR37" s="291"/>
      <c r="ONS37" s="291"/>
      <c r="ONT37" s="291"/>
      <c r="ONU37" s="291"/>
      <c r="ONV37" s="291"/>
      <c r="ONW37" s="291"/>
      <c r="ONX37" s="291"/>
      <c r="ONY37" s="291"/>
      <c r="ONZ37" s="291"/>
      <c r="OOA37" s="291"/>
      <c r="OOB37" s="291"/>
      <c r="OOC37" s="291"/>
      <c r="OOD37" s="291"/>
      <c r="OOE37" s="291"/>
      <c r="OOF37" s="291"/>
      <c r="OOG37" s="291"/>
      <c r="OOH37" s="291"/>
      <c r="OOI37" s="291"/>
      <c r="OOJ37" s="291"/>
      <c r="OOK37" s="291"/>
      <c r="OOL37" s="291"/>
      <c r="OOM37" s="291"/>
      <c r="OON37" s="291"/>
      <c r="OOO37" s="291"/>
      <c r="OOP37" s="291"/>
      <c r="OOQ37" s="291"/>
      <c r="OOR37" s="291"/>
      <c r="OOS37" s="291"/>
      <c r="OOT37" s="291"/>
      <c r="OOU37" s="291"/>
      <c r="OOV37" s="291"/>
      <c r="OOW37" s="291"/>
      <c r="OOX37" s="291"/>
      <c r="OOY37" s="291"/>
      <c r="OOZ37" s="291"/>
      <c r="OPA37" s="291"/>
      <c r="OPB37" s="291"/>
      <c r="OPC37" s="291"/>
      <c r="OPD37" s="291"/>
      <c r="OPE37" s="291"/>
      <c r="OPF37" s="291"/>
      <c r="OPG37" s="291"/>
      <c r="OPH37" s="291"/>
      <c r="OPI37" s="291"/>
      <c r="OPJ37" s="291"/>
      <c r="OPK37" s="291"/>
      <c r="OPL37" s="291"/>
      <c r="OPM37" s="291"/>
      <c r="OPN37" s="291"/>
      <c r="OPO37" s="291"/>
      <c r="OPP37" s="291"/>
      <c r="OPQ37" s="291"/>
      <c r="OPR37" s="291"/>
      <c r="OPS37" s="291"/>
      <c r="OPT37" s="291"/>
      <c r="OPU37" s="291"/>
      <c r="OPV37" s="291"/>
      <c r="OPW37" s="291"/>
      <c r="OPX37" s="291"/>
      <c r="OPY37" s="291"/>
      <c r="OPZ37" s="291"/>
      <c r="OQA37" s="291"/>
      <c r="OQB37" s="291"/>
      <c r="OQC37" s="291"/>
      <c r="OQD37" s="291"/>
      <c r="OQE37" s="291"/>
      <c r="OQF37" s="291"/>
      <c r="OQG37" s="291"/>
      <c r="OQH37" s="291"/>
      <c r="OQI37" s="291"/>
      <c r="OQJ37" s="291"/>
      <c r="OQK37" s="291"/>
      <c r="OQL37" s="291"/>
      <c r="OQM37" s="291"/>
      <c r="OQN37" s="291"/>
      <c r="OQO37" s="291"/>
      <c r="OQP37" s="291"/>
      <c r="OQQ37" s="291"/>
      <c r="OQR37" s="291"/>
      <c r="OQS37" s="291"/>
      <c r="OQT37" s="291"/>
      <c r="OQU37" s="291"/>
      <c r="OQV37" s="291"/>
      <c r="OQW37" s="291"/>
      <c r="OQX37" s="291"/>
      <c r="OQY37" s="291"/>
      <c r="OQZ37" s="291"/>
      <c r="ORA37" s="291"/>
      <c r="ORB37" s="291"/>
      <c r="ORC37" s="291"/>
      <c r="ORD37" s="291"/>
      <c r="ORE37" s="291"/>
      <c r="ORF37" s="291"/>
      <c r="ORG37" s="291"/>
      <c r="ORH37" s="291"/>
      <c r="ORI37" s="291"/>
      <c r="ORJ37" s="291"/>
      <c r="ORK37" s="291"/>
      <c r="ORL37" s="291"/>
      <c r="ORM37" s="291"/>
      <c r="ORN37" s="291"/>
      <c r="ORO37" s="291"/>
      <c r="ORP37" s="291"/>
      <c r="ORQ37" s="291"/>
      <c r="ORR37" s="291"/>
      <c r="ORS37" s="291"/>
      <c r="ORT37" s="291"/>
      <c r="ORU37" s="291"/>
      <c r="ORV37" s="291"/>
      <c r="ORW37" s="291"/>
      <c r="ORX37" s="291"/>
      <c r="ORY37" s="291"/>
      <c r="ORZ37" s="291"/>
      <c r="OSA37" s="291"/>
      <c r="OSB37" s="291"/>
      <c r="OSC37" s="291"/>
      <c r="OSD37" s="291"/>
      <c r="OSE37" s="291"/>
      <c r="OSF37" s="291"/>
      <c r="OSG37" s="291"/>
      <c r="OSH37" s="291"/>
      <c r="OSI37" s="291"/>
      <c r="OSJ37" s="291"/>
      <c r="OSK37" s="291"/>
      <c r="OSL37" s="291"/>
      <c r="OSM37" s="291"/>
      <c r="OSN37" s="291"/>
      <c r="OSO37" s="291"/>
      <c r="OSP37" s="291"/>
      <c r="OSQ37" s="291"/>
      <c r="OSR37" s="291"/>
      <c r="OSS37" s="291"/>
      <c r="OST37" s="291"/>
      <c r="OSU37" s="291"/>
      <c r="OSV37" s="291"/>
      <c r="OSW37" s="291"/>
      <c r="OSX37" s="291"/>
      <c r="OSY37" s="291"/>
      <c r="OSZ37" s="291"/>
      <c r="OTA37" s="291"/>
      <c r="OTB37" s="291"/>
      <c r="OTC37" s="291"/>
      <c r="OTD37" s="291"/>
      <c r="OTE37" s="291"/>
      <c r="OTF37" s="291"/>
      <c r="OTG37" s="291"/>
      <c r="OTH37" s="291"/>
      <c r="OTI37" s="291"/>
      <c r="OTJ37" s="291"/>
      <c r="OTK37" s="291"/>
      <c r="OTL37" s="291"/>
      <c r="OTM37" s="291"/>
      <c r="OTN37" s="291"/>
      <c r="OTO37" s="291"/>
      <c r="OTP37" s="291"/>
      <c r="OTQ37" s="291"/>
      <c r="OTR37" s="291"/>
      <c r="OTS37" s="291"/>
      <c r="OTT37" s="291"/>
      <c r="OTU37" s="291"/>
      <c r="OTV37" s="291"/>
      <c r="OTW37" s="291"/>
      <c r="OTX37" s="291"/>
      <c r="OTY37" s="291"/>
      <c r="OTZ37" s="291"/>
      <c r="OUA37" s="291"/>
      <c r="OUB37" s="291"/>
      <c r="OUC37" s="291"/>
      <c r="OUD37" s="291"/>
      <c r="OUE37" s="291"/>
      <c r="OUF37" s="291"/>
      <c r="OUG37" s="291"/>
      <c r="OUH37" s="291"/>
      <c r="OUI37" s="291"/>
      <c r="OUJ37" s="291"/>
      <c r="OUK37" s="291"/>
      <c r="OUL37" s="291"/>
      <c r="OUM37" s="291"/>
      <c r="OUN37" s="291"/>
      <c r="OUO37" s="291"/>
      <c r="OUP37" s="291"/>
      <c r="OUQ37" s="291"/>
      <c r="OUR37" s="291"/>
      <c r="OUS37" s="291"/>
      <c r="OUT37" s="291"/>
      <c r="OUU37" s="291"/>
      <c r="OUV37" s="291"/>
      <c r="OUW37" s="291"/>
      <c r="OUX37" s="291"/>
      <c r="OUY37" s="291"/>
      <c r="OUZ37" s="291"/>
      <c r="OVA37" s="291"/>
      <c r="OVB37" s="291"/>
      <c r="OVC37" s="291"/>
      <c r="OVD37" s="291"/>
      <c r="OVE37" s="291"/>
      <c r="OVF37" s="291"/>
      <c r="OVG37" s="291"/>
      <c r="OVH37" s="291"/>
      <c r="OVI37" s="291"/>
      <c r="OVJ37" s="291"/>
      <c r="OVK37" s="291"/>
      <c r="OVL37" s="291"/>
      <c r="OVM37" s="291"/>
      <c r="OVN37" s="291"/>
      <c r="OVO37" s="291"/>
      <c r="OVP37" s="291"/>
      <c r="OVQ37" s="291"/>
      <c r="OVR37" s="291"/>
      <c r="OVS37" s="291"/>
      <c r="OVT37" s="291"/>
      <c r="OVU37" s="291"/>
      <c r="OVV37" s="291"/>
      <c r="OVW37" s="291"/>
      <c r="OVX37" s="291"/>
      <c r="OVY37" s="291"/>
      <c r="OVZ37" s="291"/>
      <c r="OWA37" s="291"/>
      <c r="OWB37" s="291"/>
      <c r="OWC37" s="291"/>
      <c r="OWD37" s="291"/>
      <c r="OWE37" s="291"/>
      <c r="OWF37" s="291"/>
      <c r="OWG37" s="291"/>
      <c r="OWH37" s="291"/>
      <c r="OWI37" s="291"/>
      <c r="OWJ37" s="291"/>
      <c r="OWK37" s="291"/>
      <c r="OWL37" s="291"/>
      <c r="OWM37" s="291"/>
      <c r="OWN37" s="291"/>
      <c r="OWO37" s="291"/>
      <c r="OWP37" s="291"/>
      <c r="OWQ37" s="291"/>
      <c r="OWR37" s="291"/>
      <c r="OWS37" s="291"/>
      <c r="OWT37" s="291"/>
      <c r="OWU37" s="291"/>
      <c r="OWV37" s="291"/>
      <c r="OWW37" s="291"/>
      <c r="OWX37" s="291"/>
      <c r="OWY37" s="291"/>
      <c r="OWZ37" s="291"/>
      <c r="OXA37" s="291"/>
      <c r="OXB37" s="291"/>
      <c r="OXC37" s="291"/>
      <c r="OXD37" s="291"/>
      <c r="OXE37" s="291"/>
      <c r="OXF37" s="291"/>
      <c r="OXG37" s="291"/>
      <c r="OXH37" s="291"/>
      <c r="OXI37" s="291"/>
      <c r="OXJ37" s="291"/>
      <c r="OXK37" s="291"/>
      <c r="OXL37" s="291"/>
      <c r="OXM37" s="291"/>
      <c r="OXN37" s="291"/>
      <c r="OXO37" s="291"/>
      <c r="OXP37" s="291"/>
      <c r="OXQ37" s="291"/>
      <c r="OXR37" s="291"/>
      <c r="OXS37" s="291"/>
      <c r="OXT37" s="291"/>
      <c r="OXU37" s="291"/>
      <c r="OXV37" s="291"/>
      <c r="OXW37" s="291"/>
      <c r="OXX37" s="291"/>
      <c r="OXY37" s="291"/>
      <c r="OXZ37" s="291"/>
      <c r="OYA37" s="291"/>
      <c r="OYB37" s="291"/>
      <c r="OYC37" s="291"/>
      <c r="OYD37" s="291"/>
      <c r="OYE37" s="291"/>
      <c r="OYF37" s="291"/>
      <c r="OYG37" s="291"/>
      <c r="OYH37" s="291"/>
      <c r="OYI37" s="291"/>
      <c r="OYJ37" s="291"/>
      <c r="OYK37" s="291"/>
      <c r="OYL37" s="291"/>
      <c r="OYM37" s="291"/>
      <c r="OYN37" s="291"/>
      <c r="OYO37" s="291"/>
      <c r="OYP37" s="291"/>
      <c r="OYQ37" s="291"/>
      <c r="OYR37" s="291"/>
      <c r="OYS37" s="291"/>
      <c r="OYT37" s="291"/>
      <c r="OYU37" s="291"/>
      <c r="OYV37" s="291"/>
      <c r="OYW37" s="291"/>
      <c r="OYX37" s="291"/>
      <c r="OYY37" s="291"/>
      <c r="OYZ37" s="291"/>
      <c r="OZA37" s="291"/>
      <c r="OZB37" s="291"/>
      <c r="OZC37" s="291"/>
      <c r="OZD37" s="291"/>
      <c r="OZE37" s="291"/>
      <c r="OZF37" s="291"/>
      <c r="OZG37" s="291"/>
      <c r="OZH37" s="291"/>
      <c r="OZI37" s="291"/>
      <c r="OZJ37" s="291"/>
      <c r="OZK37" s="291"/>
      <c r="OZL37" s="291"/>
      <c r="OZM37" s="291"/>
      <c r="OZN37" s="291"/>
      <c r="OZO37" s="291"/>
      <c r="OZP37" s="291"/>
      <c r="OZQ37" s="291"/>
      <c r="OZR37" s="291"/>
      <c r="OZS37" s="291"/>
      <c r="OZT37" s="291"/>
      <c r="OZU37" s="291"/>
      <c r="OZV37" s="291"/>
      <c r="OZW37" s="291"/>
      <c r="OZX37" s="291"/>
      <c r="OZY37" s="291"/>
      <c r="OZZ37" s="291"/>
      <c r="PAA37" s="291"/>
      <c r="PAB37" s="291"/>
      <c r="PAC37" s="291"/>
      <c r="PAD37" s="291"/>
      <c r="PAE37" s="291"/>
      <c r="PAF37" s="291"/>
      <c r="PAG37" s="291"/>
      <c r="PAH37" s="291"/>
      <c r="PAI37" s="291"/>
      <c r="PAJ37" s="291"/>
      <c r="PAK37" s="291"/>
      <c r="PAL37" s="291"/>
      <c r="PAM37" s="291"/>
      <c r="PAN37" s="291"/>
      <c r="PAO37" s="291"/>
      <c r="PAP37" s="291"/>
      <c r="PAQ37" s="291"/>
      <c r="PAR37" s="291"/>
      <c r="PAS37" s="291"/>
      <c r="PAT37" s="291"/>
      <c r="PAU37" s="291"/>
      <c r="PAV37" s="291"/>
      <c r="PAW37" s="291"/>
      <c r="PAX37" s="291"/>
      <c r="PAY37" s="291"/>
      <c r="PAZ37" s="291"/>
      <c r="PBA37" s="291"/>
      <c r="PBB37" s="291"/>
      <c r="PBC37" s="291"/>
      <c r="PBD37" s="291"/>
      <c r="PBE37" s="291"/>
      <c r="PBF37" s="291"/>
      <c r="PBG37" s="291"/>
      <c r="PBH37" s="291"/>
      <c r="PBI37" s="291"/>
      <c r="PBJ37" s="291"/>
      <c r="PBK37" s="291"/>
      <c r="PBL37" s="291"/>
      <c r="PBM37" s="291"/>
      <c r="PBN37" s="291"/>
      <c r="PBO37" s="291"/>
      <c r="PBP37" s="291"/>
      <c r="PBQ37" s="291"/>
      <c r="PBR37" s="291"/>
      <c r="PBS37" s="291"/>
      <c r="PBT37" s="291"/>
      <c r="PBU37" s="291"/>
      <c r="PBV37" s="291"/>
      <c r="PBW37" s="291"/>
      <c r="PBX37" s="291"/>
      <c r="PBY37" s="291"/>
      <c r="PBZ37" s="291"/>
      <c r="PCA37" s="291"/>
      <c r="PCB37" s="291"/>
      <c r="PCC37" s="291"/>
      <c r="PCD37" s="291"/>
      <c r="PCE37" s="291"/>
      <c r="PCF37" s="291"/>
      <c r="PCG37" s="291"/>
      <c r="PCH37" s="291"/>
      <c r="PCI37" s="291"/>
      <c r="PCJ37" s="291"/>
      <c r="PCK37" s="291"/>
      <c r="PCL37" s="291"/>
      <c r="PCM37" s="291"/>
      <c r="PCN37" s="291"/>
      <c r="PCO37" s="291"/>
      <c r="PCP37" s="291"/>
      <c r="PCQ37" s="291"/>
      <c r="PCR37" s="291"/>
      <c r="PCS37" s="291"/>
      <c r="PCT37" s="291"/>
      <c r="PCU37" s="291"/>
      <c r="PCV37" s="291"/>
      <c r="PCW37" s="291"/>
      <c r="PCX37" s="291"/>
      <c r="PCY37" s="291"/>
      <c r="PCZ37" s="291"/>
      <c r="PDA37" s="291"/>
      <c r="PDB37" s="291"/>
      <c r="PDC37" s="291"/>
      <c r="PDD37" s="291"/>
      <c r="PDE37" s="291"/>
      <c r="PDF37" s="291"/>
      <c r="PDG37" s="291"/>
      <c r="PDH37" s="291"/>
      <c r="PDI37" s="291"/>
      <c r="PDJ37" s="291"/>
      <c r="PDK37" s="291"/>
      <c r="PDL37" s="291"/>
      <c r="PDM37" s="291"/>
      <c r="PDN37" s="291"/>
      <c r="PDO37" s="291"/>
      <c r="PDP37" s="291"/>
      <c r="PDQ37" s="291"/>
      <c r="PDR37" s="291"/>
      <c r="PDS37" s="291"/>
      <c r="PDT37" s="291"/>
      <c r="PDU37" s="291"/>
      <c r="PDV37" s="291"/>
      <c r="PDW37" s="291"/>
      <c r="PDX37" s="291"/>
      <c r="PDY37" s="291"/>
      <c r="PDZ37" s="291"/>
      <c r="PEA37" s="291"/>
      <c r="PEB37" s="291"/>
      <c r="PEC37" s="291"/>
      <c r="PED37" s="291"/>
      <c r="PEE37" s="291"/>
      <c r="PEF37" s="291"/>
      <c r="PEG37" s="291"/>
      <c r="PEH37" s="291"/>
      <c r="PEI37" s="291"/>
      <c r="PEJ37" s="291"/>
      <c r="PEK37" s="291"/>
      <c r="PEL37" s="291"/>
      <c r="PEM37" s="291"/>
      <c r="PEN37" s="291"/>
      <c r="PEO37" s="291"/>
      <c r="PEP37" s="291"/>
      <c r="PEQ37" s="291"/>
      <c r="PER37" s="291"/>
      <c r="PES37" s="291"/>
      <c r="PET37" s="291"/>
      <c r="PEU37" s="291"/>
      <c r="PEV37" s="291"/>
      <c r="PEW37" s="291"/>
      <c r="PEX37" s="291"/>
      <c r="PEY37" s="291"/>
      <c r="PEZ37" s="291"/>
      <c r="PFA37" s="291"/>
      <c r="PFB37" s="291"/>
      <c r="PFC37" s="291"/>
      <c r="PFD37" s="291"/>
      <c r="PFE37" s="291"/>
      <c r="PFF37" s="291"/>
      <c r="PFG37" s="291"/>
      <c r="PFH37" s="291"/>
      <c r="PFI37" s="291"/>
      <c r="PFJ37" s="291"/>
      <c r="PFK37" s="291"/>
      <c r="PFL37" s="291"/>
      <c r="PFM37" s="291"/>
      <c r="PFN37" s="291"/>
      <c r="PFO37" s="291"/>
      <c r="PFP37" s="291"/>
      <c r="PFQ37" s="291"/>
      <c r="PFR37" s="291"/>
      <c r="PFS37" s="291"/>
      <c r="PFT37" s="291"/>
      <c r="PFU37" s="291"/>
      <c r="PFV37" s="291"/>
      <c r="PFW37" s="291"/>
      <c r="PFX37" s="291"/>
      <c r="PFY37" s="291"/>
      <c r="PFZ37" s="291"/>
      <c r="PGA37" s="291"/>
      <c r="PGB37" s="291"/>
      <c r="PGC37" s="291"/>
      <c r="PGD37" s="291"/>
      <c r="PGE37" s="291"/>
      <c r="PGF37" s="291"/>
      <c r="PGG37" s="291"/>
      <c r="PGH37" s="291"/>
      <c r="PGI37" s="291"/>
      <c r="PGJ37" s="291"/>
      <c r="PGK37" s="291"/>
      <c r="PGL37" s="291"/>
      <c r="PGM37" s="291"/>
      <c r="PGN37" s="291"/>
      <c r="PGO37" s="291"/>
      <c r="PGP37" s="291"/>
      <c r="PGQ37" s="291"/>
      <c r="PGR37" s="291"/>
      <c r="PGS37" s="291"/>
      <c r="PGT37" s="291"/>
      <c r="PGU37" s="291"/>
      <c r="PGV37" s="291"/>
      <c r="PGW37" s="291"/>
      <c r="PGX37" s="291"/>
      <c r="PGY37" s="291"/>
      <c r="PGZ37" s="291"/>
      <c r="PHA37" s="291"/>
      <c r="PHB37" s="291"/>
      <c r="PHC37" s="291"/>
      <c r="PHD37" s="291"/>
      <c r="PHE37" s="291"/>
      <c r="PHF37" s="291"/>
      <c r="PHG37" s="291"/>
      <c r="PHH37" s="291"/>
      <c r="PHI37" s="291"/>
      <c r="PHJ37" s="291"/>
      <c r="PHK37" s="291"/>
      <c r="PHL37" s="291"/>
      <c r="PHM37" s="291"/>
      <c r="PHN37" s="291"/>
      <c r="PHO37" s="291"/>
      <c r="PHP37" s="291"/>
      <c r="PHQ37" s="291"/>
      <c r="PHR37" s="291"/>
      <c r="PHS37" s="291"/>
      <c r="PHT37" s="291"/>
      <c r="PHU37" s="291"/>
      <c r="PHV37" s="291"/>
      <c r="PHW37" s="291"/>
      <c r="PHX37" s="291"/>
      <c r="PHY37" s="291"/>
      <c r="PHZ37" s="291"/>
      <c r="PIA37" s="291"/>
      <c r="PIB37" s="291"/>
      <c r="PIC37" s="291"/>
      <c r="PID37" s="291"/>
      <c r="PIE37" s="291"/>
      <c r="PIF37" s="291"/>
      <c r="PIG37" s="291"/>
      <c r="PIH37" s="291"/>
      <c r="PII37" s="291"/>
      <c r="PIJ37" s="291"/>
      <c r="PIK37" s="291"/>
      <c r="PIL37" s="291"/>
      <c r="PIM37" s="291"/>
      <c r="PIN37" s="291"/>
      <c r="PIO37" s="291"/>
      <c r="PIP37" s="291"/>
      <c r="PIQ37" s="291"/>
      <c r="PIR37" s="291"/>
      <c r="PIS37" s="291"/>
      <c r="PIT37" s="291"/>
      <c r="PIU37" s="291"/>
      <c r="PIV37" s="291"/>
      <c r="PIW37" s="291"/>
      <c r="PIX37" s="291"/>
      <c r="PIY37" s="291"/>
      <c r="PIZ37" s="291"/>
      <c r="PJA37" s="291"/>
      <c r="PJB37" s="291"/>
      <c r="PJC37" s="291"/>
      <c r="PJD37" s="291"/>
      <c r="PJE37" s="291"/>
      <c r="PJF37" s="291"/>
      <c r="PJG37" s="291"/>
      <c r="PJH37" s="291"/>
      <c r="PJI37" s="291"/>
      <c r="PJJ37" s="291"/>
      <c r="PJK37" s="291"/>
      <c r="PJL37" s="291"/>
      <c r="PJM37" s="291"/>
      <c r="PJN37" s="291"/>
      <c r="PJO37" s="291"/>
      <c r="PJP37" s="291"/>
      <c r="PJQ37" s="291"/>
      <c r="PJR37" s="291"/>
      <c r="PJS37" s="291"/>
      <c r="PJT37" s="291"/>
      <c r="PJU37" s="291"/>
      <c r="PJV37" s="291"/>
      <c r="PJW37" s="291"/>
      <c r="PJX37" s="291"/>
      <c r="PJY37" s="291"/>
      <c r="PJZ37" s="291"/>
      <c r="PKA37" s="291"/>
      <c r="PKB37" s="291"/>
      <c r="PKC37" s="291"/>
      <c r="PKD37" s="291"/>
      <c r="PKE37" s="291"/>
      <c r="PKF37" s="291"/>
      <c r="PKG37" s="291"/>
      <c r="PKH37" s="291"/>
      <c r="PKI37" s="291"/>
      <c r="PKJ37" s="291"/>
      <c r="PKK37" s="291"/>
      <c r="PKL37" s="291"/>
      <c r="PKM37" s="291"/>
      <c r="PKN37" s="291"/>
      <c r="PKO37" s="291"/>
      <c r="PKP37" s="291"/>
      <c r="PKQ37" s="291"/>
      <c r="PKR37" s="291"/>
      <c r="PKS37" s="291"/>
      <c r="PKT37" s="291"/>
      <c r="PKU37" s="291"/>
      <c r="PKV37" s="291"/>
      <c r="PKW37" s="291"/>
      <c r="PKX37" s="291"/>
      <c r="PKY37" s="291"/>
      <c r="PKZ37" s="291"/>
      <c r="PLA37" s="291"/>
      <c r="PLB37" s="291"/>
      <c r="PLC37" s="291"/>
      <c r="PLD37" s="291"/>
      <c r="PLE37" s="291"/>
      <c r="PLF37" s="291"/>
      <c r="PLG37" s="291"/>
      <c r="PLH37" s="291"/>
      <c r="PLI37" s="291"/>
      <c r="PLJ37" s="291"/>
      <c r="PLK37" s="291"/>
      <c r="PLL37" s="291"/>
      <c r="PLM37" s="291"/>
      <c r="PLN37" s="291"/>
      <c r="PLO37" s="291"/>
      <c r="PLP37" s="291"/>
      <c r="PLQ37" s="291"/>
      <c r="PLR37" s="291"/>
      <c r="PLS37" s="291"/>
      <c r="PLT37" s="291"/>
      <c r="PLU37" s="291"/>
      <c r="PLV37" s="291"/>
      <c r="PLW37" s="291"/>
      <c r="PLX37" s="291"/>
      <c r="PLY37" s="291"/>
      <c r="PLZ37" s="291"/>
      <c r="PMA37" s="291"/>
      <c r="PMB37" s="291"/>
      <c r="PMC37" s="291"/>
      <c r="PMD37" s="291"/>
      <c r="PME37" s="291"/>
      <c r="PMF37" s="291"/>
      <c r="PMG37" s="291"/>
      <c r="PMH37" s="291"/>
      <c r="PMI37" s="291"/>
      <c r="PMJ37" s="291"/>
      <c r="PMK37" s="291"/>
      <c r="PML37" s="291"/>
      <c r="PMM37" s="291"/>
      <c r="PMN37" s="291"/>
      <c r="PMO37" s="291"/>
      <c r="PMP37" s="291"/>
      <c r="PMQ37" s="291"/>
      <c r="PMR37" s="291"/>
      <c r="PMS37" s="291"/>
      <c r="PMT37" s="291"/>
      <c r="PMU37" s="291"/>
      <c r="PMV37" s="291"/>
      <c r="PMW37" s="291"/>
      <c r="PMX37" s="291"/>
      <c r="PMY37" s="291"/>
      <c r="PMZ37" s="291"/>
      <c r="PNA37" s="291"/>
      <c r="PNB37" s="291"/>
      <c r="PNC37" s="291"/>
      <c r="PND37" s="291"/>
      <c r="PNE37" s="291"/>
      <c r="PNF37" s="291"/>
      <c r="PNG37" s="291"/>
      <c r="PNH37" s="291"/>
      <c r="PNI37" s="291"/>
      <c r="PNJ37" s="291"/>
      <c r="PNK37" s="291"/>
      <c r="PNL37" s="291"/>
      <c r="PNM37" s="291"/>
      <c r="PNN37" s="291"/>
      <c r="PNO37" s="291"/>
      <c r="PNP37" s="291"/>
      <c r="PNQ37" s="291"/>
      <c r="PNR37" s="291"/>
      <c r="PNS37" s="291"/>
      <c r="PNT37" s="291"/>
      <c r="PNU37" s="291"/>
      <c r="PNV37" s="291"/>
      <c r="PNW37" s="291"/>
      <c r="PNX37" s="291"/>
      <c r="PNY37" s="291"/>
      <c r="PNZ37" s="291"/>
      <c r="POA37" s="291"/>
      <c r="POB37" s="291"/>
      <c r="POC37" s="291"/>
      <c r="POD37" s="291"/>
      <c r="POE37" s="291"/>
      <c r="POF37" s="291"/>
      <c r="POG37" s="291"/>
      <c r="POH37" s="291"/>
      <c r="POI37" s="291"/>
      <c r="POJ37" s="291"/>
      <c r="POK37" s="291"/>
      <c r="POL37" s="291"/>
      <c r="POM37" s="291"/>
      <c r="PON37" s="291"/>
      <c r="POO37" s="291"/>
      <c r="POP37" s="291"/>
      <c r="POQ37" s="291"/>
      <c r="POR37" s="291"/>
      <c r="POS37" s="291"/>
      <c r="POT37" s="291"/>
      <c r="POU37" s="291"/>
      <c r="POV37" s="291"/>
      <c r="POW37" s="291"/>
      <c r="POX37" s="291"/>
      <c r="POY37" s="291"/>
      <c r="POZ37" s="291"/>
      <c r="PPA37" s="291"/>
      <c r="PPB37" s="291"/>
      <c r="PPC37" s="291"/>
      <c r="PPD37" s="291"/>
      <c r="PPE37" s="291"/>
      <c r="PPF37" s="291"/>
      <c r="PPG37" s="291"/>
      <c r="PPH37" s="291"/>
      <c r="PPI37" s="291"/>
      <c r="PPJ37" s="291"/>
      <c r="PPK37" s="291"/>
      <c r="PPL37" s="291"/>
      <c r="PPM37" s="291"/>
      <c r="PPN37" s="291"/>
      <c r="PPO37" s="291"/>
      <c r="PPP37" s="291"/>
      <c r="PPQ37" s="291"/>
      <c r="PPR37" s="291"/>
      <c r="PPS37" s="291"/>
      <c r="PPT37" s="291"/>
      <c r="PPU37" s="291"/>
      <c r="PPV37" s="291"/>
      <c r="PPW37" s="291"/>
      <c r="PPX37" s="291"/>
      <c r="PPY37" s="291"/>
      <c r="PPZ37" s="291"/>
      <c r="PQA37" s="291"/>
      <c r="PQB37" s="291"/>
      <c r="PQC37" s="291"/>
      <c r="PQD37" s="291"/>
      <c r="PQE37" s="291"/>
      <c r="PQF37" s="291"/>
      <c r="PQG37" s="291"/>
      <c r="PQH37" s="291"/>
      <c r="PQI37" s="291"/>
      <c r="PQJ37" s="291"/>
      <c r="PQK37" s="291"/>
      <c r="PQL37" s="291"/>
      <c r="PQM37" s="291"/>
      <c r="PQN37" s="291"/>
      <c r="PQO37" s="291"/>
      <c r="PQP37" s="291"/>
      <c r="PQQ37" s="291"/>
      <c r="PQR37" s="291"/>
      <c r="PQS37" s="291"/>
      <c r="PQT37" s="291"/>
      <c r="PQU37" s="291"/>
      <c r="PQV37" s="291"/>
      <c r="PQW37" s="291"/>
      <c r="PQX37" s="291"/>
      <c r="PQY37" s="291"/>
      <c r="PQZ37" s="291"/>
      <c r="PRA37" s="291"/>
      <c r="PRB37" s="291"/>
      <c r="PRC37" s="291"/>
      <c r="PRD37" s="291"/>
      <c r="PRE37" s="291"/>
      <c r="PRF37" s="291"/>
      <c r="PRG37" s="291"/>
      <c r="PRH37" s="291"/>
      <c r="PRI37" s="291"/>
      <c r="PRJ37" s="291"/>
      <c r="PRK37" s="291"/>
      <c r="PRL37" s="291"/>
      <c r="PRM37" s="291"/>
      <c r="PRN37" s="291"/>
      <c r="PRO37" s="291"/>
      <c r="PRP37" s="291"/>
      <c r="PRQ37" s="291"/>
      <c r="PRR37" s="291"/>
      <c r="PRS37" s="291"/>
      <c r="PRT37" s="291"/>
      <c r="PRU37" s="291"/>
      <c r="PRV37" s="291"/>
      <c r="PRW37" s="291"/>
      <c r="PRX37" s="291"/>
      <c r="PRY37" s="291"/>
      <c r="PRZ37" s="291"/>
      <c r="PSA37" s="291"/>
      <c r="PSB37" s="291"/>
      <c r="PSC37" s="291"/>
      <c r="PSD37" s="291"/>
      <c r="PSE37" s="291"/>
      <c r="PSF37" s="291"/>
      <c r="PSG37" s="291"/>
      <c r="PSH37" s="291"/>
      <c r="PSI37" s="291"/>
      <c r="PSJ37" s="291"/>
      <c r="PSK37" s="291"/>
      <c r="PSL37" s="291"/>
      <c r="PSM37" s="291"/>
      <c r="PSN37" s="291"/>
      <c r="PSO37" s="291"/>
      <c r="PSP37" s="291"/>
      <c r="PSQ37" s="291"/>
      <c r="PSR37" s="291"/>
      <c r="PSS37" s="291"/>
      <c r="PST37" s="291"/>
      <c r="PSU37" s="291"/>
      <c r="PSV37" s="291"/>
      <c r="PSW37" s="291"/>
      <c r="PSX37" s="291"/>
      <c r="PSY37" s="291"/>
      <c r="PSZ37" s="291"/>
      <c r="PTA37" s="291"/>
      <c r="PTB37" s="291"/>
      <c r="PTC37" s="291"/>
      <c r="PTD37" s="291"/>
      <c r="PTE37" s="291"/>
      <c r="PTF37" s="291"/>
      <c r="PTG37" s="291"/>
      <c r="PTH37" s="291"/>
      <c r="PTI37" s="291"/>
      <c r="PTJ37" s="291"/>
      <c r="PTK37" s="291"/>
      <c r="PTL37" s="291"/>
      <c r="PTM37" s="291"/>
      <c r="PTN37" s="291"/>
      <c r="PTO37" s="291"/>
      <c r="PTP37" s="291"/>
      <c r="PTQ37" s="291"/>
      <c r="PTR37" s="291"/>
      <c r="PTS37" s="291"/>
      <c r="PTT37" s="291"/>
      <c r="PTU37" s="291"/>
      <c r="PTV37" s="291"/>
      <c r="PTW37" s="291"/>
      <c r="PTX37" s="291"/>
      <c r="PTY37" s="291"/>
      <c r="PTZ37" s="291"/>
      <c r="PUA37" s="291"/>
      <c r="PUB37" s="291"/>
      <c r="PUC37" s="291"/>
      <c r="PUD37" s="291"/>
      <c r="PUE37" s="291"/>
      <c r="PUF37" s="291"/>
      <c r="PUG37" s="291"/>
      <c r="PUH37" s="291"/>
      <c r="PUI37" s="291"/>
      <c r="PUJ37" s="291"/>
      <c r="PUK37" s="291"/>
      <c r="PUL37" s="291"/>
      <c r="PUM37" s="291"/>
      <c r="PUN37" s="291"/>
      <c r="PUO37" s="291"/>
      <c r="PUP37" s="291"/>
      <c r="PUQ37" s="291"/>
      <c r="PUR37" s="291"/>
      <c r="PUS37" s="291"/>
      <c r="PUT37" s="291"/>
      <c r="PUU37" s="291"/>
      <c r="PUV37" s="291"/>
      <c r="PUW37" s="291"/>
      <c r="PUX37" s="291"/>
      <c r="PUY37" s="291"/>
      <c r="PUZ37" s="291"/>
      <c r="PVA37" s="291"/>
      <c r="PVB37" s="291"/>
      <c r="PVC37" s="291"/>
      <c r="PVD37" s="291"/>
      <c r="PVE37" s="291"/>
      <c r="PVF37" s="291"/>
      <c r="PVG37" s="291"/>
      <c r="PVH37" s="291"/>
      <c r="PVI37" s="291"/>
      <c r="PVJ37" s="291"/>
      <c r="PVK37" s="291"/>
      <c r="PVL37" s="291"/>
      <c r="PVM37" s="291"/>
      <c r="PVN37" s="291"/>
      <c r="PVO37" s="291"/>
      <c r="PVP37" s="291"/>
      <c r="PVQ37" s="291"/>
      <c r="PVR37" s="291"/>
      <c r="PVS37" s="291"/>
      <c r="PVT37" s="291"/>
      <c r="PVU37" s="291"/>
      <c r="PVV37" s="291"/>
      <c r="PVW37" s="291"/>
      <c r="PVX37" s="291"/>
      <c r="PVY37" s="291"/>
      <c r="PVZ37" s="291"/>
      <c r="PWA37" s="291"/>
      <c r="PWB37" s="291"/>
      <c r="PWC37" s="291"/>
      <c r="PWD37" s="291"/>
      <c r="PWE37" s="291"/>
      <c r="PWF37" s="291"/>
      <c r="PWG37" s="291"/>
      <c r="PWH37" s="291"/>
      <c r="PWI37" s="291"/>
      <c r="PWJ37" s="291"/>
      <c r="PWK37" s="291"/>
      <c r="PWL37" s="291"/>
      <c r="PWM37" s="291"/>
      <c r="PWN37" s="291"/>
      <c r="PWO37" s="291"/>
      <c r="PWP37" s="291"/>
      <c r="PWQ37" s="291"/>
      <c r="PWR37" s="291"/>
      <c r="PWS37" s="291"/>
      <c r="PWT37" s="291"/>
      <c r="PWU37" s="291"/>
      <c r="PWV37" s="291"/>
      <c r="PWW37" s="291"/>
      <c r="PWX37" s="291"/>
      <c r="PWY37" s="291"/>
      <c r="PWZ37" s="291"/>
      <c r="PXA37" s="291"/>
      <c r="PXB37" s="291"/>
      <c r="PXC37" s="291"/>
      <c r="PXD37" s="291"/>
      <c r="PXE37" s="291"/>
      <c r="PXF37" s="291"/>
      <c r="PXG37" s="291"/>
      <c r="PXH37" s="291"/>
      <c r="PXI37" s="291"/>
      <c r="PXJ37" s="291"/>
      <c r="PXK37" s="291"/>
      <c r="PXL37" s="291"/>
      <c r="PXM37" s="291"/>
      <c r="PXN37" s="291"/>
      <c r="PXO37" s="291"/>
      <c r="PXP37" s="291"/>
      <c r="PXQ37" s="291"/>
      <c r="PXR37" s="291"/>
      <c r="PXS37" s="291"/>
      <c r="PXT37" s="291"/>
      <c r="PXU37" s="291"/>
      <c r="PXV37" s="291"/>
      <c r="PXW37" s="291"/>
      <c r="PXX37" s="291"/>
      <c r="PXY37" s="291"/>
      <c r="PXZ37" s="291"/>
      <c r="PYA37" s="291"/>
      <c r="PYB37" s="291"/>
      <c r="PYC37" s="291"/>
      <c r="PYD37" s="291"/>
      <c r="PYE37" s="291"/>
      <c r="PYF37" s="291"/>
      <c r="PYG37" s="291"/>
      <c r="PYH37" s="291"/>
      <c r="PYI37" s="291"/>
      <c r="PYJ37" s="291"/>
      <c r="PYK37" s="291"/>
      <c r="PYL37" s="291"/>
      <c r="PYM37" s="291"/>
      <c r="PYN37" s="291"/>
      <c r="PYO37" s="291"/>
      <c r="PYP37" s="291"/>
      <c r="PYQ37" s="291"/>
      <c r="PYR37" s="291"/>
      <c r="PYS37" s="291"/>
      <c r="PYT37" s="291"/>
      <c r="PYU37" s="291"/>
      <c r="PYV37" s="291"/>
      <c r="PYW37" s="291"/>
      <c r="PYX37" s="291"/>
      <c r="PYY37" s="291"/>
      <c r="PYZ37" s="291"/>
      <c r="PZA37" s="291"/>
      <c r="PZB37" s="291"/>
      <c r="PZC37" s="291"/>
      <c r="PZD37" s="291"/>
      <c r="PZE37" s="291"/>
      <c r="PZF37" s="291"/>
      <c r="PZG37" s="291"/>
      <c r="PZH37" s="291"/>
      <c r="PZI37" s="291"/>
      <c r="PZJ37" s="291"/>
      <c r="PZK37" s="291"/>
      <c r="PZL37" s="291"/>
      <c r="PZM37" s="291"/>
      <c r="PZN37" s="291"/>
      <c r="PZO37" s="291"/>
      <c r="PZP37" s="291"/>
      <c r="PZQ37" s="291"/>
      <c r="PZR37" s="291"/>
      <c r="PZS37" s="291"/>
      <c r="PZT37" s="291"/>
      <c r="PZU37" s="291"/>
      <c r="PZV37" s="291"/>
      <c r="PZW37" s="291"/>
      <c r="PZX37" s="291"/>
      <c r="PZY37" s="291"/>
      <c r="PZZ37" s="291"/>
      <c r="QAA37" s="291"/>
      <c r="QAB37" s="291"/>
      <c r="QAC37" s="291"/>
      <c r="QAD37" s="291"/>
      <c r="QAE37" s="291"/>
      <c r="QAF37" s="291"/>
      <c r="QAG37" s="291"/>
      <c r="QAH37" s="291"/>
      <c r="QAI37" s="291"/>
      <c r="QAJ37" s="291"/>
      <c r="QAK37" s="291"/>
      <c r="QAL37" s="291"/>
      <c r="QAM37" s="291"/>
      <c r="QAN37" s="291"/>
      <c r="QAO37" s="291"/>
      <c r="QAP37" s="291"/>
      <c r="QAQ37" s="291"/>
      <c r="QAR37" s="291"/>
      <c r="QAS37" s="291"/>
      <c r="QAT37" s="291"/>
      <c r="QAU37" s="291"/>
      <c r="QAV37" s="291"/>
      <c r="QAW37" s="291"/>
      <c r="QAX37" s="291"/>
      <c r="QAY37" s="291"/>
      <c r="QAZ37" s="291"/>
      <c r="QBA37" s="291"/>
      <c r="QBB37" s="291"/>
      <c r="QBC37" s="291"/>
      <c r="QBD37" s="291"/>
      <c r="QBE37" s="291"/>
      <c r="QBF37" s="291"/>
      <c r="QBG37" s="291"/>
      <c r="QBH37" s="291"/>
      <c r="QBI37" s="291"/>
      <c r="QBJ37" s="291"/>
      <c r="QBK37" s="291"/>
      <c r="QBL37" s="291"/>
      <c r="QBM37" s="291"/>
      <c r="QBN37" s="291"/>
      <c r="QBO37" s="291"/>
      <c r="QBP37" s="291"/>
      <c r="QBQ37" s="291"/>
      <c r="QBR37" s="291"/>
      <c r="QBS37" s="291"/>
      <c r="QBT37" s="291"/>
      <c r="QBU37" s="291"/>
      <c r="QBV37" s="291"/>
      <c r="QBW37" s="291"/>
      <c r="QBX37" s="291"/>
      <c r="QBY37" s="291"/>
      <c r="QBZ37" s="291"/>
      <c r="QCA37" s="291"/>
      <c r="QCB37" s="291"/>
      <c r="QCC37" s="291"/>
      <c r="QCD37" s="291"/>
      <c r="QCE37" s="291"/>
      <c r="QCF37" s="291"/>
      <c r="QCG37" s="291"/>
      <c r="QCH37" s="291"/>
      <c r="QCI37" s="291"/>
      <c r="QCJ37" s="291"/>
      <c r="QCK37" s="291"/>
      <c r="QCL37" s="291"/>
      <c r="QCM37" s="291"/>
      <c r="QCN37" s="291"/>
      <c r="QCO37" s="291"/>
      <c r="QCP37" s="291"/>
      <c r="QCQ37" s="291"/>
      <c r="QCR37" s="291"/>
      <c r="QCS37" s="291"/>
      <c r="QCT37" s="291"/>
      <c r="QCU37" s="291"/>
      <c r="QCV37" s="291"/>
      <c r="QCW37" s="291"/>
      <c r="QCX37" s="291"/>
      <c r="QCY37" s="291"/>
      <c r="QCZ37" s="291"/>
      <c r="QDA37" s="291"/>
      <c r="QDB37" s="291"/>
      <c r="QDC37" s="291"/>
      <c r="QDD37" s="291"/>
      <c r="QDE37" s="291"/>
      <c r="QDF37" s="291"/>
      <c r="QDG37" s="291"/>
      <c r="QDH37" s="291"/>
      <c r="QDI37" s="291"/>
      <c r="QDJ37" s="291"/>
      <c r="QDK37" s="291"/>
      <c r="QDL37" s="291"/>
      <c r="QDM37" s="291"/>
      <c r="QDN37" s="291"/>
      <c r="QDO37" s="291"/>
      <c r="QDP37" s="291"/>
      <c r="QDQ37" s="291"/>
      <c r="QDR37" s="291"/>
      <c r="QDS37" s="291"/>
      <c r="QDT37" s="291"/>
      <c r="QDU37" s="291"/>
      <c r="QDV37" s="291"/>
      <c r="QDW37" s="291"/>
      <c r="QDX37" s="291"/>
      <c r="QDY37" s="291"/>
      <c r="QDZ37" s="291"/>
      <c r="QEA37" s="291"/>
      <c r="QEB37" s="291"/>
      <c r="QEC37" s="291"/>
      <c r="QED37" s="291"/>
      <c r="QEE37" s="291"/>
      <c r="QEF37" s="291"/>
      <c r="QEG37" s="291"/>
      <c r="QEH37" s="291"/>
      <c r="QEI37" s="291"/>
      <c r="QEJ37" s="291"/>
      <c r="QEK37" s="291"/>
      <c r="QEL37" s="291"/>
      <c r="QEM37" s="291"/>
      <c r="QEN37" s="291"/>
      <c r="QEO37" s="291"/>
      <c r="QEP37" s="291"/>
      <c r="QEQ37" s="291"/>
      <c r="QER37" s="291"/>
      <c r="QES37" s="291"/>
      <c r="QET37" s="291"/>
      <c r="QEU37" s="291"/>
      <c r="QEV37" s="291"/>
      <c r="QEW37" s="291"/>
      <c r="QEX37" s="291"/>
      <c r="QEY37" s="291"/>
      <c r="QEZ37" s="291"/>
      <c r="QFA37" s="291"/>
      <c r="QFB37" s="291"/>
      <c r="QFC37" s="291"/>
      <c r="QFD37" s="291"/>
      <c r="QFE37" s="291"/>
      <c r="QFF37" s="291"/>
      <c r="QFG37" s="291"/>
      <c r="QFH37" s="291"/>
      <c r="QFI37" s="291"/>
      <c r="QFJ37" s="291"/>
      <c r="QFK37" s="291"/>
      <c r="QFL37" s="291"/>
      <c r="QFM37" s="291"/>
      <c r="QFN37" s="291"/>
      <c r="QFO37" s="291"/>
      <c r="QFP37" s="291"/>
      <c r="QFQ37" s="291"/>
      <c r="QFR37" s="291"/>
      <c r="QFS37" s="291"/>
      <c r="QFT37" s="291"/>
      <c r="QFU37" s="291"/>
      <c r="QFV37" s="291"/>
      <c r="QFW37" s="291"/>
      <c r="QFX37" s="291"/>
      <c r="QFY37" s="291"/>
      <c r="QFZ37" s="291"/>
      <c r="QGA37" s="291"/>
      <c r="QGB37" s="291"/>
      <c r="QGC37" s="291"/>
      <c r="QGD37" s="291"/>
      <c r="QGE37" s="291"/>
      <c r="QGF37" s="291"/>
      <c r="QGG37" s="291"/>
      <c r="QGH37" s="291"/>
      <c r="QGI37" s="291"/>
      <c r="QGJ37" s="291"/>
      <c r="QGK37" s="291"/>
      <c r="QGL37" s="291"/>
      <c r="QGM37" s="291"/>
      <c r="QGN37" s="291"/>
      <c r="QGO37" s="291"/>
      <c r="QGP37" s="291"/>
      <c r="QGQ37" s="291"/>
      <c r="QGR37" s="291"/>
      <c r="QGS37" s="291"/>
      <c r="QGT37" s="291"/>
      <c r="QGU37" s="291"/>
      <c r="QGV37" s="291"/>
      <c r="QGW37" s="291"/>
      <c r="QGX37" s="291"/>
      <c r="QGY37" s="291"/>
      <c r="QGZ37" s="291"/>
      <c r="QHA37" s="291"/>
      <c r="QHB37" s="291"/>
      <c r="QHC37" s="291"/>
      <c r="QHD37" s="291"/>
      <c r="QHE37" s="291"/>
      <c r="QHF37" s="291"/>
      <c r="QHG37" s="291"/>
      <c r="QHH37" s="291"/>
      <c r="QHI37" s="291"/>
      <c r="QHJ37" s="291"/>
      <c r="QHK37" s="291"/>
      <c r="QHL37" s="291"/>
      <c r="QHM37" s="291"/>
      <c r="QHN37" s="291"/>
      <c r="QHO37" s="291"/>
      <c r="QHP37" s="291"/>
      <c r="QHQ37" s="291"/>
      <c r="QHR37" s="291"/>
      <c r="QHS37" s="291"/>
      <c r="QHT37" s="291"/>
      <c r="QHU37" s="291"/>
      <c r="QHV37" s="291"/>
      <c r="QHW37" s="291"/>
      <c r="QHX37" s="291"/>
      <c r="QHY37" s="291"/>
      <c r="QHZ37" s="291"/>
      <c r="QIA37" s="291"/>
      <c r="QIB37" s="291"/>
      <c r="QIC37" s="291"/>
      <c r="QID37" s="291"/>
      <c r="QIE37" s="291"/>
      <c r="QIF37" s="291"/>
      <c r="QIG37" s="291"/>
      <c r="QIH37" s="291"/>
      <c r="QII37" s="291"/>
      <c r="QIJ37" s="291"/>
      <c r="QIK37" s="291"/>
      <c r="QIL37" s="291"/>
      <c r="QIM37" s="291"/>
      <c r="QIN37" s="291"/>
      <c r="QIO37" s="291"/>
      <c r="QIP37" s="291"/>
      <c r="QIQ37" s="291"/>
      <c r="QIR37" s="291"/>
      <c r="QIS37" s="291"/>
      <c r="QIT37" s="291"/>
      <c r="QIU37" s="291"/>
      <c r="QIV37" s="291"/>
      <c r="QIW37" s="291"/>
      <c r="QIX37" s="291"/>
      <c r="QIY37" s="291"/>
      <c r="QIZ37" s="291"/>
      <c r="QJA37" s="291"/>
      <c r="QJB37" s="291"/>
      <c r="QJC37" s="291"/>
      <c r="QJD37" s="291"/>
      <c r="QJE37" s="291"/>
      <c r="QJF37" s="291"/>
      <c r="QJG37" s="291"/>
      <c r="QJH37" s="291"/>
      <c r="QJI37" s="291"/>
      <c r="QJJ37" s="291"/>
      <c r="QJK37" s="291"/>
      <c r="QJL37" s="291"/>
      <c r="QJM37" s="291"/>
      <c r="QJN37" s="291"/>
      <c r="QJO37" s="291"/>
      <c r="QJP37" s="291"/>
      <c r="QJQ37" s="291"/>
      <c r="QJR37" s="291"/>
      <c r="QJS37" s="291"/>
      <c r="QJT37" s="291"/>
      <c r="QJU37" s="291"/>
      <c r="QJV37" s="291"/>
      <c r="QJW37" s="291"/>
      <c r="QJX37" s="291"/>
      <c r="QJY37" s="291"/>
      <c r="QJZ37" s="291"/>
      <c r="QKA37" s="291"/>
      <c r="QKB37" s="291"/>
      <c r="QKC37" s="291"/>
      <c r="QKD37" s="291"/>
      <c r="QKE37" s="291"/>
      <c r="QKF37" s="291"/>
      <c r="QKG37" s="291"/>
      <c r="QKH37" s="291"/>
      <c r="QKI37" s="291"/>
      <c r="QKJ37" s="291"/>
      <c r="QKK37" s="291"/>
      <c r="QKL37" s="291"/>
      <c r="QKM37" s="291"/>
      <c r="QKN37" s="291"/>
      <c r="QKO37" s="291"/>
      <c r="QKP37" s="291"/>
      <c r="QKQ37" s="291"/>
      <c r="QKR37" s="291"/>
      <c r="QKS37" s="291"/>
      <c r="QKT37" s="291"/>
      <c r="QKU37" s="291"/>
      <c r="QKV37" s="291"/>
      <c r="QKW37" s="291"/>
      <c r="QKX37" s="291"/>
      <c r="QKY37" s="291"/>
      <c r="QKZ37" s="291"/>
      <c r="QLA37" s="291"/>
      <c r="QLB37" s="291"/>
      <c r="QLC37" s="291"/>
      <c r="QLD37" s="291"/>
      <c r="QLE37" s="291"/>
      <c r="QLF37" s="291"/>
      <c r="QLG37" s="291"/>
      <c r="QLH37" s="291"/>
      <c r="QLI37" s="291"/>
      <c r="QLJ37" s="291"/>
      <c r="QLK37" s="291"/>
      <c r="QLL37" s="291"/>
      <c r="QLM37" s="291"/>
      <c r="QLN37" s="291"/>
      <c r="QLO37" s="291"/>
      <c r="QLP37" s="291"/>
      <c r="QLQ37" s="291"/>
      <c r="QLR37" s="291"/>
      <c r="QLS37" s="291"/>
      <c r="QLT37" s="291"/>
      <c r="QLU37" s="291"/>
      <c r="QLV37" s="291"/>
      <c r="QLW37" s="291"/>
      <c r="QLX37" s="291"/>
      <c r="QLY37" s="291"/>
      <c r="QLZ37" s="291"/>
      <c r="QMA37" s="291"/>
      <c r="QMB37" s="291"/>
      <c r="QMC37" s="291"/>
      <c r="QMD37" s="291"/>
      <c r="QME37" s="291"/>
      <c r="QMF37" s="291"/>
      <c r="QMG37" s="291"/>
      <c r="QMH37" s="291"/>
      <c r="QMI37" s="291"/>
      <c r="QMJ37" s="291"/>
      <c r="QMK37" s="291"/>
      <c r="QML37" s="291"/>
      <c r="QMM37" s="291"/>
      <c r="QMN37" s="291"/>
      <c r="QMO37" s="291"/>
      <c r="QMP37" s="291"/>
      <c r="QMQ37" s="291"/>
      <c r="QMR37" s="291"/>
      <c r="QMS37" s="291"/>
      <c r="QMT37" s="291"/>
      <c r="QMU37" s="291"/>
      <c r="QMV37" s="291"/>
      <c r="QMW37" s="291"/>
      <c r="QMX37" s="291"/>
      <c r="QMY37" s="291"/>
      <c r="QMZ37" s="291"/>
      <c r="QNA37" s="291"/>
      <c r="QNB37" s="291"/>
      <c r="QNC37" s="291"/>
      <c r="QND37" s="291"/>
      <c r="QNE37" s="291"/>
      <c r="QNF37" s="291"/>
      <c r="QNG37" s="291"/>
      <c r="QNH37" s="291"/>
      <c r="QNI37" s="291"/>
      <c r="QNJ37" s="291"/>
      <c r="QNK37" s="291"/>
      <c r="QNL37" s="291"/>
      <c r="QNM37" s="291"/>
      <c r="QNN37" s="291"/>
      <c r="QNO37" s="291"/>
      <c r="QNP37" s="291"/>
      <c r="QNQ37" s="291"/>
      <c r="QNR37" s="291"/>
      <c r="QNS37" s="291"/>
      <c r="QNT37" s="291"/>
      <c r="QNU37" s="291"/>
      <c r="QNV37" s="291"/>
      <c r="QNW37" s="291"/>
      <c r="QNX37" s="291"/>
      <c r="QNY37" s="291"/>
      <c r="QNZ37" s="291"/>
      <c r="QOA37" s="291"/>
      <c r="QOB37" s="291"/>
      <c r="QOC37" s="291"/>
      <c r="QOD37" s="291"/>
      <c r="QOE37" s="291"/>
      <c r="QOF37" s="291"/>
      <c r="QOG37" s="291"/>
      <c r="QOH37" s="291"/>
      <c r="QOI37" s="291"/>
      <c r="QOJ37" s="291"/>
      <c r="QOK37" s="291"/>
      <c r="QOL37" s="291"/>
      <c r="QOM37" s="291"/>
      <c r="QON37" s="291"/>
      <c r="QOO37" s="291"/>
      <c r="QOP37" s="291"/>
      <c r="QOQ37" s="291"/>
      <c r="QOR37" s="291"/>
      <c r="QOS37" s="291"/>
      <c r="QOT37" s="291"/>
      <c r="QOU37" s="291"/>
      <c r="QOV37" s="291"/>
      <c r="QOW37" s="291"/>
      <c r="QOX37" s="291"/>
      <c r="QOY37" s="291"/>
      <c r="QOZ37" s="291"/>
      <c r="QPA37" s="291"/>
      <c r="QPB37" s="291"/>
      <c r="QPC37" s="291"/>
      <c r="QPD37" s="291"/>
      <c r="QPE37" s="291"/>
      <c r="QPF37" s="291"/>
      <c r="QPG37" s="291"/>
      <c r="QPH37" s="291"/>
      <c r="QPI37" s="291"/>
      <c r="QPJ37" s="291"/>
      <c r="QPK37" s="291"/>
      <c r="QPL37" s="291"/>
      <c r="QPM37" s="291"/>
      <c r="QPN37" s="291"/>
      <c r="QPO37" s="291"/>
      <c r="QPP37" s="291"/>
      <c r="QPQ37" s="291"/>
      <c r="QPR37" s="291"/>
      <c r="QPS37" s="291"/>
      <c r="QPT37" s="291"/>
      <c r="QPU37" s="291"/>
      <c r="QPV37" s="291"/>
      <c r="QPW37" s="291"/>
      <c r="QPX37" s="291"/>
      <c r="QPY37" s="291"/>
      <c r="QPZ37" s="291"/>
      <c r="QQA37" s="291"/>
      <c r="QQB37" s="291"/>
      <c r="QQC37" s="291"/>
      <c r="QQD37" s="291"/>
      <c r="QQE37" s="291"/>
      <c r="QQF37" s="291"/>
      <c r="QQG37" s="291"/>
      <c r="QQH37" s="291"/>
      <c r="QQI37" s="291"/>
      <c r="QQJ37" s="291"/>
      <c r="QQK37" s="291"/>
      <c r="QQL37" s="291"/>
      <c r="QQM37" s="291"/>
      <c r="QQN37" s="291"/>
      <c r="QQO37" s="291"/>
      <c r="QQP37" s="291"/>
      <c r="QQQ37" s="291"/>
      <c r="QQR37" s="291"/>
      <c r="QQS37" s="291"/>
      <c r="QQT37" s="291"/>
      <c r="QQU37" s="291"/>
      <c r="QQV37" s="291"/>
      <c r="QQW37" s="291"/>
      <c r="QQX37" s="291"/>
      <c r="QQY37" s="291"/>
      <c r="QQZ37" s="291"/>
      <c r="QRA37" s="291"/>
      <c r="QRB37" s="291"/>
      <c r="QRC37" s="291"/>
      <c r="QRD37" s="291"/>
      <c r="QRE37" s="291"/>
      <c r="QRF37" s="291"/>
      <c r="QRG37" s="291"/>
      <c r="QRH37" s="291"/>
      <c r="QRI37" s="291"/>
      <c r="QRJ37" s="291"/>
      <c r="QRK37" s="291"/>
      <c r="QRL37" s="291"/>
      <c r="QRM37" s="291"/>
      <c r="QRN37" s="291"/>
      <c r="QRO37" s="291"/>
      <c r="QRP37" s="291"/>
      <c r="QRQ37" s="291"/>
      <c r="QRR37" s="291"/>
      <c r="QRS37" s="291"/>
      <c r="QRT37" s="291"/>
      <c r="QRU37" s="291"/>
      <c r="QRV37" s="291"/>
      <c r="QRW37" s="291"/>
      <c r="QRX37" s="291"/>
      <c r="QRY37" s="291"/>
      <c r="QRZ37" s="291"/>
      <c r="QSA37" s="291"/>
      <c r="QSB37" s="291"/>
      <c r="QSC37" s="291"/>
      <c r="QSD37" s="291"/>
      <c r="QSE37" s="291"/>
      <c r="QSF37" s="291"/>
      <c r="QSG37" s="291"/>
      <c r="QSH37" s="291"/>
      <c r="QSI37" s="291"/>
      <c r="QSJ37" s="291"/>
      <c r="QSK37" s="291"/>
      <c r="QSL37" s="291"/>
      <c r="QSM37" s="291"/>
      <c r="QSN37" s="291"/>
      <c r="QSO37" s="291"/>
      <c r="QSP37" s="291"/>
      <c r="QSQ37" s="291"/>
      <c r="QSR37" s="291"/>
      <c r="QSS37" s="291"/>
      <c r="QST37" s="291"/>
      <c r="QSU37" s="291"/>
      <c r="QSV37" s="291"/>
      <c r="QSW37" s="291"/>
      <c r="QSX37" s="291"/>
      <c r="QSY37" s="291"/>
      <c r="QSZ37" s="291"/>
      <c r="QTA37" s="291"/>
      <c r="QTB37" s="291"/>
      <c r="QTC37" s="291"/>
      <c r="QTD37" s="291"/>
      <c r="QTE37" s="291"/>
      <c r="QTF37" s="291"/>
      <c r="QTG37" s="291"/>
      <c r="QTH37" s="291"/>
      <c r="QTI37" s="291"/>
      <c r="QTJ37" s="291"/>
      <c r="QTK37" s="291"/>
      <c r="QTL37" s="291"/>
      <c r="QTM37" s="291"/>
      <c r="QTN37" s="291"/>
      <c r="QTO37" s="291"/>
      <c r="QTP37" s="291"/>
      <c r="QTQ37" s="291"/>
      <c r="QTR37" s="291"/>
      <c r="QTS37" s="291"/>
      <c r="QTT37" s="291"/>
      <c r="QTU37" s="291"/>
      <c r="QTV37" s="291"/>
      <c r="QTW37" s="291"/>
      <c r="QTX37" s="291"/>
      <c r="QTY37" s="291"/>
      <c r="QTZ37" s="291"/>
      <c r="QUA37" s="291"/>
      <c r="QUB37" s="291"/>
      <c r="QUC37" s="291"/>
      <c r="QUD37" s="291"/>
      <c r="QUE37" s="291"/>
      <c r="QUF37" s="291"/>
      <c r="QUG37" s="291"/>
      <c r="QUH37" s="291"/>
      <c r="QUI37" s="291"/>
      <c r="QUJ37" s="291"/>
      <c r="QUK37" s="291"/>
      <c r="QUL37" s="291"/>
      <c r="QUM37" s="291"/>
      <c r="QUN37" s="291"/>
      <c r="QUO37" s="291"/>
      <c r="QUP37" s="291"/>
      <c r="QUQ37" s="291"/>
      <c r="QUR37" s="291"/>
      <c r="QUS37" s="291"/>
      <c r="QUT37" s="291"/>
      <c r="QUU37" s="291"/>
      <c r="QUV37" s="291"/>
      <c r="QUW37" s="291"/>
      <c r="QUX37" s="291"/>
      <c r="QUY37" s="291"/>
      <c r="QUZ37" s="291"/>
      <c r="QVA37" s="291"/>
      <c r="QVB37" s="291"/>
      <c r="QVC37" s="291"/>
      <c r="QVD37" s="291"/>
      <c r="QVE37" s="291"/>
      <c r="QVF37" s="291"/>
      <c r="QVG37" s="291"/>
      <c r="QVH37" s="291"/>
      <c r="QVI37" s="291"/>
      <c r="QVJ37" s="291"/>
      <c r="QVK37" s="291"/>
      <c r="QVL37" s="291"/>
      <c r="QVM37" s="291"/>
      <c r="QVN37" s="291"/>
      <c r="QVO37" s="291"/>
      <c r="QVP37" s="291"/>
      <c r="QVQ37" s="291"/>
      <c r="QVR37" s="291"/>
      <c r="QVS37" s="291"/>
      <c r="QVT37" s="291"/>
      <c r="QVU37" s="291"/>
      <c r="QVV37" s="291"/>
      <c r="QVW37" s="291"/>
      <c r="QVX37" s="291"/>
      <c r="QVY37" s="291"/>
      <c r="QVZ37" s="291"/>
      <c r="QWA37" s="291"/>
      <c r="QWB37" s="291"/>
      <c r="QWC37" s="291"/>
      <c r="QWD37" s="291"/>
      <c r="QWE37" s="291"/>
      <c r="QWF37" s="291"/>
      <c r="QWG37" s="291"/>
      <c r="QWH37" s="291"/>
      <c r="QWI37" s="291"/>
      <c r="QWJ37" s="291"/>
      <c r="QWK37" s="291"/>
      <c r="QWL37" s="291"/>
      <c r="QWM37" s="291"/>
      <c r="QWN37" s="291"/>
      <c r="QWO37" s="291"/>
      <c r="QWP37" s="291"/>
      <c r="QWQ37" s="291"/>
      <c r="QWR37" s="291"/>
      <c r="QWS37" s="291"/>
      <c r="QWT37" s="291"/>
      <c r="QWU37" s="291"/>
      <c r="QWV37" s="291"/>
      <c r="QWW37" s="291"/>
      <c r="QWX37" s="291"/>
      <c r="QWY37" s="291"/>
      <c r="QWZ37" s="291"/>
      <c r="QXA37" s="291"/>
      <c r="QXB37" s="291"/>
      <c r="QXC37" s="291"/>
      <c r="QXD37" s="291"/>
      <c r="QXE37" s="291"/>
      <c r="QXF37" s="291"/>
      <c r="QXG37" s="291"/>
      <c r="QXH37" s="291"/>
      <c r="QXI37" s="291"/>
      <c r="QXJ37" s="291"/>
      <c r="QXK37" s="291"/>
      <c r="QXL37" s="291"/>
      <c r="QXM37" s="291"/>
      <c r="QXN37" s="291"/>
      <c r="QXO37" s="291"/>
      <c r="QXP37" s="291"/>
      <c r="QXQ37" s="291"/>
      <c r="QXR37" s="291"/>
      <c r="QXS37" s="291"/>
      <c r="QXT37" s="291"/>
      <c r="QXU37" s="291"/>
      <c r="QXV37" s="291"/>
      <c r="QXW37" s="291"/>
      <c r="QXX37" s="291"/>
      <c r="QXY37" s="291"/>
      <c r="QXZ37" s="291"/>
      <c r="QYA37" s="291"/>
      <c r="QYB37" s="291"/>
      <c r="QYC37" s="291"/>
      <c r="QYD37" s="291"/>
      <c r="QYE37" s="291"/>
      <c r="QYF37" s="291"/>
      <c r="QYG37" s="291"/>
      <c r="QYH37" s="291"/>
      <c r="QYI37" s="291"/>
      <c r="QYJ37" s="291"/>
      <c r="QYK37" s="291"/>
      <c r="QYL37" s="291"/>
      <c r="QYM37" s="291"/>
      <c r="QYN37" s="291"/>
      <c r="QYO37" s="291"/>
      <c r="QYP37" s="291"/>
      <c r="QYQ37" s="291"/>
      <c r="QYR37" s="291"/>
      <c r="QYS37" s="291"/>
      <c r="QYT37" s="291"/>
      <c r="QYU37" s="291"/>
      <c r="QYV37" s="291"/>
      <c r="QYW37" s="291"/>
      <c r="QYX37" s="291"/>
      <c r="QYY37" s="291"/>
      <c r="QYZ37" s="291"/>
      <c r="QZA37" s="291"/>
      <c r="QZB37" s="291"/>
      <c r="QZC37" s="291"/>
      <c r="QZD37" s="291"/>
      <c r="QZE37" s="291"/>
      <c r="QZF37" s="291"/>
      <c r="QZG37" s="291"/>
      <c r="QZH37" s="291"/>
      <c r="QZI37" s="291"/>
      <c r="QZJ37" s="291"/>
      <c r="QZK37" s="291"/>
      <c r="QZL37" s="291"/>
      <c r="QZM37" s="291"/>
      <c r="QZN37" s="291"/>
      <c r="QZO37" s="291"/>
      <c r="QZP37" s="291"/>
      <c r="QZQ37" s="291"/>
      <c r="QZR37" s="291"/>
      <c r="QZS37" s="291"/>
      <c r="QZT37" s="291"/>
      <c r="QZU37" s="291"/>
      <c r="QZV37" s="291"/>
      <c r="QZW37" s="291"/>
      <c r="QZX37" s="291"/>
      <c r="QZY37" s="291"/>
      <c r="QZZ37" s="291"/>
      <c r="RAA37" s="291"/>
      <c r="RAB37" s="291"/>
      <c r="RAC37" s="291"/>
      <c r="RAD37" s="291"/>
      <c r="RAE37" s="291"/>
      <c r="RAF37" s="291"/>
      <c r="RAG37" s="291"/>
      <c r="RAH37" s="291"/>
      <c r="RAI37" s="291"/>
      <c r="RAJ37" s="291"/>
      <c r="RAK37" s="291"/>
      <c r="RAL37" s="291"/>
      <c r="RAM37" s="291"/>
      <c r="RAN37" s="291"/>
      <c r="RAO37" s="291"/>
      <c r="RAP37" s="291"/>
      <c r="RAQ37" s="291"/>
      <c r="RAR37" s="291"/>
      <c r="RAS37" s="291"/>
      <c r="RAT37" s="291"/>
      <c r="RAU37" s="291"/>
      <c r="RAV37" s="291"/>
      <c r="RAW37" s="291"/>
      <c r="RAX37" s="291"/>
      <c r="RAY37" s="291"/>
      <c r="RAZ37" s="291"/>
      <c r="RBA37" s="291"/>
      <c r="RBB37" s="291"/>
      <c r="RBC37" s="291"/>
      <c r="RBD37" s="291"/>
      <c r="RBE37" s="291"/>
      <c r="RBF37" s="291"/>
      <c r="RBG37" s="291"/>
      <c r="RBH37" s="291"/>
      <c r="RBI37" s="291"/>
      <c r="RBJ37" s="291"/>
      <c r="RBK37" s="291"/>
      <c r="RBL37" s="291"/>
      <c r="RBM37" s="291"/>
      <c r="RBN37" s="291"/>
      <c r="RBO37" s="291"/>
      <c r="RBP37" s="291"/>
      <c r="RBQ37" s="291"/>
      <c r="RBR37" s="291"/>
      <c r="RBS37" s="291"/>
      <c r="RBT37" s="291"/>
      <c r="RBU37" s="291"/>
      <c r="RBV37" s="291"/>
      <c r="RBW37" s="291"/>
      <c r="RBX37" s="291"/>
      <c r="RBY37" s="291"/>
      <c r="RBZ37" s="291"/>
      <c r="RCA37" s="291"/>
      <c r="RCB37" s="291"/>
      <c r="RCC37" s="291"/>
      <c r="RCD37" s="291"/>
      <c r="RCE37" s="291"/>
      <c r="RCF37" s="291"/>
      <c r="RCG37" s="291"/>
      <c r="RCH37" s="291"/>
      <c r="RCI37" s="291"/>
      <c r="RCJ37" s="291"/>
      <c r="RCK37" s="291"/>
      <c r="RCL37" s="291"/>
      <c r="RCM37" s="291"/>
      <c r="RCN37" s="291"/>
      <c r="RCO37" s="291"/>
      <c r="RCP37" s="291"/>
      <c r="RCQ37" s="291"/>
      <c r="RCR37" s="291"/>
      <c r="RCS37" s="291"/>
      <c r="RCT37" s="291"/>
      <c r="RCU37" s="291"/>
      <c r="RCV37" s="291"/>
      <c r="RCW37" s="291"/>
      <c r="RCX37" s="291"/>
      <c r="RCY37" s="291"/>
      <c r="RCZ37" s="291"/>
      <c r="RDA37" s="291"/>
      <c r="RDB37" s="291"/>
      <c r="RDC37" s="291"/>
      <c r="RDD37" s="291"/>
      <c r="RDE37" s="291"/>
      <c r="RDF37" s="291"/>
      <c r="RDG37" s="291"/>
      <c r="RDH37" s="291"/>
      <c r="RDI37" s="291"/>
      <c r="RDJ37" s="291"/>
      <c r="RDK37" s="291"/>
      <c r="RDL37" s="291"/>
      <c r="RDM37" s="291"/>
      <c r="RDN37" s="291"/>
      <c r="RDO37" s="291"/>
      <c r="RDP37" s="291"/>
      <c r="RDQ37" s="291"/>
      <c r="RDR37" s="291"/>
      <c r="RDS37" s="291"/>
      <c r="RDT37" s="291"/>
      <c r="RDU37" s="291"/>
      <c r="RDV37" s="291"/>
      <c r="RDW37" s="291"/>
      <c r="RDX37" s="291"/>
      <c r="RDY37" s="291"/>
      <c r="RDZ37" s="291"/>
      <c r="REA37" s="291"/>
      <c r="REB37" s="291"/>
      <c r="REC37" s="291"/>
      <c r="RED37" s="291"/>
      <c r="REE37" s="291"/>
      <c r="REF37" s="291"/>
      <c r="REG37" s="291"/>
      <c r="REH37" s="291"/>
      <c r="REI37" s="291"/>
      <c r="REJ37" s="291"/>
      <c r="REK37" s="291"/>
      <c r="REL37" s="291"/>
      <c r="REM37" s="291"/>
      <c r="REN37" s="291"/>
      <c r="REO37" s="291"/>
      <c r="REP37" s="291"/>
      <c r="REQ37" s="291"/>
      <c r="RER37" s="291"/>
      <c r="RES37" s="291"/>
      <c r="RET37" s="291"/>
      <c r="REU37" s="291"/>
      <c r="REV37" s="291"/>
      <c r="REW37" s="291"/>
      <c r="REX37" s="291"/>
      <c r="REY37" s="291"/>
      <c r="REZ37" s="291"/>
      <c r="RFA37" s="291"/>
      <c r="RFB37" s="291"/>
      <c r="RFC37" s="291"/>
      <c r="RFD37" s="291"/>
      <c r="RFE37" s="291"/>
      <c r="RFF37" s="291"/>
      <c r="RFG37" s="291"/>
      <c r="RFH37" s="291"/>
      <c r="RFI37" s="291"/>
      <c r="RFJ37" s="291"/>
      <c r="RFK37" s="291"/>
      <c r="RFL37" s="291"/>
      <c r="RFM37" s="291"/>
      <c r="RFN37" s="291"/>
      <c r="RFO37" s="291"/>
      <c r="RFP37" s="291"/>
      <c r="RFQ37" s="291"/>
      <c r="RFR37" s="291"/>
      <c r="RFS37" s="291"/>
      <c r="RFT37" s="291"/>
      <c r="RFU37" s="291"/>
      <c r="RFV37" s="291"/>
      <c r="RFW37" s="291"/>
      <c r="RFX37" s="291"/>
      <c r="RFY37" s="291"/>
      <c r="RFZ37" s="291"/>
      <c r="RGA37" s="291"/>
      <c r="RGB37" s="291"/>
      <c r="RGC37" s="291"/>
      <c r="RGD37" s="291"/>
      <c r="RGE37" s="291"/>
      <c r="RGF37" s="291"/>
      <c r="RGG37" s="291"/>
      <c r="RGH37" s="291"/>
      <c r="RGI37" s="291"/>
      <c r="RGJ37" s="291"/>
      <c r="RGK37" s="291"/>
      <c r="RGL37" s="291"/>
      <c r="RGM37" s="291"/>
      <c r="RGN37" s="291"/>
      <c r="RGO37" s="291"/>
      <c r="RGP37" s="291"/>
      <c r="RGQ37" s="291"/>
      <c r="RGR37" s="291"/>
      <c r="RGS37" s="291"/>
      <c r="RGT37" s="291"/>
      <c r="RGU37" s="291"/>
      <c r="RGV37" s="291"/>
      <c r="RGW37" s="291"/>
      <c r="RGX37" s="291"/>
      <c r="RGY37" s="291"/>
      <c r="RGZ37" s="291"/>
      <c r="RHA37" s="291"/>
      <c r="RHB37" s="291"/>
      <c r="RHC37" s="291"/>
      <c r="RHD37" s="291"/>
      <c r="RHE37" s="291"/>
      <c r="RHF37" s="291"/>
      <c r="RHG37" s="291"/>
      <c r="RHH37" s="291"/>
      <c r="RHI37" s="291"/>
      <c r="RHJ37" s="291"/>
      <c r="RHK37" s="291"/>
      <c r="RHL37" s="291"/>
      <c r="RHM37" s="291"/>
      <c r="RHN37" s="291"/>
      <c r="RHO37" s="291"/>
      <c r="RHP37" s="291"/>
      <c r="RHQ37" s="291"/>
      <c r="RHR37" s="291"/>
      <c r="RHS37" s="291"/>
      <c r="RHT37" s="291"/>
      <c r="RHU37" s="291"/>
      <c r="RHV37" s="291"/>
      <c r="RHW37" s="291"/>
      <c r="RHX37" s="291"/>
      <c r="RHY37" s="291"/>
      <c r="RHZ37" s="291"/>
      <c r="RIA37" s="291"/>
      <c r="RIB37" s="291"/>
      <c r="RIC37" s="291"/>
      <c r="RID37" s="291"/>
      <c r="RIE37" s="291"/>
      <c r="RIF37" s="291"/>
      <c r="RIG37" s="291"/>
      <c r="RIH37" s="291"/>
      <c r="RII37" s="291"/>
      <c r="RIJ37" s="291"/>
      <c r="RIK37" s="291"/>
      <c r="RIL37" s="291"/>
      <c r="RIM37" s="291"/>
      <c r="RIN37" s="291"/>
      <c r="RIO37" s="291"/>
      <c r="RIP37" s="291"/>
      <c r="RIQ37" s="291"/>
      <c r="RIR37" s="291"/>
      <c r="RIS37" s="291"/>
      <c r="RIT37" s="291"/>
      <c r="RIU37" s="291"/>
      <c r="RIV37" s="291"/>
      <c r="RIW37" s="291"/>
      <c r="RIX37" s="291"/>
      <c r="RIY37" s="291"/>
      <c r="RIZ37" s="291"/>
      <c r="RJA37" s="291"/>
      <c r="RJB37" s="291"/>
      <c r="RJC37" s="291"/>
      <c r="RJD37" s="291"/>
      <c r="RJE37" s="291"/>
      <c r="RJF37" s="291"/>
      <c r="RJG37" s="291"/>
      <c r="RJH37" s="291"/>
      <c r="RJI37" s="291"/>
      <c r="RJJ37" s="291"/>
      <c r="RJK37" s="291"/>
      <c r="RJL37" s="291"/>
      <c r="RJM37" s="291"/>
      <c r="RJN37" s="291"/>
      <c r="RJO37" s="291"/>
      <c r="RJP37" s="291"/>
      <c r="RJQ37" s="291"/>
      <c r="RJR37" s="291"/>
      <c r="RJS37" s="291"/>
      <c r="RJT37" s="291"/>
      <c r="RJU37" s="291"/>
      <c r="RJV37" s="291"/>
      <c r="RJW37" s="291"/>
      <c r="RJX37" s="291"/>
      <c r="RJY37" s="291"/>
      <c r="RJZ37" s="291"/>
      <c r="RKA37" s="291"/>
      <c r="RKB37" s="291"/>
      <c r="RKC37" s="291"/>
      <c r="RKD37" s="291"/>
      <c r="RKE37" s="291"/>
      <c r="RKF37" s="291"/>
      <c r="RKG37" s="291"/>
      <c r="RKH37" s="291"/>
      <c r="RKI37" s="291"/>
      <c r="RKJ37" s="291"/>
      <c r="RKK37" s="291"/>
      <c r="RKL37" s="291"/>
      <c r="RKM37" s="291"/>
      <c r="RKN37" s="291"/>
      <c r="RKO37" s="291"/>
      <c r="RKP37" s="291"/>
      <c r="RKQ37" s="291"/>
      <c r="RKR37" s="291"/>
      <c r="RKS37" s="291"/>
      <c r="RKT37" s="291"/>
      <c r="RKU37" s="291"/>
      <c r="RKV37" s="291"/>
      <c r="RKW37" s="291"/>
      <c r="RKX37" s="291"/>
      <c r="RKY37" s="291"/>
      <c r="RKZ37" s="291"/>
      <c r="RLA37" s="291"/>
      <c r="RLB37" s="291"/>
      <c r="RLC37" s="291"/>
      <c r="RLD37" s="291"/>
      <c r="RLE37" s="291"/>
      <c r="RLF37" s="291"/>
      <c r="RLG37" s="291"/>
      <c r="RLH37" s="291"/>
      <c r="RLI37" s="291"/>
      <c r="RLJ37" s="291"/>
      <c r="RLK37" s="291"/>
      <c r="RLL37" s="291"/>
      <c r="RLM37" s="291"/>
      <c r="RLN37" s="291"/>
      <c r="RLO37" s="291"/>
      <c r="RLP37" s="291"/>
      <c r="RLQ37" s="291"/>
      <c r="RLR37" s="291"/>
      <c r="RLS37" s="291"/>
      <c r="RLT37" s="291"/>
      <c r="RLU37" s="291"/>
      <c r="RLV37" s="291"/>
      <c r="RLW37" s="291"/>
      <c r="RLX37" s="291"/>
      <c r="RLY37" s="291"/>
      <c r="RLZ37" s="291"/>
      <c r="RMA37" s="291"/>
      <c r="RMB37" s="291"/>
      <c r="RMC37" s="291"/>
      <c r="RMD37" s="291"/>
      <c r="RME37" s="291"/>
      <c r="RMF37" s="291"/>
      <c r="RMG37" s="291"/>
      <c r="RMH37" s="291"/>
      <c r="RMI37" s="291"/>
      <c r="RMJ37" s="291"/>
      <c r="RMK37" s="291"/>
      <c r="RML37" s="291"/>
      <c r="RMM37" s="291"/>
      <c r="RMN37" s="291"/>
      <c r="RMO37" s="291"/>
      <c r="RMP37" s="291"/>
      <c r="RMQ37" s="291"/>
      <c r="RMR37" s="291"/>
      <c r="RMS37" s="291"/>
      <c r="RMT37" s="291"/>
      <c r="RMU37" s="291"/>
      <c r="RMV37" s="291"/>
      <c r="RMW37" s="291"/>
      <c r="RMX37" s="291"/>
      <c r="RMY37" s="291"/>
      <c r="RMZ37" s="291"/>
      <c r="RNA37" s="291"/>
      <c r="RNB37" s="291"/>
      <c r="RNC37" s="291"/>
      <c r="RND37" s="291"/>
      <c r="RNE37" s="291"/>
      <c r="RNF37" s="291"/>
      <c r="RNG37" s="291"/>
      <c r="RNH37" s="291"/>
      <c r="RNI37" s="291"/>
      <c r="RNJ37" s="291"/>
      <c r="RNK37" s="291"/>
      <c r="RNL37" s="291"/>
      <c r="RNM37" s="291"/>
      <c r="RNN37" s="291"/>
      <c r="RNO37" s="291"/>
      <c r="RNP37" s="291"/>
      <c r="RNQ37" s="291"/>
      <c r="RNR37" s="291"/>
      <c r="RNS37" s="291"/>
      <c r="RNT37" s="291"/>
      <c r="RNU37" s="291"/>
      <c r="RNV37" s="291"/>
      <c r="RNW37" s="291"/>
      <c r="RNX37" s="291"/>
      <c r="RNY37" s="291"/>
      <c r="RNZ37" s="291"/>
      <c r="ROA37" s="291"/>
      <c r="ROB37" s="291"/>
      <c r="ROC37" s="291"/>
      <c r="ROD37" s="291"/>
      <c r="ROE37" s="291"/>
      <c r="ROF37" s="291"/>
      <c r="ROG37" s="291"/>
      <c r="ROH37" s="291"/>
      <c r="ROI37" s="291"/>
      <c r="ROJ37" s="291"/>
      <c r="ROK37" s="291"/>
      <c r="ROL37" s="291"/>
      <c r="ROM37" s="291"/>
      <c r="RON37" s="291"/>
      <c r="ROO37" s="291"/>
      <c r="ROP37" s="291"/>
      <c r="ROQ37" s="291"/>
      <c r="ROR37" s="291"/>
      <c r="ROS37" s="291"/>
      <c r="ROT37" s="291"/>
      <c r="ROU37" s="291"/>
      <c r="ROV37" s="291"/>
      <c r="ROW37" s="291"/>
      <c r="ROX37" s="291"/>
      <c r="ROY37" s="291"/>
      <c r="ROZ37" s="291"/>
      <c r="RPA37" s="291"/>
      <c r="RPB37" s="291"/>
      <c r="RPC37" s="291"/>
      <c r="RPD37" s="291"/>
      <c r="RPE37" s="291"/>
      <c r="RPF37" s="291"/>
      <c r="RPG37" s="291"/>
      <c r="RPH37" s="291"/>
      <c r="RPI37" s="291"/>
      <c r="RPJ37" s="291"/>
      <c r="RPK37" s="291"/>
      <c r="RPL37" s="291"/>
      <c r="RPM37" s="291"/>
      <c r="RPN37" s="291"/>
      <c r="RPO37" s="291"/>
      <c r="RPP37" s="291"/>
      <c r="RPQ37" s="291"/>
      <c r="RPR37" s="291"/>
      <c r="RPS37" s="291"/>
      <c r="RPT37" s="291"/>
      <c r="RPU37" s="291"/>
      <c r="RPV37" s="291"/>
      <c r="RPW37" s="291"/>
      <c r="RPX37" s="291"/>
      <c r="RPY37" s="291"/>
      <c r="RPZ37" s="291"/>
      <c r="RQA37" s="291"/>
      <c r="RQB37" s="291"/>
      <c r="RQC37" s="291"/>
      <c r="RQD37" s="291"/>
      <c r="RQE37" s="291"/>
      <c r="RQF37" s="291"/>
      <c r="RQG37" s="291"/>
      <c r="RQH37" s="291"/>
      <c r="RQI37" s="291"/>
      <c r="RQJ37" s="291"/>
      <c r="RQK37" s="291"/>
      <c r="RQL37" s="291"/>
      <c r="RQM37" s="291"/>
      <c r="RQN37" s="291"/>
      <c r="RQO37" s="291"/>
      <c r="RQP37" s="291"/>
      <c r="RQQ37" s="291"/>
      <c r="RQR37" s="291"/>
      <c r="RQS37" s="291"/>
      <c r="RQT37" s="291"/>
      <c r="RQU37" s="291"/>
      <c r="RQV37" s="291"/>
      <c r="RQW37" s="291"/>
      <c r="RQX37" s="291"/>
      <c r="RQY37" s="291"/>
      <c r="RQZ37" s="291"/>
      <c r="RRA37" s="291"/>
      <c r="RRB37" s="291"/>
      <c r="RRC37" s="291"/>
      <c r="RRD37" s="291"/>
      <c r="RRE37" s="291"/>
      <c r="RRF37" s="291"/>
      <c r="RRG37" s="291"/>
      <c r="RRH37" s="291"/>
      <c r="RRI37" s="291"/>
      <c r="RRJ37" s="291"/>
      <c r="RRK37" s="291"/>
      <c r="RRL37" s="291"/>
      <c r="RRM37" s="291"/>
      <c r="RRN37" s="291"/>
      <c r="RRO37" s="291"/>
      <c r="RRP37" s="291"/>
      <c r="RRQ37" s="291"/>
      <c r="RRR37" s="291"/>
      <c r="RRS37" s="291"/>
      <c r="RRT37" s="291"/>
      <c r="RRU37" s="291"/>
      <c r="RRV37" s="291"/>
      <c r="RRW37" s="291"/>
      <c r="RRX37" s="291"/>
      <c r="RRY37" s="291"/>
      <c r="RRZ37" s="291"/>
      <c r="RSA37" s="291"/>
      <c r="RSB37" s="291"/>
      <c r="RSC37" s="291"/>
      <c r="RSD37" s="291"/>
      <c r="RSE37" s="291"/>
      <c r="RSF37" s="291"/>
      <c r="RSG37" s="291"/>
      <c r="RSH37" s="291"/>
      <c r="RSI37" s="291"/>
      <c r="RSJ37" s="291"/>
      <c r="RSK37" s="291"/>
      <c r="RSL37" s="291"/>
      <c r="RSM37" s="291"/>
      <c r="RSN37" s="291"/>
      <c r="RSO37" s="291"/>
      <c r="RSP37" s="291"/>
      <c r="RSQ37" s="291"/>
      <c r="RSR37" s="291"/>
      <c r="RSS37" s="291"/>
      <c r="RST37" s="291"/>
      <c r="RSU37" s="291"/>
      <c r="RSV37" s="291"/>
      <c r="RSW37" s="291"/>
      <c r="RSX37" s="291"/>
      <c r="RSY37" s="291"/>
      <c r="RSZ37" s="291"/>
      <c r="RTA37" s="291"/>
      <c r="RTB37" s="291"/>
      <c r="RTC37" s="291"/>
      <c r="RTD37" s="291"/>
      <c r="RTE37" s="291"/>
      <c r="RTF37" s="291"/>
      <c r="RTG37" s="291"/>
      <c r="RTH37" s="291"/>
      <c r="RTI37" s="291"/>
      <c r="RTJ37" s="291"/>
      <c r="RTK37" s="291"/>
      <c r="RTL37" s="291"/>
      <c r="RTM37" s="291"/>
      <c r="RTN37" s="291"/>
      <c r="RTO37" s="291"/>
      <c r="RTP37" s="291"/>
      <c r="RTQ37" s="291"/>
      <c r="RTR37" s="291"/>
      <c r="RTS37" s="291"/>
      <c r="RTT37" s="291"/>
      <c r="RTU37" s="291"/>
      <c r="RTV37" s="291"/>
      <c r="RTW37" s="291"/>
      <c r="RTX37" s="291"/>
      <c r="RTY37" s="291"/>
      <c r="RTZ37" s="291"/>
      <c r="RUA37" s="291"/>
      <c r="RUB37" s="291"/>
      <c r="RUC37" s="291"/>
      <c r="RUD37" s="291"/>
      <c r="RUE37" s="291"/>
      <c r="RUF37" s="291"/>
      <c r="RUG37" s="291"/>
      <c r="RUH37" s="291"/>
      <c r="RUI37" s="291"/>
      <c r="RUJ37" s="291"/>
      <c r="RUK37" s="291"/>
      <c r="RUL37" s="291"/>
      <c r="RUM37" s="291"/>
      <c r="RUN37" s="291"/>
      <c r="RUO37" s="291"/>
      <c r="RUP37" s="291"/>
      <c r="RUQ37" s="291"/>
      <c r="RUR37" s="291"/>
      <c r="RUS37" s="291"/>
      <c r="RUT37" s="291"/>
      <c r="RUU37" s="291"/>
      <c r="RUV37" s="291"/>
      <c r="RUW37" s="291"/>
      <c r="RUX37" s="291"/>
      <c r="RUY37" s="291"/>
      <c r="RUZ37" s="291"/>
      <c r="RVA37" s="291"/>
      <c r="RVB37" s="291"/>
      <c r="RVC37" s="291"/>
      <c r="RVD37" s="291"/>
      <c r="RVE37" s="291"/>
      <c r="RVF37" s="291"/>
      <c r="RVG37" s="291"/>
      <c r="RVH37" s="291"/>
      <c r="RVI37" s="291"/>
      <c r="RVJ37" s="291"/>
      <c r="RVK37" s="291"/>
      <c r="RVL37" s="291"/>
      <c r="RVM37" s="291"/>
      <c r="RVN37" s="291"/>
      <c r="RVO37" s="291"/>
      <c r="RVP37" s="291"/>
      <c r="RVQ37" s="291"/>
      <c r="RVR37" s="291"/>
      <c r="RVS37" s="291"/>
      <c r="RVT37" s="291"/>
      <c r="RVU37" s="291"/>
      <c r="RVV37" s="291"/>
      <c r="RVW37" s="291"/>
      <c r="RVX37" s="291"/>
      <c r="RVY37" s="291"/>
      <c r="RVZ37" s="291"/>
      <c r="RWA37" s="291"/>
      <c r="RWB37" s="291"/>
      <c r="RWC37" s="291"/>
      <c r="RWD37" s="291"/>
      <c r="RWE37" s="291"/>
      <c r="RWF37" s="291"/>
      <c r="RWG37" s="291"/>
      <c r="RWH37" s="291"/>
      <c r="RWI37" s="291"/>
      <c r="RWJ37" s="291"/>
      <c r="RWK37" s="291"/>
      <c r="RWL37" s="291"/>
      <c r="RWM37" s="291"/>
      <c r="RWN37" s="291"/>
      <c r="RWO37" s="291"/>
      <c r="RWP37" s="291"/>
      <c r="RWQ37" s="291"/>
      <c r="RWR37" s="291"/>
      <c r="RWS37" s="291"/>
      <c r="RWT37" s="291"/>
      <c r="RWU37" s="291"/>
      <c r="RWV37" s="291"/>
      <c r="RWW37" s="291"/>
      <c r="RWX37" s="291"/>
      <c r="RWY37" s="291"/>
      <c r="RWZ37" s="291"/>
      <c r="RXA37" s="291"/>
      <c r="RXB37" s="291"/>
      <c r="RXC37" s="291"/>
      <c r="RXD37" s="291"/>
      <c r="RXE37" s="291"/>
      <c r="RXF37" s="291"/>
      <c r="RXG37" s="291"/>
      <c r="RXH37" s="291"/>
      <c r="RXI37" s="291"/>
      <c r="RXJ37" s="291"/>
      <c r="RXK37" s="291"/>
      <c r="RXL37" s="291"/>
      <c r="RXM37" s="291"/>
      <c r="RXN37" s="291"/>
      <c r="RXO37" s="291"/>
      <c r="RXP37" s="291"/>
      <c r="RXQ37" s="291"/>
      <c r="RXR37" s="291"/>
      <c r="RXS37" s="291"/>
      <c r="RXT37" s="291"/>
      <c r="RXU37" s="291"/>
      <c r="RXV37" s="291"/>
      <c r="RXW37" s="291"/>
      <c r="RXX37" s="291"/>
      <c r="RXY37" s="291"/>
      <c r="RXZ37" s="291"/>
      <c r="RYA37" s="291"/>
      <c r="RYB37" s="291"/>
      <c r="RYC37" s="291"/>
      <c r="RYD37" s="291"/>
      <c r="RYE37" s="291"/>
      <c r="RYF37" s="291"/>
      <c r="RYG37" s="291"/>
      <c r="RYH37" s="291"/>
      <c r="RYI37" s="291"/>
      <c r="RYJ37" s="291"/>
      <c r="RYK37" s="291"/>
      <c r="RYL37" s="291"/>
      <c r="RYM37" s="291"/>
      <c r="RYN37" s="291"/>
      <c r="RYO37" s="291"/>
      <c r="RYP37" s="291"/>
      <c r="RYQ37" s="291"/>
      <c r="RYR37" s="291"/>
      <c r="RYS37" s="291"/>
      <c r="RYT37" s="291"/>
      <c r="RYU37" s="291"/>
      <c r="RYV37" s="291"/>
      <c r="RYW37" s="291"/>
      <c r="RYX37" s="291"/>
      <c r="RYY37" s="291"/>
      <c r="RYZ37" s="291"/>
      <c r="RZA37" s="291"/>
      <c r="RZB37" s="291"/>
      <c r="RZC37" s="291"/>
      <c r="RZD37" s="291"/>
      <c r="RZE37" s="291"/>
      <c r="RZF37" s="291"/>
      <c r="RZG37" s="291"/>
      <c r="RZH37" s="291"/>
      <c r="RZI37" s="291"/>
      <c r="RZJ37" s="291"/>
      <c r="RZK37" s="291"/>
      <c r="RZL37" s="291"/>
      <c r="RZM37" s="291"/>
      <c r="RZN37" s="291"/>
      <c r="RZO37" s="291"/>
      <c r="RZP37" s="291"/>
      <c r="RZQ37" s="291"/>
      <c r="RZR37" s="291"/>
      <c r="RZS37" s="291"/>
      <c r="RZT37" s="291"/>
      <c r="RZU37" s="291"/>
      <c r="RZV37" s="291"/>
      <c r="RZW37" s="291"/>
      <c r="RZX37" s="291"/>
      <c r="RZY37" s="291"/>
      <c r="RZZ37" s="291"/>
      <c r="SAA37" s="291"/>
      <c r="SAB37" s="291"/>
      <c r="SAC37" s="291"/>
      <c r="SAD37" s="291"/>
      <c r="SAE37" s="291"/>
      <c r="SAF37" s="291"/>
      <c r="SAG37" s="291"/>
      <c r="SAH37" s="291"/>
      <c r="SAI37" s="291"/>
      <c r="SAJ37" s="291"/>
      <c r="SAK37" s="291"/>
      <c r="SAL37" s="291"/>
      <c r="SAM37" s="291"/>
      <c r="SAN37" s="291"/>
      <c r="SAO37" s="291"/>
      <c r="SAP37" s="291"/>
      <c r="SAQ37" s="291"/>
      <c r="SAR37" s="291"/>
      <c r="SAS37" s="291"/>
      <c r="SAT37" s="291"/>
      <c r="SAU37" s="291"/>
      <c r="SAV37" s="291"/>
      <c r="SAW37" s="291"/>
      <c r="SAX37" s="291"/>
      <c r="SAY37" s="291"/>
      <c r="SAZ37" s="291"/>
      <c r="SBA37" s="291"/>
      <c r="SBB37" s="291"/>
      <c r="SBC37" s="291"/>
      <c r="SBD37" s="291"/>
      <c r="SBE37" s="291"/>
      <c r="SBF37" s="291"/>
      <c r="SBG37" s="291"/>
      <c r="SBH37" s="291"/>
      <c r="SBI37" s="291"/>
      <c r="SBJ37" s="291"/>
      <c r="SBK37" s="291"/>
      <c r="SBL37" s="291"/>
      <c r="SBM37" s="291"/>
      <c r="SBN37" s="291"/>
      <c r="SBO37" s="291"/>
      <c r="SBP37" s="291"/>
      <c r="SBQ37" s="291"/>
      <c r="SBR37" s="291"/>
      <c r="SBS37" s="291"/>
      <c r="SBT37" s="291"/>
      <c r="SBU37" s="291"/>
      <c r="SBV37" s="291"/>
      <c r="SBW37" s="291"/>
      <c r="SBX37" s="291"/>
      <c r="SBY37" s="291"/>
      <c r="SBZ37" s="291"/>
      <c r="SCA37" s="291"/>
      <c r="SCB37" s="291"/>
      <c r="SCC37" s="291"/>
      <c r="SCD37" s="291"/>
      <c r="SCE37" s="291"/>
      <c r="SCF37" s="291"/>
      <c r="SCG37" s="291"/>
      <c r="SCH37" s="291"/>
      <c r="SCI37" s="291"/>
      <c r="SCJ37" s="291"/>
      <c r="SCK37" s="291"/>
      <c r="SCL37" s="291"/>
      <c r="SCM37" s="291"/>
      <c r="SCN37" s="291"/>
      <c r="SCO37" s="291"/>
      <c r="SCP37" s="291"/>
      <c r="SCQ37" s="291"/>
      <c r="SCR37" s="291"/>
      <c r="SCS37" s="291"/>
      <c r="SCT37" s="291"/>
      <c r="SCU37" s="291"/>
      <c r="SCV37" s="291"/>
      <c r="SCW37" s="291"/>
      <c r="SCX37" s="291"/>
      <c r="SCY37" s="291"/>
      <c r="SCZ37" s="291"/>
      <c r="SDA37" s="291"/>
      <c r="SDB37" s="291"/>
      <c r="SDC37" s="291"/>
      <c r="SDD37" s="291"/>
      <c r="SDE37" s="291"/>
      <c r="SDF37" s="291"/>
      <c r="SDG37" s="291"/>
      <c r="SDH37" s="291"/>
      <c r="SDI37" s="291"/>
      <c r="SDJ37" s="291"/>
      <c r="SDK37" s="291"/>
      <c r="SDL37" s="291"/>
      <c r="SDM37" s="291"/>
      <c r="SDN37" s="291"/>
      <c r="SDO37" s="291"/>
      <c r="SDP37" s="291"/>
      <c r="SDQ37" s="291"/>
      <c r="SDR37" s="291"/>
      <c r="SDS37" s="291"/>
      <c r="SDT37" s="291"/>
      <c r="SDU37" s="291"/>
      <c r="SDV37" s="291"/>
      <c r="SDW37" s="291"/>
      <c r="SDX37" s="291"/>
      <c r="SDY37" s="291"/>
      <c r="SDZ37" s="291"/>
      <c r="SEA37" s="291"/>
      <c r="SEB37" s="291"/>
      <c r="SEC37" s="291"/>
      <c r="SED37" s="291"/>
      <c r="SEE37" s="291"/>
      <c r="SEF37" s="291"/>
      <c r="SEG37" s="291"/>
      <c r="SEH37" s="291"/>
      <c r="SEI37" s="291"/>
      <c r="SEJ37" s="291"/>
      <c r="SEK37" s="291"/>
      <c r="SEL37" s="291"/>
      <c r="SEM37" s="291"/>
      <c r="SEN37" s="291"/>
      <c r="SEO37" s="291"/>
      <c r="SEP37" s="291"/>
      <c r="SEQ37" s="291"/>
      <c r="SER37" s="291"/>
      <c r="SES37" s="291"/>
      <c r="SET37" s="291"/>
      <c r="SEU37" s="291"/>
      <c r="SEV37" s="291"/>
      <c r="SEW37" s="291"/>
      <c r="SEX37" s="291"/>
      <c r="SEY37" s="291"/>
      <c r="SEZ37" s="291"/>
      <c r="SFA37" s="291"/>
      <c r="SFB37" s="291"/>
      <c r="SFC37" s="291"/>
      <c r="SFD37" s="291"/>
      <c r="SFE37" s="291"/>
      <c r="SFF37" s="291"/>
      <c r="SFG37" s="291"/>
      <c r="SFH37" s="291"/>
      <c r="SFI37" s="291"/>
      <c r="SFJ37" s="291"/>
      <c r="SFK37" s="291"/>
      <c r="SFL37" s="291"/>
      <c r="SFM37" s="291"/>
      <c r="SFN37" s="291"/>
      <c r="SFO37" s="291"/>
      <c r="SFP37" s="291"/>
      <c r="SFQ37" s="291"/>
      <c r="SFR37" s="291"/>
      <c r="SFS37" s="291"/>
      <c r="SFT37" s="291"/>
      <c r="SFU37" s="291"/>
      <c r="SFV37" s="291"/>
      <c r="SFW37" s="291"/>
      <c r="SFX37" s="291"/>
      <c r="SFY37" s="291"/>
      <c r="SFZ37" s="291"/>
      <c r="SGA37" s="291"/>
      <c r="SGB37" s="291"/>
      <c r="SGC37" s="291"/>
      <c r="SGD37" s="291"/>
      <c r="SGE37" s="291"/>
      <c r="SGF37" s="291"/>
      <c r="SGG37" s="291"/>
      <c r="SGH37" s="291"/>
      <c r="SGI37" s="291"/>
      <c r="SGJ37" s="291"/>
      <c r="SGK37" s="291"/>
      <c r="SGL37" s="291"/>
      <c r="SGM37" s="291"/>
      <c r="SGN37" s="291"/>
      <c r="SGO37" s="291"/>
      <c r="SGP37" s="291"/>
      <c r="SGQ37" s="291"/>
      <c r="SGR37" s="291"/>
      <c r="SGS37" s="291"/>
      <c r="SGT37" s="291"/>
      <c r="SGU37" s="291"/>
      <c r="SGV37" s="291"/>
      <c r="SGW37" s="291"/>
      <c r="SGX37" s="291"/>
      <c r="SGY37" s="291"/>
      <c r="SGZ37" s="291"/>
      <c r="SHA37" s="291"/>
      <c r="SHB37" s="291"/>
      <c r="SHC37" s="291"/>
      <c r="SHD37" s="291"/>
      <c r="SHE37" s="291"/>
      <c r="SHF37" s="291"/>
      <c r="SHG37" s="291"/>
      <c r="SHH37" s="291"/>
      <c r="SHI37" s="291"/>
      <c r="SHJ37" s="291"/>
      <c r="SHK37" s="291"/>
      <c r="SHL37" s="291"/>
      <c r="SHM37" s="291"/>
      <c r="SHN37" s="291"/>
      <c r="SHO37" s="291"/>
      <c r="SHP37" s="291"/>
      <c r="SHQ37" s="291"/>
      <c r="SHR37" s="291"/>
      <c r="SHS37" s="291"/>
      <c r="SHT37" s="291"/>
      <c r="SHU37" s="291"/>
      <c r="SHV37" s="291"/>
      <c r="SHW37" s="291"/>
      <c r="SHX37" s="291"/>
      <c r="SHY37" s="291"/>
      <c r="SHZ37" s="291"/>
      <c r="SIA37" s="291"/>
      <c r="SIB37" s="291"/>
      <c r="SIC37" s="291"/>
      <c r="SID37" s="291"/>
      <c r="SIE37" s="291"/>
      <c r="SIF37" s="291"/>
      <c r="SIG37" s="291"/>
      <c r="SIH37" s="291"/>
      <c r="SII37" s="291"/>
      <c r="SIJ37" s="291"/>
      <c r="SIK37" s="291"/>
      <c r="SIL37" s="291"/>
      <c r="SIM37" s="291"/>
      <c r="SIN37" s="291"/>
      <c r="SIO37" s="291"/>
      <c r="SIP37" s="291"/>
      <c r="SIQ37" s="291"/>
      <c r="SIR37" s="291"/>
      <c r="SIS37" s="291"/>
      <c r="SIT37" s="291"/>
      <c r="SIU37" s="291"/>
      <c r="SIV37" s="291"/>
      <c r="SIW37" s="291"/>
      <c r="SIX37" s="291"/>
      <c r="SIY37" s="291"/>
      <c r="SIZ37" s="291"/>
      <c r="SJA37" s="291"/>
      <c r="SJB37" s="291"/>
      <c r="SJC37" s="291"/>
      <c r="SJD37" s="291"/>
      <c r="SJE37" s="291"/>
      <c r="SJF37" s="291"/>
      <c r="SJG37" s="291"/>
      <c r="SJH37" s="291"/>
      <c r="SJI37" s="291"/>
      <c r="SJJ37" s="291"/>
      <c r="SJK37" s="291"/>
      <c r="SJL37" s="291"/>
      <c r="SJM37" s="291"/>
      <c r="SJN37" s="291"/>
      <c r="SJO37" s="291"/>
      <c r="SJP37" s="291"/>
      <c r="SJQ37" s="291"/>
      <c r="SJR37" s="291"/>
      <c r="SJS37" s="291"/>
      <c r="SJT37" s="291"/>
      <c r="SJU37" s="291"/>
      <c r="SJV37" s="291"/>
      <c r="SJW37" s="291"/>
      <c r="SJX37" s="291"/>
      <c r="SJY37" s="291"/>
      <c r="SJZ37" s="291"/>
      <c r="SKA37" s="291"/>
      <c r="SKB37" s="291"/>
      <c r="SKC37" s="291"/>
      <c r="SKD37" s="291"/>
      <c r="SKE37" s="291"/>
      <c r="SKF37" s="291"/>
      <c r="SKG37" s="291"/>
      <c r="SKH37" s="291"/>
      <c r="SKI37" s="291"/>
      <c r="SKJ37" s="291"/>
      <c r="SKK37" s="291"/>
      <c r="SKL37" s="291"/>
      <c r="SKM37" s="291"/>
      <c r="SKN37" s="291"/>
      <c r="SKO37" s="291"/>
      <c r="SKP37" s="291"/>
      <c r="SKQ37" s="291"/>
      <c r="SKR37" s="291"/>
      <c r="SKS37" s="291"/>
      <c r="SKT37" s="291"/>
      <c r="SKU37" s="291"/>
      <c r="SKV37" s="291"/>
      <c r="SKW37" s="291"/>
      <c r="SKX37" s="291"/>
      <c r="SKY37" s="291"/>
      <c r="SKZ37" s="291"/>
      <c r="SLA37" s="291"/>
      <c r="SLB37" s="291"/>
      <c r="SLC37" s="291"/>
      <c r="SLD37" s="291"/>
      <c r="SLE37" s="291"/>
      <c r="SLF37" s="291"/>
      <c r="SLG37" s="291"/>
      <c r="SLH37" s="291"/>
      <c r="SLI37" s="291"/>
      <c r="SLJ37" s="291"/>
      <c r="SLK37" s="291"/>
      <c r="SLL37" s="291"/>
      <c r="SLM37" s="291"/>
      <c r="SLN37" s="291"/>
      <c r="SLO37" s="291"/>
      <c r="SLP37" s="291"/>
      <c r="SLQ37" s="291"/>
      <c r="SLR37" s="291"/>
      <c r="SLS37" s="291"/>
      <c r="SLT37" s="291"/>
      <c r="SLU37" s="291"/>
      <c r="SLV37" s="291"/>
      <c r="SLW37" s="291"/>
      <c r="SLX37" s="291"/>
      <c r="SLY37" s="291"/>
      <c r="SLZ37" s="291"/>
      <c r="SMA37" s="291"/>
      <c r="SMB37" s="291"/>
      <c r="SMC37" s="291"/>
      <c r="SMD37" s="291"/>
      <c r="SME37" s="291"/>
      <c r="SMF37" s="291"/>
      <c r="SMG37" s="291"/>
      <c r="SMH37" s="291"/>
      <c r="SMI37" s="291"/>
      <c r="SMJ37" s="291"/>
      <c r="SMK37" s="291"/>
      <c r="SML37" s="291"/>
      <c r="SMM37" s="291"/>
      <c r="SMN37" s="291"/>
      <c r="SMO37" s="291"/>
      <c r="SMP37" s="291"/>
      <c r="SMQ37" s="291"/>
      <c r="SMR37" s="291"/>
      <c r="SMS37" s="291"/>
      <c r="SMT37" s="291"/>
      <c r="SMU37" s="291"/>
      <c r="SMV37" s="291"/>
      <c r="SMW37" s="291"/>
      <c r="SMX37" s="291"/>
      <c r="SMY37" s="291"/>
      <c r="SMZ37" s="291"/>
      <c r="SNA37" s="291"/>
      <c r="SNB37" s="291"/>
      <c r="SNC37" s="291"/>
      <c r="SND37" s="291"/>
      <c r="SNE37" s="291"/>
      <c r="SNF37" s="291"/>
      <c r="SNG37" s="291"/>
      <c r="SNH37" s="291"/>
      <c r="SNI37" s="291"/>
      <c r="SNJ37" s="291"/>
      <c r="SNK37" s="291"/>
      <c r="SNL37" s="291"/>
      <c r="SNM37" s="291"/>
      <c r="SNN37" s="291"/>
      <c r="SNO37" s="291"/>
      <c r="SNP37" s="291"/>
      <c r="SNQ37" s="291"/>
      <c r="SNR37" s="291"/>
      <c r="SNS37" s="291"/>
      <c r="SNT37" s="291"/>
      <c r="SNU37" s="291"/>
      <c r="SNV37" s="291"/>
      <c r="SNW37" s="291"/>
      <c r="SNX37" s="291"/>
      <c r="SNY37" s="291"/>
      <c r="SNZ37" s="291"/>
      <c r="SOA37" s="291"/>
      <c r="SOB37" s="291"/>
      <c r="SOC37" s="291"/>
      <c r="SOD37" s="291"/>
      <c r="SOE37" s="291"/>
      <c r="SOF37" s="291"/>
      <c r="SOG37" s="291"/>
      <c r="SOH37" s="291"/>
      <c r="SOI37" s="291"/>
      <c r="SOJ37" s="291"/>
      <c r="SOK37" s="291"/>
      <c r="SOL37" s="291"/>
      <c r="SOM37" s="291"/>
      <c r="SON37" s="291"/>
      <c r="SOO37" s="291"/>
      <c r="SOP37" s="291"/>
      <c r="SOQ37" s="291"/>
      <c r="SOR37" s="291"/>
      <c r="SOS37" s="291"/>
      <c r="SOT37" s="291"/>
      <c r="SOU37" s="291"/>
      <c r="SOV37" s="291"/>
      <c r="SOW37" s="291"/>
      <c r="SOX37" s="291"/>
      <c r="SOY37" s="291"/>
      <c r="SOZ37" s="291"/>
      <c r="SPA37" s="291"/>
      <c r="SPB37" s="291"/>
      <c r="SPC37" s="291"/>
      <c r="SPD37" s="291"/>
      <c r="SPE37" s="291"/>
      <c r="SPF37" s="291"/>
      <c r="SPG37" s="291"/>
      <c r="SPH37" s="291"/>
      <c r="SPI37" s="291"/>
      <c r="SPJ37" s="291"/>
      <c r="SPK37" s="291"/>
      <c r="SPL37" s="291"/>
      <c r="SPM37" s="291"/>
      <c r="SPN37" s="291"/>
      <c r="SPO37" s="291"/>
      <c r="SPP37" s="291"/>
      <c r="SPQ37" s="291"/>
      <c r="SPR37" s="291"/>
      <c r="SPS37" s="291"/>
      <c r="SPT37" s="291"/>
      <c r="SPU37" s="291"/>
      <c r="SPV37" s="291"/>
      <c r="SPW37" s="291"/>
      <c r="SPX37" s="291"/>
      <c r="SPY37" s="291"/>
      <c r="SPZ37" s="291"/>
      <c r="SQA37" s="291"/>
      <c r="SQB37" s="291"/>
      <c r="SQC37" s="291"/>
      <c r="SQD37" s="291"/>
      <c r="SQE37" s="291"/>
      <c r="SQF37" s="291"/>
      <c r="SQG37" s="291"/>
      <c r="SQH37" s="291"/>
      <c r="SQI37" s="291"/>
      <c r="SQJ37" s="291"/>
      <c r="SQK37" s="291"/>
      <c r="SQL37" s="291"/>
      <c r="SQM37" s="291"/>
      <c r="SQN37" s="291"/>
      <c r="SQO37" s="291"/>
      <c r="SQP37" s="291"/>
      <c r="SQQ37" s="291"/>
      <c r="SQR37" s="291"/>
      <c r="SQS37" s="291"/>
      <c r="SQT37" s="291"/>
      <c r="SQU37" s="291"/>
      <c r="SQV37" s="291"/>
      <c r="SQW37" s="291"/>
      <c r="SQX37" s="291"/>
      <c r="SQY37" s="291"/>
      <c r="SQZ37" s="291"/>
      <c r="SRA37" s="291"/>
      <c r="SRB37" s="291"/>
      <c r="SRC37" s="291"/>
      <c r="SRD37" s="291"/>
      <c r="SRE37" s="291"/>
      <c r="SRF37" s="291"/>
      <c r="SRG37" s="291"/>
      <c r="SRH37" s="291"/>
      <c r="SRI37" s="291"/>
      <c r="SRJ37" s="291"/>
      <c r="SRK37" s="291"/>
      <c r="SRL37" s="291"/>
      <c r="SRM37" s="291"/>
      <c r="SRN37" s="291"/>
      <c r="SRO37" s="291"/>
      <c r="SRP37" s="291"/>
      <c r="SRQ37" s="291"/>
      <c r="SRR37" s="291"/>
      <c r="SRS37" s="291"/>
      <c r="SRT37" s="291"/>
      <c r="SRU37" s="291"/>
      <c r="SRV37" s="291"/>
      <c r="SRW37" s="291"/>
      <c r="SRX37" s="291"/>
      <c r="SRY37" s="291"/>
      <c r="SRZ37" s="291"/>
      <c r="SSA37" s="291"/>
      <c r="SSB37" s="291"/>
      <c r="SSC37" s="291"/>
      <c r="SSD37" s="291"/>
      <c r="SSE37" s="291"/>
      <c r="SSF37" s="291"/>
      <c r="SSG37" s="291"/>
      <c r="SSH37" s="291"/>
      <c r="SSI37" s="291"/>
      <c r="SSJ37" s="291"/>
      <c r="SSK37" s="291"/>
      <c r="SSL37" s="291"/>
      <c r="SSM37" s="291"/>
      <c r="SSN37" s="291"/>
      <c r="SSO37" s="291"/>
      <c r="SSP37" s="291"/>
      <c r="SSQ37" s="291"/>
      <c r="SSR37" s="291"/>
      <c r="SSS37" s="291"/>
      <c r="SST37" s="291"/>
      <c r="SSU37" s="291"/>
      <c r="SSV37" s="291"/>
      <c r="SSW37" s="291"/>
      <c r="SSX37" s="291"/>
      <c r="SSY37" s="291"/>
      <c r="SSZ37" s="291"/>
      <c r="STA37" s="291"/>
      <c r="STB37" s="291"/>
      <c r="STC37" s="291"/>
      <c r="STD37" s="291"/>
      <c r="STE37" s="291"/>
      <c r="STF37" s="291"/>
      <c r="STG37" s="291"/>
      <c r="STH37" s="291"/>
      <c r="STI37" s="291"/>
      <c r="STJ37" s="291"/>
      <c r="STK37" s="291"/>
      <c r="STL37" s="291"/>
      <c r="STM37" s="291"/>
      <c r="STN37" s="291"/>
      <c r="STO37" s="291"/>
      <c r="STP37" s="291"/>
      <c r="STQ37" s="291"/>
      <c r="STR37" s="291"/>
      <c r="STS37" s="291"/>
      <c r="STT37" s="291"/>
      <c r="STU37" s="291"/>
      <c r="STV37" s="291"/>
      <c r="STW37" s="291"/>
      <c r="STX37" s="291"/>
      <c r="STY37" s="291"/>
      <c r="STZ37" s="291"/>
      <c r="SUA37" s="291"/>
      <c r="SUB37" s="291"/>
      <c r="SUC37" s="291"/>
      <c r="SUD37" s="291"/>
      <c r="SUE37" s="291"/>
      <c r="SUF37" s="291"/>
      <c r="SUG37" s="291"/>
      <c r="SUH37" s="291"/>
      <c r="SUI37" s="291"/>
      <c r="SUJ37" s="291"/>
      <c r="SUK37" s="291"/>
      <c r="SUL37" s="291"/>
      <c r="SUM37" s="291"/>
      <c r="SUN37" s="291"/>
      <c r="SUO37" s="291"/>
      <c r="SUP37" s="291"/>
      <c r="SUQ37" s="291"/>
      <c r="SUR37" s="291"/>
      <c r="SUS37" s="291"/>
      <c r="SUT37" s="291"/>
      <c r="SUU37" s="291"/>
      <c r="SUV37" s="291"/>
      <c r="SUW37" s="291"/>
      <c r="SUX37" s="291"/>
      <c r="SUY37" s="291"/>
      <c r="SUZ37" s="291"/>
      <c r="SVA37" s="291"/>
      <c r="SVB37" s="291"/>
      <c r="SVC37" s="291"/>
      <c r="SVD37" s="291"/>
      <c r="SVE37" s="291"/>
      <c r="SVF37" s="291"/>
      <c r="SVG37" s="291"/>
      <c r="SVH37" s="291"/>
      <c r="SVI37" s="291"/>
      <c r="SVJ37" s="291"/>
      <c r="SVK37" s="291"/>
      <c r="SVL37" s="291"/>
      <c r="SVM37" s="291"/>
      <c r="SVN37" s="291"/>
      <c r="SVO37" s="291"/>
      <c r="SVP37" s="291"/>
      <c r="SVQ37" s="291"/>
      <c r="SVR37" s="291"/>
      <c r="SVS37" s="291"/>
      <c r="SVT37" s="291"/>
      <c r="SVU37" s="291"/>
      <c r="SVV37" s="291"/>
      <c r="SVW37" s="291"/>
      <c r="SVX37" s="291"/>
      <c r="SVY37" s="291"/>
      <c r="SVZ37" s="291"/>
      <c r="SWA37" s="291"/>
      <c r="SWB37" s="291"/>
      <c r="SWC37" s="291"/>
      <c r="SWD37" s="291"/>
      <c r="SWE37" s="291"/>
      <c r="SWF37" s="291"/>
      <c r="SWG37" s="291"/>
      <c r="SWH37" s="291"/>
      <c r="SWI37" s="291"/>
      <c r="SWJ37" s="291"/>
      <c r="SWK37" s="291"/>
      <c r="SWL37" s="291"/>
      <c r="SWM37" s="291"/>
      <c r="SWN37" s="291"/>
      <c r="SWO37" s="291"/>
      <c r="SWP37" s="291"/>
      <c r="SWQ37" s="291"/>
      <c r="SWR37" s="291"/>
      <c r="SWS37" s="291"/>
      <c r="SWT37" s="291"/>
      <c r="SWU37" s="291"/>
      <c r="SWV37" s="291"/>
      <c r="SWW37" s="291"/>
      <c r="SWX37" s="291"/>
      <c r="SWY37" s="291"/>
      <c r="SWZ37" s="291"/>
      <c r="SXA37" s="291"/>
      <c r="SXB37" s="291"/>
      <c r="SXC37" s="291"/>
      <c r="SXD37" s="291"/>
      <c r="SXE37" s="291"/>
      <c r="SXF37" s="291"/>
      <c r="SXG37" s="291"/>
      <c r="SXH37" s="291"/>
      <c r="SXI37" s="291"/>
      <c r="SXJ37" s="291"/>
      <c r="SXK37" s="291"/>
      <c r="SXL37" s="291"/>
      <c r="SXM37" s="291"/>
      <c r="SXN37" s="291"/>
      <c r="SXO37" s="291"/>
      <c r="SXP37" s="291"/>
      <c r="SXQ37" s="291"/>
      <c r="SXR37" s="291"/>
      <c r="SXS37" s="291"/>
      <c r="SXT37" s="291"/>
      <c r="SXU37" s="291"/>
      <c r="SXV37" s="291"/>
      <c r="SXW37" s="291"/>
      <c r="SXX37" s="291"/>
      <c r="SXY37" s="291"/>
      <c r="SXZ37" s="291"/>
      <c r="SYA37" s="291"/>
      <c r="SYB37" s="291"/>
      <c r="SYC37" s="291"/>
      <c r="SYD37" s="291"/>
      <c r="SYE37" s="291"/>
      <c r="SYF37" s="291"/>
      <c r="SYG37" s="291"/>
      <c r="SYH37" s="291"/>
      <c r="SYI37" s="291"/>
      <c r="SYJ37" s="291"/>
      <c r="SYK37" s="291"/>
      <c r="SYL37" s="291"/>
      <c r="SYM37" s="291"/>
      <c r="SYN37" s="291"/>
      <c r="SYO37" s="291"/>
      <c r="SYP37" s="291"/>
      <c r="SYQ37" s="291"/>
      <c r="SYR37" s="291"/>
      <c r="SYS37" s="291"/>
      <c r="SYT37" s="291"/>
      <c r="SYU37" s="291"/>
      <c r="SYV37" s="291"/>
      <c r="SYW37" s="291"/>
      <c r="SYX37" s="291"/>
      <c r="SYY37" s="291"/>
      <c r="SYZ37" s="291"/>
      <c r="SZA37" s="291"/>
      <c r="SZB37" s="291"/>
      <c r="SZC37" s="291"/>
      <c r="SZD37" s="291"/>
      <c r="SZE37" s="291"/>
      <c r="SZF37" s="291"/>
      <c r="SZG37" s="291"/>
      <c r="SZH37" s="291"/>
      <c r="SZI37" s="291"/>
      <c r="SZJ37" s="291"/>
      <c r="SZK37" s="291"/>
      <c r="SZL37" s="291"/>
      <c r="SZM37" s="291"/>
      <c r="SZN37" s="291"/>
      <c r="SZO37" s="291"/>
      <c r="SZP37" s="291"/>
      <c r="SZQ37" s="291"/>
      <c r="SZR37" s="291"/>
      <c r="SZS37" s="291"/>
      <c r="SZT37" s="291"/>
      <c r="SZU37" s="291"/>
      <c r="SZV37" s="291"/>
      <c r="SZW37" s="291"/>
      <c r="SZX37" s="291"/>
      <c r="SZY37" s="291"/>
      <c r="SZZ37" s="291"/>
      <c r="TAA37" s="291"/>
      <c r="TAB37" s="291"/>
      <c r="TAC37" s="291"/>
      <c r="TAD37" s="291"/>
      <c r="TAE37" s="291"/>
      <c r="TAF37" s="291"/>
      <c r="TAG37" s="291"/>
      <c r="TAH37" s="291"/>
      <c r="TAI37" s="291"/>
      <c r="TAJ37" s="291"/>
      <c r="TAK37" s="291"/>
      <c r="TAL37" s="291"/>
      <c r="TAM37" s="291"/>
      <c r="TAN37" s="291"/>
      <c r="TAO37" s="291"/>
      <c r="TAP37" s="291"/>
      <c r="TAQ37" s="291"/>
      <c r="TAR37" s="291"/>
      <c r="TAS37" s="291"/>
      <c r="TAT37" s="291"/>
      <c r="TAU37" s="291"/>
      <c r="TAV37" s="291"/>
      <c r="TAW37" s="291"/>
      <c r="TAX37" s="291"/>
      <c r="TAY37" s="291"/>
      <c r="TAZ37" s="291"/>
      <c r="TBA37" s="291"/>
      <c r="TBB37" s="291"/>
      <c r="TBC37" s="291"/>
      <c r="TBD37" s="291"/>
      <c r="TBE37" s="291"/>
      <c r="TBF37" s="291"/>
      <c r="TBG37" s="291"/>
      <c r="TBH37" s="291"/>
      <c r="TBI37" s="291"/>
      <c r="TBJ37" s="291"/>
      <c r="TBK37" s="291"/>
      <c r="TBL37" s="291"/>
      <c r="TBM37" s="291"/>
      <c r="TBN37" s="291"/>
      <c r="TBO37" s="291"/>
      <c r="TBP37" s="291"/>
      <c r="TBQ37" s="291"/>
      <c r="TBR37" s="291"/>
      <c r="TBS37" s="291"/>
      <c r="TBT37" s="291"/>
      <c r="TBU37" s="291"/>
      <c r="TBV37" s="291"/>
      <c r="TBW37" s="291"/>
      <c r="TBX37" s="291"/>
      <c r="TBY37" s="291"/>
      <c r="TBZ37" s="291"/>
      <c r="TCA37" s="291"/>
      <c r="TCB37" s="291"/>
      <c r="TCC37" s="291"/>
      <c r="TCD37" s="291"/>
      <c r="TCE37" s="291"/>
      <c r="TCF37" s="291"/>
      <c r="TCG37" s="291"/>
      <c r="TCH37" s="291"/>
      <c r="TCI37" s="291"/>
      <c r="TCJ37" s="291"/>
      <c r="TCK37" s="291"/>
      <c r="TCL37" s="291"/>
      <c r="TCM37" s="291"/>
      <c r="TCN37" s="291"/>
      <c r="TCO37" s="291"/>
      <c r="TCP37" s="291"/>
      <c r="TCQ37" s="291"/>
      <c r="TCR37" s="291"/>
      <c r="TCS37" s="291"/>
      <c r="TCT37" s="291"/>
      <c r="TCU37" s="291"/>
      <c r="TCV37" s="291"/>
      <c r="TCW37" s="291"/>
      <c r="TCX37" s="291"/>
      <c r="TCY37" s="291"/>
      <c r="TCZ37" s="291"/>
      <c r="TDA37" s="291"/>
      <c r="TDB37" s="291"/>
      <c r="TDC37" s="291"/>
      <c r="TDD37" s="291"/>
      <c r="TDE37" s="291"/>
      <c r="TDF37" s="291"/>
      <c r="TDG37" s="291"/>
      <c r="TDH37" s="291"/>
      <c r="TDI37" s="291"/>
      <c r="TDJ37" s="291"/>
      <c r="TDK37" s="291"/>
      <c r="TDL37" s="291"/>
      <c r="TDM37" s="291"/>
      <c r="TDN37" s="291"/>
      <c r="TDO37" s="291"/>
      <c r="TDP37" s="291"/>
      <c r="TDQ37" s="291"/>
      <c r="TDR37" s="291"/>
      <c r="TDS37" s="291"/>
      <c r="TDT37" s="291"/>
      <c r="TDU37" s="291"/>
      <c r="TDV37" s="291"/>
      <c r="TDW37" s="291"/>
      <c r="TDX37" s="291"/>
      <c r="TDY37" s="291"/>
      <c r="TDZ37" s="291"/>
      <c r="TEA37" s="291"/>
      <c r="TEB37" s="291"/>
      <c r="TEC37" s="291"/>
      <c r="TED37" s="291"/>
      <c r="TEE37" s="291"/>
      <c r="TEF37" s="291"/>
      <c r="TEG37" s="291"/>
      <c r="TEH37" s="291"/>
      <c r="TEI37" s="291"/>
      <c r="TEJ37" s="291"/>
      <c r="TEK37" s="291"/>
      <c r="TEL37" s="291"/>
      <c r="TEM37" s="291"/>
      <c r="TEN37" s="291"/>
      <c r="TEO37" s="291"/>
      <c r="TEP37" s="291"/>
      <c r="TEQ37" s="291"/>
      <c r="TER37" s="291"/>
      <c r="TES37" s="291"/>
      <c r="TET37" s="291"/>
      <c r="TEU37" s="291"/>
      <c r="TEV37" s="291"/>
      <c r="TEW37" s="291"/>
      <c r="TEX37" s="291"/>
      <c r="TEY37" s="291"/>
      <c r="TEZ37" s="291"/>
      <c r="TFA37" s="291"/>
      <c r="TFB37" s="291"/>
      <c r="TFC37" s="291"/>
      <c r="TFD37" s="291"/>
      <c r="TFE37" s="291"/>
      <c r="TFF37" s="291"/>
      <c r="TFG37" s="291"/>
      <c r="TFH37" s="291"/>
      <c r="TFI37" s="291"/>
      <c r="TFJ37" s="291"/>
      <c r="TFK37" s="291"/>
      <c r="TFL37" s="291"/>
      <c r="TFM37" s="291"/>
      <c r="TFN37" s="291"/>
      <c r="TFO37" s="291"/>
      <c r="TFP37" s="291"/>
      <c r="TFQ37" s="291"/>
      <c r="TFR37" s="291"/>
      <c r="TFS37" s="291"/>
      <c r="TFT37" s="291"/>
      <c r="TFU37" s="291"/>
      <c r="TFV37" s="291"/>
      <c r="TFW37" s="291"/>
      <c r="TFX37" s="291"/>
      <c r="TFY37" s="291"/>
      <c r="TFZ37" s="291"/>
      <c r="TGA37" s="291"/>
      <c r="TGB37" s="291"/>
      <c r="TGC37" s="291"/>
      <c r="TGD37" s="291"/>
      <c r="TGE37" s="291"/>
      <c r="TGF37" s="291"/>
      <c r="TGG37" s="291"/>
      <c r="TGH37" s="291"/>
      <c r="TGI37" s="291"/>
      <c r="TGJ37" s="291"/>
      <c r="TGK37" s="291"/>
      <c r="TGL37" s="291"/>
      <c r="TGM37" s="291"/>
      <c r="TGN37" s="291"/>
      <c r="TGO37" s="291"/>
      <c r="TGP37" s="291"/>
      <c r="TGQ37" s="291"/>
      <c r="TGR37" s="291"/>
      <c r="TGS37" s="291"/>
      <c r="TGT37" s="291"/>
      <c r="TGU37" s="291"/>
      <c r="TGV37" s="291"/>
      <c r="TGW37" s="291"/>
      <c r="TGX37" s="291"/>
      <c r="TGY37" s="291"/>
      <c r="TGZ37" s="291"/>
      <c r="THA37" s="291"/>
      <c r="THB37" s="291"/>
      <c r="THC37" s="291"/>
      <c r="THD37" s="291"/>
      <c r="THE37" s="291"/>
      <c r="THF37" s="291"/>
      <c r="THG37" s="291"/>
      <c r="THH37" s="291"/>
      <c r="THI37" s="291"/>
      <c r="THJ37" s="291"/>
      <c r="THK37" s="291"/>
      <c r="THL37" s="291"/>
      <c r="THM37" s="291"/>
      <c r="THN37" s="291"/>
      <c r="THO37" s="291"/>
      <c r="THP37" s="291"/>
      <c r="THQ37" s="291"/>
      <c r="THR37" s="291"/>
      <c r="THS37" s="291"/>
      <c r="THT37" s="291"/>
      <c r="THU37" s="291"/>
      <c r="THV37" s="291"/>
      <c r="THW37" s="291"/>
      <c r="THX37" s="291"/>
      <c r="THY37" s="291"/>
      <c r="THZ37" s="291"/>
      <c r="TIA37" s="291"/>
      <c r="TIB37" s="291"/>
      <c r="TIC37" s="291"/>
      <c r="TID37" s="291"/>
      <c r="TIE37" s="291"/>
      <c r="TIF37" s="291"/>
      <c r="TIG37" s="291"/>
      <c r="TIH37" s="291"/>
      <c r="TII37" s="291"/>
      <c r="TIJ37" s="291"/>
      <c r="TIK37" s="291"/>
      <c r="TIL37" s="291"/>
      <c r="TIM37" s="291"/>
      <c r="TIN37" s="291"/>
      <c r="TIO37" s="291"/>
      <c r="TIP37" s="291"/>
      <c r="TIQ37" s="291"/>
      <c r="TIR37" s="291"/>
      <c r="TIS37" s="291"/>
      <c r="TIT37" s="291"/>
      <c r="TIU37" s="291"/>
      <c r="TIV37" s="291"/>
      <c r="TIW37" s="291"/>
      <c r="TIX37" s="291"/>
      <c r="TIY37" s="291"/>
      <c r="TIZ37" s="291"/>
      <c r="TJA37" s="291"/>
      <c r="TJB37" s="291"/>
      <c r="TJC37" s="291"/>
      <c r="TJD37" s="291"/>
      <c r="TJE37" s="291"/>
      <c r="TJF37" s="291"/>
      <c r="TJG37" s="291"/>
      <c r="TJH37" s="291"/>
      <c r="TJI37" s="291"/>
      <c r="TJJ37" s="291"/>
      <c r="TJK37" s="291"/>
      <c r="TJL37" s="291"/>
      <c r="TJM37" s="291"/>
      <c r="TJN37" s="291"/>
      <c r="TJO37" s="291"/>
      <c r="TJP37" s="291"/>
      <c r="TJQ37" s="291"/>
      <c r="TJR37" s="291"/>
      <c r="TJS37" s="291"/>
      <c r="TJT37" s="291"/>
      <c r="TJU37" s="291"/>
      <c r="TJV37" s="291"/>
      <c r="TJW37" s="291"/>
      <c r="TJX37" s="291"/>
      <c r="TJY37" s="291"/>
      <c r="TJZ37" s="291"/>
      <c r="TKA37" s="291"/>
      <c r="TKB37" s="291"/>
      <c r="TKC37" s="291"/>
      <c r="TKD37" s="291"/>
      <c r="TKE37" s="291"/>
      <c r="TKF37" s="291"/>
      <c r="TKG37" s="291"/>
      <c r="TKH37" s="291"/>
      <c r="TKI37" s="291"/>
      <c r="TKJ37" s="291"/>
      <c r="TKK37" s="291"/>
      <c r="TKL37" s="291"/>
      <c r="TKM37" s="291"/>
      <c r="TKN37" s="291"/>
      <c r="TKO37" s="291"/>
      <c r="TKP37" s="291"/>
      <c r="TKQ37" s="291"/>
      <c r="TKR37" s="291"/>
      <c r="TKS37" s="291"/>
      <c r="TKT37" s="291"/>
      <c r="TKU37" s="291"/>
      <c r="TKV37" s="291"/>
      <c r="TKW37" s="291"/>
      <c r="TKX37" s="291"/>
      <c r="TKY37" s="291"/>
      <c r="TKZ37" s="291"/>
      <c r="TLA37" s="291"/>
      <c r="TLB37" s="291"/>
      <c r="TLC37" s="291"/>
      <c r="TLD37" s="291"/>
      <c r="TLE37" s="291"/>
      <c r="TLF37" s="291"/>
      <c r="TLG37" s="291"/>
      <c r="TLH37" s="291"/>
      <c r="TLI37" s="291"/>
      <c r="TLJ37" s="291"/>
      <c r="TLK37" s="291"/>
      <c r="TLL37" s="291"/>
      <c r="TLM37" s="291"/>
      <c r="TLN37" s="291"/>
      <c r="TLO37" s="291"/>
      <c r="TLP37" s="291"/>
      <c r="TLQ37" s="291"/>
      <c r="TLR37" s="291"/>
      <c r="TLS37" s="291"/>
      <c r="TLT37" s="291"/>
      <c r="TLU37" s="291"/>
      <c r="TLV37" s="291"/>
      <c r="TLW37" s="291"/>
      <c r="TLX37" s="291"/>
      <c r="TLY37" s="291"/>
      <c r="TLZ37" s="291"/>
      <c r="TMA37" s="291"/>
      <c r="TMB37" s="291"/>
      <c r="TMC37" s="291"/>
      <c r="TMD37" s="291"/>
      <c r="TME37" s="291"/>
      <c r="TMF37" s="291"/>
      <c r="TMG37" s="291"/>
      <c r="TMH37" s="291"/>
      <c r="TMI37" s="291"/>
      <c r="TMJ37" s="291"/>
      <c r="TMK37" s="291"/>
      <c r="TML37" s="291"/>
      <c r="TMM37" s="291"/>
      <c r="TMN37" s="291"/>
      <c r="TMO37" s="291"/>
      <c r="TMP37" s="291"/>
      <c r="TMQ37" s="291"/>
      <c r="TMR37" s="291"/>
      <c r="TMS37" s="291"/>
      <c r="TMT37" s="291"/>
      <c r="TMU37" s="291"/>
      <c r="TMV37" s="291"/>
      <c r="TMW37" s="291"/>
      <c r="TMX37" s="291"/>
      <c r="TMY37" s="291"/>
      <c r="TMZ37" s="291"/>
      <c r="TNA37" s="291"/>
      <c r="TNB37" s="291"/>
      <c r="TNC37" s="291"/>
      <c r="TND37" s="291"/>
      <c r="TNE37" s="291"/>
      <c r="TNF37" s="291"/>
      <c r="TNG37" s="291"/>
      <c r="TNH37" s="291"/>
      <c r="TNI37" s="291"/>
      <c r="TNJ37" s="291"/>
      <c r="TNK37" s="291"/>
      <c r="TNL37" s="291"/>
      <c r="TNM37" s="291"/>
      <c r="TNN37" s="291"/>
      <c r="TNO37" s="291"/>
      <c r="TNP37" s="291"/>
      <c r="TNQ37" s="291"/>
      <c r="TNR37" s="291"/>
      <c r="TNS37" s="291"/>
      <c r="TNT37" s="291"/>
      <c r="TNU37" s="291"/>
      <c r="TNV37" s="291"/>
      <c r="TNW37" s="291"/>
      <c r="TNX37" s="291"/>
      <c r="TNY37" s="291"/>
      <c r="TNZ37" s="291"/>
      <c r="TOA37" s="291"/>
      <c r="TOB37" s="291"/>
      <c r="TOC37" s="291"/>
      <c r="TOD37" s="291"/>
      <c r="TOE37" s="291"/>
      <c r="TOF37" s="291"/>
      <c r="TOG37" s="291"/>
      <c r="TOH37" s="291"/>
      <c r="TOI37" s="291"/>
      <c r="TOJ37" s="291"/>
      <c r="TOK37" s="291"/>
      <c r="TOL37" s="291"/>
      <c r="TOM37" s="291"/>
      <c r="TON37" s="291"/>
      <c r="TOO37" s="291"/>
      <c r="TOP37" s="291"/>
      <c r="TOQ37" s="291"/>
      <c r="TOR37" s="291"/>
      <c r="TOS37" s="291"/>
      <c r="TOT37" s="291"/>
      <c r="TOU37" s="291"/>
      <c r="TOV37" s="291"/>
      <c r="TOW37" s="291"/>
      <c r="TOX37" s="291"/>
      <c r="TOY37" s="291"/>
      <c r="TOZ37" s="291"/>
      <c r="TPA37" s="291"/>
      <c r="TPB37" s="291"/>
      <c r="TPC37" s="291"/>
      <c r="TPD37" s="291"/>
      <c r="TPE37" s="291"/>
      <c r="TPF37" s="291"/>
      <c r="TPG37" s="291"/>
      <c r="TPH37" s="291"/>
      <c r="TPI37" s="291"/>
      <c r="TPJ37" s="291"/>
      <c r="TPK37" s="291"/>
      <c r="TPL37" s="291"/>
      <c r="TPM37" s="291"/>
      <c r="TPN37" s="291"/>
      <c r="TPO37" s="291"/>
      <c r="TPP37" s="291"/>
      <c r="TPQ37" s="291"/>
      <c r="TPR37" s="291"/>
      <c r="TPS37" s="291"/>
      <c r="TPT37" s="291"/>
      <c r="TPU37" s="291"/>
      <c r="TPV37" s="291"/>
      <c r="TPW37" s="291"/>
      <c r="TPX37" s="291"/>
      <c r="TPY37" s="291"/>
      <c r="TPZ37" s="291"/>
      <c r="TQA37" s="291"/>
      <c r="TQB37" s="291"/>
      <c r="TQC37" s="291"/>
      <c r="TQD37" s="291"/>
      <c r="TQE37" s="291"/>
      <c r="TQF37" s="291"/>
      <c r="TQG37" s="291"/>
      <c r="TQH37" s="291"/>
      <c r="TQI37" s="291"/>
      <c r="TQJ37" s="291"/>
      <c r="TQK37" s="291"/>
      <c r="TQL37" s="291"/>
      <c r="TQM37" s="291"/>
      <c r="TQN37" s="291"/>
      <c r="TQO37" s="291"/>
      <c r="TQP37" s="291"/>
      <c r="TQQ37" s="291"/>
      <c r="TQR37" s="291"/>
      <c r="TQS37" s="291"/>
      <c r="TQT37" s="291"/>
      <c r="TQU37" s="291"/>
      <c r="TQV37" s="291"/>
      <c r="TQW37" s="291"/>
      <c r="TQX37" s="291"/>
      <c r="TQY37" s="291"/>
      <c r="TQZ37" s="291"/>
      <c r="TRA37" s="291"/>
      <c r="TRB37" s="291"/>
      <c r="TRC37" s="291"/>
      <c r="TRD37" s="291"/>
      <c r="TRE37" s="291"/>
      <c r="TRF37" s="291"/>
      <c r="TRG37" s="291"/>
      <c r="TRH37" s="291"/>
      <c r="TRI37" s="291"/>
      <c r="TRJ37" s="291"/>
      <c r="TRK37" s="291"/>
      <c r="TRL37" s="291"/>
      <c r="TRM37" s="291"/>
      <c r="TRN37" s="291"/>
      <c r="TRO37" s="291"/>
      <c r="TRP37" s="291"/>
      <c r="TRQ37" s="291"/>
      <c r="TRR37" s="291"/>
      <c r="TRS37" s="291"/>
      <c r="TRT37" s="291"/>
      <c r="TRU37" s="291"/>
      <c r="TRV37" s="291"/>
      <c r="TRW37" s="291"/>
      <c r="TRX37" s="291"/>
      <c r="TRY37" s="291"/>
      <c r="TRZ37" s="291"/>
      <c r="TSA37" s="291"/>
      <c r="TSB37" s="291"/>
      <c r="TSC37" s="291"/>
      <c r="TSD37" s="291"/>
      <c r="TSE37" s="291"/>
      <c r="TSF37" s="291"/>
      <c r="TSG37" s="291"/>
      <c r="TSH37" s="291"/>
      <c r="TSI37" s="291"/>
      <c r="TSJ37" s="291"/>
      <c r="TSK37" s="291"/>
      <c r="TSL37" s="291"/>
      <c r="TSM37" s="291"/>
      <c r="TSN37" s="291"/>
      <c r="TSO37" s="291"/>
      <c r="TSP37" s="291"/>
      <c r="TSQ37" s="291"/>
      <c r="TSR37" s="291"/>
      <c r="TSS37" s="291"/>
      <c r="TST37" s="291"/>
      <c r="TSU37" s="291"/>
      <c r="TSV37" s="291"/>
      <c r="TSW37" s="291"/>
      <c r="TSX37" s="291"/>
      <c r="TSY37" s="291"/>
      <c r="TSZ37" s="291"/>
      <c r="TTA37" s="291"/>
      <c r="TTB37" s="291"/>
      <c r="TTC37" s="291"/>
      <c r="TTD37" s="291"/>
      <c r="TTE37" s="291"/>
      <c r="TTF37" s="291"/>
      <c r="TTG37" s="291"/>
      <c r="TTH37" s="291"/>
      <c r="TTI37" s="291"/>
      <c r="TTJ37" s="291"/>
      <c r="TTK37" s="291"/>
      <c r="TTL37" s="291"/>
      <c r="TTM37" s="291"/>
      <c r="TTN37" s="291"/>
      <c r="TTO37" s="291"/>
      <c r="TTP37" s="291"/>
      <c r="TTQ37" s="291"/>
      <c r="TTR37" s="291"/>
      <c r="TTS37" s="291"/>
      <c r="TTT37" s="291"/>
      <c r="TTU37" s="291"/>
      <c r="TTV37" s="291"/>
      <c r="TTW37" s="291"/>
      <c r="TTX37" s="291"/>
      <c r="TTY37" s="291"/>
      <c r="TTZ37" s="291"/>
      <c r="TUA37" s="291"/>
      <c r="TUB37" s="291"/>
      <c r="TUC37" s="291"/>
      <c r="TUD37" s="291"/>
      <c r="TUE37" s="291"/>
      <c r="TUF37" s="291"/>
      <c r="TUG37" s="291"/>
      <c r="TUH37" s="291"/>
      <c r="TUI37" s="291"/>
      <c r="TUJ37" s="291"/>
      <c r="TUK37" s="291"/>
      <c r="TUL37" s="291"/>
      <c r="TUM37" s="291"/>
      <c r="TUN37" s="291"/>
      <c r="TUO37" s="291"/>
      <c r="TUP37" s="291"/>
      <c r="TUQ37" s="291"/>
      <c r="TUR37" s="291"/>
      <c r="TUS37" s="291"/>
      <c r="TUT37" s="291"/>
      <c r="TUU37" s="291"/>
      <c r="TUV37" s="291"/>
      <c r="TUW37" s="291"/>
      <c r="TUX37" s="291"/>
      <c r="TUY37" s="291"/>
      <c r="TUZ37" s="291"/>
      <c r="TVA37" s="291"/>
      <c r="TVB37" s="291"/>
      <c r="TVC37" s="291"/>
      <c r="TVD37" s="291"/>
      <c r="TVE37" s="291"/>
      <c r="TVF37" s="291"/>
      <c r="TVG37" s="291"/>
      <c r="TVH37" s="291"/>
      <c r="TVI37" s="291"/>
      <c r="TVJ37" s="291"/>
      <c r="TVK37" s="291"/>
      <c r="TVL37" s="291"/>
      <c r="TVM37" s="291"/>
      <c r="TVN37" s="291"/>
      <c r="TVO37" s="291"/>
      <c r="TVP37" s="291"/>
      <c r="TVQ37" s="291"/>
      <c r="TVR37" s="291"/>
      <c r="TVS37" s="291"/>
      <c r="TVT37" s="291"/>
      <c r="TVU37" s="291"/>
      <c r="TVV37" s="291"/>
      <c r="TVW37" s="291"/>
      <c r="TVX37" s="291"/>
      <c r="TVY37" s="291"/>
      <c r="TVZ37" s="291"/>
      <c r="TWA37" s="291"/>
      <c r="TWB37" s="291"/>
      <c r="TWC37" s="291"/>
      <c r="TWD37" s="291"/>
      <c r="TWE37" s="291"/>
      <c r="TWF37" s="291"/>
      <c r="TWG37" s="291"/>
      <c r="TWH37" s="291"/>
      <c r="TWI37" s="291"/>
      <c r="TWJ37" s="291"/>
      <c r="TWK37" s="291"/>
      <c r="TWL37" s="291"/>
      <c r="TWM37" s="291"/>
      <c r="TWN37" s="291"/>
      <c r="TWO37" s="291"/>
      <c r="TWP37" s="291"/>
      <c r="TWQ37" s="291"/>
      <c r="TWR37" s="291"/>
      <c r="TWS37" s="291"/>
      <c r="TWT37" s="291"/>
      <c r="TWU37" s="291"/>
      <c r="TWV37" s="291"/>
      <c r="TWW37" s="291"/>
      <c r="TWX37" s="291"/>
      <c r="TWY37" s="291"/>
      <c r="TWZ37" s="291"/>
      <c r="TXA37" s="291"/>
      <c r="TXB37" s="291"/>
      <c r="TXC37" s="291"/>
      <c r="TXD37" s="291"/>
      <c r="TXE37" s="291"/>
      <c r="TXF37" s="291"/>
      <c r="TXG37" s="291"/>
      <c r="TXH37" s="291"/>
      <c r="TXI37" s="291"/>
      <c r="TXJ37" s="291"/>
      <c r="TXK37" s="291"/>
      <c r="TXL37" s="291"/>
      <c r="TXM37" s="291"/>
      <c r="TXN37" s="291"/>
      <c r="TXO37" s="291"/>
      <c r="TXP37" s="291"/>
      <c r="TXQ37" s="291"/>
      <c r="TXR37" s="291"/>
      <c r="TXS37" s="291"/>
      <c r="TXT37" s="291"/>
      <c r="TXU37" s="291"/>
      <c r="TXV37" s="291"/>
      <c r="TXW37" s="291"/>
      <c r="TXX37" s="291"/>
      <c r="TXY37" s="291"/>
      <c r="TXZ37" s="291"/>
      <c r="TYA37" s="291"/>
      <c r="TYB37" s="291"/>
      <c r="TYC37" s="291"/>
      <c r="TYD37" s="291"/>
      <c r="TYE37" s="291"/>
      <c r="TYF37" s="291"/>
      <c r="TYG37" s="291"/>
      <c r="TYH37" s="291"/>
      <c r="TYI37" s="291"/>
      <c r="TYJ37" s="291"/>
      <c r="TYK37" s="291"/>
      <c r="TYL37" s="291"/>
      <c r="TYM37" s="291"/>
      <c r="TYN37" s="291"/>
      <c r="TYO37" s="291"/>
      <c r="TYP37" s="291"/>
      <c r="TYQ37" s="291"/>
      <c r="TYR37" s="291"/>
      <c r="TYS37" s="291"/>
      <c r="TYT37" s="291"/>
      <c r="TYU37" s="291"/>
      <c r="TYV37" s="291"/>
      <c r="TYW37" s="291"/>
      <c r="TYX37" s="291"/>
      <c r="TYY37" s="291"/>
      <c r="TYZ37" s="291"/>
      <c r="TZA37" s="291"/>
      <c r="TZB37" s="291"/>
      <c r="TZC37" s="291"/>
      <c r="TZD37" s="291"/>
      <c r="TZE37" s="291"/>
      <c r="TZF37" s="291"/>
      <c r="TZG37" s="291"/>
      <c r="TZH37" s="291"/>
      <c r="TZI37" s="291"/>
      <c r="TZJ37" s="291"/>
      <c r="TZK37" s="291"/>
      <c r="TZL37" s="291"/>
      <c r="TZM37" s="291"/>
      <c r="TZN37" s="291"/>
      <c r="TZO37" s="291"/>
      <c r="TZP37" s="291"/>
      <c r="TZQ37" s="291"/>
      <c r="TZR37" s="291"/>
      <c r="TZS37" s="291"/>
      <c r="TZT37" s="291"/>
      <c r="TZU37" s="291"/>
      <c r="TZV37" s="291"/>
      <c r="TZW37" s="291"/>
      <c r="TZX37" s="291"/>
      <c r="TZY37" s="291"/>
      <c r="TZZ37" s="291"/>
      <c r="UAA37" s="291"/>
      <c r="UAB37" s="291"/>
      <c r="UAC37" s="291"/>
      <c r="UAD37" s="291"/>
      <c r="UAE37" s="291"/>
      <c r="UAF37" s="291"/>
      <c r="UAG37" s="291"/>
      <c r="UAH37" s="291"/>
      <c r="UAI37" s="291"/>
      <c r="UAJ37" s="291"/>
      <c r="UAK37" s="291"/>
      <c r="UAL37" s="291"/>
      <c r="UAM37" s="291"/>
      <c r="UAN37" s="291"/>
      <c r="UAO37" s="291"/>
      <c r="UAP37" s="291"/>
      <c r="UAQ37" s="291"/>
      <c r="UAR37" s="291"/>
      <c r="UAS37" s="291"/>
      <c r="UAT37" s="291"/>
      <c r="UAU37" s="291"/>
      <c r="UAV37" s="291"/>
      <c r="UAW37" s="291"/>
      <c r="UAX37" s="291"/>
      <c r="UAY37" s="291"/>
      <c r="UAZ37" s="291"/>
      <c r="UBA37" s="291"/>
      <c r="UBB37" s="291"/>
      <c r="UBC37" s="291"/>
      <c r="UBD37" s="291"/>
      <c r="UBE37" s="291"/>
      <c r="UBF37" s="291"/>
      <c r="UBG37" s="291"/>
      <c r="UBH37" s="291"/>
      <c r="UBI37" s="291"/>
      <c r="UBJ37" s="291"/>
      <c r="UBK37" s="291"/>
      <c r="UBL37" s="291"/>
      <c r="UBM37" s="291"/>
      <c r="UBN37" s="291"/>
      <c r="UBO37" s="291"/>
      <c r="UBP37" s="291"/>
      <c r="UBQ37" s="291"/>
      <c r="UBR37" s="291"/>
      <c r="UBS37" s="291"/>
      <c r="UBT37" s="291"/>
      <c r="UBU37" s="291"/>
      <c r="UBV37" s="291"/>
      <c r="UBW37" s="291"/>
      <c r="UBX37" s="291"/>
      <c r="UBY37" s="291"/>
      <c r="UBZ37" s="291"/>
      <c r="UCA37" s="291"/>
      <c r="UCB37" s="291"/>
      <c r="UCC37" s="291"/>
      <c r="UCD37" s="291"/>
      <c r="UCE37" s="291"/>
      <c r="UCF37" s="291"/>
      <c r="UCG37" s="291"/>
      <c r="UCH37" s="291"/>
      <c r="UCI37" s="291"/>
      <c r="UCJ37" s="291"/>
      <c r="UCK37" s="291"/>
      <c r="UCL37" s="291"/>
      <c r="UCM37" s="291"/>
      <c r="UCN37" s="291"/>
      <c r="UCO37" s="291"/>
      <c r="UCP37" s="291"/>
      <c r="UCQ37" s="291"/>
      <c r="UCR37" s="291"/>
      <c r="UCS37" s="291"/>
      <c r="UCT37" s="291"/>
      <c r="UCU37" s="291"/>
      <c r="UCV37" s="291"/>
      <c r="UCW37" s="291"/>
      <c r="UCX37" s="291"/>
      <c r="UCY37" s="291"/>
      <c r="UCZ37" s="291"/>
      <c r="UDA37" s="291"/>
      <c r="UDB37" s="291"/>
      <c r="UDC37" s="291"/>
      <c r="UDD37" s="291"/>
      <c r="UDE37" s="291"/>
      <c r="UDF37" s="291"/>
      <c r="UDG37" s="291"/>
      <c r="UDH37" s="291"/>
      <c r="UDI37" s="291"/>
      <c r="UDJ37" s="291"/>
      <c r="UDK37" s="291"/>
      <c r="UDL37" s="291"/>
      <c r="UDM37" s="291"/>
      <c r="UDN37" s="291"/>
      <c r="UDO37" s="291"/>
      <c r="UDP37" s="291"/>
      <c r="UDQ37" s="291"/>
      <c r="UDR37" s="291"/>
      <c r="UDS37" s="291"/>
      <c r="UDT37" s="291"/>
      <c r="UDU37" s="291"/>
      <c r="UDV37" s="291"/>
      <c r="UDW37" s="291"/>
      <c r="UDX37" s="291"/>
      <c r="UDY37" s="291"/>
      <c r="UDZ37" s="291"/>
      <c r="UEA37" s="291"/>
      <c r="UEB37" s="291"/>
      <c r="UEC37" s="291"/>
      <c r="UED37" s="291"/>
      <c r="UEE37" s="291"/>
      <c r="UEF37" s="291"/>
      <c r="UEG37" s="291"/>
      <c r="UEH37" s="291"/>
      <c r="UEI37" s="291"/>
      <c r="UEJ37" s="291"/>
      <c r="UEK37" s="291"/>
      <c r="UEL37" s="291"/>
      <c r="UEM37" s="291"/>
      <c r="UEN37" s="291"/>
      <c r="UEO37" s="291"/>
      <c r="UEP37" s="291"/>
      <c r="UEQ37" s="291"/>
      <c r="UER37" s="291"/>
      <c r="UES37" s="291"/>
      <c r="UET37" s="291"/>
      <c r="UEU37" s="291"/>
      <c r="UEV37" s="291"/>
      <c r="UEW37" s="291"/>
      <c r="UEX37" s="291"/>
      <c r="UEY37" s="291"/>
      <c r="UEZ37" s="291"/>
      <c r="UFA37" s="291"/>
      <c r="UFB37" s="291"/>
      <c r="UFC37" s="291"/>
      <c r="UFD37" s="291"/>
      <c r="UFE37" s="291"/>
      <c r="UFF37" s="291"/>
      <c r="UFG37" s="291"/>
      <c r="UFH37" s="291"/>
      <c r="UFI37" s="291"/>
      <c r="UFJ37" s="291"/>
      <c r="UFK37" s="291"/>
      <c r="UFL37" s="291"/>
      <c r="UFM37" s="291"/>
      <c r="UFN37" s="291"/>
      <c r="UFO37" s="291"/>
      <c r="UFP37" s="291"/>
      <c r="UFQ37" s="291"/>
      <c r="UFR37" s="291"/>
      <c r="UFS37" s="291"/>
      <c r="UFT37" s="291"/>
      <c r="UFU37" s="291"/>
      <c r="UFV37" s="291"/>
      <c r="UFW37" s="291"/>
      <c r="UFX37" s="291"/>
      <c r="UFY37" s="291"/>
      <c r="UFZ37" s="291"/>
      <c r="UGA37" s="291"/>
      <c r="UGB37" s="291"/>
      <c r="UGC37" s="291"/>
      <c r="UGD37" s="291"/>
      <c r="UGE37" s="291"/>
      <c r="UGF37" s="291"/>
      <c r="UGG37" s="291"/>
      <c r="UGH37" s="291"/>
      <c r="UGI37" s="291"/>
      <c r="UGJ37" s="291"/>
      <c r="UGK37" s="291"/>
      <c r="UGL37" s="291"/>
      <c r="UGM37" s="291"/>
      <c r="UGN37" s="291"/>
      <c r="UGO37" s="291"/>
      <c r="UGP37" s="291"/>
      <c r="UGQ37" s="291"/>
      <c r="UGR37" s="291"/>
      <c r="UGS37" s="291"/>
      <c r="UGT37" s="291"/>
      <c r="UGU37" s="291"/>
      <c r="UGV37" s="291"/>
      <c r="UGW37" s="291"/>
      <c r="UGX37" s="291"/>
      <c r="UGY37" s="291"/>
      <c r="UGZ37" s="291"/>
      <c r="UHA37" s="291"/>
      <c r="UHB37" s="291"/>
      <c r="UHC37" s="291"/>
      <c r="UHD37" s="291"/>
      <c r="UHE37" s="291"/>
      <c r="UHF37" s="291"/>
      <c r="UHG37" s="291"/>
      <c r="UHH37" s="291"/>
      <c r="UHI37" s="291"/>
      <c r="UHJ37" s="291"/>
      <c r="UHK37" s="291"/>
      <c r="UHL37" s="291"/>
      <c r="UHM37" s="291"/>
      <c r="UHN37" s="291"/>
      <c r="UHO37" s="291"/>
      <c r="UHP37" s="291"/>
      <c r="UHQ37" s="291"/>
      <c r="UHR37" s="291"/>
      <c r="UHS37" s="291"/>
      <c r="UHT37" s="291"/>
      <c r="UHU37" s="291"/>
      <c r="UHV37" s="291"/>
      <c r="UHW37" s="291"/>
      <c r="UHX37" s="291"/>
      <c r="UHY37" s="291"/>
      <c r="UHZ37" s="291"/>
      <c r="UIA37" s="291"/>
      <c r="UIB37" s="291"/>
      <c r="UIC37" s="291"/>
      <c r="UID37" s="291"/>
      <c r="UIE37" s="291"/>
      <c r="UIF37" s="291"/>
      <c r="UIG37" s="291"/>
      <c r="UIH37" s="291"/>
      <c r="UII37" s="291"/>
      <c r="UIJ37" s="291"/>
      <c r="UIK37" s="291"/>
      <c r="UIL37" s="291"/>
      <c r="UIM37" s="291"/>
      <c r="UIN37" s="291"/>
      <c r="UIO37" s="291"/>
      <c r="UIP37" s="291"/>
      <c r="UIQ37" s="291"/>
      <c r="UIR37" s="291"/>
      <c r="UIS37" s="291"/>
      <c r="UIT37" s="291"/>
      <c r="UIU37" s="291"/>
      <c r="UIV37" s="291"/>
      <c r="UIW37" s="291"/>
      <c r="UIX37" s="291"/>
      <c r="UIY37" s="291"/>
      <c r="UIZ37" s="291"/>
      <c r="UJA37" s="291"/>
      <c r="UJB37" s="291"/>
      <c r="UJC37" s="291"/>
      <c r="UJD37" s="291"/>
      <c r="UJE37" s="291"/>
      <c r="UJF37" s="291"/>
      <c r="UJG37" s="291"/>
      <c r="UJH37" s="291"/>
      <c r="UJI37" s="291"/>
      <c r="UJJ37" s="291"/>
      <c r="UJK37" s="291"/>
      <c r="UJL37" s="291"/>
      <c r="UJM37" s="291"/>
      <c r="UJN37" s="291"/>
      <c r="UJO37" s="291"/>
      <c r="UJP37" s="291"/>
      <c r="UJQ37" s="291"/>
      <c r="UJR37" s="291"/>
      <c r="UJS37" s="291"/>
      <c r="UJT37" s="291"/>
      <c r="UJU37" s="291"/>
      <c r="UJV37" s="291"/>
      <c r="UJW37" s="291"/>
      <c r="UJX37" s="291"/>
      <c r="UJY37" s="291"/>
      <c r="UJZ37" s="291"/>
      <c r="UKA37" s="291"/>
      <c r="UKB37" s="291"/>
      <c r="UKC37" s="291"/>
      <c r="UKD37" s="291"/>
      <c r="UKE37" s="291"/>
      <c r="UKF37" s="291"/>
      <c r="UKG37" s="291"/>
      <c r="UKH37" s="291"/>
      <c r="UKI37" s="291"/>
      <c r="UKJ37" s="291"/>
      <c r="UKK37" s="291"/>
      <c r="UKL37" s="291"/>
      <c r="UKM37" s="291"/>
      <c r="UKN37" s="291"/>
      <c r="UKO37" s="291"/>
      <c r="UKP37" s="291"/>
      <c r="UKQ37" s="291"/>
      <c r="UKR37" s="291"/>
      <c r="UKS37" s="291"/>
      <c r="UKT37" s="291"/>
      <c r="UKU37" s="291"/>
      <c r="UKV37" s="291"/>
      <c r="UKW37" s="291"/>
      <c r="UKX37" s="291"/>
      <c r="UKY37" s="291"/>
      <c r="UKZ37" s="291"/>
      <c r="ULA37" s="291"/>
      <c r="ULB37" s="291"/>
      <c r="ULC37" s="291"/>
      <c r="ULD37" s="291"/>
      <c r="ULE37" s="291"/>
      <c r="ULF37" s="291"/>
      <c r="ULG37" s="291"/>
      <c r="ULH37" s="291"/>
      <c r="ULI37" s="291"/>
      <c r="ULJ37" s="291"/>
      <c r="ULK37" s="291"/>
      <c r="ULL37" s="291"/>
      <c r="ULM37" s="291"/>
      <c r="ULN37" s="291"/>
      <c r="ULO37" s="291"/>
      <c r="ULP37" s="291"/>
      <c r="ULQ37" s="291"/>
      <c r="ULR37" s="291"/>
      <c r="ULS37" s="291"/>
      <c r="ULT37" s="291"/>
      <c r="ULU37" s="291"/>
      <c r="ULV37" s="291"/>
      <c r="ULW37" s="291"/>
      <c r="ULX37" s="291"/>
      <c r="ULY37" s="291"/>
      <c r="ULZ37" s="291"/>
      <c r="UMA37" s="291"/>
      <c r="UMB37" s="291"/>
      <c r="UMC37" s="291"/>
      <c r="UMD37" s="291"/>
      <c r="UME37" s="291"/>
      <c r="UMF37" s="291"/>
      <c r="UMG37" s="291"/>
      <c r="UMH37" s="291"/>
      <c r="UMI37" s="291"/>
      <c r="UMJ37" s="291"/>
      <c r="UMK37" s="291"/>
      <c r="UML37" s="291"/>
      <c r="UMM37" s="291"/>
      <c r="UMN37" s="291"/>
      <c r="UMO37" s="291"/>
      <c r="UMP37" s="291"/>
      <c r="UMQ37" s="291"/>
      <c r="UMR37" s="291"/>
      <c r="UMS37" s="291"/>
      <c r="UMT37" s="291"/>
      <c r="UMU37" s="291"/>
      <c r="UMV37" s="291"/>
      <c r="UMW37" s="291"/>
      <c r="UMX37" s="291"/>
      <c r="UMY37" s="291"/>
      <c r="UMZ37" s="291"/>
      <c r="UNA37" s="291"/>
      <c r="UNB37" s="291"/>
      <c r="UNC37" s="291"/>
      <c r="UND37" s="291"/>
      <c r="UNE37" s="291"/>
      <c r="UNF37" s="291"/>
      <c r="UNG37" s="291"/>
      <c r="UNH37" s="291"/>
      <c r="UNI37" s="291"/>
      <c r="UNJ37" s="291"/>
      <c r="UNK37" s="291"/>
      <c r="UNL37" s="291"/>
      <c r="UNM37" s="291"/>
      <c r="UNN37" s="291"/>
      <c r="UNO37" s="291"/>
      <c r="UNP37" s="291"/>
      <c r="UNQ37" s="291"/>
      <c r="UNR37" s="291"/>
      <c r="UNS37" s="291"/>
      <c r="UNT37" s="291"/>
      <c r="UNU37" s="291"/>
      <c r="UNV37" s="291"/>
      <c r="UNW37" s="291"/>
      <c r="UNX37" s="291"/>
      <c r="UNY37" s="291"/>
      <c r="UNZ37" s="291"/>
      <c r="UOA37" s="291"/>
      <c r="UOB37" s="291"/>
      <c r="UOC37" s="291"/>
      <c r="UOD37" s="291"/>
      <c r="UOE37" s="291"/>
      <c r="UOF37" s="291"/>
      <c r="UOG37" s="291"/>
      <c r="UOH37" s="291"/>
      <c r="UOI37" s="291"/>
      <c r="UOJ37" s="291"/>
      <c r="UOK37" s="291"/>
      <c r="UOL37" s="291"/>
      <c r="UOM37" s="291"/>
      <c r="UON37" s="291"/>
      <c r="UOO37" s="291"/>
      <c r="UOP37" s="291"/>
      <c r="UOQ37" s="291"/>
      <c r="UOR37" s="291"/>
      <c r="UOS37" s="291"/>
      <c r="UOT37" s="291"/>
      <c r="UOU37" s="291"/>
      <c r="UOV37" s="291"/>
      <c r="UOW37" s="291"/>
      <c r="UOX37" s="291"/>
      <c r="UOY37" s="291"/>
      <c r="UOZ37" s="291"/>
      <c r="UPA37" s="291"/>
      <c r="UPB37" s="291"/>
      <c r="UPC37" s="291"/>
      <c r="UPD37" s="291"/>
      <c r="UPE37" s="291"/>
      <c r="UPF37" s="291"/>
      <c r="UPG37" s="291"/>
      <c r="UPH37" s="291"/>
      <c r="UPI37" s="291"/>
      <c r="UPJ37" s="291"/>
      <c r="UPK37" s="291"/>
      <c r="UPL37" s="291"/>
      <c r="UPM37" s="291"/>
      <c r="UPN37" s="291"/>
      <c r="UPO37" s="291"/>
      <c r="UPP37" s="291"/>
      <c r="UPQ37" s="291"/>
      <c r="UPR37" s="291"/>
      <c r="UPS37" s="291"/>
      <c r="UPT37" s="291"/>
      <c r="UPU37" s="291"/>
      <c r="UPV37" s="291"/>
      <c r="UPW37" s="291"/>
      <c r="UPX37" s="291"/>
      <c r="UPY37" s="291"/>
      <c r="UPZ37" s="291"/>
      <c r="UQA37" s="291"/>
      <c r="UQB37" s="291"/>
      <c r="UQC37" s="291"/>
      <c r="UQD37" s="291"/>
      <c r="UQE37" s="291"/>
      <c r="UQF37" s="291"/>
      <c r="UQG37" s="291"/>
      <c r="UQH37" s="291"/>
      <c r="UQI37" s="291"/>
      <c r="UQJ37" s="291"/>
      <c r="UQK37" s="291"/>
      <c r="UQL37" s="291"/>
      <c r="UQM37" s="291"/>
      <c r="UQN37" s="291"/>
      <c r="UQO37" s="291"/>
      <c r="UQP37" s="291"/>
      <c r="UQQ37" s="291"/>
      <c r="UQR37" s="291"/>
      <c r="UQS37" s="291"/>
      <c r="UQT37" s="291"/>
      <c r="UQU37" s="291"/>
      <c r="UQV37" s="291"/>
      <c r="UQW37" s="291"/>
      <c r="UQX37" s="291"/>
      <c r="UQY37" s="291"/>
      <c r="UQZ37" s="291"/>
      <c r="URA37" s="291"/>
      <c r="URB37" s="291"/>
      <c r="URC37" s="291"/>
      <c r="URD37" s="291"/>
      <c r="URE37" s="291"/>
      <c r="URF37" s="291"/>
      <c r="URG37" s="291"/>
      <c r="URH37" s="291"/>
      <c r="URI37" s="291"/>
      <c r="URJ37" s="291"/>
      <c r="URK37" s="291"/>
      <c r="URL37" s="291"/>
      <c r="URM37" s="291"/>
      <c r="URN37" s="291"/>
      <c r="URO37" s="291"/>
      <c r="URP37" s="291"/>
      <c r="URQ37" s="291"/>
      <c r="URR37" s="291"/>
      <c r="URS37" s="291"/>
      <c r="URT37" s="291"/>
      <c r="URU37" s="291"/>
      <c r="URV37" s="291"/>
      <c r="URW37" s="291"/>
      <c r="URX37" s="291"/>
      <c r="URY37" s="291"/>
      <c r="URZ37" s="291"/>
      <c r="USA37" s="291"/>
      <c r="USB37" s="291"/>
      <c r="USC37" s="291"/>
      <c r="USD37" s="291"/>
      <c r="USE37" s="291"/>
      <c r="USF37" s="291"/>
      <c r="USG37" s="291"/>
      <c r="USH37" s="291"/>
      <c r="USI37" s="291"/>
      <c r="USJ37" s="291"/>
      <c r="USK37" s="291"/>
      <c r="USL37" s="291"/>
      <c r="USM37" s="291"/>
      <c r="USN37" s="291"/>
      <c r="USO37" s="291"/>
      <c r="USP37" s="291"/>
      <c r="USQ37" s="291"/>
      <c r="USR37" s="291"/>
      <c r="USS37" s="291"/>
      <c r="UST37" s="291"/>
      <c r="USU37" s="291"/>
      <c r="USV37" s="291"/>
      <c r="USW37" s="291"/>
      <c r="USX37" s="291"/>
      <c r="USY37" s="291"/>
      <c r="USZ37" s="291"/>
      <c r="UTA37" s="291"/>
      <c r="UTB37" s="291"/>
      <c r="UTC37" s="291"/>
      <c r="UTD37" s="291"/>
      <c r="UTE37" s="291"/>
      <c r="UTF37" s="291"/>
      <c r="UTG37" s="291"/>
      <c r="UTH37" s="291"/>
      <c r="UTI37" s="291"/>
      <c r="UTJ37" s="291"/>
      <c r="UTK37" s="291"/>
      <c r="UTL37" s="291"/>
      <c r="UTM37" s="291"/>
      <c r="UTN37" s="291"/>
      <c r="UTO37" s="291"/>
      <c r="UTP37" s="291"/>
      <c r="UTQ37" s="291"/>
      <c r="UTR37" s="291"/>
      <c r="UTS37" s="291"/>
      <c r="UTT37" s="291"/>
      <c r="UTU37" s="291"/>
      <c r="UTV37" s="291"/>
      <c r="UTW37" s="291"/>
      <c r="UTX37" s="291"/>
      <c r="UTY37" s="291"/>
      <c r="UTZ37" s="291"/>
      <c r="UUA37" s="291"/>
      <c r="UUB37" s="291"/>
      <c r="UUC37" s="291"/>
      <c r="UUD37" s="291"/>
      <c r="UUE37" s="291"/>
      <c r="UUF37" s="291"/>
      <c r="UUG37" s="291"/>
      <c r="UUH37" s="291"/>
      <c r="UUI37" s="291"/>
      <c r="UUJ37" s="291"/>
      <c r="UUK37" s="291"/>
      <c r="UUL37" s="291"/>
      <c r="UUM37" s="291"/>
      <c r="UUN37" s="291"/>
      <c r="UUO37" s="291"/>
      <c r="UUP37" s="291"/>
      <c r="UUQ37" s="291"/>
      <c r="UUR37" s="291"/>
      <c r="UUS37" s="291"/>
      <c r="UUT37" s="291"/>
      <c r="UUU37" s="291"/>
      <c r="UUV37" s="291"/>
      <c r="UUW37" s="291"/>
      <c r="UUX37" s="291"/>
      <c r="UUY37" s="291"/>
      <c r="UUZ37" s="291"/>
      <c r="UVA37" s="291"/>
      <c r="UVB37" s="291"/>
      <c r="UVC37" s="291"/>
      <c r="UVD37" s="291"/>
      <c r="UVE37" s="291"/>
      <c r="UVF37" s="291"/>
      <c r="UVG37" s="291"/>
      <c r="UVH37" s="291"/>
      <c r="UVI37" s="291"/>
      <c r="UVJ37" s="291"/>
      <c r="UVK37" s="291"/>
      <c r="UVL37" s="291"/>
      <c r="UVM37" s="291"/>
      <c r="UVN37" s="291"/>
      <c r="UVO37" s="291"/>
      <c r="UVP37" s="291"/>
      <c r="UVQ37" s="291"/>
      <c r="UVR37" s="291"/>
      <c r="UVS37" s="291"/>
      <c r="UVT37" s="291"/>
      <c r="UVU37" s="291"/>
      <c r="UVV37" s="291"/>
      <c r="UVW37" s="291"/>
      <c r="UVX37" s="291"/>
      <c r="UVY37" s="291"/>
      <c r="UVZ37" s="291"/>
      <c r="UWA37" s="291"/>
      <c r="UWB37" s="291"/>
      <c r="UWC37" s="291"/>
      <c r="UWD37" s="291"/>
      <c r="UWE37" s="291"/>
      <c r="UWF37" s="291"/>
      <c r="UWG37" s="291"/>
      <c r="UWH37" s="291"/>
      <c r="UWI37" s="291"/>
      <c r="UWJ37" s="291"/>
      <c r="UWK37" s="291"/>
      <c r="UWL37" s="291"/>
      <c r="UWM37" s="291"/>
      <c r="UWN37" s="291"/>
      <c r="UWO37" s="291"/>
      <c r="UWP37" s="291"/>
      <c r="UWQ37" s="291"/>
      <c r="UWR37" s="291"/>
      <c r="UWS37" s="291"/>
      <c r="UWT37" s="291"/>
      <c r="UWU37" s="291"/>
      <c r="UWV37" s="291"/>
      <c r="UWW37" s="291"/>
      <c r="UWX37" s="291"/>
      <c r="UWY37" s="291"/>
      <c r="UWZ37" s="291"/>
      <c r="UXA37" s="291"/>
      <c r="UXB37" s="291"/>
      <c r="UXC37" s="291"/>
      <c r="UXD37" s="291"/>
      <c r="UXE37" s="291"/>
      <c r="UXF37" s="291"/>
      <c r="UXG37" s="291"/>
      <c r="UXH37" s="291"/>
      <c r="UXI37" s="291"/>
      <c r="UXJ37" s="291"/>
      <c r="UXK37" s="291"/>
      <c r="UXL37" s="291"/>
      <c r="UXM37" s="291"/>
      <c r="UXN37" s="291"/>
      <c r="UXO37" s="291"/>
      <c r="UXP37" s="291"/>
      <c r="UXQ37" s="291"/>
      <c r="UXR37" s="291"/>
      <c r="UXS37" s="291"/>
      <c r="UXT37" s="291"/>
      <c r="UXU37" s="291"/>
      <c r="UXV37" s="291"/>
      <c r="UXW37" s="291"/>
      <c r="UXX37" s="291"/>
      <c r="UXY37" s="291"/>
      <c r="UXZ37" s="291"/>
      <c r="UYA37" s="291"/>
      <c r="UYB37" s="291"/>
      <c r="UYC37" s="291"/>
      <c r="UYD37" s="291"/>
      <c r="UYE37" s="291"/>
      <c r="UYF37" s="291"/>
      <c r="UYG37" s="291"/>
      <c r="UYH37" s="291"/>
      <c r="UYI37" s="291"/>
      <c r="UYJ37" s="291"/>
      <c r="UYK37" s="291"/>
      <c r="UYL37" s="291"/>
      <c r="UYM37" s="291"/>
      <c r="UYN37" s="291"/>
      <c r="UYO37" s="291"/>
      <c r="UYP37" s="291"/>
      <c r="UYQ37" s="291"/>
      <c r="UYR37" s="291"/>
      <c r="UYS37" s="291"/>
      <c r="UYT37" s="291"/>
      <c r="UYU37" s="291"/>
      <c r="UYV37" s="291"/>
      <c r="UYW37" s="291"/>
      <c r="UYX37" s="291"/>
      <c r="UYY37" s="291"/>
      <c r="UYZ37" s="291"/>
      <c r="UZA37" s="291"/>
      <c r="UZB37" s="291"/>
      <c r="UZC37" s="291"/>
      <c r="UZD37" s="291"/>
      <c r="UZE37" s="291"/>
      <c r="UZF37" s="291"/>
      <c r="UZG37" s="291"/>
      <c r="UZH37" s="291"/>
      <c r="UZI37" s="291"/>
      <c r="UZJ37" s="291"/>
      <c r="UZK37" s="291"/>
      <c r="UZL37" s="291"/>
      <c r="UZM37" s="291"/>
      <c r="UZN37" s="291"/>
      <c r="UZO37" s="291"/>
      <c r="UZP37" s="291"/>
      <c r="UZQ37" s="291"/>
      <c r="UZR37" s="291"/>
      <c r="UZS37" s="291"/>
      <c r="UZT37" s="291"/>
      <c r="UZU37" s="291"/>
      <c r="UZV37" s="291"/>
      <c r="UZW37" s="291"/>
      <c r="UZX37" s="291"/>
      <c r="UZY37" s="291"/>
      <c r="UZZ37" s="291"/>
      <c r="VAA37" s="291"/>
      <c r="VAB37" s="291"/>
      <c r="VAC37" s="291"/>
      <c r="VAD37" s="291"/>
      <c r="VAE37" s="291"/>
      <c r="VAF37" s="291"/>
      <c r="VAG37" s="291"/>
      <c r="VAH37" s="291"/>
      <c r="VAI37" s="291"/>
      <c r="VAJ37" s="291"/>
      <c r="VAK37" s="291"/>
      <c r="VAL37" s="291"/>
      <c r="VAM37" s="291"/>
      <c r="VAN37" s="291"/>
      <c r="VAO37" s="291"/>
      <c r="VAP37" s="291"/>
      <c r="VAQ37" s="291"/>
      <c r="VAR37" s="291"/>
      <c r="VAS37" s="291"/>
      <c r="VAT37" s="291"/>
      <c r="VAU37" s="291"/>
      <c r="VAV37" s="291"/>
      <c r="VAW37" s="291"/>
      <c r="VAX37" s="291"/>
      <c r="VAY37" s="291"/>
      <c r="VAZ37" s="291"/>
      <c r="VBA37" s="291"/>
      <c r="VBB37" s="291"/>
      <c r="VBC37" s="291"/>
      <c r="VBD37" s="291"/>
      <c r="VBE37" s="291"/>
      <c r="VBF37" s="291"/>
      <c r="VBG37" s="291"/>
      <c r="VBH37" s="291"/>
      <c r="VBI37" s="291"/>
      <c r="VBJ37" s="291"/>
      <c r="VBK37" s="291"/>
      <c r="VBL37" s="291"/>
      <c r="VBM37" s="291"/>
      <c r="VBN37" s="291"/>
      <c r="VBO37" s="291"/>
      <c r="VBP37" s="291"/>
      <c r="VBQ37" s="291"/>
      <c r="VBR37" s="291"/>
      <c r="VBS37" s="291"/>
      <c r="VBT37" s="291"/>
      <c r="VBU37" s="291"/>
      <c r="VBV37" s="291"/>
      <c r="VBW37" s="291"/>
      <c r="VBX37" s="291"/>
      <c r="VBY37" s="291"/>
      <c r="VBZ37" s="291"/>
      <c r="VCA37" s="291"/>
      <c r="VCB37" s="291"/>
      <c r="VCC37" s="291"/>
      <c r="VCD37" s="291"/>
      <c r="VCE37" s="291"/>
      <c r="VCF37" s="291"/>
      <c r="VCG37" s="291"/>
      <c r="VCH37" s="291"/>
      <c r="VCI37" s="291"/>
      <c r="VCJ37" s="291"/>
      <c r="VCK37" s="291"/>
      <c r="VCL37" s="291"/>
      <c r="VCM37" s="291"/>
      <c r="VCN37" s="291"/>
      <c r="VCO37" s="291"/>
      <c r="VCP37" s="291"/>
      <c r="VCQ37" s="291"/>
      <c r="VCR37" s="291"/>
      <c r="VCS37" s="291"/>
      <c r="VCT37" s="291"/>
      <c r="VCU37" s="291"/>
      <c r="VCV37" s="291"/>
      <c r="VCW37" s="291"/>
      <c r="VCX37" s="291"/>
      <c r="VCY37" s="291"/>
      <c r="VCZ37" s="291"/>
      <c r="VDA37" s="291"/>
      <c r="VDB37" s="291"/>
      <c r="VDC37" s="291"/>
      <c r="VDD37" s="291"/>
      <c r="VDE37" s="291"/>
      <c r="VDF37" s="291"/>
      <c r="VDG37" s="291"/>
      <c r="VDH37" s="291"/>
      <c r="VDI37" s="291"/>
      <c r="VDJ37" s="291"/>
      <c r="VDK37" s="291"/>
      <c r="VDL37" s="291"/>
      <c r="VDM37" s="291"/>
      <c r="VDN37" s="291"/>
      <c r="VDO37" s="291"/>
      <c r="VDP37" s="291"/>
      <c r="VDQ37" s="291"/>
      <c r="VDR37" s="291"/>
      <c r="VDS37" s="291"/>
      <c r="VDT37" s="291"/>
      <c r="VDU37" s="291"/>
      <c r="VDV37" s="291"/>
      <c r="VDW37" s="291"/>
      <c r="VDX37" s="291"/>
      <c r="VDY37" s="291"/>
      <c r="VDZ37" s="291"/>
      <c r="VEA37" s="291"/>
      <c r="VEB37" s="291"/>
      <c r="VEC37" s="291"/>
      <c r="VED37" s="291"/>
      <c r="VEE37" s="291"/>
      <c r="VEF37" s="291"/>
      <c r="VEG37" s="291"/>
      <c r="VEH37" s="291"/>
      <c r="VEI37" s="291"/>
      <c r="VEJ37" s="291"/>
      <c r="VEK37" s="291"/>
      <c r="VEL37" s="291"/>
      <c r="VEM37" s="291"/>
      <c r="VEN37" s="291"/>
      <c r="VEO37" s="291"/>
      <c r="VEP37" s="291"/>
      <c r="VEQ37" s="291"/>
      <c r="VER37" s="291"/>
      <c r="VES37" s="291"/>
      <c r="VET37" s="291"/>
      <c r="VEU37" s="291"/>
      <c r="VEV37" s="291"/>
      <c r="VEW37" s="291"/>
      <c r="VEX37" s="291"/>
      <c r="VEY37" s="291"/>
      <c r="VEZ37" s="291"/>
      <c r="VFA37" s="291"/>
      <c r="VFB37" s="291"/>
      <c r="VFC37" s="291"/>
      <c r="VFD37" s="291"/>
      <c r="VFE37" s="291"/>
      <c r="VFF37" s="291"/>
      <c r="VFG37" s="291"/>
      <c r="VFH37" s="291"/>
      <c r="VFI37" s="291"/>
      <c r="VFJ37" s="291"/>
      <c r="VFK37" s="291"/>
      <c r="VFL37" s="291"/>
      <c r="VFM37" s="291"/>
      <c r="VFN37" s="291"/>
      <c r="VFO37" s="291"/>
      <c r="VFP37" s="291"/>
      <c r="VFQ37" s="291"/>
      <c r="VFR37" s="291"/>
      <c r="VFS37" s="291"/>
      <c r="VFT37" s="291"/>
      <c r="VFU37" s="291"/>
      <c r="VFV37" s="291"/>
      <c r="VFW37" s="291"/>
      <c r="VFX37" s="291"/>
      <c r="VFY37" s="291"/>
      <c r="VFZ37" s="291"/>
      <c r="VGA37" s="291"/>
      <c r="VGB37" s="291"/>
      <c r="VGC37" s="291"/>
      <c r="VGD37" s="291"/>
      <c r="VGE37" s="291"/>
      <c r="VGF37" s="291"/>
      <c r="VGG37" s="291"/>
      <c r="VGH37" s="291"/>
      <c r="VGI37" s="291"/>
      <c r="VGJ37" s="291"/>
      <c r="VGK37" s="291"/>
      <c r="VGL37" s="291"/>
      <c r="VGM37" s="291"/>
      <c r="VGN37" s="291"/>
      <c r="VGO37" s="291"/>
      <c r="VGP37" s="291"/>
      <c r="VGQ37" s="291"/>
      <c r="VGR37" s="291"/>
      <c r="VGS37" s="291"/>
      <c r="VGT37" s="291"/>
      <c r="VGU37" s="291"/>
      <c r="VGV37" s="291"/>
      <c r="VGW37" s="291"/>
      <c r="VGX37" s="291"/>
      <c r="VGY37" s="291"/>
      <c r="VGZ37" s="291"/>
      <c r="VHA37" s="291"/>
      <c r="VHB37" s="291"/>
      <c r="VHC37" s="291"/>
      <c r="VHD37" s="291"/>
      <c r="VHE37" s="291"/>
      <c r="VHF37" s="291"/>
      <c r="VHG37" s="291"/>
      <c r="VHH37" s="291"/>
      <c r="VHI37" s="291"/>
      <c r="VHJ37" s="291"/>
      <c r="VHK37" s="291"/>
      <c r="VHL37" s="291"/>
      <c r="VHM37" s="291"/>
      <c r="VHN37" s="291"/>
      <c r="VHO37" s="291"/>
      <c r="VHP37" s="291"/>
      <c r="VHQ37" s="291"/>
      <c r="VHR37" s="291"/>
      <c r="VHS37" s="291"/>
      <c r="VHT37" s="291"/>
      <c r="VHU37" s="291"/>
      <c r="VHV37" s="291"/>
      <c r="VHW37" s="291"/>
      <c r="VHX37" s="291"/>
      <c r="VHY37" s="291"/>
      <c r="VHZ37" s="291"/>
      <c r="VIA37" s="291"/>
      <c r="VIB37" s="291"/>
      <c r="VIC37" s="291"/>
      <c r="VID37" s="291"/>
      <c r="VIE37" s="291"/>
      <c r="VIF37" s="291"/>
      <c r="VIG37" s="291"/>
      <c r="VIH37" s="291"/>
      <c r="VII37" s="291"/>
      <c r="VIJ37" s="291"/>
      <c r="VIK37" s="291"/>
      <c r="VIL37" s="291"/>
      <c r="VIM37" s="291"/>
      <c r="VIN37" s="291"/>
      <c r="VIO37" s="291"/>
      <c r="VIP37" s="291"/>
      <c r="VIQ37" s="291"/>
      <c r="VIR37" s="291"/>
      <c r="VIS37" s="291"/>
      <c r="VIT37" s="291"/>
      <c r="VIU37" s="291"/>
      <c r="VIV37" s="291"/>
      <c r="VIW37" s="291"/>
      <c r="VIX37" s="291"/>
      <c r="VIY37" s="291"/>
      <c r="VIZ37" s="291"/>
      <c r="VJA37" s="291"/>
      <c r="VJB37" s="291"/>
      <c r="VJC37" s="291"/>
      <c r="VJD37" s="291"/>
      <c r="VJE37" s="291"/>
      <c r="VJF37" s="291"/>
      <c r="VJG37" s="291"/>
      <c r="VJH37" s="291"/>
      <c r="VJI37" s="291"/>
      <c r="VJJ37" s="291"/>
      <c r="VJK37" s="291"/>
      <c r="VJL37" s="291"/>
      <c r="VJM37" s="291"/>
      <c r="VJN37" s="291"/>
      <c r="VJO37" s="291"/>
      <c r="VJP37" s="291"/>
      <c r="VJQ37" s="291"/>
      <c r="VJR37" s="291"/>
      <c r="VJS37" s="291"/>
      <c r="VJT37" s="291"/>
      <c r="VJU37" s="291"/>
      <c r="VJV37" s="291"/>
      <c r="VJW37" s="291"/>
      <c r="VJX37" s="291"/>
      <c r="VJY37" s="291"/>
      <c r="VJZ37" s="291"/>
      <c r="VKA37" s="291"/>
      <c r="VKB37" s="291"/>
      <c r="VKC37" s="291"/>
      <c r="VKD37" s="291"/>
      <c r="VKE37" s="291"/>
      <c r="VKF37" s="291"/>
      <c r="VKG37" s="291"/>
      <c r="VKH37" s="291"/>
      <c r="VKI37" s="291"/>
      <c r="VKJ37" s="291"/>
      <c r="VKK37" s="291"/>
      <c r="VKL37" s="291"/>
      <c r="VKM37" s="291"/>
      <c r="VKN37" s="291"/>
      <c r="VKO37" s="291"/>
      <c r="VKP37" s="291"/>
      <c r="VKQ37" s="291"/>
      <c r="VKR37" s="291"/>
      <c r="VKS37" s="291"/>
      <c r="VKT37" s="291"/>
      <c r="VKU37" s="291"/>
      <c r="VKV37" s="291"/>
      <c r="VKW37" s="291"/>
      <c r="VKX37" s="291"/>
      <c r="VKY37" s="291"/>
      <c r="VKZ37" s="291"/>
      <c r="VLA37" s="291"/>
      <c r="VLB37" s="291"/>
      <c r="VLC37" s="291"/>
      <c r="VLD37" s="291"/>
      <c r="VLE37" s="291"/>
      <c r="VLF37" s="291"/>
      <c r="VLG37" s="291"/>
      <c r="VLH37" s="291"/>
      <c r="VLI37" s="291"/>
      <c r="VLJ37" s="291"/>
      <c r="VLK37" s="291"/>
      <c r="VLL37" s="291"/>
      <c r="VLM37" s="291"/>
      <c r="VLN37" s="291"/>
      <c r="VLO37" s="291"/>
      <c r="VLP37" s="291"/>
      <c r="VLQ37" s="291"/>
      <c r="VLR37" s="291"/>
      <c r="VLS37" s="291"/>
      <c r="VLT37" s="291"/>
      <c r="VLU37" s="291"/>
      <c r="VLV37" s="291"/>
      <c r="VLW37" s="291"/>
      <c r="VLX37" s="291"/>
      <c r="VLY37" s="291"/>
      <c r="VLZ37" s="291"/>
      <c r="VMA37" s="291"/>
      <c r="VMB37" s="291"/>
      <c r="VMC37" s="291"/>
      <c r="VMD37" s="291"/>
      <c r="VME37" s="291"/>
      <c r="VMF37" s="291"/>
      <c r="VMG37" s="291"/>
      <c r="VMH37" s="291"/>
      <c r="VMI37" s="291"/>
      <c r="VMJ37" s="291"/>
      <c r="VMK37" s="291"/>
      <c r="VML37" s="291"/>
      <c r="VMM37" s="291"/>
      <c r="VMN37" s="291"/>
      <c r="VMO37" s="291"/>
      <c r="VMP37" s="291"/>
      <c r="VMQ37" s="291"/>
      <c r="VMR37" s="291"/>
      <c r="VMS37" s="291"/>
      <c r="VMT37" s="291"/>
      <c r="VMU37" s="291"/>
      <c r="VMV37" s="291"/>
      <c r="VMW37" s="291"/>
      <c r="VMX37" s="291"/>
      <c r="VMY37" s="291"/>
      <c r="VMZ37" s="291"/>
      <c r="VNA37" s="291"/>
      <c r="VNB37" s="291"/>
      <c r="VNC37" s="291"/>
      <c r="VND37" s="291"/>
      <c r="VNE37" s="291"/>
      <c r="VNF37" s="291"/>
      <c r="VNG37" s="291"/>
      <c r="VNH37" s="291"/>
      <c r="VNI37" s="291"/>
      <c r="VNJ37" s="291"/>
      <c r="VNK37" s="291"/>
      <c r="VNL37" s="291"/>
      <c r="VNM37" s="291"/>
      <c r="VNN37" s="291"/>
      <c r="VNO37" s="291"/>
      <c r="VNP37" s="291"/>
      <c r="VNQ37" s="291"/>
      <c r="VNR37" s="291"/>
      <c r="VNS37" s="291"/>
      <c r="VNT37" s="291"/>
      <c r="VNU37" s="291"/>
      <c r="VNV37" s="291"/>
      <c r="VNW37" s="291"/>
      <c r="VNX37" s="291"/>
      <c r="VNY37" s="291"/>
      <c r="VNZ37" s="291"/>
      <c r="VOA37" s="291"/>
      <c r="VOB37" s="291"/>
      <c r="VOC37" s="291"/>
      <c r="VOD37" s="291"/>
      <c r="VOE37" s="291"/>
      <c r="VOF37" s="291"/>
      <c r="VOG37" s="291"/>
      <c r="VOH37" s="291"/>
      <c r="VOI37" s="291"/>
      <c r="VOJ37" s="291"/>
      <c r="VOK37" s="291"/>
      <c r="VOL37" s="291"/>
      <c r="VOM37" s="291"/>
      <c r="VON37" s="291"/>
      <c r="VOO37" s="291"/>
      <c r="VOP37" s="291"/>
      <c r="VOQ37" s="291"/>
      <c r="VOR37" s="291"/>
      <c r="VOS37" s="291"/>
      <c r="VOT37" s="291"/>
      <c r="VOU37" s="291"/>
      <c r="VOV37" s="291"/>
      <c r="VOW37" s="291"/>
      <c r="VOX37" s="291"/>
      <c r="VOY37" s="291"/>
      <c r="VOZ37" s="291"/>
      <c r="VPA37" s="291"/>
      <c r="VPB37" s="291"/>
      <c r="VPC37" s="291"/>
      <c r="VPD37" s="291"/>
      <c r="VPE37" s="291"/>
      <c r="VPF37" s="291"/>
      <c r="VPG37" s="291"/>
      <c r="VPH37" s="291"/>
      <c r="VPI37" s="291"/>
      <c r="VPJ37" s="291"/>
      <c r="VPK37" s="291"/>
      <c r="VPL37" s="291"/>
      <c r="VPM37" s="291"/>
      <c r="VPN37" s="291"/>
      <c r="VPO37" s="291"/>
      <c r="VPP37" s="291"/>
      <c r="VPQ37" s="291"/>
      <c r="VPR37" s="291"/>
      <c r="VPS37" s="291"/>
      <c r="VPT37" s="291"/>
      <c r="VPU37" s="291"/>
      <c r="VPV37" s="291"/>
      <c r="VPW37" s="291"/>
      <c r="VPX37" s="291"/>
      <c r="VPY37" s="291"/>
      <c r="VPZ37" s="291"/>
      <c r="VQA37" s="291"/>
      <c r="VQB37" s="291"/>
      <c r="VQC37" s="291"/>
      <c r="VQD37" s="291"/>
      <c r="VQE37" s="291"/>
      <c r="VQF37" s="291"/>
      <c r="VQG37" s="291"/>
      <c r="VQH37" s="291"/>
      <c r="VQI37" s="291"/>
      <c r="VQJ37" s="291"/>
      <c r="VQK37" s="291"/>
      <c r="VQL37" s="291"/>
      <c r="VQM37" s="291"/>
      <c r="VQN37" s="291"/>
      <c r="VQO37" s="291"/>
      <c r="VQP37" s="291"/>
      <c r="VQQ37" s="291"/>
      <c r="VQR37" s="291"/>
      <c r="VQS37" s="291"/>
      <c r="VQT37" s="291"/>
      <c r="VQU37" s="291"/>
      <c r="VQV37" s="291"/>
      <c r="VQW37" s="291"/>
      <c r="VQX37" s="291"/>
      <c r="VQY37" s="291"/>
      <c r="VQZ37" s="291"/>
      <c r="VRA37" s="291"/>
      <c r="VRB37" s="291"/>
      <c r="VRC37" s="291"/>
      <c r="VRD37" s="291"/>
      <c r="VRE37" s="291"/>
      <c r="VRF37" s="291"/>
      <c r="VRG37" s="291"/>
      <c r="VRH37" s="291"/>
      <c r="VRI37" s="291"/>
      <c r="VRJ37" s="291"/>
      <c r="VRK37" s="291"/>
      <c r="VRL37" s="291"/>
      <c r="VRM37" s="291"/>
      <c r="VRN37" s="291"/>
      <c r="VRO37" s="291"/>
      <c r="VRP37" s="291"/>
      <c r="VRQ37" s="291"/>
      <c r="VRR37" s="291"/>
      <c r="VRS37" s="291"/>
      <c r="VRT37" s="291"/>
      <c r="VRU37" s="291"/>
      <c r="VRV37" s="291"/>
      <c r="VRW37" s="291"/>
      <c r="VRX37" s="291"/>
      <c r="VRY37" s="291"/>
      <c r="VRZ37" s="291"/>
      <c r="VSA37" s="291"/>
      <c r="VSB37" s="291"/>
      <c r="VSC37" s="291"/>
      <c r="VSD37" s="291"/>
      <c r="VSE37" s="291"/>
      <c r="VSF37" s="291"/>
      <c r="VSG37" s="291"/>
      <c r="VSH37" s="291"/>
      <c r="VSI37" s="291"/>
      <c r="VSJ37" s="291"/>
      <c r="VSK37" s="291"/>
      <c r="VSL37" s="291"/>
      <c r="VSM37" s="291"/>
      <c r="VSN37" s="291"/>
      <c r="VSO37" s="291"/>
      <c r="VSP37" s="291"/>
      <c r="VSQ37" s="291"/>
      <c r="VSR37" s="291"/>
      <c r="VSS37" s="291"/>
      <c r="VST37" s="291"/>
      <c r="VSU37" s="291"/>
      <c r="VSV37" s="291"/>
      <c r="VSW37" s="291"/>
      <c r="VSX37" s="291"/>
      <c r="VSY37" s="291"/>
      <c r="VSZ37" s="291"/>
      <c r="VTA37" s="291"/>
      <c r="VTB37" s="291"/>
      <c r="VTC37" s="291"/>
      <c r="VTD37" s="291"/>
      <c r="VTE37" s="291"/>
      <c r="VTF37" s="291"/>
      <c r="VTG37" s="291"/>
      <c r="VTH37" s="291"/>
      <c r="VTI37" s="291"/>
      <c r="VTJ37" s="291"/>
      <c r="VTK37" s="291"/>
      <c r="VTL37" s="291"/>
      <c r="VTM37" s="291"/>
      <c r="VTN37" s="291"/>
      <c r="VTO37" s="291"/>
      <c r="VTP37" s="291"/>
      <c r="VTQ37" s="291"/>
      <c r="VTR37" s="291"/>
      <c r="VTS37" s="291"/>
      <c r="VTT37" s="291"/>
      <c r="VTU37" s="291"/>
      <c r="VTV37" s="291"/>
      <c r="VTW37" s="291"/>
      <c r="VTX37" s="291"/>
      <c r="VTY37" s="291"/>
      <c r="VTZ37" s="291"/>
      <c r="VUA37" s="291"/>
      <c r="VUB37" s="291"/>
      <c r="VUC37" s="291"/>
      <c r="VUD37" s="291"/>
      <c r="VUE37" s="291"/>
      <c r="VUF37" s="291"/>
      <c r="VUG37" s="291"/>
      <c r="VUH37" s="291"/>
      <c r="VUI37" s="291"/>
      <c r="VUJ37" s="291"/>
      <c r="VUK37" s="291"/>
      <c r="VUL37" s="291"/>
      <c r="VUM37" s="291"/>
      <c r="VUN37" s="291"/>
      <c r="VUO37" s="291"/>
      <c r="VUP37" s="291"/>
      <c r="VUQ37" s="291"/>
      <c r="VUR37" s="291"/>
      <c r="VUS37" s="291"/>
      <c r="VUT37" s="291"/>
      <c r="VUU37" s="291"/>
      <c r="VUV37" s="291"/>
      <c r="VUW37" s="291"/>
      <c r="VUX37" s="291"/>
      <c r="VUY37" s="291"/>
      <c r="VUZ37" s="291"/>
      <c r="VVA37" s="291"/>
      <c r="VVB37" s="291"/>
      <c r="VVC37" s="291"/>
      <c r="VVD37" s="291"/>
      <c r="VVE37" s="291"/>
      <c r="VVF37" s="291"/>
      <c r="VVG37" s="291"/>
      <c r="VVH37" s="291"/>
      <c r="VVI37" s="291"/>
      <c r="VVJ37" s="291"/>
      <c r="VVK37" s="291"/>
      <c r="VVL37" s="291"/>
      <c r="VVM37" s="291"/>
      <c r="VVN37" s="291"/>
      <c r="VVO37" s="291"/>
      <c r="VVP37" s="291"/>
      <c r="VVQ37" s="291"/>
      <c r="VVR37" s="291"/>
      <c r="VVS37" s="291"/>
      <c r="VVT37" s="291"/>
      <c r="VVU37" s="291"/>
      <c r="VVV37" s="291"/>
      <c r="VVW37" s="291"/>
      <c r="VVX37" s="291"/>
      <c r="VVY37" s="291"/>
      <c r="VVZ37" s="291"/>
      <c r="VWA37" s="291"/>
      <c r="VWB37" s="291"/>
      <c r="VWC37" s="291"/>
      <c r="VWD37" s="291"/>
      <c r="VWE37" s="291"/>
      <c r="VWF37" s="291"/>
      <c r="VWG37" s="291"/>
      <c r="VWH37" s="291"/>
      <c r="VWI37" s="291"/>
      <c r="VWJ37" s="291"/>
      <c r="VWK37" s="291"/>
      <c r="VWL37" s="291"/>
      <c r="VWM37" s="291"/>
      <c r="VWN37" s="291"/>
      <c r="VWO37" s="291"/>
      <c r="VWP37" s="291"/>
      <c r="VWQ37" s="291"/>
      <c r="VWR37" s="291"/>
      <c r="VWS37" s="291"/>
      <c r="VWT37" s="291"/>
      <c r="VWU37" s="291"/>
      <c r="VWV37" s="291"/>
      <c r="VWW37" s="291"/>
      <c r="VWX37" s="291"/>
      <c r="VWY37" s="291"/>
      <c r="VWZ37" s="291"/>
      <c r="VXA37" s="291"/>
      <c r="VXB37" s="291"/>
      <c r="VXC37" s="291"/>
      <c r="VXD37" s="291"/>
      <c r="VXE37" s="291"/>
      <c r="VXF37" s="291"/>
      <c r="VXG37" s="291"/>
      <c r="VXH37" s="291"/>
      <c r="VXI37" s="291"/>
      <c r="VXJ37" s="291"/>
      <c r="VXK37" s="291"/>
      <c r="VXL37" s="291"/>
      <c r="VXM37" s="291"/>
      <c r="VXN37" s="291"/>
      <c r="VXO37" s="291"/>
      <c r="VXP37" s="291"/>
      <c r="VXQ37" s="291"/>
      <c r="VXR37" s="291"/>
      <c r="VXS37" s="291"/>
      <c r="VXT37" s="291"/>
      <c r="VXU37" s="291"/>
      <c r="VXV37" s="291"/>
      <c r="VXW37" s="291"/>
      <c r="VXX37" s="291"/>
      <c r="VXY37" s="291"/>
      <c r="VXZ37" s="291"/>
      <c r="VYA37" s="291"/>
      <c r="VYB37" s="291"/>
      <c r="VYC37" s="291"/>
      <c r="VYD37" s="291"/>
      <c r="VYE37" s="291"/>
      <c r="VYF37" s="291"/>
      <c r="VYG37" s="291"/>
      <c r="VYH37" s="291"/>
      <c r="VYI37" s="291"/>
      <c r="VYJ37" s="291"/>
      <c r="VYK37" s="291"/>
      <c r="VYL37" s="291"/>
      <c r="VYM37" s="291"/>
      <c r="VYN37" s="291"/>
      <c r="VYO37" s="291"/>
      <c r="VYP37" s="291"/>
      <c r="VYQ37" s="291"/>
      <c r="VYR37" s="291"/>
      <c r="VYS37" s="291"/>
      <c r="VYT37" s="291"/>
      <c r="VYU37" s="291"/>
      <c r="VYV37" s="291"/>
      <c r="VYW37" s="291"/>
      <c r="VYX37" s="291"/>
      <c r="VYY37" s="291"/>
      <c r="VYZ37" s="291"/>
      <c r="VZA37" s="291"/>
      <c r="VZB37" s="291"/>
      <c r="VZC37" s="291"/>
      <c r="VZD37" s="291"/>
      <c r="VZE37" s="291"/>
      <c r="VZF37" s="291"/>
      <c r="VZG37" s="291"/>
      <c r="VZH37" s="291"/>
      <c r="VZI37" s="291"/>
      <c r="VZJ37" s="291"/>
      <c r="VZK37" s="291"/>
      <c r="VZL37" s="291"/>
      <c r="VZM37" s="291"/>
      <c r="VZN37" s="291"/>
      <c r="VZO37" s="291"/>
      <c r="VZP37" s="291"/>
      <c r="VZQ37" s="291"/>
      <c r="VZR37" s="291"/>
      <c r="VZS37" s="291"/>
      <c r="VZT37" s="291"/>
      <c r="VZU37" s="291"/>
      <c r="VZV37" s="291"/>
      <c r="VZW37" s="291"/>
      <c r="VZX37" s="291"/>
      <c r="VZY37" s="291"/>
      <c r="VZZ37" s="291"/>
      <c r="WAA37" s="291"/>
      <c r="WAB37" s="291"/>
      <c r="WAC37" s="291"/>
      <c r="WAD37" s="291"/>
      <c r="WAE37" s="291"/>
      <c r="WAF37" s="291"/>
      <c r="WAG37" s="291"/>
      <c r="WAH37" s="291"/>
      <c r="WAI37" s="291"/>
      <c r="WAJ37" s="291"/>
      <c r="WAK37" s="291"/>
      <c r="WAL37" s="291"/>
      <c r="WAM37" s="291"/>
      <c r="WAN37" s="291"/>
      <c r="WAO37" s="291"/>
      <c r="WAP37" s="291"/>
      <c r="WAQ37" s="291"/>
      <c r="WAR37" s="291"/>
      <c r="WAS37" s="291"/>
      <c r="WAT37" s="291"/>
      <c r="WAU37" s="291"/>
      <c r="WAV37" s="291"/>
      <c r="WAW37" s="291"/>
      <c r="WAX37" s="291"/>
      <c r="WAY37" s="291"/>
      <c r="WAZ37" s="291"/>
      <c r="WBA37" s="291"/>
      <c r="WBB37" s="291"/>
      <c r="WBC37" s="291"/>
      <c r="WBD37" s="291"/>
      <c r="WBE37" s="291"/>
      <c r="WBF37" s="291"/>
      <c r="WBG37" s="291"/>
      <c r="WBH37" s="291"/>
      <c r="WBI37" s="291"/>
      <c r="WBJ37" s="291"/>
      <c r="WBK37" s="291"/>
      <c r="WBL37" s="291"/>
      <c r="WBM37" s="291"/>
      <c r="WBN37" s="291"/>
      <c r="WBO37" s="291"/>
      <c r="WBP37" s="291"/>
      <c r="WBQ37" s="291"/>
      <c r="WBR37" s="291"/>
      <c r="WBS37" s="291"/>
      <c r="WBT37" s="291"/>
      <c r="WBU37" s="291"/>
      <c r="WBV37" s="291"/>
      <c r="WBW37" s="291"/>
      <c r="WBX37" s="291"/>
      <c r="WBY37" s="291"/>
      <c r="WBZ37" s="291"/>
      <c r="WCA37" s="291"/>
      <c r="WCB37" s="291"/>
      <c r="WCC37" s="291"/>
      <c r="WCD37" s="291"/>
      <c r="WCE37" s="291"/>
      <c r="WCF37" s="291"/>
      <c r="WCG37" s="291"/>
      <c r="WCH37" s="291"/>
      <c r="WCI37" s="291"/>
      <c r="WCJ37" s="291"/>
      <c r="WCK37" s="291"/>
      <c r="WCL37" s="291"/>
      <c r="WCM37" s="291"/>
      <c r="WCN37" s="291"/>
      <c r="WCO37" s="291"/>
      <c r="WCP37" s="291"/>
      <c r="WCQ37" s="291"/>
      <c r="WCR37" s="291"/>
      <c r="WCS37" s="291"/>
      <c r="WCT37" s="291"/>
      <c r="WCU37" s="291"/>
      <c r="WCV37" s="291"/>
      <c r="WCW37" s="291"/>
      <c r="WCX37" s="291"/>
      <c r="WCY37" s="291"/>
      <c r="WCZ37" s="291"/>
      <c r="WDA37" s="291"/>
      <c r="WDB37" s="291"/>
      <c r="WDC37" s="291"/>
      <c r="WDD37" s="291"/>
      <c r="WDE37" s="291"/>
      <c r="WDF37" s="291"/>
      <c r="WDG37" s="291"/>
      <c r="WDH37" s="291"/>
      <c r="WDI37" s="291"/>
      <c r="WDJ37" s="291"/>
      <c r="WDK37" s="291"/>
      <c r="WDL37" s="291"/>
      <c r="WDM37" s="291"/>
      <c r="WDN37" s="291"/>
      <c r="WDO37" s="291"/>
      <c r="WDP37" s="291"/>
      <c r="WDQ37" s="291"/>
      <c r="WDR37" s="291"/>
      <c r="WDS37" s="291"/>
      <c r="WDT37" s="291"/>
      <c r="WDU37" s="291"/>
      <c r="WDV37" s="291"/>
      <c r="WDW37" s="291"/>
      <c r="WDX37" s="291"/>
      <c r="WDY37" s="291"/>
      <c r="WDZ37" s="291"/>
      <c r="WEA37" s="291"/>
      <c r="WEB37" s="291"/>
      <c r="WEC37" s="291"/>
      <c r="WED37" s="291"/>
      <c r="WEE37" s="291"/>
      <c r="WEF37" s="291"/>
      <c r="WEG37" s="291"/>
      <c r="WEH37" s="291"/>
      <c r="WEI37" s="291"/>
      <c r="WEJ37" s="291"/>
      <c r="WEK37" s="291"/>
      <c r="WEL37" s="291"/>
      <c r="WEM37" s="291"/>
      <c r="WEN37" s="291"/>
      <c r="WEO37" s="291"/>
      <c r="WEP37" s="291"/>
      <c r="WEQ37" s="291"/>
      <c r="WER37" s="291"/>
      <c r="WES37" s="291"/>
      <c r="WET37" s="291"/>
      <c r="WEU37" s="291"/>
      <c r="WEV37" s="291"/>
      <c r="WEW37" s="291"/>
      <c r="WEX37" s="291"/>
      <c r="WEY37" s="291"/>
      <c r="WEZ37" s="291"/>
      <c r="WFA37" s="291"/>
      <c r="WFB37" s="291"/>
      <c r="WFC37" s="291"/>
      <c r="WFD37" s="291"/>
      <c r="WFE37" s="291"/>
      <c r="WFF37" s="291"/>
      <c r="WFG37" s="291"/>
      <c r="WFH37" s="291"/>
      <c r="WFI37" s="291"/>
      <c r="WFJ37" s="291"/>
      <c r="WFK37" s="291"/>
      <c r="WFL37" s="291"/>
      <c r="WFM37" s="291"/>
      <c r="WFN37" s="291"/>
      <c r="WFO37" s="291"/>
      <c r="WFP37" s="291"/>
      <c r="WFQ37" s="291"/>
      <c r="WFR37" s="291"/>
      <c r="WFS37" s="291"/>
      <c r="WFT37" s="291"/>
      <c r="WFU37" s="291"/>
      <c r="WFV37" s="291"/>
      <c r="WFW37" s="291"/>
      <c r="WFX37" s="291"/>
      <c r="WFY37" s="291"/>
      <c r="WFZ37" s="291"/>
      <c r="WGA37" s="291"/>
      <c r="WGB37" s="291"/>
      <c r="WGC37" s="291"/>
      <c r="WGD37" s="291"/>
      <c r="WGE37" s="291"/>
      <c r="WGF37" s="291"/>
      <c r="WGG37" s="291"/>
      <c r="WGH37" s="291"/>
      <c r="WGI37" s="291"/>
      <c r="WGJ37" s="291"/>
      <c r="WGK37" s="291"/>
      <c r="WGL37" s="291"/>
      <c r="WGM37" s="291"/>
      <c r="WGN37" s="291"/>
      <c r="WGO37" s="291"/>
      <c r="WGP37" s="291"/>
      <c r="WGQ37" s="291"/>
      <c r="WGR37" s="291"/>
      <c r="WGS37" s="291"/>
      <c r="WGT37" s="291"/>
      <c r="WGU37" s="291"/>
      <c r="WGV37" s="291"/>
      <c r="WGW37" s="291"/>
      <c r="WGX37" s="291"/>
      <c r="WGY37" s="291"/>
      <c r="WGZ37" s="291"/>
      <c r="WHA37" s="291"/>
      <c r="WHB37" s="291"/>
      <c r="WHC37" s="291"/>
      <c r="WHD37" s="291"/>
      <c r="WHE37" s="291"/>
      <c r="WHF37" s="291"/>
      <c r="WHG37" s="291"/>
      <c r="WHH37" s="291"/>
      <c r="WHI37" s="291"/>
      <c r="WHJ37" s="291"/>
      <c r="WHK37" s="291"/>
      <c r="WHL37" s="291"/>
      <c r="WHM37" s="291"/>
      <c r="WHN37" s="291"/>
      <c r="WHO37" s="291"/>
      <c r="WHP37" s="291"/>
      <c r="WHQ37" s="291"/>
      <c r="WHR37" s="291"/>
      <c r="WHS37" s="291"/>
      <c r="WHT37" s="291"/>
      <c r="WHU37" s="291"/>
      <c r="WHV37" s="291"/>
      <c r="WHW37" s="291"/>
      <c r="WHX37" s="291"/>
      <c r="WHY37" s="291"/>
      <c r="WHZ37" s="291"/>
      <c r="WIA37" s="291"/>
      <c r="WIB37" s="291"/>
      <c r="WIC37" s="291"/>
      <c r="WID37" s="291"/>
      <c r="WIE37" s="291"/>
      <c r="WIF37" s="291"/>
      <c r="WIG37" s="291"/>
      <c r="WIH37" s="291"/>
      <c r="WII37" s="291"/>
      <c r="WIJ37" s="291"/>
      <c r="WIK37" s="291"/>
      <c r="WIL37" s="291"/>
      <c r="WIM37" s="291"/>
      <c r="WIN37" s="291"/>
      <c r="WIO37" s="291"/>
      <c r="WIP37" s="291"/>
      <c r="WIQ37" s="291"/>
      <c r="WIR37" s="291"/>
      <c r="WIS37" s="291"/>
      <c r="WIT37" s="291"/>
      <c r="WIU37" s="291"/>
      <c r="WIV37" s="291"/>
      <c r="WIW37" s="291"/>
      <c r="WIX37" s="291"/>
      <c r="WIY37" s="291"/>
      <c r="WIZ37" s="291"/>
      <c r="WJA37" s="291"/>
      <c r="WJB37" s="291"/>
      <c r="WJC37" s="291"/>
      <c r="WJD37" s="291"/>
      <c r="WJE37" s="291"/>
      <c r="WJF37" s="291"/>
      <c r="WJG37" s="291"/>
      <c r="WJH37" s="291"/>
      <c r="WJI37" s="291"/>
      <c r="WJJ37" s="291"/>
      <c r="WJK37" s="291"/>
      <c r="WJL37" s="291"/>
      <c r="WJM37" s="291"/>
      <c r="WJN37" s="291"/>
      <c r="WJO37" s="291"/>
      <c r="WJP37" s="291"/>
      <c r="WJQ37" s="291"/>
      <c r="WJR37" s="291"/>
      <c r="WJS37" s="291"/>
      <c r="WJT37" s="291"/>
      <c r="WJU37" s="291"/>
      <c r="WJV37" s="291"/>
      <c r="WJW37" s="291"/>
      <c r="WJX37" s="291"/>
      <c r="WJY37" s="291"/>
      <c r="WJZ37" s="291"/>
      <c r="WKA37" s="291"/>
      <c r="WKB37" s="291"/>
      <c r="WKC37" s="291"/>
      <c r="WKD37" s="291"/>
      <c r="WKE37" s="291"/>
      <c r="WKF37" s="291"/>
      <c r="WKG37" s="291"/>
      <c r="WKH37" s="291"/>
      <c r="WKI37" s="291"/>
      <c r="WKJ37" s="291"/>
      <c r="WKK37" s="291"/>
      <c r="WKL37" s="291"/>
      <c r="WKM37" s="291"/>
      <c r="WKN37" s="291"/>
      <c r="WKO37" s="291"/>
      <c r="WKP37" s="291"/>
      <c r="WKQ37" s="291"/>
      <c r="WKR37" s="291"/>
      <c r="WKS37" s="291"/>
      <c r="WKT37" s="291"/>
      <c r="WKU37" s="291"/>
      <c r="WKV37" s="291"/>
      <c r="WKW37" s="291"/>
      <c r="WKX37" s="291"/>
      <c r="WKY37" s="291"/>
      <c r="WKZ37" s="291"/>
      <c r="WLA37" s="291"/>
      <c r="WLB37" s="291"/>
      <c r="WLC37" s="291"/>
      <c r="WLD37" s="291"/>
      <c r="WLE37" s="291"/>
      <c r="WLF37" s="291"/>
      <c r="WLG37" s="291"/>
      <c r="WLH37" s="291"/>
      <c r="WLI37" s="291"/>
      <c r="WLJ37" s="291"/>
      <c r="WLK37" s="291"/>
      <c r="WLL37" s="291"/>
      <c r="WLM37" s="291"/>
      <c r="WLN37" s="291"/>
      <c r="WLO37" s="291"/>
      <c r="WLP37" s="291"/>
      <c r="WLQ37" s="291"/>
      <c r="WLR37" s="291"/>
      <c r="WLS37" s="291"/>
      <c r="WLT37" s="291"/>
      <c r="WLU37" s="291"/>
      <c r="WLV37" s="291"/>
      <c r="WLW37" s="291"/>
      <c r="WLX37" s="291"/>
      <c r="WLY37" s="291"/>
      <c r="WLZ37" s="291"/>
      <c r="WMA37" s="291"/>
      <c r="WMB37" s="291"/>
      <c r="WMC37" s="291"/>
      <c r="WMD37" s="291"/>
      <c r="WME37" s="291"/>
      <c r="WMF37" s="291"/>
      <c r="WMG37" s="291"/>
      <c r="WMH37" s="291"/>
      <c r="WMI37" s="291"/>
      <c r="WMJ37" s="291"/>
      <c r="WMK37" s="291"/>
      <c r="WML37" s="291"/>
      <c r="WMM37" s="291"/>
      <c r="WMN37" s="291"/>
      <c r="WMO37" s="291"/>
      <c r="WMP37" s="291"/>
      <c r="WMQ37" s="291"/>
      <c r="WMR37" s="291"/>
      <c r="WMS37" s="291"/>
      <c r="WMT37" s="291"/>
      <c r="WMU37" s="291"/>
      <c r="WMV37" s="291"/>
      <c r="WMW37" s="291"/>
      <c r="WMX37" s="291"/>
      <c r="WMY37" s="291"/>
      <c r="WMZ37" s="291"/>
      <c r="WNA37" s="291"/>
      <c r="WNB37" s="291"/>
      <c r="WNC37" s="291"/>
      <c r="WND37" s="291"/>
      <c r="WNE37" s="291"/>
      <c r="WNF37" s="291"/>
      <c r="WNG37" s="291"/>
      <c r="WNH37" s="291"/>
      <c r="WNI37" s="291"/>
      <c r="WNJ37" s="291"/>
      <c r="WNK37" s="291"/>
      <c r="WNL37" s="291"/>
      <c r="WNM37" s="291"/>
      <c r="WNN37" s="291"/>
      <c r="WNO37" s="291"/>
      <c r="WNP37" s="291"/>
      <c r="WNQ37" s="291"/>
      <c r="WNR37" s="291"/>
      <c r="WNS37" s="291"/>
      <c r="WNT37" s="291"/>
      <c r="WNU37" s="291"/>
      <c r="WNV37" s="291"/>
      <c r="WNW37" s="291"/>
      <c r="WNX37" s="291"/>
      <c r="WNY37" s="291"/>
      <c r="WNZ37" s="291"/>
      <c r="WOA37" s="291"/>
      <c r="WOB37" s="291"/>
      <c r="WOC37" s="291"/>
      <c r="WOD37" s="291"/>
      <c r="WOE37" s="291"/>
      <c r="WOF37" s="291"/>
      <c r="WOG37" s="291"/>
      <c r="WOH37" s="291"/>
      <c r="WOI37" s="291"/>
      <c r="WOJ37" s="291"/>
      <c r="WOK37" s="291"/>
      <c r="WOL37" s="291"/>
      <c r="WOM37" s="291"/>
      <c r="WON37" s="291"/>
      <c r="WOO37" s="291"/>
      <c r="WOP37" s="291"/>
      <c r="WOQ37" s="291"/>
      <c r="WOR37" s="291"/>
      <c r="WOS37" s="291"/>
      <c r="WOT37" s="291"/>
      <c r="WOU37" s="291"/>
      <c r="WOV37" s="291"/>
      <c r="WOW37" s="291"/>
      <c r="WOX37" s="291"/>
      <c r="WOY37" s="291"/>
      <c r="WOZ37" s="291"/>
      <c r="WPA37" s="291"/>
      <c r="WPB37" s="291"/>
      <c r="WPC37" s="291"/>
      <c r="WPD37" s="291"/>
      <c r="WPE37" s="291"/>
      <c r="WPF37" s="291"/>
      <c r="WPG37" s="291"/>
      <c r="WPH37" s="291"/>
      <c r="WPI37" s="291"/>
      <c r="WPJ37" s="291"/>
      <c r="WPK37" s="291"/>
      <c r="WPL37" s="291"/>
      <c r="WPM37" s="291"/>
      <c r="WPN37" s="291"/>
      <c r="WPO37" s="291"/>
      <c r="WPP37" s="291"/>
      <c r="WPQ37" s="291"/>
      <c r="WPR37" s="291"/>
      <c r="WPS37" s="291"/>
      <c r="WPT37" s="291"/>
      <c r="WPU37" s="291"/>
      <c r="WPV37" s="291"/>
      <c r="WPW37" s="291"/>
      <c r="WPX37" s="291"/>
      <c r="WPY37" s="291"/>
      <c r="WPZ37" s="291"/>
      <c r="WQA37" s="291"/>
      <c r="WQB37" s="291"/>
      <c r="WQC37" s="291"/>
      <c r="WQD37" s="291"/>
      <c r="WQE37" s="291"/>
      <c r="WQF37" s="291"/>
      <c r="WQG37" s="291"/>
      <c r="WQH37" s="291"/>
      <c r="WQI37" s="291"/>
      <c r="WQJ37" s="291"/>
      <c r="WQK37" s="291"/>
      <c r="WQL37" s="291"/>
      <c r="WQM37" s="291"/>
      <c r="WQN37" s="291"/>
      <c r="WQO37" s="291"/>
      <c r="WQP37" s="291"/>
      <c r="WQQ37" s="291"/>
      <c r="WQR37" s="291"/>
      <c r="WQS37" s="291"/>
      <c r="WQT37" s="291"/>
      <c r="WQU37" s="291"/>
      <c r="WQV37" s="291"/>
      <c r="WQW37" s="291"/>
      <c r="WQX37" s="291"/>
      <c r="WQY37" s="291"/>
      <c r="WQZ37" s="291"/>
      <c r="WRA37" s="291"/>
      <c r="WRB37" s="291"/>
      <c r="WRC37" s="291"/>
      <c r="WRD37" s="291"/>
      <c r="WRE37" s="291"/>
      <c r="WRF37" s="291"/>
      <c r="WRG37" s="291"/>
      <c r="WRH37" s="291"/>
      <c r="WRI37" s="291"/>
      <c r="WRJ37" s="291"/>
      <c r="WRK37" s="291"/>
      <c r="WRL37" s="291"/>
      <c r="WRM37" s="291"/>
      <c r="WRN37" s="291"/>
      <c r="WRO37" s="291"/>
      <c r="WRP37" s="291"/>
      <c r="WRQ37" s="291"/>
      <c r="WRR37" s="291"/>
      <c r="WRS37" s="291"/>
      <c r="WRT37" s="291"/>
      <c r="WRU37" s="291"/>
      <c r="WRV37" s="291"/>
      <c r="WRW37" s="291"/>
      <c r="WRX37" s="291"/>
      <c r="WRY37" s="291"/>
      <c r="WRZ37" s="291"/>
      <c r="WSA37" s="291"/>
      <c r="WSB37" s="291"/>
      <c r="WSC37" s="291"/>
      <c r="WSD37" s="291"/>
      <c r="WSE37" s="291"/>
      <c r="WSF37" s="291"/>
      <c r="WSG37" s="291"/>
      <c r="WSH37" s="291"/>
      <c r="WSI37" s="291"/>
      <c r="WSJ37" s="291"/>
      <c r="WSK37" s="291"/>
      <c r="WSL37" s="291"/>
      <c r="WSM37" s="291"/>
      <c r="WSN37" s="291"/>
      <c r="WSO37" s="291"/>
      <c r="WSP37" s="291"/>
      <c r="WSQ37" s="291"/>
      <c r="WSR37" s="291"/>
      <c r="WSS37" s="291"/>
      <c r="WST37" s="291"/>
      <c r="WSU37" s="291"/>
      <c r="WSV37" s="291"/>
      <c r="WSW37" s="291"/>
      <c r="WSX37" s="291"/>
      <c r="WSY37" s="291"/>
      <c r="WSZ37" s="291"/>
      <c r="WTA37" s="291"/>
      <c r="WTB37" s="291"/>
      <c r="WTC37" s="291"/>
      <c r="WTD37" s="291"/>
      <c r="WTE37" s="291"/>
      <c r="WTF37" s="291"/>
      <c r="WTG37" s="291"/>
      <c r="WTH37" s="291"/>
      <c r="WTI37" s="291"/>
      <c r="WTJ37" s="291"/>
      <c r="WTK37" s="291"/>
      <c r="WTL37" s="291"/>
      <c r="WTM37" s="291"/>
      <c r="WTN37" s="291"/>
      <c r="WTO37" s="291"/>
      <c r="WTP37" s="291"/>
      <c r="WTQ37" s="291"/>
      <c r="WTR37" s="291"/>
      <c r="WTS37" s="291"/>
      <c r="WTT37" s="291"/>
      <c r="WTU37" s="291"/>
      <c r="WTV37" s="291"/>
      <c r="WTW37" s="291"/>
      <c r="WTX37" s="291"/>
      <c r="WTY37" s="291"/>
      <c r="WTZ37" s="291"/>
      <c r="WUA37" s="291"/>
      <c r="WUB37" s="291"/>
      <c r="WUC37" s="291"/>
      <c r="WUD37" s="291"/>
      <c r="WUE37" s="291"/>
      <c r="WUF37" s="291"/>
      <c r="WUG37" s="291"/>
      <c r="WUH37" s="291"/>
      <c r="WUI37" s="291"/>
      <c r="WUJ37" s="291"/>
      <c r="WUK37" s="291"/>
      <c r="WUL37" s="291"/>
      <c r="WUM37" s="291"/>
      <c r="WUN37" s="291"/>
      <c r="WUO37" s="291"/>
      <c r="WUP37" s="291"/>
      <c r="WUQ37" s="291"/>
      <c r="WUR37" s="291"/>
      <c r="WUS37" s="291"/>
      <c r="WUT37" s="291"/>
      <c r="WUU37" s="291"/>
      <c r="WUV37" s="291"/>
      <c r="WUW37" s="291"/>
      <c r="WUX37" s="291"/>
      <c r="WUY37" s="291"/>
      <c r="WUZ37" s="291"/>
      <c r="WVA37" s="291"/>
      <c r="WVB37" s="291"/>
      <c r="WVC37" s="291"/>
      <c r="WVD37" s="291"/>
      <c r="WVE37" s="291"/>
      <c r="WVF37" s="291"/>
      <c r="WVG37" s="291"/>
      <c r="WVH37" s="291"/>
      <c r="WVI37" s="291"/>
      <c r="WVJ37" s="291"/>
      <c r="WVK37" s="291"/>
      <c r="WVL37" s="291"/>
      <c r="WVM37" s="291"/>
      <c r="WVN37" s="291"/>
      <c r="WVO37" s="291"/>
      <c r="WVP37" s="291"/>
      <c r="WVQ37" s="291"/>
      <c r="WVR37" s="291"/>
      <c r="WVS37" s="291"/>
      <c r="WVT37" s="291"/>
      <c r="WVU37" s="291"/>
      <c r="WVV37" s="291"/>
      <c r="WVW37" s="291"/>
      <c r="WVX37" s="291"/>
      <c r="WVY37" s="291"/>
      <c r="WVZ37" s="291"/>
      <c r="WWA37" s="291"/>
      <c r="WWB37" s="291"/>
      <c r="WWC37" s="291"/>
      <c r="WWD37" s="291"/>
      <c r="WWE37" s="291"/>
      <c r="WWF37" s="291"/>
      <c r="WWG37" s="291"/>
      <c r="WWH37" s="291"/>
      <c r="WWI37" s="291"/>
      <c r="WWJ37" s="291"/>
      <c r="WWK37" s="291"/>
      <c r="WWL37" s="291"/>
      <c r="WWM37" s="291"/>
      <c r="WWN37" s="291"/>
      <c r="WWO37" s="291"/>
      <c r="WWP37" s="291"/>
      <c r="WWQ37" s="291"/>
      <c r="WWR37" s="291"/>
      <c r="WWS37" s="291"/>
      <c r="WWT37" s="291"/>
      <c r="WWU37" s="291"/>
      <c r="WWV37" s="291"/>
      <c r="WWW37" s="291"/>
      <c r="WWX37" s="291"/>
      <c r="WWY37" s="291"/>
      <c r="WWZ37" s="291"/>
      <c r="WXA37" s="291"/>
      <c r="WXB37" s="291"/>
      <c r="WXC37" s="291"/>
      <c r="WXD37" s="291"/>
      <c r="WXE37" s="291"/>
      <c r="WXF37" s="291"/>
      <c r="WXG37" s="291"/>
      <c r="WXH37" s="291"/>
      <c r="WXI37" s="291"/>
      <c r="WXJ37" s="291"/>
      <c r="WXK37" s="291"/>
      <c r="WXL37" s="291"/>
      <c r="WXM37" s="291"/>
      <c r="WXN37" s="291"/>
      <c r="WXO37" s="291"/>
      <c r="WXP37" s="291"/>
      <c r="WXQ37" s="291"/>
      <c r="WXR37" s="291"/>
      <c r="WXS37" s="291"/>
      <c r="WXT37" s="291"/>
      <c r="WXU37" s="291"/>
      <c r="WXV37" s="291"/>
      <c r="WXW37" s="291"/>
      <c r="WXX37" s="291"/>
      <c r="WXY37" s="291"/>
      <c r="WXZ37" s="291"/>
      <c r="WYA37" s="291"/>
      <c r="WYB37" s="291"/>
      <c r="WYC37" s="291"/>
      <c r="WYD37" s="291"/>
      <c r="WYE37" s="291"/>
      <c r="WYF37" s="291"/>
      <c r="WYG37" s="291"/>
      <c r="WYH37" s="291"/>
      <c r="WYI37" s="291"/>
      <c r="WYJ37" s="291"/>
      <c r="WYK37" s="291"/>
      <c r="WYL37" s="291"/>
      <c r="WYM37" s="291"/>
      <c r="WYN37" s="291"/>
      <c r="WYO37" s="291"/>
      <c r="WYP37" s="291"/>
      <c r="WYQ37" s="291"/>
      <c r="WYR37" s="291"/>
      <c r="WYS37" s="291"/>
      <c r="WYT37" s="291"/>
      <c r="WYU37" s="291"/>
      <c r="WYV37" s="291"/>
      <c r="WYW37" s="291"/>
      <c r="WYX37" s="291"/>
      <c r="WYY37" s="291"/>
      <c r="WYZ37" s="291"/>
      <c r="WZA37" s="291"/>
      <c r="WZB37" s="291"/>
      <c r="WZC37" s="291"/>
      <c r="WZD37" s="291"/>
      <c r="WZE37" s="291"/>
      <c r="WZF37" s="291"/>
      <c r="WZG37" s="291"/>
      <c r="WZH37" s="291"/>
      <c r="WZI37" s="291"/>
      <c r="WZJ37" s="291"/>
      <c r="WZK37" s="291"/>
      <c r="WZL37" s="291"/>
      <c r="WZM37" s="291"/>
      <c r="WZN37" s="291"/>
      <c r="WZO37" s="291"/>
      <c r="WZP37" s="291"/>
      <c r="WZQ37" s="291"/>
      <c r="WZR37" s="291"/>
      <c r="WZS37" s="291"/>
      <c r="WZT37" s="291"/>
      <c r="WZU37" s="291"/>
      <c r="WZV37" s="291"/>
      <c r="WZW37" s="291"/>
      <c r="WZX37" s="291"/>
      <c r="WZY37" s="291"/>
      <c r="WZZ37" s="291"/>
      <c r="XAA37" s="291"/>
      <c r="XAB37" s="291"/>
      <c r="XAC37" s="291"/>
      <c r="XAD37" s="291"/>
      <c r="XAE37" s="291"/>
      <c r="XAF37" s="291"/>
      <c r="XAG37" s="291"/>
      <c r="XAH37" s="291"/>
      <c r="XAI37" s="291"/>
      <c r="XAJ37" s="291"/>
      <c r="XAK37" s="291"/>
      <c r="XAL37" s="291"/>
      <c r="XAM37" s="291"/>
      <c r="XAN37" s="291"/>
      <c r="XAO37" s="291"/>
      <c r="XAP37" s="291"/>
      <c r="XAQ37" s="291"/>
      <c r="XAR37" s="291"/>
      <c r="XAS37" s="291"/>
      <c r="XAT37" s="291"/>
      <c r="XAU37" s="291"/>
      <c r="XAV37" s="291"/>
      <c r="XAW37" s="291"/>
      <c r="XAX37" s="291"/>
      <c r="XAY37" s="291"/>
      <c r="XAZ37" s="291"/>
      <c r="XBA37" s="291"/>
      <c r="XBB37" s="291"/>
      <c r="XBC37" s="291"/>
      <c r="XBD37" s="291"/>
      <c r="XBE37" s="291"/>
      <c r="XBF37" s="291"/>
      <c r="XBG37" s="291"/>
      <c r="XBH37" s="291"/>
      <c r="XBI37" s="291"/>
      <c r="XBJ37" s="291"/>
      <c r="XBK37" s="291"/>
      <c r="XBL37" s="291"/>
      <c r="XBM37" s="291"/>
      <c r="XBN37" s="291"/>
      <c r="XBO37" s="291"/>
      <c r="XBP37" s="291"/>
      <c r="XBQ37" s="291"/>
      <c r="XBR37" s="291"/>
      <c r="XBS37" s="291"/>
      <c r="XBT37" s="291"/>
      <c r="XBU37" s="291"/>
      <c r="XBV37" s="291"/>
      <c r="XBW37" s="291"/>
      <c r="XBX37" s="291"/>
      <c r="XBY37" s="291"/>
      <c r="XBZ37" s="291"/>
      <c r="XCA37" s="291"/>
      <c r="XCB37" s="291"/>
      <c r="XCC37" s="291"/>
      <c r="XCD37" s="291"/>
      <c r="XCE37" s="291"/>
      <c r="XCF37" s="291"/>
      <c r="XCG37" s="291"/>
      <c r="XCH37" s="291"/>
      <c r="XCI37" s="291"/>
      <c r="XCJ37" s="291"/>
      <c r="XCK37" s="291"/>
      <c r="XCL37" s="291"/>
      <c r="XCM37" s="291"/>
      <c r="XCN37" s="291"/>
      <c r="XCO37" s="291"/>
      <c r="XCP37" s="291"/>
      <c r="XCQ37" s="291"/>
      <c r="XCR37" s="291"/>
      <c r="XCS37" s="291"/>
      <c r="XCT37" s="291"/>
      <c r="XCU37" s="291"/>
      <c r="XCV37" s="291"/>
      <c r="XCW37" s="291"/>
      <c r="XCX37" s="291"/>
      <c r="XCY37" s="291"/>
      <c r="XCZ37" s="291"/>
      <c r="XDA37" s="291"/>
      <c r="XDB37" s="291"/>
      <c r="XDC37" s="291"/>
      <c r="XDD37" s="291"/>
      <c r="XDE37" s="291"/>
      <c r="XDF37" s="291"/>
      <c r="XDG37" s="291"/>
      <c r="XDH37" s="291"/>
      <c r="XDI37" s="291"/>
      <c r="XDJ37" s="291"/>
      <c r="XDK37" s="291"/>
      <c r="XDL37" s="291"/>
      <c r="XDM37" s="291"/>
      <c r="XDN37" s="291"/>
      <c r="XDO37" s="291"/>
      <c r="XDP37" s="291"/>
      <c r="XDQ37" s="291"/>
      <c r="XDR37" s="291"/>
      <c r="XDS37" s="291"/>
      <c r="XDT37" s="291"/>
      <c r="XDU37" s="291"/>
      <c r="XDV37" s="291"/>
      <c r="XDW37" s="291"/>
      <c r="XDX37" s="291"/>
      <c r="XDY37" s="291"/>
      <c r="XDZ37" s="291"/>
      <c r="XEA37" s="291"/>
      <c r="XEB37" s="291"/>
      <c r="XEC37" s="291"/>
      <c r="XED37" s="291"/>
      <c r="XEE37" s="291"/>
      <c r="XEF37" s="291"/>
      <c r="XEG37" s="291"/>
      <c r="XEH37" s="291"/>
      <c r="XEI37" s="291"/>
      <c r="XEJ37" s="291"/>
      <c r="XEK37" s="291"/>
      <c r="XEL37" s="291"/>
      <c r="XEM37" s="291"/>
      <c r="XEN37" s="291"/>
      <c r="XEO37" s="291"/>
      <c r="XEP37" s="291"/>
      <c r="XEQ37" s="291"/>
      <c r="XER37" s="291"/>
      <c r="XES37" s="291"/>
      <c r="XET37" s="291"/>
      <c r="XEU37" s="291"/>
      <c r="XEV37" s="291"/>
      <c r="XEW37" s="291"/>
      <c r="XEX37" s="291"/>
      <c r="XEY37" s="291"/>
      <c r="XEZ37" s="291"/>
      <c r="XFA37" s="291"/>
      <c r="XFB37" s="291"/>
      <c r="XFC37" s="291"/>
      <c r="XFD37" s="291"/>
    </row>
    <row r="38" spans="1:16384" ht="27" customHeight="1" thickBot="1" x14ac:dyDescent="0.4">
      <c r="A38" s="291"/>
      <c r="B38" s="291"/>
      <c r="C38" s="291"/>
      <c r="D38" s="291"/>
      <c r="E38" s="427" t="str">
        <f>+Translations!A239</f>
        <v>TOTAL LOANS in €</v>
      </c>
      <c r="F38" s="811">
        <f>SUM(F32:F37)</f>
        <v>0</v>
      </c>
      <c r="G38" s="812"/>
      <c r="H38" s="812"/>
      <c r="I38" s="812"/>
      <c r="J38" s="812"/>
      <c r="K38" s="812"/>
      <c r="L38" s="813"/>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291"/>
      <c r="BV38" s="291"/>
      <c r="BW38" s="291"/>
      <c r="BX38" s="291"/>
      <c r="BY38" s="291"/>
      <c r="BZ38" s="291"/>
      <c r="CA38" s="291"/>
      <c r="CB38" s="291"/>
      <c r="CC38" s="291"/>
      <c r="CD38" s="291"/>
      <c r="CE38" s="291"/>
      <c r="CF38" s="291"/>
      <c r="CG38" s="291"/>
      <c r="CH38" s="291"/>
      <c r="CI38" s="291"/>
      <c r="CJ38" s="291"/>
      <c r="CK38" s="291"/>
      <c r="CL38" s="291"/>
      <c r="CM38" s="291"/>
      <c r="CN38" s="291"/>
      <c r="CO38" s="291"/>
      <c r="CP38" s="291"/>
      <c r="CQ38" s="291"/>
      <c r="CR38" s="291"/>
      <c r="CS38" s="291"/>
      <c r="CT38" s="291"/>
      <c r="CU38" s="291"/>
      <c r="CV38" s="291"/>
      <c r="CW38" s="291"/>
      <c r="CX38" s="291"/>
      <c r="CY38" s="291"/>
      <c r="CZ38" s="291"/>
      <c r="DA38" s="291"/>
      <c r="DB38" s="291"/>
      <c r="DC38" s="291"/>
      <c r="DD38" s="291"/>
      <c r="DE38" s="291"/>
      <c r="DF38" s="291"/>
      <c r="DG38" s="291"/>
      <c r="DH38" s="291"/>
      <c r="DI38" s="291"/>
      <c r="DJ38" s="291"/>
      <c r="DK38" s="291"/>
      <c r="DL38" s="291"/>
      <c r="DM38" s="291"/>
      <c r="DN38" s="291"/>
      <c r="DO38" s="291"/>
      <c r="DP38" s="291"/>
      <c r="DQ38" s="291"/>
      <c r="DR38" s="291"/>
      <c r="DS38" s="291"/>
      <c r="DT38" s="291"/>
      <c r="DU38" s="291"/>
      <c r="DV38" s="291"/>
      <c r="DW38" s="291"/>
      <c r="DX38" s="291"/>
      <c r="DY38" s="291"/>
      <c r="DZ38" s="291"/>
      <c r="EA38" s="291"/>
      <c r="EB38" s="291"/>
      <c r="EC38" s="291"/>
      <c r="ED38" s="291"/>
      <c r="EE38" s="291"/>
      <c r="EF38" s="291"/>
      <c r="EG38" s="291"/>
      <c r="EH38" s="291"/>
      <c r="EI38" s="291"/>
      <c r="EJ38" s="291"/>
      <c r="EK38" s="291"/>
      <c r="EL38" s="291"/>
      <c r="EM38" s="291"/>
      <c r="EN38" s="291"/>
      <c r="EO38" s="291"/>
      <c r="EP38" s="291"/>
      <c r="EQ38" s="291"/>
      <c r="ER38" s="291"/>
      <c r="ES38" s="291"/>
      <c r="ET38" s="291"/>
      <c r="EU38" s="291"/>
      <c r="EV38" s="291"/>
      <c r="EW38" s="291"/>
      <c r="EX38" s="291"/>
      <c r="EY38" s="291"/>
      <c r="EZ38" s="291"/>
      <c r="FA38" s="291"/>
      <c r="FB38" s="291"/>
      <c r="FC38" s="291"/>
      <c r="FD38" s="291"/>
      <c r="FE38" s="291"/>
      <c r="FF38" s="291"/>
      <c r="FG38" s="291"/>
      <c r="FH38" s="291"/>
      <c r="FI38" s="291"/>
      <c r="FJ38" s="291"/>
      <c r="FK38" s="291"/>
      <c r="FL38" s="291"/>
      <c r="FM38" s="291"/>
      <c r="FN38" s="291"/>
      <c r="FO38" s="291"/>
      <c r="FP38" s="291"/>
      <c r="FQ38" s="291"/>
      <c r="FR38" s="291"/>
      <c r="FS38" s="291"/>
      <c r="FT38" s="291"/>
      <c r="FU38" s="291"/>
      <c r="FV38" s="291"/>
      <c r="FW38" s="291"/>
      <c r="FX38" s="291"/>
      <c r="FY38" s="291"/>
      <c r="FZ38" s="291"/>
      <c r="GA38" s="291"/>
      <c r="GB38" s="291"/>
      <c r="GC38" s="291"/>
      <c r="GD38" s="291"/>
      <c r="GE38" s="291"/>
      <c r="GF38" s="291"/>
      <c r="GG38" s="291"/>
      <c r="GH38" s="291"/>
      <c r="GI38" s="291"/>
      <c r="GJ38" s="291"/>
      <c r="GK38" s="291"/>
      <c r="GL38" s="291"/>
      <c r="GM38" s="291"/>
      <c r="GN38" s="291"/>
      <c r="GO38" s="291"/>
      <c r="GP38" s="291"/>
      <c r="GQ38" s="291"/>
      <c r="GR38" s="291"/>
      <c r="GS38" s="291"/>
      <c r="GT38" s="291"/>
      <c r="GU38" s="291"/>
      <c r="GV38" s="291"/>
      <c r="GW38" s="291"/>
      <c r="GX38" s="291"/>
      <c r="GY38" s="291"/>
      <c r="GZ38" s="291"/>
      <c r="HA38" s="291"/>
      <c r="HB38" s="291"/>
      <c r="HC38" s="291"/>
      <c r="HD38" s="291"/>
      <c r="HE38" s="291"/>
      <c r="HF38" s="291"/>
      <c r="HG38" s="291"/>
      <c r="HH38" s="291"/>
      <c r="HI38" s="291"/>
      <c r="HJ38" s="291"/>
      <c r="HK38" s="291"/>
      <c r="HL38" s="291"/>
      <c r="HM38" s="291"/>
      <c r="HN38" s="291"/>
      <c r="HO38" s="291"/>
      <c r="HP38" s="291"/>
      <c r="HQ38" s="291"/>
      <c r="HR38" s="291"/>
      <c r="HS38" s="291"/>
      <c r="HT38" s="291"/>
      <c r="HU38" s="291"/>
      <c r="HV38" s="291"/>
      <c r="HW38" s="291"/>
      <c r="HX38" s="291"/>
      <c r="HY38" s="291"/>
      <c r="HZ38" s="291"/>
      <c r="IA38" s="291"/>
      <c r="IB38" s="291"/>
      <c r="IC38" s="291"/>
      <c r="ID38" s="291"/>
      <c r="IE38" s="291"/>
      <c r="IF38" s="291"/>
      <c r="IG38" s="291"/>
      <c r="IH38" s="291"/>
      <c r="II38" s="291"/>
      <c r="IJ38" s="291"/>
      <c r="IK38" s="291"/>
      <c r="IL38" s="291"/>
      <c r="IM38" s="291"/>
      <c r="IN38" s="291"/>
      <c r="IO38" s="291"/>
      <c r="IP38" s="291"/>
      <c r="IQ38" s="291"/>
      <c r="IR38" s="291"/>
      <c r="IS38" s="291"/>
      <c r="IT38" s="291"/>
      <c r="IU38" s="291"/>
      <c r="IV38" s="291"/>
      <c r="IW38" s="291"/>
      <c r="IX38" s="291"/>
      <c r="IY38" s="291"/>
      <c r="IZ38" s="291"/>
      <c r="JA38" s="291"/>
      <c r="JB38" s="291"/>
      <c r="JC38" s="291"/>
      <c r="JD38" s="291"/>
      <c r="JE38" s="291"/>
      <c r="JF38" s="291"/>
      <c r="JG38" s="291"/>
      <c r="JH38" s="291"/>
      <c r="JI38" s="291"/>
      <c r="JJ38" s="291"/>
      <c r="JK38" s="291"/>
      <c r="JL38" s="291"/>
      <c r="JM38" s="291"/>
      <c r="JN38" s="291"/>
      <c r="JO38" s="291"/>
      <c r="JP38" s="291"/>
      <c r="JQ38" s="291"/>
      <c r="JR38" s="291"/>
      <c r="JS38" s="291"/>
      <c r="JT38" s="291"/>
      <c r="JU38" s="291"/>
      <c r="JV38" s="291"/>
      <c r="JW38" s="291"/>
      <c r="JX38" s="291"/>
      <c r="JY38" s="291"/>
      <c r="JZ38" s="291"/>
      <c r="KA38" s="291"/>
      <c r="KB38" s="291"/>
      <c r="KC38" s="291"/>
      <c r="KD38" s="291"/>
      <c r="KE38" s="291"/>
      <c r="KF38" s="291"/>
      <c r="KG38" s="291"/>
      <c r="KH38" s="291"/>
      <c r="KI38" s="291"/>
      <c r="KJ38" s="291"/>
      <c r="KK38" s="291"/>
      <c r="KL38" s="291"/>
      <c r="KM38" s="291"/>
      <c r="KN38" s="291"/>
      <c r="KO38" s="291"/>
      <c r="KP38" s="291"/>
      <c r="KQ38" s="291"/>
      <c r="KR38" s="291"/>
      <c r="KS38" s="291"/>
      <c r="KT38" s="291"/>
      <c r="KU38" s="291"/>
      <c r="KV38" s="291"/>
      <c r="KW38" s="291"/>
      <c r="KX38" s="291"/>
      <c r="KY38" s="291"/>
      <c r="KZ38" s="291"/>
      <c r="LA38" s="291"/>
      <c r="LB38" s="291"/>
      <c r="LC38" s="291"/>
      <c r="LD38" s="291"/>
      <c r="LE38" s="291"/>
      <c r="LF38" s="291"/>
      <c r="LG38" s="291"/>
      <c r="LH38" s="291"/>
      <c r="LI38" s="291"/>
      <c r="LJ38" s="291"/>
      <c r="LK38" s="291"/>
      <c r="LL38" s="291"/>
      <c r="LM38" s="291"/>
      <c r="LN38" s="291"/>
      <c r="LO38" s="291"/>
      <c r="LP38" s="291"/>
      <c r="LQ38" s="291"/>
      <c r="LR38" s="291"/>
      <c r="LS38" s="291"/>
      <c r="LT38" s="291"/>
      <c r="LU38" s="291"/>
      <c r="LV38" s="291"/>
      <c r="LW38" s="291"/>
      <c r="LX38" s="291"/>
      <c r="LY38" s="291"/>
      <c r="LZ38" s="291"/>
      <c r="MA38" s="291"/>
      <c r="MB38" s="291"/>
      <c r="MC38" s="291"/>
      <c r="MD38" s="291"/>
      <c r="ME38" s="291"/>
      <c r="MF38" s="291"/>
      <c r="MG38" s="291"/>
      <c r="MH38" s="291"/>
      <c r="MI38" s="291"/>
      <c r="MJ38" s="291"/>
      <c r="MK38" s="291"/>
      <c r="ML38" s="291"/>
      <c r="MM38" s="291"/>
      <c r="MN38" s="291"/>
      <c r="MO38" s="291"/>
      <c r="MP38" s="291"/>
      <c r="MQ38" s="291"/>
      <c r="MR38" s="291"/>
      <c r="MS38" s="291"/>
      <c r="MT38" s="291"/>
      <c r="MU38" s="291"/>
      <c r="MV38" s="291"/>
      <c r="MW38" s="291"/>
      <c r="MX38" s="291"/>
      <c r="MY38" s="291"/>
      <c r="MZ38" s="291"/>
      <c r="NA38" s="291"/>
      <c r="NB38" s="291"/>
      <c r="NC38" s="291"/>
      <c r="ND38" s="291"/>
      <c r="NE38" s="291"/>
      <c r="NF38" s="291"/>
      <c r="NG38" s="291"/>
      <c r="NH38" s="291"/>
      <c r="NI38" s="291"/>
      <c r="NJ38" s="291"/>
      <c r="NK38" s="291"/>
      <c r="NL38" s="291"/>
      <c r="NM38" s="291"/>
      <c r="NN38" s="291"/>
      <c r="NO38" s="291"/>
      <c r="NP38" s="291"/>
      <c r="NQ38" s="291"/>
      <c r="NR38" s="291"/>
      <c r="NS38" s="291"/>
      <c r="NT38" s="291"/>
      <c r="NU38" s="291"/>
      <c r="NV38" s="291"/>
      <c r="NW38" s="291"/>
      <c r="NX38" s="291"/>
      <c r="NY38" s="291"/>
      <c r="NZ38" s="291"/>
      <c r="OA38" s="291"/>
      <c r="OB38" s="291"/>
      <c r="OC38" s="291"/>
      <c r="OD38" s="291"/>
      <c r="OE38" s="291"/>
      <c r="OF38" s="291"/>
      <c r="OG38" s="291"/>
      <c r="OH38" s="291"/>
      <c r="OI38" s="291"/>
      <c r="OJ38" s="291"/>
      <c r="OK38" s="291"/>
      <c r="OL38" s="291"/>
      <c r="OM38" s="291"/>
      <c r="ON38" s="291"/>
      <c r="OO38" s="291"/>
      <c r="OP38" s="291"/>
      <c r="OQ38" s="291"/>
      <c r="OR38" s="291"/>
      <c r="OS38" s="291"/>
      <c r="OT38" s="291"/>
      <c r="OU38" s="291"/>
      <c r="OV38" s="291"/>
      <c r="OW38" s="291"/>
      <c r="OX38" s="291"/>
      <c r="OY38" s="291"/>
      <c r="OZ38" s="291"/>
      <c r="PA38" s="291"/>
      <c r="PB38" s="291"/>
      <c r="PC38" s="291"/>
      <c r="PD38" s="291"/>
      <c r="PE38" s="291"/>
      <c r="PF38" s="291"/>
      <c r="PG38" s="291"/>
      <c r="PH38" s="291"/>
      <c r="PI38" s="291"/>
      <c r="PJ38" s="291"/>
      <c r="PK38" s="291"/>
      <c r="PL38" s="291"/>
      <c r="PM38" s="291"/>
      <c r="PN38" s="291"/>
      <c r="PO38" s="291"/>
      <c r="PP38" s="291"/>
      <c r="PQ38" s="291"/>
      <c r="PR38" s="291"/>
      <c r="PS38" s="291"/>
      <c r="PT38" s="291"/>
      <c r="PU38" s="291"/>
      <c r="PV38" s="291"/>
      <c r="PW38" s="291"/>
      <c r="PX38" s="291"/>
      <c r="PY38" s="291"/>
      <c r="PZ38" s="291"/>
      <c r="QA38" s="291"/>
      <c r="QB38" s="291"/>
      <c r="QC38" s="291"/>
      <c r="QD38" s="291"/>
      <c r="QE38" s="291"/>
      <c r="QF38" s="291"/>
      <c r="QG38" s="291"/>
      <c r="QH38" s="291"/>
      <c r="QI38" s="291"/>
      <c r="QJ38" s="291"/>
      <c r="QK38" s="291"/>
      <c r="QL38" s="291"/>
      <c r="QM38" s="291"/>
      <c r="QN38" s="291"/>
      <c r="QO38" s="291"/>
      <c r="QP38" s="291"/>
      <c r="QQ38" s="291"/>
      <c r="QR38" s="291"/>
      <c r="QS38" s="291"/>
      <c r="QT38" s="291"/>
      <c r="QU38" s="291"/>
      <c r="QV38" s="291"/>
      <c r="QW38" s="291"/>
      <c r="QX38" s="291"/>
      <c r="QY38" s="291"/>
      <c r="QZ38" s="291"/>
      <c r="RA38" s="291"/>
      <c r="RB38" s="291"/>
      <c r="RC38" s="291"/>
      <c r="RD38" s="291"/>
      <c r="RE38" s="291"/>
      <c r="RF38" s="291"/>
      <c r="RG38" s="291"/>
      <c r="RH38" s="291"/>
      <c r="RI38" s="291"/>
      <c r="RJ38" s="291"/>
      <c r="RK38" s="291"/>
      <c r="RL38" s="291"/>
      <c r="RM38" s="291"/>
      <c r="RN38" s="291"/>
      <c r="RO38" s="291"/>
      <c r="RP38" s="291"/>
      <c r="RQ38" s="291"/>
      <c r="RR38" s="291"/>
      <c r="RS38" s="291"/>
      <c r="RT38" s="291"/>
      <c r="RU38" s="291"/>
      <c r="RV38" s="291"/>
      <c r="RW38" s="291"/>
      <c r="RX38" s="291"/>
      <c r="RY38" s="291"/>
      <c r="RZ38" s="291"/>
      <c r="SA38" s="291"/>
      <c r="SB38" s="291"/>
      <c r="SC38" s="291"/>
      <c r="SD38" s="291"/>
      <c r="SE38" s="291"/>
      <c r="SF38" s="291"/>
      <c r="SG38" s="291"/>
      <c r="SH38" s="291"/>
      <c r="SI38" s="291"/>
      <c r="SJ38" s="291"/>
      <c r="SK38" s="291"/>
      <c r="SL38" s="291"/>
      <c r="SM38" s="291"/>
      <c r="SN38" s="291"/>
      <c r="SO38" s="291"/>
      <c r="SP38" s="291"/>
      <c r="SQ38" s="291"/>
      <c r="SR38" s="291"/>
      <c r="SS38" s="291"/>
      <c r="ST38" s="291"/>
      <c r="SU38" s="291"/>
      <c r="SV38" s="291"/>
      <c r="SW38" s="291"/>
      <c r="SX38" s="291"/>
      <c r="SY38" s="291"/>
      <c r="SZ38" s="291"/>
      <c r="TA38" s="291"/>
      <c r="TB38" s="291"/>
      <c r="TC38" s="291"/>
      <c r="TD38" s="291"/>
      <c r="TE38" s="291"/>
      <c r="TF38" s="291"/>
      <c r="TG38" s="291"/>
      <c r="TH38" s="291"/>
      <c r="TI38" s="291"/>
      <c r="TJ38" s="291"/>
      <c r="TK38" s="291"/>
      <c r="TL38" s="291"/>
      <c r="TM38" s="291"/>
      <c r="TN38" s="291"/>
      <c r="TO38" s="291"/>
      <c r="TP38" s="291"/>
      <c r="TQ38" s="291"/>
      <c r="TR38" s="291"/>
      <c r="TS38" s="291"/>
      <c r="TT38" s="291"/>
      <c r="TU38" s="291"/>
      <c r="TV38" s="291"/>
      <c r="TW38" s="291"/>
      <c r="TX38" s="291"/>
      <c r="TY38" s="291"/>
      <c r="TZ38" s="291"/>
      <c r="UA38" s="291"/>
      <c r="UB38" s="291"/>
      <c r="UC38" s="291"/>
      <c r="UD38" s="291"/>
      <c r="UE38" s="291"/>
      <c r="UF38" s="291"/>
      <c r="UG38" s="291"/>
      <c r="UH38" s="291"/>
      <c r="UI38" s="291"/>
      <c r="UJ38" s="291"/>
      <c r="UK38" s="291"/>
      <c r="UL38" s="291"/>
      <c r="UM38" s="291"/>
      <c r="UN38" s="291"/>
      <c r="UO38" s="291"/>
      <c r="UP38" s="291"/>
      <c r="UQ38" s="291"/>
      <c r="UR38" s="291"/>
      <c r="US38" s="291"/>
      <c r="UT38" s="291"/>
      <c r="UU38" s="291"/>
      <c r="UV38" s="291"/>
      <c r="UW38" s="291"/>
      <c r="UX38" s="291"/>
      <c r="UY38" s="291"/>
      <c r="UZ38" s="291"/>
      <c r="VA38" s="291"/>
      <c r="VB38" s="291"/>
      <c r="VC38" s="291"/>
      <c r="VD38" s="291"/>
      <c r="VE38" s="291"/>
      <c r="VF38" s="291"/>
      <c r="VG38" s="291"/>
      <c r="VH38" s="291"/>
      <c r="VI38" s="291"/>
      <c r="VJ38" s="291"/>
      <c r="VK38" s="291"/>
      <c r="VL38" s="291"/>
      <c r="VM38" s="291"/>
      <c r="VN38" s="291"/>
      <c r="VO38" s="291"/>
      <c r="VP38" s="291"/>
      <c r="VQ38" s="291"/>
      <c r="VR38" s="291"/>
      <c r="VS38" s="291"/>
      <c r="VT38" s="291"/>
      <c r="VU38" s="291"/>
      <c r="VV38" s="291"/>
      <c r="VW38" s="291"/>
      <c r="VX38" s="291"/>
      <c r="VY38" s="291"/>
      <c r="VZ38" s="291"/>
      <c r="WA38" s="291"/>
      <c r="WB38" s="291"/>
      <c r="WC38" s="291"/>
      <c r="WD38" s="291"/>
      <c r="WE38" s="291"/>
      <c r="WF38" s="291"/>
      <c r="WG38" s="291"/>
      <c r="WH38" s="291"/>
      <c r="WI38" s="291"/>
      <c r="WJ38" s="291"/>
      <c r="WK38" s="291"/>
      <c r="WL38" s="291"/>
      <c r="WM38" s="291"/>
      <c r="WN38" s="291"/>
      <c r="WO38" s="291"/>
      <c r="WP38" s="291"/>
      <c r="WQ38" s="291"/>
      <c r="WR38" s="291"/>
      <c r="WS38" s="291"/>
      <c r="WT38" s="291"/>
      <c r="WU38" s="291"/>
      <c r="WV38" s="291"/>
      <c r="WW38" s="291"/>
      <c r="WX38" s="291"/>
      <c r="WY38" s="291"/>
      <c r="WZ38" s="291"/>
      <c r="XA38" s="291"/>
      <c r="XB38" s="291"/>
      <c r="XC38" s="291"/>
      <c r="XD38" s="291"/>
      <c r="XE38" s="291"/>
      <c r="XF38" s="291"/>
      <c r="XG38" s="291"/>
      <c r="XH38" s="291"/>
      <c r="XI38" s="291"/>
      <c r="XJ38" s="291"/>
      <c r="XK38" s="291"/>
      <c r="XL38" s="291"/>
      <c r="XM38" s="291"/>
      <c r="XN38" s="291"/>
      <c r="XO38" s="291"/>
      <c r="XP38" s="291"/>
      <c r="XQ38" s="291"/>
      <c r="XR38" s="291"/>
      <c r="XS38" s="291"/>
      <c r="XT38" s="291"/>
      <c r="XU38" s="291"/>
      <c r="XV38" s="291"/>
      <c r="XW38" s="291"/>
      <c r="XX38" s="291"/>
      <c r="XY38" s="291"/>
      <c r="XZ38" s="291"/>
      <c r="YA38" s="291"/>
      <c r="YB38" s="291"/>
      <c r="YC38" s="291"/>
      <c r="YD38" s="291"/>
      <c r="YE38" s="291"/>
      <c r="YF38" s="291"/>
      <c r="YG38" s="291"/>
      <c r="YH38" s="291"/>
      <c r="YI38" s="291"/>
      <c r="YJ38" s="291"/>
      <c r="YK38" s="291"/>
      <c r="YL38" s="291"/>
      <c r="YM38" s="291"/>
      <c r="YN38" s="291"/>
      <c r="YO38" s="291"/>
      <c r="YP38" s="291"/>
      <c r="YQ38" s="291"/>
      <c r="YR38" s="291"/>
      <c r="YS38" s="291"/>
      <c r="YT38" s="291"/>
      <c r="YU38" s="291"/>
      <c r="YV38" s="291"/>
      <c r="YW38" s="291"/>
      <c r="YX38" s="291"/>
      <c r="YY38" s="291"/>
      <c r="YZ38" s="291"/>
      <c r="ZA38" s="291"/>
      <c r="ZB38" s="291"/>
      <c r="ZC38" s="291"/>
      <c r="ZD38" s="291"/>
      <c r="ZE38" s="291"/>
      <c r="ZF38" s="291"/>
      <c r="ZG38" s="291"/>
      <c r="ZH38" s="291"/>
      <c r="ZI38" s="291"/>
      <c r="ZJ38" s="291"/>
      <c r="ZK38" s="291"/>
      <c r="ZL38" s="291"/>
      <c r="ZM38" s="291"/>
      <c r="ZN38" s="291"/>
      <c r="ZO38" s="291"/>
      <c r="ZP38" s="291"/>
      <c r="ZQ38" s="291"/>
      <c r="ZR38" s="291"/>
      <c r="ZS38" s="291"/>
      <c r="ZT38" s="291"/>
      <c r="ZU38" s="291"/>
      <c r="ZV38" s="291"/>
      <c r="ZW38" s="291"/>
      <c r="ZX38" s="291"/>
      <c r="ZY38" s="291"/>
      <c r="ZZ38" s="291"/>
      <c r="AAA38" s="291"/>
      <c r="AAB38" s="291"/>
      <c r="AAC38" s="291"/>
      <c r="AAD38" s="291"/>
      <c r="AAE38" s="291"/>
      <c r="AAF38" s="291"/>
      <c r="AAG38" s="291"/>
      <c r="AAH38" s="291"/>
      <c r="AAI38" s="291"/>
      <c r="AAJ38" s="291"/>
      <c r="AAK38" s="291"/>
      <c r="AAL38" s="291"/>
      <c r="AAM38" s="291"/>
      <c r="AAN38" s="291"/>
      <c r="AAO38" s="291"/>
      <c r="AAP38" s="291"/>
      <c r="AAQ38" s="291"/>
      <c r="AAR38" s="291"/>
      <c r="AAS38" s="291"/>
      <c r="AAT38" s="291"/>
      <c r="AAU38" s="291"/>
      <c r="AAV38" s="291"/>
      <c r="AAW38" s="291"/>
      <c r="AAX38" s="291"/>
      <c r="AAY38" s="291"/>
      <c r="AAZ38" s="291"/>
      <c r="ABA38" s="291"/>
      <c r="ABB38" s="291"/>
      <c r="ABC38" s="291"/>
      <c r="ABD38" s="291"/>
      <c r="ABE38" s="291"/>
      <c r="ABF38" s="291"/>
      <c r="ABG38" s="291"/>
      <c r="ABH38" s="291"/>
      <c r="ABI38" s="291"/>
      <c r="ABJ38" s="291"/>
      <c r="ABK38" s="291"/>
      <c r="ABL38" s="291"/>
      <c r="ABM38" s="291"/>
      <c r="ABN38" s="291"/>
      <c r="ABO38" s="291"/>
      <c r="ABP38" s="291"/>
      <c r="ABQ38" s="291"/>
      <c r="ABR38" s="291"/>
      <c r="ABS38" s="291"/>
      <c r="ABT38" s="291"/>
      <c r="ABU38" s="291"/>
      <c r="ABV38" s="291"/>
      <c r="ABW38" s="291"/>
      <c r="ABX38" s="291"/>
      <c r="ABY38" s="291"/>
      <c r="ABZ38" s="291"/>
      <c r="ACA38" s="291"/>
      <c r="ACB38" s="291"/>
      <c r="ACC38" s="291"/>
      <c r="ACD38" s="291"/>
      <c r="ACE38" s="291"/>
      <c r="ACF38" s="291"/>
      <c r="ACG38" s="291"/>
      <c r="ACH38" s="291"/>
      <c r="ACI38" s="291"/>
      <c r="ACJ38" s="291"/>
      <c r="ACK38" s="291"/>
      <c r="ACL38" s="291"/>
      <c r="ACM38" s="291"/>
      <c r="ACN38" s="291"/>
      <c r="ACO38" s="291"/>
      <c r="ACP38" s="291"/>
      <c r="ACQ38" s="291"/>
      <c r="ACR38" s="291"/>
      <c r="ACS38" s="291"/>
      <c r="ACT38" s="291"/>
      <c r="ACU38" s="291"/>
      <c r="ACV38" s="291"/>
      <c r="ACW38" s="291"/>
      <c r="ACX38" s="291"/>
      <c r="ACY38" s="291"/>
      <c r="ACZ38" s="291"/>
      <c r="ADA38" s="291"/>
      <c r="ADB38" s="291"/>
      <c r="ADC38" s="291"/>
      <c r="ADD38" s="291"/>
      <c r="ADE38" s="291"/>
      <c r="ADF38" s="291"/>
      <c r="ADG38" s="291"/>
      <c r="ADH38" s="291"/>
      <c r="ADI38" s="291"/>
      <c r="ADJ38" s="291"/>
      <c r="ADK38" s="291"/>
      <c r="ADL38" s="291"/>
      <c r="ADM38" s="291"/>
      <c r="ADN38" s="291"/>
      <c r="ADO38" s="291"/>
      <c r="ADP38" s="291"/>
      <c r="ADQ38" s="291"/>
      <c r="ADR38" s="291"/>
      <c r="ADS38" s="291"/>
      <c r="ADT38" s="291"/>
      <c r="ADU38" s="291"/>
      <c r="ADV38" s="291"/>
      <c r="ADW38" s="291"/>
      <c r="ADX38" s="291"/>
      <c r="ADY38" s="291"/>
      <c r="ADZ38" s="291"/>
      <c r="AEA38" s="291"/>
      <c r="AEB38" s="291"/>
      <c r="AEC38" s="291"/>
      <c r="AED38" s="291"/>
      <c r="AEE38" s="291"/>
      <c r="AEF38" s="291"/>
      <c r="AEG38" s="291"/>
      <c r="AEH38" s="291"/>
      <c r="AEI38" s="291"/>
      <c r="AEJ38" s="291"/>
      <c r="AEK38" s="291"/>
      <c r="AEL38" s="291"/>
      <c r="AEM38" s="291"/>
      <c r="AEN38" s="291"/>
      <c r="AEO38" s="291"/>
      <c r="AEP38" s="291"/>
      <c r="AEQ38" s="291"/>
      <c r="AER38" s="291"/>
      <c r="AES38" s="291"/>
      <c r="AET38" s="291"/>
      <c r="AEU38" s="291"/>
      <c r="AEV38" s="291"/>
      <c r="AEW38" s="291"/>
      <c r="AEX38" s="291"/>
      <c r="AEY38" s="291"/>
      <c r="AEZ38" s="291"/>
      <c r="AFA38" s="291"/>
      <c r="AFB38" s="291"/>
      <c r="AFC38" s="291"/>
      <c r="AFD38" s="291"/>
      <c r="AFE38" s="291"/>
      <c r="AFF38" s="291"/>
      <c r="AFG38" s="291"/>
      <c r="AFH38" s="291"/>
      <c r="AFI38" s="291"/>
      <c r="AFJ38" s="291"/>
      <c r="AFK38" s="291"/>
      <c r="AFL38" s="291"/>
      <c r="AFM38" s="291"/>
      <c r="AFN38" s="291"/>
      <c r="AFO38" s="291"/>
      <c r="AFP38" s="291"/>
      <c r="AFQ38" s="291"/>
      <c r="AFR38" s="291"/>
      <c r="AFS38" s="291"/>
      <c r="AFT38" s="291"/>
      <c r="AFU38" s="291"/>
      <c r="AFV38" s="291"/>
      <c r="AFW38" s="291"/>
      <c r="AFX38" s="291"/>
      <c r="AFY38" s="291"/>
      <c r="AFZ38" s="291"/>
      <c r="AGA38" s="291"/>
      <c r="AGB38" s="291"/>
      <c r="AGC38" s="291"/>
      <c r="AGD38" s="291"/>
      <c r="AGE38" s="291"/>
      <c r="AGF38" s="291"/>
      <c r="AGG38" s="291"/>
      <c r="AGH38" s="291"/>
      <c r="AGI38" s="291"/>
      <c r="AGJ38" s="291"/>
      <c r="AGK38" s="291"/>
      <c r="AGL38" s="291"/>
      <c r="AGM38" s="291"/>
      <c r="AGN38" s="291"/>
      <c r="AGO38" s="291"/>
      <c r="AGP38" s="291"/>
      <c r="AGQ38" s="291"/>
      <c r="AGR38" s="291"/>
      <c r="AGS38" s="291"/>
      <c r="AGT38" s="291"/>
      <c r="AGU38" s="291"/>
      <c r="AGV38" s="291"/>
      <c r="AGW38" s="291"/>
      <c r="AGX38" s="291"/>
      <c r="AGY38" s="291"/>
      <c r="AGZ38" s="291"/>
      <c r="AHA38" s="291"/>
      <c r="AHB38" s="291"/>
      <c r="AHC38" s="291"/>
      <c r="AHD38" s="291"/>
      <c r="AHE38" s="291"/>
      <c r="AHF38" s="291"/>
      <c r="AHG38" s="291"/>
      <c r="AHH38" s="291"/>
      <c r="AHI38" s="291"/>
      <c r="AHJ38" s="291"/>
      <c r="AHK38" s="291"/>
      <c r="AHL38" s="291"/>
      <c r="AHM38" s="291"/>
      <c r="AHN38" s="291"/>
      <c r="AHO38" s="291"/>
      <c r="AHP38" s="291"/>
      <c r="AHQ38" s="291"/>
      <c r="AHR38" s="291"/>
      <c r="AHS38" s="291"/>
      <c r="AHT38" s="291"/>
      <c r="AHU38" s="291"/>
      <c r="AHV38" s="291"/>
      <c r="AHW38" s="291"/>
      <c r="AHX38" s="291"/>
      <c r="AHY38" s="291"/>
      <c r="AHZ38" s="291"/>
      <c r="AIA38" s="291"/>
      <c r="AIB38" s="291"/>
      <c r="AIC38" s="291"/>
      <c r="AID38" s="291"/>
      <c r="AIE38" s="291"/>
      <c r="AIF38" s="291"/>
      <c r="AIG38" s="291"/>
      <c r="AIH38" s="291"/>
      <c r="AII38" s="291"/>
      <c r="AIJ38" s="291"/>
      <c r="AIK38" s="291"/>
      <c r="AIL38" s="291"/>
      <c r="AIM38" s="291"/>
      <c r="AIN38" s="291"/>
      <c r="AIO38" s="291"/>
      <c r="AIP38" s="291"/>
      <c r="AIQ38" s="291"/>
      <c r="AIR38" s="291"/>
      <c r="AIS38" s="291"/>
      <c r="AIT38" s="291"/>
      <c r="AIU38" s="291"/>
      <c r="AIV38" s="291"/>
      <c r="AIW38" s="291"/>
      <c r="AIX38" s="291"/>
      <c r="AIY38" s="291"/>
      <c r="AIZ38" s="291"/>
      <c r="AJA38" s="291"/>
      <c r="AJB38" s="291"/>
      <c r="AJC38" s="291"/>
      <c r="AJD38" s="291"/>
      <c r="AJE38" s="291"/>
      <c r="AJF38" s="291"/>
      <c r="AJG38" s="291"/>
      <c r="AJH38" s="291"/>
      <c r="AJI38" s="291"/>
      <c r="AJJ38" s="291"/>
      <c r="AJK38" s="291"/>
      <c r="AJL38" s="291"/>
      <c r="AJM38" s="291"/>
      <c r="AJN38" s="291"/>
      <c r="AJO38" s="291"/>
      <c r="AJP38" s="291"/>
      <c r="AJQ38" s="291"/>
      <c r="AJR38" s="291"/>
      <c r="AJS38" s="291"/>
      <c r="AJT38" s="291"/>
      <c r="AJU38" s="291"/>
      <c r="AJV38" s="291"/>
      <c r="AJW38" s="291"/>
      <c r="AJX38" s="291"/>
      <c r="AJY38" s="291"/>
      <c r="AJZ38" s="291"/>
      <c r="AKA38" s="291"/>
      <c r="AKB38" s="291"/>
      <c r="AKC38" s="291"/>
      <c r="AKD38" s="291"/>
      <c r="AKE38" s="291"/>
      <c r="AKF38" s="291"/>
      <c r="AKG38" s="291"/>
      <c r="AKH38" s="291"/>
      <c r="AKI38" s="291"/>
      <c r="AKJ38" s="291"/>
      <c r="AKK38" s="291"/>
      <c r="AKL38" s="291"/>
      <c r="AKM38" s="291"/>
      <c r="AKN38" s="291"/>
      <c r="AKO38" s="291"/>
      <c r="AKP38" s="291"/>
      <c r="AKQ38" s="291"/>
      <c r="AKR38" s="291"/>
      <c r="AKS38" s="291"/>
      <c r="AKT38" s="291"/>
      <c r="AKU38" s="291"/>
      <c r="AKV38" s="291"/>
      <c r="AKW38" s="291"/>
      <c r="AKX38" s="291"/>
      <c r="AKY38" s="291"/>
      <c r="AKZ38" s="291"/>
      <c r="ALA38" s="291"/>
      <c r="ALB38" s="291"/>
      <c r="ALC38" s="291"/>
      <c r="ALD38" s="291"/>
      <c r="ALE38" s="291"/>
      <c r="ALF38" s="291"/>
      <c r="ALG38" s="291"/>
      <c r="ALH38" s="291"/>
      <c r="ALI38" s="291"/>
      <c r="ALJ38" s="291"/>
      <c r="ALK38" s="291"/>
      <c r="ALL38" s="291"/>
      <c r="ALM38" s="291"/>
      <c r="ALN38" s="291"/>
      <c r="ALO38" s="291"/>
      <c r="ALP38" s="291"/>
      <c r="ALQ38" s="291"/>
      <c r="ALR38" s="291"/>
      <c r="ALS38" s="291"/>
      <c r="ALT38" s="291"/>
      <c r="ALU38" s="291"/>
      <c r="ALV38" s="291"/>
      <c r="ALW38" s="291"/>
      <c r="ALX38" s="291"/>
      <c r="ALY38" s="291"/>
      <c r="ALZ38" s="291"/>
      <c r="AMA38" s="291"/>
      <c r="AMB38" s="291"/>
      <c r="AMC38" s="291"/>
      <c r="AMD38" s="291"/>
      <c r="AME38" s="291"/>
      <c r="AMF38" s="291"/>
      <c r="AMG38" s="291"/>
      <c r="AMH38" s="291"/>
      <c r="AMI38" s="291"/>
      <c r="AMJ38" s="291"/>
      <c r="AMK38" s="291"/>
      <c r="AML38" s="291"/>
      <c r="AMM38" s="291"/>
      <c r="AMN38" s="291"/>
      <c r="AMO38" s="291"/>
      <c r="AMP38" s="291"/>
      <c r="AMQ38" s="291"/>
      <c r="AMR38" s="291"/>
      <c r="AMS38" s="291"/>
      <c r="AMT38" s="291"/>
      <c r="AMU38" s="291"/>
      <c r="AMV38" s="291"/>
      <c r="AMW38" s="291"/>
      <c r="AMX38" s="291"/>
      <c r="AMY38" s="291"/>
      <c r="AMZ38" s="291"/>
      <c r="ANA38" s="291"/>
      <c r="ANB38" s="291"/>
      <c r="ANC38" s="291"/>
      <c r="AND38" s="291"/>
      <c r="ANE38" s="291"/>
      <c r="ANF38" s="291"/>
      <c r="ANG38" s="291"/>
      <c r="ANH38" s="291"/>
      <c r="ANI38" s="291"/>
      <c r="ANJ38" s="291"/>
      <c r="ANK38" s="291"/>
      <c r="ANL38" s="291"/>
      <c r="ANM38" s="291"/>
      <c r="ANN38" s="291"/>
      <c r="ANO38" s="291"/>
      <c r="ANP38" s="291"/>
      <c r="ANQ38" s="291"/>
      <c r="ANR38" s="291"/>
      <c r="ANS38" s="291"/>
      <c r="ANT38" s="291"/>
      <c r="ANU38" s="291"/>
      <c r="ANV38" s="291"/>
      <c r="ANW38" s="291"/>
      <c r="ANX38" s="291"/>
      <c r="ANY38" s="291"/>
      <c r="ANZ38" s="291"/>
      <c r="AOA38" s="291"/>
      <c r="AOB38" s="291"/>
      <c r="AOC38" s="291"/>
      <c r="AOD38" s="291"/>
      <c r="AOE38" s="291"/>
      <c r="AOF38" s="291"/>
      <c r="AOG38" s="291"/>
      <c r="AOH38" s="291"/>
      <c r="AOI38" s="291"/>
      <c r="AOJ38" s="291"/>
      <c r="AOK38" s="291"/>
      <c r="AOL38" s="291"/>
      <c r="AOM38" s="291"/>
      <c r="AON38" s="291"/>
      <c r="AOO38" s="291"/>
      <c r="AOP38" s="291"/>
      <c r="AOQ38" s="291"/>
      <c r="AOR38" s="291"/>
      <c r="AOS38" s="291"/>
      <c r="AOT38" s="291"/>
      <c r="AOU38" s="291"/>
      <c r="AOV38" s="291"/>
      <c r="AOW38" s="291"/>
      <c r="AOX38" s="291"/>
      <c r="AOY38" s="291"/>
      <c r="AOZ38" s="291"/>
      <c r="APA38" s="291"/>
      <c r="APB38" s="291"/>
      <c r="APC38" s="291"/>
      <c r="APD38" s="291"/>
      <c r="APE38" s="291"/>
      <c r="APF38" s="291"/>
      <c r="APG38" s="291"/>
      <c r="APH38" s="291"/>
      <c r="API38" s="291"/>
      <c r="APJ38" s="291"/>
      <c r="APK38" s="291"/>
      <c r="APL38" s="291"/>
      <c r="APM38" s="291"/>
      <c r="APN38" s="291"/>
      <c r="APO38" s="291"/>
      <c r="APP38" s="291"/>
      <c r="APQ38" s="291"/>
      <c r="APR38" s="291"/>
      <c r="APS38" s="291"/>
      <c r="APT38" s="291"/>
      <c r="APU38" s="291"/>
      <c r="APV38" s="291"/>
      <c r="APW38" s="291"/>
      <c r="APX38" s="291"/>
      <c r="APY38" s="291"/>
      <c r="APZ38" s="291"/>
      <c r="AQA38" s="291"/>
      <c r="AQB38" s="291"/>
      <c r="AQC38" s="291"/>
      <c r="AQD38" s="291"/>
      <c r="AQE38" s="291"/>
      <c r="AQF38" s="291"/>
      <c r="AQG38" s="291"/>
      <c r="AQH38" s="291"/>
      <c r="AQI38" s="291"/>
      <c r="AQJ38" s="291"/>
      <c r="AQK38" s="291"/>
      <c r="AQL38" s="291"/>
      <c r="AQM38" s="291"/>
      <c r="AQN38" s="291"/>
      <c r="AQO38" s="291"/>
      <c r="AQP38" s="291"/>
      <c r="AQQ38" s="291"/>
      <c r="AQR38" s="291"/>
      <c r="AQS38" s="291"/>
      <c r="AQT38" s="291"/>
      <c r="AQU38" s="291"/>
      <c r="AQV38" s="291"/>
      <c r="AQW38" s="291"/>
      <c r="AQX38" s="291"/>
      <c r="AQY38" s="291"/>
      <c r="AQZ38" s="291"/>
      <c r="ARA38" s="291"/>
      <c r="ARB38" s="291"/>
      <c r="ARC38" s="291"/>
      <c r="ARD38" s="291"/>
      <c r="ARE38" s="291"/>
      <c r="ARF38" s="291"/>
      <c r="ARG38" s="291"/>
      <c r="ARH38" s="291"/>
      <c r="ARI38" s="291"/>
      <c r="ARJ38" s="291"/>
      <c r="ARK38" s="291"/>
      <c r="ARL38" s="291"/>
      <c r="ARM38" s="291"/>
      <c r="ARN38" s="291"/>
      <c r="ARO38" s="291"/>
      <c r="ARP38" s="291"/>
      <c r="ARQ38" s="291"/>
      <c r="ARR38" s="291"/>
      <c r="ARS38" s="291"/>
      <c r="ART38" s="291"/>
      <c r="ARU38" s="291"/>
      <c r="ARV38" s="291"/>
      <c r="ARW38" s="291"/>
      <c r="ARX38" s="291"/>
      <c r="ARY38" s="291"/>
      <c r="ARZ38" s="291"/>
      <c r="ASA38" s="291"/>
      <c r="ASB38" s="291"/>
      <c r="ASC38" s="291"/>
      <c r="ASD38" s="291"/>
      <c r="ASE38" s="291"/>
      <c r="ASF38" s="291"/>
      <c r="ASG38" s="291"/>
      <c r="ASH38" s="291"/>
      <c r="ASI38" s="291"/>
      <c r="ASJ38" s="291"/>
      <c r="ASK38" s="291"/>
      <c r="ASL38" s="291"/>
      <c r="ASM38" s="291"/>
      <c r="ASN38" s="291"/>
      <c r="ASO38" s="291"/>
      <c r="ASP38" s="291"/>
      <c r="ASQ38" s="291"/>
      <c r="ASR38" s="291"/>
      <c r="ASS38" s="291"/>
      <c r="AST38" s="291"/>
      <c r="ASU38" s="291"/>
      <c r="ASV38" s="291"/>
      <c r="ASW38" s="291"/>
      <c r="ASX38" s="291"/>
      <c r="ASY38" s="291"/>
      <c r="ASZ38" s="291"/>
      <c r="ATA38" s="291"/>
      <c r="ATB38" s="291"/>
      <c r="ATC38" s="291"/>
      <c r="ATD38" s="291"/>
      <c r="ATE38" s="291"/>
      <c r="ATF38" s="291"/>
      <c r="ATG38" s="291"/>
      <c r="ATH38" s="291"/>
      <c r="ATI38" s="291"/>
      <c r="ATJ38" s="291"/>
      <c r="ATK38" s="291"/>
      <c r="ATL38" s="291"/>
      <c r="ATM38" s="291"/>
      <c r="ATN38" s="291"/>
      <c r="ATO38" s="291"/>
      <c r="ATP38" s="291"/>
      <c r="ATQ38" s="291"/>
      <c r="ATR38" s="291"/>
      <c r="ATS38" s="291"/>
      <c r="ATT38" s="291"/>
      <c r="ATU38" s="291"/>
      <c r="ATV38" s="291"/>
      <c r="ATW38" s="291"/>
      <c r="ATX38" s="291"/>
      <c r="ATY38" s="291"/>
      <c r="ATZ38" s="291"/>
      <c r="AUA38" s="291"/>
      <c r="AUB38" s="291"/>
      <c r="AUC38" s="291"/>
      <c r="AUD38" s="291"/>
      <c r="AUE38" s="291"/>
      <c r="AUF38" s="291"/>
      <c r="AUG38" s="291"/>
      <c r="AUH38" s="291"/>
      <c r="AUI38" s="291"/>
      <c r="AUJ38" s="291"/>
      <c r="AUK38" s="291"/>
      <c r="AUL38" s="291"/>
      <c r="AUM38" s="291"/>
      <c r="AUN38" s="291"/>
      <c r="AUO38" s="291"/>
      <c r="AUP38" s="291"/>
      <c r="AUQ38" s="291"/>
      <c r="AUR38" s="291"/>
      <c r="AUS38" s="291"/>
      <c r="AUT38" s="291"/>
      <c r="AUU38" s="291"/>
      <c r="AUV38" s="291"/>
      <c r="AUW38" s="291"/>
      <c r="AUX38" s="291"/>
      <c r="AUY38" s="291"/>
      <c r="AUZ38" s="291"/>
      <c r="AVA38" s="291"/>
      <c r="AVB38" s="291"/>
      <c r="AVC38" s="291"/>
      <c r="AVD38" s="291"/>
      <c r="AVE38" s="291"/>
      <c r="AVF38" s="291"/>
      <c r="AVG38" s="291"/>
      <c r="AVH38" s="291"/>
      <c r="AVI38" s="291"/>
      <c r="AVJ38" s="291"/>
      <c r="AVK38" s="291"/>
      <c r="AVL38" s="291"/>
      <c r="AVM38" s="291"/>
      <c r="AVN38" s="291"/>
      <c r="AVO38" s="291"/>
      <c r="AVP38" s="291"/>
      <c r="AVQ38" s="291"/>
      <c r="AVR38" s="291"/>
      <c r="AVS38" s="291"/>
      <c r="AVT38" s="291"/>
      <c r="AVU38" s="291"/>
      <c r="AVV38" s="291"/>
      <c r="AVW38" s="291"/>
      <c r="AVX38" s="291"/>
      <c r="AVY38" s="291"/>
      <c r="AVZ38" s="291"/>
      <c r="AWA38" s="291"/>
      <c r="AWB38" s="291"/>
      <c r="AWC38" s="291"/>
      <c r="AWD38" s="291"/>
      <c r="AWE38" s="291"/>
      <c r="AWF38" s="291"/>
      <c r="AWG38" s="291"/>
      <c r="AWH38" s="291"/>
      <c r="AWI38" s="291"/>
      <c r="AWJ38" s="291"/>
      <c r="AWK38" s="291"/>
      <c r="AWL38" s="291"/>
      <c r="AWM38" s="291"/>
      <c r="AWN38" s="291"/>
      <c r="AWO38" s="291"/>
      <c r="AWP38" s="291"/>
      <c r="AWQ38" s="291"/>
      <c r="AWR38" s="291"/>
      <c r="AWS38" s="291"/>
      <c r="AWT38" s="291"/>
      <c r="AWU38" s="291"/>
      <c r="AWV38" s="291"/>
      <c r="AWW38" s="291"/>
      <c r="AWX38" s="291"/>
      <c r="AWY38" s="291"/>
      <c r="AWZ38" s="291"/>
      <c r="AXA38" s="291"/>
      <c r="AXB38" s="291"/>
      <c r="AXC38" s="291"/>
      <c r="AXD38" s="291"/>
      <c r="AXE38" s="291"/>
      <c r="AXF38" s="291"/>
      <c r="AXG38" s="291"/>
      <c r="AXH38" s="291"/>
      <c r="AXI38" s="291"/>
      <c r="AXJ38" s="291"/>
      <c r="AXK38" s="291"/>
      <c r="AXL38" s="291"/>
      <c r="AXM38" s="291"/>
      <c r="AXN38" s="291"/>
      <c r="AXO38" s="291"/>
      <c r="AXP38" s="291"/>
      <c r="AXQ38" s="291"/>
      <c r="AXR38" s="291"/>
      <c r="AXS38" s="291"/>
      <c r="AXT38" s="291"/>
      <c r="AXU38" s="291"/>
      <c r="AXV38" s="291"/>
      <c r="AXW38" s="291"/>
      <c r="AXX38" s="291"/>
      <c r="AXY38" s="291"/>
      <c r="AXZ38" s="291"/>
      <c r="AYA38" s="291"/>
      <c r="AYB38" s="291"/>
      <c r="AYC38" s="291"/>
      <c r="AYD38" s="291"/>
      <c r="AYE38" s="291"/>
      <c r="AYF38" s="291"/>
      <c r="AYG38" s="291"/>
      <c r="AYH38" s="291"/>
      <c r="AYI38" s="291"/>
      <c r="AYJ38" s="291"/>
      <c r="AYK38" s="291"/>
      <c r="AYL38" s="291"/>
      <c r="AYM38" s="291"/>
      <c r="AYN38" s="291"/>
      <c r="AYO38" s="291"/>
      <c r="AYP38" s="291"/>
      <c r="AYQ38" s="291"/>
      <c r="AYR38" s="291"/>
      <c r="AYS38" s="291"/>
      <c r="AYT38" s="291"/>
      <c r="AYU38" s="291"/>
      <c r="AYV38" s="291"/>
      <c r="AYW38" s="291"/>
      <c r="AYX38" s="291"/>
      <c r="AYY38" s="291"/>
      <c r="AYZ38" s="291"/>
      <c r="AZA38" s="291"/>
      <c r="AZB38" s="291"/>
      <c r="AZC38" s="291"/>
      <c r="AZD38" s="291"/>
      <c r="AZE38" s="291"/>
      <c r="AZF38" s="291"/>
      <c r="AZG38" s="291"/>
      <c r="AZH38" s="291"/>
      <c r="AZI38" s="291"/>
      <c r="AZJ38" s="291"/>
      <c r="AZK38" s="291"/>
      <c r="AZL38" s="291"/>
      <c r="AZM38" s="291"/>
      <c r="AZN38" s="291"/>
      <c r="AZO38" s="291"/>
      <c r="AZP38" s="291"/>
      <c r="AZQ38" s="291"/>
      <c r="AZR38" s="291"/>
      <c r="AZS38" s="291"/>
      <c r="AZT38" s="291"/>
      <c r="AZU38" s="291"/>
      <c r="AZV38" s="291"/>
      <c r="AZW38" s="291"/>
      <c r="AZX38" s="291"/>
      <c r="AZY38" s="291"/>
      <c r="AZZ38" s="291"/>
      <c r="BAA38" s="291"/>
      <c r="BAB38" s="291"/>
      <c r="BAC38" s="291"/>
      <c r="BAD38" s="291"/>
      <c r="BAE38" s="291"/>
      <c r="BAF38" s="291"/>
      <c r="BAG38" s="291"/>
      <c r="BAH38" s="291"/>
      <c r="BAI38" s="291"/>
      <c r="BAJ38" s="291"/>
      <c r="BAK38" s="291"/>
      <c r="BAL38" s="291"/>
      <c r="BAM38" s="291"/>
      <c r="BAN38" s="291"/>
      <c r="BAO38" s="291"/>
      <c r="BAP38" s="291"/>
      <c r="BAQ38" s="291"/>
      <c r="BAR38" s="291"/>
      <c r="BAS38" s="291"/>
      <c r="BAT38" s="291"/>
      <c r="BAU38" s="291"/>
      <c r="BAV38" s="291"/>
      <c r="BAW38" s="291"/>
      <c r="BAX38" s="291"/>
      <c r="BAY38" s="291"/>
      <c r="BAZ38" s="291"/>
      <c r="BBA38" s="291"/>
      <c r="BBB38" s="291"/>
      <c r="BBC38" s="291"/>
      <c r="BBD38" s="291"/>
      <c r="BBE38" s="291"/>
      <c r="BBF38" s="291"/>
      <c r="BBG38" s="291"/>
      <c r="BBH38" s="291"/>
      <c r="BBI38" s="291"/>
      <c r="BBJ38" s="291"/>
      <c r="BBK38" s="291"/>
      <c r="BBL38" s="291"/>
      <c r="BBM38" s="291"/>
      <c r="BBN38" s="291"/>
      <c r="BBO38" s="291"/>
      <c r="BBP38" s="291"/>
      <c r="BBQ38" s="291"/>
      <c r="BBR38" s="291"/>
      <c r="BBS38" s="291"/>
      <c r="BBT38" s="291"/>
      <c r="BBU38" s="291"/>
      <c r="BBV38" s="291"/>
      <c r="BBW38" s="291"/>
      <c r="BBX38" s="291"/>
      <c r="BBY38" s="291"/>
      <c r="BBZ38" s="291"/>
      <c r="BCA38" s="291"/>
      <c r="BCB38" s="291"/>
      <c r="BCC38" s="291"/>
      <c r="BCD38" s="291"/>
      <c r="BCE38" s="291"/>
      <c r="BCF38" s="291"/>
      <c r="BCG38" s="291"/>
      <c r="BCH38" s="291"/>
      <c r="BCI38" s="291"/>
      <c r="BCJ38" s="291"/>
      <c r="BCK38" s="291"/>
      <c r="BCL38" s="291"/>
      <c r="BCM38" s="291"/>
      <c r="BCN38" s="291"/>
      <c r="BCO38" s="291"/>
      <c r="BCP38" s="291"/>
      <c r="BCQ38" s="291"/>
      <c r="BCR38" s="291"/>
      <c r="BCS38" s="291"/>
      <c r="BCT38" s="291"/>
      <c r="BCU38" s="291"/>
      <c r="BCV38" s="291"/>
      <c r="BCW38" s="291"/>
      <c r="BCX38" s="291"/>
      <c r="BCY38" s="291"/>
      <c r="BCZ38" s="291"/>
      <c r="BDA38" s="291"/>
      <c r="BDB38" s="291"/>
      <c r="BDC38" s="291"/>
      <c r="BDD38" s="291"/>
      <c r="BDE38" s="291"/>
      <c r="BDF38" s="291"/>
      <c r="BDG38" s="291"/>
      <c r="BDH38" s="291"/>
      <c r="BDI38" s="291"/>
      <c r="BDJ38" s="291"/>
      <c r="BDK38" s="291"/>
      <c r="BDL38" s="291"/>
      <c r="BDM38" s="291"/>
      <c r="BDN38" s="291"/>
      <c r="BDO38" s="291"/>
      <c r="BDP38" s="291"/>
      <c r="BDQ38" s="291"/>
      <c r="BDR38" s="291"/>
      <c r="BDS38" s="291"/>
      <c r="BDT38" s="291"/>
      <c r="BDU38" s="291"/>
      <c r="BDV38" s="291"/>
      <c r="BDW38" s="291"/>
      <c r="BDX38" s="291"/>
      <c r="BDY38" s="291"/>
      <c r="BDZ38" s="291"/>
      <c r="BEA38" s="291"/>
      <c r="BEB38" s="291"/>
      <c r="BEC38" s="291"/>
      <c r="BED38" s="291"/>
      <c r="BEE38" s="291"/>
      <c r="BEF38" s="291"/>
      <c r="BEG38" s="291"/>
      <c r="BEH38" s="291"/>
      <c r="BEI38" s="291"/>
      <c r="BEJ38" s="291"/>
      <c r="BEK38" s="291"/>
      <c r="BEL38" s="291"/>
      <c r="BEM38" s="291"/>
      <c r="BEN38" s="291"/>
      <c r="BEO38" s="291"/>
      <c r="BEP38" s="291"/>
      <c r="BEQ38" s="291"/>
      <c r="BER38" s="291"/>
      <c r="BES38" s="291"/>
      <c r="BET38" s="291"/>
      <c r="BEU38" s="291"/>
      <c r="BEV38" s="291"/>
      <c r="BEW38" s="291"/>
      <c r="BEX38" s="291"/>
      <c r="BEY38" s="291"/>
      <c r="BEZ38" s="291"/>
      <c r="BFA38" s="291"/>
      <c r="BFB38" s="291"/>
      <c r="BFC38" s="291"/>
      <c r="BFD38" s="291"/>
      <c r="BFE38" s="291"/>
      <c r="BFF38" s="291"/>
      <c r="BFG38" s="291"/>
      <c r="BFH38" s="291"/>
      <c r="BFI38" s="291"/>
      <c r="BFJ38" s="291"/>
      <c r="BFK38" s="291"/>
      <c r="BFL38" s="291"/>
      <c r="BFM38" s="291"/>
      <c r="BFN38" s="291"/>
      <c r="BFO38" s="291"/>
      <c r="BFP38" s="291"/>
      <c r="BFQ38" s="291"/>
      <c r="BFR38" s="291"/>
      <c r="BFS38" s="291"/>
      <c r="BFT38" s="291"/>
      <c r="BFU38" s="291"/>
      <c r="BFV38" s="291"/>
      <c r="BFW38" s="291"/>
      <c r="BFX38" s="291"/>
      <c r="BFY38" s="291"/>
      <c r="BFZ38" s="291"/>
      <c r="BGA38" s="291"/>
      <c r="BGB38" s="291"/>
      <c r="BGC38" s="291"/>
      <c r="BGD38" s="291"/>
      <c r="BGE38" s="291"/>
      <c r="BGF38" s="291"/>
      <c r="BGG38" s="291"/>
      <c r="BGH38" s="291"/>
      <c r="BGI38" s="291"/>
      <c r="BGJ38" s="291"/>
      <c r="BGK38" s="291"/>
      <c r="BGL38" s="291"/>
      <c r="BGM38" s="291"/>
      <c r="BGN38" s="291"/>
      <c r="BGO38" s="291"/>
      <c r="BGP38" s="291"/>
      <c r="BGQ38" s="291"/>
      <c r="BGR38" s="291"/>
      <c r="BGS38" s="291"/>
      <c r="BGT38" s="291"/>
      <c r="BGU38" s="291"/>
      <c r="BGV38" s="291"/>
      <c r="BGW38" s="291"/>
      <c r="BGX38" s="291"/>
      <c r="BGY38" s="291"/>
      <c r="BGZ38" s="291"/>
      <c r="BHA38" s="291"/>
      <c r="BHB38" s="291"/>
      <c r="BHC38" s="291"/>
      <c r="BHD38" s="291"/>
      <c r="BHE38" s="291"/>
      <c r="BHF38" s="291"/>
      <c r="BHG38" s="291"/>
      <c r="BHH38" s="291"/>
      <c r="BHI38" s="291"/>
      <c r="BHJ38" s="291"/>
      <c r="BHK38" s="291"/>
      <c r="BHL38" s="291"/>
      <c r="BHM38" s="291"/>
      <c r="BHN38" s="291"/>
      <c r="BHO38" s="291"/>
      <c r="BHP38" s="291"/>
      <c r="BHQ38" s="291"/>
      <c r="BHR38" s="291"/>
      <c r="BHS38" s="291"/>
      <c r="BHT38" s="291"/>
      <c r="BHU38" s="291"/>
      <c r="BHV38" s="291"/>
      <c r="BHW38" s="291"/>
      <c r="BHX38" s="291"/>
      <c r="BHY38" s="291"/>
      <c r="BHZ38" s="291"/>
      <c r="BIA38" s="291"/>
      <c r="BIB38" s="291"/>
      <c r="BIC38" s="291"/>
      <c r="BID38" s="291"/>
      <c r="BIE38" s="291"/>
      <c r="BIF38" s="291"/>
      <c r="BIG38" s="291"/>
      <c r="BIH38" s="291"/>
      <c r="BII38" s="291"/>
      <c r="BIJ38" s="291"/>
      <c r="BIK38" s="291"/>
      <c r="BIL38" s="291"/>
      <c r="BIM38" s="291"/>
      <c r="BIN38" s="291"/>
      <c r="BIO38" s="291"/>
      <c r="BIP38" s="291"/>
      <c r="BIQ38" s="291"/>
      <c r="BIR38" s="291"/>
      <c r="BIS38" s="291"/>
      <c r="BIT38" s="291"/>
      <c r="BIU38" s="291"/>
      <c r="BIV38" s="291"/>
      <c r="BIW38" s="291"/>
      <c r="BIX38" s="291"/>
      <c r="BIY38" s="291"/>
      <c r="BIZ38" s="291"/>
      <c r="BJA38" s="291"/>
      <c r="BJB38" s="291"/>
      <c r="BJC38" s="291"/>
      <c r="BJD38" s="291"/>
      <c r="BJE38" s="291"/>
      <c r="BJF38" s="291"/>
      <c r="BJG38" s="291"/>
      <c r="BJH38" s="291"/>
      <c r="BJI38" s="291"/>
      <c r="BJJ38" s="291"/>
      <c r="BJK38" s="291"/>
      <c r="BJL38" s="291"/>
      <c r="BJM38" s="291"/>
      <c r="BJN38" s="291"/>
      <c r="BJO38" s="291"/>
      <c r="BJP38" s="291"/>
      <c r="BJQ38" s="291"/>
      <c r="BJR38" s="291"/>
      <c r="BJS38" s="291"/>
      <c r="BJT38" s="291"/>
      <c r="BJU38" s="291"/>
      <c r="BJV38" s="291"/>
      <c r="BJW38" s="291"/>
      <c r="BJX38" s="291"/>
      <c r="BJY38" s="291"/>
      <c r="BJZ38" s="291"/>
      <c r="BKA38" s="291"/>
      <c r="BKB38" s="291"/>
      <c r="BKC38" s="291"/>
      <c r="BKD38" s="291"/>
      <c r="BKE38" s="291"/>
      <c r="BKF38" s="291"/>
      <c r="BKG38" s="291"/>
      <c r="BKH38" s="291"/>
      <c r="BKI38" s="291"/>
      <c r="BKJ38" s="291"/>
      <c r="BKK38" s="291"/>
      <c r="BKL38" s="291"/>
      <c r="BKM38" s="291"/>
      <c r="BKN38" s="291"/>
      <c r="BKO38" s="291"/>
      <c r="BKP38" s="291"/>
      <c r="BKQ38" s="291"/>
      <c r="BKR38" s="291"/>
      <c r="BKS38" s="291"/>
      <c r="BKT38" s="291"/>
      <c r="BKU38" s="291"/>
      <c r="BKV38" s="291"/>
      <c r="BKW38" s="291"/>
      <c r="BKX38" s="291"/>
      <c r="BKY38" s="291"/>
      <c r="BKZ38" s="291"/>
      <c r="BLA38" s="291"/>
      <c r="BLB38" s="291"/>
      <c r="BLC38" s="291"/>
      <c r="BLD38" s="291"/>
      <c r="BLE38" s="291"/>
      <c r="BLF38" s="291"/>
      <c r="BLG38" s="291"/>
      <c r="BLH38" s="291"/>
      <c r="BLI38" s="291"/>
      <c r="BLJ38" s="291"/>
      <c r="BLK38" s="291"/>
      <c r="BLL38" s="291"/>
      <c r="BLM38" s="291"/>
      <c r="BLN38" s="291"/>
      <c r="BLO38" s="291"/>
      <c r="BLP38" s="291"/>
      <c r="BLQ38" s="291"/>
      <c r="BLR38" s="291"/>
      <c r="BLS38" s="291"/>
      <c r="BLT38" s="291"/>
      <c r="BLU38" s="291"/>
      <c r="BLV38" s="291"/>
      <c r="BLW38" s="291"/>
      <c r="BLX38" s="291"/>
      <c r="BLY38" s="291"/>
      <c r="BLZ38" s="291"/>
      <c r="BMA38" s="291"/>
      <c r="BMB38" s="291"/>
      <c r="BMC38" s="291"/>
      <c r="BMD38" s="291"/>
      <c r="BME38" s="291"/>
      <c r="BMF38" s="291"/>
      <c r="BMG38" s="291"/>
      <c r="BMH38" s="291"/>
      <c r="BMI38" s="291"/>
      <c r="BMJ38" s="291"/>
      <c r="BMK38" s="291"/>
      <c r="BML38" s="291"/>
      <c r="BMM38" s="291"/>
      <c r="BMN38" s="291"/>
      <c r="BMO38" s="291"/>
      <c r="BMP38" s="291"/>
      <c r="BMQ38" s="291"/>
      <c r="BMR38" s="291"/>
      <c r="BMS38" s="291"/>
      <c r="BMT38" s="291"/>
      <c r="BMU38" s="291"/>
      <c r="BMV38" s="291"/>
      <c r="BMW38" s="291"/>
      <c r="BMX38" s="291"/>
      <c r="BMY38" s="291"/>
      <c r="BMZ38" s="291"/>
      <c r="BNA38" s="291"/>
      <c r="BNB38" s="291"/>
      <c r="BNC38" s="291"/>
      <c r="BND38" s="291"/>
      <c r="BNE38" s="291"/>
      <c r="BNF38" s="291"/>
      <c r="BNG38" s="291"/>
      <c r="BNH38" s="291"/>
      <c r="BNI38" s="291"/>
      <c r="BNJ38" s="291"/>
      <c r="BNK38" s="291"/>
      <c r="BNL38" s="291"/>
      <c r="BNM38" s="291"/>
      <c r="BNN38" s="291"/>
      <c r="BNO38" s="291"/>
      <c r="BNP38" s="291"/>
      <c r="BNQ38" s="291"/>
      <c r="BNR38" s="291"/>
      <c r="BNS38" s="291"/>
      <c r="BNT38" s="291"/>
      <c r="BNU38" s="291"/>
      <c r="BNV38" s="291"/>
      <c r="BNW38" s="291"/>
      <c r="BNX38" s="291"/>
      <c r="BNY38" s="291"/>
      <c r="BNZ38" s="291"/>
      <c r="BOA38" s="291"/>
      <c r="BOB38" s="291"/>
      <c r="BOC38" s="291"/>
      <c r="BOD38" s="291"/>
      <c r="BOE38" s="291"/>
      <c r="BOF38" s="291"/>
      <c r="BOG38" s="291"/>
      <c r="BOH38" s="291"/>
      <c r="BOI38" s="291"/>
      <c r="BOJ38" s="291"/>
      <c r="BOK38" s="291"/>
      <c r="BOL38" s="291"/>
      <c r="BOM38" s="291"/>
      <c r="BON38" s="291"/>
      <c r="BOO38" s="291"/>
      <c r="BOP38" s="291"/>
      <c r="BOQ38" s="291"/>
      <c r="BOR38" s="291"/>
      <c r="BOS38" s="291"/>
      <c r="BOT38" s="291"/>
      <c r="BOU38" s="291"/>
      <c r="BOV38" s="291"/>
      <c r="BOW38" s="291"/>
      <c r="BOX38" s="291"/>
      <c r="BOY38" s="291"/>
      <c r="BOZ38" s="291"/>
      <c r="BPA38" s="291"/>
      <c r="BPB38" s="291"/>
      <c r="BPC38" s="291"/>
      <c r="BPD38" s="291"/>
      <c r="BPE38" s="291"/>
      <c r="BPF38" s="291"/>
      <c r="BPG38" s="291"/>
      <c r="BPH38" s="291"/>
      <c r="BPI38" s="291"/>
      <c r="BPJ38" s="291"/>
      <c r="BPK38" s="291"/>
      <c r="BPL38" s="291"/>
      <c r="BPM38" s="291"/>
      <c r="BPN38" s="291"/>
      <c r="BPO38" s="291"/>
      <c r="BPP38" s="291"/>
      <c r="BPQ38" s="291"/>
      <c r="BPR38" s="291"/>
      <c r="BPS38" s="291"/>
      <c r="BPT38" s="291"/>
      <c r="BPU38" s="291"/>
      <c r="BPV38" s="291"/>
      <c r="BPW38" s="291"/>
      <c r="BPX38" s="291"/>
      <c r="BPY38" s="291"/>
      <c r="BPZ38" s="291"/>
      <c r="BQA38" s="291"/>
      <c r="BQB38" s="291"/>
      <c r="BQC38" s="291"/>
      <c r="BQD38" s="291"/>
      <c r="BQE38" s="291"/>
      <c r="BQF38" s="291"/>
      <c r="BQG38" s="291"/>
      <c r="BQH38" s="291"/>
      <c r="BQI38" s="291"/>
      <c r="BQJ38" s="291"/>
      <c r="BQK38" s="291"/>
      <c r="BQL38" s="291"/>
      <c r="BQM38" s="291"/>
      <c r="BQN38" s="291"/>
      <c r="BQO38" s="291"/>
      <c r="BQP38" s="291"/>
      <c r="BQQ38" s="291"/>
      <c r="BQR38" s="291"/>
      <c r="BQS38" s="291"/>
      <c r="BQT38" s="291"/>
      <c r="BQU38" s="291"/>
      <c r="BQV38" s="291"/>
      <c r="BQW38" s="291"/>
      <c r="BQX38" s="291"/>
      <c r="BQY38" s="291"/>
      <c r="BQZ38" s="291"/>
      <c r="BRA38" s="291"/>
      <c r="BRB38" s="291"/>
      <c r="BRC38" s="291"/>
      <c r="BRD38" s="291"/>
      <c r="BRE38" s="291"/>
      <c r="BRF38" s="291"/>
      <c r="BRG38" s="291"/>
      <c r="BRH38" s="291"/>
      <c r="BRI38" s="291"/>
      <c r="BRJ38" s="291"/>
      <c r="BRK38" s="291"/>
      <c r="BRL38" s="291"/>
      <c r="BRM38" s="291"/>
      <c r="BRN38" s="291"/>
      <c r="BRO38" s="291"/>
      <c r="BRP38" s="291"/>
      <c r="BRQ38" s="291"/>
      <c r="BRR38" s="291"/>
      <c r="BRS38" s="291"/>
      <c r="BRT38" s="291"/>
      <c r="BRU38" s="291"/>
      <c r="BRV38" s="291"/>
      <c r="BRW38" s="291"/>
      <c r="BRX38" s="291"/>
      <c r="BRY38" s="291"/>
      <c r="BRZ38" s="291"/>
      <c r="BSA38" s="291"/>
      <c r="BSB38" s="291"/>
      <c r="BSC38" s="291"/>
      <c r="BSD38" s="291"/>
      <c r="BSE38" s="291"/>
      <c r="BSF38" s="291"/>
      <c r="BSG38" s="291"/>
      <c r="BSH38" s="291"/>
      <c r="BSI38" s="291"/>
      <c r="BSJ38" s="291"/>
      <c r="BSK38" s="291"/>
      <c r="BSL38" s="291"/>
      <c r="BSM38" s="291"/>
      <c r="BSN38" s="291"/>
      <c r="BSO38" s="291"/>
      <c r="BSP38" s="291"/>
      <c r="BSQ38" s="291"/>
      <c r="BSR38" s="291"/>
      <c r="BSS38" s="291"/>
      <c r="BST38" s="291"/>
      <c r="BSU38" s="291"/>
      <c r="BSV38" s="291"/>
      <c r="BSW38" s="291"/>
      <c r="BSX38" s="291"/>
      <c r="BSY38" s="291"/>
      <c r="BSZ38" s="291"/>
      <c r="BTA38" s="291"/>
      <c r="BTB38" s="291"/>
      <c r="BTC38" s="291"/>
      <c r="BTD38" s="291"/>
      <c r="BTE38" s="291"/>
      <c r="BTF38" s="291"/>
      <c r="BTG38" s="291"/>
      <c r="BTH38" s="291"/>
      <c r="BTI38" s="291"/>
      <c r="BTJ38" s="291"/>
      <c r="BTK38" s="291"/>
      <c r="BTL38" s="291"/>
      <c r="BTM38" s="291"/>
      <c r="BTN38" s="291"/>
      <c r="BTO38" s="291"/>
      <c r="BTP38" s="291"/>
      <c r="BTQ38" s="291"/>
      <c r="BTR38" s="291"/>
      <c r="BTS38" s="291"/>
      <c r="BTT38" s="291"/>
      <c r="BTU38" s="291"/>
      <c r="BTV38" s="291"/>
      <c r="BTW38" s="291"/>
      <c r="BTX38" s="291"/>
      <c r="BTY38" s="291"/>
      <c r="BTZ38" s="291"/>
      <c r="BUA38" s="291"/>
      <c r="BUB38" s="291"/>
      <c r="BUC38" s="291"/>
      <c r="BUD38" s="291"/>
      <c r="BUE38" s="291"/>
      <c r="BUF38" s="291"/>
      <c r="BUG38" s="291"/>
      <c r="BUH38" s="291"/>
      <c r="BUI38" s="291"/>
      <c r="BUJ38" s="291"/>
      <c r="BUK38" s="291"/>
      <c r="BUL38" s="291"/>
      <c r="BUM38" s="291"/>
      <c r="BUN38" s="291"/>
      <c r="BUO38" s="291"/>
      <c r="BUP38" s="291"/>
      <c r="BUQ38" s="291"/>
      <c r="BUR38" s="291"/>
      <c r="BUS38" s="291"/>
      <c r="BUT38" s="291"/>
      <c r="BUU38" s="291"/>
      <c r="BUV38" s="291"/>
      <c r="BUW38" s="291"/>
      <c r="BUX38" s="291"/>
      <c r="BUY38" s="291"/>
      <c r="BUZ38" s="291"/>
      <c r="BVA38" s="291"/>
      <c r="BVB38" s="291"/>
      <c r="BVC38" s="291"/>
      <c r="BVD38" s="291"/>
      <c r="BVE38" s="291"/>
      <c r="BVF38" s="291"/>
      <c r="BVG38" s="291"/>
      <c r="BVH38" s="291"/>
      <c r="BVI38" s="291"/>
      <c r="BVJ38" s="291"/>
      <c r="BVK38" s="291"/>
      <c r="BVL38" s="291"/>
      <c r="BVM38" s="291"/>
      <c r="BVN38" s="291"/>
      <c r="BVO38" s="291"/>
      <c r="BVP38" s="291"/>
      <c r="BVQ38" s="291"/>
      <c r="BVR38" s="291"/>
      <c r="BVS38" s="291"/>
      <c r="BVT38" s="291"/>
      <c r="BVU38" s="291"/>
      <c r="BVV38" s="291"/>
      <c r="BVW38" s="291"/>
      <c r="BVX38" s="291"/>
      <c r="BVY38" s="291"/>
      <c r="BVZ38" s="291"/>
      <c r="BWA38" s="291"/>
      <c r="BWB38" s="291"/>
      <c r="BWC38" s="291"/>
      <c r="BWD38" s="291"/>
      <c r="BWE38" s="291"/>
      <c r="BWF38" s="291"/>
      <c r="BWG38" s="291"/>
      <c r="BWH38" s="291"/>
      <c r="BWI38" s="291"/>
      <c r="BWJ38" s="291"/>
      <c r="BWK38" s="291"/>
      <c r="BWL38" s="291"/>
      <c r="BWM38" s="291"/>
      <c r="BWN38" s="291"/>
      <c r="BWO38" s="291"/>
      <c r="BWP38" s="291"/>
      <c r="BWQ38" s="291"/>
      <c r="BWR38" s="291"/>
      <c r="BWS38" s="291"/>
      <c r="BWT38" s="291"/>
      <c r="BWU38" s="291"/>
      <c r="BWV38" s="291"/>
      <c r="BWW38" s="291"/>
      <c r="BWX38" s="291"/>
      <c r="BWY38" s="291"/>
      <c r="BWZ38" s="291"/>
      <c r="BXA38" s="291"/>
      <c r="BXB38" s="291"/>
      <c r="BXC38" s="291"/>
      <c r="BXD38" s="291"/>
      <c r="BXE38" s="291"/>
      <c r="BXF38" s="291"/>
      <c r="BXG38" s="291"/>
      <c r="BXH38" s="291"/>
      <c r="BXI38" s="291"/>
      <c r="BXJ38" s="291"/>
      <c r="BXK38" s="291"/>
      <c r="BXL38" s="291"/>
      <c r="BXM38" s="291"/>
      <c r="BXN38" s="291"/>
      <c r="BXO38" s="291"/>
      <c r="BXP38" s="291"/>
      <c r="BXQ38" s="291"/>
      <c r="BXR38" s="291"/>
      <c r="BXS38" s="291"/>
      <c r="BXT38" s="291"/>
      <c r="BXU38" s="291"/>
      <c r="BXV38" s="291"/>
      <c r="BXW38" s="291"/>
      <c r="BXX38" s="291"/>
      <c r="BXY38" s="291"/>
      <c r="BXZ38" s="291"/>
      <c r="BYA38" s="291"/>
      <c r="BYB38" s="291"/>
      <c r="BYC38" s="291"/>
      <c r="BYD38" s="291"/>
      <c r="BYE38" s="291"/>
      <c r="BYF38" s="291"/>
      <c r="BYG38" s="291"/>
      <c r="BYH38" s="291"/>
      <c r="BYI38" s="291"/>
      <c r="BYJ38" s="291"/>
      <c r="BYK38" s="291"/>
      <c r="BYL38" s="291"/>
      <c r="BYM38" s="291"/>
      <c r="BYN38" s="291"/>
      <c r="BYO38" s="291"/>
      <c r="BYP38" s="291"/>
      <c r="BYQ38" s="291"/>
      <c r="BYR38" s="291"/>
      <c r="BYS38" s="291"/>
      <c r="BYT38" s="291"/>
      <c r="BYU38" s="291"/>
      <c r="BYV38" s="291"/>
      <c r="BYW38" s="291"/>
      <c r="BYX38" s="291"/>
      <c r="BYY38" s="291"/>
      <c r="BYZ38" s="291"/>
      <c r="BZA38" s="291"/>
      <c r="BZB38" s="291"/>
      <c r="BZC38" s="291"/>
      <c r="BZD38" s="291"/>
      <c r="BZE38" s="291"/>
      <c r="BZF38" s="291"/>
      <c r="BZG38" s="291"/>
      <c r="BZH38" s="291"/>
      <c r="BZI38" s="291"/>
      <c r="BZJ38" s="291"/>
      <c r="BZK38" s="291"/>
      <c r="BZL38" s="291"/>
      <c r="BZM38" s="291"/>
      <c r="BZN38" s="291"/>
      <c r="BZO38" s="291"/>
      <c r="BZP38" s="291"/>
      <c r="BZQ38" s="291"/>
      <c r="BZR38" s="291"/>
      <c r="BZS38" s="291"/>
      <c r="BZT38" s="291"/>
      <c r="BZU38" s="291"/>
      <c r="BZV38" s="291"/>
      <c r="BZW38" s="291"/>
      <c r="BZX38" s="291"/>
      <c r="BZY38" s="291"/>
      <c r="BZZ38" s="291"/>
      <c r="CAA38" s="291"/>
      <c r="CAB38" s="291"/>
      <c r="CAC38" s="291"/>
      <c r="CAD38" s="291"/>
      <c r="CAE38" s="291"/>
      <c r="CAF38" s="291"/>
      <c r="CAG38" s="291"/>
      <c r="CAH38" s="291"/>
      <c r="CAI38" s="291"/>
      <c r="CAJ38" s="291"/>
      <c r="CAK38" s="291"/>
      <c r="CAL38" s="291"/>
      <c r="CAM38" s="291"/>
      <c r="CAN38" s="291"/>
      <c r="CAO38" s="291"/>
      <c r="CAP38" s="291"/>
      <c r="CAQ38" s="291"/>
      <c r="CAR38" s="291"/>
      <c r="CAS38" s="291"/>
      <c r="CAT38" s="291"/>
      <c r="CAU38" s="291"/>
      <c r="CAV38" s="291"/>
      <c r="CAW38" s="291"/>
      <c r="CAX38" s="291"/>
      <c r="CAY38" s="291"/>
      <c r="CAZ38" s="291"/>
      <c r="CBA38" s="291"/>
      <c r="CBB38" s="291"/>
      <c r="CBC38" s="291"/>
      <c r="CBD38" s="291"/>
      <c r="CBE38" s="291"/>
      <c r="CBF38" s="291"/>
      <c r="CBG38" s="291"/>
      <c r="CBH38" s="291"/>
      <c r="CBI38" s="291"/>
      <c r="CBJ38" s="291"/>
      <c r="CBK38" s="291"/>
      <c r="CBL38" s="291"/>
      <c r="CBM38" s="291"/>
      <c r="CBN38" s="291"/>
      <c r="CBO38" s="291"/>
      <c r="CBP38" s="291"/>
      <c r="CBQ38" s="291"/>
      <c r="CBR38" s="291"/>
      <c r="CBS38" s="291"/>
      <c r="CBT38" s="291"/>
      <c r="CBU38" s="291"/>
      <c r="CBV38" s="291"/>
      <c r="CBW38" s="291"/>
      <c r="CBX38" s="291"/>
      <c r="CBY38" s="291"/>
      <c r="CBZ38" s="291"/>
      <c r="CCA38" s="291"/>
      <c r="CCB38" s="291"/>
      <c r="CCC38" s="291"/>
      <c r="CCD38" s="291"/>
      <c r="CCE38" s="291"/>
      <c r="CCF38" s="291"/>
      <c r="CCG38" s="291"/>
      <c r="CCH38" s="291"/>
      <c r="CCI38" s="291"/>
      <c r="CCJ38" s="291"/>
      <c r="CCK38" s="291"/>
      <c r="CCL38" s="291"/>
      <c r="CCM38" s="291"/>
      <c r="CCN38" s="291"/>
      <c r="CCO38" s="291"/>
      <c r="CCP38" s="291"/>
      <c r="CCQ38" s="291"/>
      <c r="CCR38" s="291"/>
      <c r="CCS38" s="291"/>
      <c r="CCT38" s="291"/>
      <c r="CCU38" s="291"/>
      <c r="CCV38" s="291"/>
      <c r="CCW38" s="291"/>
      <c r="CCX38" s="291"/>
      <c r="CCY38" s="291"/>
      <c r="CCZ38" s="291"/>
      <c r="CDA38" s="291"/>
      <c r="CDB38" s="291"/>
      <c r="CDC38" s="291"/>
      <c r="CDD38" s="291"/>
      <c r="CDE38" s="291"/>
      <c r="CDF38" s="291"/>
      <c r="CDG38" s="291"/>
      <c r="CDH38" s="291"/>
      <c r="CDI38" s="291"/>
      <c r="CDJ38" s="291"/>
      <c r="CDK38" s="291"/>
      <c r="CDL38" s="291"/>
      <c r="CDM38" s="291"/>
      <c r="CDN38" s="291"/>
      <c r="CDO38" s="291"/>
      <c r="CDP38" s="291"/>
      <c r="CDQ38" s="291"/>
      <c r="CDR38" s="291"/>
      <c r="CDS38" s="291"/>
      <c r="CDT38" s="291"/>
      <c r="CDU38" s="291"/>
      <c r="CDV38" s="291"/>
      <c r="CDW38" s="291"/>
      <c r="CDX38" s="291"/>
      <c r="CDY38" s="291"/>
      <c r="CDZ38" s="291"/>
      <c r="CEA38" s="291"/>
      <c r="CEB38" s="291"/>
      <c r="CEC38" s="291"/>
      <c r="CED38" s="291"/>
      <c r="CEE38" s="291"/>
      <c r="CEF38" s="291"/>
      <c r="CEG38" s="291"/>
      <c r="CEH38" s="291"/>
      <c r="CEI38" s="291"/>
      <c r="CEJ38" s="291"/>
      <c r="CEK38" s="291"/>
      <c r="CEL38" s="291"/>
      <c r="CEM38" s="291"/>
      <c r="CEN38" s="291"/>
      <c r="CEO38" s="291"/>
      <c r="CEP38" s="291"/>
      <c r="CEQ38" s="291"/>
      <c r="CER38" s="291"/>
      <c r="CES38" s="291"/>
      <c r="CET38" s="291"/>
      <c r="CEU38" s="291"/>
      <c r="CEV38" s="291"/>
      <c r="CEW38" s="291"/>
      <c r="CEX38" s="291"/>
      <c r="CEY38" s="291"/>
      <c r="CEZ38" s="291"/>
      <c r="CFA38" s="291"/>
      <c r="CFB38" s="291"/>
      <c r="CFC38" s="291"/>
      <c r="CFD38" s="291"/>
      <c r="CFE38" s="291"/>
      <c r="CFF38" s="291"/>
      <c r="CFG38" s="291"/>
      <c r="CFH38" s="291"/>
      <c r="CFI38" s="291"/>
      <c r="CFJ38" s="291"/>
      <c r="CFK38" s="291"/>
      <c r="CFL38" s="291"/>
      <c r="CFM38" s="291"/>
      <c r="CFN38" s="291"/>
      <c r="CFO38" s="291"/>
      <c r="CFP38" s="291"/>
      <c r="CFQ38" s="291"/>
      <c r="CFR38" s="291"/>
      <c r="CFS38" s="291"/>
      <c r="CFT38" s="291"/>
      <c r="CFU38" s="291"/>
      <c r="CFV38" s="291"/>
      <c r="CFW38" s="291"/>
      <c r="CFX38" s="291"/>
      <c r="CFY38" s="291"/>
      <c r="CFZ38" s="291"/>
      <c r="CGA38" s="291"/>
      <c r="CGB38" s="291"/>
      <c r="CGC38" s="291"/>
      <c r="CGD38" s="291"/>
      <c r="CGE38" s="291"/>
      <c r="CGF38" s="291"/>
      <c r="CGG38" s="291"/>
      <c r="CGH38" s="291"/>
      <c r="CGI38" s="291"/>
      <c r="CGJ38" s="291"/>
      <c r="CGK38" s="291"/>
      <c r="CGL38" s="291"/>
      <c r="CGM38" s="291"/>
      <c r="CGN38" s="291"/>
      <c r="CGO38" s="291"/>
      <c r="CGP38" s="291"/>
      <c r="CGQ38" s="291"/>
      <c r="CGR38" s="291"/>
      <c r="CGS38" s="291"/>
      <c r="CGT38" s="291"/>
      <c r="CGU38" s="291"/>
      <c r="CGV38" s="291"/>
      <c r="CGW38" s="291"/>
      <c r="CGX38" s="291"/>
      <c r="CGY38" s="291"/>
      <c r="CGZ38" s="291"/>
      <c r="CHA38" s="291"/>
      <c r="CHB38" s="291"/>
      <c r="CHC38" s="291"/>
      <c r="CHD38" s="291"/>
      <c r="CHE38" s="291"/>
      <c r="CHF38" s="291"/>
      <c r="CHG38" s="291"/>
      <c r="CHH38" s="291"/>
      <c r="CHI38" s="291"/>
      <c r="CHJ38" s="291"/>
      <c r="CHK38" s="291"/>
      <c r="CHL38" s="291"/>
      <c r="CHM38" s="291"/>
      <c r="CHN38" s="291"/>
      <c r="CHO38" s="291"/>
      <c r="CHP38" s="291"/>
      <c r="CHQ38" s="291"/>
      <c r="CHR38" s="291"/>
      <c r="CHS38" s="291"/>
      <c r="CHT38" s="291"/>
      <c r="CHU38" s="291"/>
      <c r="CHV38" s="291"/>
      <c r="CHW38" s="291"/>
      <c r="CHX38" s="291"/>
      <c r="CHY38" s="291"/>
      <c r="CHZ38" s="291"/>
      <c r="CIA38" s="291"/>
      <c r="CIB38" s="291"/>
      <c r="CIC38" s="291"/>
      <c r="CID38" s="291"/>
      <c r="CIE38" s="291"/>
      <c r="CIF38" s="291"/>
      <c r="CIG38" s="291"/>
      <c r="CIH38" s="291"/>
      <c r="CII38" s="291"/>
      <c r="CIJ38" s="291"/>
      <c r="CIK38" s="291"/>
      <c r="CIL38" s="291"/>
      <c r="CIM38" s="291"/>
      <c r="CIN38" s="291"/>
      <c r="CIO38" s="291"/>
      <c r="CIP38" s="291"/>
      <c r="CIQ38" s="291"/>
      <c r="CIR38" s="291"/>
      <c r="CIS38" s="291"/>
      <c r="CIT38" s="291"/>
      <c r="CIU38" s="291"/>
      <c r="CIV38" s="291"/>
      <c r="CIW38" s="291"/>
      <c r="CIX38" s="291"/>
      <c r="CIY38" s="291"/>
      <c r="CIZ38" s="291"/>
      <c r="CJA38" s="291"/>
      <c r="CJB38" s="291"/>
      <c r="CJC38" s="291"/>
      <c r="CJD38" s="291"/>
      <c r="CJE38" s="291"/>
      <c r="CJF38" s="291"/>
      <c r="CJG38" s="291"/>
      <c r="CJH38" s="291"/>
      <c r="CJI38" s="291"/>
      <c r="CJJ38" s="291"/>
      <c r="CJK38" s="291"/>
      <c r="CJL38" s="291"/>
      <c r="CJM38" s="291"/>
      <c r="CJN38" s="291"/>
      <c r="CJO38" s="291"/>
      <c r="CJP38" s="291"/>
      <c r="CJQ38" s="291"/>
      <c r="CJR38" s="291"/>
      <c r="CJS38" s="291"/>
      <c r="CJT38" s="291"/>
      <c r="CJU38" s="291"/>
      <c r="CJV38" s="291"/>
      <c r="CJW38" s="291"/>
      <c r="CJX38" s="291"/>
      <c r="CJY38" s="291"/>
      <c r="CJZ38" s="291"/>
      <c r="CKA38" s="291"/>
      <c r="CKB38" s="291"/>
      <c r="CKC38" s="291"/>
      <c r="CKD38" s="291"/>
      <c r="CKE38" s="291"/>
      <c r="CKF38" s="291"/>
      <c r="CKG38" s="291"/>
      <c r="CKH38" s="291"/>
      <c r="CKI38" s="291"/>
      <c r="CKJ38" s="291"/>
      <c r="CKK38" s="291"/>
      <c r="CKL38" s="291"/>
      <c r="CKM38" s="291"/>
      <c r="CKN38" s="291"/>
      <c r="CKO38" s="291"/>
      <c r="CKP38" s="291"/>
      <c r="CKQ38" s="291"/>
      <c r="CKR38" s="291"/>
      <c r="CKS38" s="291"/>
      <c r="CKT38" s="291"/>
      <c r="CKU38" s="291"/>
      <c r="CKV38" s="291"/>
      <c r="CKW38" s="291"/>
      <c r="CKX38" s="291"/>
      <c r="CKY38" s="291"/>
      <c r="CKZ38" s="291"/>
      <c r="CLA38" s="291"/>
      <c r="CLB38" s="291"/>
      <c r="CLC38" s="291"/>
      <c r="CLD38" s="291"/>
      <c r="CLE38" s="291"/>
      <c r="CLF38" s="291"/>
      <c r="CLG38" s="291"/>
      <c r="CLH38" s="291"/>
      <c r="CLI38" s="291"/>
      <c r="CLJ38" s="291"/>
      <c r="CLK38" s="291"/>
      <c r="CLL38" s="291"/>
      <c r="CLM38" s="291"/>
      <c r="CLN38" s="291"/>
      <c r="CLO38" s="291"/>
      <c r="CLP38" s="291"/>
      <c r="CLQ38" s="291"/>
      <c r="CLR38" s="291"/>
      <c r="CLS38" s="291"/>
      <c r="CLT38" s="291"/>
      <c r="CLU38" s="291"/>
      <c r="CLV38" s="291"/>
      <c r="CLW38" s="291"/>
      <c r="CLX38" s="291"/>
      <c r="CLY38" s="291"/>
      <c r="CLZ38" s="291"/>
      <c r="CMA38" s="291"/>
      <c r="CMB38" s="291"/>
      <c r="CMC38" s="291"/>
      <c r="CMD38" s="291"/>
      <c r="CME38" s="291"/>
      <c r="CMF38" s="291"/>
      <c r="CMG38" s="291"/>
      <c r="CMH38" s="291"/>
      <c r="CMI38" s="291"/>
      <c r="CMJ38" s="291"/>
      <c r="CMK38" s="291"/>
      <c r="CML38" s="291"/>
      <c r="CMM38" s="291"/>
      <c r="CMN38" s="291"/>
      <c r="CMO38" s="291"/>
      <c r="CMP38" s="291"/>
      <c r="CMQ38" s="291"/>
      <c r="CMR38" s="291"/>
      <c r="CMS38" s="291"/>
      <c r="CMT38" s="291"/>
      <c r="CMU38" s="291"/>
      <c r="CMV38" s="291"/>
      <c r="CMW38" s="291"/>
      <c r="CMX38" s="291"/>
      <c r="CMY38" s="291"/>
      <c r="CMZ38" s="291"/>
      <c r="CNA38" s="291"/>
      <c r="CNB38" s="291"/>
      <c r="CNC38" s="291"/>
      <c r="CND38" s="291"/>
      <c r="CNE38" s="291"/>
      <c r="CNF38" s="291"/>
      <c r="CNG38" s="291"/>
      <c r="CNH38" s="291"/>
      <c r="CNI38" s="291"/>
      <c r="CNJ38" s="291"/>
      <c r="CNK38" s="291"/>
      <c r="CNL38" s="291"/>
      <c r="CNM38" s="291"/>
      <c r="CNN38" s="291"/>
      <c r="CNO38" s="291"/>
      <c r="CNP38" s="291"/>
      <c r="CNQ38" s="291"/>
      <c r="CNR38" s="291"/>
      <c r="CNS38" s="291"/>
      <c r="CNT38" s="291"/>
      <c r="CNU38" s="291"/>
      <c r="CNV38" s="291"/>
      <c r="CNW38" s="291"/>
      <c r="CNX38" s="291"/>
      <c r="CNY38" s="291"/>
      <c r="CNZ38" s="291"/>
      <c r="COA38" s="291"/>
      <c r="COB38" s="291"/>
      <c r="COC38" s="291"/>
      <c r="COD38" s="291"/>
      <c r="COE38" s="291"/>
      <c r="COF38" s="291"/>
      <c r="COG38" s="291"/>
      <c r="COH38" s="291"/>
      <c r="COI38" s="291"/>
      <c r="COJ38" s="291"/>
      <c r="COK38" s="291"/>
      <c r="COL38" s="291"/>
      <c r="COM38" s="291"/>
      <c r="CON38" s="291"/>
      <c r="COO38" s="291"/>
      <c r="COP38" s="291"/>
      <c r="COQ38" s="291"/>
      <c r="COR38" s="291"/>
      <c r="COS38" s="291"/>
      <c r="COT38" s="291"/>
      <c r="COU38" s="291"/>
      <c r="COV38" s="291"/>
      <c r="COW38" s="291"/>
      <c r="COX38" s="291"/>
      <c r="COY38" s="291"/>
      <c r="COZ38" s="291"/>
      <c r="CPA38" s="291"/>
      <c r="CPB38" s="291"/>
      <c r="CPC38" s="291"/>
      <c r="CPD38" s="291"/>
      <c r="CPE38" s="291"/>
      <c r="CPF38" s="291"/>
      <c r="CPG38" s="291"/>
      <c r="CPH38" s="291"/>
      <c r="CPI38" s="291"/>
      <c r="CPJ38" s="291"/>
      <c r="CPK38" s="291"/>
      <c r="CPL38" s="291"/>
      <c r="CPM38" s="291"/>
      <c r="CPN38" s="291"/>
      <c r="CPO38" s="291"/>
      <c r="CPP38" s="291"/>
      <c r="CPQ38" s="291"/>
      <c r="CPR38" s="291"/>
      <c r="CPS38" s="291"/>
      <c r="CPT38" s="291"/>
      <c r="CPU38" s="291"/>
      <c r="CPV38" s="291"/>
      <c r="CPW38" s="291"/>
      <c r="CPX38" s="291"/>
      <c r="CPY38" s="291"/>
      <c r="CPZ38" s="291"/>
      <c r="CQA38" s="291"/>
      <c r="CQB38" s="291"/>
      <c r="CQC38" s="291"/>
      <c r="CQD38" s="291"/>
      <c r="CQE38" s="291"/>
      <c r="CQF38" s="291"/>
      <c r="CQG38" s="291"/>
      <c r="CQH38" s="291"/>
      <c r="CQI38" s="291"/>
      <c r="CQJ38" s="291"/>
      <c r="CQK38" s="291"/>
      <c r="CQL38" s="291"/>
      <c r="CQM38" s="291"/>
      <c r="CQN38" s="291"/>
      <c r="CQO38" s="291"/>
      <c r="CQP38" s="291"/>
      <c r="CQQ38" s="291"/>
      <c r="CQR38" s="291"/>
      <c r="CQS38" s="291"/>
      <c r="CQT38" s="291"/>
      <c r="CQU38" s="291"/>
      <c r="CQV38" s="291"/>
      <c r="CQW38" s="291"/>
      <c r="CQX38" s="291"/>
      <c r="CQY38" s="291"/>
      <c r="CQZ38" s="291"/>
      <c r="CRA38" s="291"/>
      <c r="CRB38" s="291"/>
      <c r="CRC38" s="291"/>
      <c r="CRD38" s="291"/>
      <c r="CRE38" s="291"/>
      <c r="CRF38" s="291"/>
      <c r="CRG38" s="291"/>
      <c r="CRH38" s="291"/>
      <c r="CRI38" s="291"/>
      <c r="CRJ38" s="291"/>
      <c r="CRK38" s="291"/>
      <c r="CRL38" s="291"/>
      <c r="CRM38" s="291"/>
      <c r="CRN38" s="291"/>
      <c r="CRO38" s="291"/>
      <c r="CRP38" s="291"/>
      <c r="CRQ38" s="291"/>
      <c r="CRR38" s="291"/>
      <c r="CRS38" s="291"/>
      <c r="CRT38" s="291"/>
      <c r="CRU38" s="291"/>
      <c r="CRV38" s="291"/>
      <c r="CRW38" s="291"/>
      <c r="CRX38" s="291"/>
      <c r="CRY38" s="291"/>
      <c r="CRZ38" s="291"/>
      <c r="CSA38" s="291"/>
      <c r="CSB38" s="291"/>
      <c r="CSC38" s="291"/>
      <c r="CSD38" s="291"/>
      <c r="CSE38" s="291"/>
      <c r="CSF38" s="291"/>
      <c r="CSG38" s="291"/>
      <c r="CSH38" s="291"/>
      <c r="CSI38" s="291"/>
      <c r="CSJ38" s="291"/>
      <c r="CSK38" s="291"/>
      <c r="CSL38" s="291"/>
      <c r="CSM38" s="291"/>
      <c r="CSN38" s="291"/>
      <c r="CSO38" s="291"/>
      <c r="CSP38" s="291"/>
      <c r="CSQ38" s="291"/>
      <c r="CSR38" s="291"/>
      <c r="CSS38" s="291"/>
      <c r="CST38" s="291"/>
      <c r="CSU38" s="291"/>
      <c r="CSV38" s="291"/>
      <c r="CSW38" s="291"/>
      <c r="CSX38" s="291"/>
      <c r="CSY38" s="291"/>
      <c r="CSZ38" s="291"/>
      <c r="CTA38" s="291"/>
      <c r="CTB38" s="291"/>
      <c r="CTC38" s="291"/>
      <c r="CTD38" s="291"/>
      <c r="CTE38" s="291"/>
      <c r="CTF38" s="291"/>
      <c r="CTG38" s="291"/>
      <c r="CTH38" s="291"/>
      <c r="CTI38" s="291"/>
      <c r="CTJ38" s="291"/>
      <c r="CTK38" s="291"/>
      <c r="CTL38" s="291"/>
      <c r="CTM38" s="291"/>
      <c r="CTN38" s="291"/>
      <c r="CTO38" s="291"/>
      <c r="CTP38" s="291"/>
      <c r="CTQ38" s="291"/>
      <c r="CTR38" s="291"/>
      <c r="CTS38" s="291"/>
      <c r="CTT38" s="291"/>
      <c r="CTU38" s="291"/>
      <c r="CTV38" s="291"/>
      <c r="CTW38" s="291"/>
      <c r="CTX38" s="291"/>
      <c r="CTY38" s="291"/>
      <c r="CTZ38" s="291"/>
      <c r="CUA38" s="291"/>
      <c r="CUB38" s="291"/>
      <c r="CUC38" s="291"/>
      <c r="CUD38" s="291"/>
      <c r="CUE38" s="291"/>
      <c r="CUF38" s="291"/>
      <c r="CUG38" s="291"/>
      <c r="CUH38" s="291"/>
      <c r="CUI38" s="291"/>
      <c r="CUJ38" s="291"/>
      <c r="CUK38" s="291"/>
      <c r="CUL38" s="291"/>
      <c r="CUM38" s="291"/>
      <c r="CUN38" s="291"/>
      <c r="CUO38" s="291"/>
      <c r="CUP38" s="291"/>
      <c r="CUQ38" s="291"/>
      <c r="CUR38" s="291"/>
      <c r="CUS38" s="291"/>
      <c r="CUT38" s="291"/>
      <c r="CUU38" s="291"/>
      <c r="CUV38" s="291"/>
      <c r="CUW38" s="291"/>
      <c r="CUX38" s="291"/>
      <c r="CUY38" s="291"/>
      <c r="CUZ38" s="291"/>
      <c r="CVA38" s="291"/>
      <c r="CVB38" s="291"/>
      <c r="CVC38" s="291"/>
      <c r="CVD38" s="291"/>
      <c r="CVE38" s="291"/>
      <c r="CVF38" s="291"/>
      <c r="CVG38" s="291"/>
      <c r="CVH38" s="291"/>
      <c r="CVI38" s="291"/>
      <c r="CVJ38" s="291"/>
      <c r="CVK38" s="291"/>
      <c r="CVL38" s="291"/>
      <c r="CVM38" s="291"/>
      <c r="CVN38" s="291"/>
      <c r="CVO38" s="291"/>
      <c r="CVP38" s="291"/>
      <c r="CVQ38" s="291"/>
      <c r="CVR38" s="291"/>
      <c r="CVS38" s="291"/>
      <c r="CVT38" s="291"/>
      <c r="CVU38" s="291"/>
      <c r="CVV38" s="291"/>
      <c r="CVW38" s="291"/>
      <c r="CVX38" s="291"/>
      <c r="CVY38" s="291"/>
      <c r="CVZ38" s="291"/>
      <c r="CWA38" s="291"/>
      <c r="CWB38" s="291"/>
      <c r="CWC38" s="291"/>
      <c r="CWD38" s="291"/>
      <c r="CWE38" s="291"/>
      <c r="CWF38" s="291"/>
      <c r="CWG38" s="291"/>
      <c r="CWH38" s="291"/>
      <c r="CWI38" s="291"/>
      <c r="CWJ38" s="291"/>
      <c r="CWK38" s="291"/>
      <c r="CWL38" s="291"/>
      <c r="CWM38" s="291"/>
      <c r="CWN38" s="291"/>
      <c r="CWO38" s="291"/>
      <c r="CWP38" s="291"/>
      <c r="CWQ38" s="291"/>
      <c r="CWR38" s="291"/>
      <c r="CWS38" s="291"/>
      <c r="CWT38" s="291"/>
      <c r="CWU38" s="291"/>
      <c r="CWV38" s="291"/>
      <c r="CWW38" s="291"/>
      <c r="CWX38" s="291"/>
      <c r="CWY38" s="291"/>
      <c r="CWZ38" s="291"/>
      <c r="CXA38" s="291"/>
      <c r="CXB38" s="291"/>
      <c r="CXC38" s="291"/>
      <c r="CXD38" s="291"/>
      <c r="CXE38" s="291"/>
      <c r="CXF38" s="291"/>
      <c r="CXG38" s="291"/>
      <c r="CXH38" s="291"/>
      <c r="CXI38" s="291"/>
      <c r="CXJ38" s="291"/>
      <c r="CXK38" s="291"/>
      <c r="CXL38" s="291"/>
      <c r="CXM38" s="291"/>
      <c r="CXN38" s="291"/>
      <c r="CXO38" s="291"/>
      <c r="CXP38" s="291"/>
      <c r="CXQ38" s="291"/>
      <c r="CXR38" s="291"/>
      <c r="CXS38" s="291"/>
      <c r="CXT38" s="291"/>
      <c r="CXU38" s="291"/>
      <c r="CXV38" s="291"/>
      <c r="CXW38" s="291"/>
      <c r="CXX38" s="291"/>
      <c r="CXY38" s="291"/>
      <c r="CXZ38" s="291"/>
      <c r="CYA38" s="291"/>
      <c r="CYB38" s="291"/>
      <c r="CYC38" s="291"/>
      <c r="CYD38" s="291"/>
      <c r="CYE38" s="291"/>
      <c r="CYF38" s="291"/>
      <c r="CYG38" s="291"/>
      <c r="CYH38" s="291"/>
      <c r="CYI38" s="291"/>
      <c r="CYJ38" s="291"/>
      <c r="CYK38" s="291"/>
      <c r="CYL38" s="291"/>
      <c r="CYM38" s="291"/>
      <c r="CYN38" s="291"/>
      <c r="CYO38" s="291"/>
      <c r="CYP38" s="291"/>
      <c r="CYQ38" s="291"/>
      <c r="CYR38" s="291"/>
      <c r="CYS38" s="291"/>
      <c r="CYT38" s="291"/>
      <c r="CYU38" s="291"/>
      <c r="CYV38" s="291"/>
      <c r="CYW38" s="291"/>
      <c r="CYX38" s="291"/>
      <c r="CYY38" s="291"/>
      <c r="CYZ38" s="291"/>
      <c r="CZA38" s="291"/>
      <c r="CZB38" s="291"/>
      <c r="CZC38" s="291"/>
      <c r="CZD38" s="291"/>
      <c r="CZE38" s="291"/>
      <c r="CZF38" s="291"/>
      <c r="CZG38" s="291"/>
      <c r="CZH38" s="291"/>
      <c r="CZI38" s="291"/>
      <c r="CZJ38" s="291"/>
      <c r="CZK38" s="291"/>
      <c r="CZL38" s="291"/>
      <c r="CZM38" s="291"/>
      <c r="CZN38" s="291"/>
      <c r="CZO38" s="291"/>
      <c r="CZP38" s="291"/>
      <c r="CZQ38" s="291"/>
      <c r="CZR38" s="291"/>
      <c r="CZS38" s="291"/>
      <c r="CZT38" s="291"/>
      <c r="CZU38" s="291"/>
      <c r="CZV38" s="291"/>
      <c r="CZW38" s="291"/>
      <c r="CZX38" s="291"/>
      <c r="CZY38" s="291"/>
      <c r="CZZ38" s="291"/>
      <c r="DAA38" s="291"/>
      <c r="DAB38" s="291"/>
      <c r="DAC38" s="291"/>
      <c r="DAD38" s="291"/>
      <c r="DAE38" s="291"/>
      <c r="DAF38" s="291"/>
      <c r="DAG38" s="291"/>
      <c r="DAH38" s="291"/>
      <c r="DAI38" s="291"/>
      <c r="DAJ38" s="291"/>
      <c r="DAK38" s="291"/>
      <c r="DAL38" s="291"/>
      <c r="DAM38" s="291"/>
      <c r="DAN38" s="291"/>
      <c r="DAO38" s="291"/>
      <c r="DAP38" s="291"/>
      <c r="DAQ38" s="291"/>
      <c r="DAR38" s="291"/>
      <c r="DAS38" s="291"/>
      <c r="DAT38" s="291"/>
      <c r="DAU38" s="291"/>
      <c r="DAV38" s="291"/>
      <c r="DAW38" s="291"/>
      <c r="DAX38" s="291"/>
      <c r="DAY38" s="291"/>
      <c r="DAZ38" s="291"/>
      <c r="DBA38" s="291"/>
      <c r="DBB38" s="291"/>
      <c r="DBC38" s="291"/>
      <c r="DBD38" s="291"/>
      <c r="DBE38" s="291"/>
      <c r="DBF38" s="291"/>
      <c r="DBG38" s="291"/>
      <c r="DBH38" s="291"/>
      <c r="DBI38" s="291"/>
      <c r="DBJ38" s="291"/>
      <c r="DBK38" s="291"/>
      <c r="DBL38" s="291"/>
      <c r="DBM38" s="291"/>
      <c r="DBN38" s="291"/>
      <c r="DBO38" s="291"/>
      <c r="DBP38" s="291"/>
      <c r="DBQ38" s="291"/>
      <c r="DBR38" s="291"/>
      <c r="DBS38" s="291"/>
      <c r="DBT38" s="291"/>
      <c r="DBU38" s="291"/>
      <c r="DBV38" s="291"/>
      <c r="DBW38" s="291"/>
      <c r="DBX38" s="291"/>
      <c r="DBY38" s="291"/>
      <c r="DBZ38" s="291"/>
      <c r="DCA38" s="291"/>
      <c r="DCB38" s="291"/>
      <c r="DCC38" s="291"/>
      <c r="DCD38" s="291"/>
      <c r="DCE38" s="291"/>
      <c r="DCF38" s="291"/>
      <c r="DCG38" s="291"/>
      <c r="DCH38" s="291"/>
      <c r="DCI38" s="291"/>
      <c r="DCJ38" s="291"/>
      <c r="DCK38" s="291"/>
      <c r="DCL38" s="291"/>
      <c r="DCM38" s="291"/>
      <c r="DCN38" s="291"/>
      <c r="DCO38" s="291"/>
      <c r="DCP38" s="291"/>
      <c r="DCQ38" s="291"/>
      <c r="DCR38" s="291"/>
      <c r="DCS38" s="291"/>
      <c r="DCT38" s="291"/>
      <c r="DCU38" s="291"/>
      <c r="DCV38" s="291"/>
      <c r="DCW38" s="291"/>
      <c r="DCX38" s="291"/>
      <c r="DCY38" s="291"/>
      <c r="DCZ38" s="291"/>
      <c r="DDA38" s="291"/>
      <c r="DDB38" s="291"/>
      <c r="DDC38" s="291"/>
      <c r="DDD38" s="291"/>
      <c r="DDE38" s="291"/>
      <c r="DDF38" s="291"/>
      <c r="DDG38" s="291"/>
      <c r="DDH38" s="291"/>
      <c r="DDI38" s="291"/>
      <c r="DDJ38" s="291"/>
      <c r="DDK38" s="291"/>
      <c r="DDL38" s="291"/>
      <c r="DDM38" s="291"/>
      <c r="DDN38" s="291"/>
      <c r="DDO38" s="291"/>
      <c r="DDP38" s="291"/>
      <c r="DDQ38" s="291"/>
      <c r="DDR38" s="291"/>
      <c r="DDS38" s="291"/>
      <c r="DDT38" s="291"/>
      <c r="DDU38" s="291"/>
      <c r="DDV38" s="291"/>
      <c r="DDW38" s="291"/>
      <c r="DDX38" s="291"/>
      <c r="DDY38" s="291"/>
      <c r="DDZ38" s="291"/>
      <c r="DEA38" s="291"/>
      <c r="DEB38" s="291"/>
      <c r="DEC38" s="291"/>
      <c r="DED38" s="291"/>
      <c r="DEE38" s="291"/>
      <c r="DEF38" s="291"/>
      <c r="DEG38" s="291"/>
      <c r="DEH38" s="291"/>
      <c r="DEI38" s="291"/>
      <c r="DEJ38" s="291"/>
      <c r="DEK38" s="291"/>
      <c r="DEL38" s="291"/>
      <c r="DEM38" s="291"/>
      <c r="DEN38" s="291"/>
      <c r="DEO38" s="291"/>
      <c r="DEP38" s="291"/>
      <c r="DEQ38" s="291"/>
      <c r="DER38" s="291"/>
      <c r="DES38" s="291"/>
      <c r="DET38" s="291"/>
      <c r="DEU38" s="291"/>
      <c r="DEV38" s="291"/>
      <c r="DEW38" s="291"/>
      <c r="DEX38" s="291"/>
      <c r="DEY38" s="291"/>
      <c r="DEZ38" s="291"/>
      <c r="DFA38" s="291"/>
      <c r="DFB38" s="291"/>
      <c r="DFC38" s="291"/>
      <c r="DFD38" s="291"/>
      <c r="DFE38" s="291"/>
      <c r="DFF38" s="291"/>
      <c r="DFG38" s="291"/>
      <c r="DFH38" s="291"/>
      <c r="DFI38" s="291"/>
      <c r="DFJ38" s="291"/>
      <c r="DFK38" s="291"/>
      <c r="DFL38" s="291"/>
      <c r="DFM38" s="291"/>
      <c r="DFN38" s="291"/>
      <c r="DFO38" s="291"/>
      <c r="DFP38" s="291"/>
      <c r="DFQ38" s="291"/>
      <c r="DFR38" s="291"/>
      <c r="DFS38" s="291"/>
      <c r="DFT38" s="291"/>
      <c r="DFU38" s="291"/>
      <c r="DFV38" s="291"/>
      <c r="DFW38" s="291"/>
      <c r="DFX38" s="291"/>
      <c r="DFY38" s="291"/>
      <c r="DFZ38" s="291"/>
      <c r="DGA38" s="291"/>
      <c r="DGB38" s="291"/>
      <c r="DGC38" s="291"/>
      <c r="DGD38" s="291"/>
      <c r="DGE38" s="291"/>
      <c r="DGF38" s="291"/>
      <c r="DGG38" s="291"/>
      <c r="DGH38" s="291"/>
      <c r="DGI38" s="291"/>
      <c r="DGJ38" s="291"/>
      <c r="DGK38" s="291"/>
      <c r="DGL38" s="291"/>
      <c r="DGM38" s="291"/>
      <c r="DGN38" s="291"/>
      <c r="DGO38" s="291"/>
      <c r="DGP38" s="291"/>
      <c r="DGQ38" s="291"/>
      <c r="DGR38" s="291"/>
      <c r="DGS38" s="291"/>
      <c r="DGT38" s="291"/>
      <c r="DGU38" s="291"/>
      <c r="DGV38" s="291"/>
      <c r="DGW38" s="291"/>
      <c r="DGX38" s="291"/>
      <c r="DGY38" s="291"/>
      <c r="DGZ38" s="291"/>
      <c r="DHA38" s="291"/>
      <c r="DHB38" s="291"/>
      <c r="DHC38" s="291"/>
      <c r="DHD38" s="291"/>
      <c r="DHE38" s="291"/>
      <c r="DHF38" s="291"/>
      <c r="DHG38" s="291"/>
      <c r="DHH38" s="291"/>
      <c r="DHI38" s="291"/>
      <c r="DHJ38" s="291"/>
      <c r="DHK38" s="291"/>
      <c r="DHL38" s="291"/>
      <c r="DHM38" s="291"/>
      <c r="DHN38" s="291"/>
      <c r="DHO38" s="291"/>
      <c r="DHP38" s="291"/>
      <c r="DHQ38" s="291"/>
      <c r="DHR38" s="291"/>
      <c r="DHS38" s="291"/>
      <c r="DHT38" s="291"/>
      <c r="DHU38" s="291"/>
      <c r="DHV38" s="291"/>
      <c r="DHW38" s="291"/>
      <c r="DHX38" s="291"/>
      <c r="DHY38" s="291"/>
      <c r="DHZ38" s="291"/>
      <c r="DIA38" s="291"/>
      <c r="DIB38" s="291"/>
      <c r="DIC38" s="291"/>
      <c r="DID38" s="291"/>
      <c r="DIE38" s="291"/>
      <c r="DIF38" s="291"/>
      <c r="DIG38" s="291"/>
      <c r="DIH38" s="291"/>
      <c r="DII38" s="291"/>
      <c r="DIJ38" s="291"/>
      <c r="DIK38" s="291"/>
      <c r="DIL38" s="291"/>
      <c r="DIM38" s="291"/>
      <c r="DIN38" s="291"/>
      <c r="DIO38" s="291"/>
      <c r="DIP38" s="291"/>
      <c r="DIQ38" s="291"/>
      <c r="DIR38" s="291"/>
      <c r="DIS38" s="291"/>
      <c r="DIT38" s="291"/>
      <c r="DIU38" s="291"/>
      <c r="DIV38" s="291"/>
      <c r="DIW38" s="291"/>
      <c r="DIX38" s="291"/>
      <c r="DIY38" s="291"/>
      <c r="DIZ38" s="291"/>
      <c r="DJA38" s="291"/>
      <c r="DJB38" s="291"/>
      <c r="DJC38" s="291"/>
      <c r="DJD38" s="291"/>
      <c r="DJE38" s="291"/>
      <c r="DJF38" s="291"/>
      <c r="DJG38" s="291"/>
      <c r="DJH38" s="291"/>
      <c r="DJI38" s="291"/>
      <c r="DJJ38" s="291"/>
      <c r="DJK38" s="291"/>
      <c r="DJL38" s="291"/>
      <c r="DJM38" s="291"/>
      <c r="DJN38" s="291"/>
      <c r="DJO38" s="291"/>
      <c r="DJP38" s="291"/>
      <c r="DJQ38" s="291"/>
      <c r="DJR38" s="291"/>
      <c r="DJS38" s="291"/>
      <c r="DJT38" s="291"/>
      <c r="DJU38" s="291"/>
      <c r="DJV38" s="291"/>
      <c r="DJW38" s="291"/>
      <c r="DJX38" s="291"/>
      <c r="DJY38" s="291"/>
      <c r="DJZ38" s="291"/>
      <c r="DKA38" s="291"/>
      <c r="DKB38" s="291"/>
      <c r="DKC38" s="291"/>
      <c r="DKD38" s="291"/>
      <c r="DKE38" s="291"/>
      <c r="DKF38" s="291"/>
      <c r="DKG38" s="291"/>
      <c r="DKH38" s="291"/>
      <c r="DKI38" s="291"/>
      <c r="DKJ38" s="291"/>
      <c r="DKK38" s="291"/>
      <c r="DKL38" s="291"/>
      <c r="DKM38" s="291"/>
      <c r="DKN38" s="291"/>
      <c r="DKO38" s="291"/>
      <c r="DKP38" s="291"/>
      <c r="DKQ38" s="291"/>
      <c r="DKR38" s="291"/>
      <c r="DKS38" s="291"/>
      <c r="DKT38" s="291"/>
      <c r="DKU38" s="291"/>
      <c r="DKV38" s="291"/>
      <c r="DKW38" s="291"/>
      <c r="DKX38" s="291"/>
      <c r="DKY38" s="291"/>
      <c r="DKZ38" s="291"/>
      <c r="DLA38" s="291"/>
      <c r="DLB38" s="291"/>
      <c r="DLC38" s="291"/>
      <c r="DLD38" s="291"/>
      <c r="DLE38" s="291"/>
      <c r="DLF38" s="291"/>
      <c r="DLG38" s="291"/>
      <c r="DLH38" s="291"/>
      <c r="DLI38" s="291"/>
      <c r="DLJ38" s="291"/>
      <c r="DLK38" s="291"/>
      <c r="DLL38" s="291"/>
      <c r="DLM38" s="291"/>
      <c r="DLN38" s="291"/>
      <c r="DLO38" s="291"/>
      <c r="DLP38" s="291"/>
      <c r="DLQ38" s="291"/>
      <c r="DLR38" s="291"/>
      <c r="DLS38" s="291"/>
      <c r="DLT38" s="291"/>
      <c r="DLU38" s="291"/>
      <c r="DLV38" s="291"/>
      <c r="DLW38" s="291"/>
      <c r="DLX38" s="291"/>
      <c r="DLY38" s="291"/>
      <c r="DLZ38" s="291"/>
      <c r="DMA38" s="291"/>
      <c r="DMB38" s="291"/>
      <c r="DMC38" s="291"/>
      <c r="DMD38" s="291"/>
      <c r="DME38" s="291"/>
      <c r="DMF38" s="291"/>
      <c r="DMG38" s="291"/>
      <c r="DMH38" s="291"/>
      <c r="DMI38" s="291"/>
      <c r="DMJ38" s="291"/>
      <c r="DMK38" s="291"/>
      <c r="DML38" s="291"/>
      <c r="DMM38" s="291"/>
      <c r="DMN38" s="291"/>
      <c r="DMO38" s="291"/>
      <c r="DMP38" s="291"/>
      <c r="DMQ38" s="291"/>
      <c r="DMR38" s="291"/>
      <c r="DMS38" s="291"/>
      <c r="DMT38" s="291"/>
      <c r="DMU38" s="291"/>
      <c r="DMV38" s="291"/>
      <c r="DMW38" s="291"/>
      <c r="DMX38" s="291"/>
      <c r="DMY38" s="291"/>
      <c r="DMZ38" s="291"/>
      <c r="DNA38" s="291"/>
      <c r="DNB38" s="291"/>
      <c r="DNC38" s="291"/>
      <c r="DND38" s="291"/>
      <c r="DNE38" s="291"/>
      <c r="DNF38" s="291"/>
      <c r="DNG38" s="291"/>
      <c r="DNH38" s="291"/>
      <c r="DNI38" s="291"/>
      <c r="DNJ38" s="291"/>
      <c r="DNK38" s="291"/>
      <c r="DNL38" s="291"/>
      <c r="DNM38" s="291"/>
      <c r="DNN38" s="291"/>
      <c r="DNO38" s="291"/>
      <c r="DNP38" s="291"/>
      <c r="DNQ38" s="291"/>
      <c r="DNR38" s="291"/>
      <c r="DNS38" s="291"/>
      <c r="DNT38" s="291"/>
      <c r="DNU38" s="291"/>
      <c r="DNV38" s="291"/>
      <c r="DNW38" s="291"/>
      <c r="DNX38" s="291"/>
      <c r="DNY38" s="291"/>
      <c r="DNZ38" s="291"/>
      <c r="DOA38" s="291"/>
      <c r="DOB38" s="291"/>
      <c r="DOC38" s="291"/>
      <c r="DOD38" s="291"/>
      <c r="DOE38" s="291"/>
      <c r="DOF38" s="291"/>
      <c r="DOG38" s="291"/>
      <c r="DOH38" s="291"/>
      <c r="DOI38" s="291"/>
      <c r="DOJ38" s="291"/>
      <c r="DOK38" s="291"/>
      <c r="DOL38" s="291"/>
      <c r="DOM38" s="291"/>
      <c r="DON38" s="291"/>
      <c r="DOO38" s="291"/>
      <c r="DOP38" s="291"/>
      <c r="DOQ38" s="291"/>
      <c r="DOR38" s="291"/>
      <c r="DOS38" s="291"/>
      <c r="DOT38" s="291"/>
      <c r="DOU38" s="291"/>
      <c r="DOV38" s="291"/>
      <c r="DOW38" s="291"/>
      <c r="DOX38" s="291"/>
      <c r="DOY38" s="291"/>
      <c r="DOZ38" s="291"/>
      <c r="DPA38" s="291"/>
      <c r="DPB38" s="291"/>
      <c r="DPC38" s="291"/>
      <c r="DPD38" s="291"/>
      <c r="DPE38" s="291"/>
      <c r="DPF38" s="291"/>
      <c r="DPG38" s="291"/>
      <c r="DPH38" s="291"/>
      <c r="DPI38" s="291"/>
      <c r="DPJ38" s="291"/>
      <c r="DPK38" s="291"/>
      <c r="DPL38" s="291"/>
      <c r="DPM38" s="291"/>
      <c r="DPN38" s="291"/>
      <c r="DPO38" s="291"/>
      <c r="DPP38" s="291"/>
      <c r="DPQ38" s="291"/>
      <c r="DPR38" s="291"/>
      <c r="DPS38" s="291"/>
      <c r="DPT38" s="291"/>
      <c r="DPU38" s="291"/>
      <c r="DPV38" s="291"/>
      <c r="DPW38" s="291"/>
      <c r="DPX38" s="291"/>
      <c r="DPY38" s="291"/>
      <c r="DPZ38" s="291"/>
      <c r="DQA38" s="291"/>
      <c r="DQB38" s="291"/>
      <c r="DQC38" s="291"/>
      <c r="DQD38" s="291"/>
      <c r="DQE38" s="291"/>
      <c r="DQF38" s="291"/>
      <c r="DQG38" s="291"/>
      <c r="DQH38" s="291"/>
      <c r="DQI38" s="291"/>
      <c r="DQJ38" s="291"/>
      <c r="DQK38" s="291"/>
      <c r="DQL38" s="291"/>
      <c r="DQM38" s="291"/>
      <c r="DQN38" s="291"/>
      <c r="DQO38" s="291"/>
      <c r="DQP38" s="291"/>
      <c r="DQQ38" s="291"/>
      <c r="DQR38" s="291"/>
      <c r="DQS38" s="291"/>
      <c r="DQT38" s="291"/>
      <c r="DQU38" s="291"/>
      <c r="DQV38" s="291"/>
      <c r="DQW38" s="291"/>
      <c r="DQX38" s="291"/>
      <c r="DQY38" s="291"/>
      <c r="DQZ38" s="291"/>
      <c r="DRA38" s="291"/>
      <c r="DRB38" s="291"/>
      <c r="DRC38" s="291"/>
      <c r="DRD38" s="291"/>
      <c r="DRE38" s="291"/>
      <c r="DRF38" s="291"/>
      <c r="DRG38" s="291"/>
      <c r="DRH38" s="291"/>
      <c r="DRI38" s="291"/>
      <c r="DRJ38" s="291"/>
      <c r="DRK38" s="291"/>
      <c r="DRL38" s="291"/>
      <c r="DRM38" s="291"/>
      <c r="DRN38" s="291"/>
      <c r="DRO38" s="291"/>
      <c r="DRP38" s="291"/>
      <c r="DRQ38" s="291"/>
      <c r="DRR38" s="291"/>
      <c r="DRS38" s="291"/>
      <c r="DRT38" s="291"/>
      <c r="DRU38" s="291"/>
      <c r="DRV38" s="291"/>
      <c r="DRW38" s="291"/>
      <c r="DRX38" s="291"/>
      <c r="DRY38" s="291"/>
      <c r="DRZ38" s="291"/>
      <c r="DSA38" s="291"/>
      <c r="DSB38" s="291"/>
      <c r="DSC38" s="291"/>
      <c r="DSD38" s="291"/>
      <c r="DSE38" s="291"/>
      <c r="DSF38" s="291"/>
      <c r="DSG38" s="291"/>
      <c r="DSH38" s="291"/>
      <c r="DSI38" s="291"/>
      <c r="DSJ38" s="291"/>
      <c r="DSK38" s="291"/>
      <c r="DSL38" s="291"/>
      <c r="DSM38" s="291"/>
      <c r="DSN38" s="291"/>
      <c r="DSO38" s="291"/>
      <c r="DSP38" s="291"/>
      <c r="DSQ38" s="291"/>
      <c r="DSR38" s="291"/>
      <c r="DSS38" s="291"/>
      <c r="DST38" s="291"/>
      <c r="DSU38" s="291"/>
      <c r="DSV38" s="291"/>
      <c r="DSW38" s="291"/>
      <c r="DSX38" s="291"/>
      <c r="DSY38" s="291"/>
      <c r="DSZ38" s="291"/>
      <c r="DTA38" s="291"/>
      <c r="DTB38" s="291"/>
      <c r="DTC38" s="291"/>
      <c r="DTD38" s="291"/>
      <c r="DTE38" s="291"/>
      <c r="DTF38" s="291"/>
      <c r="DTG38" s="291"/>
      <c r="DTH38" s="291"/>
      <c r="DTI38" s="291"/>
      <c r="DTJ38" s="291"/>
      <c r="DTK38" s="291"/>
      <c r="DTL38" s="291"/>
      <c r="DTM38" s="291"/>
      <c r="DTN38" s="291"/>
      <c r="DTO38" s="291"/>
      <c r="DTP38" s="291"/>
      <c r="DTQ38" s="291"/>
      <c r="DTR38" s="291"/>
      <c r="DTS38" s="291"/>
      <c r="DTT38" s="291"/>
      <c r="DTU38" s="291"/>
      <c r="DTV38" s="291"/>
      <c r="DTW38" s="291"/>
      <c r="DTX38" s="291"/>
      <c r="DTY38" s="291"/>
      <c r="DTZ38" s="291"/>
      <c r="DUA38" s="291"/>
      <c r="DUB38" s="291"/>
      <c r="DUC38" s="291"/>
      <c r="DUD38" s="291"/>
      <c r="DUE38" s="291"/>
      <c r="DUF38" s="291"/>
      <c r="DUG38" s="291"/>
      <c r="DUH38" s="291"/>
      <c r="DUI38" s="291"/>
      <c r="DUJ38" s="291"/>
      <c r="DUK38" s="291"/>
      <c r="DUL38" s="291"/>
      <c r="DUM38" s="291"/>
      <c r="DUN38" s="291"/>
      <c r="DUO38" s="291"/>
      <c r="DUP38" s="291"/>
      <c r="DUQ38" s="291"/>
      <c r="DUR38" s="291"/>
      <c r="DUS38" s="291"/>
      <c r="DUT38" s="291"/>
      <c r="DUU38" s="291"/>
      <c r="DUV38" s="291"/>
      <c r="DUW38" s="291"/>
      <c r="DUX38" s="291"/>
      <c r="DUY38" s="291"/>
      <c r="DUZ38" s="291"/>
      <c r="DVA38" s="291"/>
      <c r="DVB38" s="291"/>
      <c r="DVC38" s="291"/>
      <c r="DVD38" s="291"/>
      <c r="DVE38" s="291"/>
      <c r="DVF38" s="291"/>
      <c r="DVG38" s="291"/>
      <c r="DVH38" s="291"/>
      <c r="DVI38" s="291"/>
      <c r="DVJ38" s="291"/>
      <c r="DVK38" s="291"/>
      <c r="DVL38" s="291"/>
      <c r="DVM38" s="291"/>
      <c r="DVN38" s="291"/>
      <c r="DVO38" s="291"/>
      <c r="DVP38" s="291"/>
      <c r="DVQ38" s="291"/>
      <c r="DVR38" s="291"/>
      <c r="DVS38" s="291"/>
      <c r="DVT38" s="291"/>
      <c r="DVU38" s="291"/>
      <c r="DVV38" s="291"/>
      <c r="DVW38" s="291"/>
      <c r="DVX38" s="291"/>
      <c r="DVY38" s="291"/>
      <c r="DVZ38" s="291"/>
      <c r="DWA38" s="291"/>
      <c r="DWB38" s="291"/>
      <c r="DWC38" s="291"/>
      <c r="DWD38" s="291"/>
      <c r="DWE38" s="291"/>
      <c r="DWF38" s="291"/>
      <c r="DWG38" s="291"/>
      <c r="DWH38" s="291"/>
      <c r="DWI38" s="291"/>
      <c r="DWJ38" s="291"/>
      <c r="DWK38" s="291"/>
      <c r="DWL38" s="291"/>
      <c r="DWM38" s="291"/>
      <c r="DWN38" s="291"/>
      <c r="DWO38" s="291"/>
      <c r="DWP38" s="291"/>
      <c r="DWQ38" s="291"/>
      <c r="DWR38" s="291"/>
      <c r="DWS38" s="291"/>
      <c r="DWT38" s="291"/>
      <c r="DWU38" s="291"/>
      <c r="DWV38" s="291"/>
      <c r="DWW38" s="291"/>
      <c r="DWX38" s="291"/>
      <c r="DWY38" s="291"/>
      <c r="DWZ38" s="291"/>
      <c r="DXA38" s="291"/>
      <c r="DXB38" s="291"/>
      <c r="DXC38" s="291"/>
      <c r="DXD38" s="291"/>
      <c r="DXE38" s="291"/>
      <c r="DXF38" s="291"/>
      <c r="DXG38" s="291"/>
      <c r="DXH38" s="291"/>
      <c r="DXI38" s="291"/>
      <c r="DXJ38" s="291"/>
      <c r="DXK38" s="291"/>
      <c r="DXL38" s="291"/>
      <c r="DXM38" s="291"/>
      <c r="DXN38" s="291"/>
      <c r="DXO38" s="291"/>
      <c r="DXP38" s="291"/>
      <c r="DXQ38" s="291"/>
      <c r="DXR38" s="291"/>
      <c r="DXS38" s="291"/>
      <c r="DXT38" s="291"/>
      <c r="DXU38" s="291"/>
      <c r="DXV38" s="291"/>
      <c r="DXW38" s="291"/>
      <c r="DXX38" s="291"/>
      <c r="DXY38" s="291"/>
      <c r="DXZ38" s="291"/>
      <c r="DYA38" s="291"/>
      <c r="DYB38" s="291"/>
      <c r="DYC38" s="291"/>
      <c r="DYD38" s="291"/>
      <c r="DYE38" s="291"/>
      <c r="DYF38" s="291"/>
      <c r="DYG38" s="291"/>
      <c r="DYH38" s="291"/>
      <c r="DYI38" s="291"/>
      <c r="DYJ38" s="291"/>
      <c r="DYK38" s="291"/>
      <c r="DYL38" s="291"/>
      <c r="DYM38" s="291"/>
      <c r="DYN38" s="291"/>
      <c r="DYO38" s="291"/>
      <c r="DYP38" s="291"/>
      <c r="DYQ38" s="291"/>
      <c r="DYR38" s="291"/>
      <c r="DYS38" s="291"/>
      <c r="DYT38" s="291"/>
      <c r="DYU38" s="291"/>
      <c r="DYV38" s="291"/>
      <c r="DYW38" s="291"/>
      <c r="DYX38" s="291"/>
      <c r="DYY38" s="291"/>
      <c r="DYZ38" s="291"/>
      <c r="DZA38" s="291"/>
      <c r="DZB38" s="291"/>
      <c r="DZC38" s="291"/>
      <c r="DZD38" s="291"/>
      <c r="DZE38" s="291"/>
      <c r="DZF38" s="291"/>
      <c r="DZG38" s="291"/>
      <c r="DZH38" s="291"/>
      <c r="DZI38" s="291"/>
      <c r="DZJ38" s="291"/>
      <c r="DZK38" s="291"/>
      <c r="DZL38" s="291"/>
      <c r="DZM38" s="291"/>
      <c r="DZN38" s="291"/>
      <c r="DZO38" s="291"/>
      <c r="DZP38" s="291"/>
      <c r="DZQ38" s="291"/>
      <c r="DZR38" s="291"/>
      <c r="DZS38" s="291"/>
      <c r="DZT38" s="291"/>
      <c r="DZU38" s="291"/>
      <c r="DZV38" s="291"/>
      <c r="DZW38" s="291"/>
      <c r="DZX38" s="291"/>
      <c r="DZY38" s="291"/>
      <c r="DZZ38" s="291"/>
      <c r="EAA38" s="291"/>
      <c r="EAB38" s="291"/>
      <c r="EAC38" s="291"/>
      <c r="EAD38" s="291"/>
      <c r="EAE38" s="291"/>
      <c r="EAF38" s="291"/>
      <c r="EAG38" s="291"/>
      <c r="EAH38" s="291"/>
      <c r="EAI38" s="291"/>
      <c r="EAJ38" s="291"/>
      <c r="EAK38" s="291"/>
      <c r="EAL38" s="291"/>
      <c r="EAM38" s="291"/>
      <c r="EAN38" s="291"/>
      <c r="EAO38" s="291"/>
      <c r="EAP38" s="291"/>
      <c r="EAQ38" s="291"/>
      <c r="EAR38" s="291"/>
      <c r="EAS38" s="291"/>
      <c r="EAT38" s="291"/>
      <c r="EAU38" s="291"/>
      <c r="EAV38" s="291"/>
      <c r="EAW38" s="291"/>
      <c r="EAX38" s="291"/>
      <c r="EAY38" s="291"/>
      <c r="EAZ38" s="291"/>
      <c r="EBA38" s="291"/>
      <c r="EBB38" s="291"/>
      <c r="EBC38" s="291"/>
      <c r="EBD38" s="291"/>
      <c r="EBE38" s="291"/>
      <c r="EBF38" s="291"/>
      <c r="EBG38" s="291"/>
      <c r="EBH38" s="291"/>
      <c r="EBI38" s="291"/>
      <c r="EBJ38" s="291"/>
      <c r="EBK38" s="291"/>
      <c r="EBL38" s="291"/>
      <c r="EBM38" s="291"/>
      <c r="EBN38" s="291"/>
      <c r="EBO38" s="291"/>
      <c r="EBP38" s="291"/>
      <c r="EBQ38" s="291"/>
      <c r="EBR38" s="291"/>
      <c r="EBS38" s="291"/>
      <c r="EBT38" s="291"/>
      <c r="EBU38" s="291"/>
      <c r="EBV38" s="291"/>
      <c r="EBW38" s="291"/>
      <c r="EBX38" s="291"/>
      <c r="EBY38" s="291"/>
      <c r="EBZ38" s="291"/>
      <c r="ECA38" s="291"/>
      <c r="ECB38" s="291"/>
      <c r="ECC38" s="291"/>
      <c r="ECD38" s="291"/>
      <c r="ECE38" s="291"/>
      <c r="ECF38" s="291"/>
      <c r="ECG38" s="291"/>
      <c r="ECH38" s="291"/>
      <c r="ECI38" s="291"/>
      <c r="ECJ38" s="291"/>
      <c r="ECK38" s="291"/>
      <c r="ECL38" s="291"/>
      <c r="ECM38" s="291"/>
      <c r="ECN38" s="291"/>
      <c r="ECO38" s="291"/>
      <c r="ECP38" s="291"/>
      <c r="ECQ38" s="291"/>
      <c r="ECR38" s="291"/>
      <c r="ECS38" s="291"/>
      <c r="ECT38" s="291"/>
      <c r="ECU38" s="291"/>
      <c r="ECV38" s="291"/>
      <c r="ECW38" s="291"/>
      <c r="ECX38" s="291"/>
      <c r="ECY38" s="291"/>
      <c r="ECZ38" s="291"/>
      <c r="EDA38" s="291"/>
      <c r="EDB38" s="291"/>
      <c r="EDC38" s="291"/>
      <c r="EDD38" s="291"/>
      <c r="EDE38" s="291"/>
      <c r="EDF38" s="291"/>
      <c r="EDG38" s="291"/>
      <c r="EDH38" s="291"/>
      <c r="EDI38" s="291"/>
      <c r="EDJ38" s="291"/>
      <c r="EDK38" s="291"/>
      <c r="EDL38" s="291"/>
      <c r="EDM38" s="291"/>
      <c r="EDN38" s="291"/>
      <c r="EDO38" s="291"/>
      <c r="EDP38" s="291"/>
      <c r="EDQ38" s="291"/>
      <c r="EDR38" s="291"/>
      <c r="EDS38" s="291"/>
      <c r="EDT38" s="291"/>
      <c r="EDU38" s="291"/>
      <c r="EDV38" s="291"/>
      <c r="EDW38" s="291"/>
      <c r="EDX38" s="291"/>
      <c r="EDY38" s="291"/>
      <c r="EDZ38" s="291"/>
      <c r="EEA38" s="291"/>
      <c r="EEB38" s="291"/>
      <c r="EEC38" s="291"/>
      <c r="EED38" s="291"/>
      <c r="EEE38" s="291"/>
      <c r="EEF38" s="291"/>
      <c r="EEG38" s="291"/>
      <c r="EEH38" s="291"/>
      <c r="EEI38" s="291"/>
      <c r="EEJ38" s="291"/>
      <c r="EEK38" s="291"/>
      <c r="EEL38" s="291"/>
      <c r="EEM38" s="291"/>
      <c r="EEN38" s="291"/>
      <c r="EEO38" s="291"/>
      <c r="EEP38" s="291"/>
      <c r="EEQ38" s="291"/>
      <c r="EER38" s="291"/>
      <c r="EES38" s="291"/>
      <c r="EET38" s="291"/>
      <c r="EEU38" s="291"/>
      <c r="EEV38" s="291"/>
      <c r="EEW38" s="291"/>
      <c r="EEX38" s="291"/>
      <c r="EEY38" s="291"/>
      <c r="EEZ38" s="291"/>
      <c r="EFA38" s="291"/>
      <c r="EFB38" s="291"/>
      <c r="EFC38" s="291"/>
      <c r="EFD38" s="291"/>
      <c r="EFE38" s="291"/>
      <c r="EFF38" s="291"/>
      <c r="EFG38" s="291"/>
      <c r="EFH38" s="291"/>
      <c r="EFI38" s="291"/>
      <c r="EFJ38" s="291"/>
      <c r="EFK38" s="291"/>
      <c r="EFL38" s="291"/>
      <c r="EFM38" s="291"/>
      <c r="EFN38" s="291"/>
      <c r="EFO38" s="291"/>
      <c r="EFP38" s="291"/>
      <c r="EFQ38" s="291"/>
      <c r="EFR38" s="291"/>
      <c r="EFS38" s="291"/>
      <c r="EFT38" s="291"/>
      <c r="EFU38" s="291"/>
      <c r="EFV38" s="291"/>
      <c r="EFW38" s="291"/>
      <c r="EFX38" s="291"/>
      <c r="EFY38" s="291"/>
      <c r="EFZ38" s="291"/>
      <c r="EGA38" s="291"/>
      <c r="EGB38" s="291"/>
      <c r="EGC38" s="291"/>
      <c r="EGD38" s="291"/>
      <c r="EGE38" s="291"/>
      <c r="EGF38" s="291"/>
      <c r="EGG38" s="291"/>
      <c r="EGH38" s="291"/>
      <c r="EGI38" s="291"/>
      <c r="EGJ38" s="291"/>
      <c r="EGK38" s="291"/>
      <c r="EGL38" s="291"/>
      <c r="EGM38" s="291"/>
      <c r="EGN38" s="291"/>
      <c r="EGO38" s="291"/>
      <c r="EGP38" s="291"/>
      <c r="EGQ38" s="291"/>
      <c r="EGR38" s="291"/>
      <c r="EGS38" s="291"/>
      <c r="EGT38" s="291"/>
      <c r="EGU38" s="291"/>
      <c r="EGV38" s="291"/>
      <c r="EGW38" s="291"/>
      <c r="EGX38" s="291"/>
      <c r="EGY38" s="291"/>
      <c r="EGZ38" s="291"/>
      <c r="EHA38" s="291"/>
      <c r="EHB38" s="291"/>
      <c r="EHC38" s="291"/>
      <c r="EHD38" s="291"/>
      <c r="EHE38" s="291"/>
      <c r="EHF38" s="291"/>
      <c r="EHG38" s="291"/>
      <c r="EHH38" s="291"/>
      <c r="EHI38" s="291"/>
      <c r="EHJ38" s="291"/>
      <c r="EHK38" s="291"/>
      <c r="EHL38" s="291"/>
      <c r="EHM38" s="291"/>
      <c r="EHN38" s="291"/>
      <c r="EHO38" s="291"/>
      <c r="EHP38" s="291"/>
      <c r="EHQ38" s="291"/>
      <c r="EHR38" s="291"/>
      <c r="EHS38" s="291"/>
      <c r="EHT38" s="291"/>
      <c r="EHU38" s="291"/>
      <c r="EHV38" s="291"/>
      <c r="EHW38" s="291"/>
      <c r="EHX38" s="291"/>
      <c r="EHY38" s="291"/>
      <c r="EHZ38" s="291"/>
      <c r="EIA38" s="291"/>
      <c r="EIB38" s="291"/>
      <c r="EIC38" s="291"/>
      <c r="EID38" s="291"/>
      <c r="EIE38" s="291"/>
      <c r="EIF38" s="291"/>
      <c r="EIG38" s="291"/>
      <c r="EIH38" s="291"/>
      <c r="EII38" s="291"/>
      <c r="EIJ38" s="291"/>
      <c r="EIK38" s="291"/>
      <c r="EIL38" s="291"/>
      <c r="EIM38" s="291"/>
      <c r="EIN38" s="291"/>
      <c r="EIO38" s="291"/>
      <c r="EIP38" s="291"/>
      <c r="EIQ38" s="291"/>
      <c r="EIR38" s="291"/>
      <c r="EIS38" s="291"/>
      <c r="EIT38" s="291"/>
      <c r="EIU38" s="291"/>
      <c r="EIV38" s="291"/>
      <c r="EIW38" s="291"/>
      <c r="EIX38" s="291"/>
      <c r="EIY38" s="291"/>
      <c r="EIZ38" s="291"/>
      <c r="EJA38" s="291"/>
      <c r="EJB38" s="291"/>
      <c r="EJC38" s="291"/>
      <c r="EJD38" s="291"/>
      <c r="EJE38" s="291"/>
      <c r="EJF38" s="291"/>
      <c r="EJG38" s="291"/>
      <c r="EJH38" s="291"/>
      <c r="EJI38" s="291"/>
      <c r="EJJ38" s="291"/>
      <c r="EJK38" s="291"/>
      <c r="EJL38" s="291"/>
      <c r="EJM38" s="291"/>
      <c r="EJN38" s="291"/>
      <c r="EJO38" s="291"/>
      <c r="EJP38" s="291"/>
      <c r="EJQ38" s="291"/>
      <c r="EJR38" s="291"/>
      <c r="EJS38" s="291"/>
      <c r="EJT38" s="291"/>
      <c r="EJU38" s="291"/>
      <c r="EJV38" s="291"/>
      <c r="EJW38" s="291"/>
      <c r="EJX38" s="291"/>
      <c r="EJY38" s="291"/>
      <c r="EJZ38" s="291"/>
      <c r="EKA38" s="291"/>
      <c r="EKB38" s="291"/>
      <c r="EKC38" s="291"/>
      <c r="EKD38" s="291"/>
      <c r="EKE38" s="291"/>
      <c r="EKF38" s="291"/>
      <c r="EKG38" s="291"/>
      <c r="EKH38" s="291"/>
      <c r="EKI38" s="291"/>
      <c r="EKJ38" s="291"/>
      <c r="EKK38" s="291"/>
      <c r="EKL38" s="291"/>
      <c r="EKM38" s="291"/>
      <c r="EKN38" s="291"/>
      <c r="EKO38" s="291"/>
      <c r="EKP38" s="291"/>
      <c r="EKQ38" s="291"/>
      <c r="EKR38" s="291"/>
      <c r="EKS38" s="291"/>
      <c r="EKT38" s="291"/>
      <c r="EKU38" s="291"/>
      <c r="EKV38" s="291"/>
      <c r="EKW38" s="291"/>
      <c r="EKX38" s="291"/>
      <c r="EKY38" s="291"/>
      <c r="EKZ38" s="291"/>
      <c r="ELA38" s="291"/>
      <c r="ELB38" s="291"/>
      <c r="ELC38" s="291"/>
      <c r="ELD38" s="291"/>
      <c r="ELE38" s="291"/>
      <c r="ELF38" s="291"/>
      <c r="ELG38" s="291"/>
      <c r="ELH38" s="291"/>
      <c r="ELI38" s="291"/>
      <c r="ELJ38" s="291"/>
      <c r="ELK38" s="291"/>
      <c r="ELL38" s="291"/>
      <c r="ELM38" s="291"/>
      <c r="ELN38" s="291"/>
      <c r="ELO38" s="291"/>
      <c r="ELP38" s="291"/>
      <c r="ELQ38" s="291"/>
      <c r="ELR38" s="291"/>
      <c r="ELS38" s="291"/>
      <c r="ELT38" s="291"/>
      <c r="ELU38" s="291"/>
      <c r="ELV38" s="291"/>
      <c r="ELW38" s="291"/>
      <c r="ELX38" s="291"/>
      <c r="ELY38" s="291"/>
      <c r="ELZ38" s="291"/>
      <c r="EMA38" s="291"/>
      <c r="EMB38" s="291"/>
      <c r="EMC38" s="291"/>
      <c r="EMD38" s="291"/>
      <c r="EME38" s="291"/>
      <c r="EMF38" s="291"/>
      <c r="EMG38" s="291"/>
      <c r="EMH38" s="291"/>
      <c r="EMI38" s="291"/>
      <c r="EMJ38" s="291"/>
      <c r="EMK38" s="291"/>
      <c r="EML38" s="291"/>
      <c r="EMM38" s="291"/>
      <c r="EMN38" s="291"/>
      <c r="EMO38" s="291"/>
      <c r="EMP38" s="291"/>
      <c r="EMQ38" s="291"/>
      <c r="EMR38" s="291"/>
      <c r="EMS38" s="291"/>
      <c r="EMT38" s="291"/>
      <c r="EMU38" s="291"/>
      <c r="EMV38" s="291"/>
      <c r="EMW38" s="291"/>
      <c r="EMX38" s="291"/>
      <c r="EMY38" s="291"/>
      <c r="EMZ38" s="291"/>
      <c r="ENA38" s="291"/>
      <c r="ENB38" s="291"/>
      <c r="ENC38" s="291"/>
      <c r="END38" s="291"/>
      <c r="ENE38" s="291"/>
      <c r="ENF38" s="291"/>
      <c r="ENG38" s="291"/>
      <c r="ENH38" s="291"/>
      <c r="ENI38" s="291"/>
      <c r="ENJ38" s="291"/>
      <c r="ENK38" s="291"/>
      <c r="ENL38" s="291"/>
      <c r="ENM38" s="291"/>
      <c r="ENN38" s="291"/>
      <c r="ENO38" s="291"/>
      <c r="ENP38" s="291"/>
      <c r="ENQ38" s="291"/>
      <c r="ENR38" s="291"/>
      <c r="ENS38" s="291"/>
      <c r="ENT38" s="291"/>
      <c r="ENU38" s="291"/>
      <c r="ENV38" s="291"/>
      <c r="ENW38" s="291"/>
      <c r="ENX38" s="291"/>
      <c r="ENY38" s="291"/>
      <c r="ENZ38" s="291"/>
      <c r="EOA38" s="291"/>
      <c r="EOB38" s="291"/>
      <c r="EOC38" s="291"/>
      <c r="EOD38" s="291"/>
      <c r="EOE38" s="291"/>
      <c r="EOF38" s="291"/>
      <c r="EOG38" s="291"/>
      <c r="EOH38" s="291"/>
      <c r="EOI38" s="291"/>
      <c r="EOJ38" s="291"/>
      <c r="EOK38" s="291"/>
      <c r="EOL38" s="291"/>
      <c r="EOM38" s="291"/>
      <c r="EON38" s="291"/>
      <c r="EOO38" s="291"/>
      <c r="EOP38" s="291"/>
      <c r="EOQ38" s="291"/>
      <c r="EOR38" s="291"/>
      <c r="EOS38" s="291"/>
      <c r="EOT38" s="291"/>
      <c r="EOU38" s="291"/>
      <c r="EOV38" s="291"/>
      <c r="EOW38" s="291"/>
      <c r="EOX38" s="291"/>
      <c r="EOY38" s="291"/>
      <c r="EOZ38" s="291"/>
      <c r="EPA38" s="291"/>
      <c r="EPB38" s="291"/>
      <c r="EPC38" s="291"/>
      <c r="EPD38" s="291"/>
      <c r="EPE38" s="291"/>
      <c r="EPF38" s="291"/>
      <c r="EPG38" s="291"/>
      <c r="EPH38" s="291"/>
      <c r="EPI38" s="291"/>
      <c r="EPJ38" s="291"/>
      <c r="EPK38" s="291"/>
      <c r="EPL38" s="291"/>
      <c r="EPM38" s="291"/>
      <c r="EPN38" s="291"/>
      <c r="EPO38" s="291"/>
      <c r="EPP38" s="291"/>
      <c r="EPQ38" s="291"/>
      <c r="EPR38" s="291"/>
      <c r="EPS38" s="291"/>
      <c r="EPT38" s="291"/>
      <c r="EPU38" s="291"/>
      <c r="EPV38" s="291"/>
      <c r="EPW38" s="291"/>
      <c r="EPX38" s="291"/>
      <c r="EPY38" s="291"/>
      <c r="EPZ38" s="291"/>
      <c r="EQA38" s="291"/>
      <c r="EQB38" s="291"/>
      <c r="EQC38" s="291"/>
      <c r="EQD38" s="291"/>
      <c r="EQE38" s="291"/>
      <c r="EQF38" s="291"/>
      <c r="EQG38" s="291"/>
      <c r="EQH38" s="291"/>
      <c r="EQI38" s="291"/>
      <c r="EQJ38" s="291"/>
      <c r="EQK38" s="291"/>
      <c r="EQL38" s="291"/>
      <c r="EQM38" s="291"/>
      <c r="EQN38" s="291"/>
      <c r="EQO38" s="291"/>
      <c r="EQP38" s="291"/>
      <c r="EQQ38" s="291"/>
      <c r="EQR38" s="291"/>
      <c r="EQS38" s="291"/>
      <c r="EQT38" s="291"/>
      <c r="EQU38" s="291"/>
      <c r="EQV38" s="291"/>
      <c r="EQW38" s="291"/>
      <c r="EQX38" s="291"/>
      <c r="EQY38" s="291"/>
      <c r="EQZ38" s="291"/>
      <c r="ERA38" s="291"/>
      <c r="ERB38" s="291"/>
      <c r="ERC38" s="291"/>
      <c r="ERD38" s="291"/>
      <c r="ERE38" s="291"/>
      <c r="ERF38" s="291"/>
      <c r="ERG38" s="291"/>
      <c r="ERH38" s="291"/>
      <c r="ERI38" s="291"/>
      <c r="ERJ38" s="291"/>
      <c r="ERK38" s="291"/>
      <c r="ERL38" s="291"/>
      <c r="ERM38" s="291"/>
      <c r="ERN38" s="291"/>
      <c r="ERO38" s="291"/>
      <c r="ERP38" s="291"/>
      <c r="ERQ38" s="291"/>
      <c r="ERR38" s="291"/>
      <c r="ERS38" s="291"/>
      <c r="ERT38" s="291"/>
      <c r="ERU38" s="291"/>
      <c r="ERV38" s="291"/>
      <c r="ERW38" s="291"/>
      <c r="ERX38" s="291"/>
      <c r="ERY38" s="291"/>
      <c r="ERZ38" s="291"/>
      <c r="ESA38" s="291"/>
      <c r="ESB38" s="291"/>
      <c r="ESC38" s="291"/>
      <c r="ESD38" s="291"/>
      <c r="ESE38" s="291"/>
      <c r="ESF38" s="291"/>
      <c r="ESG38" s="291"/>
      <c r="ESH38" s="291"/>
      <c r="ESI38" s="291"/>
      <c r="ESJ38" s="291"/>
      <c r="ESK38" s="291"/>
      <c r="ESL38" s="291"/>
      <c r="ESM38" s="291"/>
      <c r="ESN38" s="291"/>
      <c r="ESO38" s="291"/>
      <c r="ESP38" s="291"/>
      <c r="ESQ38" s="291"/>
      <c r="ESR38" s="291"/>
      <c r="ESS38" s="291"/>
      <c r="EST38" s="291"/>
      <c r="ESU38" s="291"/>
      <c r="ESV38" s="291"/>
      <c r="ESW38" s="291"/>
      <c r="ESX38" s="291"/>
      <c r="ESY38" s="291"/>
      <c r="ESZ38" s="291"/>
      <c r="ETA38" s="291"/>
      <c r="ETB38" s="291"/>
      <c r="ETC38" s="291"/>
      <c r="ETD38" s="291"/>
      <c r="ETE38" s="291"/>
      <c r="ETF38" s="291"/>
      <c r="ETG38" s="291"/>
      <c r="ETH38" s="291"/>
      <c r="ETI38" s="291"/>
      <c r="ETJ38" s="291"/>
      <c r="ETK38" s="291"/>
      <c r="ETL38" s="291"/>
      <c r="ETM38" s="291"/>
      <c r="ETN38" s="291"/>
      <c r="ETO38" s="291"/>
      <c r="ETP38" s="291"/>
      <c r="ETQ38" s="291"/>
      <c r="ETR38" s="291"/>
      <c r="ETS38" s="291"/>
      <c r="ETT38" s="291"/>
      <c r="ETU38" s="291"/>
      <c r="ETV38" s="291"/>
      <c r="ETW38" s="291"/>
      <c r="ETX38" s="291"/>
      <c r="ETY38" s="291"/>
      <c r="ETZ38" s="291"/>
      <c r="EUA38" s="291"/>
      <c r="EUB38" s="291"/>
      <c r="EUC38" s="291"/>
      <c r="EUD38" s="291"/>
      <c r="EUE38" s="291"/>
      <c r="EUF38" s="291"/>
      <c r="EUG38" s="291"/>
      <c r="EUH38" s="291"/>
      <c r="EUI38" s="291"/>
      <c r="EUJ38" s="291"/>
      <c r="EUK38" s="291"/>
      <c r="EUL38" s="291"/>
      <c r="EUM38" s="291"/>
      <c r="EUN38" s="291"/>
      <c r="EUO38" s="291"/>
      <c r="EUP38" s="291"/>
      <c r="EUQ38" s="291"/>
      <c r="EUR38" s="291"/>
      <c r="EUS38" s="291"/>
      <c r="EUT38" s="291"/>
      <c r="EUU38" s="291"/>
      <c r="EUV38" s="291"/>
      <c r="EUW38" s="291"/>
      <c r="EUX38" s="291"/>
      <c r="EUY38" s="291"/>
      <c r="EUZ38" s="291"/>
      <c r="EVA38" s="291"/>
      <c r="EVB38" s="291"/>
      <c r="EVC38" s="291"/>
      <c r="EVD38" s="291"/>
      <c r="EVE38" s="291"/>
      <c r="EVF38" s="291"/>
      <c r="EVG38" s="291"/>
      <c r="EVH38" s="291"/>
      <c r="EVI38" s="291"/>
      <c r="EVJ38" s="291"/>
      <c r="EVK38" s="291"/>
      <c r="EVL38" s="291"/>
      <c r="EVM38" s="291"/>
      <c r="EVN38" s="291"/>
      <c r="EVO38" s="291"/>
      <c r="EVP38" s="291"/>
      <c r="EVQ38" s="291"/>
      <c r="EVR38" s="291"/>
      <c r="EVS38" s="291"/>
      <c r="EVT38" s="291"/>
      <c r="EVU38" s="291"/>
      <c r="EVV38" s="291"/>
      <c r="EVW38" s="291"/>
      <c r="EVX38" s="291"/>
      <c r="EVY38" s="291"/>
      <c r="EVZ38" s="291"/>
      <c r="EWA38" s="291"/>
      <c r="EWB38" s="291"/>
      <c r="EWC38" s="291"/>
      <c r="EWD38" s="291"/>
      <c r="EWE38" s="291"/>
      <c r="EWF38" s="291"/>
      <c r="EWG38" s="291"/>
      <c r="EWH38" s="291"/>
      <c r="EWI38" s="291"/>
      <c r="EWJ38" s="291"/>
      <c r="EWK38" s="291"/>
      <c r="EWL38" s="291"/>
      <c r="EWM38" s="291"/>
      <c r="EWN38" s="291"/>
      <c r="EWO38" s="291"/>
      <c r="EWP38" s="291"/>
      <c r="EWQ38" s="291"/>
      <c r="EWR38" s="291"/>
      <c r="EWS38" s="291"/>
      <c r="EWT38" s="291"/>
      <c r="EWU38" s="291"/>
      <c r="EWV38" s="291"/>
      <c r="EWW38" s="291"/>
      <c r="EWX38" s="291"/>
      <c r="EWY38" s="291"/>
      <c r="EWZ38" s="291"/>
      <c r="EXA38" s="291"/>
      <c r="EXB38" s="291"/>
      <c r="EXC38" s="291"/>
      <c r="EXD38" s="291"/>
      <c r="EXE38" s="291"/>
      <c r="EXF38" s="291"/>
      <c r="EXG38" s="291"/>
      <c r="EXH38" s="291"/>
      <c r="EXI38" s="291"/>
      <c r="EXJ38" s="291"/>
      <c r="EXK38" s="291"/>
      <c r="EXL38" s="291"/>
      <c r="EXM38" s="291"/>
      <c r="EXN38" s="291"/>
      <c r="EXO38" s="291"/>
      <c r="EXP38" s="291"/>
      <c r="EXQ38" s="291"/>
      <c r="EXR38" s="291"/>
      <c r="EXS38" s="291"/>
      <c r="EXT38" s="291"/>
      <c r="EXU38" s="291"/>
      <c r="EXV38" s="291"/>
      <c r="EXW38" s="291"/>
      <c r="EXX38" s="291"/>
      <c r="EXY38" s="291"/>
      <c r="EXZ38" s="291"/>
      <c r="EYA38" s="291"/>
      <c r="EYB38" s="291"/>
      <c r="EYC38" s="291"/>
      <c r="EYD38" s="291"/>
      <c r="EYE38" s="291"/>
      <c r="EYF38" s="291"/>
      <c r="EYG38" s="291"/>
      <c r="EYH38" s="291"/>
      <c r="EYI38" s="291"/>
      <c r="EYJ38" s="291"/>
      <c r="EYK38" s="291"/>
      <c r="EYL38" s="291"/>
      <c r="EYM38" s="291"/>
      <c r="EYN38" s="291"/>
      <c r="EYO38" s="291"/>
      <c r="EYP38" s="291"/>
      <c r="EYQ38" s="291"/>
      <c r="EYR38" s="291"/>
      <c r="EYS38" s="291"/>
      <c r="EYT38" s="291"/>
      <c r="EYU38" s="291"/>
      <c r="EYV38" s="291"/>
      <c r="EYW38" s="291"/>
      <c r="EYX38" s="291"/>
      <c r="EYY38" s="291"/>
      <c r="EYZ38" s="291"/>
      <c r="EZA38" s="291"/>
      <c r="EZB38" s="291"/>
      <c r="EZC38" s="291"/>
      <c r="EZD38" s="291"/>
      <c r="EZE38" s="291"/>
      <c r="EZF38" s="291"/>
      <c r="EZG38" s="291"/>
      <c r="EZH38" s="291"/>
      <c r="EZI38" s="291"/>
      <c r="EZJ38" s="291"/>
      <c r="EZK38" s="291"/>
      <c r="EZL38" s="291"/>
      <c r="EZM38" s="291"/>
      <c r="EZN38" s="291"/>
      <c r="EZO38" s="291"/>
      <c r="EZP38" s="291"/>
      <c r="EZQ38" s="291"/>
      <c r="EZR38" s="291"/>
      <c r="EZS38" s="291"/>
      <c r="EZT38" s="291"/>
      <c r="EZU38" s="291"/>
      <c r="EZV38" s="291"/>
      <c r="EZW38" s="291"/>
      <c r="EZX38" s="291"/>
      <c r="EZY38" s="291"/>
      <c r="EZZ38" s="291"/>
      <c r="FAA38" s="291"/>
      <c r="FAB38" s="291"/>
      <c r="FAC38" s="291"/>
      <c r="FAD38" s="291"/>
      <c r="FAE38" s="291"/>
      <c r="FAF38" s="291"/>
      <c r="FAG38" s="291"/>
      <c r="FAH38" s="291"/>
      <c r="FAI38" s="291"/>
      <c r="FAJ38" s="291"/>
      <c r="FAK38" s="291"/>
      <c r="FAL38" s="291"/>
      <c r="FAM38" s="291"/>
      <c r="FAN38" s="291"/>
      <c r="FAO38" s="291"/>
      <c r="FAP38" s="291"/>
      <c r="FAQ38" s="291"/>
      <c r="FAR38" s="291"/>
      <c r="FAS38" s="291"/>
      <c r="FAT38" s="291"/>
      <c r="FAU38" s="291"/>
      <c r="FAV38" s="291"/>
      <c r="FAW38" s="291"/>
      <c r="FAX38" s="291"/>
      <c r="FAY38" s="291"/>
      <c r="FAZ38" s="291"/>
      <c r="FBA38" s="291"/>
      <c r="FBB38" s="291"/>
      <c r="FBC38" s="291"/>
      <c r="FBD38" s="291"/>
      <c r="FBE38" s="291"/>
      <c r="FBF38" s="291"/>
      <c r="FBG38" s="291"/>
      <c r="FBH38" s="291"/>
      <c r="FBI38" s="291"/>
      <c r="FBJ38" s="291"/>
      <c r="FBK38" s="291"/>
      <c r="FBL38" s="291"/>
      <c r="FBM38" s="291"/>
      <c r="FBN38" s="291"/>
      <c r="FBO38" s="291"/>
      <c r="FBP38" s="291"/>
      <c r="FBQ38" s="291"/>
      <c r="FBR38" s="291"/>
      <c r="FBS38" s="291"/>
      <c r="FBT38" s="291"/>
      <c r="FBU38" s="291"/>
      <c r="FBV38" s="291"/>
      <c r="FBW38" s="291"/>
      <c r="FBX38" s="291"/>
      <c r="FBY38" s="291"/>
      <c r="FBZ38" s="291"/>
      <c r="FCA38" s="291"/>
      <c r="FCB38" s="291"/>
      <c r="FCC38" s="291"/>
      <c r="FCD38" s="291"/>
      <c r="FCE38" s="291"/>
      <c r="FCF38" s="291"/>
      <c r="FCG38" s="291"/>
      <c r="FCH38" s="291"/>
      <c r="FCI38" s="291"/>
      <c r="FCJ38" s="291"/>
      <c r="FCK38" s="291"/>
      <c r="FCL38" s="291"/>
      <c r="FCM38" s="291"/>
      <c r="FCN38" s="291"/>
      <c r="FCO38" s="291"/>
      <c r="FCP38" s="291"/>
      <c r="FCQ38" s="291"/>
      <c r="FCR38" s="291"/>
      <c r="FCS38" s="291"/>
      <c r="FCT38" s="291"/>
      <c r="FCU38" s="291"/>
      <c r="FCV38" s="291"/>
      <c r="FCW38" s="291"/>
      <c r="FCX38" s="291"/>
      <c r="FCY38" s="291"/>
      <c r="FCZ38" s="291"/>
      <c r="FDA38" s="291"/>
      <c r="FDB38" s="291"/>
      <c r="FDC38" s="291"/>
      <c r="FDD38" s="291"/>
      <c r="FDE38" s="291"/>
      <c r="FDF38" s="291"/>
      <c r="FDG38" s="291"/>
      <c r="FDH38" s="291"/>
      <c r="FDI38" s="291"/>
      <c r="FDJ38" s="291"/>
      <c r="FDK38" s="291"/>
      <c r="FDL38" s="291"/>
      <c r="FDM38" s="291"/>
      <c r="FDN38" s="291"/>
      <c r="FDO38" s="291"/>
      <c r="FDP38" s="291"/>
      <c r="FDQ38" s="291"/>
      <c r="FDR38" s="291"/>
      <c r="FDS38" s="291"/>
      <c r="FDT38" s="291"/>
      <c r="FDU38" s="291"/>
      <c r="FDV38" s="291"/>
      <c r="FDW38" s="291"/>
      <c r="FDX38" s="291"/>
      <c r="FDY38" s="291"/>
      <c r="FDZ38" s="291"/>
      <c r="FEA38" s="291"/>
      <c r="FEB38" s="291"/>
      <c r="FEC38" s="291"/>
      <c r="FED38" s="291"/>
      <c r="FEE38" s="291"/>
      <c r="FEF38" s="291"/>
      <c r="FEG38" s="291"/>
      <c r="FEH38" s="291"/>
      <c r="FEI38" s="291"/>
      <c r="FEJ38" s="291"/>
      <c r="FEK38" s="291"/>
      <c r="FEL38" s="291"/>
      <c r="FEM38" s="291"/>
      <c r="FEN38" s="291"/>
      <c r="FEO38" s="291"/>
      <c r="FEP38" s="291"/>
      <c r="FEQ38" s="291"/>
      <c r="FER38" s="291"/>
      <c r="FES38" s="291"/>
      <c r="FET38" s="291"/>
      <c r="FEU38" s="291"/>
      <c r="FEV38" s="291"/>
      <c r="FEW38" s="291"/>
      <c r="FEX38" s="291"/>
      <c r="FEY38" s="291"/>
      <c r="FEZ38" s="291"/>
      <c r="FFA38" s="291"/>
      <c r="FFB38" s="291"/>
      <c r="FFC38" s="291"/>
      <c r="FFD38" s="291"/>
      <c r="FFE38" s="291"/>
      <c r="FFF38" s="291"/>
      <c r="FFG38" s="291"/>
      <c r="FFH38" s="291"/>
      <c r="FFI38" s="291"/>
      <c r="FFJ38" s="291"/>
      <c r="FFK38" s="291"/>
      <c r="FFL38" s="291"/>
      <c r="FFM38" s="291"/>
      <c r="FFN38" s="291"/>
      <c r="FFO38" s="291"/>
      <c r="FFP38" s="291"/>
      <c r="FFQ38" s="291"/>
      <c r="FFR38" s="291"/>
      <c r="FFS38" s="291"/>
      <c r="FFT38" s="291"/>
      <c r="FFU38" s="291"/>
      <c r="FFV38" s="291"/>
      <c r="FFW38" s="291"/>
      <c r="FFX38" s="291"/>
      <c r="FFY38" s="291"/>
      <c r="FFZ38" s="291"/>
      <c r="FGA38" s="291"/>
      <c r="FGB38" s="291"/>
      <c r="FGC38" s="291"/>
      <c r="FGD38" s="291"/>
      <c r="FGE38" s="291"/>
      <c r="FGF38" s="291"/>
      <c r="FGG38" s="291"/>
      <c r="FGH38" s="291"/>
      <c r="FGI38" s="291"/>
      <c r="FGJ38" s="291"/>
      <c r="FGK38" s="291"/>
      <c r="FGL38" s="291"/>
      <c r="FGM38" s="291"/>
      <c r="FGN38" s="291"/>
      <c r="FGO38" s="291"/>
      <c r="FGP38" s="291"/>
      <c r="FGQ38" s="291"/>
      <c r="FGR38" s="291"/>
      <c r="FGS38" s="291"/>
      <c r="FGT38" s="291"/>
      <c r="FGU38" s="291"/>
      <c r="FGV38" s="291"/>
      <c r="FGW38" s="291"/>
      <c r="FGX38" s="291"/>
      <c r="FGY38" s="291"/>
      <c r="FGZ38" s="291"/>
      <c r="FHA38" s="291"/>
      <c r="FHB38" s="291"/>
      <c r="FHC38" s="291"/>
      <c r="FHD38" s="291"/>
      <c r="FHE38" s="291"/>
      <c r="FHF38" s="291"/>
      <c r="FHG38" s="291"/>
      <c r="FHH38" s="291"/>
      <c r="FHI38" s="291"/>
      <c r="FHJ38" s="291"/>
      <c r="FHK38" s="291"/>
      <c r="FHL38" s="291"/>
      <c r="FHM38" s="291"/>
      <c r="FHN38" s="291"/>
      <c r="FHO38" s="291"/>
      <c r="FHP38" s="291"/>
      <c r="FHQ38" s="291"/>
      <c r="FHR38" s="291"/>
      <c r="FHS38" s="291"/>
      <c r="FHT38" s="291"/>
      <c r="FHU38" s="291"/>
      <c r="FHV38" s="291"/>
      <c r="FHW38" s="291"/>
      <c r="FHX38" s="291"/>
      <c r="FHY38" s="291"/>
      <c r="FHZ38" s="291"/>
      <c r="FIA38" s="291"/>
      <c r="FIB38" s="291"/>
      <c r="FIC38" s="291"/>
      <c r="FID38" s="291"/>
      <c r="FIE38" s="291"/>
      <c r="FIF38" s="291"/>
      <c r="FIG38" s="291"/>
      <c r="FIH38" s="291"/>
      <c r="FII38" s="291"/>
      <c r="FIJ38" s="291"/>
      <c r="FIK38" s="291"/>
      <c r="FIL38" s="291"/>
      <c r="FIM38" s="291"/>
      <c r="FIN38" s="291"/>
      <c r="FIO38" s="291"/>
      <c r="FIP38" s="291"/>
      <c r="FIQ38" s="291"/>
      <c r="FIR38" s="291"/>
      <c r="FIS38" s="291"/>
      <c r="FIT38" s="291"/>
      <c r="FIU38" s="291"/>
      <c r="FIV38" s="291"/>
      <c r="FIW38" s="291"/>
      <c r="FIX38" s="291"/>
      <c r="FIY38" s="291"/>
      <c r="FIZ38" s="291"/>
      <c r="FJA38" s="291"/>
      <c r="FJB38" s="291"/>
      <c r="FJC38" s="291"/>
      <c r="FJD38" s="291"/>
      <c r="FJE38" s="291"/>
      <c r="FJF38" s="291"/>
      <c r="FJG38" s="291"/>
      <c r="FJH38" s="291"/>
      <c r="FJI38" s="291"/>
      <c r="FJJ38" s="291"/>
      <c r="FJK38" s="291"/>
      <c r="FJL38" s="291"/>
      <c r="FJM38" s="291"/>
      <c r="FJN38" s="291"/>
      <c r="FJO38" s="291"/>
      <c r="FJP38" s="291"/>
      <c r="FJQ38" s="291"/>
      <c r="FJR38" s="291"/>
      <c r="FJS38" s="291"/>
      <c r="FJT38" s="291"/>
      <c r="FJU38" s="291"/>
      <c r="FJV38" s="291"/>
      <c r="FJW38" s="291"/>
      <c r="FJX38" s="291"/>
      <c r="FJY38" s="291"/>
      <c r="FJZ38" s="291"/>
      <c r="FKA38" s="291"/>
      <c r="FKB38" s="291"/>
      <c r="FKC38" s="291"/>
      <c r="FKD38" s="291"/>
      <c r="FKE38" s="291"/>
      <c r="FKF38" s="291"/>
      <c r="FKG38" s="291"/>
      <c r="FKH38" s="291"/>
      <c r="FKI38" s="291"/>
      <c r="FKJ38" s="291"/>
      <c r="FKK38" s="291"/>
      <c r="FKL38" s="291"/>
      <c r="FKM38" s="291"/>
      <c r="FKN38" s="291"/>
      <c r="FKO38" s="291"/>
      <c r="FKP38" s="291"/>
      <c r="FKQ38" s="291"/>
      <c r="FKR38" s="291"/>
      <c r="FKS38" s="291"/>
      <c r="FKT38" s="291"/>
      <c r="FKU38" s="291"/>
      <c r="FKV38" s="291"/>
      <c r="FKW38" s="291"/>
      <c r="FKX38" s="291"/>
      <c r="FKY38" s="291"/>
      <c r="FKZ38" s="291"/>
      <c r="FLA38" s="291"/>
      <c r="FLB38" s="291"/>
      <c r="FLC38" s="291"/>
      <c r="FLD38" s="291"/>
      <c r="FLE38" s="291"/>
      <c r="FLF38" s="291"/>
      <c r="FLG38" s="291"/>
      <c r="FLH38" s="291"/>
      <c r="FLI38" s="291"/>
      <c r="FLJ38" s="291"/>
      <c r="FLK38" s="291"/>
      <c r="FLL38" s="291"/>
      <c r="FLM38" s="291"/>
      <c r="FLN38" s="291"/>
      <c r="FLO38" s="291"/>
      <c r="FLP38" s="291"/>
      <c r="FLQ38" s="291"/>
      <c r="FLR38" s="291"/>
      <c r="FLS38" s="291"/>
      <c r="FLT38" s="291"/>
      <c r="FLU38" s="291"/>
      <c r="FLV38" s="291"/>
      <c r="FLW38" s="291"/>
      <c r="FLX38" s="291"/>
      <c r="FLY38" s="291"/>
      <c r="FLZ38" s="291"/>
      <c r="FMA38" s="291"/>
      <c r="FMB38" s="291"/>
      <c r="FMC38" s="291"/>
      <c r="FMD38" s="291"/>
      <c r="FME38" s="291"/>
      <c r="FMF38" s="291"/>
      <c r="FMG38" s="291"/>
      <c r="FMH38" s="291"/>
      <c r="FMI38" s="291"/>
      <c r="FMJ38" s="291"/>
      <c r="FMK38" s="291"/>
      <c r="FML38" s="291"/>
      <c r="FMM38" s="291"/>
      <c r="FMN38" s="291"/>
      <c r="FMO38" s="291"/>
      <c r="FMP38" s="291"/>
      <c r="FMQ38" s="291"/>
      <c r="FMR38" s="291"/>
      <c r="FMS38" s="291"/>
      <c r="FMT38" s="291"/>
      <c r="FMU38" s="291"/>
      <c r="FMV38" s="291"/>
      <c r="FMW38" s="291"/>
      <c r="FMX38" s="291"/>
      <c r="FMY38" s="291"/>
      <c r="FMZ38" s="291"/>
      <c r="FNA38" s="291"/>
      <c r="FNB38" s="291"/>
      <c r="FNC38" s="291"/>
      <c r="FND38" s="291"/>
      <c r="FNE38" s="291"/>
      <c r="FNF38" s="291"/>
      <c r="FNG38" s="291"/>
      <c r="FNH38" s="291"/>
      <c r="FNI38" s="291"/>
      <c r="FNJ38" s="291"/>
      <c r="FNK38" s="291"/>
      <c r="FNL38" s="291"/>
      <c r="FNM38" s="291"/>
      <c r="FNN38" s="291"/>
      <c r="FNO38" s="291"/>
      <c r="FNP38" s="291"/>
      <c r="FNQ38" s="291"/>
      <c r="FNR38" s="291"/>
      <c r="FNS38" s="291"/>
      <c r="FNT38" s="291"/>
      <c r="FNU38" s="291"/>
      <c r="FNV38" s="291"/>
      <c r="FNW38" s="291"/>
      <c r="FNX38" s="291"/>
      <c r="FNY38" s="291"/>
      <c r="FNZ38" s="291"/>
      <c r="FOA38" s="291"/>
      <c r="FOB38" s="291"/>
      <c r="FOC38" s="291"/>
      <c r="FOD38" s="291"/>
      <c r="FOE38" s="291"/>
      <c r="FOF38" s="291"/>
      <c r="FOG38" s="291"/>
      <c r="FOH38" s="291"/>
      <c r="FOI38" s="291"/>
      <c r="FOJ38" s="291"/>
      <c r="FOK38" s="291"/>
      <c r="FOL38" s="291"/>
      <c r="FOM38" s="291"/>
      <c r="FON38" s="291"/>
      <c r="FOO38" s="291"/>
      <c r="FOP38" s="291"/>
      <c r="FOQ38" s="291"/>
      <c r="FOR38" s="291"/>
      <c r="FOS38" s="291"/>
      <c r="FOT38" s="291"/>
      <c r="FOU38" s="291"/>
      <c r="FOV38" s="291"/>
      <c r="FOW38" s="291"/>
      <c r="FOX38" s="291"/>
      <c r="FOY38" s="291"/>
      <c r="FOZ38" s="291"/>
      <c r="FPA38" s="291"/>
      <c r="FPB38" s="291"/>
      <c r="FPC38" s="291"/>
      <c r="FPD38" s="291"/>
      <c r="FPE38" s="291"/>
      <c r="FPF38" s="291"/>
      <c r="FPG38" s="291"/>
      <c r="FPH38" s="291"/>
      <c r="FPI38" s="291"/>
      <c r="FPJ38" s="291"/>
      <c r="FPK38" s="291"/>
      <c r="FPL38" s="291"/>
      <c r="FPM38" s="291"/>
      <c r="FPN38" s="291"/>
      <c r="FPO38" s="291"/>
      <c r="FPP38" s="291"/>
      <c r="FPQ38" s="291"/>
      <c r="FPR38" s="291"/>
      <c r="FPS38" s="291"/>
      <c r="FPT38" s="291"/>
      <c r="FPU38" s="291"/>
      <c r="FPV38" s="291"/>
      <c r="FPW38" s="291"/>
      <c r="FPX38" s="291"/>
      <c r="FPY38" s="291"/>
      <c r="FPZ38" s="291"/>
      <c r="FQA38" s="291"/>
      <c r="FQB38" s="291"/>
      <c r="FQC38" s="291"/>
      <c r="FQD38" s="291"/>
      <c r="FQE38" s="291"/>
      <c r="FQF38" s="291"/>
      <c r="FQG38" s="291"/>
      <c r="FQH38" s="291"/>
      <c r="FQI38" s="291"/>
      <c r="FQJ38" s="291"/>
      <c r="FQK38" s="291"/>
      <c r="FQL38" s="291"/>
      <c r="FQM38" s="291"/>
      <c r="FQN38" s="291"/>
      <c r="FQO38" s="291"/>
      <c r="FQP38" s="291"/>
      <c r="FQQ38" s="291"/>
      <c r="FQR38" s="291"/>
      <c r="FQS38" s="291"/>
      <c r="FQT38" s="291"/>
      <c r="FQU38" s="291"/>
      <c r="FQV38" s="291"/>
      <c r="FQW38" s="291"/>
      <c r="FQX38" s="291"/>
      <c r="FQY38" s="291"/>
      <c r="FQZ38" s="291"/>
      <c r="FRA38" s="291"/>
      <c r="FRB38" s="291"/>
      <c r="FRC38" s="291"/>
      <c r="FRD38" s="291"/>
      <c r="FRE38" s="291"/>
      <c r="FRF38" s="291"/>
      <c r="FRG38" s="291"/>
      <c r="FRH38" s="291"/>
      <c r="FRI38" s="291"/>
      <c r="FRJ38" s="291"/>
      <c r="FRK38" s="291"/>
      <c r="FRL38" s="291"/>
      <c r="FRM38" s="291"/>
      <c r="FRN38" s="291"/>
      <c r="FRO38" s="291"/>
      <c r="FRP38" s="291"/>
      <c r="FRQ38" s="291"/>
      <c r="FRR38" s="291"/>
      <c r="FRS38" s="291"/>
      <c r="FRT38" s="291"/>
      <c r="FRU38" s="291"/>
      <c r="FRV38" s="291"/>
      <c r="FRW38" s="291"/>
      <c r="FRX38" s="291"/>
      <c r="FRY38" s="291"/>
      <c r="FRZ38" s="291"/>
      <c r="FSA38" s="291"/>
      <c r="FSB38" s="291"/>
      <c r="FSC38" s="291"/>
      <c r="FSD38" s="291"/>
      <c r="FSE38" s="291"/>
      <c r="FSF38" s="291"/>
      <c r="FSG38" s="291"/>
      <c r="FSH38" s="291"/>
      <c r="FSI38" s="291"/>
      <c r="FSJ38" s="291"/>
      <c r="FSK38" s="291"/>
      <c r="FSL38" s="291"/>
      <c r="FSM38" s="291"/>
      <c r="FSN38" s="291"/>
      <c r="FSO38" s="291"/>
      <c r="FSP38" s="291"/>
      <c r="FSQ38" s="291"/>
      <c r="FSR38" s="291"/>
      <c r="FSS38" s="291"/>
      <c r="FST38" s="291"/>
      <c r="FSU38" s="291"/>
      <c r="FSV38" s="291"/>
      <c r="FSW38" s="291"/>
      <c r="FSX38" s="291"/>
      <c r="FSY38" s="291"/>
      <c r="FSZ38" s="291"/>
      <c r="FTA38" s="291"/>
      <c r="FTB38" s="291"/>
      <c r="FTC38" s="291"/>
      <c r="FTD38" s="291"/>
      <c r="FTE38" s="291"/>
      <c r="FTF38" s="291"/>
      <c r="FTG38" s="291"/>
      <c r="FTH38" s="291"/>
      <c r="FTI38" s="291"/>
      <c r="FTJ38" s="291"/>
      <c r="FTK38" s="291"/>
      <c r="FTL38" s="291"/>
      <c r="FTM38" s="291"/>
      <c r="FTN38" s="291"/>
      <c r="FTO38" s="291"/>
      <c r="FTP38" s="291"/>
      <c r="FTQ38" s="291"/>
      <c r="FTR38" s="291"/>
      <c r="FTS38" s="291"/>
      <c r="FTT38" s="291"/>
      <c r="FTU38" s="291"/>
      <c r="FTV38" s="291"/>
      <c r="FTW38" s="291"/>
      <c r="FTX38" s="291"/>
      <c r="FTY38" s="291"/>
      <c r="FTZ38" s="291"/>
      <c r="FUA38" s="291"/>
      <c r="FUB38" s="291"/>
      <c r="FUC38" s="291"/>
      <c r="FUD38" s="291"/>
      <c r="FUE38" s="291"/>
      <c r="FUF38" s="291"/>
      <c r="FUG38" s="291"/>
      <c r="FUH38" s="291"/>
      <c r="FUI38" s="291"/>
      <c r="FUJ38" s="291"/>
      <c r="FUK38" s="291"/>
      <c r="FUL38" s="291"/>
      <c r="FUM38" s="291"/>
      <c r="FUN38" s="291"/>
      <c r="FUO38" s="291"/>
      <c r="FUP38" s="291"/>
      <c r="FUQ38" s="291"/>
      <c r="FUR38" s="291"/>
      <c r="FUS38" s="291"/>
      <c r="FUT38" s="291"/>
      <c r="FUU38" s="291"/>
      <c r="FUV38" s="291"/>
      <c r="FUW38" s="291"/>
      <c r="FUX38" s="291"/>
      <c r="FUY38" s="291"/>
      <c r="FUZ38" s="291"/>
      <c r="FVA38" s="291"/>
      <c r="FVB38" s="291"/>
      <c r="FVC38" s="291"/>
      <c r="FVD38" s="291"/>
      <c r="FVE38" s="291"/>
      <c r="FVF38" s="291"/>
      <c r="FVG38" s="291"/>
      <c r="FVH38" s="291"/>
      <c r="FVI38" s="291"/>
      <c r="FVJ38" s="291"/>
      <c r="FVK38" s="291"/>
      <c r="FVL38" s="291"/>
      <c r="FVM38" s="291"/>
      <c r="FVN38" s="291"/>
      <c r="FVO38" s="291"/>
      <c r="FVP38" s="291"/>
      <c r="FVQ38" s="291"/>
      <c r="FVR38" s="291"/>
      <c r="FVS38" s="291"/>
      <c r="FVT38" s="291"/>
      <c r="FVU38" s="291"/>
      <c r="FVV38" s="291"/>
      <c r="FVW38" s="291"/>
      <c r="FVX38" s="291"/>
      <c r="FVY38" s="291"/>
      <c r="FVZ38" s="291"/>
      <c r="FWA38" s="291"/>
      <c r="FWB38" s="291"/>
      <c r="FWC38" s="291"/>
      <c r="FWD38" s="291"/>
      <c r="FWE38" s="291"/>
      <c r="FWF38" s="291"/>
      <c r="FWG38" s="291"/>
      <c r="FWH38" s="291"/>
      <c r="FWI38" s="291"/>
      <c r="FWJ38" s="291"/>
      <c r="FWK38" s="291"/>
      <c r="FWL38" s="291"/>
      <c r="FWM38" s="291"/>
      <c r="FWN38" s="291"/>
      <c r="FWO38" s="291"/>
      <c r="FWP38" s="291"/>
      <c r="FWQ38" s="291"/>
      <c r="FWR38" s="291"/>
      <c r="FWS38" s="291"/>
      <c r="FWT38" s="291"/>
      <c r="FWU38" s="291"/>
      <c r="FWV38" s="291"/>
      <c r="FWW38" s="291"/>
      <c r="FWX38" s="291"/>
      <c r="FWY38" s="291"/>
      <c r="FWZ38" s="291"/>
      <c r="FXA38" s="291"/>
      <c r="FXB38" s="291"/>
      <c r="FXC38" s="291"/>
      <c r="FXD38" s="291"/>
      <c r="FXE38" s="291"/>
      <c r="FXF38" s="291"/>
      <c r="FXG38" s="291"/>
      <c r="FXH38" s="291"/>
      <c r="FXI38" s="291"/>
      <c r="FXJ38" s="291"/>
      <c r="FXK38" s="291"/>
      <c r="FXL38" s="291"/>
      <c r="FXM38" s="291"/>
      <c r="FXN38" s="291"/>
      <c r="FXO38" s="291"/>
      <c r="FXP38" s="291"/>
      <c r="FXQ38" s="291"/>
      <c r="FXR38" s="291"/>
      <c r="FXS38" s="291"/>
      <c r="FXT38" s="291"/>
      <c r="FXU38" s="291"/>
      <c r="FXV38" s="291"/>
      <c r="FXW38" s="291"/>
      <c r="FXX38" s="291"/>
      <c r="FXY38" s="291"/>
      <c r="FXZ38" s="291"/>
      <c r="FYA38" s="291"/>
      <c r="FYB38" s="291"/>
      <c r="FYC38" s="291"/>
      <c r="FYD38" s="291"/>
      <c r="FYE38" s="291"/>
      <c r="FYF38" s="291"/>
      <c r="FYG38" s="291"/>
      <c r="FYH38" s="291"/>
      <c r="FYI38" s="291"/>
      <c r="FYJ38" s="291"/>
      <c r="FYK38" s="291"/>
      <c r="FYL38" s="291"/>
      <c r="FYM38" s="291"/>
      <c r="FYN38" s="291"/>
      <c r="FYO38" s="291"/>
      <c r="FYP38" s="291"/>
      <c r="FYQ38" s="291"/>
      <c r="FYR38" s="291"/>
      <c r="FYS38" s="291"/>
      <c r="FYT38" s="291"/>
      <c r="FYU38" s="291"/>
      <c r="FYV38" s="291"/>
      <c r="FYW38" s="291"/>
      <c r="FYX38" s="291"/>
      <c r="FYY38" s="291"/>
      <c r="FYZ38" s="291"/>
      <c r="FZA38" s="291"/>
      <c r="FZB38" s="291"/>
      <c r="FZC38" s="291"/>
      <c r="FZD38" s="291"/>
      <c r="FZE38" s="291"/>
      <c r="FZF38" s="291"/>
      <c r="FZG38" s="291"/>
      <c r="FZH38" s="291"/>
      <c r="FZI38" s="291"/>
      <c r="FZJ38" s="291"/>
      <c r="FZK38" s="291"/>
      <c r="FZL38" s="291"/>
      <c r="FZM38" s="291"/>
      <c r="FZN38" s="291"/>
      <c r="FZO38" s="291"/>
      <c r="FZP38" s="291"/>
      <c r="FZQ38" s="291"/>
      <c r="FZR38" s="291"/>
      <c r="FZS38" s="291"/>
      <c r="FZT38" s="291"/>
      <c r="FZU38" s="291"/>
      <c r="FZV38" s="291"/>
      <c r="FZW38" s="291"/>
      <c r="FZX38" s="291"/>
      <c r="FZY38" s="291"/>
      <c r="FZZ38" s="291"/>
      <c r="GAA38" s="291"/>
      <c r="GAB38" s="291"/>
      <c r="GAC38" s="291"/>
      <c r="GAD38" s="291"/>
      <c r="GAE38" s="291"/>
      <c r="GAF38" s="291"/>
      <c r="GAG38" s="291"/>
      <c r="GAH38" s="291"/>
      <c r="GAI38" s="291"/>
      <c r="GAJ38" s="291"/>
      <c r="GAK38" s="291"/>
      <c r="GAL38" s="291"/>
      <c r="GAM38" s="291"/>
      <c r="GAN38" s="291"/>
      <c r="GAO38" s="291"/>
      <c r="GAP38" s="291"/>
      <c r="GAQ38" s="291"/>
      <c r="GAR38" s="291"/>
      <c r="GAS38" s="291"/>
      <c r="GAT38" s="291"/>
      <c r="GAU38" s="291"/>
      <c r="GAV38" s="291"/>
      <c r="GAW38" s="291"/>
      <c r="GAX38" s="291"/>
      <c r="GAY38" s="291"/>
      <c r="GAZ38" s="291"/>
      <c r="GBA38" s="291"/>
      <c r="GBB38" s="291"/>
      <c r="GBC38" s="291"/>
      <c r="GBD38" s="291"/>
      <c r="GBE38" s="291"/>
      <c r="GBF38" s="291"/>
      <c r="GBG38" s="291"/>
      <c r="GBH38" s="291"/>
      <c r="GBI38" s="291"/>
      <c r="GBJ38" s="291"/>
      <c r="GBK38" s="291"/>
      <c r="GBL38" s="291"/>
      <c r="GBM38" s="291"/>
      <c r="GBN38" s="291"/>
      <c r="GBO38" s="291"/>
      <c r="GBP38" s="291"/>
      <c r="GBQ38" s="291"/>
      <c r="GBR38" s="291"/>
      <c r="GBS38" s="291"/>
      <c r="GBT38" s="291"/>
      <c r="GBU38" s="291"/>
      <c r="GBV38" s="291"/>
      <c r="GBW38" s="291"/>
      <c r="GBX38" s="291"/>
      <c r="GBY38" s="291"/>
      <c r="GBZ38" s="291"/>
      <c r="GCA38" s="291"/>
      <c r="GCB38" s="291"/>
      <c r="GCC38" s="291"/>
      <c r="GCD38" s="291"/>
      <c r="GCE38" s="291"/>
      <c r="GCF38" s="291"/>
      <c r="GCG38" s="291"/>
      <c r="GCH38" s="291"/>
      <c r="GCI38" s="291"/>
      <c r="GCJ38" s="291"/>
      <c r="GCK38" s="291"/>
      <c r="GCL38" s="291"/>
      <c r="GCM38" s="291"/>
      <c r="GCN38" s="291"/>
      <c r="GCO38" s="291"/>
      <c r="GCP38" s="291"/>
      <c r="GCQ38" s="291"/>
      <c r="GCR38" s="291"/>
      <c r="GCS38" s="291"/>
      <c r="GCT38" s="291"/>
      <c r="GCU38" s="291"/>
      <c r="GCV38" s="291"/>
      <c r="GCW38" s="291"/>
      <c r="GCX38" s="291"/>
      <c r="GCY38" s="291"/>
      <c r="GCZ38" s="291"/>
      <c r="GDA38" s="291"/>
      <c r="GDB38" s="291"/>
      <c r="GDC38" s="291"/>
      <c r="GDD38" s="291"/>
      <c r="GDE38" s="291"/>
      <c r="GDF38" s="291"/>
      <c r="GDG38" s="291"/>
      <c r="GDH38" s="291"/>
      <c r="GDI38" s="291"/>
      <c r="GDJ38" s="291"/>
      <c r="GDK38" s="291"/>
      <c r="GDL38" s="291"/>
      <c r="GDM38" s="291"/>
      <c r="GDN38" s="291"/>
      <c r="GDO38" s="291"/>
      <c r="GDP38" s="291"/>
      <c r="GDQ38" s="291"/>
      <c r="GDR38" s="291"/>
      <c r="GDS38" s="291"/>
      <c r="GDT38" s="291"/>
      <c r="GDU38" s="291"/>
      <c r="GDV38" s="291"/>
      <c r="GDW38" s="291"/>
      <c r="GDX38" s="291"/>
      <c r="GDY38" s="291"/>
      <c r="GDZ38" s="291"/>
      <c r="GEA38" s="291"/>
      <c r="GEB38" s="291"/>
      <c r="GEC38" s="291"/>
      <c r="GED38" s="291"/>
      <c r="GEE38" s="291"/>
      <c r="GEF38" s="291"/>
      <c r="GEG38" s="291"/>
      <c r="GEH38" s="291"/>
      <c r="GEI38" s="291"/>
      <c r="GEJ38" s="291"/>
      <c r="GEK38" s="291"/>
      <c r="GEL38" s="291"/>
      <c r="GEM38" s="291"/>
      <c r="GEN38" s="291"/>
      <c r="GEO38" s="291"/>
      <c r="GEP38" s="291"/>
      <c r="GEQ38" s="291"/>
      <c r="GER38" s="291"/>
      <c r="GES38" s="291"/>
      <c r="GET38" s="291"/>
      <c r="GEU38" s="291"/>
      <c r="GEV38" s="291"/>
      <c r="GEW38" s="291"/>
      <c r="GEX38" s="291"/>
      <c r="GEY38" s="291"/>
      <c r="GEZ38" s="291"/>
      <c r="GFA38" s="291"/>
      <c r="GFB38" s="291"/>
      <c r="GFC38" s="291"/>
      <c r="GFD38" s="291"/>
      <c r="GFE38" s="291"/>
      <c r="GFF38" s="291"/>
      <c r="GFG38" s="291"/>
      <c r="GFH38" s="291"/>
      <c r="GFI38" s="291"/>
      <c r="GFJ38" s="291"/>
      <c r="GFK38" s="291"/>
      <c r="GFL38" s="291"/>
      <c r="GFM38" s="291"/>
      <c r="GFN38" s="291"/>
      <c r="GFO38" s="291"/>
      <c r="GFP38" s="291"/>
      <c r="GFQ38" s="291"/>
      <c r="GFR38" s="291"/>
      <c r="GFS38" s="291"/>
      <c r="GFT38" s="291"/>
      <c r="GFU38" s="291"/>
      <c r="GFV38" s="291"/>
      <c r="GFW38" s="291"/>
      <c r="GFX38" s="291"/>
      <c r="GFY38" s="291"/>
      <c r="GFZ38" s="291"/>
      <c r="GGA38" s="291"/>
      <c r="GGB38" s="291"/>
      <c r="GGC38" s="291"/>
      <c r="GGD38" s="291"/>
      <c r="GGE38" s="291"/>
      <c r="GGF38" s="291"/>
      <c r="GGG38" s="291"/>
      <c r="GGH38" s="291"/>
      <c r="GGI38" s="291"/>
      <c r="GGJ38" s="291"/>
      <c r="GGK38" s="291"/>
      <c r="GGL38" s="291"/>
      <c r="GGM38" s="291"/>
      <c r="GGN38" s="291"/>
      <c r="GGO38" s="291"/>
      <c r="GGP38" s="291"/>
      <c r="GGQ38" s="291"/>
      <c r="GGR38" s="291"/>
      <c r="GGS38" s="291"/>
      <c r="GGT38" s="291"/>
      <c r="GGU38" s="291"/>
      <c r="GGV38" s="291"/>
      <c r="GGW38" s="291"/>
      <c r="GGX38" s="291"/>
      <c r="GGY38" s="291"/>
      <c r="GGZ38" s="291"/>
      <c r="GHA38" s="291"/>
      <c r="GHB38" s="291"/>
      <c r="GHC38" s="291"/>
      <c r="GHD38" s="291"/>
      <c r="GHE38" s="291"/>
      <c r="GHF38" s="291"/>
      <c r="GHG38" s="291"/>
      <c r="GHH38" s="291"/>
      <c r="GHI38" s="291"/>
      <c r="GHJ38" s="291"/>
      <c r="GHK38" s="291"/>
      <c r="GHL38" s="291"/>
      <c r="GHM38" s="291"/>
      <c r="GHN38" s="291"/>
      <c r="GHO38" s="291"/>
      <c r="GHP38" s="291"/>
      <c r="GHQ38" s="291"/>
      <c r="GHR38" s="291"/>
      <c r="GHS38" s="291"/>
      <c r="GHT38" s="291"/>
      <c r="GHU38" s="291"/>
      <c r="GHV38" s="291"/>
      <c r="GHW38" s="291"/>
      <c r="GHX38" s="291"/>
      <c r="GHY38" s="291"/>
      <c r="GHZ38" s="291"/>
      <c r="GIA38" s="291"/>
      <c r="GIB38" s="291"/>
      <c r="GIC38" s="291"/>
      <c r="GID38" s="291"/>
      <c r="GIE38" s="291"/>
      <c r="GIF38" s="291"/>
      <c r="GIG38" s="291"/>
      <c r="GIH38" s="291"/>
      <c r="GII38" s="291"/>
      <c r="GIJ38" s="291"/>
      <c r="GIK38" s="291"/>
      <c r="GIL38" s="291"/>
      <c r="GIM38" s="291"/>
      <c r="GIN38" s="291"/>
      <c r="GIO38" s="291"/>
      <c r="GIP38" s="291"/>
      <c r="GIQ38" s="291"/>
      <c r="GIR38" s="291"/>
      <c r="GIS38" s="291"/>
      <c r="GIT38" s="291"/>
      <c r="GIU38" s="291"/>
      <c r="GIV38" s="291"/>
      <c r="GIW38" s="291"/>
      <c r="GIX38" s="291"/>
      <c r="GIY38" s="291"/>
      <c r="GIZ38" s="291"/>
      <c r="GJA38" s="291"/>
      <c r="GJB38" s="291"/>
      <c r="GJC38" s="291"/>
      <c r="GJD38" s="291"/>
      <c r="GJE38" s="291"/>
      <c r="GJF38" s="291"/>
      <c r="GJG38" s="291"/>
      <c r="GJH38" s="291"/>
      <c r="GJI38" s="291"/>
      <c r="GJJ38" s="291"/>
      <c r="GJK38" s="291"/>
      <c r="GJL38" s="291"/>
      <c r="GJM38" s="291"/>
      <c r="GJN38" s="291"/>
      <c r="GJO38" s="291"/>
      <c r="GJP38" s="291"/>
      <c r="GJQ38" s="291"/>
      <c r="GJR38" s="291"/>
      <c r="GJS38" s="291"/>
      <c r="GJT38" s="291"/>
      <c r="GJU38" s="291"/>
      <c r="GJV38" s="291"/>
      <c r="GJW38" s="291"/>
      <c r="GJX38" s="291"/>
      <c r="GJY38" s="291"/>
      <c r="GJZ38" s="291"/>
      <c r="GKA38" s="291"/>
      <c r="GKB38" s="291"/>
      <c r="GKC38" s="291"/>
      <c r="GKD38" s="291"/>
      <c r="GKE38" s="291"/>
      <c r="GKF38" s="291"/>
      <c r="GKG38" s="291"/>
      <c r="GKH38" s="291"/>
      <c r="GKI38" s="291"/>
      <c r="GKJ38" s="291"/>
      <c r="GKK38" s="291"/>
      <c r="GKL38" s="291"/>
      <c r="GKM38" s="291"/>
      <c r="GKN38" s="291"/>
      <c r="GKO38" s="291"/>
      <c r="GKP38" s="291"/>
      <c r="GKQ38" s="291"/>
      <c r="GKR38" s="291"/>
      <c r="GKS38" s="291"/>
      <c r="GKT38" s="291"/>
      <c r="GKU38" s="291"/>
      <c r="GKV38" s="291"/>
      <c r="GKW38" s="291"/>
      <c r="GKX38" s="291"/>
      <c r="GKY38" s="291"/>
      <c r="GKZ38" s="291"/>
      <c r="GLA38" s="291"/>
      <c r="GLB38" s="291"/>
      <c r="GLC38" s="291"/>
      <c r="GLD38" s="291"/>
      <c r="GLE38" s="291"/>
      <c r="GLF38" s="291"/>
      <c r="GLG38" s="291"/>
      <c r="GLH38" s="291"/>
      <c r="GLI38" s="291"/>
      <c r="GLJ38" s="291"/>
      <c r="GLK38" s="291"/>
      <c r="GLL38" s="291"/>
      <c r="GLM38" s="291"/>
      <c r="GLN38" s="291"/>
      <c r="GLO38" s="291"/>
      <c r="GLP38" s="291"/>
      <c r="GLQ38" s="291"/>
      <c r="GLR38" s="291"/>
      <c r="GLS38" s="291"/>
      <c r="GLT38" s="291"/>
      <c r="GLU38" s="291"/>
      <c r="GLV38" s="291"/>
      <c r="GLW38" s="291"/>
      <c r="GLX38" s="291"/>
      <c r="GLY38" s="291"/>
      <c r="GLZ38" s="291"/>
      <c r="GMA38" s="291"/>
      <c r="GMB38" s="291"/>
      <c r="GMC38" s="291"/>
      <c r="GMD38" s="291"/>
      <c r="GME38" s="291"/>
      <c r="GMF38" s="291"/>
      <c r="GMG38" s="291"/>
      <c r="GMH38" s="291"/>
      <c r="GMI38" s="291"/>
      <c r="GMJ38" s="291"/>
      <c r="GMK38" s="291"/>
      <c r="GML38" s="291"/>
      <c r="GMM38" s="291"/>
      <c r="GMN38" s="291"/>
      <c r="GMO38" s="291"/>
      <c r="GMP38" s="291"/>
      <c r="GMQ38" s="291"/>
      <c r="GMR38" s="291"/>
      <c r="GMS38" s="291"/>
      <c r="GMT38" s="291"/>
      <c r="GMU38" s="291"/>
      <c r="GMV38" s="291"/>
      <c r="GMW38" s="291"/>
      <c r="GMX38" s="291"/>
      <c r="GMY38" s="291"/>
      <c r="GMZ38" s="291"/>
      <c r="GNA38" s="291"/>
      <c r="GNB38" s="291"/>
      <c r="GNC38" s="291"/>
      <c r="GND38" s="291"/>
      <c r="GNE38" s="291"/>
      <c r="GNF38" s="291"/>
      <c r="GNG38" s="291"/>
      <c r="GNH38" s="291"/>
      <c r="GNI38" s="291"/>
      <c r="GNJ38" s="291"/>
      <c r="GNK38" s="291"/>
      <c r="GNL38" s="291"/>
      <c r="GNM38" s="291"/>
      <c r="GNN38" s="291"/>
      <c r="GNO38" s="291"/>
      <c r="GNP38" s="291"/>
      <c r="GNQ38" s="291"/>
      <c r="GNR38" s="291"/>
      <c r="GNS38" s="291"/>
      <c r="GNT38" s="291"/>
      <c r="GNU38" s="291"/>
      <c r="GNV38" s="291"/>
      <c r="GNW38" s="291"/>
      <c r="GNX38" s="291"/>
      <c r="GNY38" s="291"/>
      <c r="GNZ38" s="291"/>
      <c r="GOA38" s="291"/>
      <c r="GOB38" s="291"/>
      <c r="GOC38" s="291"/>
      <c r="GOD38" s="291"/>
      <c r="GOE38" s="291"/>
      <c r="GOF38" s="291"/>
      <c r="GOG38" s="291"/>
      <c r="GOH38" s="291"/>
      <c r="GOI38" s="291"/>
      <c r="GOJ38" s="291"/>
      <c r="GOK38" s="291"/>
      <c r="GOL38" s="291"/>
      <c r="GOM38" s="291"/>
      <c r="GON38" s="291"/>
      <c r="GOO38" s="291"/>
      <c r="GOP38" s="291"/>
      <c r="GOQ38" s="291"/>
      <c r="GOR38" s="291"/>
      <c r="GOS38" s="291"/>
      <c r="GOT38" s="291"/>
      <c r="GOU38" s="291"/>
      <c r="GOV38" s="291"/>
      <c r="GOW38" s="291"/>
      <c r="GOX38" s="291"/>
      <c r="GOY38" s="291"/>
      <c r="GOZ38" s="291"/>
      <c r="GPA38" s="291"/>
      <c r="GPB38" s="291"/>
      <c r="GPC38" s="291"/>
      <c r="GPD38" s="291"/>
      <c r="GPE38" s="291"/>
      <c r="GPF38" s="291"/>
      <c r="GPG38" s="291"/>
      <c r="GPH38" s="291"/>
      <c r="GPI38" s="291"/>
      <c r="GPJ38" s="291"/>
      <c r="GPK38" s="291"/>
      <c r="GPL38" s="291"/>
      <c r="GPM38" s="291"/>
      <c r="GPN38" s="291"/>
      <c r="GPO38" s="291"/>
      <c r="GPP38" s="291"/>
      <c r="GPQ38" s="291"/>
      <c r="GPR38" s="291"/>
      <c r="GPS38" s="291"/>
      <c r="GPT38" s="291"/>
      <c r="GPU38" s="291"/>
      <c r="GPV38" s="291"/>
      <c r="GPW38" s="291"/>
      <c r="GPX38" s="291"/>
      <c r="GPY38" s="291"/>
      <c r="GPZ38" s="291"/>
      <c r="GQA38" s="291"/>
      <c r="GQB38" s="291"/>
      <c r="GQC38" s="291"/>
      <c r="GQD38" s="291"/>
      <c r="GQE38" s="291"/>
      <c r="GQF38" s="291"/>
      <c r="GQG38" s="291"/>
      <c r="GQH38" s="291"/>
      <c r="GQI38" s="291"/>
      <c r="GQJ38" s="291"/>
      <c r="GQK38" s="291"/>
      <c r="GQL38" s="291"/>
      <c r="GQM38" s="291"/>
      <c r="GQN38" s="291"/>
      <c r="GQO38" s="291"/>
      <c r="GQP38" s="291"/>
      <c r="GQQ38" s="291"/>
      <c r="GQR38" s="291"/>
      <c r="GQS38" s="291"/>
      <c r="GQT38" s="291"/>
      <c r="GQU38" s="291"/>
      <c r="GQV38" s="291"/>
      <c r="GQW38" s="291"/>
      <c r="GQX38" s="291"/>
      <c r="GQY38" s="291"/>
      <c r="GQZ38" s="291"/>
      <c r="GRA38" s="291"/>
      <c r="GRB38" s="291"/>
      <c r="GRC38" s="291"/>
      <c r="GRD38" s="291"/>
      <c r="GRE38" s="291"/>
      <c r="GRF38" s="291"/>
      <c r="GRG38" s="291"/>
      <c r="GRH38" s="291"/>
      <c r="GRI38" s="291"/>
      <c r="GRJ38" s="291"/>
      <c r="GRK38" s="291"/>
      <c r="GRL38" s="291"/>
      <c r="GRM38" s="291"/>
      <c r="GRN38" s="291"/>
      <c r="GRO38" s="291"/>
      <c r="GRP38" s="291"/>
      <c r="GRQ38" s="291"/>
      <c r="GRR38" s="291"/>
      <c r="GRS38" s="291"/>
      <c r="GRT38" s="291"/>
      <c r="GRU38" s="291"/>
      <c r="GRV38" s="291"/>
      <c r="GRW38" s="291"/>
      <c r="GRX38" s="291"/>
      <c r="GRY38" s="291"/>
      <c r="GRZ38" s="291"/>
      <c r="GSA38" s="291"/>
      <c r="GSB38" s="291"/>
      <c r="GSC38" s="291"/>
      <c r="GSD38" s="291"/>
      <c r="GSE38" s="291"/>
      <c r="GSF38" s="291"/>
      <c r="GSG38" s="291"/>
      <c r="GSH38" s="291"/>
      <c r="GSI38" s="291"/>
      <c r="GSJ38" s="291"/>
      <c r="GSK38" s="291"/>
      <c r="GSL38" s="291"/>
      <c r="GSM38" s="291"/>
      <c r="GSN38" s="291"/>
      <c r="GSO38" s="291"/>
      <c r="GSP38" s="291"/>
      <c r="GSQ38" s="291"/>
      <c r="GSR38" s="291"/>
      <c r="GSS38" s="291"/>
      <c r="GST38" s="291"/>
      <c r="GSU38" s="291"/>
      <c r="GSV38" s="291"/>
      <c r="GSW38" s="291"/>
      <c r="GSX38" s="291"/>
      <c r="GSY38" s="291"/>
      <c r="GSZ38" s="291"/>
      <c r="GTA38" s="291"/>
      <c r="GTB38" s="291"/>
      <c r="GTC38" s="291"/>
      <c r="GTD38" s="291"/>
      <c r="GTE38" s="291"/>
      <c r="GTF38" s="291"/>
      <c r="GTG38" s="291"/>
      <c r="GTH38" s="291"/>
      <c r="GTI38" s="291"/>
      <c r="GTJ38" s="291"/>
      <c r="GTK38" s="291"/>
      <c r="GTL38" s="291"/>
      <c r="GTM38" s="291"/>
      <c r="GTN38" s="291"/>
      <c r="GTO38" s="291"/>
      <c r="GTP38" s="291"/>
      <c r="GTQ38" s="291"/>
      <c r="GTR38" s="291"/>
      <c r="GTS38" s="291"/>
      <c r="GTT38" s="291"/>
      <c r="GTU38" s="291"/>
      <c r="GTV38" s="291"/>
      <c r="GTW38" s="291"/>
      <c r="GTX38" s="291"/>
      <c r="GTY38" s="291"/>
      <c r="GTZ38" s="291"/>
      <c r="GUA38" s="291"/>
      <c r="GUB38" s="291"/>
      <c r="GUC38" s="291"/>
      <c r="GUD38" s="291"/>
      <c r="GUE38" s="291"/>
      <c r="GUF38" s="291"/>
      <c r="GUG38" s="291"/>
      <c r="GUH38" s="291"/>
      <c r="GUI38" s="291"/>
      <c r="GUJ38" s="291"/>
      <c r="GUK38" s="291"/>
      <c r="GUL38" s="291"/>
      <c r="GUM38" s="291"/>
      <c r="GUN38" s="291"/>
      <c r="GUO38" s="291"/>
      <c r="GUP38" s="291"/>
      <c r="GUQ38" s="291"/>
      <c r="GUR38" s="291"/>
      <c r="GUS38" s="291"/>
      <c r="GUT38" s="291"/>
      <c r="GUU38" s="291"/>
      <c r="GUV38" s="291"/>
      <c r="GUW38" s="291"/>
      <c r="GUX38" s="291"/>
      <c r="GUY38" s="291"/>
      <c r="GUZ38" s="291"/>
      <c r="GVA38" s="291"/>
      <c r="GVB38" s="291"/>
      <c r="GVC38" s="291"/>
      <c r="GVD38" s="291"/>
      <c r="GVE38" s="291"/>
      <c r="GVF38" s="291"/>
      <c r="GVG38" s="291"/>
      <c r="GVH38" s="291"/>
      <c r="GVI38" s="291"/>
      <c r="GVJ38" s="291"/>
      <c r="GVK38" s="291"/>
      <c r="GVL38" s="291"/>
      <c r="GVM38" s="291"/>
      <c r="GVN38" s="291"/>
      <c r="GVO38" s="291"/>
      <c r="GVP38" s="291"/>
      <c r="GVQ38" s="291"/>
      <c r="GVR38" s="291"/>
      <c r="GVS38" s="291"/>
      <c r="GVT38" s="291"/>
      <c r="GVU38" s="291"/>
      <c r="GVV38" s="291"/>
      <c r="GVW38" s="291"/>
      <c r="GVX38" s="291"/>
      <c r="GVY38" s="291"/>
      <c r="GVZ38" s="291"/>
      <c r="GWA38" s="291"/>
      <c r="GWB38" s="291"/>
      <c r="GWC38" s="291"/>
      <c r="GWD38" s="291"/>
      <c r="GWE38" s="291"/>
      <c r="GWF38" s="291"/>
      <c r="GWG38" s="291"/>
      <c r="GWH38" s="291"/>
      <c r="GWI38" s="291"/>
      <c r="GWJ38" s="291"/>
      <c r="GWK38" s="291"/>
      <c r="GWL38" s="291"/>
      <c r="GWM38" s="291"/>
      <c r="GWN38" s="291"/>
      <c r="GWO38" s="291"/>
      <c r="GWP38" s="291"/>
      <c r="GWQ38" s="291"/>
      <c r="GWR38" s="291"/>
      <c r="GWS38" s="291"/>
      <c r="GWT38" s="291"/>
      <c r="GWU38" s="291"/>
      <c r="GWV38" s="291"/>
      <c r="GWW38" s="291"/>
      <c r="GWX38" s="291"/>
      <c r="GWY38" s="291"/>
      <c r="GWZ38" s="291"/>
      <c r="GXA38" s="291"/>
      <c r="GXB38" s="291"/>
      <c r="GXC38" s="291"/>
      <c r="GXD38" s="291"/>
      <c r="GXE38" s="291"/>
      <c r="GXF38" s="291"/>
      <c r="GXG38" s="291"/>
      <c r="GXH38" s="291"/>
      <c r="GXI38" s="291"/>
      <c r="GXJ38" s="291"/>
      <c r="GXK38" s="291"/>
      <c r="GXL38" s="291"/>
      <c r="GXM38" s="291"/>
      <c r="GXN38" s="291"/>
      <c r="GXO38" s="291"/>
      <c r="GXP38" s="291"/>
      <c r="GXQ38" s="291"/>
      <c r="GXR38" s="291"/>
      <c r="GXS38" s="291"/>
      <c r="GXT38" s="291"/>
      <c r="GXU38" s="291"/>
      <c r="GXV38" s="291"/>
      <c r="GXW38" s="291"/>
      <c r="GXX38" s="291"/>
      <c r="GXY38" s="291"/>
      <c r="GXZ38" s="291"/>
      <c r="GYA38" s="291"/>
      <c r="GYB38" s="291"/>
      <c r="GYC38" s="291"/>
      <c r="GYD38" s="291"/>
      <c r="GYE38" s="291"/>
      <c r="GYF38" s="291"/>
      <c r="GYG38" s="291"/>
      <c r="GYH38" s="291"/>
      <c r="GYI38" s="291"/>
      <c r="GYJ38" s="291"/>
      <c r="GYK38" s="291"/>
      <c r="GYL38" s="291"/>
      <c r="GYM38" s="291"/>
      <c r="GYN38" s="291"/>
      <c r="GYO38" s="291"/>
      <c r="GYP38" s="291"/>
      <c r="GYQ38" s="291"/>
      <c r="GYR38" s="291"/>
      <c r="GYS38" s="291"/>
      <c r="GYT38" s="291"/>
      <c r="GYU38" s="291"/>
      <c r="GYV38" s="291"/>
      <c r="GYW38" s="291"/>
      <c r="GYX38" s="291"/>
      <c r="GYY38" s="291"/>
      <c r="GYZ38" s="291"/>
      <c r="GZA38" s="291"/>
      <c r="GZB38" s="291"/>
      <c r="GZC38" s="291"/>
      <c r="GZD38" s="291"/>
      <c r="GZE38" s="291"/>
      <c r="GZF38" s="291"/>
      <c r="GZG38" s="291"/>
      <c r="GZH38" s="291"/>
      <c r="GZI38" s="291"/>
      <c r="GZJ38" s="291"/>
      <c r="GZK38" s="291"/>
      <c r="GZL38" s="291"/>
      <c r="GZM38" s="291"/>
      <c r="GZN38" s="291"/>
      <c r="GZO38" s="291"/>
      <c r="GZP38" s="291"/>
      <c r="GZQ38" s="291"/>
      <c r="GZR38" s="291"/>
      <c r="GZS38" s="291"/>
      <c r="GZT38" s="291"/>
      <c r="GZU38" s="291"/>
      <c r="GZV38" s="291"/>
      <c r="GZW38" s="291"/>
      <c r="GZX38" s="291"/>
      <c r="GZY38" s="291"/>
      <c r="GZZ38" s="291"/>
      <c r="HAA38" s="291"/>
      <c r="HAB38" s="291"/>
      <c r="HAC38" s="291"/>
      <c r="HAD38" s="291"/>
      <c r="HAE38" s="291"/>
      <c r="HAF38" s="291"/>
      <c r="HAG38" s="291"/>
      <c r="HAH38" s="291"/>
      <c r="HAI38" s="291"/>
      <c r="HAJ38" s="291"/>
      <c r="HAK38" s="291"/>
      <c r="HAL38" s="291"/>
      <c r="HAM38" s="291"/>
      <c r="HAN38" s="291"/>
      <c r="HAO38" s="291"/>
      <c r="HAP38" s="291"/>
      <c r="HAQ38" s="291"/>
      <c r="HAR38" s="291"/>
      <c r="HAS38" s="291"/>
      <c r="HAT38" s="291"/>
      <c r="HAU38" s="291"/>
      <c r="HAV38" s="291"/>
      <c r="HAW38" s="291"/>
      <c r="HAX38" s="291"/>
      <c r="HAY38" s="291"/>
      <c r="HAZ38" s="291"/>
      <c r="HBA38" s="291"/>
      <c r="HBB38" s="291"/>
      <c r="HBC38" s="291"/>
      <c r="HBD38" s="291"/>
      <c r="HBE38" s="291"/>
      <c r="HBF38" s="291"/>
      <c r="HBG38" s="291"/>
      <c r="HBH38" s="291"/>
      <c r="HBI38" s="291"/>
      <c r="HBJ38" s="291"/>
      <c r="HBK38" s="291"/>
      <c r="HBL38" s="291"/>
      <c r="HBM38" s="291"/>
      <c r="HBN38" s="291"/>
      <c r="HBO38" s="291"/>
      <c r="HBP38" s="291"/>
      <c r="HBQ38" s="291"/>
      <c r="HBR38" s="291"/>
      <c r="HBS38" s="291"/>
      <c r="HBT38" s="291"/>
      <c r="HBU38" s="291"/>
      <c r="HBV38" s="291"/>
      <c r="HBW38" s="291"/>
      <c r="HBX38" s="291"/>
      <c r="HBY38" s="291"/>
      <c r="HBZ38" s="291"/>
      <c r="HCA38" s="291"/>
      <c r="HCB38" s="291"/>
      <c r="HCC38" s="291"/>
      <c r="HCD38" s="291"/>
      <c r="HCE38" s="291"/>
      <c r="HCF38" s="291"/>
      <c r="HCG38" s="291"/>
      <c r="HCH38" s="291"/>
      <c r="HCI38" s="291"/>
      <c r="HCJ38" s="291"/>
      <c r="HCK38" s="291"/>
      <c r="HCL38" s="291"/>
      <c r="HCM38" s="291"/>
      <c r="HCN38" s="291"/>
      <c r="HCO38" s="291"/>
      <c r="HCP38" s="291"/>
      <c r="HCQ38" s="291"/>
      <c r="HCR38" s="291"/>
      <c r="HCS38" s="291"/>
      <c r="HCT38" s="291"/>
      <c r="HCU38" s="291"/>
      <c r="HCV38" s="291"/>
      <c r="HCW38" s="291"/>
      <c r="HCX38" s="291"/>
      <c r="HCY38" s="291"/>
      <c r="HCZ38" s="291"/>
      <c r="HDA38" s="291"/>
      <c r="HDB38" s="291"/>
      <c r="HDC38" s="291"/>
      <c r="HDD38" s="291"/>
      <c r="HDE38" s="291"/>
      <c r="HDF38" s="291"/>
      <c r="HDG38" s="291"/>
      <c r="HDH38" s="291"/>
      <c r="HDI38" s="291"/>
      <c r="HDJ38" s="291"/>
      <c r="HDK38" s="291"/>
      <c r="HDL38" s="291"/>
      <c r="HDM38" s="291"/>
      <c r="HDN38" s="291"/>
      <c r="HDO38" s="291"/>
      <c r="HDP38" s="291"/>
      <c r="HDQ38" s="291"/>
      <c r="HDR38" s="291"/>
      <c r="HDS38" s="291"/>
      <c r="HDT38" s="291"/>
      <c r="HDU38" s="291"/>
      <c r="HDV38" s="291"/>
      <c r="HDW38" s="291"/>
      <c r="HDX38" s="291"/>
      <c r="HDY38" s="291"/>
      <c r="HDZ38" s="291"/>
      <c r="HEA38" s="291"/>
      <c r="HEB38" s="291"/>
      <c r="HEC38" s="291"/>
      <c r="HED38" s="291"/>
      <c r="HEE38" s="291"/>
      <c r="HEF38" s="291"/>
      <c r="HEG38" s="291"/>
      <c r="HEH38" s="291"/>
      <c r="HEI38" s="291"/>
      <c r="HEJ38" s="291"/>
      <c r="HEK38" s="291"/>
      <c r="HEL38" s="291"/>
      <c r="HEM38" s="291"/>
      <c r="HEN38" s="291"/>
      <c r="HEO38" s="291"/>
      <c r="HEP38" s="291"/>
      <c r="HEQ38" s="291"/>
      <c r="HER38" s="291"/>
      <c r="HES38" s="291"/>
      <c r="HET38" s="291"/>
      <c r="HEU38" s="291"/>
      <c r="HEV38" s="291"/>
      <c r="HEW38" s="291"/>
      <c r="HEX38" s="291"/>
      <c r="HEY38" s="291"/>
      <c r="HEZ38" s="291"/>
      <c r="HFA38" s="291"/>
      <c r="HFB38" s="291"/>
      <c r="HFC38" s="291"/>
      <c r="HFD38" s="291"/>
      <c r="HFE38" s="291"/>
      <c r="HFF38" s="291"/>
      <c r="HFG38" s="291"/>
      <c r="HFH38" s="291"/>
      <c r="HFI38" s="291"/>
      <c r="HFJ38" s="291"/>
      <c r="HFK38" s="291"/>
      <c r="HFL38" s="291"/>
      <c r="HFM38" s="291"/>
      <c r="HFN38" s="291"/>
      <c r="HFO38" s="291"/>
      <c r="HFP38" s="291"/>
      <c r="HFQ38" s="291"/>
      <c r="HFR38" s="291"/>
      <c r="HFS38" s="291"/>
      <c r="HFT38" s="291"/>
      <c r="HFU38" s="291"/>
      <c r="HFV38" s="291"/>
      <c r="HFW38" s="291"/>
      <c r="HFX38" s="291"/>
      <c r="HFY38" s="291"/>
      <c r="HFZ38" s="291"/>
      <c r="HGA38" s="291"/>
      <c r="HGB38" s="291"/>
      <c r="HGC38" s="291"/>
      <c r="HGD38" s="291"/>
      <c r="HGE38" s="291"/>
      <c r="HGF38" s="291"/>
      <c r="HGG38" s="291"/>
      <c r="HGH38" s="291"/>
      <c r="HGI38" s="291"/>
      <c r="HGJ38" s="291"/>
      <c r="HGK38" s="291"/>
      <c r="HGL38" s="291"/>
      <c r="HGM38" s="291"/>
      <c r="HGN38" s="291"/>
      <c r="HGO38" s="291"/>
      <c r="HGP38" s="291"/>
      <c r="HGQ38" s="291"/>
      <c r="HGR38" s="291"/>
      <c r="HGS38" s="291"/>
      <c r="HGT38" s="291"/>
      <c r="HGU38" s="291"/>
      <c r="HGV38" s="291"/>
      <c r="HGW38" s="291"/>
      <c r="HGX38" s="291"/>
      <c r="HGY38" s="291"/>
      <c r="HGZ38" s="291"/>
      <c r="HHA38" s="291"/>
      <c r="HHB38" s="291"/>
      <c r="HHC38" s="291"/>
      <c r="HHD38" s="291"/>
      <c r="HHE38" s="291"/>
      <c r="HHF38" s="291"/>
      <c r="HHG38" s="291"/>
      <c r="HHH38" s="291"/>
      <c r="HHI38" s="291"/>
      <c r="HHJ38" s="291"/>
      <c r="HHK38" s="291"/>
      <c r="HHL38" s="291"/>
      <c r="HHM38" s="291"/>
      <c r="HHN38" s="291"/>
      <c r="HHO38" s="291"/>
      <c r="HHP38" s="291"/>
      <c r="HHQ38" s="291"/>
      <c r="HHR38" s="291"/>
      <c r="HHS38" s="291"/>
      <c r="HHT38" s="291"/>
      <c r="HHU38" s="291"/>
      <c r="HHV38" s="291"/>
      <c r="HHW38" s="291"/>
      <c r="HHX38" s="291"/>
      <c r="HHY38" s="291"/>
      <c r="HHZ38" s="291"/>
      <c r="HIA38" s="291"/>
      <c r="HIB38" s="291"/>
      <c r="HIC38" s="291"/>
      <c r="HID38" s="291"/>
      <c r="HIE38" s="291"/>
      <c r="HIF38" s="291"/>
      <c r="HIG38" s="291"/>
      <c r="HIH38" s="291"/>
      <c r="HII38" s="291"/>
      <c r="HIJ38" s="291"/>
      <c r="HIK38" s="291"/>
      <c r="HIL38" s="291"/>
      <c r="HIM38" s="291"/>
      <c r="HIN38" s="291"/>
      <c r="HIO38" s="291"/>
      <c r="HIP38" s="291"/>
      <c r="HIQ38" s="291"/>
      <c r="HIR38" s="291"/>
      <c r="HIS38" s="291"/>
      <c r="HIT38" s="291"/>
      <c r="HIU38" s="291"/>
      <c r="HIV38" s="291"/>
      <c r="HIW38" s="291"/>
      <c r="HIX38" s="291"/>
      <c r="HIY38" s="291"/>
      <c r="HIZ38" s="291"/>
      <c r="HJA38" s="291"/>
      <c r="HJB38" s="291"/>
      <c r="HJC38" s="291"/>
      <c r="HJD38" s="291"/>
      <c r="HJE38" s="291"/>
      <c r="HJF38" s="291"/>
      <c r="HJG38" s="291"/>
      <c r="HJH38" s="291"/>
      <c r="HJI38" s="291"/>
      <c r="HJJ38" s="291"/>
      <c r="HJK38" s="291"/>
      <c r="HJL38" s="291"/>
      <c r="HJM38" s="291"/>
      <c r="HJN38" s="291"/>
      <c r="HJO38" s="291"/>
      <c r="HJP38" s="291"/>
      <c r="HJQ38" s="291"/>
      <c r="HJR38" s="291"/>
      <c r="HJS38" s="291"/>
      <c r="HJT38" s="291"/>
      <c r="HJU38" s="291"/>
      <c r="HJV38" s="291"/>
      <c r="HJW38" s="291"/>
      <c r="HJX38" s="291"/>
      <c r="HJY38" s="291"/>
      <c r="HJZ38" s="291"/>
      <c r="HKA38" s="291"/>
      <c r="HKB38" s="291"/>
      <c r="HKC38" s="291"/>
      <c r="HKD38" s="291"/>
      <c r="HKE38" s="291"/>
      <c r="HKF38" s="291"/>
      <c r="HKG38" s="291"/>
      <c r="HKH38" s="291"/>
      <c r="HKI38" s="291"/>
      <c r="HKJ38" s="291"/>
      <c r="HKK38" s="291"/>
      <c r="HKL38" s="291"/>
      <c r="HKM38" s="291"/>
      <c r="HKN38" s="291"/>
      <c r="HKO38" s="291"/>
      <c r="HKP38" s="291"/>
      <c r="HKQ38" s="291"/>
      <c r="HKR38" s="291"/>
      <c r="HKS38" s="291"/>
      <c r="HKT38" s="291"/>
      <c r="HKU38" s="291"/>
      <c r="HKV38" s="291"/>
      <c r="HKW38" s="291"/>
      <c r="HKX38" s="291"/>
      <c r="HKY38" s="291"/>
      <c r="HKZ38" s="291"/>
      <c r="HLA38" s="291"/>
      <c r="HLB38" s="291"/>
      <c r="HLC38" s="291"/>
      <c r="HLD38" s="291"/>
      <c r="HLE38" s="291"/>
      <c r="HLF38" s="291"/>
      <c r="HLG38" s="291"/>
      <c r="HLH38" s="291"/>
      <c r="HLI38" s="291"/>
      <c r="HLJ38" s="291"/>
      <c r="HLK38" s="291"/>
      <c r="HLL38" s="291"/>
      <c r="HLM38" s="291"/>
      <c r="HLN38" s="291"/>
      <c r="HLO38" s="291"/>
      <c r="HLP38" s="291"/>
      <c r="HLQ38" s="291"/>
      <c r="HLR38" s="291"/>
      <c r="HLS38" s="291"/>
      <c r="HLT38" s="291"/>
      <c r="HLU38" s="291"/>
      <c r="HLV38" s="291"/>
      <c r="HLW38" s="291"/>
      <c r="HLX38" s="291"/>
      <c r="HLY38" s="291"/>
      <c r="HLZ38" s="291"/>
      <c r="HMA38" s="291"/>
      <c r="HMB38" s="291"/>
      <c r="HMC38" s="291"/>
      <c r="HMD38" s="291"/>
      <c r="HME38" s="291"/>
      <c r="HMF38" s="291"/>
      <c r="HMG38" s="291"/>
      <c r="HMH38" s="291"/>
      <c r="HMI38" s="291"/>
      <c r="HMJ38" s="291"/>
      <c r="HMK38" s="291"/>
      <c r="HML38" s="291"/>
      <c r="HMM38" s="291"/>
      <c r="HMN38" s="291"/>
      <c r="HMO38" s="291"/>
      <c r="HMP38" s="291"/>
      <c r="HMQ38" s="291"/>
      <c r="HMR38" s="291"/>
      <c r="HMS38" s="291"/>
      <c r="HMT38" s="291"/>
      <c r="HMU38" s="291"/>
      <c r="HMV38" s="291"/>
      <c r="HMW38" s="291"/>
      <c r="HMX38" s="291"/>
      <c r="HMY38" s="291"/>
      <c r="HMZ38" s="291"/>
      <c r="HNA38" s="291"/>
      <c r="HNB38" s="291"/>
      <c r="HNC38" s="291"/>
      <c r="HND38" s="291"/>
      <c r="HNE38" s="291"/>
      <c r="HNF38" s="291"/>
      <c r="HNG38" s="291"/>
      <c r="HNH38" s="291"/>
      <c r="HNI38" s="291"/>
      <c r="HNJ38" s="291"/>
      <c r="HNK38" s="291"/>
      <c r="HNL38" s="291"/>
      <c r="HNM38" s="291"/>
      <c r="HNN38" s="291"/>
      <c r="HNO38" s="291"/>
      <c r="HNP38" s="291"/>
      <c r="HNQ38" s="291"/>
      <c r="HNR38" s="291"/>
      <c r="HNS38" s="291"/>
      <c r="HNT38" s="291"/>
      <c r="HNU38" s="291"/>
      <c r="HNV38" s="291"/>
      <c r="HNW38" s="291"/>
      <c r="HNX38" s="291"/>
      <c r="HNY38" s="291"/>
      <c r="HNZ38" s="291"/>
      <c r="HOA38" s="291"/>
      <c r="HOB38" s="291"/>
      <c r="HOC38" s="291"/>
      <c r="HOD38" s="291"/>
      <c r="HOE38" s="291"/>
      <c r="HOF38" s="291"/>
      <c r="HOG38" s="291"/>
      <c r="HOH38" s="291"/>
      <c r="HOI38" s="291"/>
      <c r="HOJ38" s="291"/>
      <c r="HOK38" s="291"/>
      <c r="HOL38" s="291"/>
      <c r="HOM38" s="291"/>
      <c r="HON38" s="291"/>
      <c r="HOO38" s="291"/>
      <c r="HOP38" s="291"/>
      <c r="HOQ38" s="291"/>
      <c r="HOR38" s="291"/>
      <c r="HOS38" s="291"/>
      <c r="HOT38" s="291"/>
      <c r="HOU38" s="291"/>
      <c r="HOV38" s="291"/>
      <c r="HOW38" s="291"/>
      <c r="HOX38" s="291"/>
      <c r="HOY38" s="291"/>
      <c r="HOZ38" s="291"/>
      <c r="HPA38" s="291"/>
      <c r="HPB38" s="291"/>
      <c r="HPC38" s="291"/>
      <c r="HPD38" s="291"/>
      <c r="HPE38" s="291"/>
      <c r="HPF38" s="291"/>
      <c r="HPG38" s="291"/>
      <c r="HPH38" s="291"/>
      <c r="HPI38" s="291"/>
      <c r="HPJ38" s="291"/>
      <c r="HPK38" s="291"/>
      <c r="HPL38" s="291"/>
      <c r="HPM38" s="291"/>
      <c r="HPN38" s="291"/>
      <c r="HPO38" s="291"/>
      <c r="HPP38" s="291"/>
      <c r="HPQ38" s="291"/>
      <c r="HPR38" s="291"/>
      <c r="HPS38" s="291"/>
      <c r="HPT38" s="291"/>
      <c r="HPU38" s="291"/>
      <c r="HPV38" s="291"/>
      <c r="HPW38" s="291"/>
      <c r="HPX38" s="291"/>
      <c r="HPY38" s="291"/>
      <c r="HPZ38" s="291"/>
      <c r="HQA38" s="291"/>
      <c r="HQB38" s="291"/>
      <c r="HQC38" s="291"/>
      <c r="HQD38" s="291"/>
      <c r="HQE38" s="291"/>
      <c r="HQF38" s="291"/>
      <c r="HQG38" s="291"/>
      <c r="HQH38" s="291"/>
      <c r="HQI38" s="291"/>
      <c r="HQJ38" s="291"/>
      <c r="HQK38" s="291"/>
      <c r="HQL38" s="291"/>
      <c r="HQM38" s="291"/>
      <c r="HQN38" s="291"/>
      <c r="HQO38" s="291"/>
      <c r="HQP38" s="291"/>
      <c r="HQQ38" s="291"/>
      <c r="HQR38" s="291"/>
      <c r="HQS38" s="291"/>
      <c r="HQT38" s="291"/>
      <c r="HQU38" s="291"/>
      <c r="HQV38" s="291"/>
      <c r="HQW38" s="291"/>
      <c r="HQX38" s="291"/>
      <c r="HQY38" s="291"/>
      <c r="HQZ38" s="291"/>
      <c r="HRA38" s="291"/>
      <c r="HRB38" s="291"/>
      <c r="HRC38" s="291"/>
      <c r="HRD38" s="291"/>
      <c r="HRE38" s="291"/>
      <c r="HRF38" s="291"/>
      <c r="HRG38" s="291"/>
      <c r="HRH38" s="291"/>
      <c r="HRI38" s="291"/>
      <c r="HRJ38" s="291"/>
      <c r="HRK38" s="291"/>
      <c r="HRL38" s="291"/>
      <c r="HRM38" s="291"/>
      <c r="HRN38" s="291"/>
      <c r="HRO38" s="291"/>
      <c r="HRP38" s="291"/>
      <c r="HRQ38" s="291"/>
      <c r="HRR38" s="291"/>
      <c r="HRS38" s="291"/>
      <c r="HRT38" s="291"/>
      <c r="HRU38" s="291"/>
      <c r="HRV38" s="291"/>
      <c r="HRW38" s="291"/>
      <c r="HRX38" s="291"/>
      <c r="HRY38" s="291"/>
      <c r="HRZ38" s="291"/>
      <c r="HSA38" s="291"/>
      <c r="HSB38" s="291"/>
      <c r="HSC38" s="291"/>
      <c r="HSD38" s="291"/>
      <c r="HSE38" s="291"/>
      <c r="HSF38" s="291"/>
      <c r="HSG38" s="291"/>
      <c r="HSH38" s="291"/>
      <c r="HSI38" s="291"/>
      <c r="HSJ38" s="291"/>
      <c r="HSK38" s="291"/>
      <c r="HSL38" s="291"/>
      <c r="HSM38" s="291"/>
      <c r="HSN38" s="291"/>
      <c r="HSO38" s="291"/>
      <c r="HSP38" s="291"/>
      <c r="HSQ38" s="291"/>
      <c r="HSR38" s="291"/>
      <c r="HSS38" s="291"/>
      <c r="HST38" s="291"/>
      <c r="HSU38" s="291"/>
      <c r="HSV38" s="291"/>
      <c r="HSW38" s="291"/>
      <c r="HSX38" s="291"/>
      <c r="HSY38" s="291"/>
      <c r="HSZ38" s="291"/>
      <c r="HTA38" s="291"/>
      <c r="HTB38" s="291"/>
      <c r="HTC38" s="291"/>
      <c r="HTD38" s="291"/>
      <c r="HTE38" s="291"/>
      <c r="HTF38" s="291"/>
      <c r="HTG38" s="291"/>
      <c r="HTH38" s="291"/>
      <c r="HTI38" s="291"/>
      <c r="HTJ38" s="291"/>
      <c r="HTK38" s="291"/>
      <c r="HTL38" s="291"/>
      <c r="HTM38" s="291"/>
      <c r="HTN38" s="291"/>
      <c r="HTO38" s="291"/>
      <c r="HTP38" s="291"/>
      <c r="HTQ38" s="291"/>
      <c r="HTR38" s="291"/>
      <c r="HTS38" s="291"/>
      <c r="HTT38" s="291"/>
      <c r="HTU38" s="291"/>
      <c r="HTV38" s="291"/>
      <c r="HTW38" s="291"/>
      <c r="HTX38" s="291"/>
      <c r="HTY38" s="291"/>
      <c r="HTZ38" s="291"/>
      <c r="HUA38" s="291"/>
      <c r="HUB38" s="291"/>
      <c r="HUC38" s="291"/>
      <c r="HUD38" s="291"/>
      <c r="HUE38" s="291"/>
      <c r="HUF38" s="291"/>
      <c r="HUG38" s="291"/>
      <c r="HUH38" s="291"/>
      <c r="HUI38" s="291"/>
      <c r="HUJ38" s="291"/>
      <c r="HUK38" s="291"/>
      <c r="HUL38" s="291"/>
      <c r="HUM38" s="291"/>
      <c r="HUN38" s="291"/>
      <c r="HUO38" s="291"/>
      <c r="HUP38" s="291"/>
      <c r="HUQ38" s="291"/>
      <c r="HUR38" s="291"/>
      <c r="HUS38" s="291"/>
      <c r="HUT38" s="291"/>
      <c r="HUU38" s="291"/>
      <c r="HUV38" s="291"/>
      <c r="HUW38" s="291"/>
      <c r="HUX38" s="291"/>
      <c r="HUY38" s="291"/>
      <c r="HUZ38" s="291"/>
      <c r="HVA38" s="291"/>
      <c r="HVB38" s="291"/>
      <c r="HVC38" s="291"/>
      <c r="HVD38" s="291"/>
      <c r="HVE38" s="291"/>
      <c r="HVF38" s="291"/>
      <c r="HVG38" s="291"/>
      <c r="HVH38" s="291"/>
      <c r="HVI38" s="291"/>
      <c r="HVJ38" s="291"/>
      <c r="HVK38" s="291"/>
      <c r="HVL38" s="291"/>
      <c r="HVM38" s="291"/>
      <c r="HVN38" s="291"/>
      <c r="HVO38" s="291"/>
      <c r="HVP38" s="291"/>
      <c r="HVQ38" s="291"/>
      <c r="HVR38" s="291"/>
      <c r="HVS38" s="291"/>
      <c r="HVT38" s="291"/>
      <c r="HVU38" s="291"/>
      <c r="HVV38" s="291"/>
      <c r="HVW38" s="291"/>
      <c r="HVX38" s="291"/>
      <c r="HVY38" s="291"/>
      <c r="HVZ38" s="291"/>
      <c r="HWA38" s="291"/>
      <c r="HWB38" s="291"/>
      <c r="HWC38" s="291"/>
      <c r="HWD38" s="291"/>
      <c r="HWE38" s="291"/>
      <c r="HWF38" s="291"/>
      <c r="HWG38" s="291"/>
      <c r="HWH38" s="291"/>
      <c r="HWI38" s="291"/>
      <c r="HWJ38" s="291"/>
      <c r="HWK38" s="291"/>
      <c r="HWL38" s="291"/>
      <c r="HWM38" s="291"/>
      <c r="HWN38" s="291"/>
      <c r="HWO38" s="291"/>
      <c r="HWP38" s="291"/>
      <c r="HWQ38" s="291"/>
      <c r="HWR38" s="291"/>
      <c r="HWS38" s="291"/>
      <c r="HWT38" s="291"/>
      <c r="HWU38" s="291"/>
      <c r="HWV38" s="291"/>
      <c r="HWW38" s="291"/>
      <c r="HWX38" s="291"/>
      <c r="HWY38" s="291"/>
      <c r="HWZ38" s="291"/>
      <c r="HXA38" s="291"/>
      <c r="HXB38" s="291"/>
      <c r="HXC38" s="291"/>
      <c r="HXD38" s="291"/>
      <c r="HXE38" s="291"/>
      <c r="HXF38" s="291"/>
      <c r="HXG38" s="291"/>
      <c r="HXH38" s="291"/>
      <c r="HXI38" s="291"/>
      <c r="HXJ38" s="291"/>
      <c r="HXK38" s="291"/>
      <c r="HXL38" s="291"/>
      <c r="HXM38" s="291"/>
      <c r="HXN38" s="291"/>
      <c r="HXO38" s="291"/>
      <c r="HXP38" s="291"/>
      <c r="HXQ38" s="291"/>
      <c r="HXR38" s="291"/>
      <c r="HXS38" s="291"/>
      <c r="HXT38" s="291"/>
      <c r="HXU38" s="291"/>
      <c r="HXV38" s="291"/>
      <c r="HXW38" s="291"/>
      <c r="HXX38" s="291"/>
      <c r="HXY38" s="291"/>
      <c r="HXZ38" s="291"/>
      <c r="HYA38" s="291"/>
      <c r="HYB38" s="291"/>
      <c r="HYC38" s="291"/>
      <c r="HYD38" s="291"/>
      <c r="HYE38" s="291"/>
      <c r="HYF38" s="291"/>
      <c r="HYG38" s="291"/>
      <c r="HYH38" s="291"/>
      <c r="HYI38" s="291"/>
      <c r="HYJ38" s="291"/>
      <c r="HYK38" s="291"/>
      <c r="HYL38" s="291"/>
      <c r="HYM38" s="291"/>
      <c r="HYN38" s="291"/>
      <c r="HYO38" s="291"/>
      <c r="HYP38" s="291"/>
      <c r="HYQ38" s="291"/>
      <c r="HYR38" s="291"/>
      <c r="HYS38" s="291"/>
      <c r="HYT38" s="291"/>
      <c r="HYU38" s="291"/>
      <c r="HYV38" s="291"/>
      <c r="HYW38" s="291"/>
      <c r="HYX38" s="291"/>
      <c r="HYY38" s="291"/>
      <c r="HYZ38" s="291"/>
      <c r="HZA38" s="291"/>
      <c r="HZB38" s="291"/>
      <c r="HZC38" s="291"/>
      <c r="HZD38" s="291"/>
      <c r="HZE38" s="291"/>
      <c r="HZF38" s="291"/>
      <c r="HZG38" s="291"/>
      <c r="HZH38" s="291"/>
      <c r="HZI38" s="291"/>
      <c r="HZJ38" s="291"/>
      <c r="HZK38" s="291"/>
      <c r="HZL38" s="291"/>
      <c r="HZM38" s="291"/>
      <c r="HZN38" s="291"/>
      <c r="HZO38" s="291"/>
      <c r="HZP38" s="291"/>
      <c r="HZQ38" s="291"/>
      <c r="HZR38" s="291"/>
      <c r="HZS38" s="291"/>
      <c r="HZT38" s="291"/>
      <c r="HZU38" s="291"/>
      <c r="HZV38" s="291"/>
      <c r="HZW38" s="291"/>
      <c r="HZX38" s="291"/>
      <c r="HZY38" s="291"/>
      <c r="HZZ38" s="291"/>
      <c r="IAA38" s="291"/>
      <c r="IAB38" s="291"/>
      <c r="IAC38" s="291"/>
      <c r="IAD38" s="291"/>
      <c r="IAE38" s="291"/>
      <c r="IAF38" s="291"/>
      <c r="IAG38" s="291"/>
      <c r="IAH38" s="291"/>
      <c r="IAI38" s="291"/>
      <c r="IAJ38" s="291"/>
      <c r="IAK38" s="291"/>
      <c r="IAL38" s="291"/>
      <c r="IAM38" s="291"/>
      <c r="IAN38" s="291"/>
      <c r="IAO38" s="291"/>
      <c r="IAP38" s="291"/>
      <c r="IAQ38" s="291"/>
      <c r="IAR38" s="291"/>
      <c r="IAS38" s="291"/>
      <c r="IAT38" s="291"/>
      <c r="IAU38" s="291"/>
      <c r="IAV38" s="291"/>
      <c r="IAW38" s="291"/>
      <c r="IAX38" s="291"/>
      <c r="IAY38" s="291"/>
      <c r="IAZ38" s="291"/>
      <c r="IBA38" s="291"/>
      <c r="IBB38" s="291"/>
      <c r="IBC38" s="291"/>
      <c r="IBD38" s="291"/>
      <c r="IBE38" s="291"/>
      <c r="IBF38" s="291"/>
      <c r="IBG38" s="291"/>
      <c r="IBH38" s="291"/>
      <c r="IBI38" s="291"/>
      <c r="IBJ38" s="291"/>
      <c r="IBK38" s="291"/>
      <c r="IBL38" s="291"/>
      <c r="IBM38" s="291"/>
      <c r="IBN38" s="291"/>
      <c r="IBO38" s="291"/>
      <c r="IBP38" s="291"/>
      <c r="IBQ38" s="291"/>
      <c r="IBR38" s="291"/>
      <c r="IBS38" s="291"/>
      <c r="IBT38" s="291"/>
      <c r="IBU38" s="291"/>
      <c r="IBV38" s="291"/>
      <c r="IBW38" s="291"/>
      <c r="IBX38" s="291"/>
      <c r="IBY38" s="291"/>
      <c r="IBZ38" s="291"/>
      <c r="ICA38" s="291"/>
      <c r="ICB38" s="291"/>
      <c r="ICC38" s="291"/>
      <c r="ICD38" s="291"/>
      <c r="ICE38" s="291"/>
      <c r="ICF38" s="291"/>
      <c r="ICG38" s="291"/>
      <c r="ICH38" s="291"/>
      <c r="ICI38" s="291"/>
      <c r="ICJ38" s="291"/>
      <c r="ICK38" s="291"/>
      <c r="ICL38" s="291"/>
      <c r="ICM38" s="291"/>
      <c r="ICN38" s="291"/>
      <c r="ICO38" s="291"/>
      <c r="ICP38" s="291"/>
      <c r="ICQ38" s="291"/>
      <c r="ICR38" s="291"/>
      <c r="ICS38" s="291"/>
      <c r="ICT38" s="291"/>
      <c r="ICU38" s="291"/>
      <c r="ICV38" s="291"/>
      <c r="ICW38" s="291"/>
      <c r="ICX38" s="291"/>
      <c r="ICY38" s="291"/>
      <c r="ICZ38" s="291"/>
      <c r="IDA38" s="291"/>
      <c r="IDB38" s="291"/>
      <c r="IDC38" s="291"/>
      <c r="IDD38" s="291"/>
      <c r="IDE38" s="291"/>
      <c r="IDF38" s="291"/>
      <c r="IDG38" s="291"/>
      <c r="IDH38" s="291"/>
      <c r="IDI38" s="291"/>
      <c r="IDJ38" s="291"/>
      <c r="IDK38" s="291"/>
      <c r="IDL38" s="291"/>
      <c r="IDM38" s="291"/>
      <c r="IDN38" s="291"/>
      <c r="IDO38" s="291"/>
      <c r="IDP38" s="291"/>
      <c r="IDQ38" s="291"/>
      <c r="IDR38" s="291"/>
      <c r="IDS38" s="291"/>
      <c r="IDT38" s="291"/>
      <c r="IDU38" s="291"/>
      <c r="IDV38" s="291"/>
      <c r="IDW38" s="291"/>
      <c r="IDX38" s="291"/>
      <c r="IDY38" s="291"/>
      <c r="IDZ38" s="291"/>
      <c r="IEA38" s="291"/>
      <c r="IEB38" s="291"/>
      <c r="IEC38" s="291"/>
      <c r="IED38" s="291"/>
      <c r="IEE38" s="291"/>
      <c r="IEF38" s="291"/>
      <c r="IEG38" s="291"/>
      <c r="IEH38" s="291"/>
      <c r="IEI38" s="291"/>
      <c r="IEJ38" s="291"/>
      <c r="IEK38" s="291"/>
      <c r="IEL38" s="291"/>
      <c r="IEM38" s="291"/>
      <c r="IEN38" s="291"/>
      <c r="IEO38" s="291"/>
      <c r="IEP38" s="291"/>
      <c r="IEQ38" s="291"/>
      <c r="IER38" s="291"/>
      <c r="IES38" s="291"/>
      <c r="IET38" s="291"/>
      <c r="IEU38" s="291"/>
      <c r="IEV38" s="291"/>
      <c r="IEW38" s="291"/>
      <c r="IEX38" s="291"/>
      <c r="IEY38" s="291"/>
      <c r="IEZ38" s="291"/>
      <c r="IFA38" s="291"/>
      <c r="IFB38" s="291"/>
      <c r="IFC38" s="291"/>
      <c r="IFD38" s="291"/>
      <c r="IFE38" s="291"/>
      <c r="IFF38" s="291"/>
      <c r="IFG38" s="291"/>
      <c r="IFH38" s="291"/>
      <c r="IFI38" s="291"/>
      <c r="IFJ38" s="291"/>
      <c r="IFK38" s="291"/>
      <c r="IFL38" s="291"/>
      <c r="IFM38" s="291"/>
      <c r="IFN38" s="291"/>
      <c r="IFO38" s="291"/>
      <c r="IFP38" s="291"/>
      <c r="IFQ38" s="291"/>
      <c r="IFR38" s="291"/>
      <c r="IFS38" s="291"/>
      <c r="IFT38" s="291"/>
      <c r="IFU38" s="291"/>
      <c r="IFV38" s="291"/>
      <c r="IFW38" s="291"/>
      <c r="IFX38" s="291"/>
      <c r="IFY38" s="291"/>
      <c r="IFZ38" s="291"/>
      <c r="IGA38" s="291"/>
      <c r="IGB38" s="291"/>
      <c r="IGC38" s="291"/>
      <c r="IGD38" s="291"/>
      <c r="IGE38" s="291"/>
      <c r="IGF38" s="291"/>
      <c r="IGG38" s="291"/>
      <c r="IGH38" s="291"/>
      <c r="IGI38" s="291"/>
      <c r="IGJ38" s="291"/>
      <c r="IGK38" s="291"/>
      <c r="IGL38" s="291"/>
      <c r="IGM38" s="291"/>
      <c r="IGN38" s="291"/>
      <c r="IGO38" s="291"/>
      <c r="IGP38" s="291"/>
      <c r="IGQ38" s="291"/>
      <c r="IGR38" s="291"/>
      <c r="IGS38" s="291"/>
      <c r="IGT38" s="291"/>
      <c r="IGU38" s="291"/>
      <c r="IGV38" s="291"/>
      <c r="IGW38" s="291"/>
      <c r="IGX38" s="291"/>
      <c r="IGY38" s="291"/>
      <c r="IGZ38" s="291"/>
      <c r="IHA38" s="291"/>
      <c r="IHB38" s="291"/>
      <c r="IHC38" s="291"/>
      <c r="IHD38" s="291"/>
      <c r="IHE38" s="291"/>
      <c r="IHF38" s="291"/>
      <c r="IHG38" s="291"/>
      <c r="IHH38" s="291"/>
      <c r="IHI38" s="291"/>
      <c r="IHJ38" s="291"/>
      <c r="IHK38" s="291"/>
      <c r="IHL38" s="291"/>
      <c r="IHM38" s="291"/>
      <c r="IHN38" s="291"/>
      <c r="IHO38" s="291"/>
      <c r="IHP38" s="291"/>
      <c r="IHQ38" s="291"/>
      <c r="IHR38" s="291"/>
      <c r="IHS38" s="291"/>
      <c r="IHT38" s="291"/>
      <c r="IHU38" s="291"/>
      <c r="IHV38" s="291"/>
      <c r="IHW38" s="291"/>
      <c r="IHX38" s="291"/>
      <c r="IHY38" s="291"/>
      <c r="IHZ38" s="291"/>
      <c r="IIA38" s="291"/>
      <c r="IIB38" s="291"/>
      <c r="IIC38" s="291"/>
      <c r="IID38" s="291"/>
      <c r="IIE38" s="291"/>
      <c r="IIF38" s="291"/>
      <c r="IIG38" s="291"/>
      <c r="IIH38" s="291"/>
      <c r="III38" s="291"/>
      <c r="IIJ38" s="291"/>
      <c r="IIK38" s="291"/>
      <c r="IIL38" s="291"/>
      <c r="IIM38" s="291"/>
      <c r="IIN38" s="291"/>
      <c r="IIO38" s="291"/>
      <c r="IIP38" s="291"/>
      <c r="IIQ38" s="291"/>
      <c r="IIR38" s="291"/>
      <c r="IIS38" s="291"/>
      <c r="IIT38" s="291"/>
      <c r="IIU38" s="291"/>
      <c r="IIV38" s="291"/>
      <c r="IIW38" s="291"/>
      <c r="IIX38" s="291"/>
      <c r="IIY38" s="291"/>
      <c r="IIZ38" s="291"/>
      <c r="IJA38" s="291"/>
      <c r="IJB38" s="291"/>
      <c r="IJC38" s="291"/>
      <c r="IJD38" s="291"/>
      <c r="IJE38" s="291"/>
      <c r="IJF38" s="291"/>
      <c r="IJG38" s="291"/>
      <c r="IJH38" s="291"/>
      <c r="IJI38" s="291"/>
      <c r="IJJ38" s="291"/>
      <c r="IJK38" s="291"/>
      <c r="IJL38" s="291"/>
      <c r="IJM38" s="291"/>
      <c r="IJN38" s="291"/>
      <c r="IJO38" s="291"/>
      <c r="IJP38" s="291"/>
      <c r="IJQ38" s="291"/>
      <c r="IJR38" s="291"/>
      <c r="IJS38" s="291"/>
      <c r="IJT38" s="291"/>
      <c r="IJU38" s="291"/>
      <c r="IJV38" s="291"/>
      <c r="IJW38" s="291"/>
      <c r="IJX38" s="291"/>
      <c r="IJY38" s="291"/>
      <c r="IJZ38" s="291"/>
      <c r="IKA38" s="291"/>
      <c r="IKB38" s="291"/>
      <c r="IKC38" s="291"/>
      <c r="IKD38" s="291"/>
      <c r="IKE38" s="291"/>
      <c r="IKF38" s="291"/>
      <c r="IKG38" s="291"/>
      <c r="IKH38" s="291"/>
      <c r="IKI38" s="291"/>
      <c r="IKJ38" s="291"/>
      <c r="IKK38" s="291"/>
      <c r="IKL38" s="291"/>
      <c r="IKM38" s="291"/>
      <c r="IKN38" s="291"/>
      <c r="IKO38" s="291"/>
      <c r="IKP38" s="291"/>
      <c r="IKQ38" s="291"/>
      <c r="IKR38" s="291"/>
      <c r="IKS38" s="291"/>
      <c r="IKT38" s="291"/>
      <c r="IKU38" s="291"/>
      <c r="IKV38" s="291"/>
      <c r="IKW38" s="291"/>
      <c r="IKX38" s="291"/>
      <c r="IKY38" s="291"/>
      <c r="IKZ38" s="291"/>
      <c r="ILA38" s="291"/>
      <c r="ILB38" s="291"/>
      <c r="ILC38" s="291"/>
      <c r="ILD38" s="291"/>
      <c r="ILE38" s="291"/>
      <c r="ILF38" s="291"/>
      <c r="ILG38" s="291"/>
      <c r="ILH38" s="291"/>
      <c r="ILI38" s="291"/>
      <c r="ILJ38" s="291"/>
      <c r="ILK38" s="291"/>
      <c r="ILL38" s="291"/>
      <c r="ILM38" s="291"/>
      <c r="ILN38" s="291"/>
      <c r="ILO38" s="291"/>
      <c r="ILP38" s="291"/>
      <c r="ILQ38" s="291"/>
      <c r="ILR38" s="291"/>
      <c r="ILS38" s="291"/>
      <c r="ILT38" s="291"/>
      <c r="ILU38" s="291"/>
      <c r="ILV38" s="291"/>
      <c r="ILW38" s="291"/>
      <c r="ILX38" s="291"/>
      <c r="ILY38" s="291"/>
      <c r="ILZ38" s="291"/>
      <c r="IMA38" s="291"/>
      <c r="IMB38" s="291"/>
      <c r="IMC38" s="291"/>
      <c r="IMD38" s="291"/>
      <c r="IME38" s="291"/>
      <c r="IMF38" s="291"/>
      <c r="IMG38" s="291"/>
      <c r="IMH38" s="291"/>
      <c r="IMI38" s="291"/>
      <c r="IMJ38" s="291"/>
      <c r="IMK38" s="291"/>
      <c r="IML38" s="291"/>
      <c r="IMM38" s="291"/>
      <c r="IMN38" s="291"/>
      <c r="IMO38" s="291"/>
      <c r="IMP38" s="291"/>
      <c r="IMQ38" s="291"/>
      <c r="IMR38" s="291"/>
      <c r="IMS38" s="291"/>
      <c r="IMT38" s="291"/>
      <c r="IMU38" s="291"/>
      <c r="IMV38" s="291"/>
      <c r="IMW38" s="291"/>
      <c r="IMX38" s="291"/>
      <c r="IMY38" s="291"/>
      <c r="IMZ38" s="291"/>
      <c r="INA38" s="291"/>
      <c r="INB38" s="291"/>
      <c r="INC38" s="291"/>
      <c r="IND38" s="291"/>
      <c r="INE38" s="291"/>
      <c r="INF38" s="291"/>
      <c r="ING38" s="291"/>
      <c r="INH38" s="291"/>
      <c r="INI38" s="291"/>
      <c r="INJ38" s="291"/>
      <c r="INK38" s="291"/>
      <c r="INL38" s="291"/>
      <c r="INM38" s="291"/>
      <c r="INN38" s="291"/>
      <c r="INO38" s="291"/>
      <c r="INP38" s="291"/>
      <c r="INQ38" s="291"/>
      <c r="INR38" s="291"/>
      <c r="INS38" s="291"/>
      <c r="INT38" s="291"/>
      <c r="INU38" s="291"/>
      <c r="INV38" s="291"/>
      <c r="INW38" s="291"/>
      <c r="INX38" s="291"/>
      <c r="INY38" s="291"/>
      <c r="INZ38" s="291"/>
      <c r="IOA38" s="291"/>
      <c r="IOB38" s="291"/>
      <c r="IOC38" s="291"/>
      <c r="IOD38" s="291"/>
      <c r="IOE38" s="291"/>
      <c r="IOF38" s="291"/>
      <c r="IOG38" s="291"/>
      <c r="IOH38" s="291"/>
      <c r="IOI38" s="291"/>
      <c r="IOJ38" s="291"/>
      <c r="IOK38" s="291"/>
      <c r="IOL38" s="291"/>
      <c r="IOM38" s="291"/>
      <c r="ION38" s="291"/>
      <c r="IOO38" s="291"/>
      <c r="IOP38" s="291"/>
      <c r="IOQ38" s="291"/>
      <c r="IOR38" s="291"/>
      <c r="IOS38" s="291"/>
      <c r="IOT38" s="291"/>
      <c r="IOU38" s="291"/>
      <c r="IOV38" s="291"/>
      <c r="IOW38" s="291"/>
      <c r="IOX38" s="291"/>
      <c r="IOY38" s="291"/>
      <c r="IOZ38" s="291"/>
      <c r="IPA38" s="291"/>
      <c r="IPB38" s="291"/>
      <c r="IPC38" s="291"/>
      <c r="IPD38" s="291"/>
      <c r="IPE38" s="291"/>
      <c r="IPF38" s="291"/>
      <c r="IPG38" s="291"/>
      <c r="IPH38" s="291"/>
      <c r="IPI38" s="291"/>
      <c r="IPJ38" s="291"/>
      <c r="IPK38" s="291"/>
      <c r="IPL38" s="291"/>
      <c r="IPM38" s="291"/>
      <c r="IPN38" s="291"/>
      <c r="IPO38" s="291"/>
      <c r="IPP38" s="291"/>
      <c r="IPQ38" s="291"/>
      <c r="IPR38" s="291"/>
      <c r="IPS38" s="291"/>
      <c r="IPT38" s="291"/>
      <c r="IPU38" s="291"/>
      <c r="IPV38" s="291"/>
      <c r="IPW38" s="291"/>
      <c r="IPX38" s="291"/>
      <c r="IPY38" s="291"/>
      <c r="IPZ38" s="291"/>
      <c r="IQA38" s="291"/>
      <c r="IQB38" s="291"/>
      <c r="IQC38" s="291"/>
      <c r="IQD38" s="291"/>
      <c r="IQE38" s="291"/>
      <c r="IQF38" s="291"/>
      <c r="IQG38" s="291"/>
      <c r="IQH38" s="291"/>
      <c r="IQI38" s="291"/>
      <c r="IQJ38" s="291"/>
      <c r="IQK38" s="291"/>
      <c r="IQL38" s="291"/>
      <c r="IQM38" s="291"/>
      <c r="IQN38" s="291"/>
      <c r="IQO38" s="291"/>
      <c r="IQP38" s="291"/>
      <c r="IQQ38" s="291"/>
      <c r="IQR38" s="291"/>
      <c r="IQS38" s="291"/>
      <c r="IQT38" s="291"/>
      <c r="IQU38" s="291"/>
      <c r="IQV38" s="291"/>
      <c r="IQW38" s="291"/>
      <c r="IQX38" s="291"/>
      <c r="IQY38" s="291"/>
      <c r="IQZ38" s="291"/>
      <c r="IRA38" s="291"/>
      <c r="IRB38" s="291"/>
      <c r="IRC38" s="291"/>
      <c r="IRD38" s="291"/>
      <c r="IRE38" s="291"/>
      <c r="IRF38" s="291"/>
      <c r="IRG38" s="291"/>
      <c r="IRH38" s="291"/>
      <c r="IRI38" s="291"/>
      <c r="IRJ38" s="291"/>
      <c r="IRK38" s="291"/>
      <c r="IRL38" s="291"/>
      <c r="IRM38" s="291"/>
      <c r="IRN38" s="291"/>
      <c r="IRO38" s="291"/>
      <c r="IRP38" s="291"/>
      <c r="IRQ38" s="291"/>
      <c r="IRR38" s="291"/>
      <c r="IRS38" s="291"/>
      <c r="IRT38" s="291"/>
      <c r="IRU38" s="291"/>
      <c r="IRV38" s="291"/>
      <c r="IRW38" s="291"/>
      <c r="IRX38" s="291"/>
      <c r="IRY38" s="291"/>
      <c r="IRZ38" s="291"/>
      <c r="ISA38" s="291"/>
      <c r="ISB38" s="291"/>
      <c r="ISC38" s="291"/>
      <c r="ISD38" s="291"/>
      <c r="ISE38" s="291"/>
      <c r="ISF38" s="291"/>
      <c r="ISG38" s="291"/>
      <c r="ISH38" s="291"/>
      <c r="ISI38" s="291"/>
      <c r="ISJ38" s="291"/>
      <c r="ISK38" s="291"/>
      <c r="ISL38" s="291"/>
      <c r="ISM38" s="291"/>
      <c r="ISN38" s="291"/>
      <c r="ISO38" s="291"/>
      <c r="ISP38" s="291"/>
      <c r="ISQ38" s="291"/>
      <c r="ISR38" s="291"/>
      <c r="ISS38" s="291"/>
      <c r="IST38" s="291"/>
      <c r="ISU38" s="291"/>
      <c r="ISV38" s="291"/>
      <c r="ISW38" s="291"/>
      <c r="ISX38" s="291"/>
      <c r="ISY38" s="291"/>
      <c r="ISZ38" s="291"/>
      <c r="ITA38" s="291"/>
      <c r="ITB38" s="291"/>
      <c r="ITC38" s="291"/>
      <c r="ITD38" s="291"/>
      <c r="ITE38" s="291"/>
      <c r="ITF38" s="291"/>
      <c r="ITG38" s="291"/>
      <c r="ITH38" s="291"/>
      <c r="ITI38" s="291"/>
      <c r="ITJ38" s="291"/>
      <c r="ITK38" s="291"/>
      <c r="ITL38" s="291"/>
      <c r="ITM38" s="291"/>
      <c r="ITN38" s="291"/>
      <c r="ITO38" s="291"/>
      <c r="ITP38" s="291"/>
      <c r="ITQ38" s="291"/>
      <c r="ITR38" s="291"/>
      <c r="ITS38" s="291"/>
      <c r="ITT38" s="291"/>
      <c r="ITU38" s="291"/>
      <c r="ITV38" s="291"/>
      <c r="ITW38" s="291"/>
      <c r="ITX38" s="291"/>
      <c r="ITY38" s="291"/>
      <c r="ITZ38" s="291"/>
      <c r="IUA38" s="291"/>
      <c r="IUB38" s="291"/>
      <c r="IUC38" s="291"/>
      <c r="IUD38" s="291"/>
      <c r="IUE38" s="291"/>
      <c r="IUF38" s="291"/>
      <c r="IUG38" s="291"/>
      <c r="IUH38" s="291"/>
      <c r="IUI38" s="291"/>
      <c r="IUJ38" s="291"/>
      <c r="IUK38" s="291"/>
      <c r="IUL38" s="291"/>
      <c r="IUM38" s="291"/>
      <c r="IUN38" s="291"/>
      <c r="IUO38" s="291"/>
      <c r="IUP38" s="291"/>
      <c r="IUQ38" s="291"/>
      <c r="IUR38" s="291"/>
      <c r="IUS38" s="291"/>
      <c r="IUT38" s="291"/>
      <c r="IUU38" s="291"/>
      <c r="IUV38" s="291"/>
      <c r="IUW38" s="291"/>
      <c r="IUX38" s="291"/>
      <c r="IUY38" s="291"/>
      <c r="IUZ38" s="291"/>
      <c r="IVA38" s="291"/>
      <c r="IVB38" s="291"/>
      <c r="IVC38" s="291"/>
      <c r="IVD38" s="291"/>
      <c r="IVE38" s="291"/>
      <c r="IVF38" s="291"/>
      <c r="IVG38" s="291"/>
      <c r="IVH38" s="291"/>
      <c r="IVI38" s="291"/>
      <c r="IVJ38" s="291"/>
      <c r="IVK38" s="291"/>
      <c r="IVL38" s="291"/>
      <c r="IVM38" s="291"/>
      <c r="IVN38" s="291"/>
      <c r="IVO38" s="291"/>
      <c r="IVP38" s="291"/>
      <c r="IVQ38" s="291"/>
      <c r="IVR38" s="291"/>
      <c r="IVS38" s="291"/>
      <c r="IVT38" s="291"/>
      <c r="IVU38" s="291"/>
      <c r="IVV38" s="291"/>
      <c r="IVW38" s="291"/>
      <c r="IVX38" s="291"/>
      <c r="IVY38" s="291"/>
      <c r="IVZ38" s="291"/>
      <c r="IWA38" s="291"/>
      <c r="IWB38" s="291"/>
      <c r="IWC38" s="291"/>
      <c r="IWD38" s="291"/>
      <c r="IWE38" s="291"/>
      <c r="IWF38" s="291"/>
      <c r="IWG38" s="291"/>
      <c r="IWH38" s="291"/>
      <c r="IWI38" s="291"/>
      <c r="IWJ38" s="291"/>
      <c r="IWK38" s="291"/>
      <c r="IWL38" s="291"/>
      <c r="IWM38" s="291"/>
      <c r="IWN38" s="291"/>
      <c r="IWO38" s="291"/>
      <c r="IWP38" s="291"/>
      <c r="IWQ38" s="291"/>
      <c r="IWR38" s="291"/>
      <c r="IWS38" s="291"/>
      <c r="IWT38" s="291"/>
      <c r="IWU38" s="291"/>
      <c r="IWV38" s="291"/>
      <c r="IWW38" s="291"/>
      <c r="IWX38" s="291"/>
      <c r="IWY38" s="291"/>
      <c r="IWZ38" s="291"/>
      <c r="IXA38" s="291"/>
      <c r="IXB38" s="291"/>
      <c r="IXC38" s="291"/>
      <c r="IXD38" s="291"/>
      <c r="IXE38" s="291"/>
      <c r="IXF38" s="291"/>
      <c r="IXG38" s="291"/>
      <c r="IXH38" s="291"/>
      <c r="IXI38" s="291"/>
      <c r="IXJ38" s="291"/>
      <c r="IXK38" s="291"/>
      <c r="IXL38" s="291"/>
      <c r="IXM38" s="291"/>
      <c r="IXN38" s="291"/>
      <c r="IXO38" s="291"/>
      <c r="IXP38" s="291"/>
      <c r="IXQ38" s="291"/>
      <c r="IXR38" s="291"/>
      <c r="IXS38" s="291"/>
      <c r="IXT38" s="291"/>
      <c r="IXU38" s="291"/>
      <c r="IXV38" s="291"/>
      <c r="IXW38" s="291"/>
      <c r="IXX38" s="291"/>
      <c r="IXY38" s="291"/>
      <c r="IXZ38" s="291"/>
      <c r="IYA38" s="291"/>
      <c r="IYB38" s="291"/>
      <c r="IYC38" s="291"/>
      <c r="IYD38" s="291"/>
      <c r="IYE38" s="291"/>
      <c r="IYF38" s="291"/>
      <c r="IYG38" s="291"/>
      <c r="IYH38" s="291"/>
      <c r="IYI38" s="291"/>
      <c r="IYJ38" s="291"/>
      <c r="IYK38" s="291"/>
      <c r="IYL38" s="291"/>
      <c r="IYM38" s="291"/>
      <c r="IYN38" s="291"/>
      <c r="IYO38" s="291"/>
      <c r="IYP38" s="291"/>
      <c r="IYQ38" s="291"/>
      <c r="IYR38" s="291"/>
      <c r="IYS38" s="291"/>
      <c r="IYT38" s="291"/>
      <c r="IYU38" s="291"/>
      <c r="IYV38" s="291"/>
      <c r="IYW38" s="291"/>
      <c r="IYX38" s="291"/>
      <c r="IYY38" s="291"/>
      <c r="IYZ38" s="291"/>
      <c r="IZA38" s="291"/>
      <c r="IZB38" s="291"/>
      <c r="IZC38" s="291"/>
      <c r="IZD38" s="291"/>
      <c r="IZE38" s="291"/>
      <c r="IZF38" s="291"/>
      <c r="IZG38" s="291"/>
      <c r="IZH38" s="291"/>
      <c r="IZI38" s="291"/>
      <c r="IZJ38" s="291"/>
      <c r="IZK38" s="291"/>
      <c r="IZL38" s="291"/>
      <c r="IZM38" s="291"/>
      <c r="IZN38" s="291"/>
      <c r="IZO38" s="291"/>
      <c r="IZP38" s="291"/>
      <c r="IZQ38" s="291"/>
      <c r="IZR38" s="291"/>
      <c r="IZS38" s="291"/>
      <c r="IZT38" s="291"/>
      <c r="IZU38" s="291"/>
      <c r="IZV38" s="291"/>
      <c r="IZW38" s="291"/>
      <c r="IZX38" s="291"/>
      <c r="IZY38" s="291"/>
      <c r="IZZ38" s="291"/>
      <c r="JAA38" s="291"/>
      <c r="JAB38" s="291"/>
      <c r="JAC38" s="291"/>
      <c r="JAD38" s="291"/>
      <c r="JAE38" s="291"/>
      <c r="JAF38" s="291"/>
      <c r="JAG38" s="291"/>
      <c r="JAH38" s="291"/>
      <c r="JAI38" s="291"/>
      <c r="JAJ38" s="291"/>
      <c r="JAK38" s="291"/>
      <c r="JAL38" s="291"/>
      <c r="JAM38" s="291"/>
      <c r="JAN38" s="291"/>
      <c r="JAO38" s="291"/>
      <c r="JAP38" s="291"/>
      <c r="JAQ38" s="291"/>
      <c r="JAR38" s="291"/>
      <c r="JAS38" s="291"/>
      <c r="JAT38" s="291"/>
      <c r="JAU38" s="291"/>
      <c r="JAV38" s="291"/>
      <c r="JAW38" s="291"/>
      <c r="JAX38" s="291"/>
      <c r="JAY38" s="291"/>
      <c r="JAZ38" s="291"/>
      <c r="JBA38" s="291"/>
      <c r="JBB38" s="291"/>
      <c r="JBC38" s="291"/>
      <c r="JBD38" s="291"/>
      <c r="JBE38" s="291"/>
      <c r="JBF38" s="291"/>
      <c r="JBG38" s="291"/>
      <c r="JBH38" s="291"/>
      <c r="JBI38" s="291"/>
      <c r="JBJ38" s="291"/>
      <c r="JBK38" s="291"/>
      <c r="JBL38" s="291"/>
      <c r="JBM38" s="291"/>
      <c r="JBN38" s="291"/>
      <c r="JBO38" s="291"/>
      <c r="JBP38" s="291"/>
      <c r="JBQ38" s="291"/>
      <c r="JBR38" s="291"/>
      <c r="JBS38" s="291"/>
      <c r="JBT38" s="291"/>
      <c r="JBU38" s="291"/>
      <c r="JBV38" s="291"/>
      <c r="JBW38" s="291"/>
      <c r="JBX38" s="291"/>
      <c r="JBY38" s="291"/>
      <c r="JBZ38" s="291"/>
      <c r="JCA38" s="291"/>
      <c r="JCB38" s="291"/>
      <c r="JCC38" s="291"/>
      <c r="JCD38" s="291"/>
      <c r="JCE38" s="291"/>
      <c r="JCF38" s="291"/>
      <c r="JCG38" s="291"/>
      <c r="JCH38" s="291"/>
      <c r="JCI38" s="291"/>
      <c r="JCJ38" s="291"/>
      <c r="JCK38" s="291"/>
      <c r="JCL38" s="291"/>
      <c r="JCM38" s="291"/>
      <c r="JCN38" s="291"/>
      <c r="JCO38" s="291"/>
      <c r="JCP38" s="291"/>
      <c r="JCQ38" s="291"/>
      <c r="JCR38" s="291"/>
      <c r="JCS38" s="291"/>
      <c r="JCT38" s="291"/>
      <c r="JCU38" s="291"/>
      <c r="JCV38" s="291"/>
      <c r="JCW38" s="291"/>
      <c r="JCX38" s="291"/>
      <c r="JCY38" s="291"/>
      <c r="JCZ38" s="291"/>
      <c r="JDA38" s="291"/>
      <c r="JDB38" s="291"/>
      <c r="JDC38" s="291"/>
      <c r="JDD38" s="291"/>
      <c r="JDE38" s="291"/>
      <c r="JDF38" s="291"/>
      <c r="JDG38" s="291"/>
      <c r="JDH38" s="291"/>
      <c r="JDI38" s="291"/>
      <c r="JDJ38" s="291"/>
      <c r="JDK38" s="291"/>
      <c r="JDL38" s="291"/>
      <c r="JDM38" s="291"/>
      <c r="JDN38" s="291"/>
      <c r="JDO38" s="291"/>
      <c r="JDP38" s="291"/>
      <c r="JDQ38" s="291"/>
      <c r="JDR38" s="291"/>
      <c r="JDS38" s="291"/>
      <c r="JDT38" s="291"/>
      <c r="JDU38" s="291"/>
      <c r="JDV38" s="291"/>
      <c r="JDW38" s="291"/>
      <c r="JDX38" s="291"/>
      <c r="JDY38" s="291"/>
      <c r="JDZ38" s="291"/>
      <c r="JEA38" s="291"/>
      <c r="JEB38" s="291"/>
      <c r="JEC38" s="291"/>
      <c r="JED38" s="291"/>
      <c r="JEE38" s="291"/>
      <c r="JEF38" s="291"/>
      <c r="JEG38" s="291"/>
      <c r="JEH38" s="291"/>
      <c r="JEI38" s="291"/>
      <c r="JEJ38" s="291"/>
      <c r="JEK38" s="291"/>
      <c r="JEL38" s="291"/>
      <c r="JEM38" s="291"/>
      <c r="JEN38" s="291"/>
      <c r="JEO38" s="291"/>
      <c r="JEP38" s="291"/>
      <c r="JEQ38" s="291"/>
      <c r="JER38" s="291"/>
      <c r="JES38" s="291"/>
      <c r="JET38" s="291"/>
      <c r="JEU38" s="291"/>
      <c r="JEV38" s="291"/>
      <c r="JEW38" s="291"/>
      <c r="JEX38" s="291"/>
      <c r="JEY38" s="291"/>
      <c r="JEZ38" s="291"/>
      <c r="JFA38" s="291"/>
      <c r="JFB38" s="291"/>
      <c r="JFC38" s="291"/>
      <c r="JFD38" s="291"/>
      <c r="JFE38" s="291"/>
      <c r="JFF38" s="291"/>
      <c r="JFG38" s="291"/>
      <c r="JFH38" s="291"/>
      <c r="JFI38" s="291"/>
      <c r="JFJ38" s="291"/>
      <c r="JFK38" s="291"/>
      <c r="JFL38" s="291"/>
      <c r="JFM38" s="291"/>
      <c r="JFN38" s="291"/>
      <c r="JFO38" s="291"/>
      <c r="JFP38" s="291"/>
      <c r="JFQ38" s="291"/>
      <c r="JFR38" s="291"/>
      <c r="JFS38" s="291"/>
      <c r="JFT38" s="291"/>
      <c r="JFU38" s="291"/>
      <c r="JFV38" s="291"/>
      <c r="JFW38" s="291"/>
      <c r="JFX38" s="291"/>
      <c r="JFY38" s="291"/>
      <c r="JFZ38" s="291"/>
      <c r="JGA38" s="291"/>
      <c r="JGB38" s="291"/>
      <c r="JGC38" s="291"/>
      <c r="JGD38" s="291"/>
      <c r="JGE38" s="291"/>
      <c r="JGF38" s="291"/>
      <c r="JGG38" s="291"/>
      <c r="JGH38" s="291"/>
      <c r="JGI38" s="291"/>
      <c r="JGJ38" s="291"/>
      <c r="JGK38" s="291"/>
      <c r="JGL38" s="291"/>
      <c r="JGM38" s="291"/>
      <c r="JGN38" s="291"/>
      <c r="JGO38" s="291"/>
      <c r="JGP38" s="291"/>
      <c r="JGQ38" s="291"/>
      <c r="JGR38" s="291"/>
      <c r="JGS38" s="291"/>
      <c r="JGT38" s="291"/>
      <c r="JGU38" s="291"/>
      <c r="JGV38" s="291"/>
      <c r="JGW38" s="291"/>
      <c r="JGX38" s="291"/>
      <c r="JGY38" s="291"/>
      <c r="JGZ38" s="291"/>
      <c r="JHA38" s="291"/>
      <c r="JHB38" s="291"/>
      <c r="JHC38" s="291"/>
      <c r="JHD38" s="291"/>
      <c r="JHE38" s="291"/>
      <c r="JHF38" s="291"/>
      <c r="JHG38" s="291"/>
      <c r="JHH38" s="291"/>
      <c r="JHI38" s="291"/>
      <c r="JHJ38" s="291"/>
      <c r="JHK38" s="291"/>
      <c r="JHL38" s="291"/>
      <c r="JHM38" s="291"/>
      <c r="JHN38" s="291"/>
      <c r="JHO38" s="291"/>
      <c r="JHP38" s="291"/>
      <c r="JHQ38" s="291"/>
      <c r="JHR38" s="291"/>
      <c r="JHS38" s="291"/>
      <c r="JHT38" s="291"/>
      <c r="JHU38" s="291"/>
      <c r="JHV38" s="291"/>
      <c r="JHW38" s="291"/>
      <c r="JHX38" s="291"/>
      <c r="JHY38" s="291"/>
      <c r="JHZ38" s="291"/>
      <c r="JIA38" s="291"/>
      <c r="JIB38" s="291"/>
      <c r="JIC38" s="291"/>
      <c r="JID38" s="291"/>
      <c r="JIE38" s="291"/>
      <c r="JIF38" s="291"/>
      <c r="JIG38" s="291"/>
      <c r="JIH38" s="291"/>
      <c r="JII38" s="291"/>
      <c r="JIJ38" s="291"/>
      <c r="JIK38" s="291"/>
      <c r="JIL38" s="291"/>
      <c r="JIM38" s="291"/>
      <c r="JIN38" s="291"/>
      <c r="JIO38" s="291"/>
      <c r="JIP38" s="291"/>
      <c r="JIQ38" s="291"/>
      <c r="JIR38" s="291"/>
      <c r="JIS38" s="291"/>
      <c r="JIT38" s="291"/>
      <c r="JIU38" s="291"/>
      <c r="JIV38" s="291"/>
      <c r="JIW38" s="291"/>
      <c r="JIX38" s="291"/>
      <c r="JIY38" s="291"/>
      <c r="JIZ38" s="291"/>
      <c r="JJA38" s="291"/>
      <c r="JJB38" s="291"/>
      <c r="JJC38" s="291"/>
      <c r="JJD38" s="291"/>
      <c r="JJE38" s="291"/>
      <c r="JJF38" s="291"/>
      <c r="JJG38" s="291"/>
      <c r="JJH38" s="291"/>
      <c r="JJI38" s="291"/>
      <c r="JJJ38" s="291"/>
      <c r="JJK38" s="291"/>
      <c r="JJL38" s="291"/>
      <c r="JJM38" s="291"/>
      <c r="JJN38" s="291"/>
      <c r="JJO38" s="291"/>
      <c r="JJP38" s="291"/>
      <c r="JJQ38" s="291"/>
      <c r="JJR38" s="291"/>
      <c r="JJS38" s="291"/>
      <c r="JJT38" s="291"/>
      <c r="JJU38" s="291"/>
      <c r="JJV38" s="291"/>
      <c r="JJW38" s="291"/>
      <c r="JJX38" s="291"/>
      <c r="JJY38" s="291"/>
      <c r="JJZ38" s="291"/>
      <c r="JKA38" s="291"/>
      <c r="JKB38" s="291"/>
      <c r="JKC38" s="291"/>
      <c r="JKD38" s="291"/>
      <c r="JKE38" s="291"/>
      <c r="JKF38" s="291"/>
      <c r="JKG38" s="291"/>
      <c r="JKH38" s="291"/>
      <c r="JKI38" s="291"/>
      <c r="JKJ38" s="291"/>
      <c r="JKK38" s="291"/>
      <c r="JKL38" s="291"/>
      <c r="JKM38" s="291"/>
      <c r="JKN38" s="291"/>
      <c r="JKO38" s="291"/>
      <c r="JKP38" s="291"/>
      <c r="JKQ38" s="291"/>
      <c r="JKR38" s="291"/>
      <c r="JKS38" s="291"/>
      <c r="JKT38" s="291"/>
      <c r="JKU38" s="291"/>
      <c r="JKV38" s="291"/>
      <c r="JKW38" s="291"/>
      <c r="JKX38" s="291"/>
      <c r="JKY38" s="291"/>
      <c r="JKZ38" s="291"/>
      <c r="JLA38" s="291"/>
      <c r="JLB38" s="291"/>
      <c r="JLC38" s="291"/>
      <c r="JLD38" s="291"/>
      <c r="JLE38" s="291"/>
      <c r="JLF38" s="291"/>
      <c r="JLG38" s="291"/>
      <c r="JLH38" s="291"/>
      <c r="JLI38" s="291"/>
      <c r="JLJ38" s="291"/>
      <c r="JLK38" s="291"/>
      <c r="JLL38" s="291"/>
      <c r="JLM38" s="291"/>
      <c r="JLN38" s="291"/>
      <c r="JLO38" s="291"/>
      <c r="JLP38" s="291"/>
      <c r="JLQ38" s="291"/>
      <c r="JLR38" s="291"/>
      <c r="JLS38" s="291"/>
      <c r="JLT38" s="291"/>
      <c r="JLU38" s="291"/>
      <c r="JLV38" s="291"/>
      <c r="JLW38" s="291"/>
      <c r="JLX38" s="291"/>
      <c r="JLY38" s="291"/>
      <c r="JLZ38" s="291"/>
      <c r="JMA38" s="291"/>
      <c r="JMB38" s="291"/>
      <c r="JMC38" s="291"/>
      <c r="JMD38" s="291"/>
      <c r="JME38" s="291"/>
      <c r="JMF38" s="291"/>
      <c r="JMG38" s="291"/>
      <c r="JMH38" s="291"/>
      <c r="JMI38" s="291"/>
      <c r="JMJ38" s="291"/>
      <c r="JMK38" s="291"/>
      <c r="JML38" s="291"/>
      <c r="JMM38" s="291"/>
      <c r="JMN38" s="291"/>
      <c r="JMO38" s="291"/>
      <c r="JMP38" s="291"/>
      <c r="JMQ38" s="291"/>
      <c r="JMR38" s="291"/>
      <c r="JMS38" s="291"/>
      <c r="JMT38" s="291"/>
      <c r="JMU38" s="291"/>
      <c r="JMV38" s="291"/>
      <c r="JMW38" s="291"/>
      <c r="JMX38" s="291"/>
      <c r="JMY38" s="291"/>
      <c r="JMZ38" s="291"/>
      <c r="JNA38" s="291"/>
      <c r="JNB38" s="291"/>
      <c r="JNC38" s="291"/>
      <c r="JND38" s="291"/>
      <c r="JNE38" s="291"/>
      <c r="JNF38" s="291"/>
      <c r="JNG38" s="291"/>
      <c r="JNH38" s="291"/>
      <c r="JNI38" s="291"/>
      <c r="JNJ38" s="291"/>
      <c r="JNK38" s="291"/>
      <c r="JNL38" s="291"/>
      <c r="JNM38" s="291"/>
      <c r="JNN38" s="291"/>
      <c r="JNO38" s="291"/>
      <c r="JNP38" s="291"/>
      <c r="JNQ38" s="291"/>
      <c r="JNR38" s="291"/>
      <c r="JNS38" s="291"/>
      <c r="JNT38" s="291"/>
      <c r="JNU38" s="291"/>
      <c r="JNV38" s="291"/>
      <c r="JNW38" s="291"/>
      <c r="JNX38" s="291"/>
      <c r="JNY38" s="291"/>
      <c r="JNZ38" s="291"/>
      <c r="JOA38" s="291"/>
      <c r="JOB38" s="291"/>
      <c r="JOC38" s="291"/>
      <c r="JOD38" s="291"/>
      <c r="JOE38" s="291"/>
      <c r="JOF38" s="291"/>
      <c r="JOG38" s="291"/>
      <c r="JOH38" s="291"/>
      <c r="JOI38" s="291"/>
      <c r="JOJ38" s="291"/>
      <c r="JOK38" s="291"/>
      <c r="JOL38" s="291"/>
      <c r="JOM38" s="291"/>
      <c r="JON38" s="291"/>
      <c r="JOO38" s="291"/>
      <c r="JOP38" s="291"/>
      <c r="JOQ38" s="291"/>
      <c r="JOR38" s="291"/>
      <c r="JOS38" s="291"/>
      <c r="JOT38" s="291"/>
      <c r="JOU38" s="291"/>
      <c r="JOV38" s="291"/>
      <c r="JOW38" s="291"/>
      <c r="JOX38" s="291"/>
      <c r="JOY38" s="291"/>
      <c r="JOZ38" s="291"/>
      <c r="JPA38" s="291"/>
      <c r="JPB38" s="291"/>
      <c r="JPC38" s="291"/>
      <c r="JPD38" s="291"/>
      <c r="JPE38" s="291"/>
      <c r="JPF38" s="291"/>
      <c r="JPG38" s="291"/>
      <c r="JPH38" s="291"/>
      <c r="JPI38" s="291"/>
      <c r="JPJ38" s="291"/>
      <c r="JPK38" s="291"/>
      <c r="JPL38" s="291"/>
      <c r="JPM38" s="291"/>
      <c r="JPN38" s="291"/>
      <c r="JPO38" s="291"/>
      <c r="JPP38" s="291"/>
      <c r="JPQ38" s="291"/>
      <c r="JPR38" s="291"/>
      <c r="JPS38" s="291"/>
      <c r="JPT38" s="291"/>
      <c r="JPU38" s="291"/>
      <c r="JPV38" s="291"/>
      <c r="JPW38" s="291"/>
      <c r="JPX38" s="291"/>
      <c r="JPY38" s="291"/>
      <c r="JPZ38" s="291"/>
      <c r="JQA38" s="291"/>
      <c r="JQB38" s="291"/>
      <c r="JQC38" s="291"/>
      <c r="JQD38" s="291"/>
      <c r="JQE38" s="291"/>
      <c r="JQF38" s="291"/>
      <c r="JQG38" s="291"/>
      <c r="JQH38" s="291"/>
      <c r="JQI38" s="291"/>
      <c r="JQJ38" s="291"/>
      <c r="JQK38" s="291"/>
      <c r="JQL38" s="291"/>
      <c r="JQM38" s="291"/>
      <c r="JQN38" s="291"/>
      <c r="JQO38" s="291"/>
      <c r="JQP38" s="291"/>
      <c r="JQQ38" s="291"/>
      <c r="JQR38" s="291"/>
      <c r="JQS38" s="291"/>
      <c r="JQT38" s="291"/>
      <c r="JQU38" s="291"/>
      <c r="JQV38" s="291"/>
      <c r="JQW38" s="291"/>
      <c r="JQX38" s="291"/>
      <c r="JQY38" s="291"/>
      <c r="JQZ38" s="291"/>
      <c r="JRA38" s="291"/>
      <c r="JRB38" s="291"/>
      <c r="JRC38" s="291"/>
      <c r="JRD38" s="291"/>
      <c r="JRE38" s="291"/>
      <c r="JRF38" s="291"/>
      <c r="JRG38" s="291"/>
      <c r="JRH38" s="291"/>
      <c r="JRI38" s="291"/>
      <c r="JRJ38" s="291"/>
      <c r="JRK38" s="291"/>
      <c r="JRL38" s="291"/>
      <c r="JRM38" s="291"/>
      <c r="JRN38" s="291"/>
      <c r="JRO38" s="291"/>
      <c r="JRP38" s="291"/>
      <c r="JRQ38" s="291"/>
      <c r="JRR38" s="291"/>
      <c r="JRS38" s="291"/>
      <c r="JRT38" s="291"/>
      <c r="JRU38" s="291"/>
      <c r="JRV38" s="291"/>
      <c r="JRW38" s="291"/>
      <c r="JRX38" s="291"/>
      <c r="JRY38" s="291"/>
      <c r="JRZ38" s="291"/>
      <c r="JSA38" s="291"/>
      <c r="JSB38" s="291"/>
      <c r="JSC38" s="291"/>
      <c r="JSD38" s="291"/>
      <c r="JSE38" s="291"/>
      <c r="JSF38" s="291"/>
      <c r="JSG38" s="291"/>
      <c r="JSH38" s="291"/>
      <c r="JSI38" s="291"/>
      <c r="JSJ38" s="291"/>
      <c r="JSK38" s="291"/>
      <c r="JSL38" s="291"/>
      <c r="JSM38" s="291"/>
      <c r="JSN38" s="291"/>
      <c r="JSO38" s="291"/>
      <c r="JSP38" s="291"/>
      <c r="JSQ38" s="291"/>
      <c r="JSR38" s="291"/>
      <c r="JSS38" s="291"/>
      <c r="JST38" s="291"/>
      <c r="JSU38" s="291"/>
      <c r="JSV38" s="291"/>
      <c r="JSW38" s="291"/>
      <c r="JSX38" s="291"/>
      <c r="JSY38" s="291"/>
      <c r="JSZ38" s="291"/>
      <c r="JTA38" s="291"/>
      <c r="JTB38" s="291"/>
      <c r="JTC38" s="291"/>
      <c r="JTD38" s="291"/>
      <c r="JTE38" s="291"/>
      <c r="JTF38" s="291"/>
      <c r="JTG38" s="291"/>
      <c r="JTH38" s="291"/>
      <c r="JTI38" s="291"/>
      <c r="JTJ38" s="291"/>
      <c r="JTK38" s="291"/>
      <c r="JTL38" s="291"/>
      <c r="JTM38" s="291"/>
      <c r="JTN38" s="291"/>
      <c r="JTO38" s="291"/>
      <c r="JTP38" s="291"/>
      <c r="JTQ38" s="291"/>
      <c r="JTR38" s="291"/>
      <c r="JTS38" s="291"/>
      <c r="JTT38" s="291"/>
      <c r="JTU38" s="291"/>
      <c r="JTV38" s="291"/>
      <c r="JTW38" s="291"/>
      <c r="JTX38" s="291"/>
      <c r="JTY38" s="291"/>
      <c r="JTZ38" s="291"/>
      <c r="JUA38" s="291"/>
      <c r="JUB38" s="291"/>
      <c r="JUC38" s="291"/>
      <c r="JUD38" s="291"/>
      <c r="JUE38" s="291"/>
      <c r="JUF38" s="291"/>
      <c r="JUG38" s="291"/>
      <c r="JUH38" s="291"/>
      <c r="JUI38" s="291"/>
      <c r="JUJ38" s="291"/>
      <c r="JUK38" s="291"/>
      <c r="JUL38" s="291"/>
      <c r="JUM38" s="291"/>
      <c r="JUN38" s="291"/>
      <c r="JUO38" s="291"/>
      <c r="JUP38" s="291"/>
      <c r="JUQ38" s="291"/>
      <c r="JUR38" s="291"/>
      <c r="JUS38" s="291"/>
      <c r="JUT38" s="291"/>
      <c r="JUU38" s="291"/>
      <c r="JUV38" s="291"/>
      <c r="JUW38" s="291"/>
      <c r="JUX38" s="291"/>
      <c r="JUY38" s="291"/>
      <c r="JUZ38" s="291"/>
      <c r="JVA38" s="291"/>
      <c r="JVB38" s="291"/>
      <c r="JVC38" s="291"/>
      <c r="JVD38" s="291"/>
      <c r="JVE38" s="291"/>
      <c r="JVF38" s="291"/>
      <c r="JVG38" s="291"/>
      <c r="JVH38" s="291"/>
      <c r="JVI38" s="291"/>
      <c r="JVJ38" s="291"/>
      <c r="JVK38" s="291"/>
      <c r="JVL38" s="291"/>
      <c r="JVM38" s="291"/>
      <c r="JVN38" s="291"/>
      <c r="JVO38" s="291"/>
      <c r="JVP38" s="291"/>
      <c r="JVQ38" s="291"/>
      <c r="JVR38" s="291"/>
      <c r="JVS38" s="291"/>
      <c r="JVT38" s="291"/>
      <c r="JVU38" s="291"/>
      <c r="JVV38" s="291"/>
      <c r="JVW38" s="291"/>
      <c r="JVX38" s="291"/>
      <c r="JVY38" s="291"/>
      <c r="JVZ38" s="291"/>
      <c r="JWA38" s="291"/>
      <c r="JWB38" s="291"/>
      <c r="JWC38" s="291"/>
      <c r="JWD38" s="291"/>
      <c r="JWE38" s="291"/>
      <c r="JWF38" s="291"/>
      <c r="JWG38" s="291"/>
      <c r="JWH38" s="291"/>
      <c r="JWI38" s="291"/>
      <c r="JWJ38" s="291"/>
      <c r="JWK38" s="291"/>
      <c r="JWL38" s="291"/>
      <c r="JWM38" s="291"/>
      <c r="JWN38" s="291"/>
      <c r="JWO38" s="291"/>
      <c r="JWP38" s="291"/>
      <c r="JWQ38" s="291"/>
      <c r="JWR38" s="291"/>
      <c r="JWS38" s="291"/>
      <c r="JWT38" s="291"/>
      <c r="JWU38" s="291"/>
      <c r="JWV38" s="291"/>
      <c r="JWW38" s="291"/>
      <c r="JWX38" s="291"/>
      <c r="JWY38" s="291"/>
      <c r="JWZ38" s="291"/>
      <c r="JXA38" s="291"/>
      <c r="JXB38" s="291"/>
      <c r="JXC38" s="291"/>
      <c r="JXD38" s="291"/>
      <c r="JXE38" s="291"/>
      <c r="JXF38" s="291"/>
      <c r="JXG38" s="291"/>
      <c r="JXH38" s="291"/>
      <c r="JXI38" s="291"/>
      <c r="JXJ38" s="291"/>
      <c r="JXK38" s="291"/>
      <c r="JXL38" s="291"/>
      <c r="JXM38" s="291"/>
      <c r="JXN38" s="291"/>
      <c r="JXO38" s="291"/>
      <c r="JXP38" s="291"/>
      <c r="JXQ38" s="291"/>
      <c r="JXR38" s="291"/>
      <c r="JXS38" s="291"/>
      <c r="JXT38" s="291"/>
      <c r="JXU38" s="291"/>
      <c r="JXV38" s="291"/>
      <c r="JXW38" s="291"/>
      <c r="JXX38" s="291"/>
      <c r="JXY38" s="291"/>
      <c r="JXZ38" s="291"/>
      <c r="JYA38" s="291"/>
      <c r="JYB38" s="291"/>
      <c r="JYC38" s="291"/>
      <c r="JYD38" s="291"/>
      <c r="JYE38" s="291"/>
      <c r="JYF38" s="291"/>
      <c r="JYG38" s="291"/>
      <c r="JYH38" s="291"/>
      <c r="JYI38" s="291"/>
      <c r="JYJ38" s="291"/>
      <c r="JYK38" s="291"/>
      <c r="JYL38" s="291"/>
      <c r="JYM38" s="291"/>
      <c r="JYN38" s="291"/>
      <c r="JYO38" s="291"/>
      <c r="JYP38" s="291"/>
      <c r="JYQ38" s="291"/>
      <c r="JYR38" s="291"/>
      <c r="JYS38" s="291"/>
      <c r="JYT38" s="291"/>
      <c r="JYU38" s="291"/>
      <c r="JYV38" s="291"/>
      <c r="JYW38" s="291"/>
      <c r="JYX38" s="291"/>
      <c r="JYY38" s="291"/>
      <c r="JYZ38" s="291"/>
      <c r="JZA38" s="291"/>
      <c r="JZB38" s="291"/>
      <c r="JZC38" s="291"/>
      <c r="JZD38" s="291"/>
      <c r="JZE38" s="291"/>
      <c r="JZF38" s="291"/>
      <c r="JZG38" s="291"/>
      <c r="JZH38" s="291"/>
      <c r="JZI38" s="291"/>
      <c r="JZJ38" s="291"/>
      <c r="JZK38" s="291"/>
      <c r="JZL38" s="291"/>
      <c r="JZM38" s="291"/>
      <c r="JZN38" s="291"/>
      <c r="JZO38" s="291"/>
      <c r="JZP38" s="291"/>
      <c r="JZQ38" s="291"/>
      <c r="JZR38" s="291"/>
      <c r="JZS38" s="291"/>
      <c r="JZT38" s="291"/>
      <c r="JZU38" s="291"/>
      <c r="JZV38" s="291"/>
      <c r="JZW38" s="291"/>
      <c r="JZX38" s="291"/>
      <c r="JZY38" s="291"/>
      <c r="JZZ38" s="291"/>
      <c r="KAA38" s="291"/>
      <c r="KAB38" s="291"/>
      <c r="KAC38" s="291"/>
      <c r="KAD38" s="291"/>
      <c r="KAE38" s="291"/>
      <c r="KAF38" s="291"/>
      <c r="KAG38" s="291"/>
      <c r="KAH38" s="291"/>
      <c r="KAI38" s="291"/>
      <c r="KAJ38" s="291"/>
      <c r="KAK38" s="291"/>
      <c r="KAL38" s="291"/>
      <c r="KAM38" s="291"/>
      <c r="KAN38" s="291"/>
      <c r="KAO38" s="291"/>
      <c r="KAP38" s="291"/>
      <c r="KAQ38" s="291"/>
      <c r="KAR38" s="291"/>
      <c r="KAS38" s="291"/>
      <c r="KAT38" s="291"/>
      <c r="KAU38" s="291"/>
      <c r="KAV38" s="291"/>
      <c r="KAW38" s="291"/>
      <c r="KAX38" s="291"/>
      <c r="KAY38" s="291"/>
      <c r="KAZ38" s="291"/>
      <c r="KBA38" s="291"/>
      <c r="KBB38" s="291"/>
      <c r="KBC38" s="291"/>
      <c r="KBD38" s="291"/>
      <c r="KBE38" s="291"/>
      <c r="KBF38" s="291"/>
      <c r="KBG38" s="291"/>
      <c r="KBH38" s="291"/>
      <c r="KBI38" s="291"/>
      <c r="KBJ38" s="291"/>
      <c r="KBK38" s="291"/>
      <c r="KBL38" s="291"/>
      <c r="KBM38" s="291"/>
      <c r="KBN38" s="291"/>
      <c r="KBO38" s="291"/>
      <c r="KBP38" s="291"/>
      <c r="KBQ38" s="291"/>
      <c r="KBR38" s="291"/>
      <c r="KBS38" s="291"/>
      <c r="KBT38" s="291"/>
      <c r="KBU38" s="291"/>
      <c r="KBV38" s="291"/>
      <c r="KBW38" s="291"/>
      <c r="KBX38" s="291"/>
      <c r="KBY38" s="291"/>
      <c r="KBZ38" s="291"/>
      <c r="KCA38" s="291"/>
      <c r="KCB38" s="291"/>
      <c r="KCC38" s="291"/>
      <c r="KCD38" s="291"/>
      <c r="KCE38" s="291"/>
      <c r="KCF38" s="291"/>
      <c r="KCG38" s="291"/>
      <c r="KCH38" s="291"/>
      <c r="KCI38" s="291"/>
      <c r="KCJ38" s="291"/>
      <c r="KCK38" s="291"/>
      <c r="KCL38" s="291"/>
      <c r="KCM38" s="291"/>
      <c r="KCN38" s="291"/>
      <c r="KCO38" s="291"/>
      <c r="KCP38" s="291"/>
      <c r="KCQ38" s="291"/>
      <c r="KCR38" s="291"/>
      <c r="KCS38" s="291"/>
      <c r="KCT38" s="291"/>
      <c r="KCU38" s="291"/>
      <c r="KCV38" s="291"/>
      <c r="KCW38" s="291"/>
      <c r="KCX38" s="291"/>
      <c r="KCY38" s="291"/>
      <c r="KCZ38" s="291"/>
      <c r="KDA38" s="291"/>
      <c r="KDB38" s="291"/>
      <c r="KDC38" s="291"/>
      <c r="KDD38" s="291"/>
      <c r="KDE38" s="291"/>
      <c r="KDF38" s="291"/>
      <c r="KDG38" s="291"/>
      <c r="KDH38" s="291"/>
      <c r="KDI38" s="291"/>
      <c r="KDJ38" s="291"/>
      <c r="KDK38" s="291"/>
      <c r="KDL38" s="291"/>
      <c r="KDM38" s="291"/>
      <c r="KDN38" s="291"/>
      <c r="KDO38" s="291"/>
      <c r="KDP38" s="291"/>
      <c r="KDQ38" s="291"/>
      <c r="KDR38" s="291"/>
      <c r="KDS38" s="291"/>
      <c r="KDT38" s="291"/>
      <c r="KDU38" s="291"/>
      <c r="KDV38" s="291"/>
      <c r="KDW38" s="291"/>
      <c r="KDX38" s="291"/>
      <c r="KDY38" s="291"/>
      <c r="KDZ38" s="291"/>
      <c r="KEA38" s="291"/>
      <c r="KEB38" s="291"/>
      <c r="KEC38" s="291"/>
      <c r="KED38" s="291"/>
      <c r="KEE38" s="291"/>
      <c r="KEF38" s="291"/>
      <c r="KEG38" s="291"/>
      <c r="KEH38" s="291"/>
      <c r="KEI38" s="291"/>
      <c r="KEJ38" s="291"/>
      <c r="KEK38" s="291"/>
      <c r="KEL38" s="291"/>
      <c r="KEM38" s="291"/>
      <c r="KEN38" s="291"/>
      <c r="KEO38" s="291"/>
      <c r="KEP38" s="291"/>
      <c r="KEQ38" s="291"/>
      <c r="KER38" s="291"/>
      <c r="KES38" s="291"/>
      <c r="KET38" s="291"/>
      <c r="KEU38" s="291"/>
      <c r="KEV38" s="291"/>
      <c r="KEW38" s="291"/>
      <c r="KEX38" s="291"/>
      <c r="KEY38" s="291"/>
      <c r="KEZ38" s="291"/>
      <c r="KFA38" s="291"/>
      <c r="KFB38" s="291"/>
      <c r="KFC38" s="291"/>
      <c r="KFD38" s="291"/>
      <c r="KFE38" s="291"/>
      <c r="KFF38" s="291"/>
      <c r="KFG38" s="291"/>
      <c r="KFH38" s="291"/>
      <c r="KFI38" s="291"/>
      <c r="KFJ38" s="291"/>
      <c r="KFK38" s="291"/>
      <c r="KFL38" s="291"/>
      <c r="KFM38" s="291"/>
      <c r="KFN38" s="291"/>
      <c r="KFO38" s="291"/>
      <c r="KFP38" s="291"/>
      <c r="KFQ38" s="291"/>
      <c r="KFR38" s="291"/>
      <c r="KFS38" s="291"/>
      <c r="KFT38" s="291"/>
      <c r="KFU38" s="291"/>
      <c r="KFV38" s="291"/>
      <c r="KFW38" s="291"/>
      <c r="KFX38" s="291"/>
      <c r="KFY38" s="291"/>
      <c r="KFZ38" s="291"/>
      <c r="KGA38" s="291"/>
      <c r="KGB38" s="291"/>
      <c r="KGC38" s="291"/>
      <c r="KGD38" s="291"/>
      <c r="KGE38" s="291"/>
      <c r="KGF38" s="291"/>
      <c r="KGG38" s="291"/>
      <c r="KGH38" s="291"/>
      <c r="KGI38" s="291"/>
      <c r="KGJ38" s="291"/>
      <c r="KGK38" s="291"/>
      <c r="KGL38" s="291"/>
      <c r="KGM38" s="291"/>
      <c r="KGN38" s="291"/>
      <c r="KGO38" s="291"/>
      <c r="KGP38" s="291"/>
      <c r="KGQ38" s="291"/>
      <c r="KGR38" s="291"/>
      <c r="KGS38" s="291"/>
      <c r="KGT38" s="291"/>
      <c r="KGU38" s="291"/>
      <c r="KGV38" s="291"/>
      <c r="KGW38" s="291"/>
      <c r="KGX38" s="291"/>
      <c r="KGY38" s="291"/>
      <c r="KGZ38" s="291"/>
      <c r="KHA38" s="291"/>
      <c r="KHB38" s="291"/>
      <c r="KHC38" s="291"/>
      <c r="KHD38" s="291"/>
      <c r="KHE38" s="291"/>
      <c r="KHF38" s="291"/>
      <c r="KHG38" s="291"/>
      <c r="KHH38" s="291"/>
      <c r="KHI38" s="291"/>
      <c r="KHJ38" s="291"/>
      <c r="KHK38" s="291"/>
      <c r="KHL38" s="291"/>
      <c r="KHM38" s="291"/>
      <c r="KHN38" s="291"/>
      <c r="KHO38" s="291"/>
      <c r="KHP38" s="291"/>
      <c r="KHQ38" s="291"/>
      <c r="KHR38" s="291"/>
      <c r="KHS38" s="291"/>
      <c r="KHT38" s="291"/>
      <c r="KHU38" s="291"/>
      <c r="KHV38" s="291"/>
      <c r="KHW38" s="291"/>
      <c r="KHX38" s="291"/>
      <c r="KHY38" s="291"/>
      <c r="KHZ38" s="291"/>
      <c r="KIA38" s="291"/>
      <c r="KIB38" s="291"/>
      <c r="KIC38" s="291"/>
      <c r="KID38" s="291"/>
      <c r="KIE38" s="291"/>
      <c r="KIF38" s="291"/>
      <c r="KIG38" s="291"/>
      <c r="KIH38" s="291"/>
      <c r="KII38" s="291"/>
      <c r="KIJ38" s="291"/>
      <c r="KIK38" s="291"/>
      <c r="KIL38" s="291"/>
      <c r="KIM38" s="291"/>
      <c r="KIN38" s="291"/>
      <c r="KIO38" s="291"/>
      <c r="KIP38" s="291"/>
      <c r="KIQ38" s="291"/>
      <c r="KIR38" s="291"/>
      <c r="KIS38" s="291"/>
      <c r="KIT38" s="291"/>
      <c r="KIU38" s="291"/>
      <c r="KIV38" s="291"/>
      <c r="KIW38" s="291"/>
      <c r="KIX38" s="291"/>
      <c r="KIY38" s="291"/>
      <c r="KIZ38" s="291"/>
      <c r="KJA38" s="291"/>
      <c r="KJB38" s="291"/>
      <c r="KJC38" s="291"/>
      <c r="KJD38" s="291"/>
      <c r="KJE38" s="291"/>
      <c r="KJF38" s="291"/>
      <c r="KJG38" s="291"/>
      <c r="KJH38" s="291"/>
      <c r="KJI38" s="291"/>
      <c r="KJJ38" s="291"/>
      <c r="KJK38" s="291"/>
      <c r="KJL38" s="291"/>
      <c r="KJM38" s="291"/>
      <c r="KJN38" s="291"/>
      <c r="KJO38" s="291"/>
      <c r="KJP38" s="291"/>
      <c r="KJQ38" s="291"/>
      <c r="KJR38" s="291"/>
      <c r="KJS38" s="291"/>
      <c r="KJT38" s="291"/>
      <c r="KJU38" s="291"/>
      <c r="KJV38" s="291"/>
      <c r="KJW38" s="291"/>
      <c r="KJX38" s="291"/>
      <c r="KJY38" s="291"/>
      <c r="KJZ38" s="291"/>
      <c r="KKA38" s="291"/>
      <c r="KKB38" s="291"/>
      <c r="KKC38" s="291"/>
      <c r="KKD38" s="291"/>
      <c r="KKE38" s="291"/>
      <c r="KKF38" s="291"/>
      <c r="KKG38" s="291"/>
      <c r="KKH38" s="291"/>
      <c r="KKI38" s="291"/>
      <c r="KKJ38" s="291"/>
      <c r="KKK38" s="291"/>
      <c r="KKL38" s="291"/>
      <c r="KKM38" s="291"/>
      <c r="KKN38" s="291"/>
      <c r="KKO38" s="291"/>
      <c r="KKP38" s="291"/>
      <c r="KKQ38" s="291"/>
      <c r="KKR38" s="291"/>
      <c r="KKS38" s="291"/>
      <c r="KKT38" s="291"/>
      <c r="KKU38" s="291"/>
      <c r="KKV38" s="291"/>
      <c r="KKW38" s="291"/>
      <c r="KKX38" s="291"/>
      <c r="KKY38" s="291"/>
      <c r="KKZ38" s="291"/>
      <c r="KLA38" s="291"/>
      <c r="KLB38" s="291"/>
      <c r="KLC38" s="291"/>
      <c r="KLD38" s="291"/>
      <c r="KLE38" s="291"/>
      <c r="KLF38" s="291"/>
      <c r="KLG38" s="291"/>
      <c r="KLH38" s="291"/>
      <c r="KLI38" s="291"/>
      <c r="KLJ38" s="291"/>
      <c r="KLK38" s="291"/>
      <c r="KLL38" s="291"/>
      <c r="KLM38" s="291"/>
      <c r="KLN38" s="291"/>
      <c r="KLO38" s="291"/>
      <c r="KLP38" s="291"/>
      <c r="KLQ38" s="291"/>
      <c r="KLR38" s="291"/>
      <c r="KLS38" s="291"/>
      <c r="KLT38" s="291"/>
      <c r="KLU38" s="291"/>
      <c r="KLV38" s="291"/>
      <c r="KLW38" s="291"/>
      <c r="KLX38" s="291"/>
      <c r="KLY38" s="291"/>
      <c r="KLZ38" s="291"/>
      <c r="KMA38" s="291"/>
      <c r="KMB38" s="291"/>
      <c r="KMC38" s="291"/>
      <c r="KMD38" s="291"/>
      <c r="KME38" s="291"/>
      <c r="KMF38" s="291"/>
      <c r="KMG38" s="291"/>
      <c r="KMH38" s="291"/>
      <c r="KMI38" s="291"/>
      <c r="KMJ38" s="291"/>
      <c r="KMK38" s="291"/>
      <c r="KML38" s="291"/>
      <c r="KMM38" s="291"/>
      <c r="KMN38" s="291"/>
      <c r="KMO38" s="291"/>
      <c r="KMP38" s="291"/>
      <c r="KMQ38" s="291"/>
      <c r="KMR38" s="291"/>
      <c r="KMS38" s="291"/>
      <c r="KMT38" s="291"/>
      <c r="KMU38" s="291"/>
      <c r="KMV38" s="291"/>
      <c r="KMW38" s="291"/>
      <c r="KMX38" s="291"/>
      <c r="KMY38" s="291"/>
      <c r="KMZ38" s="291"/>
      <c r="KNA38" s="291"/>
      <c r="KNB38" s="291"/>
      <c r="KNC38" s="291"/>
      <c r="KND38" s="291"/>
      <c r="KNE38" s="291"/>
      <c r="KNF38" s="291"/>
      <c r="KNG38" s="291"/>
      <c r="KNH38" s="291"/>
      <c r="KNI38" s="291"/>
      <c r="KNJ38" s="291"/>
      <c r="KNK38" s="291"/>
      <c r="KNL38" s="291"/>
      <c r="KNM38" s="291"/>
      <c r="KNN38" s="291"/>
      <c r="KNO38" s="291"/>
      <c r="KNP38" s="291"/>
      <c r="KNQ38" s="291"/>
      <c r="KNR38" s="291"/>
      <c r="KNS38" s="291"/>
      <c r="KNT38" s="291"/>
      <c r="KNU38" s="291"/>
      <c r="KNV38" s="291"/>
      <c r="KNW38" s="291"/>
      <c r="KNX38" s="291"/>
      <c r="KNY38" s="291"/>
      <c r="KNZ38" s="291"/>
      <c r="KOA38" s="291"/>
      <c r="KOB38" s="291"/>
      <c r="KOC38" s="291"/>
      <c r="KOD38" s="291"/>
      <c r="KOE38" s="291"/>
      <c r="KOF38" s="291"/>
      <c r="KOG38" s="291"/>
      <c r="KOH38" s="291"/>
      <c r="KOI38" s="291"/>
      <c r="KOJ38" s="291"/>
      <c r="KOK38" s="291"/>
      <c r="KOL38" s="291"/>
      <c r="KOM38" s="291"/>
      <c r="KON38" s="291"/>
      <c r="KOO38" s="291"/>
      <c r="KOP38" s="291"/>
      <c r="KOQ38" s="291"/>
      <c r="KOR38" s="291"/>
      <c r="KOS38" s="291"/>
      <c r="KOT38" s="291"/>
      <c r="KOU38" s="291"/>
      <c r="KOV38" s="291"/>
      <c r="KOW38" s="291"/>
      <c r="KOX38" s="291"/>
      <c r="KOY38" s="291"/>
      <c r="KOZ38" s="291"/>
      <c r="KPA38" s="291"/>
      <c r="KPB38" s="291"/>
      <c r="KPC38" s="291"/>
      <c r="KPD38" s="291"/>
      <c r="KPE38" s="291"/>
      <c r="KPF38" s="291"/>
      <c r="KPG38" s="291"/>
      <c r="KPH38" s="291"/>
      <c r="KPI38" s="291"/>
      <c r="KPJ38" s="291"/>
      <c r="KPK38" s="291"/>
      <c r="KPL38" s="291"/>
      <c r="KPM38" s="291"/>
      <c r="KPN38" s="291"/>
      <c r="KPO38" s="291"/>
      <c r="KPP38" s="291"/>
      <c r="KPQ38" s="291"/>
      <c r="KPR38" s="291"/>
      <c r="KPS38" s="291"/>
      <c r="KPT38" s="291"/>
      <c r="KPU38" s="291"/>
      <c r="KPV38" s="291"/>
      <c r="KPW38" s="291"/>
      <c r="KPX38" s="291"/>
      <c r="KPY38" s="291"/>
      <c r="KPZ38" s="291"/>
      <c r="KQA38" s="291"/>
      <c r="KQB38" s="291"/>
      <c r="KQC38" s="291"/>
      <c r="KQD38" s="291"/>
      <c r="KQE38" s="291"/>
      <c r="KQF38" s="291"/>
      <c r="KQG38" s="291"/>
      <c r="KQH38" s="291"/>
      <c r="KQI38" s="291"/>
      <c r="KQJ38" s="291"/>
      <c r="KQK38" s="291"/>
      <c r="KQL38" s="291"/>
      <c r="KQM38" s="291"/>
      <c r="KQN38" s="291"/>
      <c r="KQO38" s="291"/>
      <c r="KQP38" s="291"/>
      <c r="KQQ38" s="291"/>
      <c r="KQR38" s="291"/>
      <c r="KQS38" s="291"/>
      <c r="KQT38" s="291"/>
      <c r="KQU38" s="291"/>
      <c r="KQV38" s="291"/>
      <c r="KQW38" s="291"/>
      <c r="KQX38" s="291"/>
      <c r="KQY38" s="291"/>
      <c r="KQZ38" s="291"/>
      <c r="KRA38" s="291"/>
      <c r="KRB38" s="291"/>
      <c r="KRC38" s="291"/>
      <c r="KRD38" s="291"/>
      <c r="KRE38" s="291"/>
      <c r="KRF38" s="291"/>
      <c r="KRG38" s="291"/>
      <c r="KRH38" s="291"/>
      <c r="KRI38" s="291"/>
      <c r="KRJ38" s="291"/>
      <c r="KRK38" s="291"/>
      <c r="KRL38" s="291"/>
      <c r="KRM38" s="291"/>
      <c r="KRN38" s="291"/>
      <c r="KRO38" s="291"/>
      <c r="KRP38" s="291"/>
      <c r="KRQ38" s="291"/>
      <c r="KRR38" s="291"/>
      <c r="KRS38" s="291"/>
      <c r="KRT38" s="291"/>
      <c r="KRU38" s="291"/>
      <c r="KRV38" s="291"/>
      <c r="KRW38" s="291"/>
      <c r="KRX38" s="291"/>
      <c r="KRY38" s="291"/>
      <c r="KRZ38" s="291"/>
      <c r="KSA38" s="291"/>
      <c r="KSB38" s="291"/>
      <c r="KSC38" s="291"/>
      <c r="KSD38" s="291"/>
      <c r="KSE38" s="291"/>
      <c r="KSF38" s="291"/>
      <c r="KSG38" s="291"/>
      <c r="KSH38" s="291"/>
      <c r="KSI38" s="291"/>
      <c r="KSJ38" s="291"/>
      <c r="KSK38" s="291"/>
      <c r="KSL38" s="291"/>
      <c r="KSM38" s="291"/>
      <c r="KSN38" s="291"/>
      <c r="KSO38" s="291"/>
      <c r="KSP38" s="291"/>
      <c r="KSQ38" s="291"/>
      <c r="KSR38" s="291"/>
      <c r="KSS38" s="291"/>
      <c r="KST38" s="291"/>
      <c r="KSU38" s="291"/>
      <c r="KSV38" s="291"/>
      <c r="KSW38" s="291"/>
      <c r="KSX38" s="291"/>
      <c r="KSY38" s="291"/>
      <c r="KSZ38" s="291"/>
      <c r="KTA38" s="291"/>
      <c r="KTB38" s="291"/>
      <c r="KTC38" s="291"/>
      <c r="KTD38" s="291"/>
      <c r="KTE38" s="291"/>
      <c r="KTF38" s="291"/>
      <c r="KTG38" s="291"/>
      <c r="KTH38" s="291"/>
      <c r="KTI38" s="291"/>
      <c r="KTJ38" s="291"/>
      <c r="KTK38" s="291"/>
      <c r="KTL38" s="291"/>
      <c r="KTM38" s="291"/>
      <c r="KTN38" s="291"/>
      <c r="KTO38" s="291"/>
      <c r="KTP38" s="291"/>
      <c r="KTQ38" s="291"/>
      <c r="KTR38" s="291"/>
      <c r="KTS38" s="291"/>
      <c r="KTT38" s="291"/>
      <c r="KTU38" s="291"/>
      <c r="KTV38" s="291"/>
      <c r="KTW38" s="291"/>
      <c r="KTX38" s="291"/>
      <c r="KTY38" s="291"/>
      <c r="KTZ38" s="291"/>
      <c r="KUA38" s="291"/>
      <c r="KUB38" s="291"/>
      <c r="KUC38" s="291"/>
      <c r="KUD38" s="291"/>
      <c r="KUE38" s="291"/>
      <c r="KUF38" s="291"/>
      <c r="KUG38" s="291"/>
      <c r="KUH38" s="291"/>
      <c r="KUI38" s="291"/>
      <c r="KUJ38" s="291"/>
      <c r="KUK38" s="291"/>
      <c r="KUL38" s="291"/>
      <c r="KUM38" s="291"/>
      <c r="KUN38" s="291"/>
      <c r="KUO38" s="291"/>
      <c r="KUP38" s="291"/>
      <c r="KUQ38" s="291"/>
      <c r="KUR38" s="291"/>
      <c r="KUS38" s="291"/>
      <c r="KUT38" s="291"/>
      <c r="KUU38" s="291"/>
      <c r="KUV38" s="291"/>
      <c r="KUW38" s="291"/>
      <c r="KUX38" s="291"/>
      <c r="KUY38" s="291"/>
      <c r="KUZ38" s="291"/>
      <c r="KVA38" s="291"/>
      <c r="KVB38" s="291"/>
      <c r="KVC38" s="291"/>
      <c r="KVD38" s="291"/>
      <c r="KVE38" s="291"/>
      <c r="KVF38" s="291"/>
      <c r="KVG38" s="291"/>
      <c r="KVH38" s="291"/>
      <c r="KVI38" s="291"/>
      <c r="KVJ38" s="291"/>
      <c r="KVK38" s="291"/>
      <c r="KVL38" s="291"/>
      <c r="KVM38" s="291"/>
      <c r="KVN38" s="291"/>
      <c r="KVO38" s="291"/>
      <c r="KVP38" s="291"/>
      <c r="KVQ38" s="291"/>
      <c r="KVR38" s="291"/>
      <c r="KVS38" s="291"/>
      <c r="KVT38" s="291"/>
      <c r="KVU38" s="291"/>
      <c r="KVV38" s="291"/>
      <c r="KVW38" s="291"/>
      <c r="KVX38" s="291"/>
      <c r="KVY38" s="291"/>
      <c r="KVZ38" s="291"/>
      <c r="KWA38" s="291"/>
      <c r="KWB38" s="291"/>
      <c r="KWC38" s="291"/>
      <c r="KWD38" s="291"/>
      <c r="KWE38" s="291"/>
      <c r="KWF38" s="291"/>
      <c r="KWG38" s="291"/>
      <c r="KWH38" s="291"/>
      <c r="KWI38" s="291"/>
      <c r="KWJ38" s="291"/>
      <c r="KWK38" s="291"/>
      <c r="KWL38" s="291"/>
      <c r="KWM38" s="291"/>
      <c r="KWN38" s="291"/>
      <c r="KWO38" s="291"/>
      <c r="KWP38" s="291"/>
      <c r="KWQ38" s="291"/>
      <c r="KWR38" s="291"/>
      <c r="KWS38" s="291"/>
      <c r="KWT38" s="291"/>
      <c r="KWU38" s="291"/>
      <c r="KWV38" s="291"/>
      <c r="KWW38" s="291"/>
      <c r="KWX38" s="291"/>
      <c r="KWY38" s="291"/>
      <c r="KWZ38" s="291"/>
      <c r="KXA38" s="291"/>
      <c r="KXB38" s="291"/>
      <c r="KXC38" s="291"/>
      <c r="KXD38" s="291"/>
      <c r="KXE38" s="291"/>
      <c r="KXF38" s="291"/>
      <c r="KXG38" s="291"/>
      <c r="KXH38" s="291"/>
      <c r="KXI38" s="291"/>
      <c r="KXJ38" s="291"/>
      <c r="KXK38" s="291"/>
      <c r="KXL38" s="291"/>
      <c r="KXM38" s="291"/>
      <c r="KXN38" s="291"/>
      <c r="KXO38" s="291"/>
      <c r="KXP38" s="291"/>
      <c r="KXQ38" s="291"/>
      <c r="KXR38" s="291"/>
      <c r="KXS38" s="291"/>
      <c r="KXT38" s="291"/>
      <c r="KXU38" s="291"/>
      <c r="KXV38" s="291"/>
      <c r="KXW38" s="291"/>
      <c r="KXX38" s="291"/>
      <c r="KXY38" s="291"/>
      <c r="KXZ38" s="291"/>
      <c r="KYA38" s="291"/>
      <c r="KYB38" s="291"/>
      <c r="KYC38" s="291"/>
      <c r="KYD38" s="291"/>
      <c r="KYE38" s="291"/>
      <c r="KYF38" s="291"/>
      <c r="KYG38" s="291"/>
      <c r="KYH38" s="291"/>
      <c r="KYI38" s="291"/>
      <c r="KYJ38" s="291"/>
      <c r="KYK38" s="291"/>
      <c r="KYL38" s="291"/>
      <c r="KYM38" s="291"/>
      <c r="KYN38" s="291"/>
      <c r="KYO38" s="291"/>
      <c r="KYP38" s="291"/>
      <c r="KYQ38" s="291"/>
      <c r="KYR38" s="291"/>
      <c r="KYS38" s="291"/>
      <c r="KYT38" s="291"/>
      <c r="KYU38" s="291"/>
      <c r="KYV38" s="291"/>
      <c r="KYW38" s="291"/>
      <c r="KYX38" s="291"/>
      <c r="KYY38" s="291"/>
      <c r="KYZ38" s="291"/>
      <c r="KZA38" s="291"/>
      <c r="KZB38" s="291"/>
      <c r="KZC38" s="291"/>
      <c r="KZD38" s="291"/>
      <c r="KZE38" s="291"/>
      <c r="KZF38" s="291"/>
      <c r="KZG38" s="291"/>
      <c r="KZH38" s="291"/>
      <c r="KZI38" s="291"/>
      <c r="KZJ38" s="291"/>
      <c r="KZK38" s="291"/>
      <c r="KZL38" s="291"/>
      <c r="KZM38" s="291"/>
      <c r="KZN38" s="291"/>
      <c r="KZO38" s="291"/>
      <c r="KZP38" s="291"/>
      <c r="KZQ38" s="291"/>
      <c r="KZR38" s="291"/>
      <c r="KZS38" s="291"/>
      <c r="KZT38" s="291"/>
      <c r="KZU38" s="291"/>
      <c r="KZV38" s="291"/>
      <c r="KZW38" s="291"/>
      <c r="KZX38" s="291"/>
      <c r="KZY38" s="291"/>
      <c r="KZZ38" s="291"/>
      <c r="LAA38" s="291"/>
      <c r="LAB38" s="291"/>
      <c r="LAC38" s="291"/>
      <c r="LAD38" s="291"/>
      <c r="LAE38" s="291"/>
      <c r="LAF38" s="291"/>
      <c r="LAG38" s="291"/>
      <c r="LAH38" s="291"/>
      <c r="LAI38" s="291"/>
      <c r="LAJ38" s="291"/>
      <c r="LAK38" s="291"/>
      <c r="LAL38" s="291"/>
      <c r="LAM38" s="291"/>
      <c r="LAN38" s="291"/>
      <c r="LAO38" s="291"/>
      <c r="LAP38" s="291"/>
      <c r="LAQ38" s="291"/>
      <c r="LAR38" s="291"/>
      <c r="LAS38" s="291"/>
      <c r="LAT38" s="291"/>
      <c r="LAU38" s="291"/>
      <c r="LAV38" s="291"/>
      <c r="LAW38" s="291"/>
      <c r="LAX38" s="291"/>
      <c r="LAY38" s="291"/>
      <c r="LAZ38" s="291"/>
      <c r="LBA38" s="291"/>
      <c r="LBB38" s="291"/>
      <c r="LBC38" s="291"/>
      <c r="LBD38" s="291"/>
      <c r="LBE38" s="291"/>
      <c r="LBF38" s="291"/>
      <c r="LBG38" s="291"/>
      <c r="LBH38" s="291"/>
      <c r="LBI38" s="291"/>
      <c r="LBJ38" s="291"/>
      <c r="LBK38" s="291"/>
      <c r="LBL38" s="291"/>
      <c r="LBM38" s="291"/>
      <c r="LBN38" s="291"/>
      <c r="LBO38" s="291"/>
      <c r="LBP38" s="291"/>
      <c r="LBQ38" s="291"/>
      <c r="LBR38" s="291"/>
      <c r="LBS38" s="291"/>
      <c r="LBT38" s="291"/>
      <c r="LBU38" s="291"/>
      <c r="LBV38" s="291"/>
      <c r="LBW38" s="291"/>
      <c r="LBX38" s="291"/>
      <c r="LBY38" s="291"/>
      <c r="LBZ38" s="291"/>
      <c r="LCA38" s="291"/>
      <c r="LCB38" s="291"/>
      <c r="LCC38" s="291"/>
      <c r="LCD38" s="291"/>
      <c r="LCE38" s="291"/>
      <c r="LCF38" s="291"/>
      <c r="LCG38" s="291"/>
      <c r="LCH38" s="291"/>
      <c r="LCI38" s="291"/>
      <c r="LCJ38" s="291"/>
      <c r="LCK38" s="291"/>
      <c r="LCL38" s="291"/>
      <c r="LCM38" s="291"/>
      <c r="LCN38" s="291"/>
      <c r="LCO38" s="291"/>
      <c r="LCP38" s="291"/>
      <c r="LCQ38" s="291"/>
      <c r="LCR38" s="291"/>
      <c r="LCS38" s="291"/>
      <c r="LCT38" s="291"/>
      <c r="LCU38" s="291"/>
      <c r="LCV38" s="291"/>
      <c r="LCW38" s="291"/>
      <c r="LCX38" s="291"/>
      <c r="LCY38" s="291"/>
      <c r="LCZ38" s="291"/>
      <c r="LDA38" s="291"/>
      <c r="LDB38" s="291"/>
      <c r="LDC38" s="291"/>
      <c r="LDD38" s="291"/>
      <c r="LDE38" s="291"/>
      <c r="LDF38" s="291"/>
      <c r="LDG38" s="291"/>
      <c r="LDH38" s="291"/>
      <c r="LDI38" s="291"/>
      <c r="LDJ38" s="291"/>
      <c r="LDK38" s="291"/>
      <c r="LDL38" s="291"/>
      <c r="LDM38" s="291"/>
      <c r="LDN38" s="291"/>
      <c r="LDO38" s="291"/>
      <c r="LDP38" s="291"/>
      <c r="LDQ38" s="291"/>
      <c r="LDR38" s="291"/>
      <c r="LDS38" s="291"/>
      <c r="LDT38" s="291"/>
      <c r="LDU38" s="291"/>
      <c r="LDV38" s="291"/>
      <c r="LDW38" s="291"/>
      <c r="LDX38" s="291"/>
      <c r="LDY38" s="291"/>
      <c r="LDZ38" s="291"/>
      <c r="LEA38" s="291"/>
      <c r="LEB38" s="291"/>
      <c r="LEC38" s="291"/>
      <c r="LED38" s="291"/>
      <c r="LEE38" s="291"/>
      <c r="LEF38" s="291"/>
      <c r="LEG38" s="291"/>
      <c r="LEH38" s="291"/>
      <c r="LEI38" s="291"/>
      <c r="LEJ38" s="291"/>
      <c r="LEK38" s="291"/>
      <c r="LEL38" s="291"/>
      <c r="LEM38" s="291"/>
      <c r="LEN38" s="291"/>
      <c r="LEO38" s="291"/>
      <c r="LEP38" s="291"/>
      <c r="LEQ38" s="291"/>
      <c r="LER38" s="291"/>
      <c r="LES38" s="291"/>
      <c r="LET38" s="291"/>
      <c r="LEU38" s="291"/>
      <c r="LEV38" s="291"/>
      <c r="LEW38" s="291"/>
      <c r="LEX38" s="291"/>
      <c r="LEY38" s="291"/>
      <c r="LEZ38" s="291"/>
      <c r="LFA38" s="291"/>
      <c r="LFB38" s="291"/>
      <c r="LFC38" s="291"/>
      <c r="LFD38" s="291"/>
      <c r="LFE38" s="291"/>
      <c r="LFF38" s="291"/>
      <c r="LFG38" s="291"/>
      <c r="LFH38" s="291"/>
      <c r="LFI38" s="291"/>
      <c r="LFJ38" s="291"/>
      <c r="LFK38" s="291"/>
      <c r="LFL38" s="291"/>
      <c r="LFM38" s="291"/>
      <c r="LFN38" s="291"/>
      <c r="LFO38" s="291"/>
      <c r="LFP38" s="291"/>
      <c r="LFQ38" s="291"/>
      <c r="LFR38" s="291"/>
      <c r="LFS38" s="291"/>
      <c r="LFT38" s="291"/>
      <c r="LFU38" s="291"/>
      <c r="LFV38" s="291"/>
      <c r="LFW38" s="291"/>
      <c r="LFX38" s="291"/>
      <c r="LFY38" s="291"/>
      <c r="LFZ38" s="291"/>
      <c r="LGA38" s="291"/>
      <c r="LGB38" s="291"/>
      <c r="LGC38" s="291"/>
      <c r="LGD38" s="291"/>
      <c r="LGE38" s="291"/>
      <c r="LGF38" s="291"/>
      <c r="LGG38" s="291"/>
      <c r="LGH38" s="291"/>
      <c r="LGI38" s="291"/>
      <c r="LGJ38" s="291"/>
      <c r="LGK38" s="291"/>
      <c r="LGL38" s="291"/>
      <c r="LGM38" s="291"/>
      <c r="LGN38" s="291"/>
      <c r="LGO38" s="291"/>
      <c r="LGP38" s="291"/>
      <c r="LGQ38" s="291"/>
      <c r="LGR38" s="291"/>
      <c r="LGS38" s="291"/>
      <c r="LGT38" s="291"/>
      <c r="LGU38" s="291"/>
      <c r="LGV38" s="291"/>
      <c r="LGW38" s="291"/>
      <c r="LGX38" s="291"/>
      <c r="LGY38" s="291"/>
      <c r="LGZ38" s="291"/>
      <c r="LHA38" s="291"/>
      <c r="LHB38" s="291"/>
      <c r="LHC38" s="291"/>
      <c r="LHD38" s="291"/>
      <c r="LHE38" s="291"/>
      <c r="LHF38" s="291"/>
      <c r="LHG38" s="291"/>
      <c r="LHH38" s="291"/>
      <c r="LHI38" s="291"/>
      <c r="LHJ38" s="291"/>
      <c r="LHK38" s="291"/>
      <c r="LHL38" s="291"/>
      <c r="LHM38" s="291"/>
      <c r="LHN38" s="291"/>
      <c r="LHO38" s="291"/>
      <c r="LHP38" s="291"/>
      <c r="LHQ38" s="291"/>
      <c r="LHR38" s="291"/>
      <c r="LHS38" s="291"/>
      <c r="LHT38" s="291"/>
      <c r="LHU38" s="291"/>
      <c r="LHV38" s="291"/>
      <c r="LHW38" s="291"/>
      <c r="LHX38" s="291"/>
      <c r="LHY38" s="291"/>
      <c r="LHZ38" s="291"/>
      <c r="LIA38" s="291"/>
      <c r="LIB38" s="291"/>
      <c r="LIC38" s="291"/>
      <c r="LID38" s="291"/>
      <c r="LIE38" s="291"/>
      <c r="LIF38" s="291"/>
      <c r="LIG38" s="291"/>
      <c r="LIH38" s="291"/>
      <c r="LII38" s="291"/>
      <c r="LIJ38" s="291"/>
      <c r="LIK38" s="291"/>
      <c r="LIL38" s="291"/>
      <c r="LIM38" s="291"/>
      <c r="LIN38" s="291"/>
      <c r="LIO38" s="291"/>
      <c r="LIP38" s="291"/>
      <c r="LIQ38" s="291"/>
      <c r="LIR38" s="291"/>
      <c r="LIS38" s="291"/>
      <c r="LIT38" s="291"/>
      <c r="LIU38" s="291"/>
      <c r="LIV38" s="291"/>
      <c r="LIW38" s="291"/>
      <c r="LIX38" s="291"/>
      <c r="LIY38" s="291"/>
      <c r="LIZ38" s="291"/>
      <c r="LJA38" s="291"/>
      <c r="LJB38" s="291"/>
      <c r="LJC38" s="291"/>
      <c r="LJD38" s="291"/>
      <c r="LJE38" s="291"/>
      <c r="LJF38" s="291"/>
      <c r="LJG38" s="291"/>
      <c r="LJH38" s="291"/>
      <c r="LJI38" s="291"/>
      <c r="LJJ38" s="291"/>
      <c r="LJK38" s="291"/>
      <c r="LJL38" s="291"/>
      <c r="LJM38" s="291"/>
      <c r="LJN38" s="291"/>
      <c r="LJO38" s="291"/>
      <c r="LJP38" s="291"/>
      <c r="LJQ38" s="291"/>
      <c r="LJR38" s="291"/>
      <c r="LJS38" s="291"/>
      <c r="LJT38" s="291"/>
      <c r="LJU38" s="291"/>
      <c r="LJV38" s="291"/>
      <c r="LJW38" s="291"/>
      <c r="LJX38" s="291"/>
      <c r="LJY38" s="291"/>
      <c r="LJZ38" s="291"/>
      <c r="LKA38" s="291"/>
      <c r="LKB38" s="291"/>
      <c r="LKC38" s="291"/>
      <c r="LKD38" s="291"/>
      <c r="LKE38" s="291"/>
      <c r="LKF38" s="291"/>
      <c r="LKG38" s="291"/>
      <c r="LKH38" s="291"/>
      <c r="LKI38" s="291"/>
      <c r="LKJ38" s="291"/>
      <c r="LKK38" s="291"/>
      <c r="LKL38" s="291"/>
      <c r="LKM38" s="291"/>
      <c r="LKN38" s="291"/>
      <c r="LKO38" s="291"/>
      <c r="LKP38" s="291"/>
      <c r="LKQ38" s="291"/>
      <c r="LKR38" s="291"/>
      <c r="LKS38" s="291"/>
      <c r="LKT38" s="291"/>
      <c r="LKU38" s="291"/>
      <c r="LKV38" s="291"/>
      <c r="LKW38" s="291"/>
      <c r="LKX38" s="291"/>
      <c r="LKY38" s="291"/>
      <c r="LKZ38" s="291"/>
      <c r="LLA38" s="291"/>
      <c r="LLB38" s="291"/>
      <c r="LLC38" s="291"/>
      <c r="LLD38" s="291"/>
      <c r="LLE38" s="291"/>
      <c r="LLF38" s="291"/>
      <c r="LLG38" s="291"/>
      <c r="LLH38" s="291"/>
      <c r="LLI38" s="291"/>
      <c r="LLJ38" s="291"/>
      <c r="LLK38" s="291"/>
      <c r="LLL38" s="291"/>
      <c r="LLM38" s="291"/>
      <c r="LLN38" s="291"/>
      <c r="LLO38" s="291"/>
      <c r="LLP38" s="291"/>
      <c r="LLQ38" s="291"/>
      <c r="LLR38" s="291"/>
      <c r="LLS38" s="291"/>
      <c r="LLT38" s="291"/>
      <c r="LLU38" s="291"/>
      <c r="LLV38" s="291"/>
      <c r="LLW38" s="291"/>
      <c r="LLX38" s="291"/>
      <c r="LLY38" s="291"/>
      <c r="LLZ38" s="291"/>
      <c r="LMA38" s="291"/>
      <c r="LMB38" s="291"/>
      <c r="LMC38" s="291"/>
      <c r="LMD38" s="291"/>
      <c r="LME38" s="291"/>
      <c r="LMF38" s="291"/>
      <c r="LMG38" s="291"/>
      <c r="LMH38" s="291"/>
      <c r="LMI38" s="291"/>
      <c r="LMJ38" s="291"/>
      <c r="LMK38" s="291"/>
      <c r="LML38" s="291"/>
      <c r="LMM38" s="291"/>
      <c r="LMN38" s="291"/>
      <c r="LMO38" s="291"/>
      <c r="LMP38" s="291"/>
      <c r="LMQ38" s="291"/>
      <c r="LMR38" s="291"/>
      <c r="LMS38" s="291"/>
      <c r="LMT38" s="291"/>
      <c r="LMU38" s="291"/>
      <c r="LMV38" s="291"/>
      <c r="LMW38" s="291"/>
      <c r="LMX38" s="291"/>
      <c r="LMY38" s="291"/>
      <c r="LMZ38" s="291"/>
      <c r="LNA38" s="291"/>
      <c r="LNB38" s="291"/>
      <c r="LNC38" s="291"/>
      <c r="LND38" s="291"/>
      <c r="LNE38" s="291"/>
      <c r="LNF38" s="291"/>
      <c r="LNG38" s="291"/>
      <c r="LNH38" s="291"/>
      <c r="LNI38" s="291"/>
      <c r="LNJ38" s="291"/>
      <c r="LNK38" s="291"/>
      <c r="LNL38" s="291"/>
      <c r="LNM38" s="291"/>
      <c r="LNN38" s="291"/>
      <c r="LNO38" s="291"/>
      <c r="LNP38" s="291"/>
      <c r="LNQ38" s="291"/>
      <c r="LNR38" s="291"/>
      <c r="LNS38" s="291"/>
      <c r="LNT38" s="291"/>
      <c r="LNU38" s="291"/>
      <c r="LNV38" s="291"/>
      <c r="LNW38" s="291"/>
      <c r="LNX38" s="291"/>
      <c r="LNY38" s="291"/>
      <c r="LNZ38" s="291"/>
      <c r="LOA38" s="291"/>
      <c r="LOB38" s="291"/>
      <c r="LOC38" s="291"/>
      <c r="LOD38" s="291"/>
      <c r="LOE38" s="291"/>
      <c r="LOF38" s="291"/>
      <c r="LOG38" s="291"/>
      <c r="LOH38" s="291"/>
      <c r="LOI38" s="291"/>
      <c r="LOJ38" s="291"/>
      <c r="LOK38" s="291"/>
      <c r="LOL38" s="291"/>
      <c r="LOM38" s="291"/>
      <c r="LON38" s="291"/>
      <c r="LOO38" s="291"/>
      <c r="LOP38" s="291"/>
      <c r="LOQ38" s="291"/>
      <c r="LOR38" s="291"/>
      <c r="LOS38" s="291"/>
      <c r="LOT38" s="291"/>
      <c r="LOU38" s="291"/>
      <c r="LOV38" s="291"/>
      <c r="LOW38" s="291"/>
      <c r="LOX38" s="291"/>
      <c r="LOY38" s="291"/>
      <c r="LOZ38" s="291"/>
      <c r="LPA38" s="291"/>
      <c r="LPB38" s="291"/>
      <c r="LPC38" s="291"/>
      <c r="LPD38" s="291"/>
      <c r="LPE38" s="291"/>
      <c r="LPF38" s="291"/>
      <c r="LPG38" s="291"/>
      <c r="LPH38" s="291"/>
      <c r="LPI38" s="291"/>
      <c r="LPJ38" s="291"/>
      <c r="LPK38" s="291"/>
      <c r="LPL38" s="291"/>
      <c r="LPM38" s="291"/>
      <c r="LPN38" s="291"/>
      <c r="LPO38" s="291"/>
      <c r="LPP38" s="291"/>
      <c r="LPQ38" s="291"/>
      <c r="LPR38" s="291"/>
      <c r="LPS38" s="291"/>
      <c r="LPT38" s="291"/>
      <c r="LPU38" s="291"/>
      <c r="LPV38" s="291"/>
      <c r="LPW38" s="291"/>
      <c r="LPX38" s="291"/>
      <c r="LPY38" s="291"/>
      <c r="LPZ38" s="291"/>
      <c r="LQA38" s="291"/>
      <c r="LQB38" s="291"/>
      <c r="LQC38" s="291"/>
      <c r="LQD38" s="291"/>
      <c r="LQE38" s="291"/>
      <c r="LQF38" s="291"/>
      <c r="LQG38" s="291"/>
      <c r="LQH38" s="291"/>
      <c r="LQI38" s="291"/>
      <c r="LQJ38" s="291"/>
      <c r="LQK38" s="291"/>
      <c r="LQL38" s="291"/>
      <c r="LQM38" s="291"/>
      <c r="LQN38" s="291"/>
      <c r="LQO38" s="291"/>
      <c r="LQP38" s="291"/>
      <c r="LQQ38" s="291"/>
      <c r="LQR38" s="291"/>
      <c r="LQS38" s="291"/>
      <c r="LQT38" s="291"/>
      <c r="LQU38" s="291"/>
      <c r="LQV38" s="291"/>
      <c r="LQW38" s="291"/>
      <c r="LQX38" s="291"/>
      <c r="LQY38" s="291"/>
      <c r="LQZ38" s="291"/>
      <c r="LRA38" s="291"/>
      <c r="LRB38" s="291"/>
      <c r="LRC38" s="291"/>
      <c r="LRD38" s="291"/>
      <c r="LRE38" s="291"/>
      <c r="LRF38" s="291"/>
      <c r="LRG38" s="291"/>
      <c r="LRH38" s="291"/>
      <c r="LRI38" s="291"/>
      <c r="LRJ38" s="291"/>
      <c r="LRK38" s="291"/>
      <c r="LRL38" s="291"/>
      <c r="LRM38" s="291"/>
      <c r="LRN38" s="291"/>
      <c r="LRO38" s="291"/>
      <c r="LRP38" s="291"/>
      <c r="LRQ38" s="291"/>
      <c r="LRR38" s="291"/>
      <c r="LRS38" s="291"/>
      <c r="LRT38" s="291"/>
      <c r="LRU38" s="291"/>
      <c r="LRV38" s="291"/>
      <c r="LRW38" s="291"/>
      <c r="LRX38" s="291"/>
      <c r="LRY38" s="291"/>
      <c r="LRZ38" s="291"/>
      <c r="LSA38" s="291"/>
      <c r="LSB38" s="291"/>
      <c r="LSC38" s="291"/>
      <c r="LSD38" s="291"/>
      <c r="LSE38" s="291"/>
      <c r="LSF38" s="291"/>
      <c r="LSG38" s="291"/>
      <c r="LSH38" s="291"/>
      <c r="LSI38" s="291"/>
      <c r="LSJ38" s="291"/>
      <c r="LSK38" s="291"/>
      <c r="LSL38" s="291"/>
      <c r="LSM38" s="291"/>
      <c r="LSN38" s="291"/>
      <c r="LSO38" s="291"/>
      <c r="LSP38" s="291"/>
      <c r="LSQ38" s="291"/>
      <c r="LSR38" s="291"/>
      <c r="LSS38" s="291"/>
      <c r="LST38" s="291"/>
      <c r="LSU38" s="291"/>
      <c r="LSV38" s="291"/>
      <c r="LSW38" s="291"/>
      <c r="LSX38" s="291"/>
      <c r="LSY38" s="291"/>
      <c r="LSZ38" s="291"/>
      <c r="LTA38" s="291"/>
      <c r="LTB38" s="291"/>
      <c r="LTC38" s="291"/>
      <c r="LTD38" s="291"/>
      <c r="LTE38" s="291"/>
      <c r="LTF38" s="291"/>
      <c r="LTG38" s="291"/>
      <c r="LTH38" s="291"/>
      <c r="LTI38" s="291"/>
      <c r="LTJ38" s="291"/>
      <c r="LTK38" s="291"/>
      <c r="LTL38" s="291"/>
      <c r="LTM38" s="291"/>
      <c r="LTN38" s="291"/>
      <c r="LTO38" s="291"/>
      <c r="LTP38" s="291"/>
      <c r="LTQ38" s="291"/>
      <c r="LTR38" s="291"/>
      <c r="LTS38" s="291"/>
      <c r="LTT38" s="291"/>
      <c r="LTU38" s="291"/>
      <c r="LTV38" s="291"/>
      <c r="LTW38" s="291"/>
      <c r="LTX38" s="291"/>
      <c r="LTY38" s="291"/>
      <c r="LTZ38" s="291"/>
      <c r="LUA38" s="291"/>
      <c r="LUB38" s="291"/>
      <c r="LUC38" s="291"/>
      <c r="LUD38" s="291"/>
      <c r="LUE38" s="291"/>
      <c r="LUF38" s="291"/>
      <c r="LUG38" s="291"/>
      <c r="LUH38" s="291"/>
      <c r="LUI38" s="291"/>
      <c r="LUJ38" s="291"/>
      <c r="LUK38" s="291"/>
      <c r="LUL38" s="291"/>
      <c r="LUM38" s="291"/>
      <c r="LUN38" s="291"/>
      <c r="LUO38" s="291"/>
      <c r="LUP38" s="291"/>
      <c r="LUQ38" s="291"/>
      <c r="LUR38" s="291"/>
      <c r="LUS38" s="291"/>
      <c r="LUT38" s="291"/>
      <c r="LUU38" s="291"/>
      <c r="LUV38" s="291"/>
      <c r="LUW38" s="291"/>
      <c r="LUX38" s="291"/>
      <c r="LUY38" s="291"/>
      <c r="LUZ38" s="291"/>
      <c r="LVA38" s="291"/>
      <c r="LVB38" s="291"/>
      <c r="LVC38" s="291"/>
      <c r="LVD38" s="291"/>
      <c r="LVE38" s="291"/>
      <c r="LVF38" s="291"/>
      <c r="LVG38" s="291"/>
      <c r="LVH38" s="291"/>
      <c r="LVI38" s="291"/>
      <c r="LVJ38" s="291"/>
      <c r="LVK38" s="291"/>
      <c r="LVL38" s="291"/>
      <c r="LVM38" s="291"/>
      <c r="LVN38" s="291"/>
      <c r="LVO38" s="291"/>
      <c r="LVP38" s="291"/>
      <c r="LVQ38" s="291"/>
      <c r="LVR38" s="291"/>
      <c r="LVS38" s="291"/>
      <c r="LVT38" s="291"/>
      <c r="LVU38" s="291"/>
      <c r="LVV38" s="291"/>
      <c r="LVW38" s="291"/>
      <c r="LVX38" s="291"/>
      <c r="LVY38" s="291"/>
      <c r="LVZ38" s="291"/>
      <c r="LWA38" s="291"/>
      <c r="LWB38" s="291"/>
      <c r="LWC38" s="291"/>
      <c r="LWD38" s="291"/>
      <c r="LWE38" s="291"/>
      <c r="LWF38" s="291"/>
      <c r="LWG38" s="291"/>
      <c r="LWH38" s="291"/>
      <c r="LWI38" s="291"/>
      <c r="LWJ38" s="291"/>
      <c r="LWK38" s="291"/>
      <c r="LWL38" s="291"/>
      <c r="LWM38" s="291"/>
      <c r="LWN38" s="291"/>
      <c r="LWO38" s="291"/>
      <c r="LWP38" s="291"/>
      <c r="LWQ38" s="291"/>
      <c r="LWR38" s="291"/>
      <c r="LWS38" s="291"/>
      <c r="LWT38" s="291"/>
      <c r="LWU38" s="291"/>
      <c r="LWV38" s="291"/>
      <c r="LWW38" s="291"/>
      <c r="LWX38" s="291"/>
      <c r="LWY38" s="291"/>
      <c r="LWZ38" s="291"/>
      <c r="LXA38" s="291"/>
      <c r="LXB38" s="291"/>
      <c r="LXC38" s="291"/>
      <c r="LXD38" s="291"/>
      <c r="LXE38" s="291"/>
      <c r="LXF38" s="291"/>
      <c r="LXG38" s="291"/>
      <c r="LXH38" s="291"/>
      <c r="LXI38" s="291"/>
      <c r="LXJ38" s="291"/>
      <c r="LXK38" s="291"/>
      <c r="LXL38" s="291"/>
      <c r="LXM38" s="291"/>
      <c r="LXN38" s="291"/>
      <c r="LXO38" s="291"/>
      <c r="LXP38" s="291"/>
      <c r="LXQ38" s="291"/>
      <c r="LXR38" s="291"/>
      <c r="LXS38" s="291"/>
      <c r="LXT38" s="291"/>
      <c r="LXU38" s="291"/>
      <c r="LXV38" s="291"/>
      <c r="LXW38" s="291"/>
      <c r="LXX38" s="291"/>
      <c r="LXY38" s="291"/>
      <c r="LXZ38" s="291"/>
      <c r="LYA38" s="291"/>
      <c r="LYB38" s="291"/>
      <c r="LYC38" s="291"/>
      <c r="LYD38" s="291"/>
      <c r="LYE38" s="291"/>
      <c r="LYF38" s="291"/>
      <c r="LYG38" s="291"/>
      <c r="LYH38" s="291"/>
      <c r="LYI38" s="291"/>
      <c r="LYJ38" s="291"/>
      <c r="LYK38" s="291"/>
      <c r="LYL38" s="291"/>
      <c r="LYM38" s="291"/>
      <c r="LYN38" s="291"/>
      <c r="LYO38" s="291"/>
      <c r="LYP38" s="291"/>
      <c r="LYQ38" s="291"/>
      <c r="LYR38" s="291"/>
      <c r="LYS38" s="291"/>
      <c r="LYT38" s="291"/>
      <c r="LYU38" s="291"/>
      <c r="LYV38" s="291"/>
      <c r="LYW38" s="291"/>
      <c r="LYX38" s="291"/>
      <c r="LYY38" s="291"/>
      <c r="LYZ38" s="291"/>
      <c r="LZA38" s="291"/>
      <c r="LZB38" s="291"/>
      <c r="LZC38" s="291"/>
      <c r="LZD38" s="291"/>
      <c r="LZE38" s="291"/>
      <c r="LZF38" s="291"/>
      <c r="LZG38" s="291"/>
      <c r="LZH38" s="291"/>
      <c r="LZI38" s="291"/>
      <c r="LZJ38" s="291"/>
      <c r="LZK38" s="291"/>
      <c r="LZL38" s="291"/>
      <c r="LZM38" s="291"/>
      <c r="LZN38" s="291"/>
      <c r="LZO38" s="291"/>
      <c r="LZP38" s="291"/>
      <c r="LZQ38" s="291"/>
      <c r="LZR38" s="291"/>
      <c r="LZS38" s="291"/>
      <c r="LZT38" s="291"/>
      <c r="LZU38" s="291"/>
      <c r="LZV38" s="291"/>
      <c r="LZW38" s="291"/>
      <c r="LZX38" s="291"/>
      <c r="LZY38" s="291"/>
      <c r="LZZ38" s="291"/>
      <c r="MAA38" s="291"/>
      <c r="MAB38" s="291"/>
      <c r="MAC38" s="291"/>
      <c r="MAD38" s="291"/>
      <c r="MAE38" s="291"/>
      <c r="MAF38" s="291"/>
      <c r="MAG38" s="291"/>
      <c r="MAH38" s="291"/>
      <c r="MAI38" s="291"/>
      <c r="MAJ38" s="291"/>
      <c r="MAK38" s="291"/>
      <c r="MAL38" s="291"/>
      <c r="MAM38" s="291"/>
      <c r="MAN38" s="291"/>
      <c r="MAO38" s="291"/>
      <c r="MAP38" s="291"/>
      <c r="MAQ38" s="291"/>
      <c r="MAR38" s="291"/>
      <c r="MAS38" s="291"/>
      <c r="MAT38" s="291"/>
      <c r="MAU38" s="291"/>
      <c r="MAV38" s="291"/>
      <c r="MAW38" s="291"/>
      <c r="MAX38" s="291"/>
      <c r="MAY38" s="291"/>
      <c r="MAZ38" s="291"/>
      <c r="MBA38" s="291"/>
      <c r="MBB38" s="291"/>
      <c r="MBC38" s="291"/>
      <c r="MBD38" s="291"/>
      <c r="MBE38" s="291"/>
      <c r="MBF38" s="291"/>
      <c r="MBG38" s="291"/>
      <c r="MBH38" s="291"/>
      <c r="MBI38" s="291"/>
      <c r="MBJ38" s="291"/>
      <c r="MBK38" s="291"/>
      <c r="MBL38" s="291"/>
      <c r="MBM38" s="291"/>
      <c r="MBN38" s="291"/>
      <c r="MBO38" s="291"/>
      <c r="MBP38" s="291"/>
      <c r="MBQ38" s="291"/>
      <c r="MBR38" s="291"/>
      <c r="MBS38" s="291"/>
      <c r="MBT38" s="291"/>
      <c r="MBU38" s="291"/>
      <c r="MBV38" s="291"/>
      <c r="MBW38" s="291"/>
      <c r="MBX38" s="291"/>
      <c r="MBY38" s="291"/>
      <c r="MBZ38" s="291"/>
      <c r="MCA38" s="291"/>
      <c r="MCB38" s="291"/>
      <c r="MCC38" s="291"/>
      <c r="MCD38" s="291"/>
      <c r="MCE38" s="291"/>
      <c r="MCF38" s="291"/>
      <c r="MCG38" s="291"/>
      <c r="MCH38" s="291"/>
      <c r="MCI38" s="291"/>
      <c r="MCJ38" s="291"/>
      <c r="MCK38" s="291"/>
      <c r="MCL38" s="291"/>
      <c r="MCM38" s="291"/>
      <c r="MCN38" s="291"/>
      <c r="MCO38" s="291"/>
      <c r="MCP38" s="291"/>
      <c r="MCQ38" s="291"/>
      <c r="MCR38" s="291"/>
      <c r="MCS38" s="291"/>
      <c r="MCT38" s="291"/>
      <c r="MCU38" s="291"/>
      <c r="MCV38" s="291"/>
      <c r="MCW38" s="291"/>
      <c r="MCX38" s="291"/>
      <c r="MCY38" s="291"/>
      <c r="MCZ38" s="291"/>
      <c r="MDA38" s="291"/>
      <c r="MDB38" s="291"/>
      <c r="MDC38" s="291"/>
      <c r="MDD38" s="291"/>
      <c r="MDE38" s="291"/>
      <c r="MDF38" s="291"/>
      <c r="MDG38" s="291"/>
      <c r="MDH38" s="291"/>
      <c r="MDI38" s="291"/>
      <c r="MDJ38" s="291"/>
      <c r="MDK38" s="291"/>
      <c r="MDL38" s="291"/>
      <c r="MDM38" s="291"/>
      <c r="MDN38" s="291"/>
      <c r="MDO38" s="291"/>
      <c r="MDP38" s="291"/>
      <c r="MDQ38" s="291"/>
      <c r="MDR38" s="291"/>
      <c r="MDS38" s="291"/>
      <c r="MDT38" s="291"/>
      <c r="MDU38" s="291"/>
      <c r="MDV38" s="291"/>
      <c r="MDW38" s="291"/>
      <c r="MDX38" s="291"/>
      <c r="MDY38" s="291"/>
      <c r="MDZ38" s="291"/>
      <c r="MEA38" s="291"/>
      <c r="MEB38" s="291"/>
      <c r="MEC38" s="291"/>
      <c r="MED38" s="291"/>
      <c r="MEE38" s="291"/>
      <c r="MEF38" s="291"/>
      <c r="MEG38" s="291"/>
      <c r="MEH38" s="291"/>
      <c r="MEI38" s="291"/>
      <c r="MEJ38" s="291"/>
      <c r="MEK38" s="291"/>
      <c r="MEL38" s="291"/>
      <c r="MEM38" s="291"/>
      <c r="MEN38" s="291"/>
      <c r="MEO38" s="291"/>
      <c r="MEP38" s="291"/>
      <c r="MEQ38" s="291"/>
      <c r="MER38" s="291"/>
      <c r="MES38" s="291"/>
      <c r="MET38" s="291"/>
      <c r="MEU38" s="291"/>
      <c r="MEV38" s="291"/>
      <c r="MEW38" s="291"/>
      <c r="MEX38" s="291"/>
      <c r="MEY38" s="291"/>
      <c r="MEZ38" s="291"/>
      <c r="MFA38" s="291"/>
      <c r="MFB38" s="291"/>
      <c r="MFC38" s="291"/>
      <c r="MFD38" s="291"/>
      <c r="MFE38" s="291"/>
      <c r="MFF38" s="291"/>
      <c r="MFG38" s="291"/>
      <c r="MFH38" s="291"/>
      <c r="MFI38" s="291"/>
      <c r="MFJ38" s="291"/>
      <c r="MFK38" s="291"/>
      <c r="MFL38" s="291"/>
      <c r="MFM38" s="291"/>
      <c r="MFN38" s="291"/>
      <c r="MFO38" s="291"/>
      <c r="MFP38" s="291"/>
      <c r="MFQ38" s="291"/>
      <c r="MFR38" s="291"/>
      <c r="MFS38" s="291"/>
      <c r="MFT38" s="291"/>
      <c r="MFU38" s="291"/>
      <c r="MFV38" s="291"/>
      <c r="MFW38" s="291"/>
      <c r="MFX38" s="291"/>
      <c r="MFY38" s="291"/>
      <c r="MFZ38" s="291"/>
      <c r="MGA38" s="291"/>
      <c r="MGB38" s="291"/>
      <c r="MGC38" s="291"/>
      <c r="MGD38" s="291"/>
      <c r="MGE38" s="291"/>
      <c r="MGF38" s="291"/>
      <c r="MGG38" s="291"/>
      <c r="MGH38" s="291"/>
      <c r="MGI38" s="291"/>
      <c r="MGJ38" s="291"/>
      <c r="MGK38" s="291"/>
      <c r="MGL38" s="291"/>
      <c r="MGM38" s="291"/>
      <c r="MGN38" s="291"/>
      <c r="MGO38" s="291"/>
      <c r="MGP38" s="291"/>
      <c r="MGQ38" s="291"/>
      <c r="MGR38" s="291"/>
      <c r="MGS38" s="291"/>
      <c r="MGT38" s="291"/>
      <c r="MGU38" s="291"/>
      <c r="MGV38" s="291"/>
      <c r="MGW38" s="291"/>
      <c r="MGX38" s="291"/>
      <c r="MGY38" s="291"/>
      <c r="MGZ38" s="291"/>
      <c r="MHA38" s="291"/>
      <c r="MHB38" s="291"/>
      <c r="MHC38" s="291"/>
      <c r="MHD38" s="291"/>
      <c r="MHE38" s="291"/>
      <c r="MHF38" s="291"/>
      <c r="MHG38" s="291"/>
      <c r="MHH38" s="291"/>
      <c r="MHI38" s="291"/>
      <c r="MHJ38" s="291"/>
      <c r="MHK38" s="291"/>
      <c r="MHL38" s="291"/>
      <c r="MHM38" s="291"/>
      <c r="MHN38" s="291"/>
      <c r="MHO38" s="291"/>
      <c r="MHP38" s="291"/>
      <c r="MHQ38" s="291"/>
      <c r="MHR38" s="291"/>
      <c r="MHS38" s="291"/>
      <c r="MHT38" s="291"/>
      <c r="MHU38" s="291"/>
      <c r="MHV38" s="291"/>
      <c r="MHW38" s="291"/>
      <c r="MHX38" s="291"/>
      <c r="MHY38" s="291"/>
      <c r="MHZ38" s="291"/>
      <c r="MIA38" s="291"/>
      <c r="MIB38" s="291"/>
      <c r="MIC38" s="291"/>
      <c r="MID38" s="291"/>
      <c r="MIE38" s="291"/>
      <c r="MIF38" s="291"/>
      <c r="MIG38" s="291"/>
      <c r="MIH38" s="291"/>
      <c r="MII38" s="291"/>
      <c r="MIJ38" s="291"/>
      <c r="MIK38" s="291"/>
      <c r="MIL38" s="291"/>
      <c r="MIM38" s="291"/>
      <c r="MIN38" s="291"/>
      <c r="MIO38" s="291"/>
      <c r="MIP38" s="291"/>
      <c r="MIQ38" s="291"/>
      <c r="MIR38" s="291"/>
      <c r="MIS38" s="291"/>
      <c r="MIT38" s="291"/>
      <c r="MIU38" s="291"/>
      <c r="MIV38" s="291"/>
      <c r="MIW38" s="291"/>
      <c r="MIX38" s="291"/>
      <c r="MIY38" s="291"/>
      <c r="MIZ38" s="291"/>
      <c r="MJA38" s="291"/>
      <c r="MJB38" s="291"/>
      <c r="MJC38" s="291"/>
      <c r="MJD38" s="291"/>
      <c r="MJE38" s="291"/>
      <c r="MJF38" s="291"/>
      <c r="MJG38" s="291"/>
      <c r="MJH38" s="291"/>
      <c r="MJI38" s="291"/>
      <c r="MJJ38" s="291"/>
      <c r="MJK38" s="291"/>
      <c r="MJL38" s="291"/>
      <c r="MJM38" s="291"/>
      <c r="MJN38" s="291"/>
      <c r="MJO38" s="291"/>
      <c r="MJP38" s="291"/>
      <c r="MJQ38" s="291"/>
      <c r="MJR38" s="291"/>
      <c r="MJS38" s="291"/>
      <c r="MJT38" s="291"/>
      <c r="MJU38" s="291"/>
      <c r="MJV38" s="291"/>
      <c r="MJW38" s="291"/>
      <c r="MJX38" s="291"/>
      <c r="MJY38" s="291"/>
      <c r="MJZ38" s="291"/>
      <c r="MKA38" s="291"/>
      <c r="MKB38" s="291"/>
      <c r="MKC38" s="291"/>
      <c r="MKD38" s="291"/>
      <c r="MKE38" s="291"/>
      <c r="MKF38" s="291"/>
      <c r="MKG38" s="291"/>
      <c r="MKH38" s="291"/>
      <c r="MKI38" s="291"/>
      <c r="MKJ38" s="291"/>
      <c r="MKK38" s="291"/>
      <c r="MKL38" s="291"/>
      <c r="MKM38" s="291"/>
      <c r="MKN38" s="291"/>
      <c r="MKO38" s="291"/>
      <c r="MKP38" s="291"/>
      <c r="MKQ38" s="291"/>
      <c r="MKR38" s="291"/>
      <c r="MKS38" s="291"/>
      <c r="MKT38" s="291"/>
      <c r="MKU38" s="291"/>
      <c r="MKV38" s="291"/>
      <c r="MKW38" s="291"/>
      <c r="MKX38" s="291"/>
      <c r="MKY38" s="291"/>
      <c r="MKZ38" s="291"/>
      <c r="MLA38" s="291"/>
      <c r="MLB38" s="291"/>
      <c r="MLC38" s="291"/>
      <c r="MLD38" s="291"/>
      <c r="MLE38" s="291"/>
      <c r="MLF38" s="291"/>
      <c r="MLG38" s="291"/>
      <c r="MLH38" s="291"/>
      <c r="MLI38" s="291"/>
      <c r="MLJ38" s="291"/>
      <c r="MLK38" s="291"/>
      <c r="MLL38" s="291"/>
      <c r="MLM38" s="291"/>
      <c r="MLN38" s="291"/>
      <c r="MLO38" s="291"/>
      <c r="MLP38" s="291"/>
      <c r="MLQ38" s="291"/>
      <c r="MLR38" s="291"/>
      <c r="MLS38" s="291"/>
      <c r="MLT38" s="291"/>
      <c r="MLU38" s="291"/>
      <c r="MLV38" s="291"/>
      <c r="MLW38" s="291"/>
      <c r="MLX38" s="291"/>
      <c r="MLY38" s="291"/>
      <c r="MLZ38" s="291"/>
      <c r="MMA38" s="291"/>
      <c r="MMB38" s="291"/>
      <c r="MMC38" s="291"/>
      <c r="MMD38" s="291"/>
      <c r="MME38" s="291"/>
      <c r="MMF38" s="291"/>
      <c r="MMG38" s="291"/>
      <c r="MMH38" s="291"/>
      <c r="MMI38" s="291"/>
      <c r="MMJ38" s="291"/>
      <c r="MMK38" s="291"/>
      <c r="MML38" s="291"/>
      <c r="MMM38" s="291"/>
      <c r="MMN38" s="291"/>
      <c r="MMO38" s="291"/>
      <c r="MMP38" s="291"/>
      <c r="MMQ38" s="291"/>
      <c r="MMR38" s="291"/>
      <c r="MMS38" s="291"/>
      <c r="MMT38" s="291"/>
      <c r="MMU38" s="291"/>
      <c r="MMV38" s="291"/>
      <c r="MMW38" s="291"/>
      <c r="MMX38" s="291"/>
      <c r="MMY38" s="291"/>
      <c r="MMZ38" s="291"/>
      <c r="MNA38" s="291"/>
      <c r="MNB38" s="291"/>
      <c r="MNC38" s="291"/>
      <c r="MND38" s="291"/>
      <c r="MNE38" s="291"/>
      <c r="MNF38" s="291"/>
      <c r="MNG38" s="291"/>
      <c r="MNH38" s="291"/>
      <c r="MNI38" s="291"/>
      <c r="MNJ38" s="291"/>
      <c r="MNK38" s="291"/>
      <c r="MNL38" s="291"/>
      <c r="MNM38" s="291"/>
      <c r="MNN38" s="291"/>
      <c r="MNO38" s="291"/>
      <c r="MNP38" s="291"/>
      <c r="MNQ38" s="291"/>
      <c r="MNR38" s="291"/>
      <c r="MNS38" s="291"/>
      <c r="MNT38" s="291"/>
      <c r="MNU38" s="291"/>
      <c r="MNV38" s="291"/>
      <c r="MNW38" s="291"/>
      <c r="MNX38" s="291"/>
      <c r="MNY38" s="291"/>
      <c r="MNZ38" s="291"/>
      <c r="MOA38" s="291"/>
      <c r="MOB38" s="291"/>
      <c r="MOC38" s="291"/>
      <c r="MOD38" s="291"/>
      <c r="MOE38" s="291"/>
      <c r="MOF38" s="291"/>
      <c r="MOG38" s="291"/>
      <c r="MOH38" s="291"/>
      <c r="MOI38" s="291"/>
      <c r="MOJ38" s="291"/>
      <c r="MOK38" s="291"/>
      <c r="MOL38" s="291"/>
      <c r="MOM38" s="291"/>
      <c r="MON38" s="291"/>
      <c r="MOO38" s="291"/>
      <c r="MOP38" s="291"/>
      <c r="MOQ38" s="291"/>
      <c r="MOR38" s="291"/>
      <c r="MOS38" s="291"/>
      <c r="MOT38" s="291"/>
      <c r="MOU38" s="291"/>
      <c r="MOV38" s="291"/>
      <c r="MOW38" s="291"/>
      <c r="MOX38" s="291"/>
      <c r="MOY38" s="291"/>
      <c r="MOZ38" s="291"/>
      <c r="MPA38" s="291"/>
      <c r="MPB38" s="291"/>
      <c r="MPC38" s="291"/>
      <c r="MPD38" s="291"/>
      <c r="MPE38" s="291"/>
      <c r="MPF38" s="291"/>
      <c r="MPG38" s="291"/>
      <c r="MPH38" s="291"/>
      <c r="MPI38" s="291"/>
      <c r="MPJ38" s="291"/>
      <c r="MPK38" s="291"/>
      <c r="MPL38" s="291"/>
      <c r="MPM38" s="291"/>
      <c r="MPN38" s="291"/>
      <c r="MPO38" s="291"/>
      <c r="MPP38" s="291"/>
      <c r="MPQ38" s="291"/>
      <c r="MPR38" s="291"/>
      <c r="MPS38" s="291"/>
      <c r="MPT38" s="291"/>
      <c r="MPU38" s="291"/>
      <c r="MPV38" s="291"/>
      <c r="MPW38" s="291"/>
      <c r="MPX38" s="291"/>
      <c r="MPY38" s="291"/>
      <c r="MPZ38" s="291"/>
      <c r="MQA38" s="291"/>
      <c r="MQB38" s="291"/>
      <c r="MQC38" s="291"/>
      <c r="MQD38" s="291"/>
      <c r="MQE38" s="291"/>
      <c r="MQF38" s="291"/>
      <c r="MQG38" s="291"/>
      <c r="MQH38" s="291"/>
      <c r="MQI38" s="291"/>
      <c r="MQJ38" s="291"/>
      <c r="MQK38" s="291"/>
      <c r="MQL38" s="291"/>
      <c r="MQM38" s="291"/>
      <c r="MQN38" s="291"/>
      <c r="MQO38" s="291"/>
      <c r="MQP38" s="291"/>
      <c r="MQQ38" s="291"/>
      <c r="MQR38" s="291"/>
      <c r="MQS38" s="291"/>
      <c r="MQT38" s="291"/>
      <c r="MQU38" s="291"/>
      <c r="MQV38" s="291"/>
      <c r="MQW38" s="291"/>
      <c r="MQX38" s="291"/>
      <c r="MQY38" s="291"/>
      <c r="MQZ38" s="291"/>
      <c r="MRA38" s="291"/>
      <c r="MRB38" s="291"/>
      <c r="MRC38" s="291"/>
      <c r="MRD38" s="291"/>
      <c r="MRE38" s="291"/>
      <c r="MRF38" s="291"/>
      <c r="MRG38" s="291"/>
      <c r="MRH38" s="291"/>
      <c r="MRI38" s="291"/>
      <c r="MRJ38" s="291"/>
      <c r="MRK38" s="291"/>
      <c r="MRL38" s="291"/>
      <c r="MRM38" s="291"/>
      <c r="MRN38" s="291"/>
      <c r="MRO38" s="291"/>
      <c r="MRP38" s="291"/>
      <c r="MRQ38" s="291"/>
      <c r="MRR38" s="291"/>
      <c r="MRS38" s="291"/>
      <c r="MRT38" s="291"/>
      <c r="MRU38" s="291"/>
      <c r="MRV38" s="291"/>
      <c r="MRW38" s="291"/>
      <c r="MRX38" s="291"/>
      <c r="MRY38" s="291"/>
      <c r="MRZ38" s="291"/>
      <c r="MSA38" s="291"/>
      <c r="MSB38" s="291"/>
      <c r="MSC38" s="291"/>
      <c r="MSD38" s="291"/>
      <c r="MSE38" s="291"/>
      <c r="MSF38" s="291"/>
      <c r="MSG38" s="291"/>
      <c r="MSH38" s="291"/>
      <c r="MSI38" s="291"/>
      <c r="MSJ38" s="291"/>
      <c r="MSK38" s="291"/>
      <c r="MSL38" s="291"/>
      <c r="MSM38" s="291"/>
      <c r="MSN38" s="291"/>
      <c r="MSO38" s="291"/>
      <c r="MSP38" s="291"/>
      <c r="MSQ38" s="291"/>
      <c r="MSR38" s="291"/>
      <c r="MSS38" s="291"/>
      <c r="MST38" s="291"/>
      <c r="MSU38" s="291"/>
      <c r="MSV38" s="291"/>
      <c r="MSW38" s="291"/>
      <c r="MSX38" s="291"/>
      <c r="MSY38" s="291"/>
      <c r="MSZ38" s="291"/>
      <c r="MTA38" s="291"/>
      <c r="MTB38" s="291"/>
      <c r="MTC38" s="291"/>
      <c r="MTD38" s="291"/>
      <c r="MTE38" s="291"/>
      <c r="MTF38" s="291"/>
      <c r="MTG38" s="291"/>
      <c r="MTH38" s="291"/>
      <c r="MTI38" s="291"/>
      <c r="MTJ38" s="291"/>
      <c r="MTK38" s="291"/>
      <c r="MTL38" s="291"/>
      <c r="MTM38" s="291"/>
      <c r="MTN38" s="291"/>
      <c r="MTO38" s="291"/>
      <c r="MTP38" s="291"/>
      <c r="MTQ38" s="291"/>
      <c r="MTR38" s="291"/>
      <c r="MTS38" s="291"/>
      <c r="MTT38" s="291"/>
      <c r="MTU38" s="291"/>
      <c r="MTV38" s="291"/>
      <c r="MTW38" s="291"/>
      <c r="MTX38" s="291"/>
      <c r="MTY38" s="291"/>
      <c r="MTZ38" s="291"/>
      <c r="MUA38" s="291"/>
      <c r="MUB38" s="291"/>
      <c r="MUC38" s="291"/>
      <c r="MUD38" s="291"/>
      <c r="MUE38" s="291"/>
      <c r="MUF38" s="291"/>
      <c r="MUG38" s="291"/>
      <c r="MUH38" s="291"/>
      <c r="MUI38" s="291"/>
      <c r="MUJ38" s="291"/>
      <c r="MUK38" s="291"/>
      <c r="MUL38" s="291"/>
      <c r="MUM38" s="291"/>
      <c r="MUN38" s="291"/>
      <c r="MUO38" s="291"/>
      <c r="MUP38" s="291"/>
      <c r="MUQ38" s="291"/>
      <c r="MUR38" s="291"/>
      <c r="MUS38" s="291"/>
      <c r="MUT38" s="291"/>
      <c r="MUU38" s="291"/>
      <c r="MUV38" s="291"/>
      <c r="MUW38" s="291"/>
      <c r="MUX38" s="291"/>
      <c r="MUY38" s="291"/>
      <c r="MUZ38" s="291"/>
      <c r="MVA38" s="291"/>
      <c r="MVB38" s="291"/>
      <c r="MVC38" s="291"/>
      <c r="MVD38" s="291"/>
      <c r="MVE38" s="291"/>
      <c r="MVF38" s="291"/>
      <c r="MVG38" s="291"/>
      <c r="MVH38" s="291"/>
      <c r="MVI38" s="291"/>
      <c r="MVJ38" s="291"/>
      <c r="MVK38" s="291"/>
      <c r="MVL38" s="291"/>
      <c r="MVM38" s="291"/>
      <c r="MVN38" s="291"/>
      <c r="MVO38" s="291"/>
      <c r="MVP38" s="291"/>
      <c r="MVQ38" s="291"/>
      <c r="MVR38" s="291"/>
      <c r="MVS38" s="291"/>
      <c r="MVT38" s="291"/>
      <c r="MVU38" s="291"/>
      <c r="MVV38" s="291"/>
      <c r="MVW38" s="291"/>
      <c r="MVX38" s="291"/>
      <c r="MVY38" s="291"/>
      <c r="MVZ38" s="291"/>
      <c r="MWA38" s="291"/>
      <c r="MWB38" s="291"/>
      <c r="MWC38" s="291"/>
      <c r="MWD38" s="291"/>
      <c r="MWE38" s="291"/>
      <c r="MWF38" s="291"/>
      <c r="MWG38" s="291"/>
      <c r="MWH38" s="291"/>
      <c r="MWI38" s="291"/>
      <c r="MWJ38" s="291"/>
      <c r="MWK38" s="291"/>
      <c r="MWL38" s="291"/>
      <c r="MWM38" s="291"/>
      <c r="MWN38" s="291"/>
      <c r="MWO38" s="291"/>
      <c r="MWP38" s="291"/>
      <c r="MWQ38" s="291"/>
      <c r="MWR38" s="291"/>
      <c r="MWS38" s="291"/>
      <c r="MWT38" s="291"/>
      <c r="MWU38" s="291"/>
      <c r="MWV38" s="291"/>
      <c r="MWW38" s="291"/>
      <c r="MWX38" s="291"/>
      <c r="MWY38" s="291"/>
      <c r="MWZ38" s="291"/>
      <c r="MXA38" s="291"/>
      <c r="MXB38" s="291"/>
      <c r="MXC38" s="291"/>
      <c r="MXD38" s="291"/>
      <c r="MXE38" s="291"/>
      <c r="MXF38" s="291"/>
      <c r="MXG38" s="291"/>
      <c r="MXH38" s="291"/>
      <c r="MXI38" s="291"/>
      <c r="MXJ38" s="291"/>
      <c r="MXK38" s="291"/>
      <c r="MXL38" s="291"/>
      <c r="MXM38" s="291"/>
      <c r="MXN38" s="291"/>
      <c r="MXO38" s="291"/>
      <c r="MXP38" s="291"/>
      <c r="MXQ38" s="291"/>
      <c r="MXR38" s="291"/>
      <c r="MXS38" s="291"/>
      <c r="MXT38" s="291"/>
      <c r="MXU38" s="291"/>
      <c r="MXV38" s="291"/>
      <c r="MXW38" s="291"/>
      <c r="MXX38" s="291"/>
      <c r="MXY38" s="291"/>
      <c r="MXZ38" s="291"/>
      <c r="MYA38" s="291"/>
      <c r="MYB38" s="291"/>
      <c r="MYC38" s="291"/>
      <c r="MYD38" s="291"/>
      <c r="MYE38" s="291"/>
      <c r="MYF38" s="291"/>
      <c r="MYG38" s="291"/>
      <c r="MYH38" s="291"/>
      <c r="MYI38" s="291"/>
      <c r="MYJ38" s="291"/>
      <c r="MYK38" s="291"/>
      <c r="MYL38" s="291"/>
      <c r="MYM38" s="291"/>
      <c r="MYN38" s="291"/>
      <c r="MYO38" s="291"/>
      <c r="MYP38" s="291"/>
      <c r="MYQ38" s="291"/>
      <c r="MYR38" s="291"/>
      <c r="MYS38" s="291"/>
      <c r="MYT38" s="291"/>
      <c r="MYU38" s="291"/>
      <c r="MYV38" s="291"/>
      <c r="MYW38" s="291"/>
      <c r="MYX38" s="291"/>
      <c r="MYY38" s="291"/>
      <c r="MYZ38" s="291"/>
      <c r="MZA38" s="291"/>
      <c r="MZB38" s="291"/>
      <c r="MZC38" s="291"/>
      <c r="MZD38" s="291"/>
      <c r="MZE38" s="291"/>
      <c r="MZF38" s="291"/>
      <c r="MZG38" s="291"/>
      <c r="MZH38" s="291"/>
      <c r="MZI38" s="291"/>
      <c r="MZJ38" s="291"/>
      <c r="MZK38" s="291"/>
      <c r="MZL38" s="291"/>
      <c r="MZM38" s="291"/>
      <c r="MZN38" s="291"/>
      <c r="MZO38" s="291"/>
      <c r="MZP38" s="291"/>
      <c r="MZQ38" s="291"/>
      <c r="MZR38" s="291"/>
      <c r="MZS38" s="291"/>
      <c r="MZT38" s="291"/>
      <c r="MZU38" s="291"/>
      <c r="MZV38" s="291"/>
      <c r="MZW38" s="291"/>
      <c r="MZX38" s="291"/>
      <c r="MZY38" s="291"/>
      <c r="MZZ38" s="291"/>
      <c r="NAA38" s="291"/>
      <c r="NAB38" s="291"/>
      <c r="NAC38" s="291"/>
      <c r="NAD38" s="291"/>
      <c r="NAE38" s="291"/>
      <c r="NAF38" s="291"/>
      <c r="NAG38" s="291"/>
      <c r="NAH38" s="291"/>
      <c r="NAI38" s="291"/>
      <c r="NAJ38" s="291"/>
      <c r="NAK38" s="291"/>
      <c r="NAL38" s="291"/>
      <c r="NAM38" s="291"/>
      <c r="NAN38" s="291"/>
      <c r="NAO38" s="291"/>
      <c r="NAP38" s="291"/>
      <c r="NAQ38" s="291"/>
      <c r="NAR38" s="291"/>
      <c r="NAS38" s="291"/>
      <c r="NAT38" s="291"/>
      <c r="NAU38" s="291"/>
      <c r="NAV38" s="291"/>
      <c r="NAW38" s="291"/>
      <c r="NAX38" s="291"/>
      <c r="NAY38" s="291"/>
      <c r="NAZ38" s="291"/>
      <c r="NBA38" s="291"/>
      <c r="NBB38" s="291"/>
      <c r="NBC38" s="291"/>
      <c r="NBD38" s="291"/>
      <c r="NBE38" s="291"/>
      <c r="NBF38" s="291"/>
      <c r="NBG38" s="291"/>
      <c r="NBH38" s="291"/>
      <c r="NBI38" s="291"/>
      <c r="NBJ38" s="291"/>
      <c r="NBK38" s="291"/>
      <c r="NBL38" s="291"/>
      <c r="NBM38" s="291"/>
      <c r="NBN38" s="291"/>
      <c r="NBO38" s="291"/>
      <c r="NBP38" s="291"/>
      <c r="NBQ38" s="291"/>
      <c r="NBR38" s="291"/>
      <c r="NBS38" s="291"/>
      <c r="NBT38" s="291"/>
      <c r="NBU38" s="291"/>
      <c r="NBV38" s="291"/>
      <c r="NBW38" s="291"/>
      <c r="NBX38" s="291"/>
      <c r="NBY38" s="291"/>
      <c r="NBZ38" s="291"/>
      <c r="NCA38" s="291"/>
      <c r="NCB38" s="291"/>
      <c r="NCC38" s="291"/>
      <c r="NCD38" s="291"/>
      <c r="NCE38" s="291"/>
      <c r="NCF38" s="291"/>
      <c r="NCG38" s="291"/>
      <c r="NCH38" s="291"/>
      <c r="NCI38" s="291"/>
      <c r="NCJ38" s="291"/>
      <c r="NCK38" s="291"/>
      <c r="NCL38" s="291"/>
      <c r="NCM38" s="291"/>
      <c r="NCN38" s="291"/>
      <c r="NCO38" s="291"/>
      <c r="NCP38" s="291"/>
      <c r="NCQ38" s="291"/>
      <c r="NCR38" s="291"/>
      <c r="NCS38" s="291"/>
      <c r="NCT38" s="291"/>
      <c r="NCU38" s="291"/>
      <c r="NCV38" s="291"/>
      <c r="NCW38" s="291"/>
      <c r="NCX38" s="291"/>
      <c r="NCY38" s="291"/>
      <c r="NCZ38" s="291"/>
      <c r="NDA38" s="291"/>
      <c r="NDB38" s="291"/>
      <c r="NDC38" s="291"/>
      <c r="NDD38" s="291"/>
      <c r="NDE38" s="291"/>
      <c r="NDF38" s="291"/>
      <c r="NDG38" s="291"/>
      <c r="NDH38" s="291"/>
      <c r="NDI38" s="291"/>
      <c r="NDJ38" s="291"/>
      <c r="NDK38" s="291"/>
      <c r="NDL38" s="291"/>
      <c r="NDM38" s="291"/>
      <c r="NDN38" s="291"/>
      <c r="NDO38" s="291"/>
      <c r="NDP38" s="291"/>
      <c r="NDQ38" s="291"/>
      <c r="NDR38" s="291"/>
      <c r="NDS38" s="291"/>
      <c r="NDT38" s="291"/>
      <c r="NDU38" s="291"/>
      <c r="NDV38" s="291"/>
      <c r="NDW38" s="291"/>
      <c r="NDX38" s="291"/>
      <c r="NDY38" s="291"/>
      <c r="NDZ38" s="291"/>
      <c r="NEA38" s="291"/>
      <c r="NEB38" s="291"/>
      <c r="NEC38" s="291"/>
      <c r="NED38" s="291"/>
      <c r="NEE38" s="291"/>
      <c r="NEF38" s="291"/>
      <c r="NEG38" s="291"/>
      <c r="NEH38" s="291"/>
      <c r="NEI38" s="291"/>
      <c r="NEJ38" s="291"/>
      <c r="NEK38" s="291"/>
      <c r="NEL38" s="291"/>
      <c r="NEM38" s="291"/>
      <c r="NEN38" s="291"/>
      <c r="NEO38" s="291"/>
      <c r="NEP38" s="291"/>
      <c r="NEQ38" s="291"/>
      <c r="NER38" s="291"/>
      <c r="NES38" s="291"/>
      <c r="NET38" s="291"/>
      <c r="NEU38" s="291"/>
      <c r="NEV38" s="291"/>
      <c r="NEW38" s="291"/>
      <c r="NEX38" s="291"/>
      <c r="NEY38" s="291"/>
      <c r="NEZ38" s="291"/>
      <c r="NFA38" s="291"/>
      <c r="NFB38" s="291"/>
      <c r="NFC38" s="291"/>
      <c r="NFD38" s="291"/>
      <c r="NFE38" s="291"/>
      <c r="NFF38" s="291"/>
      <c r="NFG38" s="291"/>
      <c r="NFH38" s="291"/>
      <c r="NFI38" s="291"/>
      <c r="NFJ38" s="291"/>
      <c r="NFK38" s="291"/>
      <c r="NFL38" s="291"/>
      <c r="NFM38" s="291"/>
      <c r="NFN38" s="291"/>
      <c r="NFO38" s="291"/>
      <c r="NFP38" s="291"/>
      <c r="NFQ38" s="291"/>
      <c r="NFR38" s="291"/>
      <c r="NFS38" s="291"/>
      <c r="NFT38" s="291"/>
      <c r="NFU38" s="291"/>
      <c r="NFV38" s="291"/>
      <c r="NFW38" s="291"/>
      <c r="NFX38" s="291"/>
      <c r="NFY38" s="291"/>
      <c r="NFZ38" s="291"/>
      <c r="NGA38" s="291"/>
      <c r="NGB38" s="291"/>
      <c r="NGC38" s="291"/>
      <c r="NGD38" s="291"/>
      <c r="NGE38" s="291"/>
      <c r="NGF38" s="291"/>
      <c r="NGG38" s="291"/>
      <c r="NGH38" s="291"/>
      <c r="NGI38" s="291"/>
      <c r="NGJ38" s="291"/>
      <c r="NGK38" s="291"/>
      <c r="NGL38" s="291"/>
      <c r="NGM38" s="291"/>
      <c r="NGN38" s="291"/>
      <c r="NGO38" s="291"/>
      <c r="NGP38" s="291"/>
      <c r="NGQ38" s="291"/>
      <c r="NGR38" s="291"/>
      <c r="NGS38" s="291"/>
      <c r="NGT38" s="291"/>
      <c r="NGU38" s="291"/>
      <c r="NGV38" s="291"/>
      <c r="NGW38" s="291"/>
      <c r="NGX38" s="291"/>
      <c r="NGY38" s="291"/>
      <c r="NGZ38" s="291"/>
      <c r="NHA38" s="291"/>
      <c r="NHB38" s="291"/>
      <c r="NHC38" s="291"/>
      <c r="NHD38" s="291"/>
      <c r="NHE38" s="291"/>
      <c r="NHF38" s="291"/>
      <c r="NHG38" s="291"/>
      <c r="NHH38" s="291"/>
      <c r="NHI38" s="291"/>
      <c r="NHJ38" s="291"/>
      <c r="NHK38" s="291"/>
      <c r="NHL38" s="291"/>
      <c r="NHM38" s="291"/>
      <c r="NHN38" s="291"/>
      <c r="NHO38" s="291"/>
      <c r="NHP38" s="291"/>
      <c r="NHQ38" s="291"/>
      <c r="NHR38" s="291"/>
      <c r="NHS38" s="291"/>
      <c r="NHT38" s="291"/>
      <c r="NHU38" s="291"/>
      <c r="NHV38" s="291"/>
      <c r="NHW38" s="291"/>
      <c r="NHX38" s="291"/>
      <c r="NHY38" s="291"/>
      <c r="NHZ38" s="291"/>
      <c r="NIA38" s="291"/>
      <c r="NIB38" s="291"/>
      <c r="NIC38" s="291"/>
      <c r="NID38" s="291"/>
      <c r="NIE38" s="291"/>
      <c r="NIF38" s="291"/>
      <c r="NIG38" s="291"/>
      <c r="NIH38" s="291"/>
      <c r="NII38" s="291"/>
      <c r="NIJ38" s="291"/>
      <c r="NIK38" s="291"/>
      <c r="NIL38" s="291"/>
      <c r="NIM38" s="291"/>
      <c r="NIN38" s="291"/>
      <c r="NIO38" s="291"/>
      <c r="NIP38" s="291"/>
      <c r="NIQ38" s="291"/>
      <c r="NIR38" s="291"/>
      <c r="NIS38" s="291"/>
      <c r="NIT38" s="291"/>
      <c r="NIU38" s="291"/>
      <c r="NIV38" s="291"/>
      <c r="NIW38" s="291"/>
      <c r="NIX38" s="291"/>
      <c r="NIY38" s="291"/>
      <c r="NIZ38" s="291"/>
      <c r="NJA38" s="291"/>
      <c r="NJB38" s="291"/>
      <c r="NJC38" s="291"/>
      <c r="NJD38" s="291"/>
      <c r="NJE38" s="291"/>
      <c r="NJF38" s="291"/>
      <c r="NJG38" s="291"/>
      <c r="NJH38" s="291"/>
      <c r="NJI38" s="291"/>
      <c r="NJJ38" s="291"/>
      <c r="NJK38" s="291"/>
      <c r="NJL38" s="291"/>
      <c r="NJM38" s="291"/>
      <c r="NJN38" s="291"/>
      <c r="NJO38" s="291"/>
      <c r="NJP38" s="291"/>
      <c r="NJQ38" s="291"/>
      <c r="NJR38" s="291"/>
      <c r="NJS38" s="291"/>
      <c r="NJT38" s="291"/>
      <c r="NJU38" s="291"/>
      <c r="NJV38" s="291"/>
      <c r="NJW38" s="291"/>
      <c r="NJX38" s="291"/>
      <c r="NJY38" s="291"/>
      <c r="NJZ38" s="291"/>
      <c r="NKA38" s="291"/>
      <c r="NKB38" s="291"/>
      <c r="NKC38" s="291"/>
      <c r="NKD38" s="291"/>
      <c r="NKE38" s="291"/>
      <c r="NKF38" s="291"/>
      <c r="NKG38" s="291"/>
      <c r="NKH38" s="291"/>
      <c r="NKI38" s="291"/>
      <c r="NKJ38" s="291"/>
      <c r="NKK38" s="291"/>
      <c r="NKL38" s="291"/>
      <c r="NKM38" s="291"/>
      <c r="NKN38" s="291"/>
      <c r="NKO38" s="291"/>
      <c r="NKP38" s="291"/>
      <c r="NKQ38" s="291"/>
      <c r="NKR38" s="291"/>
      <c r="NKS38" s="291"/>
      <c r="NKT38" s="291"/>
      <c r="NKU38" s="291"/>
      <c r="NKV38" s="291"/>
      <c r="NKW38" s="291"/>
      <c r="NKX38" s="291"/>
      <c r="NKY38" s="291"/>
      <c r="NKZ38" s="291"/>
      <c r="NLA38" s="291"/>
      <c r="NLB38" s="291"/>
      <c r="NLC38" s="291"/>
      <c r="NLD38" s="291"/>
      <c r="NLE38" s="291"/>
      <c r="NLF38" s="291"/>
      <c r="NLG38" s="291"/>
      <c r="NLH38" s="291"/>
      <c r="NLI38" s="291"/>
      <c r="NLJ38" s="291"/>
      <c r="NLK38" s="291"/>
      <c r="NLL38" s="291"/>
      <c r="NLM38" s="291"/>
      <c r="NLN38" s="291"/>
      <c r="NLO38" s="291"/>
      <c r="NLP38" s="291"/>
      <c r="NLQ38" s="291"/>
      <c r="NLR38" s="291"/>
      <c r="NLS38" s="291"/>
      <c r="NLT38" s="291"/>
      <c r="NLU38" s="291"/>
      <c r="NLV38" s="291"/>
      <c r="NLW38" s="291"/>
      <c r="NLX38" s="291"/>
      <c r="NLY38" s="291"/>
      <c r="NLZ38" s="291"/>
      <c r="NMA38" s="291"/>
      <c r="NMB38" s="291"/>
      <c r="NMC38" s="291"/>
      <c r="NMD38" s="291"/>
      <c r="NME38" s="291"/>
      <c r="NMF38" s="291"/>
      <c r="NMG38" s="291"/>
      <c r="NMH38" s="291"/>
      <c r="NMI38" s="291"/>
      <c r="NMJ38" s="291"/>
      <c r="NMK38" s="291"/>
      <c r="NML38" s="291"/>
      <c r="NMM38" s="291"/>
      <c r="NMN38" s="291"/>
      <c r="NMO38" s="291"/>
      <c r="NMP38" s="291"/>
      <c r="NMQ38" s="291"/>
      <c r="NMR38" s="291"/>
      <c r="NMS38" s="291"/>
      <c r="NMT38" s="291"/>
      <c r="NMU38" s="291"/>
      <c r="NMV38" s="291"/>
      <c r="NMW38" s="291"/>
      <c r="NMX38" s="291"/>
      <c r="NMY38" s="291"/>
      <c r="NMZ38" s="291"/>
      <c r="NNA38" s="291"/>
      <c r="NNB38" s="291"/>
      <c r="NNC38" s="291"/>
      <c r="NND38" s="291"/>
      <c r="NNE38" s="291"/>
      <c r="NNF38" s="291"/>
      <c r="NNG38" s="291"/>
      <c r="NNH38" s="291"/>
      <c r="NNI38" s="291"/>
      <c r="NNJ38" s="291"/>
      <c r="NNK38" s="291"/>
      <c r="NNL38" s="291"/>
      <c r="NNM38" s="291"/>
      <c r="NNN38" s="291"/>
      <c r="NNO38" s="291"/>
      <c r="NNP38" s="291"/>
      <c r="NNQ38" s="291"/>
      <c r="NNR38" s="291"/>
      <c r="NNS38" s="291"/>
      <c r="NNT38" s="291"/>
      <c r="NNU38" s="291"/>
      <c r="NNV38" s="291"/>
      <c r="NNW38" s="291"/>
      <c r="NNX38" s="291"/>
      <c r="NNY38" s="291"/>
      <c r="NNZ38" s="291"/>
      <c r="NOA38" s="291"/>
      <c r="NOB38" s="291"/>
      <c r="NOC38" s="291"/>
      <c r="NOD38" s="291"/>
      <c r="NOE38" s="291"/>
      <c r="NOF38" s="291"/>
      <c r="NOG38" s="291"/>
      <c r="NOH38" s="291"/>
      <c r="NOI38" s="291"/>
      <c r="NOJ38" s="291"/>
      <c r="NOK38" s="291"/>
      <c r="NOL38" s="291"/>
      <c r="NOM38" s="291"/>
      <c r="NON38" s="291"/>
      <c r="NOO38" s="291"/>
      <c r="NOP38" s="291"/>
      <c r="NOQ38" s="291"/>
      <c r="NOR38" s="291"/>
      <c r="NOS38" s="291"/>
      <c r="NOT38" s="291"/>
      <c r="NOU38" s="291"/>
      <c r="NOV38" s="291"/>
      <c r="NOW38" s="291"/>
      <c r="NOX38" s="291"/>
      <c r="NOY38" s="291"/>
      <c r="NOZ38" s="291"/>
      <c r="NPA38" s="291"/>
      <c r="NPB38" s="291"/>
      <c r="NPC38" s="291"/>
      <c r="NPD38" s="291"/>
      <c r="NPE38" s="291"/>
      <c r="NPF38" s="291"/>
      <c r="NPG38" s="291"/>
      <c r="NPH38" s="291"/>
      <c r="NPI38" s="291"/>
      <c r="NPJ38" s="291"/>
      <c r="NPK38" s="291"/>
      <c r="NPL38" s="291"/>
      <c r="NPM38" s="291"/>
      <c r="NPN38" s="291"/>
      <c r="NPO38" s="291"/>
      <c r="NPP38" s="291"/>
      <c r="NPQ38" s="291"/>
      <c r="NPR38" s="291"/>
      <c r="NPS38" s="291"/>
      <c r="NPT38" s="291"/>
      <c r="NPU38" s="291"/>
      <c r="NPV38" s="291"/>
      <c r="NPW38" s="291"/>
      <c r="NPX38" s="291"/>
      <c r="NPY38" s="291"/>
      <c r="NPZ38" s="291"/>
      <c r="NQA38" s="291"/>
      <c r="NQB38" s="291"/>
      <c r="NQC38" s="291"/>
      <c r="NQD38" s="291"/>
      <c r="NQE38" s="291"/>
      <c r="NQF38" s="291"/>
      <c r="NQG38" s="291"/>
      <c r="NQH38" s="291"/>
      <c r="NQI38" s="291"/>
      <c r="NQJ38" s="291"/>
      <c r="NQK38" s="291"/>
      <c r="NQL38" s="291"/>
      <c r="NQM38" s="291"/>
      <c r="NQN38" s="291"/>
      <c r="NQO38" s="291"/>
      <c r="NQP38" s="291"/>
      <c r="NQQ38" s="291"/>
      <c r="NQR38" s="291"/>
      <c r="NQS38" s="291"/>
      <c r="NQT38" s="291"/>
      <c r="NQU38" s="291"/>
      <c r="NQV38" s="291"/>
      <c r="NQW38" s="291"/>
      <c r="NQX38" s="291"/>
      <c r="NQY38" s="291"/>
      <c r="NQZ38" s="291"/>
      <c r="NRA38" s="291"/>
      <c r="NRB38" s="291"/>
      <c r="NRC38" s="291"/>
      <c r="NRD38" s="291"/>
      <c r="NRE38" s="291"/>
      <c r="NRF38" s="291"/>
      <c r="NRG38" s="291"/>
      <c r="NRH38" s="291"/>
      <c r="NRI38" s="291"/>
      <c r="NRJ38" s="291"/>
      <c r="NRK38" s="291"/>
      <c r="NRL38" s="291"/>
      <c r="NRM38" s="291"/>
      <c r="NRN38" s="291"/>
      <c r="NRO38" s="291"/>
      <c r="NRP38" s="291"/>
      <c r="NRQ38" s="291"/>
      <c r="NRR38" s="291"/>
      <c r="NRS38" s="291"/>
      <c r="NRT38" s="291"/>
      <c r="NRU38" s="291"/>
      <c r="NRV38" s="291"/>
      <c r="NRW38" s="291"/>
      <c r="NRX38" s="291"/>
      <c r="NRY38" s="291"/>
      <c r="NRZ38" s="291"/>
      <c r="NSA38" s="291"/>
      <c r="NSB38" s="291"/>
      <c r="NSC38" s="291"/>
      <c r="NSD38" s="291"/>
      <c r="NSE38" s="291"/>
      <c r="NSF38" s="291"/>
      <c r="NSG38" s="291"/>
      <c r="NSH38" s="291"/>
      <c r="NSI38" s="291"/>
      <c r="NSJ38" s="291"/>
      <c r="NSK38" s="291"/>
      <c r="NSL38" s="291"/>
      <c r="NSM38" s="291"/>
      <c r="NSN38" s="291"/>
      <c r="NSO38" s="291"/>
      <c r="NSP38" s="291"/>
      <c r="NSQ38" s="291"/>
      <c r="NSR38" s="291"/>
      <c r="NSS38" s="291"/>
      <c r="NST38" s="291"/>
      <c r="NSU38" s="291"/>
      <c r="NSV38" s="291"/>
      <c r="NSW38" s="291"/>
      <c r="NSX38" s="291"/>
      <c r="NSY38" s="291"/>
      <c r="NSZ38" s="291"/>
      <c r="NTA38" s="291"/>
      <c r="NTB38" s="291"/>
      <c r="NTC38" s="291"/>
      <c r="NTD38" s="291"/>
      <c r="NTE38" s="291"/>
      <c r="NTF38" s="291"/>
      <c r="NTG38" s="291"/>
      <c r="NTH38" s="291"/>
      <c r="NTI38" s="291"/>
      <c r="NTJ38" s="291"/>
      <c r="NTK38" s="291"/>
      <c r="NTL38" s="291"/>
      <c r="NTM38" s="291"/>
      <c r="NTN38" s="291"/>
      <c r="NTO38" s="291"/>
      <c r="NTP38" s="291"/>
      <c r="NTQ38" s="291"/>
      <c r="NTR38" s="291"/>
      <c r="NTS38" s="291"/>
      <c r="NTT38" s="291"/>
      <c r="NTU38" s="291"/>
      <c r="NTV38" s="291"/>
      <c r="NTW38" s="291"/>
      <c r="NTX38" s="291"/>
      <c r="NTY38" s="291"/>
      <c r="NTZ38" s="291"/>
      <c r="NUA38" s="291"/>
      <c r="NUB38" s="291"/>
      <c r="NUC38" s="291"/>
      <c r="NUD38" s="291"/>
      <c r="NUE38" s="291"/>
      <c r="NUF38" s="291"/>
      <c r="NUG38" s="291"/>
      <c r="NUH38" s="291"/>
      <c r="NUI38" s="291"/>
      <c r="NUJ38" s="291"/>
      <c r="NUK38" s="291"/>
      <c r="NUL38" s="291"/>
      <c r="NUM38" s="291"/>
      <c r="NUN38" s="291"/>
      <c r="NUO38" s="291"/>
      <c r="NUP38" s="291"/>
      <c r="NUQ38" s="291"/>
      <c r="NUR38" s="291"/>
      <c r="NUS38" s="291"/>
      <c r="NUT38" s="291"/>
      <c r="NUU38" s="291"/>
      <c r="NUV38" s="291"/>
      <c r="NUW38" s="291"/>
      <c r="NUX38" s="291"/>
      <c r="NUY38" s="291"/>
      <c r="NUZ38" s="291"/>
      <c r="NVA38" s="291"/>
      <c r="NVB38" s="291"/>
      <c r="NVC38" s="291"/>
      <c r="NVD38" s="291"/>
      <c r="NVE38" s="291"/>
      <c r="NVF38" s="291"/>
      <c r="NVG38" s="291"/>
      <c r="NVH38" s="291"/>
      <c r="NVI38" s="291"/>
      <c r="NVJ38" s="291"/>
      <c r="NVK38" s="291"/>
      <c r="NVL38" s="291"/>
      <c r="NVM38" s="291"/>
      <c r="NVN38" s="291"/>
      <c r="NVO38" s="291"/>
      <c r="NVP38" s="291"/>
      <c r="NVQ38" s="291"/>
      <c r="NVR38" s="291"/>
      <c r="NVS38" s="291"/>
      <c r="NVT38" s="291"/>
      <c r="NVU38" s="291"/>
      <c r="NVV38" s="291"/>
      <c r="NVW38" s="291"/>
      <c r="NVX38" s="291"/>
      <c r="NVY38" s="291"/>
      <c r="NVZ38" s="291"/>
      <c r="NWA38" s="291"/>
      <c r="NWB38" s="291"/>
      <c r="NWC38" s="291"/>
      <c r="NWD38" s="291"/>
      <c r="NWE38" s="291"/>
      <c r="NWF38" s="291"/>
      <c r="NWG38" s="291"/>
      <c r="NWH38" s="291"/>
      <c r="NWI38" s="291"/>
      <c r="NWJ38" s="291"/>
      <c r="NWK38" s="291"/>
      <c r="NWL38" s="291"/>
      <c r="NWM38" s="291"/>
      <c r="NWN38" s="291"/>
      <c r="NWO38" s="291"/>
      <c r="NWP38" s="291"/>
      <c r="NWQ38" s="291"/>
      <c r="NWR38" s="291"/>
      <c r="NWS38" s="291"/>
      <c r="NWT38" s="291"/>
      <c r="NWU38" s="291"/>
      <c r="NWV38" s="291"/>
      <c r="NWW38" s="291"/>
      <c r="NWX38" s="291"/>
      <c r="NWY38" s="291"/>
      <c r="NWZ38" s="291"/>
      <c r="NXA38" s="291"/>
      <c r="NXB38" s="291"/>
      <c r="NXC38" s="291"/>
      <c r="NXD38" s="291"/>
      <c r="NXE38" s="291"/>
      <c r="NXF38" s="291"/>
      <c r="NXG38" s="291"/>
      <c r="NXH38" s="291"/>
      <c r="NXI38" s="291"/>
      <c r="NXJ38" s="291"/>
      <c r="NXK38" s="291"/>
      <c r="NXL38" s="291"/>
      <c r="NXM38" s="291"/>
      <c r="NXN38" s="291"/>
      <c r="NXO38" s="291"/>
      <c r="NXP38" s="291"/>
      <c r="NXQ38" s="291"/>
      <c r="NXR38" s="291"/>
      <c r="NXS38" s="291"/>
      <c r="NXT38" s="291"/>
      <c r="NXU38" s="291"/>
      <c r="NXV38" s="291"/>
      <c r="NXW38" s="291"/>
      <c r="NXX38" s="291"/>
      <c r="NXY38" s="291"/>
      <c r="NXZ38" s="291"/>
      <c r="NYA38" s="291"/>
      <c r="NYB38" s="291"/>
      <c r="NYC38" s="291"/>
      <c r="NYD38" s="291"/>
      <c r="NYE38" s="291"/>
      <c r="NYF38" s="291"/>
      <c r="NYG38" s="291"/>
      <c r="NYH38" s="291"/>
      <c r="NYI38" s="291"/>
      <c r="NYJ38" s="291"/>
      <c r="NYK38" s="291"/>
      <c r="NYL38" s="291"/>
      <c r="NYM38" s="291"/>
      <c r="NYN38" s="291"/>
      <c r="NYO38" s="291"/>
      <c r="NYP38" s="291"/>
      <c r="NYQ38" s="291"/>
      <c r="NYR38" s="291"/>
      <c r="NYS38" s="291"/>
      <c r="NYT38" s="291"/>
      <c r="NYU38" s="291"/>
      <c r="NYV38" s="291"/>
      <c r="NYW38" s="291"/>
      <c r="NYX38" s="291"/>
      <c r="NYY38" s="291"/>
      <c r="NYZ38" s="291"/>
      <c r="NZA38" s="291"/>
      <c r="NZB38" s="291"/>
      <c r="NZC38" s="291"/>
      <c r="NZD38" s="291"/>
      <c r="NZE38" s="291"/>
      <c r="NZF38" s="291"/>
      <c r="NZG38" s="291"/>
      <c r="NZH38" s="291"/>
      <c r="NZI38" s="291"/>
      <c r="NZJ38" s="291"/>
      <c r="NZK38" s="291"/>
      <c r="NZL38" s="291"/>
      <c r="NZM38" s="291"/>
      <c r="NZN38" s="291"/>
      <c r="NZO38" s="291"/>
      <c r="NZP38" s="291"/>
      <c r="NZQ38" s="291"/>
      <c r="NZR38" s="291"/>
      <c r="NZS38" s="291"/>
      <c r="NZT38" s="291"/>
      <c r="NZU38" s="291"/>
      <c r="NZV38" s="291"/>
      <c r="NZW38" s="291"/>
      <c r="NZX38" s="291"/>
      <c r="NZY38" s="291"/>
      <c r="NZZ38" s="291"/>
      <c r="OAA38" s="291"/>
      <c r="OAB38" s="291"/>
      <c r="OAC38" s="291"/>
      <c r="OAD38" s="291"/>
      <c r="OAE38" s="291"/>
      <c r="OAF38" s="291"/>
      <c r="OAG38" s="291"/>
      <c r="OAH38" s="291"/>
      <c r="OAI38" s="291"/>
      <c r="OAJ38" s="291"/>
      <c r="OAK38" s="291"/>
      <c r="OAL38" s="291"/>
      <c r="OAM38" s="291"/>
      <c r="OAN38" s="291"/>
      <c r="OAO38" s="291"/>
      <c r="OAP38" s="291"/>
      <c r="OAQ38" s="291"/>
      <c r="OAR38" s="291"/>
      <c r="OAS38" s="291"/>
      <c r="OAT38" s="291"/>
      <c r="OAU38" s="291"/>
      <c r="OAV38" s="291"/>
      <c r="OAW38" s="291"/>
      <c r="OAX38" s="291"/>
      <c r="OAY38" s="291"/>
      <c r="OAZ38" s="291"/>
      <c r="OBA38" s="291"/>
      <c r="OBB38" s="291"/>
      <c r="OBC38" s="291"/>
      <c r="OBD38" s="291"/>
      <c r="OBE38" s="291"/>
      <c r="OBF38" s="291"/>
      <c r="OBG38" s="291"/>
      <c r="OBH38" s="291"/>
      <c r="OBI38" s="291"/>
      <c r="OBJ38" s="291"/>
      <c r="OBK38" s="291"/>
      <c r="OBL38" s="291"/>
      <c r="OBM38" s="291"/>
      <c r="OBN38" s="291"/>
      <c r="OBO38" s="291"/>
      <c r="OBP38" s="291"/>
      <c r="OBQ38" s="291"/>
      <c r="OBR38" s="291"/>
      <c r="OBS38" s="291"/>
      <c r="OBT38" s="291"/>
      <c r="OBU38" s="291"/>
      <c r="OBV38" s="291"/>
      <c r="OBW38" s="291"/>
      <c r="OBX38" s="291"/>
      <c r="OBY38" s="291"/>
      <c r="OBZ38" s="291"/>
      <c r="OCA38" s="291"/>
      <c r="OCB38" s="291"/>
      <c r="OCC38" s="291"/>
      <c r="OCD38" s="291"/>
      <c r="OCE38" s="291"/>
      <c r="OCF38" s="291"/>
      <c r="OCG38" s="291"/>
      <c r="OCH38" s="291"/>
      <c r="OCI38" s="291"/>
      <c r="OCJ38" s="291"/>
      <c r="OCK38" s="291"/>
      <c r="OCL38" s="291"/>
      <c r="OCM38" s="291"/>
      <c r="OCN38" s="291"/>
      <c r="OCO38" s="291"/>
      <c r="OCP38" s="291"/>
      <c r="OCQ38" s="291"/>
      <c r="OCR38" s="291"/>
      <c r="OCS38" s="291"/>
      <c r="OCT38" s="291"/>
      <c r="OCU38" s="291"/>
      <c r="OCV38" s="291"/>
      <c r="OCW38" s="291"/>
      <c r="OCX38" s="291"/>
      <c r="OCY38" s="291"/>
      <c r="OCZ38" s="291"/>
      <c r="ODA38" s="291"/>
      <c r="ODB38" s="291"/>
      <c r="ODC38" s="291"/>
      <c r="ODD38" s="291"/>
      <c r="ODE38" s="291"/>
      <c r="ODF38" s="291"/>
      <c r="ODG38" s="291"/>
      <c r="ODH38" s="291"/>
      <c r="ODI38" s="291"/>
      <c r="ODJ38" s="291"/>
      <c r="ODK38" s="291"/>
      <c r="ODL38" s="291"/>
      <c r="ODM38" s="291"/>
      <c r="ODN38" s="291"/>
      <c r="ODO38" s="291"/>
      <c r="ODP38" s="291"/>
      <c r="ODQ38" s="291"/>
      <c r="ODR38" s="291"/>
      <c r="ODS38" s="291"/>
      <c r="ODT38" s="291"/>
      <c r="ODU38" s="291"/>
      <c r="ODV38" s="291"/>
      <c r="ODW38" s="291"/>
      <c r="ODX38" s="291"/>
      <c r="ODY38" s="291"/>
      <c r="ODZ38" s="291"/>
      <c r="OEA38" s="291"/>
      <c r="OEB38" s="291"/>
      <c r="OEC38" s="291"/>
      <c r="OED38" s="291"/>
      <c r="OEE38" s="291"/>
      <c r="OEF38" s="291"/>
      <c r="OEG38" s="291"/>
      <c r="OEH38" s="291"/>
      <c r="OEI38" s="291"/>
      <c r="OEJ38" s="291"/>
      <c r="OEK38" s="291"/>
      <c r="OEL38" s="291"/>
      <c r="OEM38" s="291"/>
      <c r="OEN38" s="291"/>
      <c r="OEO38" s="291"/>
      <c r="OEP38" s="291"/>
      <c r="OEQ38" s="291"/>
      <c r="OER38" s="291"/>
      <c r="OES38" s="291"/>
      <c r="OET38" s="291"/>
      <c r="OEU38" s="291"/>
      <c r="OEV38" s="291"/>
      <c r="OEW38" s="291"/>
      <c r="OEX38" s="291"/>
      <c r="OEY38" s="291"/>
      <c r="OEZ38" s="291"/>
      <c r="OFA38" s="291"/>
      <c r="OFB38" s="291"/>
      <c r="OFC38" s="291"/>
      <c r="OFD38" s="291"/>
      <c r="OFE38" s="291"/>
      <c r="OFF38" s="291"/>
      <c r="OFG38" s="291"/>
      <c r="OFH38" s="291"/>
      <c r="OFI38" s="291"/>
      <c r="OFJ38" s="291"/>
      <c r="OFK38" s="291"/>
      <c r="OFL38" s="291"/>
      <c r="OFM38" s="291"/>
      <c r="OFN38" s="291"/>
      <c r="OFO38" s="291"/>
      <c r="OFP38" s="291"/>
      <c r="OFQ38" s="291"/>
      <c r="OFR38" s="291"/>
      <c r="OFS38" s="291"/>
      <c r="OFT38" s="291"/>
      <c r="OFU38" s="291"/>
      <c r="OFV38" s="291"/>
      <c r="OFW38" s="291"/>
      <c r="OFX38" s="291"/>
      <c r="OFY38" s="291"/>
      <c r="OFZ38" s="291"/>
      <c r="OGA38" s="291"/>
      <c r="OGB38" s="291"/>
      <c r="OGC38" s="291"/>
      <c r="OGD38" s="291"/>
      <c r="OGE38" s="291"/>
      <c r="OGF38" s="291"/>
      <c r="OGG38" s="291"/>
      <c r="OGH38" s="291"/>
      <c r="OGI38" s="291"/>
      <c r="OGJ38" s="291"/>
      <c r="OGK38" s="291"/>
      <c r="OGL38" s="291"/>
      <c r="OGM38" s="291"/>
      <c r="OGN38" s="291"/>
      <c r="OGO38" s="291"/>
      <c r="OGP38" s="291"/>
      <c r="OGQ38" s="291"/>
      <c r="OGR38" s="291"/>
      <c r="OGS38" s="291"/>
      <c r="OGT38" s="291"/>
      <c r="OGU38" s="291"/>
      <c r="OGV38" s="291"/>
      <c r="OGW38" s="291"/>
      <c r="OGX38" s="291"/>
      <c r="OGY38" s="291"/>
      <c r="OGZ38" s="291"/>
      <c r="OHA38" s="291"/>
      <c r="OHB38" s="291"/>
      <c r="OHC38" s="291"/>
      <c r="OHD38" s="291"/>
      <c r="OHE38" s="291"/>
      <c r="OHF38" s="291"/>
      <c r="OHG38" s="291"/>
      <c r="OHH38" s="291"/>
      <c r="OHI38" s="291"/>
      <c r="OHJ38" s="291"/>
      <c r="OHK38" s="291"/>
      <c r="OHL38" s="291"/>
      <c r="OHM38" s="291"/>
      <c r="OHN38" s="291"/>
      <c r="OHO38" s="291"/>
      <c r="OHP38" s="291"/>
      <c r="OHQ38" s="291"/>
      <c r="OHR38" s="291"/>
      <c r="OHS38" s="291"/>
      <c r="OHT38" s="291"/>
      <c r="OHU38" s="291"/>
      <c r="OHV38" s="291"/>
      <c r="OHW38" s="291"/>
      <c r="OHX38" s="291"/>
      <c r="OHY38" s="291"/>
      <c r="OHZ38" s="291"/>
      <c r="OIA38" s="291"/>
      <c r="OIB38" s="291"/>
      <c r="OIC38" s="291"/>
      <c r="OID38" s="291"/>
      <c r="OIE38" s="291"/>
      <c r="OIF38" s="291"/>
      <c r="OIG38" s="291"/>
      <c r="OIH38" s="291"/>
      <c r="OII38" s="291"/>
      <c r="OIJ38" s="291"/>
      <c r="OIK38" s="291"/>
      <c r="OIL38" s="291"/>
      <c r="OIM38" s="291"/>
      <c r="OIN38" s="291"/>
      <c r="OIO38" s="291"/>
      <c r="OIP38" s="291"/>
      <c r="OIQ38" s="291"/>
      <c r="OIR38" s="291"/>
      <c r="OIS38" s="291"/>
      <c r="OIT38" s="291"/>
      <c r="OIU38" s="291"/>
      <c r="OIV38" s="291"/>
      <c r="OIW38" s="291"/>
      <c r="OIX38" s="291"/>
      <c r="OIY38" s="291"/>
      <c r="OIZ38" s="291"/>
      <c r="OJA38" s="291"/>
      <c r="OJB38" s="291"/>
      <c r="OJC38" s="291"/>
      <c r="OJD38" s="291"/>
      <c r="OJE38" s="291"/>
      <c r="OJF38" s="291"/>
      <c r="OJG38" s="291"/>
      <c r="OJH38" s="291"/>
      <c r="OJI38" s="291"/>
      <c r="OJJ38" s="291"/>
      <c r="OJK38" s="291"/>
      <c r="OJL38" s="291"/>
      <c r="OJM38" s="291"/>
      <c r="OJN38" s="291"/>
      <c r="OJO38" s="291"/>
      <c r="OJP38" s="291"/>
      <c r="OJQ38" s="291"/>
      <c r="OJR38" s="291"/>
      <c r="OJS38" s="291"/>
      <c r="OJT38" s="291"/>
      <c r="OJU38" s="291"/>
      <c r="OJV38" s="291"/>
      <c r="OJW38" s="291"/>
      <c r="OJX38" s="291"/>
      <c r="OJY38" s="291"/>
      <c r="OJZ38" s="291"/>
      <c r="OKA38" s="291"/>
      <c r="OKB38" s="291"/>
      <c r="OKC38" s="291"/>
      <c r="OKD38" s="291"/>
      <c r="OKE38" s="291"/>
      <c r="OKF38" s="291"/>
      <c r="OKG38" s="291"/>
      <c r="OKH38" s="291"/>
      <c r="OKI38" s="291"/>
      <c r="OKJ38" s="291"/>
      <c r="OKK38" s="291"/>
      <c r="OKL38" s="291"/>
      <c r="OKM38" s="291"/>
      <c r="OKN38" s="291"/>
      <c r="OKO38" s="291"/>
      <c r="OKP38" s="291"/>
      <c r="OKQ38" s="291"/>
      <c r="OKR38" s="291"/>
      <c r="OKS38" s="291"/>
      <c r="OKT38" s="291"/>
      <c r="OKU38" s="291"/>
      <c r="OKV38" s="291"/>
      <c r="OKW38" s="291"/>
      <c r="OKX38" s="291"/>
      <c r="OKY38" s="291"/>
      <c r="OKZ38" s="291"/>
      <c r="OLA38" s="291"/>
      <c r="OLB38" s="291"/>
      <c r="OLC38" s="291"/>
      <c r="OLD38" s="291"/>
      <c r="OLE38" s="291"/>
      <c r="OLF38" s="291"/>
      <c r="OLG38" s="291"/>
      <c r="OLH38" s="291"/>
      <c r="OLI38" s="291"/>
      <c r="OLJ38" s="291"/>
      <c r="OLK38" s="291"/>
      <c r="OLL38" s="291"/>
      <c r="OLM38" s="291"/>
      <c r="OLN38" s="291"/>
      <c r="OLO38" s="291"/>
      <c r="OLP38" s="291"/>
      <c r="OLQ38" s="291"/>
      <c r="OLR38" s="291"/>
      <c r="OLS38" s="291"/>
      <c r="OLT38" s="291"/>
      <c r="OLU38" s="291"/>
      <c r="OLV38" s="291"/>
      <c r="OLW38" s="291"/>
      <c r="OLX38" s="291"/>
      <c r="OLY38" s="291"/>
      <c r="OLZ38" s="291"/>
      <c r="OMA38" s="291"/>
      <c r="OMB38" s="291"/>
      <c r="OMC38" s="291"/>
      <c r="OMD38" s="291"/>
      <c r="OME38" s="291"/>
      <c r="OMF38" s="291"/>
      <c r="OMG38" s="291"/>
      <c r="OMH38" s="291"/>
      <c r="OMI38" s="291"/>
      <c r="OMJ38" s="291"/>
      <c r="OMK38" s="291"/>
      <c r="OML38" s="291"/>
      <c r="OMM38" s="291"/>
      <c r="OMN38" s="291"/>
      <c r="OMO38" s="291"/>
      <c r="OMP38" s="291"/>
      <c r="OMQ38" s="291"/>
      <c r="OMR38" s="291"/>
      <c r="OMS38" s="291"/>
      <c r="OMT38" s="291"/>
      <c r="OMU38" s="291"/>
      <c r="OMV38" s="291"/>
      <c r="OMW38" s="291"/>
      <c r="OMX38" s="291"/>
      <c r="OMY38" s="291"/>
      <c r="OMZ38" s="291"/>
      <c r="ONA38" s="291"/>
      <c r="ONB38" s="291"/>
      <c r="ONC38" s="291"/>
      <c r="OND38" s="291"/>
      <c r="ONE38" s="291"/>
      <c r="ONF38" s="291"/>
      <c r="ONG38" s="291"/>
      <c r="ONH38" s="291"/>
      <c r="ONI38" s="291"/>
      <c r="ONJ38" s="291"/>
      <c r="ONK38" s="291"/>
      <c r="ONL38" s="291"/>
      <c r="ONM38" s="291"/>
      <c r="ONN38" s="291"/>
      <c r="ONO38" s="291"/>
      <c r="ONP38" s="291"/>
      <c r="ONQ38" s="291"/>
      <c r="ONR38" s="291"/>
      <c r="ONS38" s="291"/>
      <c r="ONT38" s="291"/>
      <c r="ONU38" s="291"/>
      <c r="ONV38" s="291"/>
      <c r="ONW38" s="291"/>
      <c r="ONX38" s="291"/>
      <c r="ONY38" s="291"/>
      <c r="ONZ38" s="291"/>
      <c r="OOA38" s="291"/>
      <c r="OOB38" s="291"/>
      <c r="OOC38" s="291"/>
      <c r="OOD38" s="291"/>
      <c r="OOE38" s="291"/>
      <c r="OOF38" s="291"/>
      <c r="OOG38" s="291"/>
      <c r="OOH38" s="291"/>
      <c r="OOI38" s="291"/>
      <c r="OOJ38" s="291"/>
      <c r="OOK38" s="291"/>
      <c r="OOL38" s="291"/>
      <c r="OOM38" s="291"/>
      <c r="OON38" s="291"/>
      <c r="OOO38" s="291"/>
      <c r="OOP38" s="291"/>
      <c r="OOQ38" s="291"/>
      <c r="OOR38" s="291"/>
      <c r="OOS38" s="291"/>
      <c r="OOT38" s="291"/>
      <c r="OOU38" s="291"/>
      <c r="OOV38" s="291"/>
      <c r="OOW38" s="291"/>
      <c r="OOX38" s="291"/>
      <c r="OOY38" s="291"/>
      <c r="OOZ38" s="291"/>
      <c r="OPA38" s="291"/>
      <c r="OPB38" s="291"/>
      <c r="OPC38" s="291"/>
      <c r="OPD38" s="291"/>
      <c r="OPE38" s="291"/>
      <c r="OPF38" s="291"/>
      <c r="OPG38" s="291"/>
      <c r="OPH38" s="291"/>
      <c r="OPI38" s="291"/>
      <c r="OPJ38" s="291"/>
      <c r="OPK38" s="291"/>
      <c r="OPL38" s="291"/>
      <c r="OPM38" s="291"/>
      <c r="OPN38" s="291"/>
      <c r="OPO38" s="291"/>
      <c r="OPP38" s="291"/>
      <c r="OPQ38" s="291"/>
      <c r="OPR38" s="291"/>
      <c r="OPS38" s="291"/>
      <c r="OPT38" s="291"/>
      <c r="OPU38" s="291"/>
      <c r="OPV38" s="291"/>
      <c r="OPW38" s="291"/>
      <c r="OPX38" s="291"/>
      <c r="OPY38" s="291"/>
      <c r="OPZ38" s="291"/>
      <c r="OQA38" s="291"/>
      <c r="OQB38" s="291"/>
      <c r="OQC38" s="291"/>
      <c r="OQD38" s="291"/>
      <c r="OQE38" s="291"/>
      <c r="OQF38" s="291"/>
      <c r="OQG38" s="291"/>
      <c r="OQH38" s="291"/>
      <c r="OQI38" s="291"/>
      <c r="OQJ38" s="291"/>
      <c r="OQK38" s="291"/>
      <c r="OQL38" s="291"/>
      <c r="OQM38" s="291"/>
      <c r="OQN38" s="291"/>
      <c r="OQO38" s="291"/>
      <c r="OQP38" s="291"/>
      <c r="OQQ38" s="291"/>
      <c r="OQR38" s="291"/>
      <c r="OQS38" s="291"/>
      <c r="OQT38" s="291"/>
      <c r="OQU38" s="291"/>
      <c r="OQV38" s="291"/>
      <c r="OQW38" s="291"/>
      <c r="OQX38" s="291"/>
      <c r="OQY38" s="291"/>
      <c r="OQZ38" s="291"/>
      <c r="ORA38" s="291"/>
      <c r="ORB38" s="291"/>
      <c r="ORC38" s="291"/>
      <c r="ORD38" s="291"/>
      <c r="ORE38" s="291"/>
      <c r="ORF38" s="291"/>
      <c r="ORG38" s="291"/>
      <c r="ORH38" s="291"/>
      <c r="ORI38" s="291"/>
      <c r="ORJ38" s="291"/>
      <c r="ORK38" s="291"/>
      <c r="ORL38" s="291"/>
      <c r="ORM38" s="291"/>
      <c r="ORN38" s="291"/>
      <c r="ORO38" s="291"/>
      <c r="ORP38" s="291"/>
      <c r="ORQ38" s="291"/>
      <c r="ORR38" s="291"/>
      <c r="ORS38" s="291"/>
      <c r="ORT38" s="291"/>
      <c r="ORU38" s="291"/>
      <c r="ORV38" s="291"/>
      <c r="ORW38" s="291"/>
      <c r="ORX38" s="291"/>
      <c r="ORY38" s="291"/>
      <c r="ORZ38" s="291"/>
      <c r="OSA38" s="291"/>
      <c r="OSB38" s="291"/>
      <c r="OSC38" s="291"/>
      <c r="OSD38" s="291"/>
      <c r="OSE38" s="291"/>
      <c r="OSF38" s="291"/>
      <c r="OSG38" s="291"/>
      <c r="OSH38" s="291"/>
      <c r="OSI38" s="291"/>
      <c r="OSJ38" s="291"/>
      <c r="OSK38" s="291"/>
      <c r="OSL38" s="291"/>
      <c r="OSM38" s="291"/>
      <c r="OSN38" s="291"/>
      <c r="OSO38" s="291"/>
      <c r="OSP38" s="291"/>
      <c r="OSQ38" s="291"/>
      <c r="OSR38" s="291"/>
      <c r="OSS38" s="291"/>
      <c r="OST38" s="291"/>
      <c r="OSU38" s="291"/>
      <c r="OSV38" s="291"/>
      <c r="OSW38" s="291"/>
      <c r="OSX38" s="291"/>
      <c r="OSY38" s="291"/>
      <c r="OSZ38" s="291"/>
      <c r="OTA38" s="291"/>
      <c r="OTB38" s="291"/>
      <c r="OTC38" s="291"/>
      <c r="OTD38" s="291"/>
      <c r="OTE38" s="291"/>
      <c r="OTF38" s="291"/>
      <c r="OTG38" s="291"/>
      <c r="OTH38" s="291"/>
      <c r="OTI38" s="291"/>
      <c r="OTJ38" s="291"/>
      <c r="OTK38" s="291"/>
      <c r="OTL38" s="291"/>
      <c r="OTM38" s="291"/>
      <c r="OTN38" s="291"/>
      <c r="OTO38" s="291"/>
      <c r="OTP38" s="291"/>
      <c r="OTQ38" s="291"/>
      <c r="OTR38" s="291"/>
      <c r="OTS38" s="291"/>
      <c r="OTT38" s="291"/>
      <c r="OTU38" s="291"/>
      <c r="OTV38" s="291"/>
      <c r="OTW38" s="291"/>
      <c r="OTX38" s="291"/>
      <c r="OTY38" s="291"/>
      <c r="OTZ38" s="291"/>
      <c r="OUA38" s="291"/>
      <c r="OUB38" s="291"/>
      <c r="OUC38" s="291"/>
      <c r="OUD38" s="291"/>
      <c r="OUE38" s="291"/>
      <c r="OUF38" s="291"/>
      <c r="OUG38" s="291"/>
      <c r="OUH38" s="291"/>
      <c r="OUI38" s="291"/>
      <c r="OUJ38" s="291"/>
      <c r="OUK38" s="291"/>
      <c r="OUL38" s="291"/>
      <c r="OUM38" s="291"/>
      <c r="OUN38" s="291"/>
      <c r="OUO38" s="291"/>
      <c r="OUP38" s="291"/>
      <c r="OUQ38" s="291"/>
      <c r="OUR38" s="291"/>
      <c r="OUS38" s="291"/>
      <c r="OUT38" s="291"/>
      <c r="OUU38" s="291"/>
      <c r="OUV38" s="291"/>
      <c r="OUW38" s="291"/>
      <c r="OUX38" s="291"/>
      <c r="OUY38" s="291"/>
      <c r="OUZ38" s="291"/>
      <c r="OVA38" s="291"/>
      <c r="OVB38" s="291"/>
      <c r="OVC38" s="291"/>
      <c r="OVD38" s="291"/>
      <c r="OVE38" s="291"/>
      <c r="OVF38" s="291"/>
      <c r="OVG38" s="291"/>
      <c r="OVH38" s="291"/>
      <c r="OVI38" s="291"/>
      <c r="OVJ38" s="291"/>
      <c r="OVK38" s="291"/>
      <c r="OVL38" s="291"/>
      <c r="OVM38" s="291"/>
      <c r="OVN38" s="291"/>
      <c r="OVO38" s="291"/>
      <c r="OVP38" s="291"/>
      <c r="OVQ38" s="291"/>
      <c r="OVR38" s="291"/>
      <c r="OVS38" s="291"/>
      <c r="OVT38" s="291"/>
      <c r="OVU38" s="291"/>
      <c r="OVV38" s="291"/>
      <c r="OVW38" s="291"/>
      <c r="OVX38" s="291"/>
      <c r="OVY38" s="291"/>
      <c r="OVZ38" s="291"/>
      <c r="OWA38" s="291"/>
      <c r="OWB38" s="291"/>
      <c r="OWC38" s="291"/>
      <c r="OWD38" s="291"/>
      <c r="OWE38" s="291"/>
      <c r="OWF38" s="291"/>
      <c r="OWG38" s="291"/>
      <c r="OWH38" s="291"/>
      <c r="OWI38" s="291"/>
      <c r="OWJ38" s="291"/>
      <c r="OWK38" s="291"/>
      <c r="OWL38" s="291"/>
      <c r="OWM38" s="291"/>
      <c r="OWN38" s="291"/>
      <c r="OWO38" s="291"/>
      <c r="OWP38" s="291"/>
      <c r="OWQ38" s="291"/>
      <c r="OWR38" s="291"/>
      <c r="OWS38" s="291"/>
      <c r="OWT38" s="291"/>
      <c r="OWU38" s="291"/>
      <c r="OWV38" s="291"/>
      <c r="OWW38" s="291"/>
      <c r="OWX38" s="291"/>
      <c r="OWY38" s="291"/>
      <c r="OWZ38" s="291"/>
      <c r="OXA38" s="291"/>
      <c r="OXB38" s="291"/>
      <c r="OXC38" s="291"/>
      <c r="OXD38" s="291"/>
      <c r="OXE38" s="291"/>
      <c r="OXF38" s="291"/>
      <c r="OXG38" s="291"/>
      <c r="OXH38" s="291"/>
      <c r="OXI38" s="291"/>
      <c r="OXJ38" s="291"/>
      <c r="OXK38" s="291"/>
      <c r="OXL38" s="291"/>
      <c r="OXM38" s="291"/>
      <c r="OXN38" s="291"/>
      <c r="OXO38" s="291"/>
      <c r="OXP38" s="291"/>
      <c r="OXQ38" s="291"/>
      <c r="OXR38" s="291"/>
      <c r="OXS38" s="291"/>
      <c r="OXT38" s="291"/>
      <c r="OXU38" s="291"/>
      <c r="OXV38" s="291"/>
      <c r="OXW38" s="291"/>
      <c r="OXX38" s="291"/>
      <c r="OXY38" s="291"/>
      <c r="OXZ38" s="291"/>
      <c r="OYA38" s="291"/>
      <c r="OYB38" s="291"/>
      <c r="OYC38" s="291"/>
      <c r="OYD38" s="291"/>
      <c r="OYE38" s="291"/>
      <c r="OYF38" s="291"/>
      <c r="OYG38" s="291"/>
      <c r="OYH38" s="291"/>
      <c r="OYI38" s="291"/>
      <c r="OYJ38" s="291"/>
      <c r="OYK38" s="291"/>
      <c r="OYL38" s="291"/>
      <c r="OYM38" s="291"/>
      <c r="OYN38" s="291"/>
      <c r="OYO38" s="291"/>
      <c r="OYP38" s="291"/>
      <c r="OYQ38" s="291"/>
      <c r="OYR38" s="291"/>
      <c r="OYS38" s="291"/>
      <c r="OYT38" s="291"/>
      <c r="OYU38" s="291"/>
      <c r="OYV38" s="291"/>
      <c r="OYW38" s="291"/>
      <c r="OYX38" s="291"/>
      <c r="OYY38" s="291"/>
      <c r="OYZ38" s="291"/>
      <c r="OZA38" s="291"/>
      <c r="OZB38" s="291"/>
      <c r="OZC38" s="291"/>
      <c r="OZD38" s="291"/>
      <c r="OZE38" s="291"/>
      <c r="OZF38" s="291"/>
      <c r="OZG38" s="291"/>
      <c r="OZH38" s="291"/>
      <c r="OZI38" s="291"/>
      <c r="OZJ38" s="291"/>
      <c r="OZK38" s="291"/>
      <c r="OZL38" s="291"/>
      <c r="OZM38" s="291"/>
      <c r="OZN38" s="291"/>
      <c r="OZO38" s="291"/>
      <c r="OZP38" s="291"/>
      <c r="OZQ38" s="291"/>
      <c r="OZR38" s="291"/>
      <c r="OZS38" s="291"/>
      <c r="OZT38" s="291"/>
      <c r="OZU38" s="291"/>
      <c r="OZV38" s="291"/>
      <c r="OZW38" s="291"/>
      <c r="OZX38" s="291"/>
      <c r="OZY38" s="291"/>
      <c r="OZZ38" s="291"/>
      <c r="PAA38" s="291"/>
      <c r="PAB38" s="291"/>
      <c r="PAC38" s="291"/>
      <c r="PAD38" s="291"/>
      <c r="PAE38" s="291"/>
      <c r="PAF38" s="291"/>
      <c r="PAG38" s="291"/>
      <c r="PAH38" s="291"/>
      <c r="PAI38" s="291"/>
      <c r="PAJ38" s="291"/>
      <c r="PAK38" s="291"/>
      <c r="PAL38" s="291"/>
      <c r="PAM38" s="291"/>
      <c r="PAN38" s="291"/>
      <c r="PAO38" s="291"/>
      <c r="PAP38" s="291"/>
      <c r="PAQ38" s="291"/>
      <c r="PAR38" s="291"/>
      <c r="PAS38" s="291"/>
      <c r="PAT38" s="291"/>
      <c r="PAU38" s="291"/>
      <c r="PAV38" s="291"/>
      <c r="PAW38" s="291"/>
      <c r="PAX38" s="291"/>
      <c r="PAY38" s="291"/>
      <c r="PAZ38" s="291"/>
      <c r="PBA38" s="291"/>
      <c r="PBB38" s="291"/>
      <c r="PBC38" s="291"/>
      <c r="PBD38" s="291"/>
      <c r="PBE38" s="291"/>
      <c r="PBF38" s="291"/>
      <c r="PBG38" s="291"/>
      <c r="PBH38" s="291"/>
      <c r="PBI38" s="291"/>
      <c r="PBJ38" s="291"/>
      <c r="PBK38" s="291"/>
      <c r="PBL38" s="291"/>
      <c r="PBM38" s="291"/>
      <c r="PBN38" s="291"/>
      <c r="PBO38" s="291"/>
      <c r="PBP38" s="291"/>
      <c r="PBQ38" s="291"/>
      <c r="PBR38" s="291"/>
      <c r="PBS38" s="291"/>
      <c r="PBT38" s="291"/>
      <c r="PBU38" s="291"/>
      <c r="PBV38" s="291"/>
      <c r="PBW38" s="291"/>
      <c r="PBX38" s="291"/>
      <c r="PBY38" s="291"/>
      <c r="PBZ38" s="291"/>
      <c r="PCA38" s="291"/>
      <c r="PCB38" s="291"/>
      <c r="PCC38" s="291"/>
      <c r="PCD38" s="291"/>
      <c r="PCE38" s="291"/>
      <c r="PCF38" s="291"/>
      <c r="PCG38" s="291"/>
      <c r="PCH38" s="291"/>
      <c r="PCI38" s="291"/>
      <c r="PCJ38" s="291"/>
      <c r="PCK38" s="291"/>
      <c r="PCL38" s="291"/>
      <c r="PCM38" s="291"/>
      <c r="PCN38" s="291"/>
      <c r="PCO38" s="291"/>
      <c r="PCP38" s="291"/>
      <c r="PCQ38" s="291"/>
      <c r="PCR38" s="291"/>
      <c r="PCS38" s="291"/>
      <c r="PCT38" s="291"/>
      <c r="PCU38" s="291"/>
      <c r="PCV38" s="291"/>
      <c r="PCW38" s="291"/>
      <c r="PCX38" s="291"/>
      <c r="PCY38" s="291"/>
      <c r="PCZ38" s="291"/>
      <c r="PDA38" s="291"/>
      <c r="PDB38" s="291"/>
      <c r="PDC38" s="291"/>
      <c r="PDD38" s="291"/>
      <c r="PDE38" s="291"/>
      <c r="PDF38" s="291"/>
      <c r="PDG38" s="291"/>
      <c r="PDH38" s="291"/>
      <c r="PDI38" s="291"/>
      <c r="PDJ38" s="291"/>
      <c r="PDK38" s="291"/>
      <c r="PDL38" s="291"/>
      <c r="PDM38" s="291"/>
      <c r="PDN38" s="291"/>
      <c r="PDO38" s="291"/>
      <c r="PDP38" s="291"/>
      <c r="PDQ38" s="291"/>
      <c r="PDR38" s="291"/>
      <c r="PDS38" s="291"/>
      <c r="PDT38" s="291"/>
      <c r="PDU38" s="291"/>
      <c r="PDV38" s="291"/>
      <c r="PDW38" s="291"/>
      <c r="PDX38" s="291"/>
      <c r="PDY38" s="291"/>
      <c r="PDZ38" s="291"/>
      <c r="PEA38" s="291"/>
      <c r="PEB38" s="291"/>
      <c r="PEC38" s="291"/>
      <c r="PED38" s="291"/>
      <c r="PEE38" s="291"/>
      <c r="PEF38" s="291"/>
      <c r="PEG38" s="291"/>
      <c r="PEH38" s="291"/>
      <c r="PEI38" s="291"/>
      <c r="PEJ38" s="291"/>
      <c r="PEK38" s="291"/>
      <c r="PEL38" s="291"/>
      <c r="PEM38" s="291"/>
      <c r="PEN38" s="291"/>
      <c r="PEO38" s="291"/>
      <c r="PEP38" s="291"/>
      <c r="PEQ38" s="291"/>
      <c r="PER38" s="291"/>
      <c r="PES38" s="291"/>
      <c r="PET38" s="291"/>
      <c r="PEU38" s="291"/>
      <c r="PEV38" s="291"/>
      <c r="PEW38" s="291"/>
      <c r="PEX38" s="291"/>
      <c r="PEY38" s="291"/>
      <c r="PEZ38" s="291"/>
      <c r="PFA38" s="291"/>
      <c r="PFB38" s="291"/>
      <c r="PFC38" s="291"/>
      <c r="PFD38" s="291"/>
      <c r="PFE38" s="291"/>
      <c r="PFF38" s="291"/>
      <c r="PFG38" s="291"/>
      <c r="PFH38" s="291"/>
      <c r="PFI38" s="291"/>
      <c r="PFJ38" s="291"/>
      <c r="PFK38" s="291"/>
      <c r="PFL38" s="291"/>
      <c r="PFM38" s="291"/>
      <c r="PFN38" s="291"/>
      <c r="PFO38" s="291"/>
      <c r="PFP38" s="291"/>
      <c r="PFQ38" s="291"/>
      <c r="PFR38" s="291"/>
      <c r="PFS38" s="291"/>
      <c r="PFT38" s="291"/>
      <c r="PFU38" s="291"/>
      <c r="PFV38" s="291"/>
      <c r="PFW38" s="291"/>
      <c r="PFX38" s="291"/>
      <c r="PFY38" s="291"/>
      <c r="PFZ38" s="291"/>
      <c r="PGA38" s="291"/>
      <c r="PGB38" s="291"/>
      <c r="PGC38" s="291"/>
      <c r="PGD38" s="291"/>
      <c r="PGE38" s="291"/>
      <c r="PGF38" s="291"/>
      <c r="PGG38" s="291"/>
      <c r="PGH38" s="291"/>
      <c r="PGI38" s="291"/>
      <c r="PGJ38" s="291"/>
      <c r="PGK38" s="291"/>
      <c r="PGL38" s="291"/>
      <c r="PGM38" s="291"/>
      <c r="PGN38" s="291"/>
      <c r="PGO38" s="291"/>
      <c r="PGP38" s="291"/>
      <c r="PGQ38" s="291"/>
      <c r="PGR38" s="291"/>
      <c r="PGS38" s="291"/>
      <c r="PGT38" s="291"/>
      <c r="PGU38" s="291"/>
      <c r="PGV38" s="291"/>
      <c r="PGW38" s="291"/>
      <c r="PGX38" s="291"/>
      <c r="PGY38" s="291"/>
      <c r="PGZ38" s="291"/>
      <c r="PHA38" s="291"/>
      <c r="PHB38" s="291"/>
      <c r="PHC38" s="291"/>
      <c r="PHD38" s="291"/>
      <c r="PHE38" s="291"/>
      <c r="PHF38" s="291"/>
      <c r="PHG38" s="291"/>
      <c r="PHH38" s="291"/>
      <c r="PHI38" s="291"/>
      <c r="PHJ38" s="291"/>
      <c r="PHK38" s="291"/>
      <c r="PHL38" s="291"/>
      <c r="PHM38" s="291"/>
      <c r="PHN38" s="291"/>
      <c r="PHO38" s="291"/>
      <c r="PHP38" s="291"/>
      <c r="PHQ38" s="291"/>
      <c r="PHR38" s="291"/>
      <c r="PHS38" s="291"/>
      <c r="PHT38" s="291"/>
      <c r="PHU38" s="291"/>
      <c r="PHV38" s="291"/>
      <c r="PHW38" s="291"/>
      <c r="PHX38" s="291"/>
      <c r="PHY38" s="291"/>
      <c r="PHZ38" s="291"/>
      <c r="PIA38" s="291"/>
      <c r="PIB38" s="291"/>
      <c r="PIC38" s="291"/>
      <c r="PID38" s="291"/>
      <c r="PIE38" s="291"/>
      <c r="PIF38" s="291"/>
      <c r="PIG38" s="291"/>
      <c r="PIH38" s="291"/>
      <c r="PII38" s="291"/>
      <c r="PIJ38" s="291"/>
      <c r="PIK38" s="291"/>
      <c r="PIL38" s="291"/>
      <c r="PIM38" s="291"/>
      <c r="PIN38" s="291"/>
      <c r="PIO38" s="291"/>
      <c r="PIP38" s="291"/>
      <c r="PIQ38" s="291"/>
      <c r="PIR38" s="291"/>
      <c r="PIS38" s="291"/>
      <c r="PIT38" s="291"/>
      <c r="PIU38" s="291"/>
      <c r="PIV38" s="291"/>
      <c r="PIW38" s="291"/>
      <c r="PIX38" s="291"/>
      <c r="PIY38" s="291"/>
      <c r="PIZ38" s="291"/>
      <c r="PJA38" s="291"/>
      <c r="PJB38" s="291"/>
      <c r="PJC38" s="291"/>
      <c r="PJD38" s="291"/>
      <c r="PJE38" s="291"/>
      <c r="PJF38" s="291"/>
      <c r="PJG38" s="291"/>
      <c r="PJH38" s="291"/>
      <c r="PJI38" s="291"/>
      <c r="PJJ38" s="291"/>
      <c r="PJK38" s="291"/>
      <c r="PJL38" s="291"/>
      <c r="PJM38" s="291"/>
      <c r="PJN38" s="291"/>
      <c r="PJO38" s="291"/>
      <c r="PJP38" s="291"/>
      <c r="PJQ38" s="291"/>
      <c r="PJR38" s="291"/>
      <c r="PJS38" s="291"/>
      <c r="PJT38" s="291"/>
      <c r="PJU38" s="291"/>
      <c r="PJV38" s="291"/>
      <c r="PJW38" s="291"/>
      <c r="PJX38" s="291"/>
      <c r="PJY38" s="291"/>
      <c r="PJZ38" s="291"/>
      <c r="PKA38" s="291"/>
      <c r="PKB38" s="291"/>
      <c r="PKC38" s="291"/>
      <c r="PKD38" s="291"/>
      <c r="PKE38" s="291"/>
      <c r="PKF38" s="291"/>
      <c r="PKG38" s="291"/>
      <c r="PKH38" s="291"/>
      <c r="PKI38" s="291"/>
      <c r="PKJ38" s="291"/>
      <c r="PKK38" s="291"/>
      <c r="PKL38" s="291"/>
      <c r="PKM38" s="291"/>
      <c r="PKN38" s="291"/>
      <c r="PKO38" s="291"/>
      <c r="PKP38" s="291"/>
      <c r="PKQ38" s="291"/>
      <c r="PKR38" s="291"/>
      <c r="PKS38" s="291"/>
      <c r="PKT38" s="291"/>
      <c r="PKU38" s="291"/>
      <c r="PKV38" s="291"/>
      <c r="PKW38" s="291"/>
      <c r="PKX38" s="291"/>
      <c r="PKY38" s="291"/>
      <c r="PKZ38" s="291"/>
      <c r="PLA38" s="291"/>
      <c r="PLB38" s="291"/>
      <c r="PLC38" s="291"/>
      <c r="PLD38" s="291"/>
      <c r="PLE38" s="291"/>
      <c r="PLF38" s="291"/>
      <c r="PLG38" s="291"/>
      <c r="PLH38" s="291"/>
      <c r="PLI38" s="291"/>
      <c r="PLJ38" s="291"/>
      <c r="PLK38" s="291"/>
      <c r="PLL38" s="291"/>
      <c r="PLM38" s="291"/>
      <c r="PLN38" s="291"/>
      <c r="PLO38" s="291"/>
      <c r="PLP38" s="291"/>
      <c r="PLQ38" s="291"/>
      <c r="PLR38" s="291"/>
      <c r="PLS38" s="291"/>
      <c r="PLT38" s="291"/>
      <c r="PLU38" s="291"/>
      <c r="PLV38" s="291"/>
      <c r="PLW38" s="291"/>
      <c r="PLX38" s="291"/>
      <c r="PLY38" s="291"/>
      <c r="PLZ38" s="291"/>
      <c r="PMA38" s="291"/>
      <c r="PMB38" s="291"/>
      <c r="PMC38" s="291"/>
      <c r="PMD38" s="291"/>
      <c r="PME38" s="291"/>
      <c r="PMF38" s="291"/>
      <c r="PMG38" s="291"/>
      <c r="PMH38" s="291"/>
      <c r="PMI38" s="291"/>
      <c r="PMJ38" s="291"/>
      <c r="PMK38" s="291"/>
      <c r="PML38" s="291"/>
      <c r="PMM38" s="291"/>
      <c r="PMN38" s="291"/>
      <c r="PMO38" s="291"/>
      <c r="PMP38" s="291"/>
      <c r="PMQ38" s="291"/>
      <c r="PMR38" s="291"/>
      <c r="PMS38" s="291"/>
      <c r="PMT38" s="291"/>
      <c r="PMU38" s="291"/>
      <c r="PMV38" s="291"/>
      <c r="PMW38" s="291"/>
      <c r="PMX38" s="291"/>
      <c r="PMY38" s="291"/>
      <c r="PMZ38" s="291"/>
      <c r="PNA38" s="291"/>
      <c r="PNB38" s="291"/>
      <c r="PNC38" s="291"/>
      <c r="PND38" s="291"/>
      <c r="PNE38" s="291"/>
      <c r="PNF38" s="291"/>
      <c r="PNG38" s="291"/>
      <c r="PNH38" s="291"/>
      <c r="PNI38" s="291"/>
      <c r="PNJ38" s="291"/>
      <c r="PNK38" s="291"/>
      <c r="PNL38" s="291"/>
      <c r="PNM38" s="291"/>
      <c r="PNN38" s="291"/>
      <c r="PNO38" s="291"/>
      <c r="PNP38" s="291"/>
      <c r="PNQ38" s="291"/>
      <c r="PNR38" s="291"/>
      <c r="PNS38" s="291"/>
      <c r="PNT38" s="291"/>
      <c r="PNU38" s="291"/>
      <c r="PNV38" s="291"/>
      <c r="PNW38" s="291"/>
      <c r="PNX38" s="291"/>
      <c r="PNY38" s="291"/>
      <c r="PNZ38" s="291"/>
      <c r="POA38" s="291"/>
      <c r="POB38" s="291"/>
      <c r="POC38" s="291"/>
      <c r="POD38" s="291"/>
      <c r="POE38" s="291"/>
      <c r="POF38" s="291"/>
      <c r="POG38" s="291"/>
      <c r="POH38" s="291"/>
      <c r="POI38" s="291"/>
      <c r="POJ38" s="291"/>
      <c r="POK38" s="291"/>
      <c r="POL38" s="291"/>
      <c r="POM38" s="291"/>
      <c r="PON38" s="291"/>
      <c r="POO38" s="291"/>
      <c r="POP38" s="291"/>
      <c r="POQ38" s="291"/>
      <c r="POR38" s="291"/>
      <c r="POS38" s="291"/>
      <c r="POT38" s="291"/>
      <c r="POU38" s="291"/>
      <c r="POV38" s="291"/>
      <c r="POW38" s="291"/>
      <c r="POX38" s="291"/>
      <c r="POY38" s="291"/>
      <c r="POZ38" s="291"/>
      <c r="PPA38" s="291"/>
      <c r="PPB38" s="291"/>
      <c r="PPC38" s="291"/>
      <c r="PPD38" s="291"/>
      <c r="PPE38" s="291"/>
      <c r="PPF38" s="291"/>
      <c r="PPG38" s="291"/>
      <c r="PPH38" s="291"/>
      <c r="PPI38" s="291"/>
      <c r="PPJ38" s="291"/>
      <c r="PPK38" s="291"/>
      <c r="PPL38" s="291"/>
      <c r="PPM38" s="291"/>
      <c r="PPN38" s="291"/>
      <c r="PPO38" s="291"/>
      <c r="PPP38" s="291"/>
      <c r="PPQ38" s="291"/>
      <c r="PPR38" s="291"/>
      <c r="PPS38" s="291"/>
      <c r="PPT38" s="291"/>
      <c r="PPU38" s="291"/>
      <c r="PPV38" s="291"/>
      <c r="PPW38" s="291"/>
      <c r="PPX38" s="291"/>
      <c r="PPY38" s="291"/>
      <c r="PPZ38" s="291"/>
      <c r="PQA38" s="291"/>
      <c r="PQB38" s="291"/>
      <c r="PQC38" s="291"/>
      <c r="PQD38" s="291"/>
      <c r="PQE38" s="291"/>
      <c r="PQF38" s="291"/>
      <c r="PQG38" s="291"/>
      <c r="PQH38" s="291"/>
      <c r="PQI38" s="291"/>
      <c r="PQJ38" s="291"/>
      <c r="PQK38" s="291"/>
      <c r="PQL38" s="291"/>
      <c r="PQM38" s="291"/>
      <c r="PQN38" s="291"/>
      <c r="PQO38" s="291"/>
      <c r="PQP38" s="291"/>
      <c r="PQQ38" s="291"/>
      <c r="PQR38" s="291"/>
      <c r="PQS38" s="291"/>
      <c r="PQT38" s="291"/>
      <c r="PQU38" s="291"/>
      <c r="PQV38" s="291"/>
      <c r="PQW38" s="291"/>
      <c r="PQX38" s="291"/>
      <c r="PQY38" s="291"/>
      <c r="PQZ38" s="291"/>
      <c r="PRA38" s="291"/>
      <c r="PRB38" s="291"/>
      <c r="PRC38" s="291"/>
      <c r="PRD38" s="291"/>
      <c r="PRE38" s="291"/>
      <c r="PRF38" s="291"/>
      <c r="PRG38" s="291"/>
      <c r="PRH38" s="291"/>
      <c r="PRI38" s="291"/>
      <c r="PRJ38" s="291"/>
      <c r="PRK38" s="291"/>
      <c r="PRL38" s="291"/>
      <c r="PRM38" s="291"/>
      <c r="PRN38" s="291"/>
      <c r="PRO38" s="291"/>
      <c r="PRP38" s="291"/>
      <c r="PRQ38" s="291"/>
      <c r="PRR38" s="291"/>
      <c r="PRS38" s="291"/>
      <c r="PRT38" s="291"/>
      <c r="PRU38" s="291"/>
      <c r="PRV38" s="291"/>
      <c r="PRW38" s="291"/>
      <c r="PRX38" s="291"/>
      <c r="PRY38" s="291"/>
      <c r="PRZ38" s="291"/>
      <c r="PSA38" s="291"/>
      <c r="PSB38" s="291"/>
      <c r="PSC38" s="291"/>
      <c r="PSD38" s="291"/>
      <c r="PSE38" s="291"/>
      <c r="PSF38" s="291"/>
      <c r="PSG38" s="291"/>
      <c r="PSH38" s="291"/>
      <c r="PSI38" s="291"/>
      <c r="PSJ38" s="291"/>
      <c r="PSK38" s="291"/>
      <c r="PSL38" s="291"/>
      <c r="PSM38" s="291"/>
      <c r="PSN38" s="291"/>
      <c r="PSO38" s="291"/>
      <c r="PSP38" s="291"/>
      <c r="PSQ38" s="291"/>
      <c r="PSR38" s="291"/>
      <c r="PSS38" s="291"/>
      <c r="PST38" s="291"/>
      <c r="PSU38" s="291"/>
      <c r="PSV38" s="291"/>
      <c r="PSW38" s="291"/>
      <c r="PSX38" s="291"/>
      <c r="PSY38" s="291"/>
      <c r="PSZ38" s="291"/>
      <c r="PTA38" s="291"/>
      <c r="PTB38" s="291"/>
      <c r="PTC38" s="291"/>
      <c r="PTD38" s="291"/>
      <c r="PTE38" s="291"/>
      <c r="PTF38" s="291"/>
      <c r="PTG38" s="291"/>
      <c r="PTH38" s="291"/>
      <c r="PTI38" s="291"/>
      <c r="PTJ38" s="291"/>
      <c r="PTK38" s="291"/>
      <c r="PTL38" s="291"/>
      <c r="PTM38" s="291"/>
      <c r="PTN38" s="291"/>
      <c r="PTO38" s="291"/>
      <c r="PTP38" s="291"/>
      <c r="PTQ38" s="291"/>
      <c r="PTR38" s="291"/>
      <c r="PTS38" s="291"/>
      <c r="PTT38" s="291"/>
      <c r="PTU38" s="291"/>
      <c r="PTV38" s="291"/>
      <c r="PTW38" s="291"/>
      <c r="PTX38" s="291"/>
      <c r="PTY38" s="291"/>
      <c r="PTZ38" s="291"/>
      <c r="PUA38" s="291"/>
      <c r="PUB38" s="291"/>
      <c r="PUC38" s="291"/>
      <c r="PUD38" s="291"/>
      <c r="PUE38" s="291"/>
      <c r="PUF38" s="291"/>
      <c r="PUG38" s="291"/>
      <c r="PUH38" s="291"/>
      <c r="PUI38" s="291"/>
      <c r="PUJ38" s="291"/>
      <c r="PUK38" s="291"/>
      <c r="PUL38" s="291"/>
      <c r="PUM38" s="291"/>
      <c r="PUN38" s="291"/>
      <c r="PUO38" s="291"/>
      <c r="PUP38" s="291"/>
      <c r="PUQ38" s="291"/>
      <c r="PUR38" s="291"/>
      <c r="PUS38" s="291"/>
      <c r="PUT38" s="291"/>
      <c r="PUU38" s="291"/>
      <c r="PUV38" s="291"/>
      <c r="PUW38" s="291"/>
      <c r="PUX38" s="291"/>
      <c r="PUY38" s="291"/>
      <c r="PUZ38" s="291"/>
      <c r="PVA38" s="291"/>
      <c r="PVB38" s="291"/>
      <c r="PVC38" s="291"/>
      <c r="PVD38" s="291"/>
      <c r="PVE38" s="291"/>
      <c r="PVF38" s="291"/>
      <c r="PVG38" s="291"/>
      <c r="PVH38" s="291"/>
      <c r="PVI38" s="291"/>
      <c r="PVJ38" s="291"/>
      <c r="PVK38" s="291"/>
      <c r="PVL38" s="291"/>
      <c r="PVM38" s="291"/>
      <c r="PVN38" s="291"/>
      <c r="PVO38" s="291"/>
      <c r="PVP38" s="291"/>
      <c r="PVQ38" s="291"/>
      <c r="PVR38" s="291"/>
      <c r="PVS38" s="291"/>
      <c r="PVT38" s="291"/>
      <c r="PVU38" s="291"/>
      <c r="PVV38" s="291"/>
      <c r="PVW38" s="291"/>
      <c r="PVX38" s="291"/>
      <c r="PVY38" s="291"/>
      <c r="PVZ38" s="291"/>
      <c r="PWA38" s="291"/>
      <c r="PWB38" s="291"/>
      <c r="PWC38" s="291"/>
      <c r="PWD38" s="291"/>
      <c r="PWE38" s="291"/>
      <c r="PWF38" s="291"/>
      <c r="PWG38" s="291"/>
      <c r="PWH38" s="291"/>
      <c r="PWI38" s="291"/>
      <c r="PWJ38" s="291"/>
      <c r="PWK38" s="291"/>
      <c r="PWL38" s="291"/>
      <c r="PWM38" s="291"/>
      <c r="PWN38" s="291"/>
      <c r="PWO38" s="291"/>
      <c r="PWP38" s="291"/>
      <c r="PWQ38" s="291"/>
      <c r="PWR38" s="291"/>
      <c r="PWS38" s="291"/>
      <c r="PWT38" s="291"/>
      <c r="PWU38" s="291"/>
      <c r="PWV38" s="291"/>
      <c r="PWW38" s="291"/>
      <c r="PWX38" s="291"/>
      <c r="PWY38" s="291"/>
      <c r="PWZ38" s="291"/>
      <c r="PXA38" s="291"/>
      <c r="PXB38" s="291"/>
      <c r="PXC38" s="291"/>
      <c r="PXD38" s="291"/>
      <c r="PXE38" s="291"/>
      <c r="PXF38" s="291"/>
      <c r="PXG38" s="291"/>
      <c r="PXH38" s="291"/>
      <c r="PXI38" s="291"/>
      <c r="PXJ38" s="291"/>
      <c r="PXK38" s="291"/>
      <c r="PXL38" s="291"/>
      <c r="PXM38" s="291"/>
      <c r="PXN38" s="291"/>
      <c r="PXO38" s="291"/>
      <c r="PXP38" s="291"/>
      <c r="PXQ38" s="291"/>
      <c r="PXR38" s="291"/>
      <c r="PXS38" s="291"/>
      <c r="PXT38" s="291"/>
      <c r="PXU38" s="291"/>
      <c r="PXV38" s="291"/>
      <c r="PXW38" s="291"/>
      <c r="PXX38" s="291"/>
      <c r="PXY38" s="291"/>
      <c r="PXZ38" s="291"/>
      <c r="PYA38" s="291"/>
      <c r="PYB38" s="291"/>
      <c r="PYC38" s="291"/>
      <c r="PYD38" s="291"/>
      <c r="PYE38" s="291"/>
      <c r="PYF38" s="291"/>
      <c r="PYG38" s="291"/>
      <c r="PYH38" s="291"/>
      <c r="PYI38" s="291"/>
      <c r="PYJ38" s="291"/>
      <c r="PYK38" s="291"/>
      <c r="PYL38" s="291"/>
      <c r="PYM38" s="291"/>
      <c r="PYN38" s="291"/>
      <c r="PYO38" s="291"/>
      <c r="PYP38" s="291"/>
      <c r="PYQ38" s="291"/>
      <c r="PYR38" s="291"/>
      <c r="PYS38" s="291"/>
      <c r="PYT38" s="291"/>
      <c r="PYU38" s="291"/>
      <c r="PYV38" s="291"/>
      <c r="PYW38" s="291"/>
      <c r="PYX38" s="291"/>
      <c r="PYY38" s="291"/>
      <c r="PYZ38" s="291"/>
      <c r="PZA38" s="291"/>
      <c r="PZB38" s="291"/>
      <c r="PZC38" s="291"/>
      <c r="PZD38" s="291"/>
      <c r="PZE38" s="291"/>
      <c r="PZF38" s="291"/>
      <c r="PZG38" s="291"/>
      <c r="PZH38" s="291"/>
      <c r="PZI38" s="291"/>
      <c r="PZJ38" s="291"/>
      <c r="PZK38" s="291"/>
      <c r="PZL38" s="291"/>
      <c r="PZM38" s="291"/>
      <c r="PZN38" s="291"/>
      <c r="PZO38" s="291"/>
      <c r="PZP38" s="291"/>
      <c r="PZQ38" s="291"/>
      <c r="PZR38" s="291"/>
      <c r="PZS38" s="291"/>
      <c r="PZT38" s="291"/>
      <c r="PZU38" s="291"/>
      <c r="PZV38" s="291"/>
      <c r="PZW38" s="291"/>
      <c r="PZX38" s="291"/>
      <c r="PZY38" s="291"/>
      <c r="PZZ38" s="291"/>
      <c r="QAA38" s="291"/>
      <c r="QAB38" s="291"/>
      <c r="QAC38" s="291"/>
      <c r="QAD38" s="291"/>
      <c r="QAE38" s="291"/>
      <c r="QAF38" s="291"/>
      <c r="QAG38" s="291"/>
      <c r="QAH38" s="291"/>
      <c r="QAI38" s="291"/>
      <c r="QAJ38" s="291"/>
      <c r="QAK38" s="291"/>
      <c r="QAL38" s="291"/>
      <c r="QAM38" s="291"/>
      <c r="QAN38" s="291"/>
      <c r="QAO38" s="291"/>
      <c r="QAP38" s="291"/>
      <c r="QAQ38" s="291"/>
      <c r="QAR38" s="291"/>
      <c r="QAS38" s="291"/>
      <c r="QAT38" s="291"/>
      <c r="QAU38" s="291"/>
      <c r="QAV38" s="291"/>
      <c r="QAW38" s="291"/>
      <c r="QAX38" s="291"/>
      <c r="QAY38" s="291"/>
      <c r="QAZ38" s="291"/>
      <c r="QBA38" s="291"/>
      <c r="QBB38" s="291"/>
      <c r="QBC38" s="291"/>
      <c r="QBD38" s="291"/>
      <c r="QBE38" s="291"/>
      <c r="QBF38" s="291"/>
      <c r="QBG38" s="291"/>
      <c r="QBH38" s="291"/>
      <c r="QBI38" s="291"/>
      <c r="QBJ38" s="291"/>
      <c r="QBK38" s="291"/>
      <c r="QBL38" s="291"/>
      <c r="QBM38" s="291"/>
      <c r="QBN38" s="291"/>
      <c r="QBO38" s="291"/>
      <c r="QBP38" s="291"/>
      <c r="QBQ38" s="291"/>
      <c r="QBR38" s="291"/>
      <c r="QBS38" s="291"/>
      <c r="QBT38" s="291"/>
      <c r="QBU38" s="291"/>
      <c r="QBV38" s="291"/>
      <c r="QBW38" s="291"/>
      <c r="QBX38" s="291"/>
      <c r="QBY38" s="291"/>
      <c r="QBZ38" s="291"/>
      <c r="QCA38" s="291"/>
      <c r="QCB38" s="291"/>
      <c r="QCC38" s="291"/>
      <c r="QCD38" s="291"/>
      <c r="QCE38" s="291"/>
      <c r="QCF38" s="291"/>
      <c r="QCG38" s="291"/>
      <c r="QCH38" s="291"/>
      <c r="QCI38" s="291"/>
      <c r="QCJ38" s="291"/>
      <c r="QCK38" s="291"/>
      <c r="QCL38" s="291"/>
      <c r="QCM38" s="291"/>
      <c r="QCN38" s="291"/>
      <c r="QCO38" s="291"/>
      <c r="QCP38" s="291"/>
      <c r="QCQ38" s="291"/>
      <c r="QCR38" s="291"/>
      <c r="QCS38" s="291"/>
      <c r="QCT38" s="291"/>
      <c r="QCU38" s="291"/>
      <c r="QCV38" s="291"/>
      <c r="QCW38" s="291"/>
      <c r="QCX38" s="291"/>
      <c r="QCY38" s="291"/>
      <c r="QCZ38" s="291"/>
      <c r="QDA38" s="291"/>
      <c r="QDB38" s="291"/>
      <c r="QDC38" s="291"/>
      <c r="QDD38" s="291"/>
      <c r="QDE38" s="291"/>
      <c r="QDF38" s="291"/>
      <c r="QDG38" s="291"/>
      <c r="QDH38" s="291"/>
      <c r="QDI38" s="291"/>
      <c r="QDJ38" s="291"/>
      <c r="QDK38" s="291"/>
      <c r="QDL38" s="291"/>
      <c r="QDM38" s="291"/>
      <c r="QDN38" s="291"/>
      <c r="QDO38" s="291"/>
      <c r="QDP38" s="291"/>
      <c r="QDQ38" s="291"/>
      <c r="QDR38" s="291"/>
      <c r="QDS38" s="291"/>
      <c r="QDT38" s="291"/>
      <c r="QDU38" s="291"/>
      <c r="QDV38" s="291"/>
      <c r="QDW38" s="291"/>
      <c r="QDX38" s="291"/>
      <c r="QDY38" s="291"/>
      <c r="QDZ38" s="291"/>
      <c r="QEA38" s="291"/>
      <c r="QEB38" s="291"/>
      <c r="QEC38" s="291"/>
      <c r="QED38" s="291"/>
      <c r="QEE38" s="291"/>
      <c r="QEF38" s="291"/>
      <c r="QEG38" s="291"/>
      <c r="QEH38" s="291"/>
      <c r="QEI38" s="291"/>
      <c r="QEJ38" s="291"/>
      <c r="QEK38" s="291"/>
      <c r="QEL38" s="291"/>
      <c r="QEM38" s="291"/>
      <c r="QEN38" s="291"/>
      <c r="QEO38" s="291"/>
      <c r="QEP38" s="291"/>
      <c r="QEQ38" s="291"/>
      <c r="QER38" s="291"/>
      <c r="QES38" s="291"/>
      <c r="QET38" s="291"/>
      <c r="QEU38" s="291"/>
      <c r="QEV38" s="291"/>
      <c r="QEW38" s="291"/>
      <c r="QEX38" s="291"/>
      <c r="QEY38" s="291"/>
      <c r="QEZ38" s="291"/>
      <c r="QFA38" s="291"/>
      <c r="QFB38" s="291"/>
      <c r="QFC38" s="291"/>
      <c r="QFD38" s="291"/>
      <c r="QFE38" s="291"/>
      <c r="QFF38" s="291"/>
      <c r="QFG38" s="291"/>
      <c r="QFH38" s="291"/>
      <c r="QFI38" s="291"/>
      <c r="QFJ38" s="291"/>
      <c r="QFK38" s="291"/>
      <c r="QFL38" s="291"/>
      <c r="QFM38" s="291"/>
      <c r="QFN38" s="291"/>
      <c r="QFO38" s="291"/>
      <c r="QFP38" s="291"/>
      <c r="QFQ38" s="291"/>
      <c r="QFR38" s="291"/>
      <c r="QFS38" s="291"/>
      <c r="QFT38" s="291"/>
      <c r="QFU38" s="291"/>
      <c r="QFV38" s="291"/>
      <c r="QFW38" s="291"/>
      <c r="QFX38" s="291"/>
      <c r="QFY38" s="291"/>
      <c r="QFZ38" s="291"/>
      <c r="QGA38" s="291"/>
      <c r="QGB38" s="291"/>
      <c r="QGC38" s="291"/>
      <c r="QGD38" s="291"/>
      <c r="QGE38" s="291"/>
      <c r="QGF38" s="291"/>
      <c r="QGG38" s="291"/>
      <c r="QGH38" s="291"/>
      <c r="QGI38" s="291"/>
      <c r="QGJ38" s="291"/>
      <c r="QGK38" s="291"/>
      <c r="QGL38" s="291"/>
      <c r="QGM38" s="291"/>
      <c r="QGN38" s="291"/>
      <c r="QGO38" s="291"/>
      <c r="QGP38" s="291"/>
      <c r="QGQ38" s="291"/>
      <c r="QGR38" s="291"/>
      <c r="QGS38" s="291"/>
      <c r="QGT38" s="291"/>
      <c r="QGU38" s="291"/>
      <c r="QGV38" s="291"/>
      <c r="QGW38" s="291"/>
      <c r="QGX38" s="291"/>
      <c r="QGY38" s="291"/>
      <c r="QGZ38" s="291"/>
      <c r="QHA38" s="291"/>
      <c r="QHB38" s="291"/>
      <c r="QHC38" s="291"/>
      <c r="QHD38" s="291"/>
      <c r="QHE38" s="291"/>
      <c r="QHF38" s="291"/>
      <c r="QHG38" s="291"/>
      <c r="QHH38" s="291"/>
      <c r="QHI38" s="291"/>
      <c r="QHJ38" s="291"/>
      <c r="QHK38" s="291"/>
      <c r="QHL38" s="291"/>
      <c r="QHM38" s="291"/>
      <c r="QHN38" s="291"/>
      <c r="QHO38" s="291"/>
      <c r="QHP38" s="291"/>
      <c r="QHQ38" s="291"/>
      <c r="QHR38" s="291"/>
      <c r="QHS38" s="291"/>
      <c r="QHT38" s="291"/>
      <c r="QHU38" s="291"/>
      <c r="QHV38" s="291"/>
      <c r="QHW38" s="291"/>
      <c r="QHX38" s="291"/>
      <c r="QHY38" s="291"/>
      <c r="QHZ38" s="291"/>
      <c r="QIA38" s="291"/>
      <c r="QIB38" s="291"/>
      <c r="QIC38" s="291"/>
      <c r="QID38" s="291"/>
      <c r="QIE38" s="291"/>
      <c r="QIF38" s="291"/>
      <c r="QIG38" s="291"/>
      <c r="QIH38" s="291"/>
      <c r="QII38" s="291"/>
      <c r="QIJ38" s="291"/>
      <c r="QIK38" s="291"/>
      <c r="QIL38" s="291"/>
      <c r="QIM38" s="291"/>
      <c r="QIN38" s="291"/>
      <c r="QIO38" s="291"/>
      <c r="QIP38" s="291"/>
      <c r="QIQ38" s="291"/>
      <c r="QIR38" s="291"/>
      <c r="QIS38" s="291"/>
      <c r="QIT38" s="291"/>
      <c r="QIU38" s="291"/>
      <c r="QIV38" s="291"/>
      <c r="QIW38" s="291"/>
      <c r="QIX38" s="291"/>
      <c r="QIY38" s="291"/>
      <c r="QIZ38" s="291"/>
      <c r="QJA38" s="291"/>
      <c r="QJB38" s="291"/>
      <c r="QJC38" s="291"/>
      <c r="QJD38" s="291"/>
      <c r="QJE38" s="291"/>
      <c r="QJF38" s="291"/>
      <c r="QJG38" s="291"/>
      <c r="QJH38" s="291"/>
      <c r="QJI38" s="291"/>
      <c r="QJJ38" s="291"/>
      <c r="QJK38" s="291"/>
      <c r="QJL38" s="291"/>
      <c r="QJM38" s="291"/>
      <c r="QJN38" s="291"/>
      <c r="QJO38" s="291"/>
      <c r="QJP38" s="291"/>
      <c r="QJQ38" s="291"/>
      <c r="QJR38" s="291"/>
      <c r="QJS38" s="291"/>
      <c r="QJT38" s="291"/>
      <c r="QJU38" s="291"/>
      <c r="QJV38" s="291"/>
      <c r="QJW38" s="291"/>
      <c r="QJX38" s="291"/>
      <c r="QJY38" s="291"/>
      <c r="QJZ38" s="291"/>
      <c r="QKA38" s="291"/>
      <c r="QKB38" s="291"/>
      <c r="QKC38" s="291"/>
      <c r="QKD38" s="291"/>
      <c r="QKE38" s="291"/>
      <c r="QKF38" s="291"/>
      <c r="QKG38" s="291"/>
      <c r="QKH38" s="291"/>
      <c r="QKI38" s="291"/>
      <c r="QKJ38" s="291"/>
      <c r="QKK38" s="291"/>
      <c r="QKL38" s="291"/>
      <c r="QKM38" s="291"/>
      <c r="QKN38" s="291"/>
      <c r="QKO38" s="291"/>
      <c r="QKP38" s="291"/>
      <c r="QKQ38" s="291"/>
      <c r="QKR38" s="291"/>
      <c r="QKS38" s="291"/>
      <c r="QKT38" s="291"/>
      <c r="QKU38" s="291"/>
      <c r="QKV38" s="291"/>
      <c r="QKW38" s="291"/>
      <c r="QKX38" s="291"/>
      <c r="QKY38" s="291"/>
      <c r="QKZ38" s="291"/>
      <c r="QLA38" s="291"/>
      <c r="QLB38" s="291"/>
      <c r="QLC38" s="291"/>
      <c r="QLD38" s="291"/>
      <c r="QLE38" s="291"/>
      <c r="QLF38" s="291"/>
      <c r="QLG38" s="291"/>
      <c r="QLH38" s="291"/>
      <c r="QLI38" s="291"/>
      <c r="QLJ38" s="291"/>
      <c r="QLK38" s="291"/>
      <c r="QLL38" s="291"/>
      <c r="QLM38" s="291"/>
      <c r="QLN38" s="291"/>
      <c r="QLO38" s="291"/>
      <c r="QLP38" s="291"/>
      <c r="QLQ38" s="291"/>
      <c r="QLR38" s="291"/>
      <c r="QLS38" s="291"/>
      <c r="QLT38" s="291"/>
      <c r="QLU38" s="291"/>
      <c r="QLV38" s="291"/>
      <c r="QLW38" s="291"/>
      <c r="QLX38" s="291"/>
      <c r="QLY38" s="291"/>
      <c r="QLZ38" s="291"/>
      <c r="QMA38" s="291"/>
      <c r="QMB38" s="291"/>
      <c r="QMC38" s="291"/>
      <c r="QMD38" s="291"/>
      <c r="QME38" s="291"/>
      <c r="QMF38" s="291"/>
      <c r="QMG38" s="291"/>
      <c r="QMH38" s="291"/>
      <c r="QMI38" s="291"/>
      <c r="QMJ38" s="291"/>
      <c r="QMK38" s="291"/>
      <c r="QML38" s="291"/>
      <c r="QMM38" s="291"/>
      <c r="QMN38" s="291"/>
      <c r="QMO38" s="291"/>
      <c r="QMP38" s="291"/>
      <c r="QMQ38" s="291"/>
      <c r="QMR38" s="291"/>
      <c r="QMS38" s="291"/>
      <c r="QMT38" s="291"/>
      <c r="QMU38" s="291"/>
      <c r="QMV38" s="291"/>
      <c r="QMW38" s="291"/>
      <c r="QMX38" s="291"/>
      <c r="QMY38" s="291"/>
      <c r="QMZ38" s="291"/>
      <c r="QNA38" s="291"/>
      <c r="QNB38" s="291"/>
      <c r="QNC38" s="291"/>
      <c r="QND38" s="291"/>
      <c r="QNE38" s="291"/>
      <c r="QNF38" s="291"/>
      <c r="QNG38" s="291"/>
      <c r="QNH38" s="291"/>
      <c r="QNI38" s="291"/>
      <c r="QNJ38" s="291"/>
      <c r="QNK38" s="291"/>
      <c r="QNL38" s="291"/>
      <c r="QNM38" s="291"/>
      <c r="QNN38" s="291"/>
      <c r="QNO38" s="291"/>
      <c r="QNP38" s="291"/>
      <c r="QNQ38" s="291"/>
      <c r="QNR38" s="291"/>
      <c r="QNS38" s="291"/>
      <c r="QNT38" s="291"/>
      <c r="QNU38" s="291"/>
      <c r="QNV38" s="291"/>
      <c r="QNW38" s="291"/>
      <c r="QNX38" s="291"/>
      <c r="QNY38" s="291"/>
      <c r="QNZ38" s="291"/>
      <c r="QOA38" s="291"/>
      <c r="QOB38" s="291"/>
      <c r="QOC38" s="291"/>
      <c r="QOD38" s="291"/>
      <c r="QOE38" s="291"/>
      <c r="QOF38" s="291"/>
      <c r="QOG38" s="291"/>
      <c r="QOH38" s="291"/>
      <c r="QOI38" s="291"/>
      <c r="QOJ38" s="291"/>
      <c r="QOK38" s="291"/>
      <c r="QOL38" s="291"/>
      <c r="QOM38" s="291"/>
      <c r="QON38" s="291"/>
      <c r="QOO38" s="291"/>
      <c r="QOP38" s="291"/>
      <c r="QOQ38" s="291"/>
      <c r="QOR38" s="291"/>
      <c r="QOS38" s="291"/>
      <c r="QOT38" s="291"/>
      <c r="QOU38" s="291"/>
      <c r="QOV38" s="291"/>
      <c r="QOW38" s="291"/>
      <c r="QOX38" s="291"/>
      <c r="QOY38" s="291"/>
      <c r="QOZ38" s="291"/>
      <c r="QPA38" s="291"/>
      <c r="QPB38" s="291"/>
      <c r="QPC38" s="291"/>
      <c r="QPD38" s="291"/>
      <c r="QPE38" s="291"/>
      <c r="QPF38" s="291"/>
      <c r="QPG38" s="291"/>
      <c r="QPH38" s="291"/>
      <c r="QPI38" s="291"/>
      <c r="QPJ38" s="291"/>
      <c r="QPK38" s="291"/>
      <c r="QPL38" s="291"/>
      <c r="QPM38" s="291"/>
      <c r="QPN38" s="291"/>
      <c r="QPO38" s="291"/>
      <c r="QPP38" s="291"/>
      <c r="QPQ38" s="291"/>
      <c r="QPR38" s="291"/>
      <c r="QPS38" s="291"/>
      <c r="QPT38" s="291"/>
      <c r="QPU38" s="291"/>
      <c r="QPV38" s="291"/>
      <c r="QPW38" s="291"/>
      <c r="QPX38" s="291"/>
      <c r="QPY38" s="291"/>
      <c r="QPZ38" s="291"/>
      <c r="QQA38" s="291"/>
      <c r="QQB38" s="291"/>
      <c r="QQC38" s="291"/>
      <c r="QQD38" s="291"/>
      <c r="QQE38" s="291"/>
      <c r="QQF38" s="291"/>
      <c r="QQG38" s="291"/>
      <c r="QQH38" s="291"/>
      <c r="QQI38" s="291"/>
      <c r="QQJ38" s="291"/>
      <c r="QQK38" s="291"/>
      <c r="QQL38" s="291"/>
      <c r="QQM38" s="291"/>
      <c r="QQN38" s="291"/>
      <c r="QQO38" s="291"/>
      <c r="QQP38" s="291"/>
      <c r="QQQ38" s="291"/>
      <c r="QQR38" s="291"/>
      <c r="QQS38" s="291"/>
      <c r="QQT38" s="291"/>
      <c r="QQU38" s="291"/>
      <c r="QQV38" s="291"/>
      <c r="QQW38" s="291"/>
      <c r="QQX38" s="291"/>
      <c r="QQY38" s="291"/>
      <c r="QQZ38" s="291"/>
      <c r="QRA38" s="291"/>
      <c r="QRB38" s="291"/>
      <c r="QRC38" s="291"/>
      <c r="QRD38" s="291"/>
      <c r="QRE38" s="291"/>
      <c r="QRF38" s="291"/>
      <c r="QRG38" s="291"/>
      <c r="QRH38" s="291"/>
      <c r="QRI38" s="291"/>
      <c r="QRJ38" s="291"/>
      <c r="QRK38" s="291"/>
      <c r="QRL38" s="291"/>
      <c r="QRM38" s="291"/>
      <c r="QRN38" s="291"/>
      <c r="QRO38" s="291"/>
      <c r="QRP38" s="291"/>
      <c r="QRQ38" s="291"/>
      <c r="QRR38" s="291"/>
      <c r="QRS38" s="291"/>
      <c r="QRT38" s="291"/>
      <c r="QRU38" s="291"/>
      <c r="QRV38" s="291"/>
      <c r="QRW38" s="291"/>
      <c r="QRX38" s="291"/>
      <c r="QRY38" s="291"/>
      <c r="QRZ38" s="291"/>
      <c r="QSA38" s="291"/>
      <c r="QSB38" s="291"/>
      <c r="QSC38" s="291"/>
      <c r="QSD38" s="291"/>
      <c r="QSE38" s="291"/>
      <c r="QSF38" s="291"/>
      <c r="QSG38" s="291"/>
      <c r="QSH38" s="291"/>
      <c r="QSI38" s="291"/>
      <c r="QSJ38" s="291"/>
      <c r="QSK38" s="291"/>
      <c r="QSL38" s="291"/>
      <c r="QSM38" s="291"/>
      <c r="QSN38" s="291"/>
      <c r="QSO38" s="291"/>
      <c r="QSP38" s="291"/>
      <c r="QSQ38" s="291"/>
      <c r="QSR38" s="291"/>
      <c r="QSS38" s="291"/>
      <c r="QST38" s="291"/>
      <c r="QSU38" s="291"/>
      <c r="QSV38" s="291"/>
      <c r="QSW38" s="291"/>
      <c r="QSX38" s="291"/>
      <c r="QSY38" s="291"/>
      <c r="QSZ38" s="291"/>
      <c r="QTA38" s="291"/>
      <c r="QTB38" s="291"/>
      <c r="QTC38" s="291"/>
      <c r="QTD38" s="291"/>
      <c r="QTE38" s="291"/>
      <c r="QTF38" s="291"/>
      <c r="QTG38" s="291"/>
      <c r="QTH38" s="291"/>
      <c r="QTI38" s="291"/>
      <c r="QTJ38" s="291"/>
      <c r="QTK38" s="291"/>
      <c r="QTL38" s="291"/>
      <c r="QTM38" s="291"/>
      <c r="QTN38" s="291"/>
      <c r="QTO38" s="291"/>
      <c r="QTP38" s="291"/>
      <c r="QTQ38" s="291"/>
      <c r="QTR38" s="291"/>
      <c r="QTS38" s="291"/>
      <c r="QTT38" s="291"/>
      <c r="QTU38" s="291"/>
      <c r="QTV38" s="291"/>
      <c r="QTW38" s="291"/>
      <c r="QTX38" s="291"/>
      <c r="QTY38" s="291"/>
      <c r="QTZ38" s="291"/>
      <c r="QUA38" s="291"/>
      <c r="QUB38" s="291"/>
      <c r="QUC38" s="291"/>
      <c r="QUD38" s="291"/>
      <c r="QUE38" s="291"/>
      <c r="QUF38" s="291"/>
      <c r="QUG38" s="291"/>
      <c r="QUH38" s="291"/>
      <c r="QUI38" s="291"/>
      <c r="QUJ38" s="291"/>
      <c r="QUK38" s="291"/>
      <c r="QUL38" s="291"/>
      <c r="QUM38" s="291"/>
      <c r="QUN38" s="291"/>
      <c r="QUO38" s="291"/>
      <c r="QUP38" s="291"/>
      <c r="QUQ38" s="291"/>
      <c r="QUR38" s="291"/>
      <c r="QUS38" s="291"/>
      <c r="QUT38" s="291"/>
      <c r="QUU38" s="291"/>
      <c r="QUV38" s="291"/>
      <c r="QUW38" s="291"/>
      <c r="QUX38" s="291"/>
      <c r="QUY38" s="291"/>
      <c r="QUZ38" s="291"/>
      <c r="QVA38" s="291"/>
      <c r="QVB38" s="291"/>
      <c r="QVC38" s="291"/>
      <c r="QVD38" s="291"/>
      <c r="QVE38" s="291"/>
      <c r="QVF38" s="291"/>
      <c r="QVG38" s="291"/>
      <c r="QVH38" s="291"/>
      <c r="QVI38" s="291"/>
      <c r="QVJ38" s="291"/>
      <c r="QVK38" s="291"/>
      <c r="QVL38" s="291"/>
      <c r="QVM38" s="291"/>
      <c r="QVN38" s="291"/>
      <c r="QVO38" s="291"/>
      <c r="QVP38" s="291"/>
      <c r="QVQ38" s="291"/>
      <c r="QVR38" s="291"/>
      <c r="QVS38" s="291"/>
      <c r="QVT38" s="291"/>
      <c r="QVU38" s="291"/>
      <c r="QVV38" s="291"/>
      <c r="QVW38" s="291"/>
      <c r="QVX38" s="291"/>
      <c r="QVY38" s="291"/>
      <c r="QVZ38" s="291"/>
      <c r="QWA38" s="291"/>
      <c r="QWB38" s="291"/>
      <c r="QWC38" s="291"/>
      <c r="QWD38" s="291"/>
      <c r="QWE38" s="291"/>
      <c r="QWF38" s="291"/>
      <c r="QWG38" s="291"/>
      <c r="QWH38" s="291"/>
      <c r="QWI38" s="291"/>
      <c r="QWJ38" s="291"/>
      <c r="QWK38" s="291"/>
      <c r="QWL38" s="291"/>
      <c r="QWM38" s="291"/>
      <c r="QWN38" s="291"/>
      <c r="QWO38" s="291"/>
      <c r="QWP38" s="291"/>
      <c r="QWQ38" s="291"/>
      <c r="QWR38" s="291"/>
      <c r="QWS38" s="291"/>
      <c r="QWT38" s="291"/>
      <c r="QWU38" s="291"/>
      <c r="QWV38" s="291"/>
      <c r="QWW38" s="291"/>
      <c r="QWX38" s="291"/>
      <c r="QWY38" s="291"/>
      <c r="QWZ38" s="291"/>
      <c r="QXA38" s="291"/>
      <c r="QXB38" s="291"/>
      <c r="QXC38" s="291"/>
      <c r="QXD38" s="291"/>
      <c r="QXE38" s="291"/>
      <c r="QXF38" s="291"/>
      <c r="QXG38" s="291"/>
      <c r="QXH38" s="291"/>
      <c r="QXI38" s="291"/>
      <c r="QXJ38" s="291"/>
      <c r="QXK38" s="291"/>
      <c r="QXL38" s="291"/>
      <c r="QXM38" s="291"/>
      <c r="QXN38" s="291"/>
      <c r="QXO38" s="291"/>
      <c r="QXP38" s="291"/>
      <c r="QXQ38" s="291"/>
      <c r="QXR38" s="291"/>
      <c r="QXS38" s="291"/>
      <c r="QXT38" s="291"/>
      <c r="QXU38" s="291"/>
      <c r="QXV38" s="291"/>
      <c r="QXW38" s="291"/>
      <c r="QXX38" s="291"/>
      <c r="QXY38" s="291"/>
      <c r="QXZ38" s="291"/>
      <c r="QYA38" s="291"/>
      <c r="QYB38" s="291"/>
      <c r="QYC38" s="291"/>
      <c r="QYD38" s="291"/>
      <c r="QYE38" s="291"/>
      <c r="QYF38" s="291"/>
      <c r="QYG38" s="291"/>
      <c r="QYH38" s="291"/>
      <c r="QYI38" s="291"/>
      <c r="QYJ38" s="291"/>
      <c r="QYK38" s="291"/>
      <c r="QYL38" s="291"/>
      <c r="QYM38" s="291"/>
      <c r="QYN38" s="291"/>
      <c r="QYO38" s="291"/>
      <c r="QYP38" s="291"/>
      <c r="QYQ38" s="291"/>
      <c r="QYR38" s="291"/>
      <c r="QYS38" s="291"/>
      <c r="QYT38" s="291"/>
      <c r="QYU38" s="291"/>
      <c r="QYV38" s="291"/>
      <c r="QYW38" s="291"/>
      <c r="QYX38" s="291"/>
      <c r="QYY38" s="291"/>
      <c r="QYZ38" s="291"/>
      <c r="QZA38" s="291"/>
      <c r="QZB38" s="291"/>
      <c r="QZC38" s="291"/>
      <c r="QZD38" s="291"/>
      <c r="QZE38" s="291"/>
      <c r="QZF38" s="291"/>
      <c r="QZG38" s="291"/>
      <c r="QZH38" s="291"/>
      <c r="QZI38" s="291"/>
      <c r="QZJ38" s="291"/>
      <c r="QZK38" s="291"/>
      <c r="QZL38" s="291"/>
      <c r="QZM38" s="291"/>
      <c r="QZN38" s="291"/>
      <c r="QZO38" s="291"/>
      <c r="QZP38" s="291"/>
      <c r="QZQ38" s="291"/>
      <c r="QZR38" s="291"/>
      <c r="QZS38" s="291"/>
      <c r="QZT38" s="291"/>
      <c r="QZU38" s="291"/>
      <c r="QZV38" s="291"/>
      <c r="QZW38" s="291"/>
      <c r="QZX38" s="291"/>
      <c r="QZY38" s="291"/>
      <c r="QZZ38" s="291"/>
      <c r="RAA38" s="291"/>
      <c r="RAB38" s="291"/>
      <c r="RAC38" s="291"/>
      <c r="RAD38" s="291"/>
      <c r="RAE38" s="291"/>
      <c r="RAF38" s="291"/>
      <c r="RAG38" s="291"/>
      <c r="RAH38" s="291"/>
      <c r="RAI38" s="291"/>
      <c r="RAJ38" s="291"/>
      <c r="RAK38" s="291"/>
      <c r="RAL38" s="291"/>
      <c r="RAM38" s="291"/>
      <c r="RAN38" s="291"/>
      <c r="RAO38" s="291"/>
      <c r="RAP38" s="291"/>
      <c r="RAQ38" s="291"/>
      <c r="RAR38" s="291"/>
      <c r="RAS38" s="291"/>
      <c r="RAT38" s="291"/>
      <c r="RAU38" s="291"/>
      <c r="RAV38" s="291"/>
      <c r="RAW38" s="291"/>
      <c r="RAX38" s="291"/>
      <c r="RAY38" s="291"/>
      <c r="RAZ38" s="291"/>
      <c r="RBA38" s="291"/>
      <c r="RBB38" s="291"/>
      <c r="RBC38" s="291"/>
      <c r="RBD38" s="291"/>
      <c r="RBE38" s="291"/>
      <c r="RBF38" s="291"/>
      <c r="RBG38" s="291"/>
      <c r="RBH38" s="291"/>
      <c r="RBI38" s="291"/>
      <c r="RBJ38" s="291"/>
      <c r="RBK38" s="291"/>
      <c r="RBL38" s="291"/>
      <c r="RBM38" s="291"/>
      <c r="RBN38" s="291"/>
      <c r="RBO38" s="291"/>
      <c r="RBP38" s="291"/>
      <c r="RBQ38" s="291"/>
      <c r="RBR38" s="291"/>
      <c r="RBS38" s="291"/>
      <c r="RBT38" s="291"/>
      <c r="RBU38" s="291"/>
      <c r="RBV38" s="291"/>
      <c r="RBW38" s="291"/>
      <c r="RBX38" s="291"/>
      <c r="RBY38" s="291"/>
      <c r="RBZ38" s="291"/>
      <c r="RCA38" s="291"/>
      <c r="RCB38" s="291"/>
      <c r="RCC38" s="291"/>
      <c r="RCD38" s="291"/>
      <c r="RCE38" s="291"/>
      <c r="RCF38" s="291"/>
      <c r="RCG38" s="291"/>
      <c r="RCH38" s="291"/>
      <c r="RCI38" s="291"/>
      <c r="RCJ38" s="291"/>
      <c r="RCK38" s="291"/>
      <c r="RCL38" s="291"/>
      <c r="RCM38" s="291"/>
      <c r="RCN38" s="291"/>
      <c r="RCO38" s="291"/>
      <c r="RCP38" s="291"/>
      <c r="RCQ38" s="291"/>
      <c r="RCR38" s="291"/>
      <c r="RCS38" s="291"/>
      <c r="RCT38" s="291"/>
      <c r="RCU38" s="291"/>
      <c r="RCV38" s="291"/>
      <c r="RCW38" s="291"/>
      <c r="RCX38" s="291"/>
      <c r="RCY38" s="291"/>
      <c r="RCZ38" s="291"/>
      <c r="RDA38" s="291"/>
      <c r="RDB38" s="291"/>
      <c r="RDC38" s="291"/>
      <c r="RDD38" s="291"/>
      <c r="RDE38" s="291"/>
      <c r="RDF38" s="291"/>
      <c r="RDG38" s="291"/>
      <c r="RDH38" s="291"/>
      <c r="RDI38" s="291"/>
      <c r="RDJ38" s="291"/>
      <c r="RDK38" s="291"/>
      <c r="RDL38" s="291"/>
      <c r="RDM38" s="291"/>
      <c r="RDN38" s="291"/>
      <c r="RDO38" s="291"/>
      <c r="RDP38" s="291"/>
      <c r="RDQ38" s="291"/>
      <c r="RDR38" s="291"/>
      <c r="RDS38" s="291"/>
      <c r="RDT38" s="291"/>
      <c r="RDU38" s="291"/>
      <c r="RDV38" s="291"/>
      <c r="RDW38" s="291"/>
      <c r="RDX38" s="291"/>
      <c r="RDY38" s="291"/>
      <c r="RDZ38" s="291"/>
      <c r="REA38" s="291"/>
      <c r="REB38" s="291"/>
      <c r="REC38" s="291"/>
      <c r="RED38" s="291"/>
      <c r="REE38" s="291"/>
      <c r="REF38" s="291"/>
      <c r="REG38" s="291"/>
      <c r="REH38" s="291"/>
      <c r="REI38" s="291"/>
      <c r="REJ38" s="291"/>
      <c r="REK38" s="291"/>
      <c r="REL38" s="291"/>
      <c r="REM38" s="291"/>
      <c r="REN38" s="291"/>
      <c r="REO38" s="291"/>
      <c r="REP38" s="291"/>
      <c r="REQ38" s="291"/>
      <c r="RER38" s="291"/>
      <c r="RES38" s="291"/>
      <c r="RET38" s="291"/>
      <c r="REU38" s="291"/>
      <c r="REV38" s="291"/>
      <c r="REW38" s="291"/>
      <c r="REX38" s="291"/>
      <c r="REY38" s="291"/>
      <c r="REZ38" s="291"/>
      <c r="RFA38" s="291"/>
      <c r="RFB38" s="291"/>
      <c r="RFC38" s="291"/>
      <c r="RFD38" s="291"/>
      <c r="RFE38" s="291"/>
      <c r="RFF38" s="291"/>
      <c r="RFG38" s="291"/>
      <c r="RFH38" s="291"/>
      <c r="RFI38" s="291"/>
      <c r="RFJ38" s="291"/>
      <c r="RFK38" s="291"/>
      <c r="RFL38" s="291"/>
      <c r="RFM38" s="291"/>
      <c r="RFN38" s="291"/>
      <c r="RFO38" s="291"/>
      <c r="RFP38" s="291"/>
      <c r="RFQ38" s="291"/>
      <c r="RFR38" s="291"/>
      <c r="RFS38" s="291"/>
      <c r="RFT38" s="291"/>
      <c r="RFU38" s="291"/>
      <c r="RFV38" s="291"/>
      <c r="RFW38" s="291"/>
      <c r="RFX38" s="291"/>
      <c r="RFY38" s="291"/>
      <c r="RFZ38" s="291"/>
      <c r="RGA38" s="291"/>
      <c r="RGB38" s="291"/>
      <c r="RGC38" s="291"/>
      <c r="RGD38" s="291"/>
      <c r="RGE38" s="291"/>
      <c r="RGF38" s="291"/>
      <c r="RGG38" s="291"/>
      <c r="RGH38" s="291"/>
      <c r="RGI38" s="291"/>
      <c r="RGJ38" s="291"/>
      <c r="RGK38" s="291"/>
      <c r="RGL38" s="291"/>
      <c r="RGM38" s="291"/>
      <c r="RGN38" s="291"/>
      <c r="RGO38" s="291"/>
      <c r="RGP38" s="291"/>
      <c r="RGQ38" s="291"/>
      <c r="RGR38" s="291"/>
      <c r="RGS38" s="291"/>
      <c r="RGT38" s="291"/>
      <c r="RGU38" s="291"/>
      <c r="RGV38" s="291"/>
      <c r="RGW38" s="291"/>
      <c r="RGX38" s="291"/>
      <c r="RGY38" s="291"/>
      <c r="RGZ38" s="291"/>
      <c r="RHA38" s="291"/>
      <c r="RHB38" s="291"/>
      <c r="RHC38" s="291"/>
      <c r="RHD38" s="291"/>
      <c r="RHE38" s="291"/>
      <c r="RHF38" s="291"/>
      <c r="RHG38" s="291"/>
      <c r="RHH38" s="291"/>
      <c r="RHI38" s="291"/>
      <c r="RHJ38" s="291"/>
      <c r="RHK38" s="291"/>
      <c r="RHL38" s="291"/>
      <c r="RHM38" s="291"/>
      <c r="RHN38" s="291"/>
      <c r="RHO38" s="291"/>
      <c r="RHP38" s="291"/>
      <c r="RHQ38" s="291"/>
      <c r="RHR38" s="291"/>
      <c r="RHS38" s="291"/>
      <c r="RHT38" s="291"/>
      <c r="RHU38" s="291"/>
      <c r="RHV38" s="291"/>
      <c r="RHW38" s="291"/>
      <c r="RHX38" s="291"/>
      <c r="RHY38" s="291"/>
      <c r="RHZ38" s="291"/>
      <c r="RIA38" s="291"/>
      <c r="RIB38" s="291"/>
      <c r="RIC38" s="291"/>
      <c r="RID38" s="291"/>
      <c r="RIE38" s="291"/>
      <c r="RIF38" s="291"/>
      <c r="RIG38" s="291"/>
      <c r="RIH38" s="291"/>
      <c r="RII38" s="291"/>
      <c r="RIJ38" s="291"/>
      <c r="RIK38" s="291"/>
      <c r="RIL38" s="291"/>
      <c r="RIM38" s="291"/>
      <c r="RIN38" s="291"/>
      <c r="RIO38" s="291"/>
      <c r="RIP38" s="291"/>
      <c r="RIQ38" s="291"/>
      <c r="RIR38" s="291"/>
      <c r="RIS38" s="291"/>
      <c r="RIT38" s="291"/>
      <c r="RIU38" s="291"/>
      <c r="RIV38" s="291"/>
      <c r="RIW38" s="291"/>
      <c r="RIX38" s="291"/>
      <c r="RIY38" s="291"/>
      <c r="RIZ38" s="291"/>
      <c r="RJA38" s="291"/>
      <c r="RJB38" s="291"/>
      <c r="RJC38" s="291"/>
      <c r="RJD38" s="291"/>
      <c r="RJE38" s="291"/>
      <c r="RJF38" s="291"/>
      <c r="RJG38" s="291"/>
      <c r="RJH38" s="291"/>
      <c r="RJI38" s="291"/>
      <c r="RJJ38" s="291"/>
      <c r="RJK38" s="291"/>
      <c r="RJL38" s="291"/>
      <c r="RJM38" s="291"/>
      <c r="RJN38" s="291"/>
      <c r="RJO38" s="291"/>
      <c r="RJP38" s="291"/>
      <c r="RJQ38" s="291"/>
      <c r="RJR38" s="291"/>
      <c r="RJS38" s="291"/>
      <c r="RJT38" s="291"/>
      <c r="RJU38" s="291"/>
      <c r="RJV38" s="291"/>
      <c r="RJW38" s="291"/>
      <c r="RJX38" s="291"/>
      <c r="RJY38" s="291"/>
      <c r="RJZ38" s="291"/>
      <c r="RKA38" s="291"/>
      <c r="RKB38" s="291"/>
      <c r="RKC38" s="291"/>
      <c r="RKD38" s="291"/>
      <c r="RKE38" s="291"/>
      <c r="RKF38" s="291"/>
      <c r="RKG38" s="291"/>
      <c r="RKH38" s="291"/>
      <c r="RKI38" s="291"/>
      <c r="RKJ38" s="291"/>
      <c r="RKK38" s="291"/>
      <c r="RKL38" s="291"/>
      <c r="RKM38" s="291"/>
      <c r="RKN38" s="291"/>
      <c r="RKO38" s="291"/>
      <c r="RKP38" s="291"/>
      <c r="RKQ38" s="291"/>
      <c r="RKR38" s="291"/>
      <c r="RKS38" s="291"/>
      <c r="RKT38" s="291"/>
      <c r="RKU38" s="291"/>
      <c r="RKV38" s="291"/>
      <c r="RKW38" s="291"/>
      <c r="RKX38" s="291"/>
      <c r="RKY38" s="291"/>
      <c r="RKZ38" s="291"/>
      <c r="RLA38" s="291"/>
      <c r="RLB38" s="291"/>
      <c r="RLC38" s="291"/>
      <c r="RLD38" s="291"/>
      <c r="RLE38" s="291"/>
      <c r="RLF38" s="291"/>
      <c r="RLG38" s="291"/>
      <c r="RLH38" s="291"/>
      <c r="RLI38" s="291"/>
      <c r="RLJ38" s="291"/>
      <c r="RLK38" s="291"/>
      <c r="RLL38" s="291"/>
      <c r="RLM38" s="291"/>
      <c r="RLN38" s="291"/>
      <c r="RLO38" s="291"/>
      <c r="RLP38" s="291"/>
      <c r="RLQ38" s="291"/>
      <c r="RLR38" s="291"/>
      <c r="RLS38" s="291"/>
      <c r="RLT38" s="291"/>
      <c r="RLU38" s="291"/>
      <c r="RLV38" s="291"/>
      <c r="RLW38" s="291"/>
      <c r="RLX38" s="291"/>
      <c r="RLY38" s="291"/>
      <c r="RLZ38" s="291"/>
      <c r="RMA38" s="291"/>
      <c r="RMB38" s="291"/>
      <c r="RMC38" s="291"/>
      <c r="RMD38" s="291"/>
      <c r="RME38" s="291"/>
      <c r="RMF38" s="291"/>
      <c r="RMG38" s="291"/>
      <c r="RMH38" s="291"/>
      <c r="RMI38" s="291"/>
      <c r="RMJ38" s="291"/>
      <c r="RMK38" s="291"/>
      <c r="RML38" s="291"/>
      <c r="RMM38" s="291"/>
      <c r="RMN38" s="291"/>
      <c r="RMO38" s="291"/>
      <c r="RMP38" s="291"/>
      <c r="RMQ38" s="291"/>
      <c r="RMR38" s="291"/>
      <c r="RMS38" s="291"/>
      <c r="RMT38" s="291"/>
      <c r="RMU38" s="291"/>
      <c r="RMV38" s="291"/>
      <c r="RMW38" s="291"/>
      <c r="RMX38" s="291"/>
      <c r="RMY38" s="291"/>
      <c r="RMZ38" s="291"/>
      <c r="RNA38" s="291"/>
      <c r="RNB38" s="291"/>
      <c r="RNC38" s="291"/>
      <c r="RND38" s="291"/>
      <c r="RNE38" s="291"/>
      <c r="RNF38" s="291"/>
      <c r="RNG38" s="291"/>
      <c r="RNH38" s="291"/>
      <c r="RNI38" s="291"/>
      <c r="RNJ38" s="291"/>
      <c r="RNK38" s="291"/>
      <c r="RNL38" s="291"/>
      <c r="RNM38" s="291"/>
      <c r="RNN38" s="291"/>
      <c r="RNO38" s="291"/>
      <c r="RNP38" s="291"/>
      <c r="RNQ38" s="291"/>
      <c r="RNR38" s="291"/>
      <c r="RNS38" s="291"/>
      <c r="RNT38" s="291"/>
      <c r="RNU38" s="291"/>
      <c r="RNV38" s="291"/>
      <c r="RNW38" s="291"/>
      <c r="RNX38" s="291"/>
      <c r="RNY38" s="291"/>
      <c r="RNZ38" s="291"/>
      <c r="ROA38" s="291"/>
      <c r="ROB38" s="291"/>
      <c r="ROC38" s="291"/>
      <c r="ROD38" s="291"/>
      <c r="ROE38" s="291"/>
      <c r="ROF38" s="291"/>
      <c r="ROG38" s="291"/>
      <c r="ROH38" s="291"/>
      <c r="ROI38" s="291"/>
      <c r="ROJ38" s="291"/>
      <c r="ROK38" s="291"/>
      <c r="ROL38" s="291"/>
      <c r="ROM38" s="291"/>
      <c r="RON38" s="291"/>
      <c r="ROO38" s="291"/>
      <c r="ROP38" s="291"/>
      <c r="ROQ38" s="291"/>
      <c r="ROR38" s="291"/>
      <c r="ROS38" s="291"/>
      <c r="ROT38" s="291"/>
      <c r="ROU38" s="291"/>
      <c r="ROV38" s="291"/>
      <c r="ROW38" s="291"/>
      <c r="ROX38" s="291"/>
      <c r="ROY38" s="291"/>
      <c r="ROZ38" s="291"/>
      <c r="RPA38" s="291"/>
      <c r="RPB38" s="291"/>
      <c r="RPC38" s="291"/>
      <c r="RPD38" s="291"/>
      <c r="RPE38" s="291"/>
      <c r="RPF38" s="291"/>
      <c r="RPG38" s="291"/>
      <c r="RPH38" s="291"/>
      <c r="RPI38" s="291"/>
      <c r="RPJ38" s="291"/>
      <c r="RPK38" s="291"/>
      <c r="RPL38" s="291"/>
      <c r="RPM38" s="291"/>
      <c r="RPN38" s="291"/>
      <c r="RPO38" s="291"/>
      <c r="RPP38" s="291"/>
      <c r="RPQ38" s="291"/>
      <c r="RPR38" s="291"/>
      <c r="RPS38" s="291"/>
      <c r="RPT38" s="291"/>
      <c r="RPU38" s="291"/>
      <c r="RPV38" s="291"/>
      <c r="RPW38" s="291"/>
      <c r="RPX38" s="291"/>
      <c r="RPY38" s="291"/>
      <c r="RPZ38" s="291"/>
      <c r="RQA38" s="291"/>
      <c r="RQB38" s="291"/>
      <c r="RQC38" s="291"/>
      <c r="RQD38" s="291"/>
      <c r="RQE38" s="291"/>
      <c r="RQF38" s="291"/>
      <c r="RQG38" s="291"/>
      <c r="RQH38" s="291"/>
      <c r="RQI38" s="291"/>
      <c r="RQJ38" s="291"/>
      <c r="RQK38" s="291"/>
      <c r="RQL38" s="291"/>
      <c r="RQM38" s="291"/>
      <c r="RQN38" s="291"/>
      <c r="RQO38" s="291"/>
      <c r="RQP38" s="291"/>
      <c r="RQQ38" s="291"/>
      <c r="RQR38" s="291"/>
      <c r="RQS38" s="291"/>
      <c r="RQT38" s="291"/>
      <c r="RQU38" s="291"/>
      <c r="RQV38" s="291"/>
      <c r="RQW38" s="291"/>
      <c r="RQX38" s="291"/>
      <c r="RQY38" s="291"/>
      <c r="RQZ38" s="291"/>
      <c r="RRA38" s="291"/>
      <c r="RRB38" s="291"/>
      <c r="RRC38" s="291"/>
      <c r="RRD38" s="291"/>
      <c r="RRE38" s="291"/>
      <c r="RRF38" s="291"/>
      <c r="RRG38" s="291"/>
      <c r="RRH38" s="291"/>
      <c r="RRI38" s="291"/>
      <c r="RRJ38" s="291"/>
      <c r="RRK38" s="291"/>
      <c r="RRL38" s="291"/>
      <c r="RRM38" s="291"/>
      <c r="RRN38" s="291"/>
      <c r="RRO38" s="291"/>
      <c r="RRP38" s="291"/>
      <c r="RRQ38" s="291"/>
      <c r="RRR38" s="291"/>
      <c r="RRS38" s="291"/>
      <c r="RRT38" s="291"/>
      <c r="RRU38" s="291"/>
      <c r="RRV38" s="291"/>
      <c r="RRW38" s="291"/>
      <c r="RRX38" s="291"/>
      <c r="RRY38" s="291"/>
      <c r="RRZ38" s="291"/>
      <c r="RSA38" s="291"/>
      <c r="RSB38" s="291"/>
      <c r="RSC38" s="291"/>
      <c r="RSD38" s="291"/>
      <c r="RSE38" s="291"/>
      <c r="RSF38" s="291"/>
      <c r="RSG38" s="291"/>
      <c r="RSH38" s="291"/>
      <c r="RSI38" s="291"/>
      <c r="RSJ38" s="291"/>
      <c r="RSK38" s="291"/>
      <c r="RSL38" s="291"/>
      <c r="RSM38" s="291"/>
      <c r="RSN38" s="291"/>
      <c r="RSO38" s="291"/>
      <c r="RSP38" s="291"/>
      <c r="RSQ38" s="291"/>
      <c r="RSR38" s="291"/>
      <c r="RSS38" s="291"/>
      <c r="RST38" s="291"/>
      <c r="RSU38" s="291"/>
      <c r="RSV38" s="291"/>
      <c r="RSW38" s="291"/>
      <c r="RSX38" s="291"/>
      <c r="RSY38" s="291"/>
      <c r="RSZ38" s="291"/>
      <c r="RTA38" s="291"/>
      <c r="RTB38" s="291"/>
      <c r="RTC38" s="291"/>
      <c r="RTD38" s="291"/>
      <c r="RTE38" s="291"/>
      <c r="RTF38" s="291"/>
      <c r="RTG38" s="291"/>
      <c r="RTH38" s="291"/>
      <c r="RTI38" s="291"/>
      <c r="RTJ38" s="291"/>
      <c r="RTK38" s="291"/>
      <c r="RTL38" s="291"/>
      <c r="RTM38" s="291"/>
      <c r="RTN38" s="291"/>
      <c r="RTO38" s="291"/>
      <c r="RTP38" s="291"/>
      <c r="RTQ38" s="291"/>
      <c r="RTR38" s="291"/>
      <c r="RTS38" s="291"/>
      <c r="RTT38" s="291"/>
      <c r="RTU38" s="291"/>
      <c r="RTV38" s="291"/>
      <c r="RTW38" s="291"/>
      <c r="RTX38" s="291"/>
      <c r="RTY38" s="291"/>
      <c r="RTZ38" s="291"/>
      <c r="RUA38" s="291"/>
      <c r="RUB38" s="291"/>
      <c r="RUC38" s="291"/>
      <c r="RUD38" s="291"/>
      <c r="RUE38" s="291"/>
      <c r="RUF38" s="291"/>
      <c r="RUG38" s="291"/>
      <c r="RUH38" s="291"/>
      <c r="RUI38" s="291"/>
      <c r="RUJ38" s="291"/>
      <c r="RUK38" s="291"/>
      <c r="RUL38" s="291"/>
      <c r="RUM38" s="291"/>
      <c r="RUN38" s="291"/>
      <c r="RUO38" s="291"/>
      <c r="RUP38" s="291"/>
      <c r="RUQ38" s="291"/>
      <c r="RUR38" s="291"/>
      <c r="RUS38" s="291"/>
      <c r="RUT38" s="291"/>
      <c r="RUU38" s="291"/>
      <c r="RUV38" s="291"/>
      <c r="RUW38" s="291"/>
      <c r="RUX38" s="291"/>
      <c r="RUY38" s="291"/>
      <c r="RUZ38" s="291"/>
      <c r="RVA38" s="291"/>
      <c r="RVB38" s="291"/>
      <c r="RVC38" s="291"/>
      <c r="RVD38" s="291"/>
      <c r="RVE38" s="291"/>
      <c r="RVF38" s="291"/>
      <c r="RVG38" s="291"/>
      <c r="RVH38" s="291"/>
      <c r="RVI38" s="291"/>
      <c r="RVJ38" s="291"/>
      <c r="RVK38" s="291"/>
      <c r="RVL38" s="291"/>
      <c r="RVM38" s="291"/>
      <c r="RVN38" s="291"/>
      <c r="RVO38" s="291"/>
      <c r="RVP38" s="291"/>
      <c r="RVQ38" s="291"/>
      <c r="RVR38" s="291"/>
      <c r="RVS38" s="291"/>
      <c r="RVT38" s="291"/>
      <c r="RVU38" s="291"/>
      <c r="RVV38" s="291"/>
      <c r="RVW38" s="291"/>
      <c r="RVX38" s="291"/>
      <c r="RVY38" s="291"/>
      <c r="RVZ38" s="291"/>
      <c r="RWA38" s="291"/>
      <c r="RWB38" s="291"/>
      <c r="RWC38" s="291"/>
      <c r="RWD38" s="291"/>
      <c r="RWE38" s="291"/>
      <c r="RWF38" s="291"/>
      <c r="RWG38" s="291"/>
      <c r="RWH38" s="291"/>
      <c r="RWI38" s="291"/>
      <c r="RWJ38" s="291"/>
      <c r="RWK38" s="291"/>
      <c r="RWL38" s="291"/>
      <c r="RWM38" s="291"/>
      <c r="RWN38" s="291"/>
      <c r="RWO38" s="291"/>
      <c r="RWP38" s="291"/>
      <c r="RWQ38" s="291"/>
      <c r="RWR38" s="291"/>
      <c r="RWS38" s="291"/>
      <c r="RWT38" s="291"/>
      <c r="RWU38" s="291"/>
      <c r="RWV38" s="291"/>
      <c r="RWW38" s="291"/>
      <c r="RWX38" s="291"/>
      <c r="RWY38" s="291"/>
      <c r="RWZ38" s="291"/>
      <c r="RXA38" s="291"/>
      <c r="RXB38" s="291"/>
      <c r="RXC38" s="291"/>
      <c r="RXD38" s="291"/>
      <c r="RXE38" s="291"/>
      <c r="RXF38" s="291"/>
      <c r="RXG38" s="291"/>
      <c r="RXH38" s="291"/>
      <c r="RXI38" s="291"/>
      <c r="RXJ38" s="291"/>
      <c r="RXK38" s="291"/>
      <c r="RXL38" s="291"/>
      <c r="RXM38" s="291"/>
      <c r="RXN38" s="291"/>
      <c r="RXO38" s="291"/>
      <c r="RXP38" s="291"/>
      <c r="RXQ38" s="291"/>
      <c r="RXR38" s="291"/>
      <c r="RXS38" s="291"/>
      <c r="RXT38" s="291"/>
      <c r="RXU38" s="291"/>
      <c r="RXV38" s="291"/>
      <c r="RXW38" s="291"/>
      <c r="RXX38" s="291"/>
      <c r="RXY38" s="291"/>
      <c r="RXZ38" s="291"/>
      <c r="RYA38" s="291"/>
      <c r="RYB38" s="291"/>
      <c r="RYC38" s="291"/>
      <c r="RYD38" s="291"/>
      <c r="RYE38" s="291"/>
      <c r="RYF38" s="291"/>
      <c r="RYG38" s="291"/>
      <c r="RYH38" s="291"/>
      <c r="RYI38" s="291"/>
      <c r="RYJ38" s="291"/>
      <c r="RYK38" s="291"/>
      <c r="RYL38" s="291"/>
      <c r="RYM38" s="291"/>
      <c r="RYN38" s="291"/>
      <c r="RYO38" s="291"/>
      <c r="RYP38" s="291"/>
      <c r="RYQ38" s="291"/>
      <c r="RYR38" s="291"/>
      <c r="RYS38" s="291"/>
      <c r="RYT38" s="291"/>
      <c r="RYU38" s="291"/>
      <c r="RYV38" s="291"/>
      <c r="RYW38" s="291"/>
      <c r="RYX38" s="291"/>
      <c r="RYY38" s="291"/>
      <c r="RYZ38" s="291"/>
      <c r="RZA38" s="291"/>
      <c r="RZB38" s="291"/>
      <c r="RZC38" s="291"/>
      <c r="RZD38" s="291"/>
      <c r="RZE38" s="291"/>
      <c r="RZF38" s="291"/>
      <c r="RZG38" s="291"/>
      <c r="RZH38" s="291"/>
      <c r="RZI38" s="291"/>
      <c r="RZJ38" s="291"/>
      <c r="RZK38" s="291"/>
      <c r="RZL38" s="291"/>
      <c r="RZM38" s="291"/>
      <c r="RZN38" s="291"/>
      <c r="RZO38" s="291"/>
      <c r="RZP38" s="291"/>
      <c r="RZQ38" s="291"/>
      <c r="RZR38" s="291"/>
      <c r="RZS38" s="291"/>
      <c r="RZT38" s="291"/>
      <c r="RZU38" s="291"/>
      <c r="RZV38" s="291"/>
      <c r="RZW38" s="291"/>
      <c r="RZX38" s="291"/>
      <c r="RZY38" s="291"/>
      <c r="RZZ38" s="291"/>
      <c r="SAA38" s="291"/>
      <c r="SAB38" s="291"/>
      <c r="SAC38" s="291"/>
      <c r="SAD38" s="291"/>
      <c r="SAE38" s="291"/>
      <c r="SAF38" s="291"/>
      <c r="SAG38" s="291"/>
      <c r="SAH38" s="291"/>
      <c r="SAI38" s="291"/>
      <c r="SAJ38" s="291"/>
      <c r="SAK38" s="291"/>
      <c r="SAL38" s="291"/>
      <c r="SAM38" s="291"/>
      <c r="SAN38" s="291"/>
      <c r="SAO38" s="291"/>
      <c r="SAP38" s="291"/>
      <c r="SAQ38" s="291"/>
      <c r="SAR38" s="291"/>
      <c r="SAS38" s="291"/>
      <c r="SAT38" s="291"/>
      <c r="SAU38" s="291"/>
      <c r="SAV38" s="291"/>
      <c r="SAW38" s="291"/>
      <c r="SAX38" s="291"/>
      <c r="SAY38" s="291"/>
      <c r="SAZ38" s="291"/>
      <c r="SBA38" s="291"/>
      <c r="SBB38" s="291"/>
      <c r="SBC38" s="291"/>
      <c r="SBD38" s="291"/>
      <c r="SBE38" s="291"/>
      <c r="SBF38" s="291"/>
      <c r="SBG38" s="291"/>
      <c r="SBH38" s="291"/>
      <c r="SBI38" s="291"/>
      <c r="SBJ38" s="291"/>
      <c r="SBK38" s="291"/>
      <c r="SBL38" s="291"/>
      <c r="SBM38" s="291"/>
      <c r="SBN38" s="291"/>
      <c r="SBO38" s="291"/>
      <c r="SBP38" s="291"/>
      <c r="SBQ38" s="291"/>
      <c r="SBR38" s="291"/>
      <c r="SBS38" s="291"/>
      <c r="SBT38" s="291"/>
      <c r="SBU38" s="291"/>
      <c r="SBV38" s="291"/>
      <c r="SBW38" s="291"/>
      <c r="SBX38" s="291"/>
      <c r="SBY38" s="291"/>
      <c r="SBZ38" s="291"/>
      <c r="SCA38" s="291"/>
      <c r="SCB38" s="291"/>
      <c r="SCC38" s="291"/>
      <c r="SCD38" s="291"/>
      <c r="SCE38" s="291"/>
      <c r="SCF38" s="291"/>
      <c r="SCG38" s="291"/>
      <c r="SCH38" s="291"/>
      <c r="SCI38" s="291"/>
      <c r="SCJ38" s="291"/>
      <c r="SCK38" s="291"/>
      <c r="SCL38" s="291"/>
      <c r="SCM38" s="291"/>
      <c r="SCN38" s="291"/>
      <c r="SCO38" s="291"/>
      <c r="SCP38" s="291"/>
      <c r="SCQ38" s="291"/>
      <c r="SCR38" s="291"/>
      <c r="SCS38" s="291"/>
      <c r="SCT38" s="291"/>
      <c r="SCU38" s="291"/>
      <c r="SCV38" s="291"/>
      <c r="SCW38" s="291"/>
      <c r="SCX38" s="291"/>
      <c r="SCY38" s="291"/>
      <c r="SCZ38" s="291"/>
      <c r="SDA38" s="291"/>
      <c r="SDB38" s="291"/>
      <c r="SDC38" s="291"/>
      <c r="SDD38" s="291"/>
      <c r="SDE38" s="291"/>
      <c r="SDF38" s="291"/>
      <c r="SDG38" s="291"/>
      <c r="SDH38" s="291"/>
      <c r="SDI38" s="291"/>
      <c r="SDJ38" s="291"/>
      <c r="SDK38" s="291"/>
      <c r="SDL38" s="291"/>
      <c r="SDM38" s="291"/>
      <c r="SDN38" s="291"/>
      <c r="SDO38" s="291"/>
      <c r="SDP38" s="291"/>
      <c r="SDQ38" s="291"/>
      <c r="SDR38" s="291"/>
      <c r="SDS38" s="291"/>
      <c r="SDT38" s="291"/>
      <c r="SDU38" s="291"/>
      <c r="SDV38" s="291"/>
      <c r="SDW38" s="291"/>
      <c r="SDX38" s="291"/>
      <c r="SDY38" s="291"/>
      <c r="SDZ38" s="291"/>
      <c r="SEA38" s="291"/>
      <c r="SEB38" s="291"/>
      <c r="SEC38" s="291"/>
      <c r="SED38" s="291"/>
      <c r="SEE38" s="291"/>
      <c r="SEF38" s="291"/>
      <c r="SEG38" s="291"/>
      <c r="SEH38" s="291"/>
      <c r="SEI38" s="291"/>
      <c r="SEJ38" s="291"/>
      <c r="SEK38" s="291"/>
      <c r="SEL38" s="291"/>
      <c r="SEM38" s="291"/>
      <c r="SEN38" s="291"/>
      <c r="SEO38" s="291"/>
      <c r="SEP38" s="291"/>
      <c r="SEQ38" s="291"/>
      <c r="SER38" s="291"/>
      <c r="SES38" s="291"/>
      <c r="SET38" s="291"/>
      <c r="SEU38" s="291"/>
      <c r="SEV38" s="291"/>
      <c r="SEW38" s="291"/>
      <c r="SEX38" s="291"/>
      <c r="SEY38" s="291"/>
      <c r="SEZ38" s="291"/>
      <c r="SFA38" s="291"/>
      <c r="SFB38" s="291"/>
      <c r="SFC38" s="291"/>
      <c r="SFD38" s="291"/>
      <c r="SFE38" s="291"/>
      <c r="SFF38" s="291"/>
      <c r="SFG38" s="291"/>
      <c r="SFH38" s="291"/>
      <c r="SFI38" s="291"/>
      <c r="SFJ38" s="291"/>
      <c r="SFK38" s="291"/>
      <c r="SFL38" s="291"/>
      <c r="SFM38" s="291"/>
      <c r="SFN38" s="291"/>
      <c r="SFO38" s="291"/>
      <c r="SFP38" s="291"/>
      <c r="SFQ38" s="291"/>
      <c r="SFR38" s="291"/>
      <c r="SFS38" s="291"/>
      <c r="SFT38" s="291"/>
      <c r="SFU38" s="291"/>
      <c r="SFV38" s="291"/>
      <c r="SFW38" s="291"/>
      <c r="SFX38" s="291"/>
      <c r="SFY38" s="291"/>
      <c r="SFZ38" s="291"/>
      <c r="SGA38" s="291"/>
      <c r="SGB38" s="291"/>
      <c r="SGC38" s="291"/>
      <c r="SGD38" s="291"/>
      <c r="SGE38" s="291"/>
      <c r="SGF38" s="291"/>
      <c r="SGG38" s="291"/>
      <c r="SGH38" s="291"/>
      <c r="SGI38" s="291"/>
      <c r="SGJ38" s="291"/>
      <c r="SGK38" s="291"/>
      <c r="SGL38" s="291"/>
      <c r="SGM38" s="291"/>
      <c r="SGN38" s="291"/>
      <c r="SGO38" s="291"/>
      <c r="SGP38" s="291"/>
      <c r="SGQ38" s="291"/>
      <c r="SGR38" s="291"/>
      <c r="SGS38" s="291"/>
      <c r="SGT38" s="291"/>
      <c r="SGU38" s="291"/>
      <c r="SGV38" s="291"/>
      <c r="SGW38" s="291"/>
      <c r="SGX38" s="291"/>
      <c r="SGY38" s="291"/>
      <c r="SGZ38" s="291"/>
      <c r="SHA38" s="291"/>
      <c r="SHB38" s="291"/>
      <c r="SHC38" s="291"/>
      <c r="SHD38" s="291"/>
      <c r="SHE38" s="291"/>
      <c r="SHF38" s="291"/>
      <c r="SHG38" s="291"/>
      <c r="SHH38" s="291"/>
      <c r="SHI38" s="291"/>
      <c r="SHJ38" s="291"/>
      <c r="SHK38" s="291"/>
      <c r="SHL38" s="291"/>
      <c r="SHM38" s="291"/>
      <c r="SHN38" s="291"/>
      <c r="SHO38" s="291"/>
      <c r="SHP38" s="291"/>
      <c r="SHQ38" s="291"/>
      <c r="SHR38" s="291"/>
      <c r="SHS38" s="291"/>
      <c r="SHT38" s="291"/>
      <c r="SHU38" s="291"/>
      <c r="SHV38" s="291"/>
      <c r="SHW38" s="291"/>
      <c r="SHX38" s="291"/>
      <c r="SHY38" s="291"/>
      <c r="SHZ38" s="291"/>
      <c r="SIA38" s="291"/>
      <c r="SIB38" s="291"/>
      <c r="SIC38" s="291"/>
      <c r="SID38" s="291"/>
      <c r="SIE38" s="291"/>
      <c r="SIF38" s="291"/>
      <c r="SIG38" s="291"/>
      <c r="SIH38" s="291"/>
      <c r="SII38" s="291"/>
      <c r="SIJ38" s="291"/>
      <c r="SIK38" s="291"/>
      <c r="SIL38" s="291"/>
      <c r="SIM38" s="291"/>
      <c r="SIN38" s="291"/>
      <c r="SIO38" s="291"/>
      <c r="SIP38" s="291"/>
      <c r="SIQ38" s="291"/>
      <c r="SIR38" s="291"/>
      <c r="SIS38" s="291"/>
      <c r="SIT38" s="291"/>
      <c r="SIU38" s="291"/>
      <c r="SIV38" s="291"/>
      <c r="SIW38" s="291"/>
      <c r="SIX38" s="291"/>
      <c r="SIY38" s="291"/>
      <c r="SIZ38" s="291"/>
      <c r="SJA38" s="291"/>
      <c r="SJB38" s="291"/>
      <c r="SJC38" s="291"/>
      <c r="SJD38" s="291"/>
      <c r="SJE38" s="291"/>
      <c r="SJF38" s="291"/>
      <c r="SJG38" s="291"/>
      <c r="SJH38" s="291"/>
      <c r="SJI38" s="291"/>
      <c r="SJJ38" s="291"/>
      <c r="SJK38" s="291"/>
      <c r="SJL38" s="291"/>
      <c r="SJM38" s="291"/>
      <c r="SJN38" s="291"/>
      <c r="SJO38" s="291"/>
      <c r="SJP38" s="291"/>
      <c r="SJQ38" s="291"/>
      <c r="SJR38" s="291"/>
      <c r="SJS38" s="291"/>
      <c r="SJT38" s="291"/>
      <c r="SJU38" s="291"/>
      <c r="SJV38" s="291"/>
      <c r="SJW38" s="291"/>
      <c r="SJX38" s="291"/>
      <c r="SJY38" s="291"/>
      <c r="SJZ38" s="291"/>
      <c r="SKA38" s="291"/>
      <c r="SKB38" s="291"/>
      <c r="SKC38" s="291"/>
      <c r="SKD38" s="291"/>
      <c r="SKE38" s="291"/>
      <c r="SKF38" s="291"/>
      <c r="SKG38" s="291"/>
      <c r="SKH38" s="291"/>
      <c r="SKI38" s="291"/>
      <c r="SKJ38" s="291"/>
      <c r="SKK38" s="291"/>
      <c r="SKL38" s="291"/>
      <c r="SKM38" s="291"/>
      <c r="SKN38" s="291"/>
      <c r="SKO38" s="291"/>
      <c r="SKP38" s="291"/>
      <c r="SKQ38" s="291"/>
      <c r="SKR38" s="291"/>
      <c r="SKS38" s="291"/>
      <c r="SKT38" s="291"/>
      <c r="SKU38" s="291"/>
      <c r="SKV38" s="291"/>
      <c r="SKW38" s="291"/>
      <c r="SKX38" s="291"/>
      <c r="SKY38" s="291"/>
      <c r="SKZ38" s="291"/>
      <c r="SLA38" s="291"/>
      <c r="SLB38" s="291"/>
      <c r="SLC38" s="291"/>
      <c r="SLD38" s="291"/>
      <c r="SLE38" s="291"/>
      <c r="SLF38" s="291"/>
      <c r="SLG38" s="291"/>
      <c r="SLH38" s="291"/>
      <c r="SLI38" s="291"/>
      <c r="SLJ38" s="291"/>
      <c r="SLK38" s="291"/>
      <c r="SLL38" s="291"/>
      <c r="SLM38" s="291"/>
      <c r="SLN38" s="291"/>
      <c r="SLO38" s="291"/>
      <c r="SLP38" s="291"/>
      <c r="SLQ38" s="291"/>
      <c r="SLR38" s="291"/>
      <c r="SLS38" s="291"/>
      <c r="SLT38" s="291"/>
      <c r="SLU38" s="291"/>
      <c r="SLV38" s="291"/>
      <c r="SLW38" s="291"/>
      <c r="SLX38" s="291"/>
      <c r="SLY38" s="291"/>
      <c r="SLZ38" s="291"/>
      <c r="SMA38" s="291"/>
      <c r="SMB38" s="291"/>
      <c r="SMC38" s="291"/>
      <c r="SMD38" s="291"/>
      <c r="SME38" s="291"/>
      <c r="SMF38" s="291"/>
      <c r="SMG38" s="291"/>
      <c r="SMH38" s="291"/>
      <c r="SMI38" s="291"/>
      <c r="SMJ38" s="291"/>
      <c r="SMK38" s="291"/>
      <c r="SML38" s="291"/>
      <c r="SMM38" s="291"/>
      <c r="SMN38" s="291"/>
      <c r="SMO38" s="291"/>
      <c r="SMP38" s="291"/>
      <c r="SMQ38" s="291"/>
      <c r="SMR38" s="291"/>
      <c r="SMS38" s="291"/>
      <c r="SMT38" s="291"/>
      <c r="SMU38" s="291"/>
      <c r="SMV38" s="291"/>
      <c r="SMW38" s="291"/>
      <c r="SMX38" s="291"/>
      <c r="SMY38" s="291"/>
      <c r="SMZ38" s="291"/>
      <c r="SNA38" s="291"/>
      <c r="SNB38" s="291"/>
      <c r="SNC38" s="291"/>
      <c r="SND38" s="291"/>
      <c r="SNE38" s="291"/>
      <c r="SNF38" s="291"/>
      <c r="SNG38" s="291"/>
      <c r="SNH38" s="291"/>
      <c r="SNI38" s="291"/>
      <c r="SNJ38" s="291"/>
      <c r="SNK38" s="291"/>
      <c r="SNL38" s="291"/>
      <c r="SNM38" s="291"/>
      <c r="SNN38" s="291"/>
      <c r="SNO38" s="291"/>
      <c r="SNP38" s="291"/>
      <c r="SNQ38" s="291"/>
      <c r="SNR38" s="291"/>
      <c r="SNS38" s="291"/>
      <c r="SNT38" s="291"/>
      <c r="SNU38" s="291"/>
      <c r="SNV38" s="291"/>
      <c r="SNW38" s="291"/>
      <c r="SNX38" s="291"/>
      <c r="SNY38" s="291"/>
      <c r="SNZ38" s="291"/>
      <c r="SOA38" s="291"/>
      <c r="SOB38" s="291"/>
      <c r="SOC38" s="291"/>
      <c r="SOD38" s="291"/>
      <c r="SOE38" s="291"/>
      <c r="SOF38" s="291"/>
      <c r="SOG38" s="291"/>
      <c r="SOH38" s="291"/>
      <c r="SOI38" s="291"/>
      <c r="SOJ38" s="291"/>
      <c r="SOK38" s="291"/>
      <c r="SOL38" s="291"/>
      <c r="SOM38" s="291"/>
      <c r="SON38" s="291"/>
      <c r="SOO38" s="291"/>
      <c r="SOP38" s="291"/>
      <c r="SOQ38" s="291"/>
      <c r="SOR38" s="291"/>
      <c r="SOS38" s="291"/>
      <c r="SOT38" s="291"/>
      <c r="SOU38" s="291"/>
      <c r="SOV38" s="291"/>
      <c r="SOW38" s="291"/>
      <c r="SOX38" s="291"/>
      <c r="SOY38" s="291"/>
      <c r="SOZ38" s="291"/>
      <c r="SPA38" s="291"/>
      <c r="SPB38" s="291"/>
      <c r="SPC38" s="291"/>
      <c r="SPD38" s="291"/>
      <c r="SPE38" s="291"/>
      <c r="SPF38" s="291"/>
      <c r="SPG38" s="291"/>
      <c r="SPH38" s="291"/>
      <c r="SPI38" s="291"/>
      <c r="SPJ38" s="291"/>
      <c r="SPK38" s="291"/>
      <c r="SPL38" s="291"/>
      <c r="SPM38" s="291"/>
      <c r="SPN38" s="291"/>
      <c r="SPO38" s="291"/>
      <c r="SPP38" s="291"/>
      <c r="SPQ38" s="291"/>
      <c r="SPR38" s="291"/>
      <c r="SPS38" s="291"/>
      <c r="SPT38" s="291"/>
      <c r="SPU38" s="291"/>
      <c r="SPV38" s="291"/>
      <c r="SPW38" s="291"/>
      <c r="SPX38" s="291"/>
      <c r="SPY38" s="291"/>
      <c r="SPZ38" s="291"/>
      <c r="SQA38" s="291"/>
      <c r="SQB38" s="291"/>
      <c r="SQC38" s="291"/>
      <c r="SQD38" s="291"/>
      <c r="SQE38" s="291"/>
      <c r="SQF38" s="291"/>
      <c r="SQG38" s="291"/>
      <c r="SQH38" s="291"/>
      <c r="SQI38" s="291"/>
      <c r="SQJ38" s="291"/>
      <c r="SQK38" s="291"/>
      <c r="SQL38" s="291"/>
      <c r="SQM38" s="291"/>
      <c r="SQN38" s="291"/>
      <c r="SQO38" s="291"/>
      <c r="SQP38" s="291"/>
      <c r="SQQ38" s="291"/>
      <c r="SQR38" s="291"/>
      <c r="SQS38" s="291"/>
      <c r="SQT38" s="291"/>
      <c r="SQU38" s="291"/>
      <c r="SQV38" s="291"/>
      <c r="SQW38" s="291"/>
      <c r="SQX38" s="291"/>
      <c r="SQY38" s="291"/>
      <c r="SQZ38" s="291"/>
      <c r="SRA38" s="291"/>
      <c r="SRB38" s="291"/>
      <c r="SRC38" s="291"/>
      <c r="SRD38" s="291"/>
      <c r="SRE38" s="291"/>
      <c r="SRF38" s="291"/>
      <c r="SRG38" s="291"/>
      <c r="SRH38" s="291"/>
      <c r="SRI38" s="291"/>
      <c r="SRJ38" s="291"/>
      <c r="SRK38" s="291"/>
      <c r="SRL38" s="291"/>
      <c r="SRM38" s="291"/>
      <c r="SRN38" s="291"/>
      <c r="SRO38" s="291"/>
      <c r="SRP38" s="291"/>
      <c r="SRQ38" s="291"/>
      <c r="SRR38" s="291"/>
      <c r="SRS38" s="291"/>
      <c r="SRT38" s="291"/>
      <c r="SRU38" s="291"/>
      <c r="SRV38" s="291"/>
      <c r="SRW38" s="291"/>
      <c r="SRX38" s="291"/>
      <c r="SRY38" s="291"/>
      <c r="SRZ38" s="291"/>
      <c r="SSA38" s="291"/>
      <c r="SSB38" s="291"/>
      <c r="SSC38" s="291"/>
      <c r="SSD38" s="291"/>
      <c r="SSE38" s="291"/>
      <c r="SSF38" s="291"/>
      <c r="SSG38" s="291"/>
      <c r="SSH38" s="291"/>
      <c r="SSI38" s="291"/>
      <c r="SSJ38" s="291"/>
      <c r="SSK38" s="291"/>
      <c r="SSL38" s="291"/>
      <c r="SSM38" s="291"/>
      <c r="SSN38" s="291"/>
      <c r="SSO38" s="291"/>
      <c r="SSP38" s="291"/>
      <c r="SSQ38" s="291"/>
      <c r="SSR38" s="291"/>
      <c r="SSS38" s="291"/>
      <c r="SST38" s="291"/>
      <c r="SSU38" s="291"/>
      <c r="SSV38" s="291"/>
      <c r="SSW38" s="291"/>
      <c r="SSX38" s="291"/>
      <c r="SSY38" s="291"/>
      <c r="SSZ38" s="291"/>
      <c r="STA38" s="291"/>
      <c r="STB38" s="291"/>
      <c r="STC38" s="291"/>
      <c r="STD38" s="291"/>
      <c r="STE38" s="291"/>
      <c r="STF38" s="291"/>
      <c r="STG38" s="291"/>
      <c r="STH38" s="291"/>
      <c r="STI38" s="291"/>
      <c r="STJ38" s="291"/>
      <c r="STK38" s="291"/>
      <c r="STL38" s="291"/>
      <c r="STM38" s="291"/>
      <c r="STN38" s="291"/>
      <c r="STO38" s="291"/>
      <c r="STP38" s="291"/>
      <c r="STQ38" s="291"/>
      <c r="STR38" s="291"/>
      <c r="STS38" s="291"/>
      <c r="STT38" s="291"/>
      <c r="STU38" s="291"/>
      <c r="STV38" s="291"/>
      <c r="STW38" s="291"/>
      <c r="STX38" s="291"/>
      <c r="STY38" s="291"/>
      <c r="STZ38" s="291"/>
      <c r="SUA38" s="291"/>
      <c r="SUB38" s="291"/>
      <c r="SUC38" s="291"/>
      <c r="SUD38" s="291"/>
      <c r="SUE38" s="291"/>
      <c r="SUF38" s="291"/>
      <c r="SUG38" s="291"/>
      <c r="SUH38" s="291"/>
      <c r="SUI38" s="291"/>
      <c r="SUJ38" s="291"/>
      <c r="SUK38" s="291"/>
      <c r="SUL38" s="291"/>
      <c r="SUM38" s="291"/>
      <c r="SUN38" s="291"/>
      <c r="SUO38" s="291"/>
      <c r="SUP38" s="291"/>
      <c r="SUQ38" s="291"/>
      <c r="SUR38" s="291"/>
      <c r="SUS38" s="291"/>
      <c r="SUT38" s="291"/>
      <c r="SUU38" s="291"/>
      <c r="SUV38" s="291"/>
      <c r="SUW38" s="291"/>
      <c r="SUX38" s="291"/>
      <c r="SUY38" s="291"/>
      <c r="SUZ38" s="291"/>
      <c r="SVA38" s="291"/>
      <c r="SVB38" s="291"/>
      <c r="SVC38" s="291"/>
      <c r="SVD38" s="291"/>
      <c r="SVE38" s="291"/>
      <c r="SVF38" s="291"/>
      <c r="SVG38" s="291"/>
      <c r="SVH38" s="291"/>
      <c r="SVI38" s="291"/>
      <c r="SVJ38" s="291"/>
      <c r="SVK38" s="291"/>
      <c r="SVL38" s="291"/>
      <c r="SVM38" s="291"/>
      <c r="SVN38" s="291"/>
      <c r="SVO38" s="291"/>
      <c r="SVP38" s="291"/>
      <c r="SVQ38" s="291"/>
      <c r="SVR38" s="291"/>
      <c r="SVS38" s="291"/>
      <c r="SVT38" s="291"/>
      <c r="SVU38" s="291"/>
      <c r="SVV38" s="291"/>
      <c r="SVW38" s="291"/>
      <c r="SVX38" s="291"/>
      <c r="SVY38" s="291"/>
      <c r="SVZ38" s="291"/>
      <c r="SWA38" s="291"/>
      <c r="SWB38" s="291"/>
      <c r="SWC38" s="291"/>
      <c r="SWD38" s="291"/>
      <c r="SWE38" s="291"/>
      <c r="SWF38" s="291"/>
      <c r="SWG38" s="291"/>
      <c r="SWH38" s="291"/>
      <c r="SWI38" s="291"/>
      <c r="SWJ38" s="291"/>
      <c r="SWK38" s="291"/>
      <c r="SWL38" s="291"/>
      <c r="SWM38" s="291"/>
      <c r="SWN38" s="291"/>
      <c r="SWO38" s="291"/>
      <c r="SWP38" s="291"/>
      <c r="SWQ38" s="291"/>
      <c r="SWR38" s="291"/>
      <c r="SWS38" s="291"/>
      <c r="SWT38" s="291"/>
      <c r="SWU38" s="291"/>
      <c r="SWV38" s="291"/>
      <c r="SWW38" s="291"/>
      <c r="SWX38" s="291"/>
      <c r="SWY38" s="291"/>
      <c r="SWZ38" s="291"/>
      <c r="SXA38" s="291"/>
      <c r="SXB38" s="291"/>
      <c r="SXC38" s="291"/>
      <c r="SXD38" s="291"/>
      <c r="SXE38" s="291"/>
      <c r="SXF38" s="291"/>
      <c r="SXG38" s="291"/>
      <c r="SXH38" s="291"/>
      <c r="SXI38" s="291"/>
      <c r="SXJ38" s="291"/>
      <c r="SXK38" s="291"/>
      <c r="SXL38" s="291"/>
      <c r="SXM38" s="291"/>
      <c r="SXN38" s="291"/>
      <c r="SXO38" s="291"/>
      <c r="SXP38" s="291"/>
      <c r="SXQ38" s="291"/>
      <c r="SXR38" s="291"/>
      <c r="SXS38" s="291"/>
      <c r="SXT38" s="291"/>
      <c r="SXU38" s="291"/>
      <c r="SXV38" s="291"/>
      <c r="SXW38" s="291"/>
      <c r="SXX38" s="291"/>
      <c r="SXY38" s="291"/>
      <c r="SXZ38" s="291"/>
      <c r="SYA38" s="291"/>
      <c r="SYB38" s="291"/>
      <c r="SYC38" s="291"/>
      <c r="SYD38" s="291"/>
      <c r="SYE38" s="291"/>
      <c r="SYF38" s="291"/>
      <c r="SYG38" s="291"/>
      <c r="SYH38" s="291"/>
      <c r="SYI38" s="291"/>
      <c r="SYJ38" s="291"/>
      <c r="SYK38" s="291"/>
      <c r="SYL38" s="291"/>
      <c r="SYM38" s="291"/>
      <c r="SYN38" s="291"/>
      <c r="SYO38" s="291"/>
      <c r="SYP38" s="291"/>
      <c r="SYQ38" s="291"/>
      <c r="SYR38" s="291"/>
      <c r="SYS38" s="291"/>
      <c r="SYT38" s="291"/>
      <c r="SYU38" s="291"/>
      <c r="SYV38" s="291"/>
      <c r="SYW38" s="291"/>
      <c r="SYX38" s="291"/>
      <c r="SYY38" s="291"/>
      <c r="SYZ38" s="291"/>
      <c r="SZA38" s="291"/>
      <c r="SZB38" s="291"/>
      <c r="SZC38" s="291"/>
      <c r="SZD38" s="291"/>
      <c r="SZE38" s="291"/>
      <c r="SZF38" s="291"/>
      <c r="SZG38" s="291"/>
      <c r="SZH38" s="291"/>
      <c r="SZI38" s="291"/>
      <c r="SZJ38" s="291"/>
      <c r="SZK38" s="291"/>
      <c r="SZL38" s="291"/>
      <c r="SZM38" s="291"/>
      <c r="SZN38" s="291"/>
      <c r="SZO38" s="291"/>
      <c r="SZP38" s="291"/>
      <c r="SZQ38" s="291"/>
      <c r="SZR38" s="291"/>
      <c r="SZS38" s="291"/>
      <c r="SZT38" s="291"/>
      <c r="SZU38" s="291"/>
      <c r="SZV38" s="291"/>
      <c r="SZW38" s="291"/>
      <c r="SZX38" s="291"/>
      <c r="SZY38" s="291"/>
      <c r="SZZ38" s="291"/>
      <c r="TAA38" s="291"/>
      <c r="TAB38" s="291"/>
      <c r="TAC38" s="291"/>
      <c r="TAD38" s="291"/>
      <c r="TAE38" s="291"/>
      <c r="TAF38" s="291"/>
      <c r="TAG38" s="291"/>
      <c r="TAH38" s="291"/>
      <c r="TAI38" s="291"/>
      <c r="TAJ38" s="291"/>
      <c r="TAK38" s="291"/>
      <c r="TAL38" s="291"/>
      <c r="TAM38" s="291"/>
      <c r="TAN38" s="291"/>
      <c r="TAO38" s="291"/>
      <c r="TAP38" s="291"/>
      <c r="TAQ38" s="291"/>
      <c r="TAR38" s="291"/>
      <c r="TAS38" s="291"/>
      <c r="TAT38" s="291"/>
      <c r="TAU38" s="291"/>
      <c r="TAV38" s="291"/>
      <c r="TAW38" s="291"/>
      <c r="TAX38" s="291"/>
      <c r="TAY38" s="291"/>
      <c r="TAZ38" s="291"/>
      <c r="TBA38" s="291"/>
      <c r="TBB38" s="291"/>
      <c r="TBC38" s="291"/>
      <c r="TBD38" s="291"/>
      <c r="TBE38" s="291"/>
      <c r="TBF38" s="291"/>
      <c r="TBG38" s="291"/>
      <c r="TBH38" s="291"/>
      <c r="TBI38" s="291"/>
      <c r="TBJ38" s="291"/>
      <c r="TBK38" s="291"/>
      <c r="TBL38" s="291"/>
      <c r="TBM38" s="291"/>
      <c r="TBN38" s="291"/>
      <c r="TBO38" s="291"/>
      <c r="TBP38" s="291"/>
      <c r="TBQ38" s="291"/>
      <c r="TBR38" s="291"/>
      <c r="TBS38" s="291"/>
      <c r="TBT38" s="291"/>
      <c r="TBU38" s="291"/>
      <c r="TBV38" s="291"/>
      <c r="TBW38" s="291"/>
      <c r="TBX38" s="291"/>
      <c r="TBY38" s="291"/>
      <c r="TBZ38" s="291"/>
      <c r="TCA38" s="291"/>
      <c r="TCB38" s="291"/>
      <c r="TCC38" s="291"/>
      <c r="TCD38" s="291"/>
      <c r="TCE38" s="291"/>
      <c r="TCF38" s="291"/>
      <c r="TCG38" s="291"/>
      <c r="TCH38" s="291"/>
      <c r="TCI38" s="291"/>
      <c r="TCJ38" s="291"/>
      <c r="TCK38" s="291"/>
      <c r="TCL38" s="291"/>
      <c r="TCM38" s="291"/>
      <c r="TCN38" s="291"/>
      <c r="TCO38" s="291"/>
      <c r="TCP38" s="291"/>
      <c r="TCQ38" s="291"/>
      <c r="TCR38" s="291"/>
      <c r="TCS38" s="291"/>
      <c r="TCT38" s="291"/>
      <c r="TCU38" s="291"/>
      <c r="TCV38" s="291"/>
      <c r="TCW38" s="291"/>
      <c r="TCX38" s="291"/>
      <c r="TCY38" s="291"/>
      <c r="TCZ38" s="291"/>
      <c r="TDA38" s="291"/>
      <c r="TDB38" s="291"/>
      <c r="TDC38" s="291"/>
      <c r="TDD38" s="291"/>
      <c r="TDE38" s="291"/>
      <c r="TDF38" s="291"/>
      <c r="TDG38" s="291"/>
      <c r="TDH38" s="291"/>
      <c r="TDI38" s="291"/>
      <c r="TDJ38" s="291"/>
      <c r="TDK38" s="291"/>
      <c r="TDL38" s="291"/>
      <c r="TDM38" s="291"/>
      <c r="TDN38" s="291"/>
      <c r="TDO38" s="291"/>
      <c r="TDP38" s="291"/>
      <c r="TDQ38" s="291"/>
      <c r="TDR38" s="291"/>
      <c r="TDS38" s="291"/>
      <c r="TDT38" s="291"/>
      <c r="TDU38" s="291"/>
      <c r="TDV38" s="291"/>
      <c r="TDW38" s="291"/>
      <c r="TDX38" s="291"/>
      <c r="TDY38" s="291"/>
      <c r="TDZ38" s="291"/>
      <c r="TEA38" s="291"/>
      <c r="TEB38" s="291"/>
      <c r="TEC38" s="291"/>
      <c r="TED38" s="291"/>
      <c r="TEE38" s="291"/>
      <c r="TEF38" s="291"/>
      <c r="TEG38" s="291"/>
      <c r="TEH38" s="291"/>
      <c r="TEI38" s="291"/>
      <c r="TEJ38" s="291"/>
      <c r="TEK38" s="291"/>
      <c r="TEL38" s="291"/>
      <c r="TEM38" s="291"/>
      <c r="TEN38" s="291"/>
      <c r="TEO38" s="291"/>
      <c r="TEP38" s="291"/>
      <c r="TEQ38" s="291"/>
      <c r="TER38" s="291"/>
      <c r="TES38" s="291"/>
      <c r="TET38" s="291"/>
      <c r="TEU38" s="291"/>
      <c r="TEV38" s="291"/>
      <c r="TEW38" s="291"/>
      <c r="TEX38" s="291"/>
      <c r="TEY38" s="291"/>
      <c r="TEZ38" s="291"/>
      <c r="TFA38" s="291"/>
      <c r="TFB38" s="291"/>
      <c r="TFC38" s="291"/>
      <c r="TFD38" s="291"/>
      <c r="TFE38" s="291"/>
      <c r="TFF38" s="291"/>
      <c r="TFG38" s="291"/>
      <c r="TFH38" s="291"/>
      <c r="TFI38" s="291"/>
      <c r="TFJ38" s="291"/>
      <c r="TFK38" s="291"/>
      <c r="TFL38" s="291"/>
      <c r="TFM38" s="291"/>
      <c r="TFN38" s="291"/>
      <c r="TFO38" s="291"/>
      <c r="TFP38" s="291"/>
      <c r="TFQ38" s="291"/>
      <c r="TFR38" s="291"/>
      <c r="TFS38" s="291"/>
      <c r="TFT38" s="291"/>
      <c r="TFU38" s="291"/>
      <c r="TFV38" s="291"/>
      <c r="TFW38" s="291"/>
      <c r="TFX38" s="291"/>
      <c r="TFY38" s="291"/>
      <c r="TFZ38" s="291"/>
      <c r="TGA38" s="291"/>
      <c r="TGB38" s="291"/>
      <c r="TGC38" s="291"/>
      <c r="TGD38" s="291"/>
      <c r="TGE38" s="291"/>
      <c r="TGF38" s="291"/>
      <c r="TGG38" s="291"/>
      <c r="TGH38" s="291"/>
      <c r="TGI38" s="291"/>
      <c r="TGJ38" s="291"/>
      <c r="TGK38" s="291"/>
      <c r="TGL38" s="291"/>
      <c r="TGM38" s="291"/>
      <c r="TGN38" s="291"/>
      <c r="TGO38" s="291"/>
      <c r="TGP38" s="291"/>
      <c r="TGQ38" s="291"/>
      <c r="TGR38" s="291"/>
      <c r="TGS38" s="291"/>
      <c r="TGT38" s="291"/>
      <c r="TGU38" s="291"/>
      <c r="TGV38" s="291"/>
      <c r="TGW38" s="291"/>
      <c r="TGX38" s="291"/>
      <c r="TGY38" s="291"/>
      <c r="TGZ38" s="291"/>
      <c r="THA38" s="291"/>
      <c r="THB38" s="291"/>
      <c r="THC38" s="291"/>
      <c r="THD38" s="291"/>
      <c r="THE38" s="291"/>
      <c r="THF38" s="291"/>
      <c r="THG38" s="291"/>
      <c r="THH38" s="291"/>
      <c r="THI38" s="291"/>
      <c r="THJ38" s="291"/>
      <c r="THK38" s="291"/>
      <c r="THL38" s="291"/>
      <c r="THM38" s="291"/>
      <c r="THN38" s="291"/>
      <c r="THO38" s="291"/>
      <c r="THP38" s="291"/>
      <c r="THQ38" s="291"/>
      <c r="THR38" s="291"/>
      <c r="THS38" s="291"/>
      <c r="THT38" s="291"/>
      <c r="THU38" s="291"/>
      <c r="THV38" s="291"/>
      <c r="THW38" s="291"/>
      <c r="THX38" s="291"/>
      <c r="THY38" s="291"/>
      <c r="THZ38" s="291"/>
      <c r="TIA38" s="291"/>
      <c r="TIB38" s="291"/>
      <c r="TIC38" s="291"/>
      <c r="TID38" s="291"/>
      <c r="TIE38" s="291"/>
      <c r="TIF38" s="291"/>
      <c r="TIG38" s="291"/>
      <c r="TIH38" s="291"/>
      <c r="TII38" s="291"/>
      <c r="TIJ38" s="291"/>
      <c r="TIK38" s="291"/>
      <c r="TIL38" s="291"/>
      <c r="TIM38" s="291"/>
      <c r="TIN38" s="291"/>
      <c r="TIO38" s="291"/>
      <c r="TIP38" s="291"/>
      <c r="TIQ38" s="291"/>
      <c r="TIR38" s="291"/>
      <c r="TIS38" s="291"/>
      <c r="TIT38" s="291"/>
      <c r="TIU38" s="291"/>
      <c r="TIV38" s="291"/>
      <c r="TIW38" s="291"/>
      <c r="TIX38" s="291"/>
      <c r="TIY38" s="291"/>
      <c r="TIZ38" s="291"/>
      <c r="TJA38" s="291"/>
      <c r="TJB38" s="291"/>
      <c r="TJC38" s="291"/>
      <c r="TJD38" s="291"/>
      <c r="TJE38" s="291"/>
      <c r="TJF38" s="291"/>
      <c r="TJG38" s="291"/>
      <c r="TJH38" s="291"/>
      <c r="TJI38" s="291"/>
      <c r="TJJ38" s="291"/>
      <c r="TJK38" s="291"/>
      <c r="TJL38" s="291"/>
      <c r="TJM38" s="291"/>
      <c r="TJN38" s="291"/>
      <c r="TJO38" s="291"/>
      <c r="TJP38" s="291"/>
      <c r="TJQ38" s="291"/>
      <c r="TJR38" s="291"/>
      <c r="TJS38" s="291"/>
      <c r="TJT38" s="291"/>
      <c r="TJU38" s="291"/>
      <c r="TJV38" s="291"/>
      <c r="TJW38" s="291"/>
      <c r="TJX38" s="291"/>
      <c r="TJY38" s="291"/>
      <c r="TJZ38" s="291"/>
      <c r="TKA38" s="291"/>
      <c r="TKB38" s="291"/>
      <c r="TKC38" s="291"/>
      <c r="TKD38" s="291"/>
      <c r="TKE38" s="291"/>
      <c r="TKF38" s="291"/>
      <c r="TKG38" s="291"/>
      <c r="TKH38" s="291"/>
      <c r="TKI38" s="291"/>
      <c r="TKJ38" s="291"/>
      <c r="TKK38" s="291"/>
      <c r="TKL38" s="291"/>
      <c r="TKM38" s="291"/>
      <c r="TKN38" s="291"/>
      <c r="TKO38" s="291"/>
      <c r="TKP38" s="291"/>
      <c r="TKQ38" s="291"/>
      <c r="TKR38" s="291"/>
      <c r="TKS38" s="291"/>
      <c r="TKT38" s="291"/>
      <c r="TKU38" s="291"/>
      <c r="TKV38" s="291"/>
      <c r="TKW38" s="291"/>
      <c r="TKX38" s="291"/>
      <c r="TKY38" s="291"/>
      <c r="TKZ38" s="291"/>
      <c r="TLA38" s="291"/>
      <c r="TLB38" s="291"/>
      <c r="TLC38" s="291"/>
      <c r="TLD38" s="291"/>
      <c r="TLE38" s="291"/>
      <c r="TLF38" s="291"/>
      <c r="TLG38" s="291"/>
      <c r="TLH38" s="291"/>
      <c r="TLI38" s="291"/>
      <c r="TLJ38" s="291"/>
      <c r="TLK38" s="291"/>
      <c r="TLL38" s="291"/>
      <c r="TLM38" s="291"/>
      <c r="TLN38" s="291"/>
      <c r="TLO38" s="291"/>
      <c r="TLP38" s="291"/>
      <c r="TLQ38" s="291"/>
      <c r="TLR38" s="291"/>
      <c r="TLS38" s="291"/>
      <c r="TLT38" s="291"/>
      <c r="TLU38" s="291"/>
      <c r="TLV38" s="291"/>
      <c r="TLW38" s="291"/>
      <c r="TLX38" s="291"/>
      <c r="TLY38" s="291"/>
      <c r="TLZ38" s="291"/>
      <c r="TMA38" s="291"/>
      <c r="TMB38" s="291"/>
      <c r="TMC38" s="291"/>
      <c r="TMD38" s="291"/>
      <c r="TME38" s="291"/>
      <c r="TMF38" s="291"/>
      <c r="TMG38" s="291"/>
      <c r="TMH38" s="291"/>
      <c r="TMI38" s="291"/>
      <c r="TMJ38" s="291"/>
      <c r="TMK38" s="291"/>
      <c r="TML38" s="291"/>
      <c r="TMM38" s="291"/>
      <c r="TMN38" s="291"/>
      <c r="TMO38" s="291"/>
      <c r="TMP38" s="291"/>
      <c r="TMQ38" s="291"/>
      <c r="TMR38" s="291"/>
      <c r="TMS38" s="291"/>
      <c r="TMT38" s="291"/>
      <c r="TMU38" s="291"/>
      <c r="TMV38" s="291"/>
      <c r="TMW38" s="291"/>
      <c r="TMX38" s="291"/>
      <c r="TMY38" s="291"/>
      <c r="TMZ38" s="291"/>
      <c r="TNA38" s="291"/>
      <c r="TNB38" s="291"/>
      <c r="TNC38" s="291"/>
      <c r="TND38" s="291"/>
      <c r="TNE38" s="291"/>
      <c r="TNF38" s="291"/>
      <c r="TNG38" s="291"/>
      <c r="TNH38" s="291"/>
      <c r="TNI38" s="291"/>
      <c r="TNJ38" s="291"/>
      <c r="TNK38" s="291"/>
      <c r="TNL38" s="291"/>
      <c r="TNM38" s="291"/>
      <c r="TNN38" s="291"/>
      <c r="TNO38" s="291"/>
      <c r="TNP38" s="291"/>
      <c r="TNQ38" s="291"/>
      <c r="TNR38" s="291"/>
      <c r="TNS38" s="291"/>
      <c r="TNT38" s="291"/>
      <c r="TNU38" s="291"/>
      <c r="TNV38" s="291"/>
      <c r="TNW38" s="291"/>
      <c r="TNX38" s="291"/>
      <c r="TNY38" s="291"/>
      <c r="TNZ38" s="291"/>
      <c r="TOA38" s="291"/>
      <c r="TOB38" s="291"/>
      <c r="TOC38" s="291"/>
      <c r="TOD38" s="291"/>
      <c r="TOE38" s="291"/>
      <c r="TOF38" s="291"/>
      <c r="TOG38" s="291"/>
      <c r="TOH38" s="291"/>
      <c r="TOI38" s="291"/>
      <c r="TOJ38" s="291"/>
      <c r="TOK38" s="291"/>
      <c r="TOL38" s="291"/>
      <c r="TOM38" s="291"/>
      <c r="TON38" s="291"/>
      <c r="TOO38" s="291"/>
      <c r="TOP38" s="291"/>
      <c r="TOQ38" s="291"/>
      <c r="TOR38" s="291"/>
      <c r="TOS38" s="291"/>
      <c r="TOT38" s="291"/>
      <c r="TOU38" s="291"/>
      <c r="TOV38" s="291"/>
      <c r="TOW38" s="291"/>
      <c r="TOX38" s="291"/>
      <c r="TOY38" s="291"/>
      <c r="TOZ38" s="291"/>
      <c r="TPA38" s="291"/>
      <c r="TPB38" s="291"/>
      <c r="TPC38" s="291"/>
      <c r="TPD38" s="291"/>
      <c r="TPE38" s="291"/>
      <c r="TPF38" s="291"/>
      <c r="TPG38" s="291"/>
      <c r="TPH38" s="291"/>
      <c r="TPI38" s="291"/>
      <c r="TPJ38" s="291"/>
      <c r="TPK38" s="291"/>
      <c r="TPL38" s="291"/>
      <c r="TPM38" s="291"/>
      <c r="TPN38" s="291"/>
      <c r="TPO38" s="291"/>
      <c r="TPP38" s="291"/>
      <c r="TPQ38" s="291"/>
      <c r="TPR38" s="291"/>
      <c r="TPS38" s="291"/>
      <c r="TPT38" s="291"/>
      <c r="TPU38" s="291"/>
      <c r="TPV38" s="291"/>
      <c r="TPW38" s="291"/>
      <c r="TPX38" s="291"/>
      <c r="TPY38" s="291"/>
      <c r="TPZ38" s="291"/>
      <c r="TQA38" s="291"/>
      <c r="TQB38" s="291"/>
      <c r="TQC38" s="291"/>
      <c r="TQD38" s="291"/>
      <c r="TQE38" s="291"/>
      <c r="TQF38" s="291"/>
      <c r="TQG38" s="291"/>
      <c r="TQH38" s="291"/>
      <c r="TQI38" s="291"/>
      <c r="TQJ38" s="291"/>
      <c r="TQK38" s="291"/>
      <c r="TQL38" s="291"/>
      <c r="TQM38" s="291"/>
      <c r="TQN38" s="291"/>
      <c r="TQO38" s="291"/>
      <c r="TQP38" s="291"/>
      <c r="TQQ38" s="291"/>
      <c r="TQR38" s="291"/>
      <c r="TQS38" s="291"/>
      <c r="TQT38" s="291"/>
      <c r="TQU38" s="291"/>
      <c r="TQV38" s="291"/>
      <c r="TQW38" s="291"/>
      <c r="TQX38" s="291"/>
      <c r="TQY38" s="291"/>
      <c r="TQZ38" s="291"/>
      <c r="TRA38" s="291"/>
      <c r="TRB38" s="291"/>
      <c r="TRC38" s="291"/>
      <c r="TRD38" s="291"/>
      <c r="TRE38" s="291"/>
      <c r="TRF38" s="291"/>
      <c r="TRG38" s="291"/>
      <c r="TRH38" s="291"/>
      <c r="TRI38" s="291"/>
      <c r="TRJ38" s="291"/>
      <c r="TRK38" s="291"/>
      <c r="TRL38" s="291"/>
      <c r="TRM38" s="291"/>
      <c r="TRN38" s="291"/>
      <c r="TRO38" s="291"/>
      <c r="TRP38" s="291"/>
      <c r="TRQ38" s="291"/>
      <c r="TRR38" s="291"/>
      <c r="TRS38" s="291"/>
      <c r="TRT38" s="291"/>
      <c r="TRU38" s="291"/>
      <c r="TRV38" s="291"/>
      <c r="TRW38" s="291"/>
      <c r="TRX38" s="291"/>
      <c r="TRY38" s="291"/>
      <c r="TRZ38" s="291"/>
      <c r="TSA38" s="291"/>
      <c r="TSB38" s="291"/>
      <c r="TSC38" s="291"/>
      <c r="TSD38" s="291"/>
      <c r="TSE38" s="291"/>
      <c r="TSF38" s="291"/>
      <c r="TSG38" s="291"/>
      <c r="TSH38" s="291"/>
      <c r="TSI38" s="291"/>
      <c r="TSJ38" s="291"/>
      <c r="TSK38" s="291"/>
      <c r="TSL38" s="291"/>
      <c r="TSM38" s="291"/>
      <c r="TSN38" s="291"/>
      <c r="TSO38" s="291"/>
      <c r="TSP38" s="291"/>
      <c r="TSQ38" s="291"/>
      <c r="TSR38" s="291"/>
      <c r="TSS38" s="291"/>
      <c r="TST38" s="291"/>
      <c r="TSU38" s="291"/>
      <c r="TSV38" s="291"/>
      <c r="TSW38" s="291"/>
      <c r="TSX38" s="291"/>
      <c r="TSY38" s="291"/>
      <c r="TSZ38" s="291"/>
      <c r="TTA38" s="291"/>
      <c r="TTB38" s="291"/>
      <c r="TTC38" s="291"/>
      <c r="TTD38" s="291"/>
      <c r="TTE38" s="291"/>
      <c r="TTF38" s="291"/>
      <c r="TTG38" s="291"/>
      <c r="TTH38" s="291"/>
      <c r="TTI38" s="291"/>
      <c r="TTJ38" s="291"/>
      <c r="TTK38" s="291"/>
      <c r="TTL38" s="291"/>
      <c r="TTM38" s="291"/>
      <c r="TTN38" s="291"/>
      <c r="TTO38" s="291"/>
      <c r="TTP38" s="291"/>
      <c r="TTQ38" s="291"/>
      <c r="TTR38" s="291"/>
      <c r="TTS38" s="291"/>
      <c r="TTT38" s="291"/>
      <c r="TTU38" s="291"/>
      <c r="TTV38" s="291"/>
      <c r="TTW38" s="291"/>
      <c r="TTX38" s="291"/>
      <c r="TTY38" s="291"/>
      <c r="TTZ38" s="291"/>
      <c r="TUA38" s="291"/>
      <c r="TUB38" s="291"/>
      <c r="TUC38" s="291"/>
      <c r="TUD38" s="291"/>
      <c r="TUE38" s="291"/>
      <c r="TUF38" s="291"/>
      <c r="TUG38" s="291"/>
      <c r="TUH38" s="291"/>
      <c r="TUI38" s="291"/>
      <c r="TUJ38" s="291"/>
      <c r="TUK38" s="291"/>
      <c r="TUL38" s="291"/>
      <c r="TUM38" s="291"/>
      <c r="TUN38" s="291"/>
      <c r="TUO38" s="291"/>
      <c r="TUP38" s="291"/>
      <c r="TUQ38" s="291"/>
      <c r="TUR38" s="291"/>
      <c r="TUS38" s="291"/>
      <c r="TUT38" s="291"/>
      <c r="TUU38" s="291"/>
      <c r="TUV38" s="291"/>
      <c r="TUW38" s="291"/>
      <c r="TUX38" s="291"/>
      <c r="TUY38" s="291"/>
      <c r="TUZ38" s="291"/>
      <c r="TVA38" s="291"/>
      <c r="TVB38" s="291"/>
      <c r="TVC38" s="291"/>
      <c r="TVD38" s="291"/>
      <c r="TVE38" s="291"/>
      <c r="TVF38" s="291"/>
      <c r="TVG38" s="291"/>
      <c r="TVH38" s="291"/>
      <c r="TVI38" s="291"/>
      <c r="TVJ38" s="291"/>
      <c r="TVK38" s="291"/>
      <c r="TVL38" s="291"/>
      <c r="TVM38" s="291"/>
      <c r="TVN38" s="291"/>
      <c r="TVO38" s="291"/>
      <c r="TVP38" s="291"/>
      <c r="TVQ38" s="291"/>
      <c r="TVR38" s="291"/>
      <c r="TVS38" s="291"/>
      <c r="TVT38" s="291"/>
      <c r="TVU38" s="291"/>
      <c r="TVV38" s="291"/>
      <c r="TVW38" s="291"/>
      <c r="TVX38" s="291"/>
      <c r="TVY38" s="291"/>
      <c r="TVZ38" s="291"/>
      <c r="TWA38" s="291"/>
      <c r="TWB38" s="291"/>
      <c r="TWC38" s="291"/>
      <c r="TWD38" s="291"/>
      <c r="TWE38" s="291"/>
      <c r="TWF38" s="291"/>
      <c r="TWG38" s="291"/>
      <c r="TWH38" s="291"/>
      <c r="TWI38" s="291"/>
      <c r="TWJ38" s="291"/>
      <c r="TWK38" s="291"/>
      <c r="TWL38" s="291"/>
      <c r="TWM38" s="291"/>
      <c r="TWN38" s="291"/>
      <c r="TWO38" s="291"/>
      <c r="TWP38" s="291"/>
      <c r="TWQ38" s="291"/>
      <c r="TWR38" s="291"/>
      <c r="TWS38" s="291"/>
      <c r="TWT38" s="291"/>
      <c r="TWU38" s="291"/>
      <c r="TWV38" s="291"/>
      <c r="TWW38" s="291"/>
      <c r="TWX38" s="291"/>
      <c r="TWY38" s="291"/>
      <c r="TWZ38" s="291"/>
      <c r="TXA38" s="291"/>
      <c r="TXB38" s="291"/>
      <c r="TXC38" s="291"/>
      <c r="TXD38" s="291"/>
      <c r="TXE38" s="291"/>
      <c r="TXF38" s="291"/>
      <c r="TXG38" s="291"/>
      <c r="TXH38" s="291"/>
      <c r="TXI38" s="291"/>
      <c r="TXJ38" s="291"/>
      <c r="TXK38" s="291"/>
      <c r="TXL38" s="291"/>
      <c r="TXM38" s="291"/>
      <c r="TXN38" s="291"/>
      <c r="TXO38" s="291"/>
      <c r="TXP38" s="291"/>
      <c r="TXQ38" s="291"/>
      <c r="TXR38" s="291"/>
      <c r="TXS38" s="291"/>
      <c r="TXT38" s="291"/>
      <c r="TXU38" s="291"/>
      <c r="TXV38" s="291"/>
      <c r="TXW38" s="291"/>
      <c r="TXX38" s="291"/>
      <c r="TXY38" s="291"/>
      <c r="TXZ38" s="291"/>
      <c r="TYA38" s="291"/>
      <c r="TYB38" s="291"/>
      <c r="TYC38" s="291"/>
      <c r="TYD38" s="291"/>
      <c r="TYE38" s="291"/>
      <c r="TYF38" s="291"/>
      <c r="TYG38" s="291"/>
      <c r="TYH38" s="291"/>
      <c r="TYI38" s="291"/>
      <c r="TYJ38" s="291"/>
      <c r="TYK38" s="291"/>
      <c r="TYL38" s="291"/>
      <c r="TYM38" s="291"/>
      <c r="TYN38" s="291"/>
      <c r="TYO38" s="291"/>
      <c r="TYP38" s="291"/>
      <c r="TYQ38" s="291"/>
      <c r="TYR38" s="291"/>
      <c r="TYS38" s="291"/>
      <c r="TYT38" s="291"/>
      <c r="TYU38" s="291"/>
      <c r="TYV38" s="291"/>
      <c r="TYW38" s="291"/>
      <c r="TYX38" s="291"/>
      <c r="TYY38" s="291"/>
      <c r="TYZ38" s="291"/>
      <c r="TZA38" s="291"/>
      <c r="TZB38" s="291"/>
      <c r="TZC38" s="291"/>
      <c r="TZD38" s="291"/>
      <c r="TZE38" s="291"/>
      <c r="TZF38" s="291"/>
      <c r="TZG38" s="291"/>
      <c r="TZH38" s="291"/>
      <c r="TZI38" s="291"/>
      <c r="TZJ38" s="291"/>
      <c r="TZK38" s="291"/>
      <c r="TZL38" s="291"/>
      <c r="TZM38" s="291"/>
      <c r="TZN38" s="291"/>
      <c r="TZO38" s="291"/>
      <c r="TZP38" s="291"/>
      <c r="TZQ38" s="291"/>
      <c r="TZR38" s="291"/>
      <c r="TZS38" s="291"/>
      <c r="TZT38" s="291"/>
      <c r="TZU38" s="291"/>
      <c r="TZV38" s="291"/>
      <c r="TZW38" s="291"/>
      <c r="TZX38" s="291"/>
      <c r="TZY38" s="291"/>
      <c r="TZZ38" s="291"/>
      <c r="UAA38" s="291"/>
      <c r="UAB38" s="291"/>
      <c r="UAC38" s="291"/>
      <c r="UAD38" s="291"/>
      <c r="UAE38" s="291"/>
      <c r="UAF38" s="291"/>
      <c r="UAG38" s="291"/>
      <c r="UAH38" s="291"/>
      <c r="UAI38" s="291"/>
      <c r="UAJ38" s="291"/>
      <c r="UAK38" s="291"/>
      <c r="UAL38" s="291"/>
      <c r="UAM38" s="291"/>
      <c r="UAN38" s="291"/>
      <c r="UAO38" s="291"/>
      <c r="UAP38" s="291"/>
      <c r="UAQ38" s="291"/>
      <c r="UAR38" s="291"/>
      <c r="UAS38" s="291"/>
      <c r="UAT38" s="291"/>
      <c r="UAU38" s="291"/>
      <c r="UAV38" s="291"/>
      <c r="UAW38" s="291"/>
      <c r="UAX38" s="291"/>
      <c r="UAY38" s="291"/>
      <c r="UAZ38" s="291"/>
      <c r="UBA38" s="291"/>
      <c r="UBB38" s="291"/>
      <c r="UBC38" s="291"/>
      <c r="UBD38" s="291"/>
      <c r="UBE38" s="291"/>
      <c r="UBF38" s="291"/>
      <c r="UBG38" s="291"/>
      <c r="UBH38" s="291"/>
      <c r="UBI38" s="291"/>
      <c r="UBJ38" s="291"/>
      <c r="UBK38" s="291"/>
      <c r="UBL38" s="291"/>
      <c r="UBM38" s="291"/>
      <c r="UBN38" s="291"/>
      <c r="UBO38" s="291"/>
      <c r="UBP38" s="291"/>
      <c r="UBQ38" s="291"/>
      <c r="UBR38" s="291"/>
      <c r="UBS38" s="291"/>
      <c r="UBT38" s="291"/>
      <c r="UBU38" s="291"/>
      <c r="UBV38" s="291"/>
      <c r="UBW38" s="291"/>
      <c r="UBX38" s="291"/>
      <c r="UBY38" s="291"/>
      <c r="UBZ38" s="291"/>
      <c r="UCA38" s="291"/>
      <c r="UCB38" s="291"/>
      <c r="UCC38" s="291"/>
      <c r="UCD38" s="291"/>
      <c r="UCE38" s="291"/>
      <c r="UCF38" s="291"/>
      <c r="UCG38" s="291"/>
      <c r="UCH38" s="291"/>
      <c r="UCI38" s="291"/>
      <c r="UCJ38" s="291"/>
      <c r="UCK38" s="291"/>
      <c r="UCL38" s="291"/>
      <c r="UCM38" s="291"/>
      <c r="UCN38" s="291"/>
      <c r="UCO38" s="291"/>
      <c r="UCP38" s="291"/>
      <c r="UCQ38" s="291"/>
      <c r="UCR38" s="291"/>
      <c r="UCS38" s="291"/>
      <c r="UCT38" s="291"/>
      <c r="UCU38" s="291"/>
      <c r="UCV38" s="291"/>
      <c r="UCW38" s="291"/>
      <c r="UCX38" s="291"/>
      <c r="UCY38" s="291"/>
      <c r="UCZ38" s="291"/>
      <c r="UDA38" s="291"/>
      <c r="UDB38" s="291"/>
      <c r="UDC38" s="291"/>
      <c r="UDD38" s="291"/>
      <c r="UDE38" s="291"/>
      <c r="UDF38" s="291"/>
      <c r="UDG38" s="291"/>
      <c r="UDH38" s="291"/>
      <c r="UDI38" s="291"/>
      <c r="UDJ38" s="291"/>
      <c r="UDK38" s="291"/>
      <c r="UDL38" s="291"/>
      <c r="UDM38" s="291"/>
      <c r="UDN38" s="291"/>
      <c r="UDO38" s="291"/>
      <c r="UDP38" s="291"/>
      <c r="UDQ38" s="291"/>
      <c r="UDR38" s="291"/>
      <c r="UDS38" s="291"/>
      <c r="UDT38" s="291"/>
      <c r="UDU38" s="291"/>
      <c r="UDV38" s="291"/>
      <c r="UDW38" s="291"/>
      <c r="UDX38" s="291"/>
      <c r="UDY38" s="291"/>
      <c r="UDZ38" s="291"/>
      <c r="UEA38" s="291"/>
      <c r="UEB38" s="291"/>
      <c r="UEC38" s="291"/>
      <c r="UED38" s="291"/>
      <c r="UEE38" s="291"/>
      <c r="UEF38" s="291"/>
      <c r="UEG38" s="291"/>
      <c r="UEH38" s="291"/>
      <c r="UEI38" s="291"/>
      <c r="UEJ38" s="291"/>
      <c r="UEK38" s="291"/>
      <c r="UEL38" s="291"/>
      <c r="UEM38" s="291"/>
      <c r="UEN38" s="291"/>
      <c r="UEO38" s="291"/>
      <c r="UEP38" s="291"/>
      <c r="UEQ38" s="291"/>
      <c r="UER38" s="291"/>
      <c r="UES38" s="291"/>
      <c r="UET38" s="291"/>
      <c r="UEU38" s="291"/>
      <c r="UEV38" s="291"/>
      <c r="UEW38" s="291"/>
      <c r="UEX38" s="291"/>
      <c r="UEY38" s="291"/>
      <c r="UEZ38" s="291"/>
      <c r="UFA38" s="291"/>
      <c r="UFB38" s="291"/>
      <c r="UFC38" s="291"/>
      <c r="UFD38" s="291"/>
      <c r="UFE38" s="291"/>
      <c r="UFF38" s="291"/>
      <c r="UFG38" s="291"/>
      <c r="UFH38" s="291"/>
      <c r="UFI38" s="291"/>
      <c r="UFJ38" s="291"/>
      <c r="UFK38" s="291"/>
      <c r="UFL38" s="291"/>
      <c r="UFM38" s="291"/>
      <c r="UFN38" s="291"/>
      <c r="UFO38" s="291"/>
      <c r="UFP38" s="291"/>
      <c r="UFQ38" s="291"/>
      <c r="UFR38" s="291"/>
      <c r="UFS38" s="291"/>
      <c r="UFT38" s="291"/>
      <c r="UFU38" s="291"/>
      <c r="UFV38" s="291"/>
      <c r="UFW38" s="291"/>
      <c r="UFX38" s="291"/>
      <c r="UFY38" s="291"/>
      <c r="UFZ38" s="291"/>
      <c r="UGA38" s="291"/>
      <c r="UGB38" s="291"/>
      <c r="UGC38" s="291"/>
      <c r="UGD38" s="291"/>
      <c r="UGE38" s="291"/>
      <c r="UGF38" s="291"/>
      <c r="UGG38" s="291"/>
      <c r="UGH38" s="291"/>
      <c r="UGI38" s="291"/>
      <c r="UGJ38" s="291"/>
      <c r="UGK38" s="291"/>
      <c r="UGL38" s="291"/>
      <c r="UGM38" s="291"/>
      <c r="UGN38" s="291"/>
      <c r="UGO38" s="291"/>
      <c r="UGP38" s="291"/>
      <c r="UGQ38" s="291"/>
      <c r="UGR38" s="291"/>
      <c r="UGS38" s="291"/>
      <c r="UGT38" s="291"/>
      <c r="UGU38" s="291"/>
      <c r="UGV38" s="291"/>
      <c r="UGW38" s="291"/>
      <c r="UGX38" s="291"/>
      <c r="UGY38" s="291"/>
      <c r="UGZ38" s="291"/>
      <c r="UHA38" s="291"/>
      <c r="UHB38" s="291"/>
      <c r="UHC38" s="291"/>
      <c r="UHD38" s="291"/>
      <c r="UHE38" s="291"/>
      <c r="UHF38" s="291"/>
      <c r="UHG38" s="291"/>
      <c r="UHH38" s="291"/>
      <c r="UHI38" s="291"/>
      <c r="UHJ38" s="291"/>
      <c r="UHK38" s="291"/>
      <c r="UHL38" s="291"/>
      <c r="UHM38" s="291"/>
      <c r="UHN38" s="291"/>
      <c r="UHO38" s="291"/>
      <c r="UHP38" s="291"/>
      <c r="UHQ38" s="291"/>
      <c r="UHR38" s="291"/>
      <c r="UHS38" s="291"/>
      <c r="UHT38" s="291"/>
      <c r="UHU38" s="291"/>
      <c r="UHV38" s="291"/>
      <c r="UHW38" s="291"/>
      <c r="UHX38" s="291"/>
      <c r="UHY38" s="291"/>
      <c r="UHZ38" s="291"/>
      <c r="UIA38" s="291"/>
      <c r="UIB38" s="291"/>
      <c r="UIC38" s="291"/>
      <c r="UID38" s="291"/>
      <c r="UIE38" s="291"/>
      <c r="UIF38" s="291"/>
      <c r="UIG38" s="291"/>
      <c r="UIH38" s="291"/>
      <c r="UII38" s="291"/>
      <c r="UIJ38" s="291"/>
      <c r="UIK38" s="291"/>
      <c r="UIL38" s="291"/>
      <c r="UIM38" s="291"/>
      <c r="UIN38" s="291"/>
      <c r="UIO38" s="291"/>
      <c r="UIP38" s="291"/>
      <c r="UIQ38" s="291"/>
      <c r="UIR38" s="291"/>
      <c r="UIS38" s="291"/>
      <c r="UIT38" s="291"/>
      <c r="UIU38" s="291"/>
      <c r="UIV38" s="291"/>
      <c r="UIW38" s="291"/>
      <c r="UIX38" s="291"/>
      <c r="UIY38" s="291"/>
      <c r="UIZ38" s="291"/>
      <c r="UJA38" s="291"/>
      <c r="UJB38" s="291"/>
      <c r="UJC38" s="291"/>
      <c r="UJD38" s="291"/>
      <c r="UJE38" s="291"/>
      <c r="UJF38" s="291"/>
      <c r="UJG38" s="291"/>
      <c r="UJH38" s="291"/>
      <c r="UJI38" s="291"/>
      <c r="UJJ38" s="291"/>
      <c r="UJK38" s="291"/>
      <c r="UJL38" s="291"/>
      <c r="UJM38" s="291"/>
      <c r="UJN38" s="291"/>
      <c r="UJO38" s="291"/>
      <c r="UJP38" s="291"/>
      <c r="UJQ38" s="291"/>
      <c r="UJR38" s="291"/>
      <c r="UJS38" s="291"/>
      <c r="UJT38" s="291"/>
      <c r="UJU38" s="291"/>
      <c r="UJV38" s="291"/>
      <c r="UJW38" s="291"/>
      <c r="UJX38" s="291"/>
      <c r="UJY38" s="291"/>
      <c r="UJZ38" s="291"/>
      <c r="UKA38" s="291"/>
      <c r="UKB38" s="291"/>
      <c r="UKC38" s="291"/>
      <c r="UKD38" s="291"/>
      <c r="UKE38" s="291"/>
      <c r="UKF38" s="291"/>
      <c r="UKG38" s="291"/>
      <c r="UKH38" s="291"/>
      <c r="UKI38" s="291"/>
      <c r="UKJ38" s="291"/>
      <c r="UKK38" s="291"/>
      <c r="UKL38" s="291"/>
      <c r="UKM38" s="291"/>
      <c r="UKN38" s="291"/>
      <c r="UKO38" s="291"/>
      <c r="UKP38" s="291"/>
      <c r="UKQ38" s="291"/>
      <c r="UKR38" s="291"/>
      <c r="UKS38" s="291"/>
      <c r="UKT38" s="291"/>
      <c r="UKU38" s="291"/>
      <c r="UKV38" s="291"/>
      <c r="UKW38" s="291"/>
      <c r="UKX38" s="291"/>
      <c r="UKY38" s="291"/>
      <c r="UKZ38" s="291"/>
      <c r="ULA38" s="291"/>
      <c r="ULB38" s="291"/>
      <c r="ULC38" s="291"/>
      <c r="ULD38" s="291"/>
      <c r="ULE38" s="291"/>
      <c r="ULF38" s="291"/>
      <c r="ULG38" s="291"/>
      <c r="ULH38" s="291"/>
      <c r="ULI38" s="291"/>
      <c r="ULJ38" s="291"/>
      <c r="ULK38" s="291"/>
      <c r="ULL38" s="291"/>
      <c r="ULM38" s="291"/>
      <c r="ULN38" s="291"/>
      <c r="ULO38" s="291"/>
      <c r="ULP38" s="291"/>
      <c r="ULQ38" s="291"/>
      <c r="ULR38" s="291"/>
      <c r="ULS38" s="291"/>
      <c r="ULT38" s="291"/>
      <c r="ULU38" s="291"/>
      <c r="ULV38" s="291"/>
      <c r="ULW38" s="291"/>
      <c r="ULX38" s="291"/>
      <c r="ULY38" s="291"/>
      <c r="ULZ38" s="291"/>
      <c r="UMA38" s="291"/>
      <c r="UMB38" s="291"/>
      <c r="UMC38" s="291"/>
      <c r="UMD38" s="291"/>
      <c r="UME38" s="291"/>
      <c r="UMF38" s="291"/>
      <c r="UMG38" s="291"/>
      <c r="UMH38" s="291"/>
      <c r="UMI38" s="291"/>
      <c r="UMJ38" s="291"/>
      <c r="UMK38" s="291"/>
      <c r="UML38" s="291"/>
      <c r="UMM38" s="291"/>
      <c r="UMN38" s="291"/>
      <c r="UMO38" s="291"/>
      <c r="UMP38" s="291"/>
      <c r="UMQ38" s="291"/>
      <c r="UMR38" s="291"/>
      <c r="UMS38" s="291"/>
      <c r="UMT38" s="291"/>
      <c r="UMU38" s="291"/>
      <c r="UMV38" s="291"/>
      <c r="UMW38" s="291"/>
      <c r="UMX38" s="291"/>
      <c r="UMY38" s="291"/>
      <c r="UMZ38" s="291"/>
      <c r="UNA38" s="291"/>
      <c r="UNB38" s="291"/>
      <c r="UNC38" s="291"/>
      <c r="UND38" s="291"/>
      <c r="UNE38" s="291"/>
      <c r="UNF38" s="291"/>
      <c r="UNG38" s="291"/>
      <c r="UNH38" s="291"/>
      <c r="UNI38" s="291"/>
      <c r="UNJ38" s="291"/>
      <c r="UNK38" s="291"/>
      <c r="UNL38" s="291"/>
      <c r="UNM38" s="291"/>
      <c r="UNN38" s="291"/>
      <c r="UNO38" s="291"/>
      <c r="UNP38" s="291"/>
      <c r="UNQ38" s="291"/>
      <c r="UNR38" s="291"/>
      <c r="UNS38" s="291"/>
      <c r="UNT38" s="291"/>
      <c r="UNU38" s="291"/>
      <c r="UNV38" s="291"/>
      <c r="UNW38" s="291"/>
      <c r="UNX38" s="291"/>
      <c r="UNY38" s="291"/>
      <c r="UNZ38" s="291"/>
      <c r="UOA38" s="291"/>
      <c r="UOB38" s="291"/>
      <c r="UOC38" s="291"/>
      <c r="UOD38" s="291"/>
      <c r="UOE38" s="291"/>
      <c r="UOF38" s="291"/>
      <c r="UOG38" s="291"/>
      <c r="UOH38" s="291"/>
      <c r="UOI38" s="291"/>
      <c r="UOJ38" s="291"/>
      <c r="UOK38" s="291"/>
      <c r="UOL38" s="291"/>
      <c r="UOM38" s="291"/>
      <c r="UON38" s="291"/>
      <c r="UOO38" s="291"/>
      <c r="UOP38" s="291"/>
      <c r="UOQ38" s="291"/>
      <c r="UOR38" s="291"/>
      <c r="UOS38" s="291"/>
      <c r="UOT38" s="291"/>
      <c r="UOU38" s="291"/>
      <c r="UOV38" s="291"/>
      <c r="UOW38" s="291"/>
      <c r="UOX38" s="291"/>
      <c r="UOY38" s="291"/>
      <c r="UOZ38" s="291"/>
      <c r="UPA38" s="291"/>
      <c r="UPB38" s="291"/>
      <c r="UPC38" s="291"/>
      <c r="UPD38" s="291"/>
      <c r="UPE38" s="291"/>
      <c r="UPF38" s="291"/>
      <c r="UPG38" s="291"/>
      <c r="UPH38" s="291"/>
      <c r="UPI38" s="291"/>
      <c r="UPJ38" s="291"/>
      <c r="UPK38" s="291"/>
      <c r="UPL38" s="291"/>
      <c r="UPM38" s="291"/>
      <c r="UPN38" s="291"/>
      <c r="UPO38" s="291"/>
      <c r="UPP38" s="291"/>
      <c r="UPQ38" s="291"/>
      <c r="UPR38" s="291"/>
      <c r="UPS38" s="291"/>
      <c r="UPT38" s="291"/>
      <c r="UPU38" s="291"/>
      <c r="UPV38" s="291"/>
      <c r="UPW38" s="291"/>
      <c r="UPX38" s="291"/>
      <c r="UPY38" s="291"/>
      <c r="UPZ38" s="291"/>
      <c r="UQA38" s="291"/>
      <c r="UQB38" s="291"/>
      <c r="UQC38" s="291"/>
      <c r="UQD38" s="291"/>
      <c r="UQE38" s="291"/>
      <c r="UQF38" s="291"/>
      <c r="UQG38" s="291"/>
      <c r="UQH38" s="291"/>
      <c r="UQI38" s="291"/>
      <c r="UQJ38" s="291"/>
      <c r="UQK38" s="291"/>
      <c r="UQL38" s="291"/>
      <c r="UQM38" s="291"/>
      <c r="UQN38" s="291"/>
      <c r="UQO38" s="291"/>
      <c r="UQP38" s="291"/>
      <c r="UQQ38" s="291"/>
      <c r="UQR38" s="291"/>
      <c r="UQS38" s="291"/>
      <c r="UQT38" s="291"/>
      <c r="UQU38" s="291"/>
      <c r="UQV38" s="291"/>
      <c r="UQW38" s="291"/>
      <c r="UQX38" s="291"/>
      <c r="UQY38" s="291"/>
      <c r="UQZ38" s="291"/>
      <c r="URA38" s="291"/>
      <c r="URB38" s="291"/>
      <c r="URC38" s="291"/>
      <c r="URD38" s="291"/>
      <c r="URE38" s="291"/>
      <c r="URF38" s="291"/>
      <c r="URG38" s="291"/>
      <c r="URH38" s="291"/>
      <c r="URI38" s="291"/>
      <c r="URJ38" s="291"/>
      <c r="URK38" s="291"/>
      <c r="URL38" s="291"/>
      <c r="URM38" s="291"/>
      <c r="URN38" s="291"/>
      <c r="URO38" s="291"/>
      <c r="URP38" s="291"/>
      <c r="URQ38" s="291"/>
      <c r="URR38" s="291"/>
      <c r="URS38" s="291"/>
      <c r="URT38" s="291"/>
      <c r="URU38" s="291"/>
      <c r="URV38" s="291"/>
      <c r="URW38" s="291"/>
      <c r="URX38" s="291"/>
      <c r="URY38" s="291"/>
      <c r="URZ38" s="291"/>
      <c r="USA38" s="291"/>
      <c r="USB38" s="291"/>
      <c r="USC38" s="291"/>
      <c r="USD38" s="291"/>
      <c r="USE38" s="291"/>
      <c r="USF38" s="291"/>
      <c r="USG38" s="291"/>
      <c r="USH38" s="291"/>
      <c r="USI38" s="291"/>
      <c r="USJ38" s="291"/>
      <c r="USK38" s="291"/>
      <c r="USL38" s="291"/>
      <c r="USM38" s="291"/>
      <c r="USN38" s="291"/>
      <c r="USO38" s="291"/>
      <c r="USP38" s="291"/>
      <c r="USQ38" s="291"/>
      <c r="USR38" s="291"/>
      <c r="USS38" s="291"/>
      <c r="UST38" s="291"/>
      <c r="USU38" s="291"/>
      <c r="USV38" s="291"/>
      <c r="USW38" s="291"/>
      <c r="USX38" s="291"/>
      <c r="USY38" s="291"/>
      <c r="USZ38" s="291"/>
      <c r="UTA38" s="291"/>
      <c r="UTB38" s="291"/>
      <c r="UTC38" s="291"/>
      <c r="UTD38" s="291"/>
      <c r="UTE38" s="291"/>
      <c r="UTF38" s="291"/>
      <c r="UTG38" s="291"/>
      <c r="UTH38" s="291"/>
      <c r="UTI38" s="291"/>
      <c r="UTJ38" s="291"/>
      <c r="UTK38" s="291"/>
      <c r="UTL38" s="291"/>
      <c r="UTM38" s="291"/>
      <c r="UTN38" s="291"/>
      <c r="UTO38" s="291"/>
      <c r="UTP38" s="291"/>
      <c r="UTQ38" s="291"/>
      <c r="UTR38" s="291"/>
      <c r="UTS38" s="291"/>
      <c r="UTT38" s="291"/>
      <c r="UTU38" s="291"/>
      <c r="UTV38" s="291"/>
      <c r="UTW38" s="291"/>
      <c r="UTX38" s="291"/>
      <c r="UTY38" s="291"/>
      <c r="UTZ38" s="291"/>
      <c r="UUA38" s="291"/>
      <c r="UUB38" s="291"/>
      <c r="UUC38" s="291"/>
      <c r="UUD38" s="291"/>
      <c r="UUE38" s="291"/>
      <c r="UUF38" s="291"/>
      <c r="UUG38" s="291"/>
      <c r="UUH38" s="291"/>
      <c r="UUI38" s="291"/>
      <c r="UUJ38" s="291"/>
      <c r="UUK38" s="291"/>
      <c r="UUL38" s="291"/>
      <c r="UUM38" s="291"/>
      <c r="UUN38" s="291"/>
      <c r="UUO38" s="291"/>
      <c r="UUP38" s="291"/>
      <c r="UUQ38" s="291"/>
      <c r="UUR38" s="291"/>
      <c r="UUS38" s="291"/>
      <c r="UUT38" s="291"/>
      <c r="UUU38" s="291"/>
      <c r="UUV38" s="291"/>
      <c r="UUW38" s="291"/>
      <c r="UUX38" s="291"/>
      <c r="UUY38" s="291"/>
      <c r="UUZ38" s="291"/>
      <c r="UVA38" s="291"/>
      <c r="UVB38" s="291"/>
      <c r="UVC38" s="291"/>
      <c r="UVD38" s="291"/>
      <c r="UVE38" s="291"/>
      <c r="UVF38" s="291"/>
      <c r="UVG38" s="291"/>
      <c r="UVH38" s="291"/>
      <c r="UVI38" s="291"/>
      <c r="UVJ38" s="291"/>
      <c r="UVK38" s="291"/>
      <c r="UVL38" s="291"/>
      <c r="UVM38" s="291"/>
      <c r="UVN38" s="291"/>
      <c r="UVO38" s="291"/>
      <c r="UVP38" s="291"/>
      <c r="UVQ38" s="291"/>
      <c r="UVR38" s="291"/>
      <c r="UVS38" s="291"/>
      <c r="UVT38" s="291"/>
      <c r="UVU38" s="291"/>
      <c r="UVV38" s="291"/>
      <c r="UVW38" s="291"/>
      <c r="UVX38" s="291"/>
      <c r="UVY38" s="291"/>
      <c r="UVZ38" s="291"/>
      <c r="UWA38" s="291"/>
      <c r="UWB38" s="291"/>
      <c r="UWC38" s="291"/>
      <c r="UWD38" s="291"/>
      <c r="UWE38" s="291"/>
      <c r="UWF38" s="291"/>
      <c r="UWG38" s="291"/>
      <c r="UWH38" s="291"/>
      <c r="UWI38" s="291"/>
      <c r="UWJ38" s="291"/>
      <c r="UWK38" s="291"/>
      <c r="UWL38" s="291"/>
      <c r="UWM38" s="291"/>
      <c r="UWN38" s="291"/>
      <c r="UWO38" s="291"/>
      <c r="UWP38" s="291"/>
      <c r="UWQ38" s="291"/>
      <c r="UWR38" s="291"/>
      <c r="UWS38" s="291"/>
      <c r="UWT38" s="291"/>
      <c r="UWU38" s="291"/>
      <c r="UWV38" s="291"/>
      <c r="UWW38" s="291"/>
      <c r="UWX38" s="291"/>
      <c r="UWY38" s="291"/>
      <c r="UWZ38" s="291"/>
      <c r="UXA38" s="291"/>
      <c r="UXB38" s="291"/>
      <c r="UXC38" s="291"/>
      <c r="UXD38" s="291"/>
      <c r="UXE38" s="291"/>
      <c r="UXF38" s="291"/>
      <c r="UXG38" s="291"/>
      <c r="UXH38" s="291"/>
      <c r="UXI38" s="291"/>
      <c r="UXJ38" s="291"/>
      <c r="UXK38" s="291"/>
      <c r="UXL38" s="291"/>
      <c r="UXM38" s="291"/>
      <c r="UXN38" s="291"/>
      <c r="UXO38" s="291"/>
      <c r="UXP38" s="291"/>
      <c r="UXQ38" s="291"/>
      <c r="UXR38" s="291"/>
      <c r="UXS38" s="291"/>
      <c r="UXT38" s="291"/>
      <c r="UXU38" s="291"/>
      <c r="UXV38" s="291"/>
      <c r="UXW38" s="291"/>
      <c r="UXX38" s="291"/>
      <c r="UXY38" s="291"/>
      <c r="UXZ38" s="291"/>
      <c r="UYA38" s="291"/>
      <c r="UYB38" s="291"/>
      <c r="UYC38" s="291"/>
      <c r="UYD38" s="291"/>
      <c r="UYE38" s="291"/>
      <c r="UYF38" s="291"/>
      <c r="UYG38" s="291"/>
      <c r="UYH38" s="291"/>
      <c r="UYI38" s="291"/>
      <c r="UYJ38" s="291"/>
      <c r="UYK38" s="291"/>
      <c r="UYL38" s="291"/>
      <c r="UYM38" s="291"/>
      <c r="UYN38" s="291"/>
      <c r="UYO38" s="291"/>
      <c r="UYP38" s="291"/>
      <c r="UYQ38" s="291"/>
      <c r="UYR38" s="291"/>
      <c r="UYS38" s="291"/>
      <c r="UYT38" s="291"/>
      <c r="UYU38" s="291"/>
      <c r="UYV38" s="291"/>
      <c r="UYW38" s="291"/>
      <c r="UYX38" s="291"/>
      <c r="UYY38" s="291"/>
      <c r="UYZ38" s="291"/>
      <c r="UZA38" s="291"/>
      <c r="UZB38" s="291"/>
      <c r="UZC38" s="291"/>
      <c r="UZD38" s="291"/>
      <c r="UZE38" s="291"/>
      <c r="UZF38" s="291"/>
      <c r="UZG38" s="291"/>
      <c r="UZH38" s="291"/>
      <c r="UZI38" s="291"/>
      <c r="UZJ38" s="291"/>
      <c r="UZK38" s="291"/>
      <c r="UZL38" s="291"/>
      <c r="UZM38" s="291"/>
      <c r="UZN38" s="291"/>
      <c r="UZO38" s="291"/>
      <c r="UZP38" s="291"/>
      <c r="UZQ38" s="291"/>
      <c r="UZR38" s="291"/>
      <c r="UZS38" s="291"/>
      <c r="UZT38" s="291"/>
      <c r="UZU38" s="291"/>
      <c r="UZV38" s="291"/>
      <c r="UZW38" s="291"/>
      <c r="UZX38" s="291"/>
      <c r="UZY38" s="291"/>
      <c r="UZZ38" s="291"/>
      <c r="VAA38" s="291"/>
      <c r="VAB38" s="291"/>
      <c r="VAC38" s="291"/>
      <c r="VAD38" s="291"/>
      <c r="VAE38" s="291"/>
      <c r="VAF38" s="291"/>
      <c r="VAG38" s="291"/>
      <c r="VAH38" s="291"/>
      <c r="VAI38" s="291"/>
      <c r="VAJ38" s="291"/>
      <c r="VAK38" s="291"/>
      <c r="VAL38" s="291"/>
      <c r="VAM38" s="291"/>
      <c r="VAN38" s="291"/>
      <c r="VAO38" s="291"/>
      <c r="VAP38" s="291"/>
      <c r="VAQ38" s="291"/>
      <c r="VAR38" s="291"/>
      <c r="VAS38" s="291"/>
      <c r="VAT38" s="291"/>
      <c r="VAU38" s="291"/>
      <c r="VAV38" s="291"/>
      <c r="VAW38" s="291"/>
      <c r="VAX38" s="291"/>
      <c r="VAY38" s="291"/>
      <c r="VAZ38" s="291"/>
      <c r="VBA38" s="291"/>
      <c r="VBB38" s="291"/>
      <c r="VBC38" s="291"/>
      <c r="VBD38" s="291"/>
      <c r="VBE38" s="291"/>
      <c r="VBF38" s="291"/>
      <c r="VBG38" s="291"/>
      <c r="VBH38" s="291"/>
      <c r="VBI38" s="291"/>
      <c r="VBJ38" s="291"/>
      <c r="VBK38" s="291"/>
      <c r="VBL38" s="291"/>
      <c r="VBM38" s="291"/>
      <c r="VBN38" s="291"/>
      <c r="VBO38" s="291"/>
      <c r="VBP38" s="291"/>
      <c r="VBQ38" s="291"/>
      <c r="VBR38" s="291"/>
      <c r="VBS38" s="291"/>
      <c r="VBT38" s="291"/>
      <c r="VBU38" s="291"/>
      <c r="VBV38" s="291"/>
      <c r="VBW38" s="291"/>
      <c r="VBX38" s="291"/>
      <c r="VBY38" s="291"/>
      <c r="VBZ38" s="291"/>
      <c r="VCA38" s="291"/>
      <c r="VCB38" s="291"/>
      <c r="VCC38" s="291"/>
      <c r="VCD38" s="291"/>
      <c r="VCE38" s="291"/>
      <c r="VCF38" s="291"/>
      <c r="VCG38" s="291"/>
      <c r="VCH38" s="291"/>
      <c r="VCI38" s="291"/>
      <c r="VCJ38" s="291"/>
      <c r="VCK38" s="291"/>
      <c r="VCL38" s="291"/>
      <c r="VCM38" s="291"/>
      <c r="VCN38" s="291"/>
      <c r="VCO38" s="291"/>
      <c r="VCP38" s="291"/>
      <c r="VCQ38" s="291"/>
      <c r="VCR38" s="291"/>
      <c r="VCS38" s="291"/>
      <c r="VCT38" s="291"/>
      <c r="VCU38" s="291"/>
      <c r="VCV38" s="291"/>
      <c r="VCW38" s="291"/>
      <c r="VCX38" s="291"/>
      <c r="VCY38" s="291"/>
      <c r="VCZ38" s="291"/>
      <c r="VDA38" s="291"/>
      <c r="VDB38" s="291"/>
      <c r="VDC38" s="291"/>
      <c r="VDD38" s="291"/>
      <c r="VDE38" s="291"/>
      <c r="VDF38" s="291"/>
      <c r="VDG38" s="291"/>
      <c r="VDH38" s="291"/>
      <c r="VDI38" s="291"/>
      <c r="VDJ38" s="291"/>
      <c r="VDK38" s="291"/>
      <c r="VDL38" s="291"/>
      <c r="VDM38" s="291"/>
      <c r="VDN38" s="291"/>
      <c r="VDO38" s="291"/>
      <c r="VDP38" s="291"/>
      <c r="VDQ38" s="291"/>
      <c r="VDR38" s="291"/>
      <c r="VDS38" s="291"/>
      <c r="VDT38" s="291"/>
      <c r="VDU38" s="291"/>
      <c r="VDV38" s="291"/>
      <c r="VDW38" s="291"/>
      <c r="VDX38" s="291"/>
      <c r="VDY38" s="291"/>
      <c r="VDZ38" s="291"/>
      <c r="VEA38" s="291"/>
      <c r="VEB38" s="291"/>
      <c r="VEC38" s="291"/>
      <c r="VED38" s="291"/>
      <c r="VEE38" s="291"/>
      <c r="VEF38" s="291"/>
      <c r="VEG38" s="291"/>
      <c r="VEH38" s="291"/>
      <c r="VEI38" s="291"/>
      <c r="VEJ38" s="291"/>
      <c r="VEK38" s="291"/>
      <c r="VEL38" s="291"/>
      <c r="VEM38" s="291"/>
      <c r="VEN38" s="291"/>
      <c r="VEO38" s="291"/>
      <c r="VEP38" s="291"/>
      <c r="VEQ38" s="291"/>
      <c r="VER38" s="291"/>
      <c r="VES38" s="291"/>
      <c r="VET38" s="291"/>
      <c r="VEU38" s="291"/>
      <c r="VEV38" s="291"/>
      <c r="VEW38" s="291"/>
      <c r="VEX38" s="291"/>
      <c r="VEY38" s="291"/>
      <c r="VEZ38" s="291"/>
      <c r="VFA38" s="291"/>
      <c r="VFB38" s="291"/>
      <c r="VFC38" s="291"/>
      <c r="VFD38" s="291"/>
      <c r="VFE38" s="291"/>
      <c r="VFF38" s="291"/>
      <c r="VFG38" s="291"/>
      <c r="VFH38" s="291"/>
      <c r="VFI38" s="291"/>
      <c r="VFJ38" s="291"/>
      <c r="VFK38" s="291"/>
      <c r="VFL38" s="291"/>
      <c r="VFM38" s="291"/>
      <c r="VFN38" s="291"/>
      <c r="VFO38" s="291"/>
      <c r="VFP38" s="291"/>
      <c r="VFQ38" s="291"/>
      <c r="VFR38" s="291"/>
      <c r="VFS38" s="291"/>
      <c r="VFT38" s="291"/>
      <c r="VFU38" s="291"/>
      <c r="VFV38" s="291"/>
      <c r="VFW38" s="291"/>
      <c r="VFX38" s="291"/>
      <c r="VFY38" s="291"/>
      <c r="VFZ38" s="291"/>
      <c r="VGA38" s="291"/>
      <c r="VGB38" s="291"/>
      <c r="VGC38" s="291"/>
      <c r="VGD38" s="291"/>
      <c r="VGE38" s="291"/>
      <c r="VGF38" s="291"/>
      <c r="VGG38" s="291"/>
      <c r="VGH38" s="291"/>
      <c r="VGI38" s="291"/>
      <c r="VGJ38" s="291"/>
      <c r="VGK38" s="291"/>
      <c r="VGL38" s="291"/>
      <c r="VGM38" s="291"/>
      <c r="VGN38" s="291"/>
      <c r="VGO38" s="291"/>
      <c r="VGP38" s="291"/>
      <c r="VGQ38" s="291"/>
      <c r="VGR38" s="291"/>
      <c r="VGS38" s="291"/>
      <c r="VGT38" s="291"/>
      <c r="VGU38" s="291"/>
      <c r="VGV38" s="291"/>
      <c r="VGW38" s="291"/>
      <c r="VGX38" s="291"/>
      <c r="VGY38" s="291"/>
      <c r="VGZ38" s="291"/>
      <c r="VHA38" s="291"/>
      <c r="VHB38" s="291"/>
      <c r="VHC38" s="291"/>
      <c r="VHD38" s="291"/>
      <c r="VHE38" s="291"/>
      <c r="VHF38" s="291"/>
      <c r="VHG38" s="291"/>
      <c r="VHH38" s="291"/>
      <c r="VHI38" s="291"/>
      <c r="VHJ38" s="291"/>
      <c r="VHK38" s="291"/>
      <c r="VHL38" s="291"/>
      <c r="VHM38" s="291"/>
      <c r="VHN38" s="291"/>
      <c r="VHO38" s="291"/>
      <c r="VHP38" s="291"/>
      <c r="VHQ38" s="291"/>
      <c r="VHR38" s="291"/>
      <c r="VHS38" s="291"/>
      <c r="VHT38" s="291"/>
      <c r="VHU38" s="291"/>
      <c r="VHV38" s="291"/>
      <c r="VHW38" s="291"/>
      <c r="VHX38" s="291"/>
      <c r="VHY38" s="291"/>
      <c r="VHZ38" s="291"/>
      <c r="VIA38" s="291"/>
      <c r="VIB38" s="291"/>
      <c r="VIC38" s="291"/>
      <c r="VID38" s="291"/>
      <c r="VIE38" s="291"/>
      <c r="VIF38" s="291"/>
      <c r="VIG38" s="291"/>
      <c r="VIH38" s="291"/>
      <c r="VII38" s="291"/>
      <c r="VIJ38" s="291"/>
      <c r="VIK38" s="291"/>
      <c r="VIL38" s="291"/>
      <c r="VIM38" s="291"/>
      <c r="VIN38" s="291"/>
      <c r="VIO38" s="291"/>
      <c r="VIP38" s="291"/>
      <c r="VIQ38" s="291"/>
      <c r="VIR38" s="291"/>
      <c r="VIS38" s="291"/>
      <c r="VIT38" s="291"/>
      <c r="VIU38" s="291"/>
      <c r="VIV38" s="291"/>
      <c r="VIW38" s="291"/>
      <c r="VIX38" s="291"/>
      <c r="VIY38" s="291"/>
      <c r="VIZ38" s="291"/>
      <c r="VJA38" s="291"/>
      <c r="VJB38" s="291"/>
      <c r="VJC38" s="291"/>
      <c r="VJD38" s="291"/>
      <c r="VJE38" s="291"/>
      <c r="VJF38" s="291"/>
      <c r="VJG38" s="291"/>
      <c r="VJH38" s="291"/>
      <c r="VJI38" s="291"/>
      <c r="VJJ38" s="291"/>
      <c r="VJK38" s="291"/>
      <c r="VJL38" s="291"/>
      <c r="VJM38" s="291"/>
      <c r="VJN38" s="291"/>
      <c r="VJO38" s="291"/>
      <c r="VJP38" s="291"/>
      <c r="VJQ38" s="291"/>
      <c r="VJR38" s="291"/>
      <c r="VJS38" s="291"/>
      <c r="VJT38" s="291"/>
      <c r="VJU38" s="291"/>
      <c r="VJV38" s="291"/>
      <c r="VJW38" s="291"/>
      <c r="VJX38" s="291"/>
      <c r="VJY38" s="291"/>
      <c r="VJZ38" s="291"/>
      <c r="VKA38" s="291"/>
      <c r="VKB38" s="291"/>
      <c r="VKC38" s="291"/>
      <c r="VKD38" s="291"/>
      <c r="VKE38" s="291"/>
      <c r="VKF38" s="291"/>
      <c r="VKG38" s="291"/>
      <c r="VKH38" s="291"/>
      <c r="VKI38" s="291"/>
      <c r="VKJ38" s="291"/>
      <c r="VKK38" s="291"/>
      <c r="VKL38" s="291"/>
      <c r="VKM38" s="291"/>
      <c r="VKN38" s="291"/>
      <c r="VKO38" s="291"/>
      <c r="VKP38" s="291"/>
      <c r="VKQ38" s="291"/>
      <c r="VKR38" s="291"/>
      <c r="VKS38" s="291"/>
      <c r="VKT38" s="291"/>
      <c r="VKU38" s="291"/>
      <c r="VKV38" s="291"/>
      <c r="VKW38" s="291"/>
      <c r="VKX38" s="291"/>
      <c r="VKY38" s="291"/>
      <c r="VKZ38" s="291"/>
      <c r="VLA38" s="291"/>
      <c r="VLB38" s="291"/>
      <c r="VLC38" s="291"/>
      <c r="VLD38" s="291"/>
      <c r="VLE38" s="291"/>
      <c r="VLF38" s="291"/>
      <c r="VLG38" s="291"/>
      <c r="VLH38" s="291"/>
      <c r="VLI38" s="291"/>
      <c r="VLJ38" s="291"/>
      <c r="VLK38" s="291"/>
      <c r="VLL38" s="291"/>
      <c r="VLM38" s="291"/>
      <c r="VLN38" s="291"/>
      <c r="VLO38" s="291"/>
      <c r="VLP38" s="291"/>
      <c r="VLQ38" s="291"/>
      <c r="VLR38" s="291"/>
      <c r="VLS38" s="291"/>
      <c r="VLT38" s="291"/>
      <c r="VLU38" s="291"/>
      <c r="VLV38" s="291"/>
      <c r="VLW38" s="291"/>
      <c r="VLX38" s="291"/>
      <c r="VLY38" s="291"/>
      <c r="VLZ38" s="291"/>
      <c r="VMA38" s="291"/>
      <c r="VMB38" s="291"/>
      <c r="VMC38" s="291"/>
      <c r="VMD38" s="291"/>
      <c r="VME38" s="291"/>
      <c r="VMF38" s="291"/>
      <c r="VMG38" s="291"/>
      <c r="VMH38" s="291"/>
      <c r="VMI38" s="291"/>
      <c r="VMJ38" s="291"/>
      <c r="VMK38" s="291"/>
      <c r="VML38" s="291"/>
      <c r="VMM38" s="291"/>
      <c r="VMN38" s="291"/>
      <c r="VMO38" s="291"/>
      <c r="VMP38" s="291"/>
      <c r="VMQ38" s="291"/>
      <c r="VMR38" s="291"/>
      <c r="VMS38" s="291"/>
      <c r="VMT38" s="291"/>
      <c r="VMU38" s="291"/>
      <c r="VMV38" s="291"/>
      <c r="VMW38" s="291"/>
      <c r="VMX38" s="291"/>
      <c r="VMY38" s="291"/>
      <c r="VMZ38" s="291"/>
      <c r="VNA38" s="291"/>
      <c r="VNB38" s="291"/>
      <c r="VNC38" s="291"/>
      <c r="VND38" s="291"/>
      <c r="VNE38" s="291"/>
      <c r="VNF38" s="291"/>
      <c r="VNG38" s="291"/>
      <c r="VNH38" s="291"/>
      <c r="VNI38" s="291"/>
      <c r="VNJ38" s="291"/>
      <c r="VNK38" s="291"/>
      <c r="VNL38" s="291"/>
      <c r="VNM38" s="291"/>
      <c r="VNN38" s="291"/>
      <c r="VNO38" s="291"/>
      <c r="VNP38" s="291"/>
      <c r="VNQ38" s="291"/>
      <c r="VNR38" s="291"/>
      <c r="VNS38" s="291"/>
      <c r="VNT38" s="291"/>
      <c r="VNU38" s="291"/>
      <c r="VNV38" s="291"/>
      <c r="VNW38" s="291"/>
      <c r="VNX38" s="291"/>
      <c r="VNY38" s="291"/>
      <c r="VNZ38" s="291"/>
      <c r="VOA38" s="291"/>
      <c r="VOB38" s="291"/>
      <c r="VOC38" s="291"/>
      <c r="VOD38" s="291"/>
      <c r="VOE38" s="291"/>
      <c r="VOF38" s="291"/>
      <c r="VOG38" s="291"/>
      <c r="VOH38" s="291"/>
      <c r="VOI38" s="291"/>
      <c r="VOJ38" s="291"/>
      <c r="VOK38" s="291"/>
      <c r="VOL38" s="291"/>
      <c r="VOM38" s="291"/>
      <c r="VON38" s="291"/>
      <c r="VOO38" s="291"/>
      <c r="VOP38" s="291"/>
      <c r="VOQ38" s="291"/>
      <c r="VOR38" s="291"/>
      <c r="VOS38" s="291"/>
      <c r="VOT38" s="291"/>
      <c r="VOU38" s="291"/>
      <c r="VOV38" s="291"/>
      <c r="VOW38" s="291"/>
      <c r="VOX38" s="291"/>
      <c r="VOY38" s="291"/>
      <c r="VOZ38" s="291"/>
      <c r="VPA38" s="291"/>
      <c r="VPB38" s="291"/>
      <c r="VPC38" s="291"/>
      <c r="VPD38" s="291"/>
      <c r="VPE38" s="291"/>
      <c r="VPF38" s="291"/>
      <c r="VPG38" s="291"/>
      <c r="VPH38" s="291"/>
      <c r="VPI38" s="291"/>
      <c r="VPJ38" s="291"/>
      <c r="VPK38" s="291"/>
      <c r="VPL38" s="291"/>
      <c r="VPM38" s="291"/>
      <c r="VPN38" s="291"/>
      <c r="VPO38" s="291"/>
      <c r="VPP38" s="291"/>
      <c r="VPQ38" s="291"/>
      <c r="VPR38" s="291"/>
      <c r="VPS38" s="291"/>
      <c r="VPT38" s="291"/>
      <c r="VPU38" s="291"/>
      <c r="VPV38" s="291"/>
      <c r="VPW38" s="291"/>
      <c r="VPX38" s="291"/>
      <c r="VPY38" s="291"/>
      <c r="VPZ38" s="291"/>
      <c r="VQA38" s="291"/>
      <c r="VQB38" s="291"/>
      <c r="VQC38" s="291"/>
      <c r="VQD38" s="291"/>
      <c r="VQE38" s="291"/>
      <c r="VQF38" s="291"/>
      <c r="VQG38" s="291"/>
      <c r="VQH38" s="291"/>
      <c r="VQI38" s="291"/>
      <c r="VQJ38" s="291"/>
      <c r="VQK38" s="291"/>
      <c r="VQL38" s="291"/>
      <c r="VQM38" s="291"/>
      <c r="VQN38" s="291"/>
      <c r="VQO38" s="291"/>
      <c r="VQP38" s="291"/>
      <c r="VQQ38" s="291"/>
      <c r="VQR38" s="291"/>
      <c r="VQS38" s="291"/>
      <c r="VQT38" s="291"/>
      <c r="VQU38" s="291"/>
      <c r="VQV38" s="291"/>
      <c r="VQW38" s="291"/>
      <c r="VQX38" s="291"/>
      <c r="VQY38" s="291"/>
      <c r="VQZ38" s="291"/>
      <c r="VRA38" s="291"/>
      <c r="VRB38" s="291"/>
      <c r="VRC38" s="291"/>
      <c r="VRD38" s="291"/>
      <c r="VRE38" s="291"/>
      <c r="VRF38" s="291"/>
      <c r="VRG38" s="291"/>
      <c r="VRH38" s="291"/>
      <c r="VRI38" s="291"/>
      <c r="VRJ38" s="291"/>
      <c r="VRK38" s="291"/>
      <c r="VRL38" s="291"/>
      <c r="VRM38" s="291"/>
      <c r="VRN38" s="291"/>
      <c r="VRO38" s="291"/>
      <c r="VRP38" s="291"/>
      <c r="VRQ38" s="291"/>
      <c r="VRR38" s="291"/>
      <c r="VRS38" s="291"/>
      <c r="VRT38" s="291"/>
      <c r="VRU38" s="291"/>
      <c r="VRV38" s="291"/>
      <c r="VRW38" s="291"/>
      <c r="VRX38" s="291"/>
      <c r="VRY38" s="291"/>
      <c r="VRZ38" s="291"/>
      <c r="VSA38" s="291"/>
      <c r="VSB38" s="291"/>
      <c r="VSC38" s="291"/>
      <c r="VSD38" s="291"/>
      <c r="VSE38" s="291"/>
      <c r="VSF38" s="291"/>
      <c r="VSG38" s="291"/>
      <c r="VSH38" s="291"/>
      <c r="VSI38" s="291"/>
      <c r="VSJ38" s="291"/>
      <c r="VSK38" s="291"/>
      <c r="VSL38" s="291"/>
      <c r="VSM38" s="291"/>
      <c r="VSN38" s="291"/>
      <c r="VSO38" s="291"/>
      <c r="VSP38" s="291"/>
      <c r="VSQ38" s="291"/>
      <c r="VSR38" s="291"/>
      <c r="VSS38" s="291"/>
      <c r="VST38" s="291"/>
      <c r="VSU38" s="291"/>
      <c r="VSV38" s="291"/>
      <c r="VSW38" s="291"/>
      <c r="VSX38" s="291"/>
      <c r="VSY38" s="291"/>
      <c r="VSZ38" s="291"/>
      <c r="VTA38" s="291"/>
      <c r="VTB38" s="291"/>
      <c r="VTC38" s="291"/>
      <c r="VTD38" s="291"/>
      <c r="VTE38" s="291"/>
      <c r="VTF38" s="291"/>
      <c r="VTG38" s="291"/>
      <c r="VTH38" s="291"/>
      <c r="VTI38" s="291"/>
      <c r="VTJ38" s="291"/>
      <c r="VTK38" s="291"/>
      <c r="VTL38" s="291"/>
      <c r="VTM38" s="291"/>
      <c r="VTN38" s="291"/>
      <c r="VTO38" s="291"/>
      <c r="VTP38" s="291"/>
      <c r="VTQ38" s="291"/>
      <c r="VTR38" s="291"/>
      <c r="VTS38" s="291"/>
      <c r="VTT38" s="291"/>
      <c r="VTU38" s="291"/>
      <c r="VTV38" s="291"/>
      <c r="VTW38" s="291"/>
      <c r="VTX38" s="291"/>
      <c r="VTY38" s="291"/>
      <c r="VTZ38" s="291"/>
      <c r="VUA38" s="291"/>
      <c r="VUB38" s="291"/>
      <c r="VUC38" s="291"/>
      <c r="VUD38" s="291"/>
      <c r="VUE38" s="291"/>
      <c r="VUF38" s="291"/>
      <c r="VUG38" s="291"/>
      <c r="VUH38" s="291"/>
      <c r="VUI38" s="291"/>
      <c r="VUJ38" s="291"/>
      <c r="VUK38" s="291"/>
      <c r="VUL38" s="291"/>
      <c r="VUM38" s="291"/>
      <c r="VUN38" s="291"/>
      <c r="VUO38" s="291"/>
      <c r="VUP38" s="291"/>
      <c r="VUQ38" s="291"/>
      <c r="VUR38" s="291"/>
      <c r="VUS38" s="291"/>
      <c r="VUT38" s="291"/>
      <c r="VUU38" s="291"/>
      <c r="VUV38" s="291"/>
      <c r="VUW38" s="291"/>
      <c r="VUX38" s="291"/>
      <c r="VUY38" s="291"/>
      <c r="VUZ38" s="291"/>
      <c r="VVA38" s="291"/>
      <c r="VVB38" s="291"/>
      <c r="VVC38" s="291"/>
      <c r="VVD38" s="291"/>
      <c r="VVE38" s="291"/>
      <c r="VVF38" s="291"/>
      <c r="VVG38" s="291"/>
      <c r="VVH38" s="291"/>
      <c r="VVI38" s="291"/>
      <c r="VVJ38" s="291"/>
      <c r="VVK38" s="291"/>
      <c r="VVL38" s="291"/>
      <c r="VVM38" s="291"/>
      <c r="VVN38" s="291"/>
      <c r="VVO38" s="291"/>
      <c r="VVP38" s="291"/>
      <c r="VVQ38" s="291"/>
      <c r="VVR38" s="291"/>
      <c r="VVS38" s="291"/>
      <c r="VVT38" s="291"/>
      <c r="VVU38" s="291"/>
      <c r="VVV38" s="291"/>
      <c r="VVW38" s="291"/>
      <c r="VVX38" s="291"/>
      <c r="VVY38" s="291"/>
      <c r="VVZ38" s="291"/>
      <c r="VWA38" s="291"/>
      <c r="VWB38" s="291"/>
      <c r="VWC38" s="291"/>
      <c r="VWD38" s="291"/>
      <c r="VWE38" s="291"/>
      <c r="VWF38" s="291"/>
      <c r="VWG38" s="291"/>
      <c r="VWH38" s="291"/>
      <c r="VWI38" s="291"/>
      <c r="VWJ38" s="291"/>
      <c r="VWK38" s="291"/>
      <c r="VWL38" s="291"/>
      <c r="VWM38" s="291"/>
      <c r="VWN38" s="291"/>
      <c r="VWO38" s="291"/>
      <c r="VWP38" s="291"/>
      <c r="VWQ38" s="291"/>
      <c r="VWR38" s="291"/>
      <c r="VWS38" s="291"/>
      <c r="VWT38" s="291"/>
      <c r="VWU38" s="291"/>
      <c r="VWV38" s="291"/>
      <c r="VWW38" s="291"/>
      <c r="VWX38" s="291"/>
      <c r="VWY38" s="291"/>
      <c r="VWZ38" s="291"/>
      <c r="VXA38" s="291"/>
      <c r="VXB38" s="291"/>
      <c r="VXC38" s="291"/>
      <c r="VXD38" s="291"/>
      <c r="VXE38" s="291"/>
      <c r="VXF38" s="291"/>
      <c r="VXG38" s="291"/>
      <c r="VXH38" s="291"/>
      <c r="VXI38" s="291"/>
      <c r="VXJ38" s="291"/>
      <c r="VXK38" s="291"/>
      <c r="VXL38" s="291"/>
      <c r="VXM38" s="291"/>
      <c r="VXN38" s="291"/>
      <c r="VXO38" s="291"/>
      <c r="VXP38" s="291"/>
      <c r="VXQ38" s="291"/>
      <c r="VXR38" s="291"/>
      <c r="VXS38" s="291"/>
      <c r="VXT38" s="291"/>
      <c r="VXU38" s="291"/>
      <c r="VXV38" s="291"/>
      <c r="VXW38" s="291"/>
      <c r="VXX38" s="291"/>
      <c r="VXY38" s="291"/>
      <c r="VXZ38" s="291"/>
      <c r="VYA38" s="291"/>
      <c r="VYB38" s="291"/>
      <c r="VYC38" s="291"/>
      <c r="VYD38" s="291"/>
      <c r="VYE38" s="291"/>
      <c r="VYF38" s="291"/>
      <c r="VYG38" s="291"/>
      <c r="VYH38" s="291"/>
      <c r="VYI38" s="291"/>
      <c r="VYJ38" s="291"/>
      <c r="VYK38" s="291"/>
      <c r="VYL38" s="291"/>
      <c r="VYM38" s="291"/>
      <c r="VYN38" s="291"/>
      <c r="VYO38" s="291"/>
      <c r="VYP38" s="291"/>
      <c r="VYQ38" s="291"/>
      <c r="VYR38" s="291"/>
      <c r="VYS38" s="291"/>
      <c r="VYT38" s="291"/>
      <c r="VYU38" s="291"/>
      <c r="VYV38" s="291"/>
      <c r="VYW38" s="291"/>
      <c r="VYX38" s="291"/>
      <c r="VYY38" s="291"/>
      <c r="VYZ38" s="291"/>
      <c r="VZA38" s="291"/>
      <c r="VZB38" s="291"/>
      <c r="VZC38" s="291"/>
      <c r="VZD38" s="291"/>
      <c r="VZE38" s="291"/>
      <c r="VZF38" s="291"/>
      <c r="VZG38" s="291"/>
      <c r="VZH38" s="291"/>
      <c r="VZI38" s="291"/>
      <c r="VZJ38" s="291"/>
      <c r="VZK38" s="291"/>
      <c r="VZL38" s="291"/>
      <c r="VZM38" s="291"/>
      <c r="VZN38" s="291"/>
      <c r="VZO38" s="291"/>
      <c r="VZP38" s="291"/>
      <c r="VZQ38" s="291"/>
      <c r="VZR38" s="291"/>
      <c r="VZS38" s="291"/>
      <c r="VZT38" s="291"/>
      <c r="VZU38" s="291"/>
      <c r="VZV38" s="291"/>
      <c r="VZW38" s="291"/>
      <c r="VZX38" s="291"/>
      <c r="VZY38" s="291"/>
      <c r="VZZ38" s="291"/>
      <c r="WAA38" s="291"/>
      <c r="WAB38" s="291"/>
      <c r="WAC38" s="291"/>
      <c r="WAD38" s="291"/>
      <c r="WAE38" s="291"/>
      <c r="WAF38" s="291"/>
      <c r="WAG38" s="291"/>
      <c r="WAH38" s="291"/>
      <c r="WAI38" s="291"/>
      <c r="WAJ38" s="291"/>
      <c r="WAK38" s="291"/>
      <c r="WAL38" s="291"/>
      <c r="WAM38" s="291"/>
      <c r="WAN38" s="291"/>
      <c r="WAO38" s="291"/>
      <c r="WAP38" s="291"/>
      <c r="WAQ38" s="291"/>
      <c r="WAR38" s="291"/>
      <c r="WAS38" s="291"/>
      <c r="WAT38" s="291"/>
      <c r="WAU38" s="291"/>
      <c r="WAV38" s="291"/>
      <c r="WAW38" s="291"/>
      <c r="WAX38" s="291"/>
      <c r="WAY38" s="291"/>
      <c r="WAZ38" s="291"/>
      <c r="WBA38" s="291"/>
      <c r="WBB38" s="291"/>
      <c r="WBC38" s="291"/>
      <c r="WBD38" s="291"/>
      <c r="WBE38" s="291"/>
      <c r="WBF38" s="291"/>
      <c r="WBG38" s="291"/>
      <c r="WBH38" s="291"/>
      <c r="WBI38" s="291"/>
      <c r="WBJ38" s="291"/>
      <c r="WBK38" s="291"/>
      <c r="WBL38" s="291"/>
      <c r="WBM38" s="291"/>
      <c r="WBN38" s="291"/>
      <c r="WBO38" s="291"/>
      <c r="WBP38" s="291"/>
      <c r="WBQ38" s="291"/>
      <c r="WBR38" s="291"/>
      <c r="WBS38" s="291"/>
      <c r="WBT38" s="291"/>
      <c r="WBU38" s="291"/>
      <c r="WBV38" s="291"/>
      <c r="WBW38" s="291"/>
      <c r="WBX38" s="291"/>
      <c r="WBY38" s="291"/>
      <c r="WBZ38" s="291"/>
      <c r="WCA38" s="291"/>
      <c r="WCB38" s="291"/>
      <c r="WCC38" s="291"/>
      <c r="WCD38" s="291"/>
      <c r="WCE38" s="291"/>
      <c r="WCF38" s="291"/>
      <c r="WCG38" s="291"/>
      <c r="WCH38" s="291"/>
      <c r="WCI38" s="291"/>
      <c r="WCJ38" s="291"/>
      <c r="WCK38" s="291"/>
      <c r="WCL38" s="291"/>
      <c r="WCM38" s="291"/>
      <c r="WCN38" s="291"/>
      <c r="WCO38" s="291"/>
      <c r="WCP38" s="291"/>
      <c r="WCQ38" s="291"/>
      <c r="WCR38" s="291"/>
      <c r="WCS38" s="291"/>
      <c r="WCT38" s="291"/>
      <c r="WCU38" s="291"/>
      <c r="WCV38" s="291"/>
      <c r="WCW38" s="291"/>
      <c r="WCX38" s="291"/>
      <c r="WCY38" s="291"/>
      <c r="WCZ38" s="291"/>
      <c r="WDA38" s="291"/>
      <c r="WDB38" s="291"/>
      <c r="WDC38" s="291"/>
      <c r="WDD38" s="291"/>
      <c r="WDE38" s="291"/>
      <c r="WDF38" s="291"/>
      <c r="WDG38" s="291"/>
      <c r="WDH38" s="291"/>
      <c r="WDI38" s="291"/>
      <c r="WDJ38" s="291"/>
      <c r="WDK38" s="291"/>
      <c r="WDL38" s="291"/>
      <c r="WDM38" s="291"/>
      <c r="WDN38" s="291"/>
      <c r="WDO38" s="291"/>
      <c r="WDP38" s="291"/>
      <c r="WDQ38" s="291"/>
      <c r="WDR38" s="291"/>
      <c r="WDS38" s="291"/>
      <c r="WDT38" s="291"/>
      <c r="WDU38" s="291"/>
      <c r="WDV38" s="291"/>
      <c r="WDW38" s="291"/>
      <c r="WDX38" s="291"/>
      <c r="WDY38" s="291"/>
      <c r="WDZ38" s="291"/>
      <c r="WEA38" s="291"/>
      <c r="WEB38" s="291"/>
      <c r="WEC38" s="291"/>
      <c r="WED38" s="291"/>
      <c r="WEE38" s="291"/>
      <c r="WEF38" s="291"/>
      <c r="WEG38" s="291"/>
      <c r="WEH38" s="291"/>
      <c r="WEI38" s="291"/>
      <c r="WEJ38" s="291"/>
      <c r="WEK38" s="291"/>
      <c r="WEL38" s="291"/>
      <c r="WEM38" s="291"/>
      <c r="WEN38" s="291"/>
      <c r="WEO38" s="291"/>
      <c r="WEP38" s="291"/>
      <c r="WEQ38" s="291"/>
      <c r="WER38" s="291"/>
      <c r="WES38" s="291"/>
      <c r="WET38" s="291"/>
      <c r="WEU38" s="291"/>
      <c r="WEV38" s="291"/>
      <c r="WEW38" s="291"/>
      <c r="WEX38" s="291"/>
      <c r="WEY38" s="291"/>
      <c r="WEZ38" s="291"/>
      <c r="WFA38" s="291"/>
      <c r="WFB38" s="291"/>
      <c r="WFC38" s="291"/>
      <c r="WFD38" s="291"/>
      <c r="WFE38" s="291"/>
      <c r="WFF38" s="291"/>
      <c r="WFG38" s="291"/>
      <c r="WFH38" s="291"/>
      <c r="WFI38" s="291"/>
      <c r="WFJ38" s="291"/>
      <c r="WFK38" s="291"/>
      <c r="WFL38" s="291"/>
      <c r="WFM38" s="291"/>
      <c r="WFN38" s="291"/>
      <c r="WFO38" s="291"/>
      <c r="WFP38" s="291"/>
      <c r="WFQ38" s="291"/>
      <c r="WFR38" s="291"/>
      <c r="WFS38" s="291"/>
      <c r="WFT38" s="291"/>
      <c r="WFU38" s="291"/>
      <c r="WFV38" s="291"/>
      <c r="WFW38" s="291"/>
      <c r="WFX38" s="291"/>
      <c r="WFY38" s="291"/>
      <c r="WFZ38" s="291"/>
      <c r="WGA38" s="291"/>
      <c r="WGB38" s="291"/>
      <c r="WGC38" s="291"/>
      <c r="WGD38" s="291"/>
      <c r="WGE38" s="291"/>
      <c r="WGF38" s="291"/>
      <c r="WGG38" s="291"/>
      <c r="WGH38" s="291"/>
      <c r="WGI38" s="291"/>
      <c r="WGJ38" s="291"/>
      <c r="WGK38" s="291"/>
      <c r="WGL38" s="291"/>
      <c r="WGM38" s="291"/>
      <c r="WGN38" s="291"/>
      <c r="WGO38" s="291"/>
      <c r="WGP38" s="291"/>
      <c r="WGQ38" s="291"/>
      <c r="WGR38" s="291"/>
      <c r="WGS38" s="291"/>
      <c r="WGT38" s="291"/>
      <c r="WGU38" s="291"/>
      <c r="WGV38" s="291"/>
      <c r="WGW38" s="291"/>
      <c r="WGX38" s="291"/>
      <c r="WGY38" s="291"/>
      <c r="WGZ38" s="291"/>
      <c r="WHA38" s="291"/>
      <c r="WHB38" s="291"/>
      <c r="WHC38" s="291"/>
      <c r="WHD38" s="291"/>
      <c r="WHE38" s="291"/>
      <c r="WHF38" s="291"/>
      <c r="WHG38" s="291"/>
      <c r="WHH38" s="291"/>
      <c r="WHI38" s="291"/>
      <c r="WHJ38" s="291"/>
      <c r="WHK38" s="291"/>
      <c r="WHL38" s="291"/>
      <c r="WHM38" s="291"/>
      <c r="WHN38" s="291"/>
      <c r="WHO38" s="291"/>
      <c r="WHP38" s="291"/>
      <c r="WHQ38" s="291"/>
      <c r="WHR38" s="291"/>
      <c r="WHS38" s="291"/>
      <c r="WHT38" s="291"/>
      <c r="WHU38" s="291"/>
      <c r="WHV38" s="291"/>
      <c r="WHW38" s="291"/>
      <c r="WHX38" s="291"/>
      <c r="WHY38" s="291"/>
      <c r="WHZ38" s="291"/>
      <c r="WIA38" s="291"/>
      <c r="WIB38" s="291"/>
      <c r="WIC38" s="291"/>
      <c r="WID38" s="291"/>
      <c r="WIE38" s="291"/>
      <c r="WIF38" s="291"/>
      <c r="WIG38" s="291"/>
      <c r="WIH38" s="291"/>
      <c r="WII38" s="291"/>
      <c r="WIJ38" s="291"/>
      <c r="WIK38" s="291"/>
      <c r="WIL38" s="291"/>
      <c r="WIM38" s="291"/>
      <c r="WIN38" s="291"/>
      <c r="WIO38" s="291"/>
      <c r="WIP38" s="291"/>
      <c r="WIQ38" s="291"/>
      <c r="WIR38" s="291"/>
      <c r="WIS38" s="291"/>
      <c r="WIT38" s="291"/>
      <c r="WIU38" s="291"/>
      <c r="WIV38" s="291"/>
      <c r="WIW38" s="291"/>
      <c r="WIX38" s="291"/>
      <c r="WIY38" s="291"/>
      <c r="WIZ38" s="291"/>
      <c r="WJA38" s="291"/>
      <c r="WJB38" s="291"/>
      <c r="WJC38" s="291"/>
      <c r="WJD38" s="291"/>
      <c r="WJE38" s="291"/>
      <c r="WJF38" s="291"/>
      <c r="WJG38" s="291"/>
      <c r="WJH38" s="291"/>
      <c r="WJI38" s="291"/>
      <c r="WJJ38" s="291"/>
      <c r="WJK38" s="291"/>
      <c r="WJL38" s="291"/>
      <c r="WJM38" s="291"/>
      <c r="WJN38" s="291"/>
      <c r="WJO38" s="291"/>
      <c r="WJP38" s="291"/>
      <c r="WJQ38" s="291"/>
      <c r="WJR38" s="291"/>
      <c r="WJS38" s="291"/>
      <c r="WJT38" s="291"/>
      <c r="WJU38" s="291"/>
      <c r="WJV38" s="291"/>
      <c r="WJW38" s="291"/>
      <c r="WJX38" s="291"/>
      <c r="WJY38" s="291"/>
      <c r="WJZ38" s="291"/>
      <c r="WKA38" s="291"/>
      <c r="WKB38" s="291"/>
      <c r="WKC38" s="291"/>
      <c r="WKD38" s="291"/>
      <c r="WKE38" s="291"/>
      <c r="WKF38" s="291"/>
      <c r="WKG38" s="291"/>
      <c r="WKH38" s="291"/>
      <c r="WKI38" s="291"/>
      <c r="WKJ38" s="291"/>
      <c r="WKK38" s="291"/>
      <c r="WKL38" s="291"/>
      <c r="WKM38" s="291"/>
      <c r="WKN38" s="291"/>
      <c r="WKO38" s="291"/>
      <c r="WKP38" s="291"/>
      <c r="WKQ38" s="291"/>
      <c r="WKR38" s="291"/>
      <c r="WKS38" s="291"/>
      <c r="WKT38" s="291"/>
      <c r="WKU38" s="291"/>
      <c r="WKV38" s="291"/>
      <c r="WKW38" s="291"/>
      <c r="WKX38" s="291"/>
      <c r="WKY38" s="291"/>
      <c r="WKZ38" s="291"/>
      <c r="WLA38" s="291"/>
      <c r="WLB38" s="291"/>
      <c r="WLC38" s="291"/>
      <c r="WLD38" s="291"/>
      <c r="WLE38" s="291"/>
      <c r="WLF38" s="291"/>
      <c r="WLG38" s="291"/>
      <c r="WLH38" s="291"/>
      <c r="WLI38" s="291"/>
      <c r="WLJ38" s="291"/>
      <c r="WLK38" s="291"/>
      <c r="WLL38" s="291"/>
      <c r="WLM38" s="291"/>
      <c r="WLN38" s="291"/>
      <c r="WLO38" s="291"/>
      <c r="WLP38" s="291"/>
      <c r="WLQ38" s="291"/>
      <c r="WLR38" s="291"/>
      <c r="WLS38" s="291"/>
      <c r="WLT38" s="291"/>
      <c r="WLU38" s="291"/>
      <c r="WLV38" s="291"/>
      <c r="WLW38" s="291"/>
      <c r="WLX38" s="291"/>
      <c r="WLY38" s="291"/>
      <c r="WLZ38" s="291"/>
      <c r="WMA38" s="291"/>
      <c r="WMB38" s="291"/>
      <c r="WMC38" s="291"/>
      <c r="WMD38" s="291"/>
      <c r="WME38" s="291"/>
      <c r="WMF38" s="291"/>
      <c r="WMG38" s="291"/>
      <c r="WMH38" s="291"/>
      <c r="WMI38" s="291"/>
      <c r="WMJ38" s="291"/>
      <c r="WMK38" s="291"/>
      <c r="WML38" s="291"/>
      <c r="WMM38" s="291"/>
      <c r="WMN38" s="291"/>
      <c r="WMO38" s="291"/>
      <c r="WMP38" s="291"/>
      <c r="WMQ38" s="291"/>
      <c r="WMR38" s="291"/>
      <c r="WMS38" s="291"/>
      <c r="WMT38" s="291"/>
      <c r="WMU38" s="291"/>
      <c r="WMV38" s="291"/>
      <c r="WMW38" s="291"/>
      <c r="WMX38" s="291"/>
      <c r="WMY38" s="291"/>
      <c r="WMZ38" s="291"/>
      <c r="WNA38" s="291"/>
      <c r="WNB38" s="291"/>
      <c r="WNC38" s="291"/>
      <c r="WND38" s="291"/>
      <c r="WNE38" s="291"/>
      <c r="WNF38" s="291"/>
      <c r="WNG38" s="291"/>
      <c r="WNH38" s="291"/>
      <c r="WNI38" s="291"/>
      <c r="WNJ38" s="291"/>
      <c r="WNK38" s="291"/>
      <c r="WNL38" s="291"/>
      <c r="WNM38" s="291"/>
      <c r="WNN38" s="291"/>
      <c r="WNO38" s="291"/>
      <c r="WNP38" s="291"/>
      <c r="WNQ38" s="291"/>
      <c r="WNR38" s="291"/>
      <c r="WNS38" s="291"/>
      <c r="WNT38" s="291"/>
      <c r="WNU38" s="291"/>
      <c r="WNV38" s="291"/>
      <c r="WNW38" s="291"/>
      <c r="WNX38" s="291"/>
      <c r="WNY38" s="291"/>
      <c r="WNZ38" s="291"/>
      <c r="WOA38" s="291"/>
      <c r="WOB38" s="291"/>
      <c r="WOC38" s="291"/>
      <c r="WOD38" s="291"/>
      <c r="WOE38" s="291"/>
      <c r="WOF38" s="291"/>
      <c r="WOG38" s="291"/>
      <c r="WOH38" s="291"/>
      <c r="WOI38" s="291"/>
      <c r="WOJ38" s="291"/>
      <c r="WOK38" s="291"/>
      <c r="WOL38" s="291"/>
      <c r="WOM38" s="291"/>
      <c r="WON38" s="291"/>
      <c r="WOO38" s="291"/>
      <c r="WOP38" s="291"/>
      <c r="WOQ38" s="291"/>
      <c r="WOR38" s="291"/>
      <c r="WOS38" s="291"/>
      <c r="WOT38" s="291"/>
      <c r="WOU38" s="291"/>
      <c r="WOV38" s="291"/>
      <c r="WOW38" s="291"/>
      <c r="WOX38" s="291"/>
      <c r="WOY38" s="291"/>
      <c r="WOZ38" s="291"/>
      <c r="WPA38" s="291"/>
      <c r="WPB38" s="291"/>
      <c r="WPC38" s="291"/>
      <c r="WPD38" s="291"/>
      <c r="WPE38" s="291"/>
      <c r="WPF38" s="291"/>
      <c r="WPG38" s="291"/>
      <c r="WPH38" s="291"/>
      <c r="WPI38" s="291"/>
      <c r="WPJ38" s="291"/>
      <c r="WPK38" s="291"/>
      <c r="WPL38" s="291"/>
      <c r="WPM38" s="291"/>
      <c r="WPN38" s="291"/>
      <c r="WPO38" s="291"/>
      <c r="WPP38" s="291"/>
      <c r="WPQ38" s="291"/>
      <c r="WPR38" s="291"/>
      <c r="WPS38" s="291"/>
      <c r="WPT38" s="291"/>
      <c r="WPU38" s="291"/>
      <c r="WPV38" s="291"/>
      <c r="WPW38" s="291"/>
      <c r="WPX38" s="291"/>
      <c r="WPY38" s="291"/>
      <c r="WPZ38" s="291"/>
      <c r="WQA38" s="291"/>
      <c r="WQB38" s="291"/>
      <c r="WQC38" s="291"/>
      <c r="WQD38" s="291"/>
      <c r="WQE38" s="291"/>
      <c r="WQF38" s="291"/>
      <c r="WQG38" s="291"/>
      <c r="WQH38" s="291"/>
      <c r="WQI38" s="291"/>
      <c r="WQJ38" s="291"/>
      <c r="WQK38" s="291"/>
      <c r="WQL38" s="291"/>
      <c r="WQM38" s="291"/>
      <c r="WQN38" s="291"/>
      <c r="WQO38" s="291"/>
      <c r="WQP38" s="291"/>
      <c r="WQQ38" s="291"/>
      <c r="WQR38" s="291"/>
      <c r="WQS38" s="291"/>
      <c r="WQT38" s="291"/>
      <c r="WQU38" s="291"/>
      <c r="WQV38" s="291"/>
      <c r="WQW38" s="291"/>
      <c r="WQX38" s="291"/>
      <c r="WQY38" s="291"/>
      <c r="WQZ38" s="291"/>
      <c r="WRA38" s="291"/>
      <c r="WRB38" s="291"/>
      <c r="WRC38" s="291"/>
      <c r="WRD38" s="291"/>
      <c r="WRE38" s="291"/>
      <c r="WRF38" s="291"/>
      <c r="WRG38" s="291"/>
      <c r="WRH38" s="291"/>
      <c r="WRI38" s="291"/>
      <c r="WRJ38" s="291"/>
      <c r="WRK38" s="291"/>
      <c r="WRL38" s="291"/>
      <c r="WRM38" s="291"/>
      <c r="WRN38" s="291"/>
      <c r="WRO38" s="291"/>
      <c r="WRP38" s="291"/>
      <c r="WRQ38" s="291"/>
      <c r="WRR38" s="291"/>
      <c r="WRS38" s="291"/>
      <c r="WRT38" s="291"/>
      <c r="WRU38" s="291"/>
      <c r="WRV38" s="291"/>
      <c r="WRW38" s="291"/>
      <c r="WRX38" s="291"/>
      <c r="WRY38" s="291"/>
      <c r="WRZ38" s="291"/>
      <c r="WSA38" s="291"/>
      <c r="WSB38" s="291"/>
      <c r="WSC38" s="291"/>
      <c r="WSD38" s="291"/>
      <c r="WSE38" s="291"/>
      <c r="WSF38" s="291"/>
      <c r="WSG38" s="291"/>
      <c r="WSH38" s="291"/>
      <c r="WSI38" s="291"/>
      <c r="WSJ38" s="291"/>
      <c r="WSK38" s="291"/>
      <c r="WSL38" s="291"/>
      <c r="WSM38" s="291"/>
      <c r="WSN38" s="291"/>
      <c r="WSO38" s="291"/>
      <c r="WSP38" s="291"/>
      <c r="WSQ38" s="291"/>
      <c r="WSR38" s="291"/>
      <c r="WSS38" s="291"/>
      <c r="WST38" s="291"/>
      <c r="WSU38" s="291"/>
      <c r="WSV38" s="291"/>
      <c r="WSW38" s="291"/>
      <c r="WSX38" s="291"/>
      <c r="WSY38" s="291"/>
      <c r="WSZ38" s="291"/>
      <c r="WTA38" s="291"/>
      <c r="WTB38" s="291"/>
      <c r="WTC38" s="291"/>
      <c r="WTD38" s="291"/>
      <c r="WTE38" s="291"/>
      <c r="WTF38" s="291"/>
      <c r="WTG38" s="291"/>
      <c r="WTH38" s="291"/>
      <c r="WTI38" s="291"/>
      <c r="WTJ38" s="291"/>
      <c r="WTK38" s="291"/>
      <c r="WTL38" s="291"/>
      <c r="WTM38" s="291"/>
      <c r="WTN38" s="291"/>
      <c r="WTO38" s="291"/>
      <c r="WTP38" s="291"/>
      <c r="WTQ38" s="291"/>
      <c r="WTR38" s="291"/>
      <c r="WTS38" s="291"/>
      <c r="WTT38" s="291"/>
      <c r="WTU38" s="291"/>
      <c r="WTV38" s="291"/>
      <c r="WTW38" s="291"/>
      <c r="WTX38" s="291"/>
      <c r="WTY38" s="291"/>
      <c r="WTZ38" s="291"/>
      <c r="WUA38" s="291"/>
      <c r="WUB38" s="291"/>
      <c r="WUC38" s="291"/>
      <c r="WUD38" s="291"/>
      <c r="WUE38" s="291"/>
      <c r="WUF38" s="291"/>
      <c r="WUG38" s="291"/>
      <c r="WUH38" s="291"/>
      <c r="WUI38" s="291"/>
      <c r="WUJ38" s="291"/>
      <c r="WUK38" s="291"/>
      <c r="WUL38" s="291"/>
      <c r="WUM38" s="291"/>
      <c r="WUN38" s="291"/>
      <c r="WUO38" s="291"/>
      <c r="WUP38" s="291"/>
      <c r="WUQ38" s="291"/>
      <c r="WUR38" s="291"/>
      <c r="WUS38" s="291"/>
      <c r="WUT38" s="291"/>
      <c r="WUU38" s="291"/>
      <c r="WUV38" s="291"/>
      <c r="WUW38" s="291"/>
      <c r="WUX38" s="291"/>
      <c r="WUY38" s="291"/>
      <c r="WUZ38" s="291"/>
      <c r="WVA38" s="291"/>
      <c r="WVB38" s="291"/>
      <c r="WVC38" s="291"/>
      <c r="WVD38" s="291"/>
      <c r="WVE38" s="291"/>
      <c r="WVF38" s="291"/>
      <c r="WVG38" s="291"/>
      <c r="WVH38" s="291"/>
      <c r="WVI38" s="291"/>
      <c r="WVJ38" s="291"/>
      <c r="WVK38" s="291"/>
      <c r="WVL38" s="291"/>
      <c r="WVM38" s="291"/>
      <c r="WVN38" s="291"/>
      <c r="WVO38" s="291"/>
      <c r="WVP38" s="291"/>
      <c r="WVQ38" s="291"/>
      <c r="WVR38" s="291"/>
      <c r="WVS38" s="291"/>
      <c r="WVT38" s="291"/>
      <c r="WVU38" s="291"/>
      <c r="WVV38" s="291"/>
      <c r="WVW38" s="291"/>
      <c r="WVX38" s="291"/>
      <c r="WVY38" s="291"/>
      <c r="WVZ38" s="291"/>
      <c r="WWA38" s="291"/>
      <c r="WWB38" s="291"/>
      <c r="WWC38" s="291"/>
      <c r="WWD38" s="291"/>
      <c r="WWE38" s="291"/>
      <c r="WWF38" s="291"/>
      <c r="WWG38" s="291"/>
      <c r="WWH38" s="291"/>
      <c r="WWI38" s="291"/>
      <c r="WWJ38" s="291"/>
      <c r="WWK38" s="291"/>
      <c r="WWL38" s="291"/>
      <c r="WWM38" s="291"/>
      <c r="WWN38" s="291"/>
      <c r="WWO38" s="291"/>
      <c r="WWP38" s="291"/>
      <c r="WWQ38" s="291"/>
      <c r="WWR38" s="291"/>
      <c r="WWS38" s="291"/>
      <c r="WWT38" s="291"/>
      <c r="WWU38" s="291"/>
      <c r="WWV38" s="291"/>
      <c r="WWW38" s="291"/>
      <c r="WWX38" s="291"/>
      <c r="WWY38" s="291"/>
      <c r="WWZ38" s="291"/>
      <c r="WXA38" s="291"/>
      <c r="WXB38" s="291"/>
      <c r="WXC38" s="291"/>
      <c r="WXD38" s="291"/>
      <c r="WXE38" s="291"/>
      <c r="WXF38" s="291"/>
      <c r="WXG38" s="291"/>
      <c r="WXH38" s="291"/>
      <c r="WXI38" s="291"/>
      <c r="WXJ38" s="291"/>
      <c r="WXK38" s="291"/>
      <c r="WXL38" s="291"/>
      <c r="WXM38" s="291"/>
      <c r="WXN38" s="291"/>
      <c r="WXO38" s="291"/>
      <c r="WXP38" s="291"/>
      <c r="WXQ38" s="291"/>
      <c r="WXR38" s="291"/>
      <c r="WXS38" s="291"/>
      <c r="WXT38" s="291"/>
      <c r="WXU38" s="291"/>
      <c r="WXV38" s="291"/>
      <c r="WXW38" s="291"/>
      <c r="WXX38" s="291"/>
      <c r="WXY38" s="291"/>
      <c r="WXZ38" s="291"/>
      <c r="WYA38" s="291"/>
      <c r="WYB38" s="291"/>
      <c r="WYC38" s="291"/>
      <c r="WYD38" s="291"/>
      <c r="WYE38" s="291"/>
      <c r="WYF38" s="291"/>
      <c r="WYG38" s="291"/>
      <c r="WYH38" s="291"/>
      <c r="WYI38" s="291"/>
      <c r="WYJ38" s="291"/>
      <c r="WYK38" s="291"/>
      <c r="WYL38" s="291"/>
      <c r="WYM38" s="291"/>
      <c r="WYN38" s="291"/>
      <c r="WYO38" s="291"/>
      <c r="WYP38" s="291"/>
      <c r="WYQ38" s="291"/>
      <c r="WYR38" s="291"/>
      <c r="WYS38" s="291"/>
      <c r="WYT38" s="291"/>
      <c r="WYU38" s="291"/>
      <c r="WYV38" s="291"/>
      <c r="WYW38" s="291"/>
      <c r="WYX38" s="291"/>
      <c r="WYY38" s="291"/>
      <c r="WYZ38" s="291"/>
      <c r="WZA38" s="291"/>
      <c r="WZB38" s="291"/>
      <c r="WZC38" s="291"/>
      <c r="WZD38" s="291"/>
      <c r="WZE38" s="291"/>
      <c r="WZF38" s="291"/>
      <c r="WZG38" s="291"/>
      <c r="WZH38" s="291"/>
      <c r="WZI38" s="291"/>
      <c r="WZJ38" s="291"/>
      <c r="WZK38" s="291"/>
      <c r="WZL38" s="291"/>
      <c r="WZM38" s="291"/>
      <c r="WZN38" s="291"/>
      <c r="WZO38" s="291"/>
      <c r="WZP38" s="291"/>
      <c r="WZQ38" s="291"/>
      <c r="WZR38" s="291"/>
      <c r="WZS38" s="291"/>
      <c r="WZT38" s="291"/>
      <c r="WZU38" s="291"/>
      <c r="WZV38" s="291"/>
      <c r="WZW38" s="291"/>
      <c r="WZX38" s="291"/>
      <c r="WZY38" s="291"/>
      <c r="WZZ38" s="291"/>
      <c r="XAA38" s="291"/>
      <c r="XAB38" s="291"/>
      <c r="XAC38" s="291"/>
      <c r="XAD38" s="291"/>
      <c r="XAE38" s="291"/>
      <c r="XAF38" s="291"/>
      <c r="XAG38" s="291"/>
      <c r="XAH38" s="291"/>
      <c r="XAI38" s="291"/>
      <c r="XAJ38" s="291"/>
      <c r="XAK38" s="291"/>
      <c r="XAL38" s="291"/>
      <c r="XAM38" s="291"/>
      <c r="XAN38" s="291"/>
      <c r="XAO38" s="291"/>
      <c r="XAP38" s="291"/>
      <c r="XAQ38" s="291"/>
      <c r="XAR38" s="291"/>
      <c r="XAS38" s="291"/>
      <c r="XAT38" s="291"/>
      <c r="XAU38" s="291"/>
      <c r="XAV38" s="291"/>
      <c r="XAW38" s="291"/>
      <c r="XAX38" s="291"/>
      <c r="XAY38" s="291"/>
      <c r="XAZ38" s="291"/>
      <c r="XBA38" s="291"/>
      <c r="XBB38" s="291"/>
      <c r="XBC38" s="291"/>
      <c r="XBD38" s="291"/>
      <c r="XBE38" s="291"/>
      <c r="XBF38" s="291"/>
      <c r="XBG38" s="291"/>
      <c r="XBH38" s="291"/>
      <c r="XBI38" s="291"/>
      <c r="XBJ38" s="291"/>
      <c r="XBK38" s="291"/>
      <c r="XBL38" s="291"/>
      <c r="XBM38" s="291"/>
      <c r="XBN38" s="291"/>
      <c r="XBO38" s="291"/>
      <c r="XBP38" s="291"/>
      <c r="XBQ38" s="291"/>
      <c r="XBR38" s="291"/>
      <c r="XBS38" s="291"/>
      <c r="XBT38" s="291"/>
      <c r="XBU38" s="291"/>
      <c r="XBV38" s="291"/>
      <c r="XBW38" s="291"/>
      <c r="XBX38" s="291"/>
      <c r="XBY38" s="291"/>
      <c r="XBZ38" s="291"/>
      <c r="XCA38" s="291"/>
      <c r="XCB38" s="291"/>
      <c r="XCC38" s="291"/>
      <c r="XCD38" s="291"/>
      <c r="XCE38" s="291"/>
      <c r="XCF38" s="291"/>
      <c r="XCG38" s="291"/>
      <c r="XCH38" s="291"/>
      <c r="XCI38" s="291"/>
      <c r="XCJ38" s="291"/>
      <c r="XCK38" s="291"/>
      <c r="XCL38" s="291"/>
      <c r="XCM38" s="291"/>
      <c r="XCN38" s="291"/>
      <c r="XCO38" s="291"/>
      <c r="XCP38" s="291"/>
      <c r="XCQ38" s="291"/>
      <c r="XCR38" s="291"/>
      <c r="XCS38" s="291"/>
      <c r="XCT38" s="291"/>
      <c r="XCU38" s="291"/>
      <c r="XCV38" s="291"/>
      <c r="XCW38" s="291"/>
      <c r="XCX38" s="291"/>
      <c r="XCY38" s="291"/>
      <c r="XCZ38" s="291"/>
      <c r="XDA38" s="291"/>
      <c r="XDB38" s="291"/>
      <c r="XDC38" s="291"/>
      <c r="XDD38" s="291"/>
      <c r="XDE38" s="291"/>
      <c r="XDF38" s="291"/>
      <c r="XDG38" s="291"/>
      <c r="XDH38" s="291"/>
      <c r="XDI38" s="291"/>
      <c r="XDJ38" s="291"/>
      <c r="XDK38" s="291"/>
      <c r="XDL38" s="291"/>
      <c r="XDM38" s="291"/>
      <c r="XDN38" s="291"/>
      <c r="XDO38" s="291"/>
      <c r="XDP38" s="291"/>
      <c r="XDQ38" s="291"/>
      <c r="XDR38" s="291"/>
      <c r="XDS38" s="291"/>
      <c r="XDT38" s="291"/>
      <c r="XDU38" s="291"/>
      <c r="XDV38" s="291"/>
      <c r="XDW38" s="291"/>
      <c r="XDX38" s="291"/>
      <c r="XDY38" s="291"/>
      <c r="XDZ38" s="291"/>
      <c r="XEA38" s="291"/>
      <c r="XEB38" s="291"/>
      <c r="XEC38" s="291"/>
      <c r="XED38" s="291"/>
      <c r="XEE38" s="291"/>
      <c r="XEF38" s="291"/>
      <c r="XEG38" s="291"/>
      <c r="XEH38" s="291"/>
      <c r="XEI38" s="291"/>
      <c r="XEJ38" s="291"/>
      <c r="XEK38" s="291"/>
      <c r="XEL38" s="291"/>
      <c r="XEM38" s="291"/>
      <c r="XEN38" s="291"/>
      <c r="XEO38" s="291"/>
      <c r="XEP38" s="291"/>
      <c r="XEQ38" s="291"/>
      <c r="XER38" s="291"/>
      <c r="XES38" s="291"/>
      <c r="XET38" s="291"/>
      <c r="XEU38" s="291"/>
      <c r="XEV38" s="291"/>
      <c r="XEW38" s="291"/>
      <c r="XEX38" s="291"/>
      <c r="XEY38" s="291"/>
      <c r="XEZ38" s="291"/>
      <c r="XFA38" s="291"/>
      <c r="XFB38" s="291"/>
      <c r="XFC38" s="291"/>
      <c r="XFD38" s="291"/>
    </row>
    <row r="39" spans="1:16384" ht="12.75" customHeight="1" thickBot="1" x14ac:dyDescent="0.4">
      <c r="A39" s="291"/>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291"/>
      <c r="BS39" s="291"/>
      <c r="BT39" s="291"/>
      <c r="BU39" s="291"/>
      <c r="BV39" s="291"/>
      <c r="BW39" s="291"/>
      <c r="BX39" s="291"/>
      <c r="BY39" s="291"/>
      <c r="BZ39" s="291"/>
      <c r="CA39" s="291"/>
      <c r="CB39" s="291"/>
      <c r="CC39" s="291"/>
      <c r="CD39" s="291"/>
      <c r="CE39" s="291"/>
      <c r="CF39" s="291"/>
      <c r="CG39" s="291"/>
      <c r="CH39" s="291"/>
      <c r="CI39" s="291"/>
      <c r="CJ39" s="291"/>
      <c r="CK39" s="291"/>
      <c r="CL39" s="291"/>
      <c r="CM39" s="291"/>
      <c r="CN39" s="291"/>
      <c r="CO39" s="291"/>
      <c r="CP39" s="291"/>
      <c r="CQ39" s="291"/>
      <c r="CR39" s="291"/>
      <c r="CS39" s="291"/>
      <c r="CT39" s="291"/>
      <c r="CU39" s="291"/>
      <c r="CV39" s="291"/>
      <c r="CW39" s="291"/>
      <c r="CX39" s="291"/>
      <c r="CY39" s="291"/>
      <c r="CZ39" s="291"/>
      <c r="DA39" s="291"/>
      <c r="DB39" s="291"/>
      <c r="DC39" s="291"/>
      <c r="DD39" s="291"/>
      <c r="DE39" s="291"/>
      <c r="DF39" s="291"/>
      <c r="DG39" s="291"/>
      <c r="DH39" s="291"/>
      <c r="DI39" s="291"/>
      <c r="DJ39" s="291"/>
      <c r="DK39" s="291"/>
      <c r="DL39" s="291"/>
      <c r="DM39" s="291"/>
      <c r="DN39" s="291"/>
      <c r="DO39" s="291"/>
      <c r="DP39" s="291"/>
      <c r="DQ39" s="291"/>
      <c r="DR39" s="291"/>
      <c r="DS39" s="291"/>
      <c r="DT39" s="291"/>
      <c r="DU39" s="291"/>
      <c r="DV39" s="291"/>
      <c r="DW39" s="291"/>
      <c r="DX39" s="291"/>
      <c r="DY39" s="291"/>
      <c r="DZ39" s="291"/>
      <c r="EA39" s="291"/>
      <c r="EB39" s="291"/>
      <c r="EC39" s="291"/>
      <c r="ED39" s="291"/>
      <c r="EE39" s="291"/>
      <c r="EF39" s="291"/>
      <c r="EG39" s="291"/>
      <c r="EH39" s="291"/>
      <c r="EI39" s="291"/>
      <c r="EJ39" s="291"/>
      <c r="EK39" s="291"/>
      <c r="EL39" s="291"/>
      <c r="EM39" s="291"/>
      <c r="EN39" s="291"/>
      <c r="EO39" s="291"/>
      <c r="EP39" s="291"/>
      <c r="EQ39" s="291"/>
      <c r="ER39" s="291"/>
      <c r="ES39" s="291"/>
      <c r="ET39" s="291"/>
      <c r="EU39" s="291"/>
      <c r="EV39" s="291"/>
      <c r="EW39" s="291"/>
      <c r="EX39" s="291"/>
      <c r="EY39" s="291"/>
      <c r="EZ39" s="291"/>
      <c r="FA39" s="291"/>
      <c r="FB39" s="291"/>
      <c r="FC39" s="291"/>
      <c r="FD39" s="291"/>
      <c r="FE39" s="291"/>
      <c r="FF39" s="291"/>
      <c r="FG39" s="291"/>
      <c r="FH39" s="291"/>
      <c r="FI39" s="291"/>
      <c r="FJ39" s="291"/>
      <c r="FK39" s="291"/>
      <c r="FL39" s="291"/>
      <c r="FM39" s="291"/>
      <c r="FN39" s="291"/>
      <c r="FO39" s="291"/>
      <c r="FP39" s="291"/>
      <c r="FQ39" s="291"/>
      <c r="FR39" s="291"/>
      <c r="FS39" s="291"/>
      <c r="FT39" s="291"/>
      <c r="FU39" s="291"/>
      <c r="FV39" s="291"/>
      <c r="FW39" s="291"/>
      <c r="FX39" s="291"/>
      <c r="FY39" s="291"/>
      <c r="FZ39" s="291"/>
      <c r="GA39" s="291"/>
      <c r="GB39" s="291"/>
      <c r="GC39" s="291"/>
      <c r="GD39" s="291"/>
      <c r="GE39" s="291"/>
      <c r="GF39" s="291"/>
      <c r="GG39" s="291"/>
      <c r="GH39" s="291"/>
      <c r="GI39" s="291"/>
      <c r="GJ39" s="291"/>
      <c r="GK39" s="291"/>
      <c r="GL39" s="291"/>
      <c r="GM39" s="291"/>
      <c r="GN39" s="291"/>
      <c r="GO39" s="291"/>
      <c r="GP39" s="291"/>
      <c r="GQ39" s="291"/>
      <c r="GR39" s="291"/>
      <c r="GS39" s="291"/>
      <c r="GT39" s="291"/>
      <c r="GU39" s="291"/>
      <c r="GV39" s="291"/>
      <c r="GW39" s="291"/>
      <c r="GX39" s="291"/>
      <c r="GY39" s="291"/>
      <c r="GZ39" s="291"/>
      <c r="HA39" s="291"/>
      <c r="HB39" s="291"/>
      <c r="HC39" s="291"/>
      <c r="HD39" s="291"/>
      <c r="HE39" s="291"/>
      <c r="HF39" s="291"/>
      <c r="HG39" s="291"/>
      <c r="HH39" s="291"/>
      <c r="HI39" s="291"/>
      <c r="HJ39" s="291"/>
      <c r="HK39" s="291"/>
      <c r="HL39" s="291"/>
      <c r="HM39" s="291"/>
      <c r="HN39" s="291"/>
      <c r="HO39" s="291"/>
      <c r="HP39" s="291"/>
      <c r="HQ39" s="291"/>
      <c r="HR39" s="291"/>
      <c r="HS39" s="291"/>
      <c r="HT39" s="291"/>
      <c r="HU39" s="291"/>
      <c r="HV39" s="291"/>
      <c r="HW39" s="291"/>
      <c r="HX39" s="291"/>
      <c r="HY39" s="291"/>
      <c r="HZ39" s="291"/>
      <c r="IA39" s="291"/>
      <c r="IB39" s="291"/>
      <c r="IC39" s="291"/>
      <c r="ID39" s="291"/>
      <c r="IE39" s="291"/>
      <c r="IF39" s="291"/>
      <c r="IG39" s="291"/>
      <c r="IH39" s="291"/>
      <c r="II39" s="291"/>
      <c r="IJ39" s="291"/>
      <c r="IK39" s="291"/>
      <c r="IL39" s="291"/>
      <c r="IM39" s="291"/>
      <c r="IN39" s="291"/>
      <c r="IO39" s="291"/>
      <c r="IP39" s="291"/>
      <c r="IQ39" s="291"/>
      <c r="IR39" s="291"/>
      <c r="IS39" s="291"/>
      <c r="IT39" s="291"/>
      <c r="IU39" s="291"/>
      <c r="IV39" s="291"/>
      <c r="IW39" s="291"/>
      <c r="IX39" s="291"/>
      <c r="IY39" s="291"/>
      <c r="IZ39" s="291"/>
      <c r="JA39" s="291"/>
      <c r="JB39" s="291"/>
      <c r="JC39" s="291"/>
      <c r="JD39" s="291"/>
      <c r="JE39" s="291"/>
      <c r="JF39" s="291"/>
      <c r="JG39" s="291"/>
      <c r="JH39" s="291"/>
      <c r="JI39" s="291"/>
      <c r="JJ39" s="291"/>
      <c r="JK39" s="291"/>
      <c r="JL39" s="291"/>
      <c r="JM39" s="291"/>
      <c r="JN39" s="291"/>
      <c r="JO39" s="291"/>
      <c r="JP39" s="291"/>
      <c r="JQ39" s="291"/>
      <c r="JR39" s="291"/>
      <c r="JS39" s="291"/>
      <c r="JT39" s="291"/>
      <c r="JU39" s="291"/>
      <c r="JV39" s="291"/>
      <c r="JW39" s="291"/>
      <c r="JX39" s="291"/>
      <c r="JY39" s="291"/>
      <c r="JZ39" s="291"/>
      <c r="KA39" s="291"/>
      <c r="KB39" s="291"/>
      <c r="KC39" s="291"/>
      <c r="KD39" s="291"/>
      <c r="KE39" s="291"/>
      <c r="KF39" s="291"/>
      <c r="KG39" s="291"/>
      <c r="KH39" s="291"/>
      <c r="KI39" s="291"/>
      <c r="KJ39" s="291"/>
      <c r="KK39" s="291"/>
      <c r="KL39" s="291"/>
      <c r="KM39" s="291"/>
      <c r="KN39" s="291"/>
      <c r="KO39" s="291"/>
      <c r="KP39" s="291"/>
      <c r="KQ39" s="291"/>
      <c r="KR39" s="291"/>
      <c r="KS39" s="291"/>
      <c r="KT39" s="291"/>
      <c r="KU39" s="291"/>
      <c r="KV39" s="291"/>
      <c r="KW39" s="291"/>
      <c r="KX39" s="291"/>
      <c r="KY39" s="291"/>
      <c r="KZ39" s="291"/>
      <c r="LA39" s="291"/>
      <c r="LB39" s="291"/>
      <c r="LC39" s="291"/>
      <c r="LD39" s="291"/>
      <c r="LE39" s="291"/>
      <c r="LF39" s="291"/>
      <c r="LG39" s="291"/>
      <c r="LH39" s="291"/>
      <c r="LI39" s="291"/>
      <c r="LJ39" s="291"/>
      <c r="LK39" s="291"/>
      <c r="LL39" s="291"/>
      <c r="LM39" s="291"/>
      <c r="LN39" s="291"/>
      <c r="LO39" s="291"/>
      <c r="LP39" s="291"/>
      <c r="LQ39" s="291"/>
      <c r="LR39" s="291"/>
      <c r="LS39" s="291"/>
      <c r="LT39" s="291"/>
      <c r="LU39" s="291"/>
      <c r="LV39" s="291"/>
      <c r="LW39" s="291"/>
      <c r="LX39" s="291"/>
      <c r="LY39" s="291"/>
      <c r="LZ39" s="291"/>
      <c r="MA39" s="291"/>
      <c r="MB39" s="291"/>
      <c r="MC39" s="291"/>
      <c r="MD39" s="291"/>
      <c r="ME39" s="291"/>
      <c r="MF39" s="291"/>
      <c r="MG39" s="291"/>
      <c r="MH39" s="291"/>
      <c r="MI39" s="291"/>
      <c r="MJ39" s="291"/>
      <c r="MK39" s="291"/>
      <c r="ML39" s="291"/>
      <c r="MM39" s="291"/>
      <c r="MN39" s="291"/>
      <c r="MO39" s="291"/>
      <c r="MP39" s="291"/>
      <c r="MQ39" s="291"/>
      <c r="MR39" s="291"/>
      <c r="MS39" s="291"/>
      <c r="MT39" s="291"/>
      <c r="MU39" s="291"/>
      <c r="MV39" s="291"/>
      <c r="MW39" s="291"/>
      <c r="MX39" s="291"/>
      <c r="MY39" s="291"/>
      <c r="MZ39" s="291"/>
      <c r="NA39" s="291"/>
      <c r="NB39" s="291"/>
      <c r="NC39" s="291"/>
      <c r="ND39" s="291"/>
      <c r="NE39" s="291"/>
      <c r="NF39" s="291"/>
      <c r="NG39" s="291"/>
      <c r="NH39" s="291"/>
      <c r="NI39" s="291"/>
      <c r="NJ39" s="291"/>
      <c r="NK39" s="291"/>
      <c r="NL39" s="291"/>
      <c r="NM39" s="291"/>
      <c r="NN39" s="291"/>
      <c r="NO39" s="291"/>
      <c r="NP39" s="291"/>
      <c r="NQ39" s="291"/>
      <c r="NR39" s="291"/>
      <c r="NS39" s="291"/>
      <c r="NT39" s="291"/>
      <c r="NU39" s="291"/>
      <c r="NV39" s="291"/>
      <c r="NW39" s="291"/>
      <c r="NX39" s="291"/>
      <c r="NY39" s="291"/>
      <c r="NZ39" s="291"/>
      <c r="OA39" s="291"/>
      <c r="OB39" s="291"/>
      <c r="OC39" s="291"/>
      <c r="OD39" s="291"/>
      <c r="OE39" s="291"/>
      <c r="OF39" s="291"/>
      <c r="OG39" s="291"/>
      <c r="OH39" s="291"/>
      <c r="OI39" s="291"/>
      <c r="OJ39" s="291"/>
      <c r="OK39" s="291"/>
      <c r="OL39" s="291"/>
      <c r="OM39" s="291"/>
      <c r="ON39" s="291"/>
      <c r="OO39" s="291"/>
      <c r="OP39" s="291"/>
      <c r="OQ39" s="291"/>
      <c r="OR39" s="291"/>
      <c r="OS39" s="291"/>
      <c r="OT39" s="291"/>
      <c r="OU39" s="291"/>
      <c r="OV39" s="291"/>
      <c r="OW39" s="291"/>
      <c r="OX39" s="291"/>
      <c r="OY39" s="291"/>
      <c r="OZ39" s="291"/>
      <c r="PA39" s="291"/>
      <c r="PB39" s="291"/>
      <c r="PC39" s="291"/>
      <c r="PD39" s="291"/>
      <c r="PE39" s="291"/>
      <c r="PF39" s="291"/>
      <c r="PG39" s="291"/>
      <c r="PH39" s="291"/>
      <c r="PI39" s="291"/>
      <c r="PJ39" s="291"/>
      <c r="PK39" s="291"/>
      <c r="PL39" s="291"/>
      <c r="PM39" s="291"/>
      <c r="PN39" s="291"/>
      <c r="PO39" s="291"/>
      <c r="PP39" s="291"/>
      <c r="PQ39" s="291"/>
      <c r="PR39" s="291"/>
      <c r="PS39" s="291"/>
      <c r="PT39" s="291"/>
      <c r="PU39" s="291"/>
      <c r="PV39" s="291"/>
      <c r="PW39" s="291"/>
      <c r="PX39" s="291"/>
      <c r="PY39" s="291"/>
      <c r="PZ39" s="291"/>
      <c r="QA39" s="291"/>
      <c r="QB39" s="291"/>
      <c r="QC39" s="291"/>
      <c r="QD39" s="291"/>
      <c r="QE39" s="291"/>
      <c r="QF39" s="291"/>
      <c r="QG39" s="291"/>
      <c r="QH39" s="291"/>
      <c r="QI39" s="291"/>
      <c r="QJ39" s="291"/>
      <c r="QK39" s="291"/>
      <c r="QL39" s="291"/>
      <c r="QM39" s="291"/>
      <c r="QN39" s="291"/>
      <c r="QO39" s="291"/>
      <c r="QP39" s="291"/>
      <c r="QQ39" s="291"/>
      <c r="QR39" s="291"/>
      <c r="QS39" s="291"/>
      <c r="QT39" s="291"/>
      <c r="QU39" s="291"/>
      <c r="QV39" s="291"/>
      <c r="QW39" s="291"/>
      <c r="QX39" s="291"/>
      <c r="QY39" s="291"/>
      <c r="QZ39" s="291"/>
      <c r="RA39" s="291"/>
      <c r="RB39" s="291"/>
      <c r="RC39" s="291"/>
      <c r="RD39" s="291"/>
      <c r="RE39" s="291"/>
      <c r="RF39" s="291"/>
      <c r="RG39" s="291"/>
      <c r="RH39" s="291"/>
      <c r="RI39" s="291"/>
      <c r="RJ39" s="291"/>
      <c r="RK39" s="291"/>
      <c r="RL39" s="291"/>
      <c r="RM39" s="291"/>
      <c r="RN39" s="291"/>
      <c r="RO39" s="291"/>
      <c r="RP39" s="291"/>
      <c r="RQ39" s="291"/>
      <c r="RR39" s="291"/>
      <c r="RS39" s="291"/>
      <c r="RT39" s="291"/>
      <c r="RU39" s="291"/>
      <c r="RV39" s="291"/>
      <c r="RW39" s="291"/>
      <c r="RX39" s="291"/>
      <c r="RY39" s="291"/>
      <c r="RZ39" s="291"/>
      <c r="SA39" s="291"/>
      <c r="SB39" s="291"/>
      <c r="SC39" s="291"/>
      <c r="SD39" s="291"/>
      <c r="SE39" s="291"/>
      <c r="SF39" s="291"/>
      <c r="SG39" s="291"/>
      <c r="SH39" s="291"/>
      <c r="SI39" s="291"/>
      <c r="SJ39" s="291"/>
      <c r="SK39" s="291"/>
      <c r="SL39" s="291"/>
      <c r="SM39" s="291"/>
      <c r="SN39" s="291"/>
      <c r="SO39" s="291"/>
      <c r="SP39" s="291"/>
      <c r="SQ39" s="291"/>
      <c r="SR39" s="291"/>
      <c r="SS39" s="291"/>
      <c r="ST39" s="291"/>
      <c r="SU39" s="291"/>
      <c r="SV39" s="291"/>
      <c r="SW39" s="291"/>
      <c r="SX39" s="291"/>
      <c r="SY39" s="291"/>
      <c r="SZ39" s="291"/>
      <c r="TA39" s="291"/>
      <c r="TB39" s="291"/>
      <c r="TC39" s="291"/>
      <c r="TD39" s="291"/>
      <c r="TE39" s="291"/>
      <c r="TF39" s="291"/>
      <c r="TG39" s="291"/>
      <c r="TH39" s="291"/>
      <c r="TI39" s="291"/>
      <c r="TJ39" s="291"/>
      <c r="TK39" s="291"/>
      <c r="TL39" s="291"/>
      <c r="TM39" s="291"/>
      <c r="TN39" s="291"/>
      <c r="TO39" s="291"/>
      <c r="TP39" s="291"/>
      <c r="TQ39" s="291"/>
      <c r="TR39" s="291"/>
      <c r="TS39" s="291"/>
      <c r="TT39" s="291"/>
      <c r="TU39" s="291"/>
      <c r="TV39" s="291"/>
      <c r="TW39" s="291"/>
      <c r="TX39" s="291"/>
      <c r="TY39" s="291"/>
      <c r="TZ39" s="291"/>
      <c r="UA39" s="291"/>
      <c r="UB39" s="291"/>
      <c r="UC39" s="291"/>
      <c r="UD39" s="291"/>
      <c r="UE39" s="291"/>
      <c r="UF39" s="291"/>
      <c r="UG39" s="291"/>
      <c r="UH39" s="291"/>
      <c r="UI39" s="291"/>
      <c r="UJ39" s="291"/>
      <c r="UK39" s="291"/>
      <c r="UL39" s="291"/>
      <c r="UM39" s="291"/>
      <c r="UN39" s="291"/>
      <c r="UO39" s="291"/>
      <c r="UP39" s="291"/>
      <c r="UQ39" s="291"/>
      <c r="UR39" s="291"/>
      <c r="US39" s="291"/>
      <c r="UT39" s="291"/>
      <c r="UU39" s="291"/>
      <c r="UV39" s="291"/>
      <c r="UW39" s="291"/>
      <c r="UX39" s="291"/>
      <c r="UY39" s="291"/>
      <c r="UZ39" s="291"/>
      <c r="VA39" s="291"/>
      <c r="VB39" s="291"/>
      <c r="VC39" s="291"/>
      <c r="VD39" s="291"/>
      <c r="VE39" s="291"/>
      <c r="VF39" s="291"/>
      <c r="VG39" s="291"/>
      <c r="VH39" s="291"/>
      <c r="VI39" s="291"/>
      <c r="VJ39" s="291"/>
      <c r="VK39" s="291"/>
      <c r="VL39" s="291"/>
      <c r="VM39" s="291"/>
      <c r="VN39" s="291"/>
      <c r="VO39" s="291"/>
      <c r="VP39" s="291"/>
      <c r="VQ39" s="291"/>
      <c r="VR39" s="291"/>
      <c r="VS39" s="291"/>
      <c r="VT39" s="291"/>
      <c r="VU39" s="291"/>
      <c r="VV39" s="291"/>
      <c r="VW39" s="291"/>
      <c r="VX39" s="291"/>
      <c r="VY39" s="291"/>
      <c r="VZ39" s="291"/>
      <c r="WA39" s="291"/>
      <c r="WB39" s="291"/>
      <c r="WC39" s="291"/>
      <c r="WD39" s="291"/>
      <c r="WE39" s="291"/>
      <c r="WF39" s="291"/>
      <c r="WG39" s="291"/>
      <c r="WH39" s="291"/>
      <c r="WI39" s="291"/>
      <c r="WJ39" s="291"/>
      <c r="WK39" s="291"/>
      <c r="WL39" s="291"/>
      <c r="WM39" s="291"/>
      <c r="WN39" s="291"/>
      <c r="WO39" s="291"/>
      <c r="WP39" s="291"/>
      <c r="WQ39" s="291"/>
      <c r="WR39" s="291"/>
      <c r="WS39" s="291"/>
      <c r="WT39" s="291"/>
      <c r="WU39" s="291"/>
      <c r="WV39" s="291"/>
      <c r="WW39" s="291"/>
      <c r="WX39" s="291"/>
      <c r="WY39" s="291"/>
      <c r="WZ39" s="291"/>
      <c r="XA39" s="291"/>
      <c r="XB39" s="291"/>
      <c r="XC39" s="291"/>
      <c r="XD39" s="291"/>
      <c r="XE39" s="291"/>
      <c r="XF39" s="291"/>
      <c r="XG39" s="291"/>
      <c r="XH39" s="291"/>
      <c r="XI39" s="291"/>
      <c r="XJ39" s="291"/>
      <c r="XK39" s="291"/>
      <c r="XL39" s="291"/>
      <c r="XM39" s="291"/>
      <c r="XN39" s="291"/>
      <c r="XO39" s="291"/>
      <c r="XP39" s="291"/>
      <c r="XQ39" s="291"/>
      <c r="XR39" s="291"/>
      <c r="XS39" s="291"/>
      <c r="XT39" s="291"/>
      <c r="XU39" s="291"/>
      <c r="XV39" s="291"/>
      <c r="XW39" s="291"/>
      <c r="XX39" s="291"/>
      <c r="XY39" s="291"/>
      <c r="XZ39" s="291"/>
      <c r="YA39" s="291"/>
      <c r="YB39" s="291"/>
      <c r="YC39" s="291"/>
      <c r="YD39" s="291"/>
      <c r="YE39" s="291"/>
      <c r="YF39" s="291"/>
      <c r="YG39" s="291"/>
      <c r="YH39" s="291"/>
      <c r="YI39" s="291"/>
      <c r="YJ39" s="291"/>
      <c r="YK39" s="291"/>
      <c r="YL39" s="291"/>
      <c r="YM39" s="291"/>
      <c r="YN39" s="291"/>
      <c r="YO39" s="291"/>
      <c r="YP39" s="291"/>
      <c r="YQ39" s="291"/>
      <c r="YR39" s="291"/>
      <c r="YS39" s="291"/>
      <c r="YT39" s="291"/>
      <c r="YU39" s="291"/>
      <c r="YV39" s="291"/>
      <c r="YW39" s="291"/>
      <c r="YX39" s="291"/>
      <c r="YY39" s="291"/>
      <c r="YZ39" s="291"/>
      <c r="ZA39" s="291"/>
      <c r="ZB39" s="291"/>
      <c r="ZC39" s="291"/>
      <c r="ZD39" s="291"/>
      <c r="ZE39" s="291"/>
      <c r="ZF39" s="291"/>
      <c r="ZG39" s="291"/>
      <c r="ZH39" s="291"/>
      <c r="ZI39" s="291"/>
      <c r="ZJ39" s="291"/>
      <c r="ZK39" s="291"/>
      <c r="ZL39" s="291"/>
      <c r="ZM39" s="291"/>
      <c r="ZN39" s="291"/>
      <c r="ZO39" s="291"/>
      <c r="ZP39" s="291"/>
      <c r="ZQ39" s="291"/>
      <c r="ZR39" s="291"/>
      <c r="ZS39" s="291"/>
      <c r="ZT39" s="291"/>
      <c r="ZU39" s="291"/>
      <c r="ZV39" s="291"/>
      <c r="ZW39" s="291"/>
      <c r="ZX39" s="291"/>
      <c r="ZY39" s="291"/>
      <c r="ZZ39" s="291"/>
      <c r="AAA39" s="291"/>
      <c r="AAB39" s="291"/>
      <c r="AAC39" s="291"/>
      <c r="AAD39" s="291"/>
      <c r="AAE39" s="291"/>
      <c r="AAF39" s="291"/>
      <c r="AAG39" s="291"/>
      <c r="AAH39" s="291"/>
      <c r="AAI39" s="291"/>
      <c r="AAJ39" s="291"/>
      <c r="AAK39" s="291"/>
      <c r="AAL39" s="291"/>
      <c r="AAM39" s="291"/>
      <c r="AAN39" s="291"/>
      <c r="AAO39" s="291"/>
      <c r="AAP39" s="291"/>
      <c r="AAQ39" s="291"/>
      <c r="AAR39" s="291"/>
      <c r="AAS39" s="291"/>
      <c r="AAT39" s="291"/>
      <c r="AAU39" s="291"/>
      <c r="AAV39" s="291"/>
      <c r="AAW39" s="291"/>
      <c r="AAX39" s="291"/>
      <c r="AAY39" s="291"/>
      <c r="AAZ39" s="291"/>
      <c r="ABA39" s="291"/>
      <c r="ABB39" s="291"/>
      <c r="ABC39" s="291"/>
      <c r="ABD39" s="291"/>
      <c r="ABE39" s="291"/>
      <c r="ABF39" s="291"/>
      <c r="ABG39" s="291"/>
      <c r="ABH39" s="291"/>
      <c r="ABI39" s="291"/>
      <c r="ABJ39" s="291"/>
      <c r="ABK39" s="291"/>
      <c r="ABL39" s="291"/>
      <c r="ABM39" s="291"/>
      <c r="ABN39" s="291"/>
      <c r="ABO39" s="291"/>
      <c r="ABP39" s="291"/>
      <c r="ABQ39" s="291"/>
      <c r="ABR39" s="291"/>
      <c r="ABS39" s="291"/>
      <c r="ABT39" s="291"/>
      <c r="ABU39" s="291"/>
      <c r="ABV39" s="291"/>
      <c r="ABW39" s="291"/>
      <c r="ABX39" s="291"/>
      <c r="ABY39" s="291"/>
      <c r="ABZ39" s="291"/>
      <c r="ACA39" s="291"/>
      <c r="ACB39" s="291"/>
      <c r="ACC39" s="291"/>
      <c r="ACD39" s="291"/>
      <c r="ACE39" s="291"/>
      <c r="ACF39" s="291"/>
      <c r="ACG39" s="291"/>
      <c r="ACH39" s="291"/>
      <c r="ACI39" s="291"/>
      <c r="ACJ39" s="291"/>
      <c r="ACK39" s="291"/>
      <c r="ACL39" s="291"/>
      <c r="ACM39" s="291"/>
      <c r="ACN39" s="291"/>
      <c r="ACO39" s="291"/>
      <c r="ACP39" s="291"/>
      <c r="ACQ39" s="291"/>
      <c r="ACR39" s="291"/>
      <c r="ACS39" s="291"/>
      <c r="ACT39" s="291"/>
      <c r="ACU39" s="291"/>
      <c r="ACV39" s="291"/>
      <c r="ACW39" s="291"/>
      <c r="ACX39" s="291"/>
      <c r="ACY39" s="291"/>
      <c r="ACZ39" s="291"/>
      <c r="ADA39" s="291"/>
      <c r="ADB39" s="291"/>
      <c r="ADC39" s="291"/>
      <c r="ADD39" s="291"/>
      <c r="ADE39" s="291"/>
      <c r="ADF39" s="291"/>
      <c r="ADG39" s="291"/>
      <c r="ADH39" s="291"/>
      <c r="ADI39" s="291"/>
      <c r="ADJ39" s="291"/>
      <c r="ADK39" s="291"/>
      <c r="ADL39" s="291"/>
      <c r="ADM39" s="291"/>
      <c r="ADN39" s="291"/>
      <c r="ADO39" s="291"/>
      <c r="ADP39" s="291"/>
      <c r="ADQ39" s="291"/>
      <c r="ADR39" s="291"/>
      <c r="ADS39" s="291"/>
      <c r="ADT39" s="291"/>
      <c r="ADU39" s="291"/>
      <c r="ADV39" s="291"/>
      <c r="ADW39" s="291"/>
      <c r="ADX39" s="291"/>
      <c r="ADY39" s="291"/>
      <c r="ADZ39" s="291"/>
      <c r="AEA39" s="291"/>
      <c r="AEB39" s="291"/>
      <c r="AEC39" s="291"/>
      <c r="AED39" s="291"/>
      <c r="AEE39" s="291"/>
      <c r="AEF39" s="291"/>
      <c r="AEG39" s="291"/>
      <c r="AEH39" s="291"/>
      <c r="AEI39" s="291"/>
      <c r="AEJ39" s="291"/>
      <c r="AEK39" s="291"/>
      <c r="AEL39" s="291"/>
      <c r="AEM39" s="291"/>
      <c r="AEN39" s="291"/>
      <c r="AEO39" s="291"/>
      <c r="AEP39" s="291"/>
      <c r="AEQ39" s="291"/>
      <c r="AER39" s="291"/>
      <c r="AES39" s="291"/>
      <c r="AET39" s="291"/>
      <c r="AEU39" s="291"/>
      <c r="AEV39" s="291"/>
      <c r="AEW39" s="291"/>
      <c r="AEX39" s="291"/>
      <c r="AEY39" s="291"/>
      <c r="AEZ39" s="291"/>
      <c r="AFA39" s="291"/>
      <c r="AFB39" s="291"/>
      <c r="AFC39" s="291"/>
      <c r="AFD39" s="291"/>
      <c r="AFE39" s="291"/>
      <c r="AFF39" s="291"/>
      <c r="AFG39" s="291"/>
      <c r="AFH39" s="291"/>
      <c r="AFI39" s="291"/>
      <c r="AFJ39" s="291"/>
      <c r="AFK39" s="291"/>
      <c r="AFL39" s="291"/>
      <c r="AFM39" s="291"/>
      <c r="AFN39" s="291"/>
      <c r="AFO39" s="291"/>
      <c r="AFP39" s="291"/>
      <c r="AFQ39" s="291"/>
      <c r="AFR39" s="291"/>
      <c r="AFS39" s="291"/>
      <c r="AFT39" s="291"/>
      <c r="AFU39" s="291"/>
      <c r="AFV39" s="291"/>
      <c r="AFW39" s="291"/>
      <c r="AFX39" s="291"/>
      <c r="AFY39" s="291"/>
      <c r="AFZ39" s="291"/>
      <c r="AGA39" s="291"/>
      <c r="AGB39" s="291"/>
      <c r="AGC39" s="291"/>
      <c r="AGD39" s="291"/>
      <c r="AGE39" s="291"/>
      <c r="AGF39" s="291"/>
      <c r="AGG39" s="291"/>
      <c r="AGH39" s="291"/>
      <c r="AGI39" s="291"/>
      <c r="AGJ39" s="291"/>
      <c r="AGK39" s="291"/>
      <c r="AGL39" s="291"/>
      <c r="AGM39" s="291"/>
      <c r="AGN39" s="291"/>
      <c r="AGO39" s="291"/>
      <c r="AGP39" s="291"/>
      <c r="AGQ39" s="291"/>
      <c r="AGR39" s="291"/>
      <c r="AGS39" s="291"/>
      <c r="AGT39" s="291"/>
      <c r="AGU39" s="291"/>
      <c r="AGV39" s="291"/>
      <c r="AGW39" s="291"/>
      <c r="AGX39" s="291"/>
      <c r="AGY39" s="291"/>
      <c r="AGZ39" s="291"/>
      <c r="AHA39" s="291"/>
      <c r="AHB39" s="291"/>
      <c r="AHC39" s="291"/>
      <c r="AHD39" s="291"/>
      <c r="AHE39" s="291"/>
      <c r="AHF39" s="291"/>
      <c r="AHG39" s="291"/>
      <c r="AHH39" s="291"/>
      <c r="AHI39" s="291"/>
      <c r="AHJ39" s="291"/>
      <c r="AHK39" s="291"/>
      <c r="AHL39" s="291"/>
      <c r="AHM39" s="291"/>
      <c r="AHN39" s="291"/>
      <c r="AHO39" s="291"/>
      <c r="AHP39" s="291"/>
      <c r="AHQ39" s="291"/>
      <c r="AHR39" s="291"/>
      <c r="AHS39" s="291"/>
      <c r="AHT39" s="291"/>
      <c r="AHU39" s="291"/>
      <c r="AHV39" s="291"/>
      <c r="AHW39" s="291"/>
      <c r="AHX39" s="291"/>
      <c r="AHY39" s="291"/>
      <c r="AHZ39" s="291"/>
      <c r="AIA39" s="291"/>
      <c r="AIB39" s="291"/>
      <c r="AIC39" s="291"/>
      <c r="AID39" s="291"/>
      <c r="AIE39" s="291"/>
      <c r="AIF39" s="291"/>
      <c r="AIG39" s="291"/>
      <c r="AIH39" s="291"/>
      <c r="AII39" s="291"/>
      <c r="AIJ39" s="291"/>
      <c r="AIK39" s="291"/>
      <c r="AIL39" s="291"/>
      <c r="AIM39" s="291"/>
      <c r="AIN39" s="291"/>
      <c r="AIO39" s="291"/>
      <c r="AIP39" s="291"/>
      <c r="AIQ39" s="291"/>
      <c r="AIR39" s="291"/>
      <c r="AIS39" s="291"/>
      <c r="AIT39" s="291"/>
      <c r="AIU39" s="291"/>
      <c r="AIV39" s="291"/>
      <c r="AIW39" s="291"/>
      <c r="AIX39" s="291"/>
      <c r="AIY39" s="291"/>
      <c r="AIZ39" s="291"/>
      <c r="AJA39" s="291"/>
      <c r="AJB39" s="291"/>
      <c r="AJC39" s="291"/>
      <c r="AJD39" s="291"/>
      <c r="AJE39" s="291"/>
      <c r="AJF39" s="291"/>
      <c r="AJG39" s="291"/>
      <c r="AJH39" s="291"/>
      <c r="AJI39" s="291"/>
      <c r="AJJ39" s="291"/>
      <c r="AJK39" s="291"/>
      <c r="AJL39" s="291"/>
      <c r="AJM39" s="291"/>
      <c r="AJN39" s="291"/>
      <c r="AJO39" s="291"/>
      <c r="AJP39" s="291"/>
      <c r="AJQ39" s="291"/>
      <c r="AJR39" s="291"/>
      <c r="AJS39" s="291"/>
      <c r="AJT39" s="291"/>
      <c r="AJU39" s="291"/>
      <c r="AJV39" s="291"/>
      <c r="AJW39" s="291"/>
      <c r="AJX39" s="291"/>
      <c r="AJY39" s="291"/>
      <c r="AJZ39" s="291"/>
      <c r="AKA39" s="291"/>
      <c r="AKB39" s="291"/>
      <c r="AKC39" s="291"/>
      <c r="AKD39" s="291"/>
      <c r="AKE39" s="291"/>
      <c r="AKF39" s="291"/>
      <c r="AKG39" s="291"/>
      <c r="AKH39" s="291"/>
      <c r="AKI39" s="291"/>
      <c r="AKJ39" s="291"/>
      <c r="AKK39" s="291"/>
      <c r="AKL39" s="291"/>
      <c r="AKM39" s="291"/>
      <c r="AKN39" s="291"/>
      <c r="AKO39" s="291"/>
      <c r="AKP39" s="291"/>
      <c r="AKQ39" s="291"/>
      <c r="AKR39" s="291"/>
      <c r="AKS39" s="291"/>
      <c r="AKT39" s="291"/>
      <c r="AKU39" s="291"/>
      <c r="AKV39" s="291"/>
      <c r="AKW39" s="291"/>
      <c r="AKX39" s="291"/>
      <c r="AKY39" s="291"/>
      <c r="AKZ39" s="291"/>
      <c r="ALA39" s="291"/>
      <c r="ALB39" s="291"/>
      <c r="ALC39" s="291"/>
      <c r="ALD39" s="291"/>
      <c r="ALE39" s="291"/>
      <c r="ALF39" s="291"/>
      <c r="ALG39" s="291"/>
      <c r="ALH39" s="291"/>
      <c r="ALI39" s="291"/>
      <c r="ALJ39" s="291"/>
      <c r="ALK39" s="291"/>
      <c r="ALL39" s="291"/>
      <c r="ALM39" s="291"/>
      <c r="ALN39" s="291"/>
      <c r="ALO39" s="291"/>
      <c r="ALP39" s="291"/>
      <c r="ALQ39" s="291"/>
      <c r="ALR39" s="291"/>
      <c r="ALS39" s="291"/>
      <c r="ALT39" s="291"/>
      <c r="ALU39" s="291"/>
      <c r="ALV39" s="291"/>
      <c r="ALW39" s="291"/>
      <c r="ALX39" s="291"/>
      <c r="ALY39" s="291"/>
      <c r="ALZ39" s="291"/>
      <c r="AMA39" s="291"/>
      <c r="AMB39" s="291"/>
      <c r="AMC39" s="291"/>
      <c r="AMD39" s="291"/>
      <c r="AME39" s="291"/>
      <c r="AMF39" s="291"/>
      <c r="AMG39" s="291"/>
      <c r="AMH39" s="291"/>
      <c r="AMI39" s="291"/>
      <c r="AMJ39" s="291"/>
      <c r="AMK39" s="291"/>
      <c r="AML39" s="291"/>
      <c r="AMM39" s="291"/>
      <c r="AMN39" s="291"/>
      <c r="AMO39" s="291"/>
      <c r="AMP39" s="291"/>
      <c r="AMQ39" s="291"/>
      <c r="AMR39" s="291"/>
      <c r="AMS39" s="291"/>
      <c r="AMT39" s="291"/>
      <c r="AMU39" s="291"/>
      <c r="AMV39" s="291"/>
      <c r="AMW39" s="291"/>
      <c r="AMX39" s="291"/>
      <c r="AMY39" s="291"/>
      <c r="AMZ39" s="291"/>
      <c r="ANA39" s="291"/>
      <c r="ANB39" s="291"/>
      <c r="ANC39" s="291"/>
      <c r="AND39" s="291"/>
      <c r="ANE39" s="291"/>
      <c r="ANF39" s="291"/>
      <c r="ANG39" s="291"/>
      <c r="ANH39" s="291"/>
      <c r="ANI39" s="291"/>
      <c r="ANJ39" s="291"/>
      <c r="ANK39" s="291"/>
      <c r="ANL39" s="291"/>
      <c r="ANM39" s="291"/>
      <c r="ANN39" s="291"/>
      <c r="ANO39" s="291"/>
      <c r="ANP39" s="291"/>
      <c r="ANQ39" s="291"/>
      <c r="ANR39" s="291"/>
      <c r="ANS39" s="291"/>
      <c r="ANT39" s="291"/>
      <c r="ANU39" s="291"/>
      <c r="ANV39" s="291"/>
      <c r="ANW39" s="291"/>
      <c r="ANX39" s="291"/>
      <c r="ANY39" s="291"/>
      <c r="ANZ39" s="291"/>
      <c r="AOA39" s="291"/>
      <c r="AOB39" s="291"/>
      <c r="AOC39" s="291"/>
      <c r="AOD39" s="291"/>
      <c r="AOE39" s="291"/>
      <c r="AOF39" s="291"/>
      <c r="AOG39" s="291"/>
      <c r="AOH39" s="291"/>
      <c r="AOI39" s="291"/>
      <c r="AOJ39" s="291"/>
      <c r="AOK39" s="291"/>
      <c r="AOL39" s="291"/>
      <c r="AOM39" s="291"/>
      <c r="AON39" s="291"/>
      <c r="AOO39" s="291"/>
      <c r="AOP39" s="291"/>
      <c r="AOQ39" s="291"/>
      <c r="AOR39" s="291"/>
      <c r="AOS39" s="291"/>
      <c r="AOT39" s="291"/>
      <c r="AOU39" s="291"/>
      <c r="AOV39" s="291"/>
      <c r="AOW39" s="291"/>
      <c r="AOX39" s="291"/>
      <c r="AOY39" s="291"/>
      <c r="AOZ39" s="291"/>
      <c r="APA39" s="291"/>
      <c r="APB39" s="291"/>
      <c r="APC39" s="291"/>
      <c r="APD39" s="291"/>
      <c r="APE39" s="291"/>
      <c r="APF39" s="291"/>
      <c r="APG39" s="291"/>
      <c r="APH39" s="291"/>
      <c r="API39" s="291"/>
      <c r="APJ39" s="291"/>
      <c r="APK39" s="291"/>
      <c r="APL39" s="291"/>
      <c r="APM39" s="291"/>
      <c r="APN39" s="291"/>
      <c r="APO39" s="291"/>
      <c r="APP39" s="291"/>
      <c r="APQ39" s="291"/>
      <c r="APR39" s="291"/>
      <c r="APS39" s="291"/>
      <c r="APT39" s="291"/>
      <c r="APU39" s="291"/>
      <c r="APV39" s="291"/>
      <c r="APW39" s="291"/>
      <c r="APX39" s="291"/>
      <c r="APY39" s="291"/>
      <c r="APZ39" s="291"/>
      <c r="AQA39" s="291"/>
      <c r="AQB39" s="291"/>
      <c r="AQC39" s="291"/>
      <c r="AQD39" s="291"/>
      <c r="AQE39" s="291"/>
      <c r="AQF39" s="291"/>
      <c r="AQG39" s="291"/>
      <c r="AQH39" s="291"/>
      <c r="AQI39" s="291"/>
      <c r="AQJ39" s="291"/>
      <c r="AQK39" s="291"/>
      <c r="AQL39" s="291"/>
      <c r="AQM39" s="291"/>
      <c r="AQN39" s="291"/>
      <c r="AQO39" s="291"/>
      <c r="AQP39" s="291"/>
      <c r="AQQ39" s="291"/>
      <c r="AQR39" s="291"/>
      <c r="AQS39" s="291"/>
      <c r="AQT39" s="291"/>
      <c r="AQU39" s="291"/>
      <c r="AQV39" s="291"/>
      <c r="AQW39" s="291"/>
      <c r="AQX39" s="291"/>
      <c r="AQY39" s="291"/>
      <c r="AQZ39" s="291"/>
      <c r="ARA39" s="291"/>
      <c r="ARB39" s="291"/>
      <c r="ARC39" s="291"/>
      <c r="ARD39" s="291"/>
      <c r="ARE39" s="291"/>
      <c r="ARF39" s="291"/>
      <c r="ARG39" s="291"/>
      <c r="ARH39" s="291"/>
      <c r="ARI39" s="291"/>
      <c r="ARJ39" s="291"/>
      <c r="ARK39" s="291"/>
      <c r="ARL39" s="291"/>
      <c r="ARM39" s="291"/>
      <c r="ARN39" s="291"/>
      <c r="ARO39" s="291"/>
      <c r="ARP39" s="291"/>
      <c r="ARQ39" s="291"/>
      <c r="ARR39" s="291"/>
      <c r="ARS39" s="291"/>
      <c r="ART39" s="291"/>
      <c r="ARU39" s="291"/>
      <c r="ARV39" s="291"/>
      <c r="ARW39" s="291"/>
      <c r="ARX39" s="291"/>
      <c r="ARY39" s="291"/>
      <c r="ARZ39" s="291"/>
      <c r="ASA39" s="291"/>
      <c r="ASB39" s="291"/>
      <c r="ASC39" s="291"/>
      <c r="ASD39" s="291"/>
      <c r="ASE39" s="291"/>
      <c r="ASF39" s="291"/>
      <c r="ASG39" s="291"/>
      <c r="ASH39" s="291"/>
      <c r="ASI39" s="291"/>
      <c r="ASJ39" s="291"/>
      <c r="ASK39" s="291"/>
      <c r="ASL39" s="291"/>
      <c r="ASM39" s="291"/>
      <c r="ASN39" s="291"/>
      <c r="ASO39" s="291"/>
      <c r="ASP39" s="291"/>
      <c r="ASQ39" s="291"/>
      <c r="ASR39" s="291"/>
      <c r="ASS39" s="291"/>
      <c r="AST39" s="291"/>
      <c r="ASU39" s="291"/>
      <c r="ASV39" s="291"/>
      <c r="ASW39" s="291"/>
      <c r="ASX39" s="291"/>
      <c r="ASY39" s="291"/>
      <c r="ASZ39" s="291"/>
      <c r="ATA39" s="291"/>
      <c r="ATB39" s="291"/>
      <c r="ATC39" s="291"/>
      <c r="ATD39" s="291"/>
      <c r="ATE39" s="291"/>
      <c r="ATF39" s="291"/>
      <c r="ATG39" s="291"/>
      <c r="ATH39" s="291"/>
      <c r="ATI39" s="291"/>
      <c r="ATJ39" s="291"/>
      <c r="ATK39" s="291"/>
      <c r="ATL39" s="291"/>
      <c r="ATM39" s="291"/>
      <c r="ATN39" s="291"/>
      <c r="ATO39" s="291"/>
      <c r="ATP39" s="291"/>
      <c r="ATQ39" s="291"/>
      <c r="ATR39" s="291"/>
      <c r="ATS39" s="291"/>
      <c r="ATT39" s="291"/>
      <c r="ATU39" s="291"/>
      <c r="ATV39" s="291"/>
      <c r="ATW39" s="291"/>
      <c r="ATX39" s="291"/>
      <c r="ATY39" s="291"/>
      <c r="ATZ39" s="291"/>
      <c r="AUA39" s="291"/>
      <c r="AUB39" s="291"/>
      <c r="AUC39" s="291"/>
      <c r="AUD39" s="291"/>
      <c r="AUE39" s="291"/>
      <c r="AUF39" s="291"/>
      <c r="AUG39" s="291"/>
      <c r="AUH39" s="291"/>
      <c r="AUI39" s="291"/>
      <c r="AUJ39" s="291"/>
      <c r="AUK39" s="291"/>
      <c r="AUL39" s="291"/>
      <c r="AUM39" s="291"/>
      <c r="AUN39" s="291"/>
      <c r="AUO39" s="291"/>
      <c r="AUP39" s="291"/>
      <c r="AUQ39" s="291"/>
      <c r="AUR39" s="291"/>
      <c r="AUS39" s="291"/>
      <c r="AUT39" s="291"/>
      <c r="AUU39" s="291"/>
      <c r="AUV39" s="291"/>
      <c r="AUW39" s="291"/>
      <c r="AUX39" s="291"/>
      <c r="AUY39" s="291"/>
      <c r="AUZ39" s="291"/>
      <c r="AVA39" s="291"/>
      <c r="AVB39" s="291"/>
      <c r="AVC39" s="291"/>
      <c r="AVD39" s="291"/>
      <c r="AVE39" s="291"/>
      <c r="AVF39" s="291"/>
      <c r="AVG39" s="291"/>
      <c r="AVH39" s="291"/>
      <c r="AVI39" s="291"/>
      <c r="AVJ39" s="291"/>
      <c r="AVK39" s="291"/>
      <c r="AVL39" s="291"/>
      <c r="AVM39" s="291"/>
      <c r="AVN39" s="291"/>
      <c r="AVO39" s="291"/>
      <c r="AVP39" s="291"/>
      <c r="AVQ39" s="291"/>
      <c r="AVR39" s="291"/>
      <c r="AVS39" s="291"/>
      <c r="AVT39" s="291"/>
      <c r="AVU39" s="291"/>
      <c r="AVV39" s="291"/>
      <c r="AVW39" s="291"/>
      <c r="AVX39" s="291"/>
      <c r="AVY39" s="291"/>
      <c r="AVZ39" s="291"/>
      <c r="AWA39" s="291"/>
      <c r="AWB39" s="291"/>
      <c r="AWC39" s="291"/>
      <c r="AWD39" s="291"/>
      <c r="AWE39" s="291"/>
      <c r="AWF39" s="291"/>
      <c r="AWG39" s="291"/>
      <c r="AWH39" s="291"/>
      <c r="AWI39" s="291"/>
      <c r="AWJ39" s="291"/>
      <c r="AWK39" s="291"/>
      <c r="AWL39" s="291"/>
      <c r="AWM39" s="291"/>
      <c r="AWN39" s="291"/>
      <c r="AWO39" s="291"/>
      <c r="AWP39" s="291"/>
      <c r="AWQ39" s="291"/>
      <c r="AWR39" s="291"/>
      <c r="AWS39" s="291"/>
      <c r="AWT39" s="291"/>
      <c r="AWU39" s="291"/>
      <c r="AWV39" s="291"/>
      <c r="AWW39" s="291"/>
      <c r="AWX39" s="291"/>
      <c r="AWY39" s="291"/>
      <c r="AWZ39" s="291"/>
      <c r="AXA39" s="291"/>
      <c r="AXB39" s="291"/>
      <c r="AXC39" s="291"/>
      <c r="AXD39" s="291"/>
      <c r="AXE39" s="291"/>
      <c r="AXF39" s="291"/>
      <c r="AXG39" s="291"/>
      <c r="AXH39" s="291"/>
      <c r="AXI39" s="291"/>
      <c r="AXJ39" s="291"/>
      <c r="AXK39" s="291"/>
      <c r="AXL39" s="291"/>
      <c r="AXM39" s="291"/>
      <c r="AXN39" s="291"/>
      <c r="AXO39" s="291"/>
      <c r="AXP39" s="291"/>
      <c r="AXQ39" s="291"/>
      <c r="AXR39" s="291"/>
      <c r="AXS39" s="291"/>
      <c r="AXT39" s="291"/>
      <c r="AXU39" s="291"/>
      <c r="AXV39" s="291"/>
      <c r="AXW39" s="291"/>
      <c r="AXX39" s="291"/>
      <c r="AXY39" s="291"/>
      <c r="AXZ39" s="291"/>
      <c r="AYA39" s="291"/>
      <c r="AYB39" s="291"/>
      <c r="AYC39" s="291"/>
      <c r="AYD39" s="291"/>
      <c r="AYE39" s="291"/>
      <c r="AYF39" s="291"/>
      <c r="AYG39" s="291"/>
      <c r="AYH39" s="291"/>
      <c r="AYI39" s="291"/>
      <c r="AYJ39" s="291"/>
      <c r="AYK39" s="291"/>
      <c r="AYL39" s="291"/>
      <c r="AYM39" s="291"/>
      <c r="AYN39" s="291"/>
      <c r="AYO39" s="291"/>
      <c r="AYP39" s="291"/>
      <c r="AYQ39" s="291"/>
      <c r="AYR39" s="291"/>
      <c r="AYS39" s="291"/>
      <c r="AYT39" s="291"/>
      <c r="AYU39" s="291"/>
      <c r="AYV39" s="291"/>
      <c r="AYW39" s="291"/>
      <c r="AYX39" s="291"/>
      <c r="AYY39" s="291"/>
      <c r="AYZ39" s="291"/>
      <c r="AZA39" s="291"/>
      <c r="AZB39" s="291"/>
      <c r="AZC39" s="291"/>
      <c r="AZD39" s="291"/>
      <c r="AZE39" s="291"/>
      <c r="AZF39" s="291"/>
      <c r="AZG39" s="291"/>
      <c r="AZH39" s="291"/>
      <c r="AZI39" s="291"/>
      <c r="AZJ39" s="291"/>
      <c r="AZK39" s="291"/>
      <c r="AZL39" s="291"/>
      <c r="AZM39" s="291"/>
      <c r="AZN39" s="291"/>
      <c r="AZO39" s="291"/>
      <c r="AZP39" s="291"/>
      <c r="AZQ39" s="291"/>
      <c r="AZR39" s="291"/>
      <c r="AZS39" s="291"/>
      <c r="AZT39" s="291"/>
      <c r="AZU39" s="291"/>
      <c r="AZV39" s="291"/>
      <c r="AZW39" s="291"/>
      <c r="AZX39" s="291"/>
      <c r="AZY39" s="291"/>
      <c r="AZZ39" s="291"/>
      <c r="BAA39" s="291"/>
      <c r="BAB39" s="291"/>
      <c r="BAC39" s="291"/>
      <c r="BAD39" s="291"/>
      <c r="BAE39" s="291"/>
      <c r="BAF39" s="291"/>
      <c r="BAG39" s="291"/>
      <c r="BAH39" s="291"/>
      <c r="BAI39" s="291"/>
      <c r="BAJ39" s="291"/>
      <c r="BAK39" s="291"/>
      <c r="BAL39" s="291"/>
      <c r="BAM39" s="291"/>
      <c r="BAN39" s="291"/>
      <c r="BAO39" s="291"/>
      <c r="BAP39" s="291"/>
      <c r="BAQ39" s="291"/>
      <c r="BAR39" s="291"/>
      <c r="BAS39" s="291"/>
      <c r="BAT39" s="291"/>
      <c r="BAU39" s="291"/>
      <c r="BAV39" s="291"/>
      <c r="BAW39" s="291"/>
      <c r="BAX39" s="291"/>
      <c r="BAY39" s="291"/>
      <c r="BAZ39" s="291"/>
      <c r="BBA39" s="291"/>
      <c r="BBB39" s="291"/>
      <c r="BBC39" s="291"/>
      <c r="BBD39" s="291"/>
      <c r="BBE39" s="291"/>
      <c r="BBF39" s="291"/>
      <c r="BBG39" s="291"/>
      <c r="BBH39" s="291"/>
      <c r="BBI39" s="291"/>
      <c r="BBJ39" s="291"/>
      <c r="BBK39" s="291"/>
      <c r="BBL39" s="291"/>
      <c r="BBM39" s="291"/>
      <c r="BBN39" s="291"/>
      <c r="BBO39" s="291"/>
      <c r="BBP39" s="291"/>
      <c r="BBQ39" s="291"/>
      <c r="BBR39" s="291"/>
      <c r="BBS39" s="291"/>
      <c r="BBT39" s="291"/>
      <c r="BBU39" s="291"/>
      <c r="BBV39" s="291"/>
      <c r="BBW39" s="291"/>
      <c r="BBX39" s="291"/>
      <c r="BBY39" s="291"/>
      <c r="BBZ39" s="291"/>
      <c r="BCA39" s="291"/>
      <c r="BCB39" s="291"/>
      <c r="BCC39" s="291"/>
      <c r="BCD39" s="291"/>
      <c r="BCE39" s="291"/>
      <c r="BCF39" s="291"/>
      <c r="BCG39" s="291"/>
      <c r="BCH39" s="291"/>
      <c r="BCI39" s="291"/>
      <c r="BCJ39" s="291"/>
      <c r="BCK39" s="291"/>
      <c r="BCL39" s="291"/>
      <c r="BCM39" s="291"/>
      <c r="BCN39" s="291"/>
      <c r="BCO39" s="291"/>
      <c r="BCP39" s="291"/>
      <c r="BCQ39" s="291"/>
      <c r="BCR39" s="291"/>
      <c r="BCS39" s="291"/>
      <c r="BCT39" s="291"/>
      <c r="BCU39" s="291"/>
      <c r="BCV39" s="291"/>
      <c r="BCW39" s="291"/>
      <c r="BCX39" s="291"/>
      <c r="BCY39" s="291"/>
      <c r="BCZ39" s="291"/>
      <c r="BDA39" s="291"/>
      <c r="BDB39" s="291"/>
      <c r="BDC39" s="291"/>
      <c r="BDD39" s="291"/>
      <c r="BDE39" s="291"/>
      <c r="BDF39" s="291"/>
      <c r="BDG39" s="291"/>
      <c r="BDH39" s="291"/>
      <c r="BDI39" s="291"/>
      <c r="BDJ39" s="291"/>
      <c r="BDK39" s="291"/>
      <c r="BDL39" s="291"/>
      <c r="BDM39" s="291"/>
      <c r="BDN39" s="291"/>
      <c r="BDO39" s="291"/>
      <c r="BDP39" s="291"/>
      <c r="BDQ39" s="291"/>
      <c r="BDR39" s="291"/>
      <c r="BDS39" s="291"/>
      <c r="BDT39" s="291"/>
      <c r="BDU39" s="291"/>
      <c r="BDV39" s="291"/>
      <c r="BDW39" s="291"/>
      <c r="BDX39" s="291"/>
      <c r="BDY39" s="291"/>
      <c r="BDZ39" s="291"/>
      <c r="BEA39" s="291"/>
      <c r="BEB39" s="291"/>
      <c r="BEC39" s="291"/>
      <c r="BED39" s="291"/>
      <c r="BEE39" s="291"/>
      <c r="BEF39" s="291"/>
      <c r="BEG39" s="291"/>
      <c r="BEH39" s="291"/>
      <c r="BEI39" s="291"/>
      <c r="BEJ39" s="291"/>
      <c r="BEK39" s="291"/>
      <c r="BEL39" s="291"/>
      <c r="BEM39" s="291"/>
      <c r="BEN39" s="291"/>
      <c r="BEO39" s="291"/>
      <c r="BEP39" s="291"/>
      <c r="BEQ39" s="291"/>
      <c r="BER39" s="291"/>
      <c r="BES39" s="291"/>
      <c r="BET39" s="291"/>
      <c r="BEU39" s="291"/>
      <c r="BEV39" s="291"/>
      <c r="BEW39" s="291"/>
      <c r="BEX39" s="291"/>
      <c r="BEY39" s="291"/>
      <c r="BEZ39" s="291"/>
      <c r="BFA39" s="291"/>
      <c r="BFB39" s="291"/>
      <c r="BFC39" s="291"/>
      <c r="BFD39" s="291"/>
      <c r="BFE39" s="291"/>
      <c r="BFF39" s="291"/>
      <c r="BFG39" s="291"/>
      <c r="BFH39" s="291"/>
      <c r="BFI39" s="291"/>
      <c r="BFJ39" s="291"/>
      <c r="BFK39" s="291"/>
      <c r="BFL39" s="291"/>
      <c r="BFM39" s="291"/>
      <c r="BFN39" s="291"/>
      <c r="BFO39" s="291"/>
      <c r="BFP39" s="291"/>
      <c r="BFQ39" s="291"/>
      <c r="BFR39" s="291"/>
      <c r="BFS39" s="291"/>
      <c r="BFT39" s="291"/>
      <c r="BFU39" s="291"/>
      <c r="BFV39" s="291"/>
      <c r="BFW39" s="291"/>
      <c r="BFX39" s="291"/>
      <c r="BFY39" s="291"/>
      <c r="BFZ39" s="291"/>
      <c r="BGA39" s="291"/>
      <c r="BGB39" s="291"/>
      <c r="BGC39" s="291"/>
      <c r="BGD39" s="291"/>
      <c r="BGE39" s="291"/>
      <c r="BGF39" s="291"/>
      <c r="BGG39" s="291"/>
      <c r="BGH39" s="291"/>
      <c r="BGI39" s="291"/>
      <c r="BGJ39" s="291"/>
      <c r="BGK39" s="291"/>
      <c r="BGL39" s="291"/>
      <c r="BGM39" s="291"/>
      <c r="BGN39" s="291"/>
      <c r="BGO39" s="291"/>
      <c r="BGP39" s="291"/>
      <c r="BGQ39" s="291"/>
      <c r="BGR39" s="291"/>
      <c r="BGS39" s="291"/>
      <c r="BGT39" s="291"/>
      <c r="BGU39" s="291"/>
      <c r="BGV39" s="291"/>
      <c r="BGW39" s="291"/>
      <c r="BGX39" s="291"/>
      <c r="BGY39" s="291"/>
      <c r="BGZ39" s="291"/>
      <c r="BHA39" s="291"/>
      <c r="BHB39" s="291"/>
      <c r="BHC39" s="291"/>
      <c r="BHD39" s="291"/>
      <c r="BHE39" s="291"/>
      <c r="BHF39" s="291"/>
      <c r="BHG39" s="291"/>
      <c r="BHH39" s="291"/>
      <c r="BHI39" s="291"/>
      <c r="BHJ39" s="291"/>
      <c r="BHK39" s="291"/>
      <c r="BHL39" s="291"/>
      <c r="BHM39" s="291"/>
      <c r="BHN39" s="291"/>
      <c r="BHO39" s="291"/>
      <c r="BHP39" s="291"/>
      <c r="BHQ39" s="291"/>
      <c r="BHR39" s="291"/>
      <c r="BHS39" s="291"/>
      <c r="BHT39" s="291"/>
      <c r="BHU39" s="291"/>
      <c r="BHV39" s="291"/>
      <c r="BHW39" s="291"/>
      <c r="BHX39" s="291"/>
      <c r="BHY39" s="291"/>
      <c r="BHZ39" s="291"/>
      <c r="BIA39" s="291"/>
      <c r="BIB39" s="291"/>
      <c r="BIC39" s="291"/>
      <c r="BID39" s="291"/>
      <c r="BIE39" s="291"/>
      <c r="BIF39" s="291"/>
      <c r="BIG39" s="291"/>
      <c r="BIH39" s="291"/>
      <c r="BII39" s="291"/>
      <c r="BIJ39" s="291"/>
      <c r="BIK39" s="291"/>
      <c r="BIL39" s="291"/>
      <c r="BIM39" s="291"/>
      <c r="BIN39" s="291"/>
      <c r="BIO39" s="291"/>
      <c r="BIP39" s="291"/>
      <c r="BIQ39" s="291"/>
      <c r="BIR39" s="291"/>
      <c r="BIS39" s="291"/>
      <c r="BIT39" s="291"/>
      <c r="BIU39" s="291"/>
      <c r="BIV39" s="291"/>
      <c r="BIW39" s="291"/>
      <c r="BIX39" s="291"/>
      <c r="BIY39" s="291"/>
      <c r="BIZ39" s="291"/>
      <c r="BJA39" s="291"/>
      <c r="BJB39" s="291"/>
      <c r="BJC39" s="291"/>
      <c r="BJD39" s="291"/>
      <c r="BJE39" s="291"/>
      <c r="BJF39" s="291"/>
      <c r="BJG39" s="291"/>
      <c r="BJH39" s="291"/>
      <c r="BJI39" s="291"/>
      <c r="BJJ39" s="291"/>
      <c r="BJK39" s="291"/>
      <c r="BJL39" s="291"/>
      <c r="BJM39" s="291"/>
      <c r="BJN39" s="291"/>
      <c r="BJO39" s="291"/>
      <c r="BJP39" s="291"/>
      <c r="BJQ39" s="291"/>
      <c r="BJR39" s="291"/>
      <c r="BJS39" s="291"/>
      <c r="BJT39" s="291"/>
      <c r="BJU39" s="291"/>
      <c r="BJV39" s="291"/>
      <c r="BJW39" s="291"/>
      <c r="BJX39" s="291"/>
      <c r="BJY39" s="291"/>
      <c r="BJZ39" s="291"/>
      <c r="BKA39" s="291"/>
      <c r="BKB39" s="291"/>
      <c r="BKC39" s="291"/>
      <c r="BKD39" s="291"/>
      <c r="BKE39" s="291"/>
      <c r="BKF39" s="291"/>
      <c r="BKG39" s="291"/>
      <c r="BKH39" s="291"/>
      <c r="BKI39" s="291"/>
      <c r="BKJ39" s="291"/>
      <c r="BKK39" s="291"/>
      <c r="BKL39" s="291"/>
      <c r="BKM39" s="291"/>
      <c r="BKN39" s="291"/>
      <c r="BKO39" s="291"/>
      <c r="BKP39" s="291"/>
      <c r="BKQ39" s="291"/>
      <c r="BKR39" s="291"/>
      <c r="BKS39" s="291"/>
      <c r="BKT39" s="291"/>
      <c r="BKU39" s="291"/>
      <c r="BKV39" s="291"/>
      <c r="BKW39" s="291"/>
      <c r="BKX39" s="291"/>
      <c r="BKY39" s="291"/>
      <c r="BKZ39" s="291"/>
      <c r="BLA39" s="291"/>
      <c r="BLB39" s="291"/>
      <c r="BLC39" s="291"/>
      <c r="BLD39" s="291"/>
      <c r="BLE39" s="291"/>
      <c r="BLF39" s="291"/>
      <c r="BLG39" s="291"/>
      <c r="BLH39" s="291"/>
      <c r="BLI39" s="291"/>
      <c r="BLJ39" s="291"/>
      <c r="BLK39" s="291"/>
      <c r="BLL39" s="291"/>
      <c r="BLM39" s="291"/>
      <c r="BLN39" s="291"/>
      <c r="BLO39" s="291"/>
      <c r="BLP39" s="291"/>
      <c r="BLQ39" s="291"/>
      <c r="BLR39" s="291"/>
      <c r="BLS39" s="291"/>
      <c r="BLT39" s="291"/>
      <c r="BLU39" s="291"/>
      <c r="BLV39" s="291"/>
      <c r="BLW39" s="291"/>
      <c r="BLX39" s="291"/>
      <c r="BLY39" s="291"/>
      <c r="BLZ39" s="291"/>
      <c r="BMA39" s="291"/>
      <c r="BMB39" s="291"/>
      <c r="BMC39" s="291"/>
      <c r="BMD39" s="291"/>
      <c r="BME39" s="291"/>
      <c r="BMF39" s="291"/>
      <c r="BMG39" s="291"/>
      <c r="BMH39" s="291"/>
      <c r="BMI39" s="291"/>
      <c r="BMJ39" s="291"/>
      <c r="BMK39" s="291"/>
      <c r="BML39" s="291"/>
      <c r="BMM39" s="291"/>
      <c r="BMN39" s="291"/>
      <c r="BMO39" s="291"/>
      <c r="BMP39" s="291"/>
      <c r="BMQ39" s="291"/>
      <c r="BMR39" s="291"/>
      <c r="BMS39" s="291"/>
      <c r="BMT39" s="291"/>
      <c r="BMU39" s="291"/>
      <c r="BMV39" s="291"/>
      <c r="BMW39" s="291"/>
      <c r="BMX39" s="291"/>
      <c r="BMY39" s="291"/>
      <c r="BMZ39" s="291"/>
      <c r="BNA39" s="291"/>
      <c r="BNB39" s="291"/>
      <c r="BNC39" s="291"/>
      <c r="BND39" s="291"/>
      <c r="BNE39" s="291"/>
      <c r="BNF39" s="291"/>
      <c r="BNG39" s="291"/>
      <c r="BNH39" s="291"/>
      <c r="BNI39" s="291"/>
      <c r="BNJ39" s="291"/>
      <c r="BNK39" s="291"/>
      <c r="BNL39" s="291"/>
      <c r="BNM39" s="291"/>
      <c r="BNN39" s="291"/>
      <c r="BNO39" s="291"/>
      <c r="BNP39" s="291"/>
      <c r="BNQ39" s="291"/>
      <c r="BNR39" s="291"/>
      <c r="BNS39" s="291"/>
      <c r="BNT39" s="291"/>
      <c r="BNU39" s="291"/>
      <c r="BNV39" s="291"/>
      <c r="BNW39" s="291"/>
      <c r="BNX39" s="291"/>
      <c r="BNY39" s="291"/>
      <c r="BNZ39" s="291"/>
      <c r="BOA39" s="291"/>
      <c r="BOB39" s="291"/>
      <c r="BOC39" s="291"/>
      <c r="BOD39" s="291"/>
      <c r="BOE39" s="291"/>
      <c r="BOF39" s="291"/>
      <c r="BOG39" s="291"/>
      <c r="BOH39" s="291"/>
      <c r="BOI39" s="291"/>
      <c r="BOJ39" s="291"/>
      <c r="BOK39" s="291"/>
      <c r="BOL39" s="291"/>
      <c r="BOM39" s="291"/>
      <c r="BON39" s="291"/>
      <c r="BOO39" s="291"/>
      <c r="BOP39" s="291"/>
      <c r="BOQ39" s="291"/>
      <c r="BOR39" s="291"/>
      <c r="BOS39" s="291"/>
      <c r="BOT39" s="291"/>
      <c r="BOU39" s="291"/>
      <c r="BOV39" s="291"/>
      <c r="BOW39" s="291"/>
      <c r="BOX39" s="291"/>
      <c r="BOY39" s="291"/>
      <c r="BOZ39" s="291"/>
      <c r="BPA39" s="291"/>
      <c r="BPB39" s="291"/>
      <c r="BPC39" s="291"/>
      <c r="BPD39" s="291"/>
      <c r="BPE39" s="291"/>
      <c r="BPF39" s="291"/>
      <c r="BPG39" s="291"/>
      <c r="BPH39" s="291"/>
      <c r="BPI39" s="291"/>
      <c r="BPJ39" s="291"/>
      <c r="BPK39" s="291"/>
      <c r="BPL39" s="291"/>
      <c r="BPM39" s="291"/>
      <c r="BPN39" s="291"/>
      <c r="BPO39" s="291"/>
      <c r="BPP39" s="291"/>
      <c r="BPQ39" s="291"/>
      <c r="BPR39" s="291"/>
      <c r="BPS39" s="291"/>
      <c r="BPT39" s="291"/>
      <c r="BPU39" s="291"/>
      <c r="BPV39" s="291"/>
      <c r="BPW39" s="291"/>
      <c r="BPX39" s="291"/>
      <c r="BPY39" s="291"/>
      <c r="BPZ39" s="291"/>
      <c r="BQA39" s="291"/>
      <c r="BQB39" s="291"/>
      <c r="BQC39" s="291"/>
      <c r="BQD39" s="291"/>
      <c r="BQE39" s="291"/>
      <c r="BQF39" s="291"/>
      <c r="BQG39" s="291"/>
      <c r="BQH39" s="291"/>
      <c r="BQI39" s="291"/>
      <c r="BQJ39" s="291"/>
      <c r="BQK39" s="291"/>
      <c r="BQL39" s="291"/>
      <c r="BQM39" s="291"/>
      <c r="BQN39" s="291"/>
      <c r="BQO39" s="291"/>
      <c r="BQP39" s="291"/>
      <c r="BQQ39" s="291"/>
      <c r="BQR39" s="291"/>
      <c r="BQS39" s="291"/>
      <c r="BQT39" s="291"/>
      <c r="BQU39" s="291"/>
      <c r="BQV39" s="291"/>
      <c r="BQW39" s="291"/>
      <c r="BQX39" s="291"/>
      <c r="BQY39" s="291"/>
      <c r="BQZ39" s="291"/>
      <c r="BRA39" s="291"/>
      <c r="BRB39" s="291"/>
      <c r="BRC39" s="291"/>
      <c r="BRD39" s="291"/>
      <c r="BRE39" s="291"/>
      <c r="BRF39" s="291"/>
      <c r="BRG39" s="291"/>
      <c r="BRH39" s="291"/>
      <c r="BRI39" s="291"/>
      <c r="BRJ39" s="291"/>
      <c r="BRK39" s="291"/>
      <c r="BRL39" s="291"/>
      <c r="BRM39" s="291"/>
      <c r="BRN39" s="291"/>
      <c r="BRO39" s="291"/>
      <c r="BRP39" s="291"/>
      <c r="BRQ39" s="291"/>
      <c r="BRR39" s="291"/>
      <c r="BRS39" s="291"/>
      <c r="BRT39" s="291"/>
      <c r="BRU39" s="291"/>
      <c r="BRV39" s="291"/>
      <c r="BRW39" s="291"/>
      <c r="BRX39" s="291"/>
      <c r="BRY39" s="291"/>
      <c r="BRZ39" s="291"/>
      <c r="BSA39" s="291"/>
      <c r="BSB39" s="291"/>
      <c r="BSC39" s="291"/>
      <c r="BSD39" s="291"/>
      <c r="BSE39" s="291"/>
      <c r="BSF39" s="291"/>
      <c r="BSG39" s="291"/>
      <c r="BSH39" s="291"/>
      <c r="BSI39" s="291"/>
      <c r="BSJ39" s="291"/>
      <c r="BSK39" s="291"/>
      <c r="BSL39" s="291"/>
      <c r="BSM39" s="291"/>
      <c r="BSN39" s="291"/>
      <c r="BSO39" s="291"/>
      <c r="BSP39" s="291"/>
      <c r="BSQ39" s="291"/>
      <c r="BSR39" s="291"/>
      <c r="BSS39" s="291"/>
      <c r="BST39" s="291"/>
      <c r="BSU39" s="291"/>
      <c r="BSV39" s="291"/>
      <c r="BSW39" s="291"/>
      <c r="BSX39" s="291"/>
      <c r="BSY39" s="291"/>
      <c r="BSZ39" s="291"/>
      <c r="BTA39" s="291"/>
      <c r="BTB39" s="291"/>
      <c r="BTC39" s="291"/>
      <c r="BTD39" s="291"/>
      <c r="BTE39" s="291"/>
      <c r="BTF39" s="291"/>
      <c r="BTG39" s="291"/>
      <c r="BTH39" s="291"/>
      <c r="BTI39" s="291"/>
      <c r="BTJ39" s="291"/>
      <c r="BTK39" s="291"/>
      <c r="BTL39" s="291"/>
      <c r="BTM39" s="291"/>
      <c r="BTN39" s="291"/>
      <c r="BTO39" s="291"/>
      <c r="BTP39" s="291"/>
      <c r="BTQ39" s="291"/>
      <c r="BTR39" s="291"/>
      <c r="BTS39" s="291"/>
      <c r="BTT39" s="291"/>
      <c r="BTU39" s="291"/>
      <c r="BTV39" s="291"/>
      <c r="BTW39" s="291"/>
      <c r="BTX39" s="291"/>
      <c r="BTY39" s="291"/>
      <c r="BTZ39" s="291"/>
      <c r="BUA39" s="291"/>
      <c r="BUB39" s="291"/>
      <c r="BUC39" s="291"/>
      <c r="BUD39" s="291"/>
      <c r="BUE39" s="291"/>
      <c r="BUF39" s="291"/>
      <c r="BUG39" s="291"/>
      <c r="BUH39" s="291"/>
      <c r="BUI39" s="291"/>
      <c r="BUJ39" s="291"/>
      <c r="BUK39" s="291"/>
      <c r="BUL39" s="291"/>
      <c r="BUM39" s="291"/>
      <c r="BUN39" s="291"/>
      <c r="BUO39" s="291"/>
      <c r="BUP39" s="291"/>
      <c r="BUQ39" s="291"/>
      <c r="BUR39" s="291"/>
      <c r="BUS39" s="291"/>
      <c r="BUT39" s="291"/>
      <c r="BUU39" s="291"/>
      <c r="BUV39" s="291"/>
      <c r="BUW39" s="291"/>
      <c r="BUX39" s="291"/>
      <c r="BUY39" s="291"/>
      <c r="BUZ39" s="291"/>
      <c r="BVA39" s="291"/>
      <c r="BVB39" s="291"/>
      <c r="BVC39" s="291"/>
      <c r="BVD39" s="291"/>
      <c r="BVE39" s="291"/>
      <c r="BVF39" s="291"/>
      <c r="BVG39" s="291"/>
      <c r="BVH39" s="291"/>
      <c r="BVI39" s="291"/>
      <c r="BVJ39" s="291"/>
      <c r="BVK39" s="291"/>
      <c r="BVL39" s="291"/>
      <c r="BVM39" s="291"/>
      <c r="BVN39" s="291"/>
      <c r="BVO39" s="291"/>
      <c r="BVP39" s="291"/>
      <c r="BVQ39" s="291"/>
      <c r="BVR39" s="291"/>
      <c r="BVS39" s="291"/>
      <c r="BVT39" s="291"/>
      <c r="BVU39" s="291"/>
      <c r="BVV39" s="291"/>
      <c r="BVW39" s="291"/>
      <c r="BVX39" s="291"/>
      <c r="BVY39" s="291"/>
      <c r="BVZ39" s="291"/>
      <c r="BWA39" s="291"/>
      <c r="BWB39" s="291"/>
      <c r="BWC39" s="291"/>
      <c r="BWD39" s="291"/>
      <c r="BWE39" s="291"/>
      <c r="BWF39" s="291"/>
      <c r="BWG39" s="291"/>
      <c r="BWH39" s="291"/>
      <c r="BWI39" s="291"/>
      <c r="BWJ39" s="291"/>
      <c r="BWK39" s="291"/>
      <c r="BWL39" s="291"/>
      <c r="BWM39" s="291"/>
      <c r="BWN39" s="291"/>
      <c r="BWO39" s="291"/>
      <c r="BWP39" s="291"/>
      <c r="BWQ39" s="291"/>
      <c r="BWR39" s="291"/>
      <c r="BWS39" s="291"/>
      <c r="BWT39" s="291"/>
      <c r="BWU39" s="291"/>
      <c r="BWV39" s="291"/>
      <c r="BWW39" s="291"/>
      <c r="BWX39" s="291"/>
      <c r="BWY39" s="291"/>
      <c r="BWZ39" s="291"/>
      <c r="BXA39" s="291"/>
      <c r="BXB39" s="291"/>
      <c r="BXC39" s="291"/>
      <c r="BXD39" s="291"/>
      <c r="BXE39" s="291"/>
      <c r="BXF39" s="291"/>
      <c r="BXG39" s="291"/>
      <c r="BXH39" s="291"/>
      <c r="BXI39" s="291"/>
      <c r="BXJ39" s="291"/>
      <c r="BXK39" s="291"/>
      <c r="BXL39" s="291"/>
      <c r="BXM39" s="291"/>
      <c r="BXN39" s="291"/>
      <c r="BXO39" s="291"/>
      <c r="BXP39" s="291"/>
      <c r="BXQ39" s="291"/>
      <c r="BXR39" s="291"/>
      <c r="BXS39" s="291"/>
      <c r="BXT39" s="291"/>
      <c r="BXU39" s="291"/>
      <c r="BXV39" s="291"/>
      <c r="BXW39" s="291"/>
      <c r="BXX39" s="291"/>
      <c r="BXY39" s="291"/>
      <c r="BXZ39" s="291"/>
      <c r="BYA39" s="291"/>
      <c r="BYB39" s="291"/>
      <c r="BYC39" s="291"/>
      <c r="BYD39" s="291"/>
      <c r="BYE39" s="291"/>
      <c r="BYF39" s="291"/>
      <c r="BYG39" s="291"/>
      <c r="BYH39" s="291"/>
      <c r="BYI39" s="291"/>
      <c r="BYJ39" s="291"/>
      <c r="BYK39" s="291"/>
      <c r="BYL39" s="291"/>
      <c r="BYM39" s="291"/>
      <c r="BYN39" s="291"/>
      <c r="BYO39" s="291"/>
      <c r="BYP39" s="291"/>
      <c r="BYQ39" s="291"/>
      <c r="BYR39" s="291"/>
      <c r="BYS39" s="291"/>
      <c r="BYT39" s="291"/>
      <c r="BYU39" s="291"/>
      <c r="BYV39" s="291"/>
      <c r="BYW39" s="291"/>
      <c r="BYX39" s="291"/>
      <c r="BYY39" s="291"/>
      <c r="BYZ39" s="291"/>
      <c r="BZA39" s="291"/>
      <c r="BZB39" s="291"/>
      <c r="BZC39" s="291"/>
      <c r="BZD39" s="291"/>
      <c r="BZE39" s="291"/>
      <c r="BZF39" s="291"/>
      <c r="BZG39" s="291"/>
      <c r="BZH39" s="291"/>
      <c r="BZI39" s="291"/>
      <c r="BZJ39" s="291"/>
      <c r="BZK39" s="291"/>
      <c r="BZL39" s="291"/>
      <c r="BZM39" s="291"/>
      <c r="BZN39" s="291"/>
      <c r="BZO39" s="291"/>
      <c r="BZP39" s="291"/>
      <c r="BZQ39" s="291"/>
      <c r="BZR39" s="291"/>
      <c r="BZS39" s="291"/>
      <c r="BZT39" s="291"/>
      <c r="BZU39" s="291"/>
      <c r="BZV39" s="291"/>
      <c r="BZW39" s="291"/>
      <c r="BZX39" s="291"/>
      <c r="BZY39" s="291"/>
      <c r="BZZ39" s="291"/>
      <c r="CAA39" s="291"/>
      <c r="CAB39" s="291"/>
      <c r="CAC39" s="291"/>
      <c r="CAD39" s="291"/>
      <c r="CAE39" s="291"/>
      <c r="CAF39" s="291"/>
      <c r="CAG39" s="291"/>
      <c r="CAH39" s="291"/>
      <c r="CAI39" s="291"/>
      <c r="CAJ39" s="291"/>
      <c r="CAK39" s="291"/>
      <c r="CAL39" s="291"/>
      <c r="CAM39" s="291"/>
      <c r="CAN39" s="291"/>
      <c r="CAO39" s="291"/>
      <c r="CAP39" s="291"/>
      <c r="CAQ39" s="291"/>
      <c r="CAR39" s="291"/>
      <c r="CAS39" s="291"/>
      <c r="CAT39" s="291"/>
      <c r="CAU39" s="291"/>
      <c r="CAV39" s="291"/>
      <c r="CAW39" s="291"/>
      <c r="CAX39" s="291"/>
      <c r="CAY39" s="291"/>
      <c r="CAZ39" s="291"/>
      <c r="CBA39" s="291"/>
      <c r="CBB39" s="291"/>
      <c r="CBC39" s="291"/>
      <c r="CBD39" s="291"/>
      <c r="CBE39" s="291"/>
      <c r="CBF39" s="291"/>
      <c r="CBG39" s="291"/>
      <c r="CBH39" s="291"/>
      <c r="CBI39" s="291"/>
      <c r="CBJ39" s="291"/>
      <c r="CBK39" s="291"/>
      <c r="CBL39" s="291"/>
      <c r="CBM39" s="291"/>
      <c r="CBN39" s="291"/>
      <c r="CBO39" s="291"/>
      <c r="CBP39" s="291"/>
      <c r="CBQ39" s="291"/>
      <c r="CBR39" s="291"/>
      <c r="CBS39" s="291"/>
      <c r="CBT39" s="291"/>
      <c r="CBU39" s="291"/>
      <c r="CBV39" s="291"/>
      <c r="CBW39" s="291"/>
      <c r="CBX39" s="291"/>
      <c r="CBY39" s="291"/>
      <c r="CBZ39" s="291"/>
      <c r="CCA39" s="291"/>
      <c r="CCB39" s="291"/>
      <c r="CCC39" s="291"/>
      <c r="CCD39" s="291"/>
      <c r="CCE39" s="291"/>
      <c r="CCF39" s="291"/>
      <c r="CCG39" s="291"/>
      <c r="CCH39" s="291"/>
      <c r="CCI39" s="291"/>
      <c r="CCJ39" s="291"/>
      <c r="CCK39" s="291"/>
      <c r="CCL39" s="291"/>
      <c r="CCM39" s="291"/>
      <c r="CCN39" s="291"/>
      <c r="CCO39" s="291"/>
      <c r="CCP39" s="291"/>
      <c r="CCQ39" s="291"/>
      <c r="CCR39" s="291"/>
      <c r="CCS39" s="291"/>
      <c r="CCT39" s="291"/>
      <c r="CCU39" s="291"/>
      <c r="CCV39" s="291"/>
      <c r="CCW39" s="291"/>
      <c r="CCX39" s="291"/>
      <c r="CCY39" s="291"/>
      <c r="CCZ39" s="291"/>
      <c r="CDA39" s="291"/>
      <c r="CDB39" s="291"/>
      <c r="CDC39" s="291"/>
      <c r="CDD39" s="291"/>
      <c r="CDE39" s="291"/>
      <c r="CDF39" s="291"/>
      <c r="CDG39" s="291"/>
      <c r="CDH39" s="291"/>
      <c r="CDI39" s="291"/>
      <c r="CDJ39" s="291"/>
      <c r="CDK39" s="291"/>
      <c r="CDL39" s="291"/>
      <c r="CDM39" s="291"/>
      <c r="CDN39" s="291"/>
      <c r="CDO39" s="291"/>
      <c r="CDP39" s="291"/>
      <c r="CDQ39" s="291"/>
      <c r="CDR39" s="291"/>
      <c r="CDS39" s="291"/>
      <c r="CDT39" s="291"/>
      <c r="CDU39" s="291"/>
      <c r="CDV39" s="291"/>
      <c r="CDW39" s="291"/>
      <c r="CDX39" s="291"/>
      <c r="CDY39" s="291"/>
      <c r="CDZ39" s="291"/>
      <c r="CEA39" s="291"/>
      <c r="CEB39" s="291"/>
      <c r="CEC39" s="291"/>
      <c r="CED39" s="291"/>
      <c r="CEE39" s="291"/>
      <c r="CEF39" s="291"/>
      <c r="CEG39" s="291"/>
      <c r="CEH39" s="291"/>
      <c r="CEI39" s="291"/>
      <c r="CEJ39" s="291"/>
      <c r="CEK39" s="291"/>
      <c r="CEL39" s="291"/>
      <c r="CEM39" s="291"/>
      <c r="CEN39" s="291"/>
      <c r="CEO39" s="291"/>
      <c r="CEP39" s="291"/>
      <c r="CEQ39" s="291"/>
      <c r="CER39" s="291"/>
      <c r="CES39" s="291"/>
      <c r="CET39" s="291"/>
      <c r="CEU39" s="291"/>
      <c r="CEV39" s="291"/>
      <c r="CEW39" s="291"/>
      <c r="CEX39" s="291"/>
      <c r="CEY39" s="291"/>
      <c r="CEZ39" s="291"/>
      <c r="CFA39" s="291"/>
      <c r="CFB39" s="291"/>
      <c r="CFC39" s="291"/>
      <c r="CFD39" s="291"/>
      <c r="CFE39" s="291"/>
      <c r="CFF39" s="291"/>
      <c r="CFG39" s="291"/>
      <c r="CFH39" s="291"/>
      <c r="CFI39" s="291"/>
      <c r="CFJ39" s="291"/>
      <c r="CFK39" s="291"/>
      <c r="CFL39" s="291"/>
      <c r="CFM39" s="291"/>
      <c r="CFN39" s="291"/>
      <c r="CFO39" s="291"/>
      <c r="CFP39" s="291"/>
      <c r="CFQ39" s="291"/>
      <c r="CFR39" s="291"/>
      <c r="CFS39" s="291"/>
      <c r="CFT39" s="291"/>
      <c r="CFU39" s="291"/>
      <c r="CFV39" s="291"/>
      <c r="CFW39" s="291"/>
      <c r="CFX39" s="291"/>
      <c r="CFY39" s="291"/>
      <c r="CFZ39" s="291"/>
      <c r="CGA39" s="291"/>
      <c r="CGB39" s="291"/>
      <c r="CGC39" s="291"/>
      <c r="CGD39" s="291"/>
      <c r="CGE39" s="291"/>
      <c r="CGF39" s="291"/>
      <c r="CGG39" s="291"/>
      <c r="CGH39" s="291"/>
      <c r="CGI39" s="291"/>
      <c r="CGJ39" s="291"/>
      <c r="CGK39" s="291"/>
      <c r="CGL39" s="291"/>
      <c r="CGM39" s="291"/>
      <c r="CGN39" s="291"/>
      <c r="CGO39" s="291"/>
      <c r="CGP39" s="291"/>
      <c r="CGQ39" s="291"/>
      <c r="CGR39" s="291"/>
      <c r="CGS39" s="291"/>
      <c r="CGT39" s="291"/>
      <c r="CGU39" s="291"/>
      <c r="CGV39" s="291"/>
      <c r="CGW39" s="291"/>
      <c r="CGX39" s="291"/>
      <c r="CGY39" s="291"/>
      <c r="CGZ39" s="291"/>
      <c r="CHA39" s="291"/>
      <c r="CHB39" s="291"/>
      <c r="CHC39" s="291"/>
      <c r="CHD39" s="291"/>
      <c r="CHE39" s="291"/>
      <c r="CHF39" s="291"/>
      <c r="CHG39" s="291"/>
      <c r="CHH39" s="291"/>
      <c r="CHI39" s="291"/>
      <c r="CHJ39" s="291"/>
      <c r="CHK39" s="291"/>
      <c r="CHL39" s="291"/>
      <c r="CHM39" s="291"/>
      <c r="CHN39" s="291"/>
      <c r="CHO39" s="291"/>
      <c r="CHP39" s="291"/>
      <c r="CHQ39" s="291"/>
      <c r="CHR39" s="291"/>
      <c r="CHS39" s="291"/>
      <c r="CHT39" s="291"/>
      <c r="CHU39" s="291"/>
      <c r="CHV39" s="291"/>
      <c r="CHW39" s="291"/>
      <c r="CHX39" s="291"/>
      <c r="CHY39" s="291"/>
      <c r="CHZ39" s="291"/>
      <c r="CIA39" s="291"/>
      <c r="CIB39" s="291"/>
      <c r="CIC39" s="291"/>
      <c r="CID39" s="291"/>
      <c r="CIE39" s="291"/>
      <c r="CIF39" s="291"/>
      <c r="CIG39" s="291"/>
      <c r="CIH39" s="291"/>
      <c r="CII39" s="291"/>
      <c r="CIJ39" s="291"/>
      <c r="CIK39" s="291"/>
      <c r="CIL39" s="291"/>
      <c r="CIM39" s="291"/>
      <c r="CIN39" s="291"/>
      <c r="CIO39" s="291"/>
      <c r="CIP39" s="291"/>
      <c r="CIQ39" s="291"/>
      <c r="CIR39" s="291"/>
      <c r="CIS39" s="291"/>
      <c r="CIT39" s="291"/>
      <c r="CIU39" s="291"/>
      <c r="CIV39" s="291"/>
      <c r="CIW39" s="291"/>
      <c r="CIX39" s="291"/>
      <c r="CIY39" s="291"/>
      <c r="CIZ39" s="291"/>
      <c r="CJA39" s="291"/>
      <c r="CJB39" s="291"/>
      <c r="CJC39" s="291"/>
      <c r="CJD39" s="291"/>
      <c r="CJE39" s="291"/>
      <c r="CJF39" s="291"/>
      <c r="CJG39" s="291"/>
      <c r="CJH39" s="291"/>
      <c r="CJI39" s="291"/>
      <c r="CJJ39" s="291"/>
      <c r="CJK39" s="291"/>
      <c r="CJL39" s="291"/>
      <c r="CJM39" s="291"/>
      <c r="CJN39" s="291"/>
      <c r="CJO39" s="291"/>
      <c r="CJP39" s="291"/>
      <c r="CJQ39" s="291"/>
      <c r="CJR39" s="291"/>
      <c r="CJS39" s="291"/>
      <c r="CJT39" s="291"/>
      <c r="CJU39" s="291"/>
      <c r="CJV39" s="291"/>
      <c r="CJW39" s="291"/>
      <c r="CJX39" s="291"/>
      <c r="CJY39" s="291"/>
      <c r="CJZ39" s="291"/>
      <c r="CKA39" s="291"/>
      <c r="CKB39" s="291"/>
      <c r="CKC39" s="291"/>
      <c r="CKD39" s="291"/>
      <c r="CKE39" s="291"/>
      <c r="CKF39" s="291"/>
      <c r="CKG39" s="291"/>
      <c r="CKH39" s="291"/>
      <c r="CKI39" s="291"/>
      <c r="CKJ39" s="291"/>
      <c r="CKK39" s="291"/>
      <c r="CKL39" s="291"/>
      <c r="CKM39" s="291"/>
      <c r="CKN39" s="291"/>
      <c r="CKO39" s="291"/>
      <c r="CKP39" s="291"/>
      <c r="CKQ39" s="291"/>
      <c r="CKR39" s="291"/>
      <c r="CKS39" s="291"/>
      <c r="CKT39" s="291"/>
      <c r="CKU39" s="291"/>
      <c r="CKV39" s="291"/>
      <c r="CKW39" s="291"/>
      <c r="CKX39" s="291"/>
      <c r="CKY39" s="291"/>
      <c r="CKZ39" s="291"/>
      <c r="CLA39" s="291"/>
      <c r="CLB39" s="291"/>
      <c r="CLC39" s="291"/>
      <c r="CLD39" s="291"/>
      <c r="CLE39" s="291"/>
      <c r="CLF39" s="291"/>
      <c r="CLG39" s="291"/>
      <c r="CLH39" s="291"/>
      <c r="CLI39" s="291"/>
      <c r="CLJ39" s="291"/>
      <c r="CLK39" s="291"/>
      <c r="CLL39" s="291"/>
      <c r="CLM39" s="291"/>
      <c r="CLN39" s="291"/>
      <c r="CLO39" s="291"/>
      <c r="CLP39" s="291"/>
      <c r="CLQ39" s="291"/>
      <c r="CLR39" s="291"/>
      <c r="CLS39" s="291"/>
      <c r="CLT39" s="291"/>
      <c r="CLU39" s="291"/>
      <c r="CLV39" s="291"/>
      <c r="CLW39" s="291"/>
      <c r="CLX39" s="291"/>
      <c r="CLY39" s="291"/>
      <c r="CLZ39" s="291"/>
      <c r="CMA39" s="291"/>
      <c r="CMB39" s="291"/>
      <c r="CMC39" s="291"/>
      <c r="CMD39" s="291"/>
      <c r="CME39" s="291"/>
      <c r="CMF39" s="291"/>
      <c r="CMG39" s="291"/>
      <c r="CMH39" s="291"/>
      <c r="CMI39" s="291"/>
      <c r="CMJ39" s="291"/>
      <c r="CMK39" s="291"/>
      <c r="CML39" s="291"/>
      <c r="CMM39" s="291"/>
      <c r="CMN39" s="291"/>
      <c r="CMO39" s="291"/>
      <c r="CMP39" s="291"/>
      <c r="CMQ39" s="291"/>
      <c r="CMR39" s="291"/>
      <c r="CMS39" s="291"/>
      <c r="CMT39" s="291"/>
      <c r="CMU39" s="291"/>
      <c r="CMV39" s="291"/>
      <c r="CMW39" s="291"/>
      <c r="CMX39" s="291"/>
      <c r="CMY39" s="291"/>
      <c r="CMZ39" s="291"/>
      <c r="CNA39" s="291"/>
      <c r="CNB39" s="291"/>
      <c r="CNC39" s="291"/>
      <c r="CND39" s="291"/>
      <c r="CNE39" s="291"/>
      <c r="CNF39" s="291"/>
      <c r="CNG39" s="291"/>
      <c r="CNH39" s="291"/>
      <c r="CNI39" s="291"/>
      <c r="CNJ39" s="291"/>
      <c r="CNK39" s="291"/>
      <c r="CNL39" s="291"/>
      <c r="CNM39" s="291"/>
      <c r="CNN39" s="291"/>
      <c r="CNO39" s="291"/>
      <c r="CNP39" s="291"/>
      <c r="CNQ39" s="291"/>
      <c r="CNR39" s="291"/>
      <c r="CNS39" s="291"/>
      <c r="CNT39" s="291"/>
      <c r="CNU39" s="291"/>
      <c r="CNV39" s="291"/>
      <c r="CNW39" s="291"/>
      <c r="CNX39" s="291"/>
      <c r="CNY39" s="291"/>
      <c r="CNZ39" s="291"/>
      <c r="COA39" s="291"/>
      <c r="COB39" s="291"/>
      <c r="COC39" s="291"/>
      <c r="COD39" s="291"/>
      <c r="COE39" s="291"/>
      <c r="COF39" s="291"/>
      <c r="COG39" s="291"/>
      <c r="COH39" s="291"/>
      <c r="COI39" s="291"/>
      <c r="COJ39" s="291"/>
      <c r="COK39" s="291"/>
      <c r="COL39" s="291"/>
      <c r="COM39" s="291"/>
      <c r="CON39" s="291"/>
      <c r="COO39" s="291"/>
      <c r="COP39" s="291"/>
      <c r="COQ39" s="291"/>
      <c r="COR39" s="291"/>
      <c r="COS39" s="291"/>
      <c r="COT39" s="291"/>
      <c r="COU39" s="291"/>
      <c r="COV39" s="291"/>
      <c r="COW39" s="291"/>
      <c r="COX39" s="291"/>
      <c r="COY39" s="291"/>
      <c r="COZ39" s="291"/>
      <c r="CPA39" s="291"/>
      <c r="CPB39" s="291"/>
      <c r="CPC39" s="291"/>
      <c r="CPD39" s="291"/>
      <c r="CPE39" s="291"/>
      <c r="CPF39" s="291"/>
      <c r="CPG39" s="291"/>
      <c r="CPH39" s="291"/>
      <c r="CPI39" s="291"/>
      <c r="CPJ39" s="291"/>
      <c r="CPK39" s="291"/>
      <c r="CPL39" s="291"/>
      <c r="CPM39" s="291"/>
      <c r="CPN39" s="291"/>
      <c r="CPO39" s="291"/>
      <c r="CPP39" s="291"/>
      <c r="CPQ39" s="291"/>
      <c r="CPR39" s="291"/>
      <c r="CPS39" s="291"/>
      <c r="CPT39" s="291"/>
      <c r="CPU39" s="291"/>
      <c r="CPV39" s="291"/>
      <c r="CPW39" s="291"/>
      <c r="CPX39" s="291"/>
      <c r="CPY39" s="291"/>
      <c r="CPZ39" s="291"/>
      <c r="CQA39" s="291"/>
      <c r="CQB39" s="291"/>
      <c r="CQC39" s="291"/>
      <c r="CQD39" s="291"/>
      <c r="CQE39" s="291"/>
      <c r="CQF39" s="291"/>
      <c r="CQG39" s="291"/>
      <c r="CQH39" s="291"/>
      <c r="CQI39" s="291"/>
      <c r="CQJ39" s="291"/>
      <c r="CQK39" s="291"/>
      <c r="CQL39" s="291"/>
      <c r="CQM39" s="291"/>
      <c r="CQN39" s="291"/>
      <c r="CQO39" s="291"/>
      <c r="CQP39" s="291"/>
      <c r="CQQ39" s="291"/>
      <c r="CQR39" s="291"/>
      <c r="CQS39" s="291"/>
      <c r="CQT39" s="291"/>
      <c r="CQU39" s="291"/>
      <c r="CQV39" s="291"/>
      <c r="CQW39" s="291"/>
      <c r="CQX39" s="291"/>
      <c r="CQY39" s="291"/>
      <c r="CQZ39" s="291"/>
      <c r="CRA39" s="291"/>
      <c r="CRB39" s="291"/>
      <c r="CRC39" s="291"/>
      <c r="CRD39" s="291"/>
      <c r="CRE39" s="291"/>
      <c r="CRF39" s="291"/>
      <c r="CRG39" s="291"/>
      <c r="CRH39" s="291"/>
      <c r="CRI39" s="291"/>
      <c r="CRJ39" s="291"/>
      <c r="CRK39" s="291"/>
      <c r="CRL39" s="291"/>
      <c r="CRM39" s="291"/>
      <c r="CRN39" s="291"/>
      <c r="CRO39" s="291"/>
      <c r="CRP39" s="291"/>
      <c r="CRQ39" s="291"/>
      <c r="CRR39" s="291"/>
      <c r="CRS39" s="291"/>
      <c r="CRT39" s="291"/>
      <c r="CRU39" s="291"/>
      <c r="CRV39" s="291"/>
      <c r="CRW39" s="291"/>
      <c r="CRX39" s="291"/>
      <c r="CRY39" s="291"/>
      <c r="CRZ39" s="291"/>
      <c r="CSA39" s="291"/>
      <c r="CSB39" s="291"/>
      <c r="CSC39" s="291"/>
      <c r="CSD39" s="291"/>
      <c r="CSE39" s="291"/>
      <c r="CSF39" s="291"/>
      <c r="CSG39" s="291"/>
      <c r="CSH39" s="291"/>
      <c r="CSI39" s="291"/>
      <c r="CSJ39" s="291"/>
      <c r="CSK39" s="291"/>
      <c r="CSL39" s="291"/>
      <c r="CSM39" s="291"/>
      <c r="CSN39" s="291"/>
      <c r="CSO39" s="291"/>
      <c r="CSP39" s="291"/>
      <c r="CSQ39" s="291"/>
      <c r="CSR39" s="291"/>
      <c r="CSS39" s="291"/>
      <c r="CST39" s="291"/>
      <c r="CSU39" s="291"/>
      <c r="CSV39" s="291"/>
      <c r="CSW39" s="291"/>
      <c r="CSX39" s="291"/>
      <c r="CSY39" s="291"/>
      <c r="CSZ39" s="291"/>
      <c r="CTA39" s="291"/>
      <c r="CTB39" s="291"/>
      <c r="CTC39" s="291"/>
      <c r="CTD39" s="291"/>
      <c r="CTE39" s="291"/>
      <c r="CTF39" s="291"/>
      <c r="CTG39" s="291"/>
      <c r="CTH39" s="291"/>
      <c r="CTI39" s="291"/>
      <c r="CTJ39" s="291"/>
      <c r="CTK39" s="291"/>
      <c r="CTL39" s="291"/>
      <c r="CTM39" s="291"/>
      <c r="CTN39" s="291"/>
      <c r="CTO39" s="291"/>
      <c r="CTP39" s="291"/>
      <c r="CTQ39" s="291"/>
      <c r="CTR39" s="291"/>
      <c r="CTS39" s="291"/>
      <c r="CTT39" s="291"/>
      <c r="CTU39" s="291"/>
      <c r="CTV39" s="291"/>
      <c r="CTW39" s="291"/>
      <c r="CTX39" s="291"/>
      <c r="CTY39" s="291"/>
      <c r="CTZ39" s="291"/>
      <c r="CUA39" s="291"/>
      <c r="CUB39" s="291"/>
      <c r="CUC39" s="291"/>
      <c r="CUD39" s="291"/>
      <c r="CUE39" s="291"/>
      <c r="CUF39" s="291"/>
      <c r="CUG39" s="291"/>
      <c r="CUH39" s="291"/>
      <c r="CUI39" s="291"/>
      <c r="CUJ39" s="291"/>
      <c r="CUK39" s="291"/>
      <c r="CUL39" s="291"/>
      <c r="CUM39" s="291"/>
      <c r="CUN39" s="291"/>
      <c r="CUO39" s="291"/>
      <c r="CUP39" s="291"/>
      <c r="CUQ39" s="291"/>
      <c r="CUR39" s="291"/>
      <c r="CUS39" s="291"/>
      <c r="CUT39" s="291"/>
      <c r="CUU39" s="291"/>
      <c r="CUV39" s="291"/>
      <c r="CUW39" s="291"/>
      <c r="CUX39" s="291"/>
      <c r="CUY39" s="291"/>
      <c r="CUZ39" s="291"/>
      <c r="CVA39" s="291"/>
      <c r="CVB39" s="291"/>
      <c r="CVC39" s="291"/>
      <c r="CVD39" s="291"/>
      <c r="CVE39" s="291"/>
      <c r="CVF39" s="291"/>
      <c r="CVG39" s="291"/>
      <c r="CVH39" s="291"/>
      <c r="CVI39" s="291"/>
      <c r="CVJ39" s="291"/>
      <c r="CVK39" s="291"/>
      <c r="CVL39" s="291"/>
      <c r="CVM39" s="291"/>
      <c r="CVN39" s="291"/>
      <c r="CVO39" s="291"/>
      <c r="CVP39" s="291"/>
      <c r="CVQ39" s="291"/>
      <c r="CVR39" s="291"/>
      <c r="CVS39" s="291"/>
      <c r="CVT39" s="291"/>
      <c r="CVU39" s="291"/>
      <c r="CVV39" s="291"/>
      <c r="CVW39" s="291"/>
      <c r="CVX39" s="291"/>
      <c r="CVY39" s="291"/>
      <c r="CVZ39" s="291"/>
      <c r="CWA39" s="291"/>
      <c r="CWB39" s="291"/>
      <c r="CWC39" s="291"/>
      <c r="CWD39" s="291"/>
      <c r="CWE39" s="291"/>
      <c r="CWF39" s="291"/>
      <c r="CWG39" s="291"/>
      <c r="CWH39" s="291"/>
      <c r="CWI39" s="291"/>
      <c r="CWJ39" s="291"/>
      <c r="CWK39" s="291"/>
      <c r="CWL39" s="291"/>
      <c r="CWM39" s="291"/>
      <c r="CWN39" s="291"/>
      <c r="CWO39" s="291"/>
      <c r="CWP39" s="291"/>
      <c r="CWQ39" s="291"/>
      <c r="CWR39" s="291"/>
      <c r="CWS39" s="291"/>
      <c r="CWT39" s="291"/>
      <c r="CWU39" s="291"/>
      <c r="CWV39" s="291"/>
      <c r="CWW39" s="291"/>
      <c r="CWX39" s="291"/>
      <c r="CWY39" s="291"/>
      <c r="CWZ39" s="291"/>
      <c r="CXA39" s="291"/>
      <c r="CXB39" s="291"/>
      <c r="CXC39" s="291"/>
      <c r="CXD39" s="291"/>
      <c r="CXE39" s="291"/>
      <c r="CXF39" s="291"/>
      <c r="CXG39" s="291"/>
      <c r="CXH39" s="291"/>
      <c r="CXI39" s="291"/>
      <c r="CXJ39" s="291"/>
      <c r="CXK39" s="291"/>
      <c r="CXL39" s="291"/>
      <c r="CXM39" s="291"/>
      <c r="CXN39" s="291"/>
      <c r="CXO39" s="291"/>
      <c r="CXP39" s="291"/>
      <c r="CXQ39" s="291"/>
      <c r="CXR39" s="291"/>
      <c r="CXS39" s="291"/>
      <c r="CXT39" s="291"/>
      <c r="CXU39" s="291"/>
      <c r="CXV39" s="291"/>
      <c r="CXW39" s="291"/>
      <c r="CXX39" s="291"/>
      <c r="CXY39" s="291"/>
      <c r="CXZ39" s="291"/>
      <c r="CYA39" s="291"/>
      <c r="CYB39" s="291"/>
      <c r="CYC39" s="291"/>
      <c r="CYD39" s="291"/>
      <c r="CYE39" s="291"/>
      <c r="CYF39" s="291"/>
      <c r="CYG39" s="291"/>
      <c r="CYH39" s="291"/>
      <c r="CYI39" s="291"/>
      <c r="CYJ39" s="291"/>
      <c r="CYK39" s="291"/>
      <c r="CYL39" s="291"/>
      <c r="CYM39" s="291"/>
      <c r="CYN39" s="291"/>
      <c r="CYO39" s="291"/>
      <c r="CYP39" s="291"/>
      <c r="CYQ39" s="291"/>
      <c r="CYR39" s="291"/>
      <c r="CYS39" s="291"/>
      <c r="CYT39" s="291"/>
      <c r="CYU39" s="291"/>
      <c r="CYV39" s="291"/>
      <c r="CYW39" s="291"/>
      <c r="CYX39" s="291"/>
      <c r="CYY39" s="291"/>
      <c r="CYZ39" s="291"/>
      <c r="CZA39" s="291"/>
      <c r="CZB39" s="291"/>
      <c r="CZC39" s="291"/>
      <c r="CZD39" s="291"/>
      <c r="CZE39" s="291"/>
      <c r="CZF39" s="291"/>
      <c r="CZG39" s="291"/>
      <c r="CZH39" s="291"/>
      <c r="CZI39" s="291"/>
      <c r="CZJ39" s="291"/>
      <c r="CZK39" s="291"/>
      <c r="CZL39" s="291"/>
      <c r="CZM39" s="291"/>
      <c r="CZN39" s="291"/>
      <c r="CZO39" s="291"/>
      <c r="CZP39" s="291"/>
      <c r="CZQ39" s="291"/>
      <c r="CZR39" s="291"/>
      <c r="CZS39" s="291"/>
      <c r="CZT39" s="291"/>
      <c r="CZU39" s="291"/>
      <c r="CZV39" s="291"/>
      <c r="CZW39" s="291"/>
      <c r="CZX39" s="291"/>
      <c r="CZY39" s="291"/>
      <c r="CZZ39" s="291"/>
      <c r="DAA39" s="291"/>
      <c r="DAB39" s="291"/>
      <c r="DAC39" s="291"/>
      <c r="DAD39" s="291"/>
      <c r="DAE39" s="291"/>
      <c r="DAF39" s="291"/>
      <c r="DAG39" s="291"/>
      <c r="DAH39" s="291"/>
      <c r="DAI39" s="291"/>
      <c r="DAJ39" s="291"/>
      <c r="DAK39" s="291"/>
      <c r="DAL39" s="291"/>
      <c r="DAM39" s="291"/>
      <c r="DAN39" s="291"/>
      <c r="DAO39" s="291"/>
      <c r="DAP39" s="291"/>
      <c r="DAQ39" s="291"/>
      <c r="DAR39" s="291"/>
      <c r="DAS39" s="291"/>
      <c r="DAT39" s="291"/>
      <c r="DAU39" s="291"/>
      <c r="DAV39" s="291"/>
      <c r="DAW39" s="291"/>
      <c r="DAX39" s="291"/>
      <c r="DAY39" s="291"/>
      <c r="DAZ39" s="291"/>
      <c r="DBA39" s="291"/>
      <c r="DBB39" s="291"/>
      <c r="DBC39" s="291"/>
      <c r="DBD39" s="291"/>
      <c r="DBE39" s="291"/>
      <c r="DBF39" s="291"/>
      <c r="DBG39" s="291"/>
      <c r="DBH39" s="291"/>
      <c r="DBI39" s="291"/>
      <c r="DBJ39" s="291"/>
      <c r="DBK39" s="291"/>
      <c r="DBL39" s="291"/>
      <c r="DBM39" s="291"/>
      <c r="DBN39" s="291"/>
      <c r="DBO39" s="291"/>
      <c r="DBP39" s="291"/>
      <c r="DBQ39" s="291"/>
      <c r="DBR39" s="291"/>
      <c r="DBS39" s="291"/>
      <c r="DBT39" s="291"/>
      <c r="DBU39" s="291"/>
      <c r="DBV39" s="291"/>
      <c r="DBW39" s="291"/>
      <c r="DBX39" s="291"/>
      <c r="DBY39" s="291"/>
      <c r="DBZ39" s="291"/>
      <c r="DCA39" s="291"/>
      <c r="DCB39" s="291"/>
      <c r="DCC39" s="291"/>
      <c r="DCD39" s="291"/>
      <c r="DCE39" s="291"/>
      <c r="DCF39" s="291"/>
      <c r="DCG39" s="291"/>
      <c r="DCH39" s="291"/>
      <c r="DCI39" s="291"/>
      <c r="DCJ39" s="291"/>
      <c r="DCK39" s="291"/>
      <c r="DCL39" s="291"/>
      <c r="DCM39" s="291"/>
      <c r="DCN39" s="291"/>
      <c r="DCO39" s="291"/>
      <c r="DCP39" s="291"/>
      <c r="DCQ39" s="291"/>
      <c r="DCR39" s="291"/>
      <c r="DCS39" s="291"/>
      <c r="DCT39" s="291"/>
      <c r="DCU39" s="291"/>
      <c r="DCV39" s="291"/>
      <c r="DCW39" s="291"/>
      <c r="DCX39" s="291"/>
      <c r="DCY39" s="291"/>
      <c r="DCZ39" s="291"/>
      <c r="DDA39" s="291"/>
      <c r="DDB39" s="291"/>
      <c r="DDC39" s="291"/>
      <c r="DDD39" s="291"/>
      <c r="DDE39" s="291"/>
      <c r="DDF39" s="291"/>
      <c r="DDG39" s="291"/>
      <c r="DDH39" s="291"/>
      <c r="DDI39" s="291"/>
      <c r="DDJ39" s="291"/>
      <c r="DDK39" s="291"/>
      <c r="DDL39" s="291"/>
      <c r="DDM39" s="291"/>
      <c r="DDN39" s="291"/>
      <c r="DDO39" s="291"/>
      <c r="DDP39" s="291"/>
      <c r="DDQ39" s="291"/>
      <c r="DDR39" s="291"/>
      <c r="DDS39" s="291"/>
      <c r="DDT39" s="291"/>
      <c r="DDU39" s="291"/>
      <c r="DDV39" s="291"/>
      <c r="DDW39" s="291"/>
      <c r="DDX39" s="291"/>
      <c r="DDY39" s="291"/>
      <c r="DDZ39" s="291"/>
      <c r="DEA39" s="291"/>
      <c r="DEB39" s="291"/>
      <c r="DEC39" s="291"/>
      <c r="DED39" s="291"/>
      <c r="DEE39" s="291"/>
      <c r="DEF39" s="291"/>
      <c r="DEG39" s="291"/>
      <c r="DEH39" s="291"/>
      <c r="DEI39" s="291"/>
      <c r="DEJ39" s="291"/>
      <c r="DEK39" s="291"/>
      <c r="DEL39" s="291"/>
      <c r="DEM39" s="291"/>
      <c r="DEN39" s="291"/>
      <c r="DEO39" s="291"/>
      <c r="DEP39" s="291"/>
      <c r="DEQ39" s="291"/>
      <c r="DER39" s="291"/>
      <c r="DES39" s="291"/>
      <c r="DET39" s="291"/>
      <c r="DEU39" s="291"/>
      <c r="DEV39" s="291"/>
      <c r="DEW39" s="291"/>
      <c r="DEX39" s="291"/>
      <c r="DEY39" s="291"/>
      <c r="DEZ39" s="291"/>
      <c r="DFA39" s="291"/>
      <c r="DFB39" s="291"/>
      <c r="DFC39" s="291"/>
      <c r="DFD39" s="291"/>
      <c r="DFE39" s="291"/>
      <c r="DFF39" s="291"/>
      <c r="DFG39" s="291"/>
      <c r="DFH39" s="291"/>
      <c r="DFI39" s="291"/>
      <c r="DFJ39" s="291"/>
      <c r="DFK39" s="291"/>
      <c r="DFL39" s="291"/>
      <c r="DFM39" s="291"/>
      <c r="DFN39" s="291"/>
      <c r="DFO39" s="291"/>
      <c r="DFP39" s="291"/>
      <c r="DFQ39" s="291"/>
      <c r="DFR39" s="291"/>
      <c r="DFS39" s="291"/>
      <c r="DFT39" s="291"/>
      <c r="DFU39" s="291"/>
      <c r="DFV39" s="291"/>
      <c r="DFW39" s="291"/>
      <c r="DFX39" s="291"/>
      <c r="DFY39" s="291"/>
      <c r="DFZ39" s="291"/>
      <c r="DGA39" s="291"/>
      <c r="DGB39" s="291"/>
      <c r="DGC39" s="291"/>
      <c r="DGD39" s="291"/>
      <c r="DGE39" s="291"/>
      <c r="DGF39" s="291"/>
      <c r="DGG39" s="291"/>
      <c r="DGH39" s="291"/>
      <c r="DGI39" s="291"/>
      <c r="DGJ39" s="291"/>
      <c r="DGK39" s="291"/>
      <c r="DGL39" s="291"/>
      <c r="DGM39" s="291"/>
      <c r="DGN39" s="291"/>
      <c r="DGO39" s="291"/>
      <c r="DGP39" s="291"/>
      <c r="DGQ39" s="291"/>
      <c r="DGR39" s="291"/>
      <c r="DGS39" s="291"/>
      <c r="DGT39" s="291"/>
      <c r="DGU39" s="291"/>
      <c r="DGV39" s="291"/>
      <c r="DGW39" s="291"/>
      <c r="DGX39" s="291"/>
      <c r="DGY39" s="291"/>
      <c r="DGZ39" s="291"/>
      <c r="DHA39" s="291"/>
      <c r="DHB39" s="291"/>
      <c r="DHC39" s="291"/>
      <c r="DHD39" s="291"/>
      <c r="DHE39" s="291"/>
      <c r="DHF39" s="291"/>
      <c r="DHG39" s="291"/>
      <c r="DHH39" s="291"/>
      <c r="DHI39" s="291"/>
      <c r="DHJ39" s="291"/>
      <c r="DHK39" s="291"/>
      <c r="DHL39" s="291"/>
      <c r="DHM39" s="291"/>
      <c r="DHN39" s="291"/>
      <c r="DHO39" s="291"/>
      <c r="DHP39" s="291"/>
      <c r="DHQ39" s="291"/>
      <c r="DHR39" s="291"/>
      <c r="DHS39" s="291"/>
      <c r="DHT39" s="291"/>
      <c r="DHU39" s="291"/>
      <c r="DHV39" s="291"/>
      <c r="DHW39" s="291"/>
      <c r="DHX39" s="291"/>
      <c r="DHY39" s="291"/>
      <c r="DHZ39" s="291"/>
      <c r="DIA39" s="291"/>
      <c r="DIB39" s="291"/>
      <c r="DIC39" s="291"/>
      <c r="DID39" s="291"/>
      <c r="DIE39" s="291"/>
      <c r="DIF39" s="291"/>
      <c r="DIG39" s="291"/>
      <c r="DIH39" s="291"/>
      <c r="DII39" s="291"/>
      <c r="DIJ39" s="291"/>
      <c r="DIK39" s="291"/>
      <c r="DIL39" s="291"/>
      <c r="DIM39" s="291"/>
      <c r="DIN39" s="291"/>
      <c r="DIO39" s="291"/>
      <c r="DIP39" s="291"/>
      <c r="DIQ39" s="291"/>
      <c r="DIR39" s="291"/>
      <c r="DIS39" s="291"/>
      <c r="DIT39" s="291"/>
      <c r="DIU39" s="291"/>
      <c r="DIV39" s="291"/>
      <c r="DIW39" s="291"/>
      <c r="DIX39" s="291"/>
      <c r="DIY39" s="291"/>
      <c r="DIZ39" s="291"/>
      <c r="DJA39" s="291"/>
      <c r="DJB39" s="291"/>
      <c r="DJC39" s="291"/>
      <c r="DJD39" s="291"/>
      <c r="DJE39" s="291"/>
      <c r="DJF39" s="291"/>
      <c r="DJG39" s="291"/>
      <c r="DJH39" s="291"/>
      <c r="DJI39" s="291"/>
      <c r="DJJ39" s="291"/>
      <c r="DJK39" s="291"/>
      <c r="DJL39" s="291"/>
      <c r="DJM39" s="291"/>
      <c r="DJN39" s="291"/>
      <c r="DJO39" s="291"/>
      <c r="DJP39" s="291"/>
      <c r="DJQ39" s="291"/>
      <c r="DJR39" s="291"/>
      <c r="DJS39" s="291"/>
      <c r="DJT39" s="291"/>
      <c r="DJU39" s="291"/>
      <c r="DJV39" s="291"/>
      <c r="DJW39" s="291"/>
      <c r="DJX39" s="291"/>
      <c r="DJY39" s="291"/>
      <c r="DJZ39" s="291"/>
      <c r="DKA39" s="291"/>
      <c r="DKB39" s="291"/>
      <c r="DKC39" s="291"/>
      <c r="DKD39" s="291"/>
      <c r="DKE39" s="291"/>
      <c r="DKF39" s="291"/>
      <c r="DKG39" s="291"/>
      <c r="DKH39" s="291"/>
      <c r="DKI39" s="291"/>
      <c r="DKJ39" s="291"/>
      <c r="DKK39" s="291"/>
      <c r="DKL39" s="291"/>
      <c r="DKM39" s="291"/>
      <c r="DKN39" s="291"/>
      <c r="DKO39" s="291"/>
      <c r="DKP39" s="291"/>
      <c r="DKQ39" s="291"/>
      <c r="DKR39" s="291"/>
      <c r="DKS39" s="291"/>
      <c r="DKT39" s="291"/>
      <c r="DKU39" s="291"/>
      <c r="DKV39" s="291"/>
      <c r="DKW39" s="291"/>
      <c r="DKX39" s="291"/>
      <c r="DKY39" s="291"/>
      <c r="DKZ39" s="291"/>
      <c r="DLA39" s="291"/>
      <c r="DLB39" s="291"/>
      <c r="DLC39" s="291"/>
      <c r="DLD39" s="291"/>
      <c r="DLE39" s="291"/>
      <c r="DLF39" s="291"/>
      <c r="DLG39" s="291"/>
      <c r="DLH39" s="291"/>
      <c r="DLI39" s="291"/>
      <c r="DLJ39" s="291"/>
      <c r="DLK39" s="291"/>
      <c r="DLL39" s="291"/>
      <c r="DLM39" s="291"/>
      <c r="DLN39" s="291"/>
      <c r="DLO39" s="291"/>
      <c r="DLP39" s="291"/>
      <c r="DLQ39" s="291"/>
      <c r="DLR39" s="291"/>
      <c r="DLS39" s="291"/>
      <c r="DLT39" s="291"/>
      <c r="DLU39" s="291"/>
      <c r="DLV39" s="291"/>
      <c r="DLW39" s="291"/>
      <c r="DLX39" s="291"/>
      <c r="DLY39" s="291"/>
      <c r="DLZ39" s="291"/>
      <c r="DMA39" s="291"/>
      <c r="DMB39" s="291"/>
      <c r="DMC39" s="291"/>
      <c r="DMD39" s="291"/>
      <c r="DME39" s="291"/>
      <c r="DMF39" s="291"/>
      <c r="DMG39" s="291"/>
      <c r="DMH39" s="291"/>
      <c r="DMI39" s="291"/>
      <c r="DMJ39" s="291"/>
      <c r="DMK39" s="291"/>
      <c r="DML39" s="291"/>
      <c r="DMM39" s="291"/>
      <c r="DMN39" s="291"/>
      <c r="DMO39" s="291"/>
      <c r="DMP39" s="291"/>
      <c r="DMQ39" s="291"/>
      <c r="DMR39" s="291"/>
      <c r="DMS39" s="291"/>
      <c r="DMT39" s="291"/>
      <c r="DMU39" s="291"/>
      <c r="DMV39" s="291"/>
      <c r="DMW39" s="291"/>
      <c r="DMX39" s="291"/>
      <c r="DMY39" s="291"/>
      <c r="DMZ39" s="291"/>
      <c r="DNA39" s="291"/>
      <c r="DNB39" s="291"/>
      <c r="DNC39" s="291"/>
      <c r="DND39" s="291"/>
      <c r="DNE39" s="291"/>
      <c r="DNF39" s="291"/>
      <c r="DNG39" s="291"/>
      <c r="DNH39" s="291"/>
      <c r="DNI39" s="291"/>
      <c r="DNJ39" s="291"/>
      <c r="DNK39" s="291"/>
      <c r="DNL39" s="291"/>
      <c r="DNM39" s="291"/>
      <c r="DNN39" s="291"/>
      <c r="DNO39" s="291"/>
      <c r="DNP39" s="291"/>
      <c r="DNQ39" s="291"/>
      <c r="DNR39" s="291"/>
      <c r="DNS39" s="291"/>
      <c r="DNT39" s="291"/>
      <c r="DNU39" s="291"/>
      <c r="DNV39" s="291"/>
      <c r="DNW39" s="291"/>
      <c r="DNX39" s="291"/>
      <c r="DNY39" s="291"/>
      <c r="DNZ39" s="291"/>
      <c r="DOA39" s="291"/>
      <c r="DOB39" s="291"/>
      <c r="DOC39" s="291"/>
      <c r="DOD39" s="291"/>
      <c r="DOE39" s="291"/>
      <c r="DOF39" s="291"/>
      <c r="DOG39" s="291"/>
      <c r="DOH39" s="291"/>
      <c r="DOI39" s="291"/>
      <c r="DOJ39" s="291"/>
      <c r="DOK39" s="291"/>
      <c r="DOL39" s="291"/>
      <c r="DOM39" s="291"/>
      <c r="DON39" s="291"/>
      <c r="DOO39" s="291"/>
      <c r="DOP39" s="291"/>
      <c r="DOQ39" s="291"/>
      <c r="DOR39" s="291"/>
      <c r="DOS39" s="291"/>
      <c r="DOT39" s="291"/>
      <c r="DOU39" s="291"/>
      <c r="DOV39" s="291"/>
      <c r="DOW39" s="291"/>
      <c r="DOX39" s="291"/>
      <c r="DOY39" s="291"/>
      <c r="DOZ39" s="291"/>
      <c r="DPA39" s="291"/>
      <c r="DPB39" s="291"/>
      <c r="DPC39" s="291"/>
      <c r="DPD39" s="291"/>
      <c r="DPE39" s="291"/>
      <c r="DPF39" s="291"/>
      <c r="DPG39" s="291"/>
      <c r="DPH39" s="291"/>
      <c r="DPI39" s="291"/>
      <c r="DPJ39" s="291"/>
      <c r="DPK39" s="291"/>
      <c r="DPL39" s="291"/>
      <c r="DPM39" s="291"/>
      <c r="DPN39" s="291"/>
      <c r="DPO39" s="291"/>
      <c r="DPP39" s="291"/>
      <c r="DPQ39" s="291"/>
      <c r="DPR39" s="291"/>
      <c r="DPS39" s="291"/>
      <c r="DPT39" s="291"/>
      <c r="DPU39" s="291"/>
      <c r="DPV39" s="291"/>
      <c r="DPW39" s="291"/>
      <c r="DPX39" s="291"/>
      <c r="DPY39" s="291"/>
      <c r="DPZ39" s="291"/>
      <c r="DQA39" s="291"/>
      <c r="DQB39" s="291"/>
      <c r="DQC39" s="291"/>
      <c r="DQD39" s="291"/>
      <c r="DQE39" s="291"/>
      <c r="DQF39" s="291"/>
      <c r="DQG39" s="291"/>
      <c r="DQH39" s="291"/>
      <c r="DQI39" s="291"/>
      <c r="DQJ39" s="291"/>
      <c r="DQK39" s="291"/>
      <c r="DQL39" s="291"/>
      <c r="DQM39" s="291"/>
      <c r="DQN39" s="291"/>
      <c r="DQO39" s="291"/>
      <c r="DQP39" s="291"/>
      <c r="DQQ39" s="291"/>
      <c r="DQR39" s="291"/>
      <c r="DQS39" s="291"/>
      <c r="DQT39" s="291"/>
      <c r="DQU39" s="291"/>
      <c r="DQV39" s="291"/>
      <c r="DQW39" s="291"/>
      <c r="DQX39" s="291"/>
      <c r="DQY39" s="291"/>
      <c r="DQZ39" s="291"/>
      <c r="DRA39" s="291"/>
      <c r="DRB39" s="291"/>
      <c r="DRC39" s="291"/>
      <c r="DRD39" s="291"/>
      <c r="DRE39" s="291"/>
      <c r="DRF39" s="291"/>
      <c r="DRG39" s="291"/>
      <c r="DRH39" s="291"/>
      <c r="DRI39" s="291"/>
      <c r="DRJ39" s="291"/>
      <c r="DRK39" s="291"/>
      <c r="DRL39" s="291"/>
      <c r="DRM39" s="291"/>
      <c r="DRN39" s="291"/>
      <c r="DRO39" s="291"/>
      <c r="DRP39" s="291"/>
      <c r="DRQ39" s="291"/>
      <c r="DRR39" s="291"/>
      <c r="DRS39" s="291"/>
      <c r="DRT39" s="291"/>
      <c r="DRU39" s="291"/>
      <c r="DRV39" s="291"/>
      <c r="DRW39" s="291"/>
      <c r="DRX39" s="291"/>
      <c r="DRY39" s="291"/>
      <c r="DRZ39" s="291"/>
      <c r="DSA39" s="291"/>
      <c r="DSB39" s="291"/>
      <c r="DSC39" s="291"/>
      <c r="DSD39" s="291"/>
      <c r="DSE39" s="291"/>
      <c r="DSF39" s="291"/>
      <c r="DSG39" s="291"/>
      <c r="DSH39" s="291"/>
      <c r="DSI39" s="291"/>
      <c r="DSJ39" s="291"/>
      <c r="DSK39" s="291"/>
      <c r="DSL39" s="291"/>
      <c r="DSM39" s="291"/>
      <c r="DSN39" s="291"/>
      <c r="DSO39" s="291"/>
      <c r="DSP39" s="291"/>
      <c r="DSQ39" s="291"/>
      <c r="DSR39" s="291"/>
      <c r="DSS39" s="291"/>
      <c r="DST39" s="291"/>
      <c r="DSU39" s="291"/>
      <c r="DSV39" s="291"/>
      <c r="DSW39" s="291"/>
      <c r="DSX39" s="291"/>
      <c r="DSY39" s="291"/>
      <c r="DSZ39" s="291"/>
      <c r="DTA39" s="291"/>
      <c r="DTB39" s="291"/>
      <c r="DTC39" s="291"/>
      <c r="DTD39" s="291"/>
      <c r="DTE39" s="291"/>
      <c r="DTF39" s="291"/>
      <c r="DTG39" s="291"/>
      <c r="DTH39" s="291"/>
      <c r="DTI39" s="291"/>
      <c r="DTJ39" s="291"/>
      <c r="DTK39" s="291"/>
      <c r="DTL39" s="291"/>
      <c r="DTM39" s="291"/>
      <c r="DTN39" s="291"/>
      <c r="DTO39" s="291"/>
      <c r="DTP39" s="291"/>
      <c r="DTQ39" s="291"/>
      <c r="DTR39" s="291"/>
      <c r="DTS39" s="291"/>
      <c r="DTT39" s="291"/>
      <c r="DTU39" s="291"/>
      <c r="DTV39" s="291"/>
      <c r="DTW39" s="291"/>
      <c r="DTX39" s="291"/>
      <c r="DTY39" s="291"/>
      <c r="DTZ39" s="291"/>
      <c r="DUA39" s="291"/>
      <c r="DUB39" s="291"/>
      <c r="DUC39" s="291"/>
      <c r="DUD39" s="291"/>
      <c r="DUE39" s="291"/>
      <c r="DUF39" s="291"/>
      <c r="DUG39" s="291"/>
      <c r="DUH39" s="291"/>
      <c r="DUI39" s="291"/>
      <c r="DUJ39" s="291"/>
      <c r="DUK39" s="291"/>
      <c r="DUL39" s="291"/>
      <c r="DUM39" s="291"/>
      <c r="DUN39" s="291"/>
      <c r="DUO39" s="291"/>
      <c r="DUP39" s="291"/>
      <c r="DUQ39" s="291"/>
      <c r="DUR39" s="291"/>
      <c r="DUS39" s="291"/>
      <c r="DUT39" s="291"/>
      <c r="DUU39" s="291"/>
      <c r="DUV39" s="291"/>
      <c r="DUW39" s="291"/>
      <c r="DUX39" s="291"/>
      <c r="DUY39" s="291"/>
      <c r="DUZ39" s="291"/>
      <c r="DVA39" s="291"/>
      <c r="DVB39" s="291"/>
      <c r="DVC39" s="291"/>
      <c r="DVD39" s="291"/>
      <c r="DVE39" s="291"/>
      <c r="DVF39" s="291"/>
      <c r="DVG39" s="291"/>
      <c r="DVH39" s="291"/>
      <c r="DVI39" s="291"/>
      <c r="DVJ39" s="291"/>
      <c r="DVK39" s="291"/>
      <c r="DVL39" s="291"/>
      <c r="DVM39" s="291"/>
      <c r="DVN39" s="291"/>
      <c r="DVO39" s="291"/>
      <c r="DVP39" s="291"/>
      <c r="DVQ39" s="291"/>
      <c r="DVR39" s="291"/>
      <c r="DVS39" s="291"/>
      <c r="DVT39" s="291"/>
      <c r="DVU39" s="291"/>
      <c r="DVV39" s="291"/>
      <c r="DVW39" s="291"/>
      <c r="DVX39" s="291"/>
      <c r="DVY39" s="291"/>
      <c r="DVZ39" s="291"/>
      <c r="DWA39" s="291"/>
      <c r="DWB39" s="291"/>
      <c r="DWC39" s="291"/>
      <c r="DWD39" s="291"/>
      <c r="DWE39" s="291"/>
      <c r="DWF39" s="291"/>
      <c r="DWG39" s="291"/>
      <c r="DWH39" s="291"/>
      <c r="DWI39" s="291"/>
      <c r="DWJ39" s="291"/>
      <c r="DWK39" s="291"/>
      <c r="DWL39" s="291"/>
      <c r="DWM39" s="291"/>
      <c r="DWN39" s="291"/>
      <c r="DWO39" s="291"/>
      <c r="DWP39" s="291"/>
      <c r="DWQ39" s="291"/>
      <c r="DWR39" s="291"/>
      <c r="DWS39" s="291"/>
      <c r="DWT39" s="291"/>
      <c r="DWU39" s="291"/>
      <c r="DWV39" s="291"/>
      <c r="DWW39" s="291"/>
      <c r="DWX39" s="291"/>
      <c r="DWY39" s="291"/>
      <c r="DWZ39" s="291"/>
      <c r="DXA39" s="291"/>
      <c r="DXB39" s="291"/>
      <c r="DXC39" s="291"/>
      <c r="DXD39" s="291"/>
      <c r="DXE39" s="291"/>
      <c r="DXF39" s="291"/>
      <c r="DXG39" s="291"/>
      <c r="DXH39" s="291"/>
      <c r="DXI39" s="291"/>
      <c r="DXJ39" s="291"/>
      <c r="DXK39" s="291"/>
      <c r="DXL39" s="291"/>
      <c r="DXM39" s="291"/>
      <c r="DXN39" s="291"/>
      <c r="DXO39" s="291"/>
      <c r="DXP39" s="291"/>
      <c r="DXQ39" s="291"/>
      <c r="DXR39" s="291"/>
      <c r="DXS39" s="291"/>
      <c r="DXT39" s="291"/>
      <c r="DXU39" s="291"/>
      <c r="DXV39" s="291"/>
      <c r="DXW39" s="291"/>
      <c r="DXX39" s="291"/>
      <c r="DXY39" s="291"/>
      <c r="DXZ39" s="291"/>
      <c r="DYA39" s="291"/>
      <c r="DYB39" s="291"/>
      <c r="DYC39" s="291"/>
      <c r="DYD39" s="291"/>
      <c r="DYE39" s="291"/>
      <c r="DYF39" s="291"/>
      <c r="DYG39" s="291"/>
      <c r="DYH39" s="291"/>
      <c r="DYI39" s="291"/>
      <c r="DYJ39" s="291"/>
      <c r="DYK39" s="291"/>
      <c r="DYL39" s="291"/>
      <c r="DYM39" s="291"/>
      <c r="DYN39" s="291"/>
      <c r="DYO39" s="291"/>
      <c r="DYP39" s="291"/>
      <c r="DYQ39" s="291"/>
      <c r="DYR39" s="291"/>
      <c r="DYS39" s="291"/>
      <c r="DYT39" s="291"/>
      <c r="DYU39" s="291"/>
      <c r="DYV39" s="291"/>
      <c r="DYW39" s="291"/>
      <c r="DYX39" s="291"/>
      <c r="DYY39" s="291"/>
      <c r="DYZ39" s="291"/>
      <c r="DZA39" s="291"/>
      <c r="DZB39" s="291"/>
      <c r="DZC39" s="291"/>
      <c r="DZD39" s="291"/>
      <c r="DZE39" s="291"/>
      <c r="DZF39" s="291"/>
      <c r="DZG39" s="291"/>
      <c r="DZH39" s="291"/>
      <c r="DZI39" s="291"/>
      <c r="DZJ39" s="291"/>
      <c r="DZK39" s="291"/>
      <c r="DZL39" s="291"/>
      <c r="DZM39" s="291"/>
      <c r="DZN39" s="291"/>
      <c r="DZO39" s="291"/>
      <c r="DZP39" s="291"/>
      <c r="DZQ39" s="291"/>
      <c r="DZR39" s="291"/>
      <c r="DZS39" s="291"/>
      <c r="DZT39" s="291"/>
      <c r="DZU39" s="291"/>
      <c r="DZV39" s="291"/>
      <c r="DZW39" s="291"/>
      <c r="DZX39" s="291"/>
      <c r="DZY39" s="291"/>
      <c r="DZZ39" s="291"/>
      <c r="EAA39" s="291"/>
      <c r="EAB39" s="291"/>
      <c r="EAC39" s="291"/>
      <c r="EAD39" s="291"/>
      <c r="EAE39" s="291"/>
      <c r="EAF39" s="291"/>
      <c r="EAG39" s="291"/>
      <c r="EAH39" s="291"/>
      <c r="EAI39" s="291"/>
      <c r="EAJ39" s="291"/>
      <c r="EAK39" s="291"/>
      <c r="EAL39" s="291"/>
      <c r="EAM39" s="291"/>
      <c r="EAN39" s="291"/>
      <c r="EAO39" s="291"/>
      <c r="EAP39" s="291"/>
      <c r="EAQ39" s="291"/>
      <c r="EAR39" s="291"/>
      <c r="EAS39" s="291"/>
      <c r="EAT39" s="291"/>
      <c r="EAU39" s="291"/>
      <c r="EAV39" s="291"/>
      <c r="EAW39" s="291"/>
      <c r="EAX39" s="291"/>
      <c r="EAY39" s="291"/>
      <c r="EAZ39" s="291"/>
      <c r="EBA39" s="291"/>
      <c r="EBB39" s="291"/>
      <c r="EBC39" s="291"/>
      <c r="EBD39" s="291"/>
      <c r="EBE39" s="291"/>
      <c r="EBF39" s="291"/>
      <c r="EBG39" s="291"/>
      <c r="EBH39" s="291"/>
      <c r="EBI39" s="291"/>
      <c r="EBJ39" s="291"/>
      <c r="EBK39" s="291"/>
      <c r="EBL39" s="291"/>
      <c r="EBM39" s="291"/>
      <c r="EBN39" s="291"/>
      <c r="EBO39" s="291"/>
      <c r="EBP39" s="291"/>
      <c r="EBQ39" s="291"/>
      <c r="EBR39" s="291"/>
      <c r="EBS39" s="291"/>
      <c r="EBT39" s="291"/>
      <c r="EBU39" s="291"/>
      <c r="EBV39" s="291"/>
      <c r="EBW39" s="291"/>
      <c r="EBX39" s="291"/>
      <c r="EBY39" s="291"/>
      <c r="EBZ39" s="291"/>
      <c r="ECA39" s="291"/>
      <c r="ECB39" s="291"/>
      <c r="ECC39" s="291"/>
      <c r="ECD39" s="291"/>
      <c r="ECE39" s="291"/>
      <c r="ECF39" s="291"/>
      <c r="ECG39" s="291"/>
      <c r="ECH39" s="291"/>
      <c r="ECI39" s="291"/>
      <c r="ECJ39" s="291"/>
      <c r="ECK39" s="291"/>
      <c r="ECL39" s="291"/>
      <c r="ECM39" s="291"/>
      <c r="ECN39" s="291"/>
      <c r="ECO39" s="291"/>
      <c r="ECP39" s="291"/>
      <c r="ECQ39" s="291"/>
      <c r="ECR39" s="291"/>
      <c r="ECS39" s="291"/>
      <c r="ECT39" s="291"/>
      <c r="ECU39" s="291"/>
      <c r="ECV39" s="291"/>
      <c r="ECW39" s="291"/>
      <c r="ECX39" s="291"/>
      <c r="ECY39" s="291"/>
      <c r="ECZ39" s="291"/>
      <c r="EDA39" s="291"/>
      <c r="EDB39" s="291"/>
      <c r="EDC39" s="291"/>
      <c r="EDD39" s="291"/>
      <c r="EDE39" s="291"/>
      <c r="EDF39" s="291"/>
      <c r="EDG39" s="291"/>
      <c r="EDH39" s="291"/>
      <c r="EDI39" s="291"/>
      <c r="EDJ39" s="291"/>
      <c r="EDK39" s="291"/>
      <c r="EDL39" s="291"/>
      <c r="EDM39" s="291"/>
      <c r="EDN39" s="291"/>
      <c r="EDO39" s="291"/>
      <c r="EDP39" s="291"/>
      <c r="EDQ39" s="291"/>
      <c r="EDR39" s="291"/>
      <c r="EDS39" s="291"/>
      <c r="EDT39" s="291"/>
      <c r="EDU39" s="291"/>
      <c r="EDV39" s="291"/>
      <c r="EDW39" s="291"/>
      <c r="EDX39" s="291"/>
      <c r="EDY39" s="291"/>
      <c r="EDZ39" s="291"/>
      <c r="EEA39" s="291"/>
      <c r="EEB39" s="291"/>
      <c r="EEC39" s="291"/>
      <c r="EED39" s="291"/>
      <c r="EEE39" s="291"/>
      <c r="EEF39" s="291"/>
      <c r="EEG39" s="291"/>
      <c r="EEH39" s="291"/>
      <c r="EEI39" s="291"/>
      <c r="EEJ39" s="291"/>
      <c r="EEK39" s="291"/>
      <c r="EEL39" s="291"/>
      <c r="EEM39" s="291"/>
      <c r="EEN39" s="291"/>
      <c r="EEO39" s="291"/>
      <c r="EEP39" s="291"/>
      <c r="EEQ39" s="291"/>
      <c r="EER39" s="291"/>
      <c r="EES39" s="291"/>
      <c r="EET39" s="291"/>
      <c r="EEU39" s="291"/>
      <c r="EEV39" s="291"/>
      <c r="EEW39" s="291"/>
      <c r="EEX39" s="291"/>
      <c r="EEY39" s="291"/>
      <c r="EEZ39" s="291"/>
      <c r="EFA39" s="291"/>
      <c r="EFB39" s="291"/>
      <c r="EFC39" s="291"/>
      <c r="EFD39" s="291"/>
      <c r="EFE39" s="291"/>
      <c r="EFF39" s="291"/>
      <c r="EFG39" s="291"/>
      <c r="EFH39" s="291"/>
      <c r="EFI39" s="291"/>
      <c r="EFJ39" s="291"/>
      <c r="EFK39" s="291"/>
      <c r="EFL39" s="291"/>
      <c r="EFM39" s="291"/>
      <c r="EFN39" s="291"/>
      <c r="EFO39" s="291"/>
      <c r="EFP39" s="291"/>
      <c r="EFQ39" s="291"/>
      <c r="EFR39" s="291"/>
      <c r="EFS39" s="291"/>
      <c r="EFT39" s="291"/>
      <c r="EFU39" s="291"/>
      <c r="EFV39" s="291"/>
      <c r="EFW39" s="291"/>
      <c r="EFX39" s="291"/>
      <c r="EFY39" s="291"/>
      <c r="EFZ39" s="291"/>
      <c r="EGA39" s="291"/>
      <c r="EGB39" s="291"/>
      <c r="EGC39" s="291"/>
      <c r="EGD39" s="291"/>
      <c r="EGE39" s="291"/>
      <c r="EGF39" s="291"/>
      <c r="EGG39" s="291"/>
      <c r="EGH39" s="291"/>
      <c r="EGI39" s="291"/>
      <c r="EGJ39" s="291"/>
      <c r="EGK39" s="291"/>
      <c r="EGL39" s="291"/>
      <c r="EGM39" s="291"/>
      <c r="EGN39" s="291"/>
      <c r="EGO39" s="291"/>
      <c r="EGP39" s="291"/>
      <c r="EGQ39" s="291"/>
      <c r="EGR39" s="291"/>
      <c r="EGS39" s="291"/>
      <c r="EGT39" s="291"/>
      <c r="EGU39" s="291"/>
      <c r="EGV39" s="291"/>
      <c r="EGW39" s="291"/>
      <c r="EGX39" s="291"/>
      <c r="EGY39" s="291"/>
      <c r="EGZ39" s="291"/>
      <c r="EHA39" s="291"/>
      <c r="EHB39" s="291"/>
      <c r="EHC39" s="291"/>
      <c r="EHD39" s="291"/>
      <c r="EHE39" s="291"/>
      <c r="EHF39" s="291"/>
      <c r="EHG39" s="291"/>
      <c r="EHH39" s="291"/>
      <c r="EHI39" s="291"/>
      <c r="EHJ39" s="291"/>
      <c r="EHK39" s="291"/>
      <c r="EHL39" s="291"/>
      <c r="EHM39" s="291"/>
      <c r="EHN39" s="291"/>
      <c r="EHO39" s="291"/>
      <c r="EHP39" s="291"/>
      <c r="EHQ39" s="291"/>
      <c r="EHR39" s="291"/>
      <c r="EHS39" s="291"/>
      <c r="EHT39" s="291"/>
      <c r="EHU39" s="291"/>
      <c r="EHV39" s="291"/>
      <c r="EHW39" s="291"/>
      <c r="EHX39" s="291"/>
      <c r="EHY39" s="291"/>
      <c r="EHZ39" s="291"/>
      <c r="EIA39" s="291"/>
      <c r="EIB39" s="291"/>
      <c r="EIC39" s="291"/>
      <c r="EID39" s="291"/>
      <c r="EIE39" s="291"/>
      <c r="EIF39" s="291"/>
      <c r="EIG39" s="291"/>
      <c r="EIH39" s="291"/>
      <c r="EII39" s="291"/>
      <c r="EIJ39" s="291"/>
      <c r="EIK39" s="291"/>
      <c r="EIL39" s="291"/>
      <c r="EIM39" s="291"/>
      <c r="EIN39" s="291"/>
      <c r="EIO39" s="291"/>
      <c r="EIP39" s="291"/>
      <c r="EIQ39" s="291"/>
      <c r="EIR39" s="291"/>
      <c r="EIS39" s="291"/>
      <c r="EIT39" s="291"/>
      <c r="EIU39" s="291"/>
      <c r="EIV39" s="291"/>
      <c r="EIW39" s="291"/>
      <c r="EIX39" s="291"/>
      <c r="EIY39" s="291"/>
      <c r="EIZ39" s="291"/>
      <c r="EJA39" s="291"/>
      <c r="EJB39" s="291"/>
      <c r="EJC39" s="291"/>
      <c r="EJD39" s="291"/>
      <c r="EJE39" s="291"/>
      <c r="EJF39" s="291"/>
      <c r="EJG39" s="291"/>
      <c r="EJH39" s="291"/>
      <c r="EJI39" s="291"/>
      <c r="EJJ39" s="291"/>
      <c r="EJK39" s="291"/>
      <c r="EJL39" s="291"/>
      <c r="EJM39" s="291"/>
      <c r="EJN39" s="291"/>
      <c r="EJO39" s="291"/>
      <c r="EJP39" s="291"/>
      <c r="EJQ39" s="291"/>
      <c r="EJR39" s="291"/>
      <c r="EJS39" s="291"/>
      <c r="EJT39" s="291"/>
      <c r="EJU39" s="291"/>
      <c r="EJV39" s="291"/>
      <c r="EJW39" s="291"/>
      <c r="EJX39" s="291"/>
      <c r="EJY39" s="291"/>
      <c r="EJZ39" s="291"/>
      <c r="EKA39" s="291"/>
      <c r="EKB39" s="291"/>
      <c r="EKC39" s="291"/>
      <c r="EKD39" s="291"/>
      <c r="EKE39" s="291"/>
      <c r="EKF39" s="291"/>
      <c r="EKG39" s="291"/>
      <c r="EKH39" s="291"/>
      <c r="EKI39" s="291"/>
      <c r="EKJ39" s="291"/>
      <c r="EKK39" s="291"/>
      <c r="EKL39" s="291"/>
      <c r="EKM39" s="291"/>
      <c r="EKN39" s="291"/>
      <c r="EKO39" s="291"/>
      <c r="EKP39" s="291"/>
      <c r="EKQ39" s="291"/>
      <c r="EKR39" s="291"/>
      <c r="EKS39" s="291"/>
      <c r="EKT39" s="291"/>
      <c r="EKU39" s="291"/>
      <c r="EKV39" s="291"/>
      <c r="EKW39" s="291"/>
      <c r="EKX39" s="291"/>
      <c r="EKY39" s="291"/>
      <c r="EKZ39" s="291"/>
      <c r="ELA39" s="291"/>
      <c r="ELB39" s="291"/>
      <c r="ELC39" s="291"/>
      <c r="ELD39" s="291"/>
      <c r="ELE39" s="291"/>
      <c r="ELF39" s="291"/>
      <c r="ELG39" s="291"/>
      <c r="ELH39" s="291"/>
      <c r="ELI39" s="291"/>
      <c r="ELJ39" s="291"/>
      <c r="ELK39" s="291"/>
      <c r="ELL39" s="291"/>
      <c r="ELM39" s="291"/>
      <c r="ELN39" s="291"/>
      <c r="ELO39" s="291"/>
      <c r="ELP39" s="291"/>
      <c r="ELQ39" s="291"/>
      <c r="ELR39" s="291"/>
      <c r="ELS39" s="291"/>
      <c r="ELT39" s="291"/>
      <c r="ELU39" s="291"/>
      <c r="ELV39" s="291"/>
      <c r="ELW39" s="291"/>
      <c r="ELX39" s="291"/>
      <c r="ELY39" s="291"/>
      <c r="ELZ39" s="291"/>
      <c r="EMA39" s="291"/>
      <c r="EMB39" s="291"/>
      <c r="EMC39" s="291"/>
      <c r="EMD39" s="291"/>
      <c r="EME39" s="291"/>
      <c r="EMF39" s="291"/>
      <c r="EMG39" s="291"/>
      <c r="EMH39" s="291"/>
      <c r="EMI39" s="291"/>
      <c r="EMJ39" s="291"/>
      <c r="EMK39" s="291"/>
      <c r="EML39" s="291"/>
      <c r="EMM39" s="291"/>
      <c r="EMN39" s="291"/>
      <c r="EMO39" s="291"/>
      <c r="EMP39" s="291"/>
      <c r="EMQ39" s="291"/>
      <c r="EMR39" s="291"/>
      <c r="EMS39" s="291"/>
      <c r="EMT39" s="291"/>
      <c r="EMU39" s="291"/>
      <c r="EMV39" s="291"/>
      <c r="EMW39" s="291"/>
      <c r="EMX39" s="291"/>
      <c r="EMY39" s="291"/>
      <c r="EMZ39" s="291"/>
      <c r="ENA39" s="291"/>
      <c r="ENB39" s="291"/>
      <c r="ENC39" s="291"/>
      <c r="END39" s="291"/>
      <c r="ENE39" s="291"/>
      <c r="ENF39" s="291"/>
      <c r="ENG39" s="291"/>
      <c r="ENH39" s="291"/>
      <c r="ENI39" s="291"/>
      <c r="ENJ39" s="291"/>
      <c r="ENK39" s="291"/>
      <c r="ENL39" s="291"/>
      <c r="ENM39" s="291"/>
      <c r="ENN39" s="291"/>
      <c r="ENO39" s="291"/>
      <c r="ENP39" s="291"/>
      <c r="ENQ39" s="291"/>
      <c r="ENR39" s="291"/>
      <c r="ENS39" s="291"/>
      <c r="ENT39" s="291"/>
      <c r="ENU39" s="291"/>
      <c r="ENV39" s="291"/>
      <c r="ENW39" s="291"/>
      <c r="ENX39" s="291"/>
      <c r="ENY39" s="291"/>
      <c r="ENZ39" s="291"/>
      <c r="EOA39" s="291"/>
      <c r="EOB39" s="291"/>
      <c r="EOC39" s="291"/>
      <c r="EOD39" s="291"/>
      <c r="EOE39" s="291"/>
      <c r="EOF39" s="291"/>
      <c r="EOG39" s="291"/>
      <c r="EOH39" s="291"/>
      <c r="EOI39" s="291"/>
      <c r="EOJ39" s="291"/>
      <c r="EOK39" s="291"/>
      <c r="EOL39" s="291"/>
      <c r="EOM39" s="291"/>
      <c r="EON39" s="291"/>
      <c r="EOO39" s="291"/>
      <c r="EOP39" s="291"/>
      <c r="EOQ39" s="291"/>
      <c r="EOR39" s="291"/>
      <c r="EOS39" s="291"/>
      <c r="EOT39" s="291"/>
      <c r="EOU39" s="291"/>
      <c r="EOV39" s="291"/>
      <c r="EOW39" s="291"/>
      <c r="EOX39" s="291"/>
      <c r="EOY39" s="291"/>
      <c r="EOZ39" s="291"/>
      <c r="EPA39" s="291"/>
      <c r="EPB39" s="291"/>
      <c r="EPC39" s="291"/>
      <c r="EPD39" s="291"/>
      <c r="EPE39" s="291"/>
      <c r="EPF39" s="291"/>
      <c r="EPG39" s="291"/>
      <c r="EPH39" s="291"/>
      <c r="EPI39" s="291"/>
      <c r="EPJ39" s="291"/>
      <c r="EPK39" s="291"/>
      <c r="EPL39" s="291"/>
      <c r="EPM39" s="291"/>
      <c r="EPN39" s="291"/>
      <c r="EPO39" s="291"/>
      <c r="EPP39" s="291"/>
      <c r="EPQ39" s="291"/>
      <c r="EPR39" s="291"/>
      <c r="EPS39" s="291"/>
      <c r="EPT39" s="291"/>
      <c r="EPU39" s="291"/>
      <c r="EPV39" s="291"/>
      <c r="EPW39" s="291"/>
      <c r="EPX39" s="291"/>
      <c r="EPY39" s="291"/>
      <c r="EPZ39" s="291"/>
      <c r="EQA39" s="291"/>
      <c r="EQB39" s="291"/>
      <c r="EQC39" s="291"/>
      <c r="EQD39" s="291"/>
      <c r="EQE39" s="291"/>
      <c r="EQF39" s="291"/>
      <c r="EQG39" s="291"/>
      <c r="EQH39" s="291"/>
      <c r="EQI39" s="291"/>
      <c r="EQJ39" s="291"/>
      <c r="EQK39" s="291"/>
      <c r="EQL39" s="291"/>
      <c r="EQM39" s="291"/>
      <c r="EQN39" s="291"/>
      <c r="EQO39" s="291"/>
      <c r="EQP39" s="291"/>
      <c r="EQQ39" s="291"/>
      <c r="EQR39" s="291"/>
      <c r="EQS39" s="291"/>
      <c r="EQT39" s="291"/>
      <c r="EQU39" s="291"/>
      <c r="EQV39" s="291"/>
      <c r="EQW39" s="291"/>
      <c r="EQX39" s="291"/>
      <c r="EQY39" s="291"/>
      <c r="EQZ39" s="291"/>
      <c r="ERA39" s="291"/>
      <c r="ERB39" s="291"/>
      <c r="ERC39" s="291"/>
      <c r="ERD39" s="291"/>
      <c r="ERE39" s="291"/>
      <c r="ERF39" s="291"/>
      <c r="ERG39" s="291"/>
      <c r="ERH39" s="291"/>
      <c r="ERI39" s="291"/>
      <c r="ERJ39" s="291"/>
      <c r="ERK39" s="291"/>
      <c r="ERL39" s="291"/>
      <c r="ERM39" s="291"/>
      <c r="ERN39" s="291"/>
      <c r="ERO39" s="291"/>
      <c r="ERP39" s="291"/>
      <c r="ERQ39" s="291"/>
      <c r="ERR39" s="291"/>
      <c r="ERS39" s="291"/>
      <c r="ERT39" s="291"/>
      <c r="ERU39" s="291"/>
      <c r="ERV39" s="291"/>
      <c r="ERW39" s="291"/>
      <c r="ERX39" s="291"/>
      <c r="ERY39" s="291"/>
      <c r="ERZ39" s="291"/>
      <c r="ESA39" s="291"/>
      <c r="ESB39" s="291"/>
      <c r="ESC39" s="291"/>
      <c r="ESD39" s="291"/>
      <c r="ESE39" s="291"/>
      <c r="ESF39" s="291"/>
      <c r="ESG39" s="291"/>
      <c r="ESH39" s="291"/>
      <c r="ESI39" s="291"/>
      <c r="ESJ39" s="291"/>
      <c r="ESK39" s="291"/>
      <c r="ESL39" s="291"/>
      <c r="ESM39" s="291"/>
      <c r="ESN39" s="291"/>
      <c r="ESO39" s="291"/>
      <c r="ESP39" s="291"/>
      <c r="ESQ39" s="291"/>
      <c r="ESR39" s="291"/>
      <c r="ESS39" s="291"/>
      <c r="EST39" s="291"/>
      <c r="ESU39" s="291"/>
      <c r="ESV39" s="291"/>
      <c r="ESW39" s="291"/>
      <c r="ESX39" s="291"/>
      <c r="ESY39" s="291"/>
      <c r="ESZ39" s="291"/>
      <c r="ETA39" s="291"/>
      <c r="ETB39" s="291"/>
      <c r="ETC39" s="291"/>
      <c r="ETD39" s="291"/>
      <c r="ETE39" s="291"/>
      <c r="ETF39" s="291"/>
      <c r="ETG39" s="291"/>
      <c r="ETH39" s="291"/>
      <c r="ETI39" s="291"/>
      <c r="ETJ39" s="291"/>
      <c r="ETK39" s="291"/>
      <c r="ETL39" s="291"/>
      <c r="ETM39" s="291"/>
      <c r="ETN39" s="291"/>
      <c r="ETO39" s="291"/>
      <c r="ETP39" s="291"/>
      <c r="ETQ39" s="291"/>
      <c r="ETR39" s="291"/>
      <c r="ETS39" s="291"/>
      <c r="ETT39" s="291"/>
      <c r="ETU39" s="291"/>
      <c r="ETV39" s="291"/>
      <c r="ETW39" s="291"/>
      <c r="ETX39" s="291"/>
      <c r="ETY39" s="291"/>
      <c r="ETZ39" s="291"/>
      <c r="EUA39" s="291"/>
      <c r="EUB39" s="291"/>
      <c r="EUC39" s="291"/>
      <c r="EUD39" s="291"/>
      <c r="EUE39" s="291"/>
      <c r="EUF39" s="291"/>
      <c r="EUG39" s="291"/>
      <c r="EUH39" s="291"/>
      <c r="EUI39" s="291"/>
      <c r="EUJ39" s="291"/>
      <c r="EUK39" s="291"/>
      <c r="EUL39" s="291"/>
      <c r="EUM39" s="291"/>
      <c r="EUN39" s="291"/>
      <c r="EUO39" s="291"/>
      <c r="EUP39" s="291"/>
      <c r="EUQ39" s="291"/>
      <c r="EUR39" s="291"/>
      <c r="EUS39" s="291"/>
      <c r="EUT39" s="291"/>
      <c r="EUU39" s="291"/>
      <c r="EUV39" s="291"/>
      <c r="EUW39" s="291"/>
      <c r="EUX39" s="291"/>
      <c r="EUY39" s="291"/>
      <c r="EUZ39" s="291"/>
      <c r="EVA39" s="291"/>
      <c r="EVB39" s="291"/>
      <c r="EVC39" s="291"/>
      <c r="EVD39" s="291"/>
      <c r="EVE39" s="291"/>
      <c r="EVF39" s="291"/>
      <c r="EVG39" s="291"/>
      <c r="EVH39" s="291"/>
      <c r="EVI39" s="291"/>
      <c r="EVJ39" s="291"/>
      <c r="EVK39" s="291"/>
      <c r="EVL39" s="291"/>
      <c r="EVM39" s="291"/>
      <c r="EVN39" s="291"/>
      <c r="EVO39" s="291"/>
      <c r="EVP39" s="291"/>
      <c r="EVQ39" s="291"/>
      <c r="EVR39" s="291"/>
      <c r="EVS39" s="291"/>
      <c r="EVT39" s="291"/>
      <c r="EVU39" s="291"/>
      <c r="EVV39" s="291"/>
      <c r="EVW39" s="291"/>
      <c r="EVX39" s="291"/>
      <c r="EVY39" s="291"/>
      <c r="EVZ39" s="291"/>
      <c r="EWA39" s="291"/>
      <c r="EWB39" s="291"/>
      <c r="EWC39" s="291"/>
      <c r="EWD39" s="291"/>
      <c r="EWE39" s="291"/>
      <c r="EWF39" s="291"/>
      <c r="EWG39" s="291"/>
      <c r="EWH39" s="291"/>
      <c r="EWI39" s="291"/>
      <c r="EWJ39" s="291"/>
      <c r="EWK39" s="291"/>
      <c r="EWL39" s="291"/>
      <c r="EWM39" s="291"/>
      <c r="EWN39" s="291"/>
      <c r="EWO39" s="291"/>
      <c r="EWP39" s="291"/>
      <c r="EWQ39" s="291"/>
      <c r="EWR39" s="291"/>
      <c r="EWS39" s="291"/>
      <c r="EWT39" s="291"/>
      <c r="EWU39" s="291"/>
      <c r="EWV39" s="291"/>
      <c r="EWW39" s="291"/>
      <c r="EWX39" s="291"/>
      <c r="EWY39" s="291"/>
      <c r="EWZ39" s="291"/>
      <c r="EXA39" s="291"/>
      <c r="EXB39" s="291"/>
      <c r="EXC39" s="291"/>
      <c r="EXD39" s="291"/>
      <c r="EXE39" s="291"/>
      <c r="EXF39" s="291"/>
      <c r="EXG39" s="291"/>
      <c r="EXH39" s="291"/>
      <c r="EXI39" s="291"/>
      <c r="EXJ39" s="291"/>
      <c r="EXK39" s="291"/>
      <c r="EXL39" s="291"/>
      <c r="EXM39" s="291"/>
      <c r="EXN39" s="291"/>
      <c r="EXO39" s="291"/>
      <c r="EXP39" s="291"/>
      <c r="EXQ39" s="291"/>
      <c r="EXR39" s="291"/>
      <c r="EXS39" s="291"/>
      <c r="EXT39" s="291"/>
      <c r="EXU39" s="291"/>
      <c r="EXV39" s="291"/>
      <c r="EXW39" s="291"/>
      <c r="EXX39" s="291"/>
      <c r="EXY39" s="291"/>
      <c r="EXZ39" s="291"/>
      <c r="EYA39" s="291"/>
      <c r="EYB39" s="291"/>
      <c r="EYC39" s="291"/>
      <c r="EYD39" s="291"/>
      <c r="EYE39" s="291"/>
      <c r="EYF39" s="291"/>
      <c r="EYG39" s="291"/>
      <c r="EYH39" s="291"/>
      <c r="EYI39" s="291"/>
      <c r="EYJ39" s="291"/>
      <c r="EYK39" s="291"/>
      <c r="EYL39" s="291"/>
      <c r="EYM39" s="291"/>
      <c r="EYN39" s="291"/>
      <c r="EYO39" s="291"/>
      <c r="EYP39" s="291"/>
      <c r="EYQ39" s="291"/>
      <c r="EYR39" s="291"/>
      <c r="EYS39" s="291"/>
      <c r="EYT39" s="291"/>
      <c r="EYU39" s="291"/>
      <c r="EYV39" s="291"/>
      <c r="EYW39" s="291"/>
      <c r="EYX39" s="291"/>
      <c r="EYY39" s="291"/>
      <c r="EYZ39" s="291"/>
      <c r="EZA39" s="291"/>
      <c r="EZB39" s="291"/>
      <c r="EZC39" s="291"/>
      <c r="EZD39" s="291"/>
      <c r="EZE39" s="291"/>
      <c r="EZF39" s="291"/>
      <c r="EZG39" s="291"/>
      <c r="EZH39" s="291"/>
      <c r="EZI39" s="291"/>
      <c r="EZJ39" s="291"/>
      <c r="EZK39" s="291"/>
      <c r="EZL39" s="291"/>
      <c r="EZM39" s="291"/>
      <c r="EZN39" s="291"/>
      <c r="EZO39" s="291"/>
      <c r="EZP39" s="291"/>
      <c r="EZQ39" s="291"/>
      <c r="EZR39" s="291"/>
      <c r="EZS39" s="291"/>
      <c r="EZT39" s="291"/>
      <c r="EZU39" s="291"/>
      <c r="EZV39" s="291"/>
      <c r="EZW39" s="291"/>
      <c r="EZX39" s="291"/>
      <c r="EZY39" s="291"/>
      <c r="EZZ39" s="291"/>
      <c r="FAA39" s="291"/>
      <c r="FAB39" s="291"/>
      <c r="FAC39" s="291"/>
      <c r="FAD39" s="291"/>
      <c r="FAE39" s="291"/>
      <c r="FAF39" s="291"/>
      <c r="FAG39" s="291"/>
      <c r="FAH39" s="291"/>
      <c r="FAI39" s="291"/>
      <c r="FAJ39" s="291"/>
      <c r="FAK39" s="291"/>
      <c r="FAL39" s="291"/>
      <c r="FAM39" s="291"/>
      <c r="FAN39" s="291"/>
      <c r="FAO39" s="291"/>
      <c r="FAP39" s="291"/>
      <c r="FAQ39" s="291"/>
      <c r="FAR39" s="291"/>
      <c r="FAS39" s="291"/>
      <c r="FAT39" s="291"/>
      <c r="FAU39" s="291"/>
      <c r="FAV39" s="291"/>
      <c r="FAW39" s="291"/>
      <c r="FAX39" s="291"/>
      <c r="FAY39" s="291"/>
      <c r="FAZ39" s="291"/>
      <c r="FBA39" s="291"/>
      <c r="FBB39" s="291"/>
      <c r="FBC39" s="291"/>
      <c r="FBD39" s="291"/>
      <c r="FBE39" s="291"/>
      <c r="FBF39" s="291"/>
      <c r="FBG39" s="291"/>
      <c r="FBH39" s="291"/>
      <c r="FBI39" s="291"/>
      <c r="FBJ39" s="291"/>
      <c r="FBK39" s="291"/>
      <c r="FBL39" s="291"/>
      <c r="FBM39" s="291"/>
      <c r="FBN39" s="291"/>
      <c r="FBO39" s="291"/>
      <c r="FBP39" s="291"/>
      <c r="FBQ39" s="291"/>
      <c r="FBR39" s="291"/>
      <c r="FBS39" s="291"/>
      <c r="FBT39" s="291"/>
      <c r="FBU39" s="291"/>
      <c r="FBV39" s="291"/>
      <c r="FBW39" s="291"/>
      <c r="FBX39" s="291"/>
      <c r="FBY39" s="291"/>
      <c r="FBZ39" s="291"/>
      <c r="FCA39" s="291"/>
      <c r="FCB39" s="291"/>
      <c r="FCC39" s="291"/>
      <c r="FCD39" s="291"/>
      <c r="FCE39" s="291"/>
      <c r="FCF39" s="291"/>
      <c r="FCG39" s="291"/>
      <c r="FCH39" s="291"/>
      <c r="FCI39" s="291"/>
      <c r="FCJ39" s="291"/>
      <c r="FCK39" s="291"/>
      <c r="FCL39" s="291"/>
      <c r="FCM39" s="291"/>
      <c r="FCN39" s="291"/>
      <c r="FCO39" s="291"/>
      <c r="FCP39" s="291"/>
      <c r="FCQ39" s="291"/>
      <c r="FCR39" s="291"/>
      <c r="FCS39" s="291"/>
      <c r="FCT39" s="291"/>
      <c r="FCU39" s="291"/>
      <c r="FCV39" s="291"/>
      <c r="FCW39" s="291"/>
      <c r="FCX39" s="291"/>
      <c r="FCY39" s="291"/>
      <c r="FCZ39" s="291"/>
      <c r="FDA39" s="291"/>
      <c r="FDB39" s="291"/>
      <c r="FDC39" s="291"/>
      <c r="FDD39" s="291"/>
      <c r="FDE39" s="291"/>
      <c r="FDF39" s="291"/>
      <c r="FDG39" s="291"/>
      <c r="FDH39" s="291"/>
      <c r="FDI39" s="291"/>
      <c r="FDJ39" s="291"/>
      <c r="FDK39" s="291"/>
      <c r="FDL39" s="291"/>
      <c r="FDM39" s="291"/>
      <c r="FDN39" s="291"/>
      <c r="FDO39" s="291"/>
      <c r="FDP39" s="291"/>
      <c r="FDQ39" s="291"/>
      <c r="FDR39" s="291"/>
      <c r="FDS39" s="291"/>
      <c r="FDT39" s="291"/>
      <c r="FDU39" s="291"/>
      <c r="FDV39" s="291"/>
      <c r="FDW39" s="291"/>
      <c r="FDX39" s="291"/>
      <c r="FDY39" s="291"/>
      <c r="FDZ39" s="291"/>
      <c r="FEA39" s="291"/>
      <c r="FEB39" s="291"/>
      <c r="FEC39" s="291"/>
      <c r="FED39" s="291"/>
      <c r="FEE39" s="291"/>
      <c r="FEF39" s="291"/>
      <c r="FEG39" s="291"/>
      <c r="FEH39" s="291"/>
      <c r="FEI39" s="291"/>
      <c r="FEJ39" s="291"/>
      <c r="FEK39" s="291"/>
      <c r="FEL39" s="291"/>
      <c r="FEM39" s="291"/>
      <c r="FEN39" s="291"/>
      <c r="FEO39" s="291"/>
      <c r="FEP39" s="291"/>
      <c r="FEQ39" s="291"/>
      <c r="FER39" s="291"/>
      <c r="FES39" s="291"/>
      <c r="FET39" s="291"/>
      <c r="FEU39" s="291"/>
      <c r="FEV39" s="291"/>
      <c r="FEW39" s="291"/>
      <c r="FEX39" s="291"/>
      <c r="FEY39" s="291"/>
      <c r="FEZ39" s="291"/>
      <c r="FFA39" s="291"/>
      <c r="FFB39" s="291"/>
      <c r="FFC39" s="291"/>
      <c r="FFD39" s="291"/>
      <c r="FFE39" s="291"/>
      <c r="FFF39" s="291"/>
      <c r="FFG39" s="291"/>
      <c r="FFH39" s="291"/>
      <c r="FFI39" s="291"/>
      <c r="FFJ39" s="291"/>
      <c r="FFK39" s="291"/>
      <c r="FFL39" s="291"/>
      <c r="FFM39" s="291"/>
      <c r="FFN39" s="291"/>
      <c r="FFO39" s="291"/>
      <c r="FFP39" s="291"/>
      <c r="FFQ39" s="291"/>
      <c r="FFR39" s="291"/>
      <c r="FFS39" s="291"/>
      <c r="FFT39" s="291"/>
      <c r="FFU39" s="291"/>
      <c r="FFV39" s="291"/>
      <c r="FFW39" s="291"/>
      <c r="FFX39" s="291"/>
      <c r="FFY39" s="291"/>
      <c r="FFZ39" s="291"/>
      <c r="FGA39" s="291"/>
      <c r="FGB39" s="291"/>
      <c r="FGC39" s="291"/>
      <c r="FGD39" s="291"/>
      <c r="FGE39" s="291"/>
      <c r="FGF39" s="291"/>
      <c r="FGG39" s="291"/>
      <c r="FGH39" s="291"/>
      <c r="FGI39" s="291"/>
      <c r="FGJ39" s="291"/>
      <c r="FGK39" s="291"/>
      <c r="FGL39" s="291"/>
      <c r="FGM39" s="291"/>
      <c r="FGN39" s="291"/>
      <c r="FGO39" s="291"/>
      <c r="FGP39" s="291"/>
      <c r="FGQ39" s="291"/>
      <c r="FGR39" s="291"/>
      <c r="FGS39" s="291"/>
      <c r="FGT39" s="291"/>
      <c r="FGU39" s="291"/>
      <c r="FGV39" s="291"/>
      <c r="FGW39" s="291"/>
      <c r="FGX39" s="291"/>
      <c r="FGY39" s="291"/>
      <c r="FGZ39" s="291"/>
      <c r="FHA39" s="291"/>
      <c r="FHB39" s="291"/>
      <c r="FHC39" s="291"/>
      <c r="FHD39" s="291"/>
      <c r="FHE39" s="291"/>
      <c r="FHF39" s="291"/>
      <c r="FHG39" s="291"/>
      <c r="FHH39" s="291"/>
      <c r="FHI39" s="291"/>
      <c r="FHJ39" s="291"/>
      <c r="FHK39" s="291"/>
      <c r="FHL39" s="291"/>
      <c r="FHM39" s="291"/>
      <c r="FHN39" s="291"/>
      <c r="FHO39" s="291"/>
      <c r="FHP39" s="291"/>
      <c r="FHQ39" s="291"/>
      <c r="FHR39" s="291"/>
      <c r="FHS39" s="291"/>
      <c r="FHT39" s="291"/>
      <c r="FHU39" s="291"/>
      <c r="FHV39" s="291"/>
      <c r="FHW39" s="291"/>
      <c r="FHX39" s="291"/>
      <c r="FHY39" s="291"/>
      <c r="FHZ39" s="291"/>
      <c r="FIA39" s="291"/>
      <c r="FIB39" s="291"/>
      <c r="FIC39" s="291"/>
      <c r="FID39" s="291"/>
      <c r="FIE39" s="291"/>
      <c r="FIF39" s="291"/>
      <c r="FIG39" s="291"/>
      <c r="FIH39" s="291"/>
      <c r="FII39" s="291"/>
      <c r="FIJ39" s="291"/>
      <c r="FIK39" s="291"/>
      <c r="FIL39" s="291"/>
      <c r="FIM39" s="291"/>
      <c r="FIN39" s="291"/>
      <c r="FIO39" s="291"/>
      <c r="FIP39" s="291"/>
      <c r="FIQ39" s="291"/>
      <c r="FIR39" s="291"/>
      <c r="FIS39" s="291"/>
      <c r="FIT39" s="291"/>
      <c r="FIU39" s="291"/>
      <c r="FIV39" s="291"/>
      <c r="FIW39" s="291"/>
      <c r="FIX39" s="291"/>
      <c r="FIY39" s="291"/>
      <c r="FIZ39" s="291"/>
      <c r="FJA39" s="291"/>
      <c r="FJB39" s="291"/>
      <c r="FJC39" s="291"/>
      <c r="FJD39" s="291"/>
      <c r="FJE39" s="291"/>
      <c r="FJF39" s="291"/>
      <c r="FJG39" s="291"/>
      <c r="FJH39" s="291"/>
      <c r="FJI39" s="291"/>
      <c r="FJJ39" s="291"/>
      <c r="FJK39" s="291"/>
      <c r="FJL39" s="291"/>
      <c r="FJM39" s="291"/>
      <c r="FJN39" s="291"/>
      <c r="FJO39" s="291"/>
      <c r="FJP39" s="291"/>
      <c r="FJQ39" s="291"/>
      <c r="FJR39" s="291"/>
      <c r="FJS39" s="291"/>
      <c r="FJT39" s="291"/>
      <c r="FJU39" s="291"/>
      <c r="FJV39" s="291"/>
      <c r="FJW39" s="291"/>
      <c r="FJX39" s="291"/>
      <c r="FJY39" s="291"/>
      <c r="FJZ39" s="291"/>
      <c r="FKA39" s="291"/>
      <c r="FKB39" s="291"/>
      <c r="FKC39" s="291"/>
      <c r="FKD39" s="291"/>
      <c r="FKE39" s="291"/>
      <c r="FKF39" s="291"/>
      <c r="FKG39" s="291"/>
      <c r="FKH39" s="291"/>
      <c r="FKI39" s="291"/>
      <c r="FKJ39" s="291"/>
      <c r="FKK39" s="291"/>
      <c r="FKL39" s="291"/>
      <c r="FKM39" s="291"/>
      <c r="FKN39" s="291"/>
      <c r="FKO39" s="291"/>
      <c r="FKP39" s="291"/>
      <c r="FKQ39" s="291"/>
      <c r="FKR39" s="291"/>
      <c r="FKS39" s="291"/>
      <c r="FKT39" s="291"/>
      <c r="FKU39" s="291"/>
      <c r="FKV39" s="291"/>
      <c r="FKW39" s="291"/>
      <c r="FKX39" s="291"/>
      <c r="FKY39" s="291"/>
      <c r="FKZ39" s="291"/>
      <c r="FLA39" s="291"/>
      <c r="FLB39" s="291"/>
      <c r="FLC39" s="291"/>
      <c r="FLD39" s="291"/>
      <c r="FLE39" s="291"/>
      <c r="FLF39" s="291"/>
      <c r="FLG39" s="291"/>
      <c r="FLH39" s="291"/>
      <c r="FLI39" s="291"/>
      <c r="FLJ39" s="291"/>
      <c r="FLK39" s="291"/>
      <c r="FLL39" s="291"/>
      <c r="FLM39" s="291"/>
      <c r="FLN39" s="291"/>
      <c r="FLO39" s="291"/>
      <c r="FLP39" s="291"/>
      <c r="FLQ39" s="291"/>
      <c r="FLR39" s="291"/>
      <c r="FLS39" s="291"/>
      <c r="FLT39" s="291"/>
      <c r="FLU39" s="291"/>
      <c r="FLV39" s="291"/>
      <c r="FLW39" s="291"/>
      <c r="FLX39" s="291"/>
      <c r="FLY39" s="291"/>
      <c r="FLZ39" s="291"/>
      <c r="FMA39" s="291"/>
      <c r="FMB39" s="291"/>
      <c r="FMC39" s="291"/>
      <c r="FMD39" s="291"/>
      <c r="FME39" s="291"/>
      <c r="FMF39" s="291"/>
      <c r="FMG39" s="291"/>
      <c r="FMH39" s="291"/>
      <c r="FMI39" s="291"/>
      <c r="FMJ39" s="291"/>
      <c r="FMK39" s="291"/>
      <c r="FML39" s="291"/>
      <c r="FMM39" s="291"/>
      <c r="FMN39" s="291"/>
      <c r="FMO39" s="291"/>
      <c r="FMP39" s="291"/>
      <c r="FMQ39" s="291"/>
      <c r="FMR39" s="291"/>
      <c r="FMS39" s="291"/>
      <c r="FMT39" s="291"/>
      <c r="FMU39" s="291"/>
      <c r="FMV39" s="291"/>
      <c r="FMW39" s="291"/>
      <c r="FMX39" s="291"/>
      <c r="FMY39" s="291"/>
      <c r="FMZ39" s="291"/>
      <c r="FNA39" s="291"/>
      <c r="FNB39" s="291"/>
      <c r="FNC39" s="291"/>
      <c r="FND39" s="291"/>
      <c r="FNE39" s="291"/>
      <c r="FNF39" s="291"/>
      <c r="FNG39" s="291"/>
      <c r="FNH39" s="291"/>
      <c r="FNI39" s="291"/>
      <c r="FNJ39" s="291"/>
      <c r="FNK39" s="291"/>
      <c r="FNL39" s="291"/>
      <c r="FNM39" s="291"/>
      <c r="FNN39" s="291"/>
      <c r="FNO39" s="291"/>
      <c r="FNP39" s="291"/>
      <c r="FNQ39" s="291"/>
      <c r="FNR39" s="291"/>
      <c r="FNS39" s="291"/>
      <c r="FNT39" s="291"/>
      <c r="FNU39" s="291"/>
      <c r="FNV39" s="291"/>
      <c r="FNW39" s="291"/>
      <c r="FNX39" s="291"/>
      <c r="FNY39" s="291"/>
      <c r="FNZ39" s="291"/>
      <c r="FOA39" s="291"/>
      <c r="FOB39" s="291"/>
      <c r="FOC39" s="291"/>
      <c r="FOD39" s="291"/>
      <c r="FOE39" s="291"/>
      <c r="FOF39" s="291"/>
      <c r="FOG39" s="291"/>
      <c r="FOH39" s="291"/>
      <c r="FOI39" s="291"/>
      <c r="FOJ39" s="291"/>
      <c r="FOK39" s="291"/>
      <c r="FOL39" s="291"/>
      <c r="FOM39" s="291"/>
      <c r="FON39" s="291"/>
      <c r="FOO39" s="291"/>
      <c r="FOP39" s="291"/>
      <c r="FOQ39" s="291"/>
      <c r="FOR39" s="291"/>
      <c r="FOS39" s="291"/>
      <c r="FOT39" s="291"/>
      <c r="FOU39" s="291"/>
      <c r="FOV39" s="291"/>
      <c r="FOW39" s="291"/>
      <c r="FOX39" s="291"/>
      <c r="FOY39" s="291"/>
      <c r="FOZ39" s="291"/>
      <c r="FPA39" s="291"/>
      <c r="FPB39" s="291"/>
      <c r="FPC39" s="291"/>
      <c r="FPD39" s="291"/>
      <c r="FPE39" s="291"/>
      <c r="FPF39" s="291"/>
      <c r="FPG39" s="291"/>
      <c r="FPH39" s="291"/>
      <c r="FPI39" s="291"/>
      <c r="FPJ39" s="291"/>
      <c r="FPK39" s="291"/>
      <c r="FPL39" s="291"/>
      <c r="FPM39" s="291"/>
      <c r="FPN39" s="291"/>
      <c r="FPO39" s="291"/>
      <c r="FPP39" s="291"/>
      <c r="FPQ39" s="291"/>
      <c r="FPR39" s="291"/>
      <c r="FPS39" s="291"/>
      <c r="FPT39" s="291"/>
      <c r="FPU39" s="291"/>
      <c r="FPV39" s="291"/>
      <c r="FPW39" s="291"/>
      <c r="FPX39" s="291"/>
      <c r="FPY39" s="291"/>
      <c r="FPZ39" s="291"/>
      <c r="FQA39" s="291"/>
      <c r="FQB39" s="291"/>
      <c r="FQC39" s="291"/>
      <c r="FQD39" s="291"/>
      <c r="FQE39" s="291"/>
      <c r="FQF39" s="291"/>
      <c r="FQG39" s="291"/>
      <c r="FQH39" s="291"/>
      <c r="FQI39" s="291"/>
      <c r="FQJ39" s="291"/>
      <c r="FQK39" s="291"/>
      <c r="FQL39" s="291"/>
      <c r="FQM39" s="291"/>
      <c r="FQN39" s="291"/>
      <c r="FQO39" s="291"/>
      <c r="FQP39" s="291"/>
      <c r="FQQ39" s="291"/>
      <c r="FQR39" s="291"/>
      <c r="FQS39" s="291"/>
      <c r="FQT39" s="291"/>
      <c r="FQU39" s="291"/>
      <c r="FQV39" s="291"/>
      <c r="FQW39" s="291"/>
      <c r="FQX39" s="291"/>
      <c r="FQY39" s="291"/>
      <c r="FQZ39" s="291"/>
      <c r="FRA39" s="291"/>
      <c r="FRB39" s="291"/>
      <c r="FRC39" s="291"/>
      <c r="FRD39" s="291"/>
      <c r="FRE39" s="291"/>
      <c r="FRF39" s="291"/>
      <c r="FRG39" s="291"/>
      <c r="FRH39" s="291"/>
      <c r="FRI39" s="291"/>
      <c r="FRJ39" s="291"/>
      <c r="FRK39" s="291"/>
      <c r="FRL39" s="291"/>
      <c r="FRM39" s="291"/>
      <c r="FRN39" s="291"/>
      <c r="FRO39" s="291"/>
      <c r="FRP39" s="291"/>
      <c r="FRQ39" s="291"/>
      <c r="FRR39" s="291"/>
      <c r="FRS39" s="291"/>
      <c r="FRT39" s="291"/>
      <c r="FRU39" s="291"/>
      <c r="FRV39" s="291"/>
      <c r="FRW39" s="291"/>
      <c r="FRX39" s="291"/>
      <c r="FRY39" s="291"/>
      <c r="FRZ39" s="291"/>
      <c r="FSA39" s="291"/>
      <c r="FSB39" s="291"/>
      <c r="FSC39" s="291"/>
      <c r="FSD39" s="291"/>
      <c r="FSE39" s="291"/>
      <c r="FSF39" s="291"/>
      <c r="FSG39" s="291"/>
      <c r="FSH39" s="291"/>
      <c r="FSI39" s="291"/>
      <c r="FSJ39" s="291"/>
      <c r="FSK39" s="291"/>
      <c r="FSL39" s="291"/>
      <c r="FSM39" s="291"/>
      <c r="FSN39" s="291"/>
      <c r="FSO39" s="291"/>
      <c r="FSP39" s="291"/>
      <c r="FSQ39" s="291"/>
      <c r="FSR39" s="291"/>
      <c r="FSS39" s="291"/>
      <c r="FST39" s="291"/>
      <c r="FSU39" s="291"/>
      <c r="FSV39" s="291"/>
      <c r="FSW39" s="291"/>
      <c r="FSX39" s="291"/>
      <c r="FSY39" s="291"/>
      <c r="FSZ39" s="291"/>
      <c r="FTA39" s="291"/>
      <c r="FTB39" s="291"/>
      <c r="FTC39" s="291"/>
      <c r="FTD39" s="291"/>
      <c r="FTE39" s="291"/>
      <c r="FTF39" s="291"/>
      <c r="FTG39" s="291"/>
      <c r="FTH39" s="291"/>
      <c r="FTI39" s="291"/>
      <c r="FTJ39" s="291"/>
      <c r="FTK39" s="291"/>
      <c r="FTL39" s="291"/>
      <c r="FTM39" s="291"/>
      <c r="FTN39" s="291"/>
      <c r="FTO39" s="291"/>
      <c r="FTP39" s="291"/>
      <c r="FTQ39" s="291"/>
      <c r="FTR39" s="291"/>
      <c r="FTS39" s="291"/>
      <c r="FTT39" s="291"/>
      <c r="FTU39" s="291"/>
      <c r="FTV39" s="291"/>
      <c r="FTW39" s="291"/>
      <c r="FTX39" s="291"/>
      <c r="FTY39" s="291"/>
      <c r="FTZ39" s="291"/>
      <c r="FUA39" s="291"/>
      <c r="FUB39" s="291"/>
      <c r="FUC39" s="291"/>
      <c r="FUD39" s="291"/>
      <c r="FUE39" s="291"/>
      <c r="FUF39" s="291"/>
      <c r="FUG39" s="291"/>
      <c r="FUH39" s="291"/>
      <c r="FUI39" s="291"/>
      <c r="FUJ39" s="291"/>
      <c r="FUK39" s="291"/>
      <c r="FUL39" s="291"/>
      <c r="FUM39" s="291"/>
      <c r="FUN39" s="291"/>
      <c r="FUO39" s="291"/>
      <c r="FUP39" s="291"/>
      <c r="FUQ39" s="291"/>
      <c r="FUR39" s="291"/>
      <c r="FUS39" s="291"/>
      <c r="FUT39" s="291"/>
      <c r="FUU39" s="291"/>
      <c r="FUV39" s="291"/>
      <c r="FUW39" s="291"/>
      <c r="FUX39" s="291"/>
      <c r="FUY39" s="291"/>
      <c r="FUZ39" s="291"/>
      <c r="FVA39" s="291"/>
      <c r="FVB39" s="291"/>
      <c r="FVC39" s="291"/>
      <c r="FVD39" s="291"/>
      <c r="FVE39" s="291"/>
      <c r="FVF39" s="291"/>
      <c r="FVG39" s="291"/>
      <c r="FVH39" s="291"/>
      <c r="FVI39" s="291"/>
      <c r="FVJ39" s="291"/>
      <c r="FVK39" s="291"/>
      <c r="FVL39" s="291"/>
      <c r="FVM39" s="291"/>
      <c r="FVN39" s="291"/>
      <c r="FVO39" s="291"/>
      <c r="FVP39" s="291"/>
      <c r="FVQ39" s="291"/>
      <c r="FVR39" s="291"/>
      <c r="FVS39" s="291"/>
      <c r="FVT39" s="291"/>
      <c r="FVU39" s="291"/>
      <c r="FVV39" s="291"/>
      <c r="FVW39" s="291"/>
      <c r="FVX39" s="291"/>
      <c r="FVY39" s="291"/>
      <c r="FVZ39" s="291"/>
      <c r="FWA39" s="291"/>
      <c r="FWB39" s="291"/>
      <c r="FWC39" s="291"/>
      <c r="FWD39" s="291"/>
      <c r="FWE39" s="291"/>
      <c r="FWF39" s="291"/>
      <c r="FWG39" s="291"/>
      <c r="FWH39" s="291"/>
      <c r="FWI39" s="291"/>
      <c r="FWJ39" s="291"/>
      <c r="FWK39" s="291"/>
      <c r="FWL39" s="291"/>
      <c r="FWM39" s="291"/>
      <c r="FWN39" s="291"/>
      <c r="FWO39" s="291"/>
      <c r="FWP39" s="291"/>
      <c r="FWQ39" s="291"/>
      <c r="FWR39" s="291"/>
      <c r="FWS39" s="291"/>
      <c r="FWT39" s="291"/>
      <c r="FWU39" s="291"/>
      <c r="FWV39" s="291"/>
      <c r="FWW39" s="291"/>
      <c r="FWX39" s="291"/>
      <c r="FWY39" s="291"/>
      <c r="FWZ39" s="291"/>
      <c r="FXA39" s="291"/>
      <c r="FXB39" s="291"/>
      <c r="FXC39" s="291"/>
      <c r="FXD39" s="291"/>
      <c r="FXE39" s="291"/>
      <c r="FXF39" s="291"/>
      <c r="FXG39" s="291"/>
      <c r="FXH39" s="291"/>
      <c r="FXI39" s="291"/>
      <c r="FXJ39" s="291"/>
      <c r="FXK39" s="291"/>
      <c r="FXL39" s="291"/>
      <c r="FXM39" s="291"/>
      <c r="FXN39" s="291"/>
      <c r="FXO39" s="291"/>
      <c r="FXP39" s="291"/>
      <c r="FXQ39" s="291"/>
      <c r="FXR39" s="291"/>
      <c r="FXS39" s="291"/>
      <c r="FXT39" s="291"/>
      <c r="FXU39" s="291"/>
      <c r="FXV39" s="291"/>
      <c r="FXW39" s="291"/>
      <c r="FXX39" s="291"/>
      <c r="FXY39" s="291"/>
      <c r="FXZ39" s="291"/>
      <c r="FYA39" s="291"/>
      <c r="FYB39" s="291"/>
      <c r="FYC39" s="291"/>
      <c r="FYD39" s="291"/>
      <c r="FYE39" s="291"/>
      <c r="FYF39" s="291"/>
      <c r="FYG39" s="291"/>
      <c r="FYH39" s="291"/>
      <c r="FYI39" s="291"/>
      <c r="FYJ39" s="291"/>
      <c r="FYK39" s="291"/>
      <c r="FYL39" s="291"/>
      <c r="FYM39" s="291"/>
      <c r="FYN39" s="291"/>
      <c r="FYO39" s="291"/>
      <c r="FYP39" s="291"/>
      <c r="FYQ39" s="291"/>
      <c r="FYR39" s="291"/>
      <c r="FYS39" s="291"/>
      <c r="FYT39" s="291"/>
      <c r="FYU39" s="291"/>
      <c r="FYV39" s="291"/>
      <c r="FYW39" s="291"/>
      <c r="FYX39" s="291"/>
      <c r="FYY39" s="291"/>
      <c r="FYZ39" s="291"/>
      <c r="FZA39" s="291"/>
      <c r="FZB39" s="291"/>
      <c r="FZC39" s="291"/>
      <c r="FZD39" s="291"/>
      <c r="FZE39" s="291"/>
      <c r="FZF39" s="291"/>
      <c r="FZG39" s="291"/>
      <c r="FZH39" s="291"/>
      <c r="FZI39" s="291"/>
      <c r="FZJ39" s="291"/>
      <c r="FZK39" s="291"/>
      <c r="FZL39" s="291"/>
      <c r="FZM39" s="291"/>
      <c r="FZN39" s="291"/>
      <c r="FZO39" s="291"/>
      <c r="FZP39" s="291"/>
      <c r="FZQ39" s="291"/>
      <c r="FZR39" s="291"/>
      <c r="FZS39" s="291"/>
      <c r="FZT39" s="291"/>
      <c r="FZU39" s="291"/>
      <c r="FZV39" s="291"/>
      <c r="FZW39" s="291"/>
      <c r="FZX39" s="291"/>
      <c r="FZY39" s="291"/>
      <c r="FZZ39" s="291"/>
      <c r="GAA39" s="291"/>
      <c r="GAB39" s="291"/>
      <c r="GAC39" s="291"/>
      <c r="GAD39" s="291"/>
      <c r="GAE39" s="291"/>
      <c r="GAF39" s="291"/>
      <c r="GAG39" s="291"/>
      <c r="GAH39" s="291"/>
      <c r="GAI39" s="291"/>
      <c r="GAJ39" s="291"/>
      <c r="GAK39" s="291"/>
      <c r="GAL39" s="291"/>
      <c r="GAM39" s="291"/>
      <c r="GAN39" s="291"/>
      <c r="GAO39" s="291"/>
      <c r="GAP39" s="291"/>
      <c r="GAQ39" s="291"/>
      <c r="GAR39" s="291"/>
      <c r="GAS39" s="291"/>
      <c r="GAT39" s="291"/>
      <c r="GAU39" s="291"/>
      <c r="GAV39" s="291"/>
      <c r="GAW39" s="291"/>
      <c r="GAX39" s="291"/>
      <c r="GAY39" s="291"/>
      <c r="GAZ39" s="291"/>
      <c r="GBA39" s="291"/>
      <c r="GBB39" s="291"/>
      <c r="GBC39" s="291"/>
      <c r="GBD39" s="291"/>
      <c r="GBE39" s="291"/>
      <c r="GBF39" s="291"/>
      <c r="GBG39" s="291"/>
      <c r="GBH39" s="291"/>
      <c r="GBI39" s="291"/>
      <c r="GBJ39" s="291"/>
      <c r="GBK39" s="291"/>
      <c r="GBL39" s="291"/>
      <c r="GBM39" s="291"/>
      <c r="GBN39" s="291"/>
      <c r="GBO39" s="291"/>
      <c r="GBP39" s="291"/>
      <c r="GBQ39" s="291"/>
      <c r="GBR39" s="291"/>
      <c r="GBS39" s="291"/>
      <c r="GBT39" s="291"/>
      <c r="GBU39" s="291"/>
      <c r="GBV39" s="291"/>
      <c r="GBW39" s="291"/>
      <c r="GBX39" s="291"/>
      <c r="GBY39" s="291"/>
      <c r="GBZ39" s="291"/>
      <c r="GCA39" s="291"/>
      <c r="GCB39" s="291"/>
      <c r="GCC39" s="291"/>
      <c r="GCD39" s="291"/>
      <c r="GCE39" s="291"/>
      <c r="GCF39" s="291"/>
      <c r="GCG39" s="291"/>
      <c r="GCH39" s="291"/>
      <c r="GCI39" s="291"/>
      <c r="GCJ39" s="291"/>
      <c r="GCK39" s="291"/>
      <c r="GCL39" s="291"/>
      <c r="GCM39" s="291"/>
      <c r="GCN39" s="291"/>
      <c r="GCO39" s="291"/>
      <c r="GCP39" s="291"/>
      <c r="GCQ39" s="291"/>
      <c r="GCR39" s="291"/>
      <c r="GCS39" s="291"/>
      <c r="GCT39" s="291"/>
      <c r="GCU39" s="291"/>
      <c r="GCV39" s="291"/>
      <c r="GCW39" s="291"/>
      <c r="GCX39" s="291"/>
      <c r="GCY39" s="291"/>
      <c r="GCZ39" s="291"/>
      <c r="GDA39" s="291"/>
      <c r="GDB39" s="291"/>
      <c r="GDC39" s="291"/>
      <c r="GDD39" s="291"/>
      <c r="GDE39" s="291"/>
      <c r="GDF39" s="291"/>
      <c r="GDG39" s="291"/>
      <c r="GDH39" s="291"/>
      <c r="GDI39" s="291"/>
      <c r="GDJ39" s="291"/>
      <c r="GDK39" s="291"/>
      <c r="GDL39" s="291"/>
      <c r="GDM39" s="291"/>
      <c r="GDN39" s="291"/>
      <c r="GDO39" s="291"/>
      <c r="GDP39" s="291"/>
      <c r="GDQ39" s="291"/>
      <c r="GDR39" s="291"/>
      <c r="GDS39" s="291"/>
      <c r="GDT39" s="291"/>
      <c r="GDU39" s="291"/>
      <c r="GDV39" s="291"/>
      <c r="GDW39" s="291"/>
      <c r="GDX39" s="291"/>
      <c r="GDY39" s="291"/>
      <c r="GDZ39" s="291"/>
      <c r="GEA39" s="291"/>
      <c r="GEB39" s="291"/>
      <c r="GEC39" s="291"/>
      <c r="GED39" s="291"/>
      <c r="GEE39" s="291"/>
      <c r="GEF39" s="291"/>
      <c r="GEG39" s="291"/>
      <c r="GEH39" s="291"/>
      <c r="GEI39" s="291"/>
      <c r="GEJ39" s="291"/>
      <c r="GEK39" s="291"/>
      <c r="GEL39" s="291"/>
      <c r="GEM39" s="291"/>
      <c r="GEN39" s="291"/>
      <c r="GEO39" s="291"/>
      <c r="GEP39" s="291"/>
      <c r="GEQ39" s="291"/>
      <c r="GER39" s="291"/>
      <c r="GES39" s="291"/>
      <c r="GET39" s="291"/>
      <c r="GEU39" s="291"/>
      <c r="GEV39" s="291"/>
      <c r="GEW39" s="291"/>
      <c r="GEX39" s="291"/>
      <c r="GEY39" s="291"/>
      <c r="GEZ39" s="291"/>
      <c r="GFA39" s="291"/>
      <c r="GFB39" s="291"/>
      <c r="GFC39" s="291"/>
      <c r="GFD39" s="291"/>
      <c r="GFE39" s="291"/>
      <c r="GFF39" s="291"/>
      <c r="GFG39" s="291"/>
      <c r="GFH39" s="291"/>
      <c r="GFI39" s="291"/>
      <c r="GFJ39" s="291"/>
      <c r="GFK39" s="291"/>
      <c r="GFL39" s="291"/>
      <c r="GFM39" s="291"/>
      <c r="GFN39" s="291"/>
      <c r="GFO39" s="291"/>
      <c r="GFP39" s="291"/>
      <c r="GFQ39" s="291"/>
      <c r="GFR39" s="291"/>
      <c r="GFS39" s="291"/>
      <c r="GFT39" s="291"/>
      <c r="GFU39" s="291"/>
      <c r="GFV39" s="291"/>
      <c r="GFW39" s="291"/>
      <c r="GFX39" s="291"/>
      <c r="GFY39" s="291"/>
      <c r="GFZ39" s="291"/>
      <c r="GGA39" s="291"/>
      <c r="GGB39" s="291"/>
      <c r="GGC39" s="291"/>
      <c r="GGD39" s="291"/>
      <c r="GGE39" s="291"/>
      <c r="GGF39" s="291"/>
      <c r="GGG39" s="291"/>
      <c r="GGH39" s="291"/>
      <c r="GGI39" s="291"/>
      <c r="GGJ39" s="291"/>
      <c r="GGK39" s="291"/>
      <c r="GGL39" s="291"/>
      <c r="GGM39" s="291"/>
      <c r="GGN39" s="291"/>
      <c r="GGO39" s="291"/>
      <c r="GGP39" s="291"/>
      <c r="GGQ39" s="291"/>
      <c r="GGR39" s="291"/>
      <c r="GGS39" s="291"/>
      <c r="GGT39" s="291"/>
      <c r="GGU39" s="291"/>
      <c r="GGV39" s="291"/>
      <c r="GGW39" s="291"/>
      <c r="GGX39" s="291"/>
      <c r="GGY39" s="291"/>
      <c r="GGZ39" s="291"/>
      <c r="GHA39" s="291"/>
      <c r="GHB39" s="291"/>
      <c r="GHC39" s="291"/>
      <c r="GHD39" s="291"/>
      <c r="GHE39" s="291"/>
      <c r="GHF39" s="291"/>
      <c r="GHG39" s="291"/>
      <c r="GHH39" s="291"/>
      <c r="GHI39" s="291"/>
      <c r="GHJ39" s="291"/>
      <c r="GHK39" s="291"/>
      <c r="GHL39" s="291"/>
      <c r="GHM39" s="291"/>
      <c r="GHN39" s="291"/>
      <c r="GHO39" s="291"/>
      <c r="GHP39" s="291"/>
      <c r="GHQ39" s="291"/>
      <c r="GHR39" s="291"/>
      <c r="GHS39" s="291"/>
      <c r="GHT39" s="291"/>
      <c r="GHU39" s="291"/>
      <c r="GHV39" s="291"/>
      <c r="GHW39" s="291"/>
      <c r="GHX39" s="291"/>
      <c r="GHY39" s="291"/>
      <c r="GHZ39" s="291"/>
      <c r="GIA39" s="291"/>
      <c r="GIB39" s="291"/>
      <c r="GIC39" s="291"/>
      <c r="GID39" s="291"/>
      <c r="GIE39" s="291"/>
      <c r="GIF39" s="291"/>
      <c r="GIG39" s="291"/>
      <c r="GIH39" s="291"/>
      <c r="GII39" s="291"/>
      <c r="GIJ39" s="291"/>
      <c r="GIK39" s="291"/>
      <c r="GIL39" s="291"/>
      <c r="GIM39" s="291"/>
      <c r="GIN39" s="291"/>
      <c r="GIO39" s="291"/>
      <c r="GIP39" s="291"/>
      <c r="GIQ39" s="291"/>
      <c r="GIR39" s="291"/>
      <c r="GIS39" s="291"/>
      <c r="GIT39" s="291"/>
      <c r="GIU39" s="291"/>
      <c r="GIV39" s="291"/>
      <c r="GIW39" s="291"/>
      <c r="GIX39" s="291"/>
      <c r="GIY39" s="291"/>
      <c r="GIZ39" s="291"/>
      <c r="GJA39" s="291"/>
      <c r="GJB39" s="291"/>
      <c r="GJC39" s="291"/>
      <c r="GJD39" s="291"/>
      <c r="GJE39" s="291"/>
      <c r="GJF39" s="291"/>
      <c r="GJG39" s="291"/>
      <c r="GJH39" s="291"/>
      <c r="GJI39" s="291"/>
      <c r="GJJ39" s="291"/>
      <c r="GJK39" s="291"/>
      <c r="GJL39" s="291"/>
      <c r="GJM39" s="291"/>
      <c r="GJN39" s="291"/>
      <c r="GJO39" s="291"/>
      <c r="GJP39" s="291"/>
      <c r="GJQ39" s="291"/>
      <c r="GJR39" s="291"/>
      <c r="GJS39" s="291"/>
      <c r="GJT39" s="291"/>
      <c r="GJU39" s="291"/>
      <c r="GJV39" s="291"/>
      <c r="GJW39" s="291"/>
      <c r="GJX39" s="291"/>
      <c r="GJY39" s="291"/>
      <c r="GJZ39" s="291"/>
      <c r="GKA39" s="291"/>
      <c r="GKB39" s="291"/>
      <c r="GKC39" s="291"/>
      <c r="GKD39" s="291"/>
      <c r="GKE39" s="291"/>
      <c r="GKF39" s="291"/>
      <c r="GKG39" s="291"/>
      <c r="GKH39" s="291"/>
      <c r="GKI39" s="291"/>
      <c r="GKJ39" s="291"/>
      <c r="GKK39" s="291"/>
      <c r="GKL39" s="291"/>
      <c r="GKM39" s="291"/>
      <c r="GKN39" s="291"/>
      <c r="GKO39" s="291"/>
      <c r="GKP39" s="291"/>
      <c r="GKQ39" s="291"/>
      <c r="GKR39" s="291"/>
      <c r="GKS39" s="291"/>
      <c r="GKT39" s="291"/>
      <c r="GKU39" s="291"/>
      <c r="GKV39" s="291"/>
      <c r="GKW39" s="291"/>
      <c r="GKX39" s="291"/>
      <c r="GKY39" s="291"/>
      <c r="GKZ39" s="291"/>
      <c r="GLA39" s="291"/>
      <c r="GLB39" s="291"/>
      <c r="GLC39" s="291"/>
      <c r="GLD39" s="291"/>
      <c r="GLE39" s="291"/>
      <c r="GLF39" s="291"/>
      <c r="GLG39" s="291"/>
      <c r="GLH39" s="291"/>
      <c r="GLI39" s="291"/>
      <c r="GLJ39" s="291"/>
      <c r="GLK39" s="291"/>
      <c r="GLL39" s="291"/>
      <c r="GLM39" s="291"/>
      <c r="GLN39" s="291"/>
      <c r="GLO39" s="291"/>
      <c r="GLP39" s="291"/>
      <c r="GLQ39" s="291"/>
      <c r="GLR39" s="291"/>
      <c r="GLS39" s="291"/>
      <c r="GLT39" s="291"/>
      <c r="GLU39" s="291"/>
      <c r="GLV39" s="291"/>
      <c r="GLW39" s="291"/>
      <c r="GLX39" s="291"/>
      <c r="GLY39" s="291"/>
      <c r="GLZ39" s="291"/>
      <c r="GMA39" s="291"/>
      <c r="GMB39" s="291"/>
      <c r="GMC39" s="291"/>
      <c r="GMD39" s="291"/>
      <c r="GME39" s="291"/>
      <c r="GMF39" s="291"/>
      <c r="GMG39" s="291"/>
      <c r="GMH39" s="291"/>
      <c r="GMI39" s="291"/>
      <c r="GMJ39" s="291"/>
      <c r="GMK39" s="291"/>
      <c r="GML39" s="291"/>
      <c r="GMM39" s="291"/>
      <c r="GMN39" s="291"/>
      <c r="GMO39" s="291"/>
      <c r="GMP39" s="291"/>
      <c r="GMQ39" s="291"/>
      <c r="GMR39" s="291"/>
      <c r="GMS39" s="291"/>
      <c r="GMT39" s="291"/>
      <c r="GMU39" s="291"/>
      <c r="GMV39" s="291"/>
      <c r="GMW39" s="291"/>
      <c r="GMX39" s="291"/>
      <c r="GMY39" s="291"/>
      <c r="GMZ39" s="291"/>
      <c r="GNA39" s="291"/>
      <c r="GNB39" s="291"/>
      <c r="GNC39" s="291"/>
      <c r="GND39" s="291"/>
      <c r="GNE39" s="291"/>
      <c r="GNF39" s="291"/>
      <c r="GNG39" s="291"/>
      <c r="GNH39" s="291"/>
      <c r="GNI39" s="291"/>
      <c r="GNJ39" s="291"/>
      <c r="GNK39" s="291"/>
      <c r="GNL39" s="291"/>
      <c r="GNM39" s="291"/>
      <c r="GNN39" s="291"/>
      <c r="GNO39" s="291"/>
      <c r="GNP39" s="291"/>
      <c r="GNQ39" s="291"/>
      <c r="GNR39" s="291"/>
      <c r="GNS39" s="291"/>
      <c r="GNT39" s="291"/>
      <c r="GNU39" s="291"/>
      <c r="GNV39" s="291"/>
      <c r="GNW39" s="291"/>
      <c r="GNX39" s="291"/>
      <c r="GNY39" s="291"/>
      <c r="GNZ39" s="291"/>
      <c r="GOA39" s="291"/>
      <c r="GOB39" s="291"/>
      <c r="GOC39" s="291"/>
      <c r="GOD39" s="291"/>
      <c r="GOE39" s="291"/>
      <c r="GOF39" s="291"/>
      <c r="GOG39" s="291"/>
      <c r="GOH39" s="291"/>
      <c r="GOI39" s="291"/>
      <c r="GOJ39" s="291"/>
      <c r="GOK39" s="291"/>
      <c r="GOL39" s="291"/>
      <c r="GOM39" s="291"/>
      <c r="GON39" s="291"/>
      <c r="GOO39" s="291"/>
      <c r="GOP39" s="291"/>
      <c r="GOQ39" s="291"/>
      <c r="GOR39" s="291"/>
      <c r="GOS39" s="291"/>
      <c r="GOT39" s="291"/>
      <c r="GOU39" s="291"/>
      <c r="GOV39" s="291"/>
      <c r="GOW39" s="291"/>
      <c r="GOX39" s="291"/>
      <c r="GOY39" s="291"/>
      <c r="GOZ39" s="291"/>
      <c r="GPA39" s="291"/>
      <c r="GPB39" s="291"/>
      <c r="GPC39" s="291"/>
      <c r="GPD39" s="291"/>
      <c r="GPE39" s="291"/>
      <c r="GPF39" s="291"/>
      <c r="GPG39" s="291"/>
      <c r="GPH39" s="291"/>
      <c r="GPI39" s="291"/>
      <c r="GPJ39" s="291"/>
      <c r="GPK39" s="291"/>
      <c r="GPL39" s="291"/>
      <c r="GPM39" s="291"/>
      <c r="GPN39" s="291"/>
      <c r="GPO39" s="291"/>
      <c r="GPP39" s="291"/>
      <c r="GPQ39" s="291"/>
      <c r="GPR39" s="291"/>
      <c r="GPS39" s="291"/>
      <c r="GPT39" s="291"/>
      <c r="GPU39" s="291"/>
      <c r="GPV39" s="291"/>
      <c r="GPW39" s="291"/>
      <c r="GPX39" s="291"/>
      <c r="GPY39" s="291"/>
      <c r="GPZ39" s="291"/>
      <c r="GQA39" s="291"/>
      <c r="GQB39" s="291"/>
      <c r="GQC39" s="291"/>
      <c r="GQD39" s="291"/>
      <c r="GQE39" s="291"/>
      <c r="GQF39" s="291"/>
      <c r="GQG39" s="291"/>
      <c r="GQH39" s="291"/>
      <c r="GQI39" s="291"/>
      <c r="GQJ39" s="291"/>
      <c r="GQK39" s="291"/>
      <c r="GQL39" s="291"/>
      <c r="GQM39" s="291"/>
      <c r="GQN39" s="291"/>
      <c r="GQO39" s="291"/>
      <c r="GQP39" s="291"/>
      <c r="GQQ39" s="291"/>
      <c r="GQR39" s="291"/>
      <c r="GQS39" s="291"/>
      <c r="GQT39" s="291"/>
      <c r="GQU39" s="291"/>
      <c r="GQV39" s="291"/>
      <c r="GQW39" s="291"/>
      <c r="GQX39" s="291"/>
      <c r="GQY39" s="291"/>
      <c r="GQZ39" s="291"/>
      <c r="GRA39" s="291"/>
      <c r="GRB39" s="291"/>
      <c r="GRC39" s="291"/>
      <c r="GRD39" s="291"/>
      <c r="GRE39" s="291"/>
      <c r="GRF39" s="291"/>
      <c r="GRG39" s="291"/>
      <c r="GRH39" s="291"/>
      <c r="GRI39" s="291"/>
      <c r="GRJ39" s="291"/>
      <c r="GRK39" s="291"/>
      <c r="GRL39" s="291"/>
      <c r="GRM39" s="291"/>
      <c r="GRN39" s="291"/>
      <c r="GRO39" s="291"/>
      <c r="GRP39" s="291"/>
      <c r="GRQ39" s="291"/>
      <c r="GRR39" s="291"/>
      <c r="GRS39" s="291"/>
      <c r="GRT39" s="291"/>
      <c r="GRU39" s="291"/>
      <c r="GRV39" s="291"/>
      <c r="GRW39" s="291"/>
      <c r="GRX39" s="291"/>
      <c r="GRY39" s="291"/>
      <c r="GRZ39" s="291"/>
      <c r="GSA39" s="291"/>
      <c r="GSB39" s="291"/>
      <c r="GSC39" s="291"/>
      <c r="GSD39" s="291"/>
      <c r="GSE39" s="291"/>
      <c r="GSF39" s="291"/>
      <c r="GSG39" s="291"/>
      <c r="GSH39" s="291"/>
      <c r="GSI39" s="291"/>
      <c r="GSJ39" s="291"/>
      <c r="GSK39" s="291"/>
      <c r="GSL39" s="291"/>
      <c r="GSM39" s="291"/>
      <c r="GSN39" s="291"/>
      <c r="GSO39" s="291"/>
      <c r="GSP39" s="291"/>
      <c r="GSQ39" s="291"/>
      <c r="GSR39" s="291"/>
      <c r="GSS39" s="291"/>
      <c r="GST39" s="291"/>
      <c r="GSU39" s="291"/>
      <c r="GSV39" s="291"/>
      <c r="GSW39" s="291"/>
      <c r="GSX39" s="291"/>
      <c r="GSY39" s="291"/>
      <c r="GSZ39" s="291"/>
      <c r="GTA39" s="291"/>
      <c r="GTB39" s="291"/>
      <c r="GTC39" s="291"/>
      <c r="GTD39" s="291"/>
      <c r="GTE39" s="291"/>
      <c r="GTF39" s="291"/>
      <c r="GTG39" s="291"/>
      <c r="GTH39" s="291"/>
      <c r="GTI39" s="291"/>
      <c r="GTJ39" s="291"/>
      <c r="GTK39" s="291"/>
      <c r="GTL39" s="291"/>
      <c r="GTM39" s="291"/>
      <c r="GTN39" s="291"/>
      <c r="GTO39" s="291"/>
      <c r="GTP39" s="291"/>
      <c r="GTQ39" s="291"/>
      <c r="GTR39" s="291"/>
      <c r="GTS39" s="291"/>
      <c r="GTT39" s="291"/>
      <c r="GTU39" s="291"/>
      <c r="GTV39" s="291"/>
      <c r="GTW39" s="291"/>
      <c r="GTX39" s="291"/>
      <c r="GTY39" s="291"/>
      <c r="GTZ39" s="291"/>
      <c r="GUA39" s="291"/>
      <c r="GUB39" s="291"/>
      <c r="GUC39" s="291"/>
      <c r="GUD39" s="291"/>
      <c r="GUE39" s="291"/>
      <c r="GUF39" s="291"/>
      <c r="GUG39" s="291"/>
      <c r="GUH39" s="291"/>
      <c r="GUI39" s="291"/>
      <c r="GUJ39" s="291"/>
      <c r="GUK39" s="291"/>
      <c r="GUL39" s="291"/>
      <c r="GUM39" s="291"/>
      <c r="GUN39" s="291"/>
      <c r="GUO39" s="291"/>
      <c r="GUP39" s="291"/>
      <c r="GUQ39" s="291"/>
      <c r="GUR39" s="291"/>
      <c r="GUS39" s="291"/>
      <c r="GUT39" s="291"/>
      <c r="GUU39" s="291"/>
      <c r="GUV39" s="291"/>
      <c r="GUW39" s="291"/>
      <c r="GUX39" s="291"/>
      <c r="GUY39" s="291"/>
      <c r="GUZ39" s="291"/>
      <c r="GVA39" s="291"/>
      <c r="GVB39" s="291"/>
      <c r="GVC39" s="291"/>
      <c r="GVD39" s="291"/>
      <c r="GVE39" s="291"/>
      <c r="GVF39" s="291"/>
      <c r="GVG39" s="291"/>
      <c r="GVH39" s="291"/>
      <c r="GVI39" s="291"/>
      <c r="GVJ39" s="291"/>
      <c r="GVK39" s="291"/>
      <c r="GVL39" s="291"/>
      <c r="GVM39" s="291"/>
      <c r="GVN39" s="291"/>
      <c r="GVO39" s="291"/>
      <c r="GVP39" s="291"/>
      <c r="GVQ39" s="291"/>
      <c r="GVR39" s="291"/>
      <c r="GVS39" s="291"/>
      <c r="GVT39" s="291"/>
      <c r="GVU39" s="291"/>
      <c r="GVV39" s="291"/>
      <c r="GVW39" s="291"/>
      <c r="GVX39" s="291"/>
      <c r="GVY39" s="291"/>
      <c r="GVZ39" s="291"/>
      <c r="GWA39" s="291"/>
      <c r="GWB39" s="291"/>
      <c r="GWC39" s="291"/>
      <c r="GWD39" s="291"/>
      <c r="GWE39" s="291"/>
      <c r="GWF39" s="291"/>
      <c r="GWG39" s="291"/>
      <c r="GWH39" s="291"/>
      <c r="GWI39" s="291"/>
      <c r="GWJ39" s="291"/>
      <c r="GWK39" s="291"/>
      <c r="GWL39" s="291"/>
      <c r="GWM39" s="291"/>
      <c r="GWN39" s="291"/>
      <c r="GWO39" s="291"/>
      <c r="GWP39" s="291"/>
      <c r="GWQ39" s="291"/>
      <c r="GWR39" s="291"/>
      <c r="GWS39" s="291"/>
      <c r="GWT39" s="291"/>
      <c r="GWU39" s="291"/>
      <c r="GWV39" s="291"/>
      <c r="GWW39" s="291"/>
      <c r="GWX39" s="291"/>
      <c r="GWY39" s="291"/>
      <c r="GWZ39" s="291"/>
      <c r="GXA39" s="291"/>
      <c r="GXB39" s="291"/>
      <c r="GXC39" s="291"/>
      <c r="GXD39" s="291"/>
      <c r="GXE39" s="291"/>
      <c r="GXF39" s="291"/>
      <c r="GXG39" s="291"/>
      <c r="GXH39" s="291"/>
      <c r="GXI39" s="291"/>
      <c r="GXJ39" s="291"/>
      <c r="GXK39" s="291"/>
      <c r="GXL39" s="291"/>
      <c r="GXM39" s="291"/>
      <c r="GXN39" s="291"/>
      <c r="GXO39" s="291"/>
      <c r="GXP39" s="291"/>
      <c r="GXQ39" s="291"/>
      <c r="GXR39" s="291"/>
      <c r="GXS39" s="291"/>
      <c r="GXT39" s="291"/>
      <c r="GXU39" s="291"/>
      <c r="GXV39" s="291"/>
      <c r="GXW39" s="291"/>
      <c r="GXX39" s="291"/>
      <c r="GXY39" s="291"/>
      <c r="GXZ39" s="291"/>
      <c r="GYA39" s="291"/>
      <c r="GYB39" s="291"/>
      <c r="GYC39" s="291"/>
      <c r="GYD39" s="291"/>
      <c r="GYE39" s="291"/>
      <c r="GYF39" s="291"/>
      <c r="GYG39" s="291"/>
      <c r="GYH39" s="291"/>
      <c r="GYI39" s="291"/>
      <c r="GYJ39" s="291"/>
      <c r="GYK39" s="291"/>
      <c r="GYL39" s="291"/>
      <c r="GYM39" s="291"/>
      <c r="GYN39" s="291"/>
      <c r="GYO39" s="291"/>
      <c r="GYP39" s="291"/>
      <c r="GYQ39" s="291"/>
      <c r="GYR39" s="291"/>
      <c r="GYS39" s="291"/>
      <c r="GYT39" s="291"/>
      <c r="GYU39" s="291"/>
      <c r="GYV39" s="291"/>
      <c r="GYW39" s="291"/>
      <c r="GYX39" s="291"/>
      <c r="GYY39" s="291"/>
      <c r="GYZ39" s="291"/>
      <c r="GZA39" s="291"/>
      <c r="GZB39" s="291"/>
      <c r="GZC39" s="291"/>
      <c r="GZD39" s="291"/>
      <c r="GZE39" s="291"/>
      <c r="GZF39" s="291"/>
      <c r="GZG39" s="291"/>
      <c r="GZH39" s="291"/>
      <c r="GZI39" s="291"/>
      <c r="GZJ39" s="291"/>
      <c r="GZK39" s="291"/>
      <c r="GZL39" s="291"/>
      <c r="GZM39" s="291"/>
      <c r="GZN39" s="291"/>
      <c r="GZO39" s="291"/>
      <c r="GZP39" s="291"/>
      <c r="GZQ39" s="291"/>
      <c r="GZR39" s="291"/>
      <c r="GZS39" s="291"/>
      <c r="GZT39" s="291"/>
      <c r="GZU39" s="291"/>
      <c r="GZV39" s="291"/>
      <c r="GZW39" s="291"/>
      <c r="GZX39" s="291"/>
      <c r="GZY39" s="291"/>
      <c r="GZZ39" s="291"/>
      <c r="HAA39" s="291"/>
      <c r="HAB39" s="291"/>
      <c r="HAC39" s="291"/>
      <c r="HAD39" s="291"/>
      <c r="HAE39" s="291"/>
      <c r="HAF39" s="291"/>
      <c r="HAG39" s="291"/>
      <c r="HAH39" s="291"/>
      <c r="HAI39" s="291"/>
      <c r="HAJ39" s="291"/>
      <c r="HAK39" s="291"/>
      <c r="HAL39" s="291"/>
      <c r="HAM39" s="291"/>
      <c r="HAN39" s="291"/>
      <c r="HAO39" s="291"/>
      <c r="HAP39" s="291"/>
      <c r="HAQ39" s="291"/>
      <c r="HAR39" s="291"/>
      <c r="HAS39" s="291"/>
      <c r="HAT39" s="291"/>
      <c r="HAU39" s="291"/>
      <c r="HAV39" s="291"/>
      <c r="HAW39" s="291"/>
      <c r="HAX39" s="291"/>
      <c r="HAY39" s="291"/>
      <c r="HAZ39" s="291"/>
      <c r="HBA39" s="291"/>
      <c r="HBB39" s="291"/>
      <c r="HBC39" s="291"/>
      <c r="HBD39" s="291"/>
      <c r="HBE39" s="291"/>
      <c r="HBF39" s="291"/>
      <c r="HBG39" s="291"/>
      <c r="HBH39" s="291"/>
      <c r="HBI39" s="291"/>
      <c r="HBJ39" s="291"/>
      <c r="HBK39" s="291"/>
      <c r="HBL39" s="291"/>
      <c r="HBM39" s="291"/>
      <c r="HBN39" s="291"/>
      <c r="HBO39" s="291"/>
      <c r="HBP39" s="291"/>
      <c r="HBQ39" s="291"/>
      <c r="HBR39" s="291"/>
      <c r="HBS39" s="291"/>
      <c r="HBT39" s="291"/>
      <c r="HBU39" s="291"/>
      <c r="HBV39" s="291"/>
      <c r="HBW39" s="291"/>
      <c r="HBX39" s="291"/>
      <c r="HBY39" s="291"/>
      <c r="HBZ39" s="291"/>
      <c r="HCA39" s="291"/>
      <c r="HCB39" s="291"/>
      <c r="HCC39" s="291"/>
      <c r="HCD39" s="291"/>
      <c r="HCE39" s="291"/>
      <c r="HCF39" s="291"/>
      <c r="HCG39" s="291"/>
      <c r="HCH39" s="291"/>
      <c r="HCI39" s="291"/>
      <c r="HCJ39" s="291"/>
      <c r="HCK39" s="291"/>
      <c r="HCL39" s="291"/>
      <c r="HCM39" s="291"/>
      <c r="HCN39" s="291"/>
      <c r="HCO39" s="291"/>
      <c r="HCP39" s="291"/>
      <c r="HCQ39" s="291"/>
      <c r="HCR39" s="291"/>
      <c r="HCS39" s="291"/>
      <c r="HCT39" s="291"/>
      <c r="HCU39" s="291"/>
      <c r="HCV39" s="291"/>
      <c r="HCW39" s="291"/>
      <c r="HCX39" s="291"/>
      <c r="HCY39" s="291"/>
      <c r="HCZ39" s="291"/>
      <c r="HDA39" s="291"/>
      <c r="HDB39" s="291"/>
      <c r="HDC39" s="291"/>
      <c r="HDD39" s="291"/>
      <c r="HDE39" s="291"/>
      <c r="HDF39" s="291"/>
      <c r="HDG39" s="291"/>
      <c r="HDH39" s="291"/>
      <c r="HDI39" s="291"/>
      <c r="HDJ39" s="291"/>
      <c r="HDK39" s="291"/>
      <c r="HDL39" s="291"/>
      <c r="HDM39" s="291"/>
      <c r="HDN39" s="291"/>
      <c r="HDO39" s="291"/>
      <c r="HDP39" s="291"/>
      <c r="HDQ39" s="291"/>
      <c r="HDR39" s="291"/>
      <c r="HDS39" s="291"/>
      <c r="HDT39" s="291"/>
      <c r="HDU39" s="291"/>
      <c r="HDV39" s="291"/>
      <c r="HDW39" s="291"/>
      <c r="HDX39" s="291"/>
      <c r="HDY39" s="291"/>
      <c r="HDZ39" s="291"/>
      <c r="HEA39" s="291"/>
      <c r="HEB39" s="291"/>
      <c r="HEC39" s="291"/>
      <c r="HED39" s="291"/>
      <c r="HEE39" s="291"/>
      <c r="HEF39" s="291"/>
      <c r="HEG39" s="291"/>
      <c r="HEH39" s="291"/>
      <c r="HEI39" s="291"/>
      <c r="HEJ39" s="291"/>
      <c r="HEK39" s="291"/>
      <c r="HEL39" s="291"/>
      <c r="HEM39" s="291"/>
      <c r="HEN39" s="291"/>
      <c r="HEO39" s="291"/>
      <c r="HEP39" s="291"/>
      <c r="HEQ39" s="291"/>
      <c r="HER39" s="291"/>
      <c r="HES39" s="291"/>
      <c r="HET39" s="291"/>
      <c r="HEU39" s="291"/>
      <c r="HEV39" s="291"/>
      <c r="HEW39" s="291"/>
      <c r="HEX39" s="291"/>
      <c r="HEY39" s="291"/>
      <c r="HEZ39" s="291"/>
      <c r="HFA39" s="291"/>
      <c r="HFB39" s="291"/>
      <c r="HFC39" s="291"/>
      <c r="HFD39" s="291"/>
      <c r="HFE39" s="291"/>
      <c r="HFF39" s="291"/>
      <c r="HFG39" s="291"/>
      <c r="HFH39" s="291"/>
      <c r="HFI39" s="291"/>
      <c r="HFJ39" s="291"/>
      <c r="HFK39" s="291"/>
      <c r="HFL39" s="291"/>
      <c r="HFM39" s="291"/>
      <c r="HFN39" s="291"/>
      <c r="HFO39" s="291"/>
      <c r="HFP39" s="291"/>
      <c r="HFQ39" s="291"/>
      <c r="HFR39" s="291"/>
      <c r="HFS39" s="291"/>
      <c r="HFT39" s="291"/>
      <c r="HFU39" s="291"/>
      <c r="HFV39" s="291"/>
      <c r="HFW39" s="291"/>
      <c r="HFX39" s="291"/>
      <c r="HFY39" s="291"/>
      <c r="HFZ39" s="291"/>
      <c r="HGA39" s="291"/>
      <c r="HGB39" s="291"/>
      <c r="HGC39" s="291"/>
      <c r="HGD39" s="291"/>
      <c r="HGE39" s="291"/>
      <c r="HGF39" s="291"/>
      <c r="HGG39" s="291"/>
      <c r="HGH39" s="291"/>
      <c r="HGI39" s="291"/>
      <c r="HGJ39" s="291"/>
      <c r="HGK39" s="291"/>
      <c r="HGL39" s="291"/>
      <c r="HGM39" s="291"/>
      <c r="HGN39" s="291"/>
      <c r="HGO39" s="291"/>
      <c r="HGP39" s="291"/>
      <c r="HGQ39" s="291"/>
      <c r="HGR39" s="291"/>
      <c r="HGS39" s="291"/>
      <c r="HGT39" s="291"/>
      <c r="HGU39" s="291"/>
      <c r="HGV39" s="291"/>
      <c r="HGW39" s="291"/>
      <c r="HGX39" s="291"/>
      <c r="HGY39" s="291"/>
      <c r="HGZ39" s="291"/>
      <c r="HHA39" s="291"/>
      <c r="HHB39" s="291"/>
      <c r="HHC39" s="291"/>
      <c r="HHD39" s="291"/>
      <c r="HHE39" s="291"/>
      <c r="HHF39" s="291"/>
      <c r="HHG39" s="291"/>
      <c r="HHH39" s="291"/>
      <c r="HHI39" s="291"/>
      <c r="HHJ39" s="291"/>
      <c r="HHK39" s="291"/>
      <c r="HHL39" s="291"/>
      <c r="HHM39" s="291"/>
      <c r="HHN39" s="291"/>
      <c r="HHO39" s="291"/>
      <c r="HHP39" s="291"/>
      <c r="HHQ39" s="291"/>
      <c r="HHR39" s="291"/>
      <c r="HHS39" s="291"/>
      <c r="HHT39" s="291"/>
      <c r="HHU39" s="291"/>
      <c r="HHV39" s="291"/>
      <c r="HHW39" s="291"/>
      <c r="HHX39" s="291"/>
      <c r="HHY39" s="291"/>
      <c r="HHZ39" s="291"/>
      <c r="HIA39" s="291"/>
      <c r="HIB39" s="291"/>
      <c r="HIC39" s="291"/>
      <c r="HID39" s="291"/>
      <c r="HIE39" s="291"/>
      <c r="HIF39" s="291"/>
      <c r="HIG39" s="291"/>
      <c r="HIH39" s="291"/>
      <c r="HII39" s="291"/>
      <c r="HIJ39" s="291"/>
      <c r="HIK39" s="291"/>
      <c r="HIL39" s="291"/>
      <c r="HIM39" s="291"/>
      <c r="HIN39" s="291"/>
      <c r="HIO39" s="291"/>
      <c r="HIP39" s="291"/>
      <c r="HIQ39" s="291"/>
      <c r="HIR39" s="291"/>
      <c r="HIS39" s="291"/>
      <c r="HIT39" s="291"/>
      <c r="HIU39" s="291"/>
      <c r="HIV39" s="291"/>
      <c r="HIW39" s="291"/>
      <c r="HIX39" s="291"/>
      <c r="HIY39" s="291"/>
      <c r="HIZ39" s="291"/>
      <c r="HJA39" s="291"/>
      <c r="HJB39" s="291"/>
      <c r="HJC39" s="291"/>
      <c r="HJD39" s="291"/>
      <c r="HJE39" s="291"/>
      <c r="HJF39" s="291"/>
      <c r="HJG39" s="291"/>
      <c r="HJH39" s="291"/>
      <c r="HJI39" s="291"/>
      <c r="HJJ39" s="291"/>
      <c r="HJK39" s="291"/>
      <c r="HJL39" s="291"/>
      <c r="HJM39" s="291"/>
      <c r="HJN39" s="291"/>
      <c r="HJO39" s="291"/>
      <c r="HJP39" s="291"/>
      <c r="HJQ39" s="291"/>
      <c r="HJR39" s="291"/>
      <c r="HJS39" s="291"/>
      <c r="HJT39" s="291"/>
      <c r="HJU39" s="291"/>
      <c r="HJV39" s="291"/>
      <c r="HJW39" s="291"/>
      <c r="HJX39" s="291"/>
      <c r="HJY39" s="291"/>
      <c r="HJZ39" s="291"/>
      <c r="HKA39" s="291"/>
      <c r="HKB39" s="291"/>
      <c r="HKC39" s="291"/>
      <c r="HKD39" s="291"/>
      <c r="HKE39" s="291"/>
      <c r="HKF39" s="291"/>
      <c r="HKG39" s="291"/>
      <c r="HKH39" s="291"/>
      <c r="HKI39" s="291"/>
      <c r="HKJ39" s="291"/>
      <c r="HKK39" s="291"/>
      <c r="HKL39" s="291"/>
      <c r="HKM39" s="291"/>
      <c r="HKN39" s="291"/>
      <c r="HKO39" s="291"/>
      <c r="HKP39" s="291"/>
      <c r="HKQ39" s="291"/>
      <c r="HKR39" s="291"/>
      <c r="HKS39" s="291"/>
      <c r="HKT39" s="291"/>
      <c r="HKU39" s="291"/>
      <c r="HKV39" s="291"/>
      <c r="HKW39" s="291"/>
      <c r="HKX39" s="291"/>
      <c r="HKY39" s="291"/>
      <c r="HKZ39" s="291"/>
      <c r="HLA39" s="291"/>
      <c r="HLB39" s="291"/>
      <c r="HLC39" s="291"/>
      <c r="HLD39" s="291"/>
      <c r="HLE39" s="291"/>
      <c r="HLF39" s="291"/>
      <c r="HLG39" s="291"/>
      <c r="HLH39" s="291"/>
      <c r="HLI39" s="291"/>
      <c r="HLJ39" s="291"/>
      <c r="HLK39" s="291"/>
      <c r="HLL39" s="291"/>
      <c r="HLM39" s="291"/>
      <c r="HLN39" s="291"/>
      <c r="HLO39" s="291"/>
      <c r="HLP39" s="291"/>
      <c r="HLQ39" s="291"/>
      <c r="HLR39" s="291"/>
      <c r="HLS39" s="291"/>
      <c r="HLT39" s="291"/>
      <c r="HLU39" s="291"/>
      <c r="HLV39" s="291"/>
      <c r="HLW39" s="291"/>
      <c r="HLX39" s="291"/>
      <c r="HLY39" s="291"/>
      <c r="HLZ39" s="291"/>
      <c r="HMA39" s="291"/>
      <c r="HMB39" s="291"/>
      <c r="HMC39" s="291"/>
      <c r="HMD39" s="291"/>
      <c r="HME39" s="291"/>
      <c r="HMF39" s="291"/>
      <c r="HMG39" s="291"/>
      <c r="HMH39" s="291"/>
      <c r="HMI39" s="291"/>
      <c r="HMJ39" s="291"/>
      <c r="HMK39" s="291"/>
      <c r="HML39" s="291"/>
      <c r="HMM39" s="291"/>
      <c r="HMN39" s="291"/>
      <c r="HMO39" s="291"/>
      <c r="HMP39" s="291"/>
      <c r="HMQ39" s="291"/>
      <c r="HMR39" s="291"/>
      <c r="HMS39" s="291"/>
      <c r="HMT39" s="291"/>
      <c r="HMU39" s="291"/>
      <c r="HMV39" s="291"/>
      <c r="HMW39" s="291"/>
      <c r="HMX39" s="291"/>
      <c r="HMY39" s="291"/>
      <c r="HMZ39" s="291"/>
      <c r="HNA39" s="291"/>
      <c r="HNB39" s="291"/>
      <c r="HNC39" s="291"/>
      <c r="HND39" s="291"/>
      <c r="HNE39" s="291"/>
      <c r="HNF39" s="291"/>
      <c r="HNG39" s="291"/>
      <c r="HNH39" s="291"/>
      <c r="HNI39" s="291"/>
      <c r="HNJ39" s="291"/>
      <c r="HNK39" s="291"/>
      <c r="HNL39" s="291"/>
      <c r="HNM39" s="291"/>
      <c r="HNN39" s="291"/>
      <c r="HNO39" s="291"/>
      <c r="HNP39" s="291"/>
      <c r="HNQ39" s="291"/>
      <c r="HNR39" s="291"/>
      <c r="HNS39" s="291"/>
      <c r="HNT39" s="291"/>
      <c r="HNU39" s="291"/>
      <c r="HNV39" s="291"/>
      <c r="HNW39" s="291"/>
      <c r="HNX39" s="291"/>
      <c r="HNY39" s="291"/>
      <c r="HNZ39" s="291"/>
      <c r="HOA39" s="291"/>
      <c r="HOB39" s="291"/>
      <c r="HOC39" s="291"/>
      <c r="HOD39" s="291"/>
      <c r="HOE39" s="291"/>
      <c r="HOF39" s="291"/>
      <c r="HOG39" s="291"/>
      <c r="HOH39" s="291"/>
      <c r="HOI39" s="291"/>
      <c r="HOJ39" s="291"/>
      <c r="HOK39" s="291"/>
      <c r="HOL39" s="291"/>
      <c r="HOM39" s="291"/>
      <c r="HON39" s="291"/>
      <c r="HOO39" s="291"/>
      <c r="HOP39" s="291"/>
      <c r="HOQ39" s="291"/>
      <c r="HOR39" s="291"/>
      <c r="HOS39" s="291"/>
      <c r="HOT39" s="291"/>
      <c r="HOU39" s="291"/>
      <c r="HOV39" s="291"/>
      <c r="HOW39" s="291"/>
      <c r="HOX39" s="291"/>
      <c r="HOY39" s="291"/>
      <c r="HOZ39" s="291"/>
      <c r="HPA39" s="291"/>
      <c r="HPB39" s="291"/>
      <c r="HPC39" s="291"/>
      <c r="HPD39" s="291"/>
      <c r="HPE39" s="291"/>
      <c r="HPF39" s="291"/>
      <c r="HPG39" s="291"/>
      <c r="HPH39" s="291"/>
      <c r="HPI39" s="291"/>
      <c r="HPJ39" s="291"/>
      <c r="HPK39" s="291"/>
      <c r="HPL39" s="291"/>
      <c r="HPM39" s="291"/>
      <c r="HPN39" s="291"/>
      <c r="HPO39" s="291"/>
      <c r="HPP39" s="291"/>
      <c r="HPQ39" s="291"/>
      <c r="HPR39" s="291"/>
      <c r="HPS39" s="291"/>
      <c r="HPT39" s="291"/>
      <c r="HPU39" s="291"/>
      <c r="HPV39" s="291"/>
      <c r="HPW39" s="291"/>
      <c r="HPX39" s="291"/>
      <c r="HPY39" s="291"/>
      <c r="HPZ39" s="291"/>
      <c r="HQA39" s="291"/>
      <c r="HQB39" s="291"/>
      <c r="HQC39" s="291"/>
      <c r="HQD39" s="291"/>
      <c r="HQE39" s="291"/>
      <c r="HQF39" s="291"/>
      <c r="HQG39" s="291"/>
      <c r="HQH39" s="291"/>
      <c r="HQI39" s="291"/>
      <c r="HQJ39" s="291"/>
      <c r="HQK39" s="291"/>
      <c r="HQL39" s="291"/>
      <c r="HQM39" s="291"/>
      <c r="HQN39" s="291"/>
      <c r="HQO39" s="291"/>
      <c r="HQP39" s="291"/>
      <c r="HQQ39" s="291"/>
      <c r="HQR39" s="291"/>
      <c r="HQS39" s="291"/>
      <c r="HQT39" s="291"/>
      <c r="HQU39" s="291"/>
      <c r="HQV39" s="291"/>
      <c r="HQW39" s="291"/>
      <c r="HQX39" s="291"/>
      <c r="HQY39" s="291"/>
      <c r="HQZ39" s="291"/>
      <c r="HRA39" s="291"/>
      <c r="HRB39" s="291"/>
      <c r="HRC39" s="291"/>
      <c r="HRD39" s="291"/>
      <c r="HRE39" s="291"/>
      <c r="HRF39" s="291"/>
      <c r="HRG39" s="291"/>
      <c r="HRH39" s="291"/>
      <c r="HRI39" s="291"/>
      <c r="HRJ39" s="291"/>
      <c r="HRK39" s="291"/>
      <c r="HRL39" s="291"/>
      <c r="HRM39" s="291"/>
      <c r="HRN39" s="291"/>
      <c r="HRO39" s="291"/>
      <c r="HRP39" s="291"/>
      <c r="HRQ39" s="291"/>
      <c r="HRR39" s="291"/>
      <c r="HRS39" s="291"/>
      <c r="HRT39" s="291"/>
      <c r="HRU39" s="291"/>
      <c r="HRV39" s="291"/>
      <c r="HRW39" s="291"/>
      <c r="HRX39" s="291"/>
      <c r="HRY39" s="291"/>
      <c r="HRZ39" s="291"/>
      <c r="HSA39" s="291"/>
      <c r="HSB39" s="291"/>
      <c r="HSC39" s="291"/>
      <c r="HSD39" s="291"/>
      <c r="HSE39" s="291"/>
      <c r="HSF39" s="291"/>
      <c r="HSG39" s="291"/>
      <c r="HSH39" s="291"/>
      <c r="HSI39" s="291"/>
      <c r="HSJ39" s="291"/>
      <c r="HSK39" s="291"/>
      <c r="HSL39" s="291"/>
      <c r="HSM39" s="291"/>
      <c r="HSN39" s="291"/>
      <c r="HSO39" s="291"/>
      <c r="HSP39" s="291"/>
      <c r="HSQ39" s="291"/>
      <c r="HSR39" s="291"/>
      <c r="HSS39" s="291"/>
      <c r="HST39" s="291"/>
      <c r="HSU39" s="291"/>
      <c r="HSV39" s="291"/>
      <c r="HSW39" s="291"/>
      <c r="HSX39" s="291"/>
      <c r="HSY39" s="291"/>
      <c r="HSZ39" s="291"/>
      <c r="HTA39" s="291"/>
      <c r="HTB39" s="291"/>
      <c r="HTC39" s="291"/>
      <c r="HTD39" s="291"/>
      <c r="HTE39" s="291"/>
      <c r="HTF39" s="291"/>
      <c r="HTG39" s="291"/>
      <c r="HTH39" s="291"/>
      <c r="HTI39" s="291"/>
      <c r="HTJ39" s="291"/>
      <c r="HTK39" s="291"/>
      <c r="HTL39" s="291"/>
      <c r="HTM39" s="291"/>
      <c r="HTN39" s="291"/>
      <c r="HTO39" s="291"/>
      <c r="HTP39" s="291"/>
      <c r="HTQ39" s="291"/>
      <c r="HTR39" s="291"/>
      <c r="HTS39" s="291"/>
      <c r="HTT39" s="291"/>
      <c r="HTU39" s="291"/>
      <c r="HTV39" s="291"/>
      <c r="HTW39" s="291"/>
      <c r="HTX39" s="291"/>
      <c r="HTY39" s="291"/>
      <c r="HTZ39" s="291"/>
      <c r="HUA39" s="291"/>
      <c r="HUB39" s="291"/>
      <c r="HUC39" s="291"/>
      <c r="HUD39" s="291"/>
      <c r="HUE39" s="291"/>
      <c r="HUF39" s="291"/>
      <c r="HUG39" s="291"/>
      <c r="HUH39" s="291"/>
      <c r="HUI39" s="291"/>
      <c r="HUJ39" s="291"/>
      <c r="HUK39" s="291"/>
      <c r="HUL39" s="291"/>
      <c r="HUM39" s="291"/>
      <c r="HUN39" s="291"/>
      <c r="HUO39" s="291"/>
      <c r="HUP39" s="291"/>
      <c r="HUQ39" s="291"/>
      <c r="HUR39" s="291"/>
      <c r="HUS39" s="291"/>
      <c r="HUT39" s="291"/>
      <c r="HUU39" s="291"/>
      <c r="HUV39" s="291"/>
      <c r="HUW39" s="291"/>
      <c r="HUX39" s="291"/>
      <c r="HUY39" s="291"/>
      <c r="HUZ39" s="291"/>
      <c r="HVA39" s="291"/>
      <c r="HVB39" s="291"/>
      <c r="HVC39" s="291"/>
      <c r="HVD39" s="291"/>
      <c r="HVE39" s="291"/>
      <c r="HVF39" s="291"/>
      <c r="HVG39" s="291"/>
      <c r="HVH39" s="291"/>
      <c r="HVI39" s="291"/>
      <c r="HVJ39" s="291"/>
      <c r="HVK39" s="291"/>
      <c r="HVL39" s="291"/>
      <c r="HVM39" s="291"/>
      <c r="HVN39" s="291"/>
      <c r="HVO39" s="291"/>
      <c r="HVP39" s="291"/>
      <c r="HVQ39" s="291"/>
      <c r="HVR39" s="291"/>
      <c r="HVS39" s="291"/>
      <c r="HVT39" s="291"/>
      <c r="HVU39" s="291"/>
      <c r="HVV39" s="291"/>
      <c r="HVW39" s="291"/>
      <c r="HVX39" s="291"/>
      <c r="HVY39" s="291"/>
      <c r="HVZ39" s="291"/>
      <c r="HWA39" s="291"/>
      <c r="HWB39" s="291"/>
      <c r="HWC39" s="291"/>
      <c r="HWD39" s="291"/>
      <c r="HWE39" s="291"/>
      <c r="HWF39" s="291"/>
      <c r="HWG39" s="291"/>
      <c r="HWH39" s="291"/>
      <c r="HWI39" s="291"/>
      <c r="HWJ39" s="291"/>
      <c r="HWK39" s="291"/>
      <c r="HWL39" s="291"/>
      <c r="HWM39" s="291"/>
      <c r="HWN39" s="291"/>
      <c r="HWO39" s="291"/>
      <c r="HWP39" s="291"/>
      <c r="HWQ39" s="291"/>
      <c r="HWR39" s="291"/>
      <c r="HWS39" s="291"/>
      <c r="HWT39" s="291"/>
      <c r="HWU39" s="291"/>
      <c r="HWV39" s="291"/>
      <c r="HWW39" s="291"/>
      <c r="HWX39" s="291"/>
      <c r="HWY39" s="291"/>
      <c r="HWZ39" s="291"/>
      <c r="HXA39" s="291"/>
      <c r="HXB39" s="291"/>
      <c r="HXC39" s="291"/>
      <c r="HXD39" s="291"/>
      <c r="HXE39" s="291"/>
      <c r="HXF39" s="291"/>
      <c r="HXG39" s="291"/>
      <c r="HXH39" s="291"/>
      <c r="HXI39" s="291"/>
      <c r="HXJ39" s="291"/>
      <c r="HXK39" s="291"/>
      <c r="HXL39" s="291"/>
      <c r="HXM39" s="291"/>
      <c r="HXN39" s="291"/>
      <c r="HXO39" s="291"/>
      <c r="HXP39" s="291"/>
      <c r="HXQ39" s="291"/>
      <c r="HXR39" s="291"/>
      <c r="HXS39" s="291"/>
      <c r="HXT39" s="291"/>
      <c r="HXU39" s="291"/>
      <c r="HXV39" s="291"/>
      <c r="HXW39" s="291"/>
      <c r="HXX39" s="291"/>
      <c r="HXY39" s="291"/>
      <c r="HXZ39" s="291"/>
      <c r="HYA39" s="291"/>
      <c r="HYB39" s="291"/>
      <c r="HYC39" s="291"/>
      <c r="HYD39" s="291"/>
      <c r="HYE39" s="291"/>
      <c r="HYF39" s="291"/>
      <c r="HYG39" s="291"/>
      <c r="HYH39" s="291"/>
      <c r="HYI39" s="291"/>
      <c r="HYJ39" s="291"/>
      <c r="HYK39" s="291"/>
      <c r="HYL39" s="291"/>
      <c r="HYM39" s="291"/>
      <c r="HYN39" s="291"/>
      <c r="HYO39" s="291"/>
      <c r="HYP39" s="291"/>
      <c r="HYQ39" s="291"/>
      <c r="HYR39" s="291"/>
      <c r="HYS39" s="291"/>
      <c r="HYT39" s="291"/>
      <c r="HYU39" s="291"/>
      <c r="HYV39" s="291"/>
      <c r="HYW39" s="291"/>
      <c r="HYX39" s="291"/>
      <c r="HYY39" s="291"/>
      <c r="HYZ39" s="291"/>
      <c r="HZA39" s="291"/>
      <c r="HZB39" s="291"/>
      <c r="HZC39" s="291"/>
      <c r="HZD39" s="291"/>
      <c r="HZE39" s="291"/>
      <c r="HZF39" s="291"/>
      <c r="HZG39" s="291"/>
      <c r="HZH39" s="291"/>
      <c r="HZI39" s="291"/>
      <c r="HZJ39" s="291"/>
      <c r="HZK39" s="291"/>
      <c r="HZL39" s="291"/>
      <c r="HZM39" s="291"/>
      <c r="HZN39" s="291"/>
      <c r="HZO39" s="291"/>
      <c r="HZP39" s="291"/>
      <c r="HZQ39" s="291"/>
      <c r="HZR39" s="291"/>
      <c r="HZS39" s="291"/>
      <c r="HZT39" s="291"/>
      <c r="HZU39" s="291"/>
      <c r="HZV39" s="291"/>
      <c r="HZW39" s="291"/>
      <c r="HZX39" s="291"/>
      <c r="HZY39" s="291"/>
      <c r="HZZ39" s="291"/>
      <c r="IAA39" s="291"/>
      <c r="IAB39" s="291"/>
      <c r="IAC39" s="291"/>
      <c r="IAD39" s="291"/>
      <c r="IAE39" s="291"/>
      <c r="IAF39" s="291"/>
      <c r="IAG39" s="291"/>
      <c r="IAH39" s="291"/>
      <c r="IAI39" s="291"/>
      <c r="IAJ39" s="291"/>
      <c r="IAK39" s="291"/>
      <c r="IAL39" s="291"/>
      <c r="IAM39" s="291"/>
      <c r="IAN39" s="291"/>
      <c r="IAO39" s="291"/>
      <c r="IAP39" s="291"/>
      <c r="IAQ39" s="291"/>
      <c r="IAR39" s="291"/>
      <c r="IAS39" s="291"/>
      <c r="IAT39" s="291"/>
      <c r="IAU39" s="291"/>
      <c r="IAV39" s="291"/>
      <c r="IAW39" s="291"/>
      <c r="IAX39" s="291"/>
      <c r="IAY39" s="291"/>
      <c r="IAZ39" s="291"/>
      <c r="IBA39" s="291"/>
      <c r="IBB39" s="291"/>
      <c r="IBC39" s="291"/>
      <c r="IBD39" s="291"/>
      <c r="IBE39" s="291"/>
      <c r="IBF39" s="291"/>
      <c r="IBG39" s="291"/>
      <c r="IBH39" s="291"/>
      <c r="IBI39" s="291"/>
      <c r="IBJ39" s="291"/>
      <c r="IBK39" s="291"/>
      <c r="IBL39" s="291"/>
      <c r="IBM39" s="291"/>
      <c r="IBN39" s="291"/>
      <c r="IBO39" s="291"/>
      <c r="IBP39" s="291"/>
      <c r="IBQ39" s="291"/>
      <c r="IBR39" s="291"/>
      <c r="IBS39" s="291"/>
      <c r="IBT39" s="291"/>
      <c r="IBU39" s="291"/>
      <c r="IBV39" s="291"/>
      <c r="IBW39" s="291"/>
      <c r="IBX39" s="291"/>
      <c r="IBY39" s="291"/>
      <c r="IBZ39" s="291"/>
      <c r="ICA39" s="291"/>
      <c r="ICB39" s="291"/>
      <c r="ICC39" s="291"/>
      <c r="ICD39" s="291"/>
      <c r="ICE39" s="291"/>
      <c r="ICF39" s="291"/>
      <c r="ICG39" s="291"/>
      <c r="ICH39" s="291"/>
      <c r="ICI39" s="291"/>
      <c r="ICJ39" s="291"/>
      <c r="ICK39" s="291"/>
      <c r="ICL39" s="291"/>
      <c r="ICM39" s="291"/>
      <c r="ICN39" s="291"/>
      <c r="ICO39" s="291"/>
      <c r="ICP39" s="291"/>
      <c r="ICQ39" s="291"/>
      <c r="ICR39" s="291"/>
      <c r="ICS39" s="291"/>
      <c r="ICT39" s="291"/>
      <c r="ICU39" s="291"/>
      <c r="ICV39" s="291"/>
      <c r="ICW39" s="291"/>
      <c r="ICX39" s="291"/>
      <c r="ICY39" s="291"/>
      <c r="ICZ39" s="291"/>
      <c r="IDA39" s="291"/>
      <c r="IDB39" s="291"/>
      <c r="IDC39" s="291"/>
      <c r="IDD39" s="291"/>
      <c r="IDE39" s="291"/>
      <c r="IDF39" s="291"/>
      <c r="IDG39" s="291"/>
      <c r="IDH39" s="291"/>
      <c r="IDI39" s="291"/>
      <c r="IDJ39" s="291"/>
      <c r="IDK39" s="291"/>
      <c r="IDL39" s="291"/>
      <c r="IDM39" s="291"/>
      <c r="IDN39" s="291"/>
      <c r="IDO39" s="291"/>
      <c r="IDP39" s="291"/>
      <c r="IDQ39" s="291"/>
      <c r="IDR39" s="291"/>
      <c r="IDS39" s="291"/>
      <c r="IDT39" s="291"/>
      <c r="IDU39" s="291"/>
      <c r="IDV39" s="291"/>
      <c r="IDW39" s="291"/>
      <c r="IDX39" s="291"/>
      <c r="IDY39" s="291"/>
      <c r="IDZ39" s="291"/>
      <c r="IEA39" s="291"/>
      <c r="IEB39" s="291"/>
      <c r="IEC39" s="291"/>
      <c r="IED39" s="291"/>
      <c r="IEE39" s="291"/>
      <c r="IEF39" s="291"/>
      <c r="IEG39" s="291"/>
      <c r="IEH39" s="291"/>
      <c r="IEI39" s="291"/>
      <c r="IEJ39" s="291"/>
      <c r="IEK39" s="291"/>
      <c r="IEL39" s="291"/>
      <c r="IEM39" s="291"/>
      <c r="IEN39" s="291"/>
      <c r="IEO39" s="291"/>
      <c r="IEP39" s="291"/>
      <c r="IEQ39" s="291"/>
      <c r="IER39" s="291"/>
      <c r="IES39" s="291"/>
      <c r="IET39" s="291"/>
      <c r="IEU39" s="291"/>
      <c r="IEV39" s="291"/>
      <c r="IEW39" s="291"/>
      <c r="IEX39" s="291"/>
      <c r="IEY39" s="291"/>
      <c r="IEZ39" s="291"/>
      <c r="IFA39" s="291"/>
      <c r="IFB39" s="291"/>
      <c r="IFC39" s="291"/>
      <c r="IFD39" s="291"/>
      <c r="IFE39" s="291"/>
      <c r="IFF39" s="291"/>
      <c r="IFG39" s="291"/>
      <c r="IFH39" s="291"/>
      <c r="IFI39" s="291"/>
      <c r="IFJ39" s="291"/>
      <c r="IFK39" s="291"/>
      <c r="IFL39" s="291"/>
      <c r="IFM39" s="291"/>
      <c r="IFN39" s="291"/>
      <c r="IFO39" s="291"/>
      <c r="IFP39" s="291"/>
      <c r="IFQ39" s="291"/>
      <c r="IFR39" s="291"/>
      <c r="IFS39" s="291"/>
      <c r="IFT39" s="291"/>
      <c r="IFU39" s="291"/>
      <c r="IFV39" s="291"/>
      <c r="IFW39" s="291"/>
      <c r="IFX39" s="291"/>
      <c r="IFY39" s="291"/>
      <c r="IFZ39" s="291"/>
      <c r="IGA39" s="291"/>
      <c r="IGB39" s="291"/>
      <c r="IGC39" s="291"/>
      <c r="IGD39" s="291"/>
      <c r="IGE39" s="291"/>
      <c r="IGF39" s="291"/>
      <c r="IGG39" s="291"/>
      <c r="IGH39" s="291"/>
      <c r="IGI39" s="291"/>
      <c r="IGJ39" s="291"/>
      <c r="IGK39" s="291"/>
      <c r="IGL39" s="291"/>
      <c r="IGM39" s="291"/>
      <c r="IGN39" s="291"/>
      <c r="IGO39" s="291"/>
      <c r="IGP39" s="291"/>
      <c r="IGQ39" s="291"/>
      <c r="IGR39" s="291"/>
      <c r="IGS39" s="291"/>
      <c r="IGT39" s="291"/>
      <c r="IGU39" s="291"/>
      <c r="IGV39" s="291"/>
      <c r="IGW39" s="291"/>
      <c r="IGX39" s="291"/>
      <c r="IGY39" s="291"/>
      <c r="IGZ39" s="291"/>
      <c r="IHA39" s="291"/>
      <c r="IHB39" s="291"/>
      <c r="IHC39" s="291"/>
      <c r="IHD39" s="291"/>
      <c r="IHE39" s="291"/>
      <c r="IHF39" s="291"/>
      <c r="IHG39" s="291"/>
      <c r="IHH39" s="291"/>
      <c r="IHI39" s="291"/>
      <c r="IHJ39" s="291"/>
      <c r="IHK39" s="291"/>
      <c r="IHL39" s="291"/>
      <c r="IHM39" s="291"/>
      <c r="IHN39" s="291"/>
      <c r="IHO39" s="291"/>
      <c r="IHP39" s="291"/>
      <c r="IHQ39" s="291"/>
      <c r="IHR39" s="291"/>
      <c r="IHS39" s="291"/>
      <c r="IHT39" s="291"/>
      <c r="IHU39" s="291"/>
      <c r="IHV39" s="291"/>
      <c r="IHW39" s="291"/>
      <c r="IHX39" s="291"/>
      <c r="IHY39" s="291"/>
      <c r="IHZ39" s="291"/>
      <c r="IIA39" s="291"/>
      <c r="IIB39" s="291"/>
      <c r="IIC39" s="291"/>
      <c r="IID39" s="291"/>
      <c r="IIE39" s="291"/>
      <c r="IIF39" s="291"/>
      <c r="IIG39" s="291"/>
      <c r="IIH39" s="291"/>
      <c r="III39" s="291"/>
      <c r="IIJ39" s="291"/>
      <c r="IIK39" s="291"/>
      <c r="IIL39" s="291"/>
      <c r="IIM39" s="291"/>
      <c r="IIN39" s="291"/>
      <c r="IIO39" s="291"/>
      <c r="IIP39" s="291"/>
      <c r="IIQ39" s="291"/>
      <c r="IIR39" s="291"/>
      <c r="IIS39" s="291"/>
      <c r="IIT39" s="291"/>
      <c r="IIU39" s="291"/>
      <c r="IIV39" s="291"/>
      <c r="IIW39" s="291"/>
      <c r="IIX39" s="291"/>
      <c r="IIY39" s="291"/>
      <c r="IIZ39" s="291"/>
      <c r="IJA39" s="291"/>
      <c r="IJB39" s="291"/>
      <c r="IJC39" s="291"/>
      <c r="IJD39" s="291"/>
      <c r="IJE39" s="291"/>
      <c r="IJF39" s="291"/>
      <c r="IJG39" s="291"/>
      <c r="IJH39" s="291"/>
      <c r="IJI39" s="291"/>
      <c r="IJJ39" s="291"/>
      <c r="IJK39" s="291"/>
      <c r="IJL39" s="291"/>
      <c r="IJM39" s="291"/>
      <c r="IJN39" s="291"/>
      <c r="IJO39" s="291"/>
      <c r="IJP39" s="291"/>
      <c r="IJQ39" s="291"/>
      <c r="IJR39" s="291"/>
      <c r="IJS39" s="291"/>
      <c r="IJT39" s="291"/>
      <c r="IJU39" s="291"/>
      <c r="IJV39" s="291"/>
      <c r="IJW39" s="291"/>
      <c r="IJX39" s="291"/>
      <c r="IJY39" s="291"/>
      <c r="IJZ39" s="291"/>
      <c r="IKA39" s="291"/>
      <c r="IKB39" s="291"/>
      <c r="IKC39" s="291"/>
      <c r="IKD39" s="291"/>
      <c r="IKE39" s="291"/>
      <c r="IKF39" s="291"/>
      <c r="IKG39" s="291"/>
      <c r="IKH39" s="291"/>
      <c r="IKI39" s="291"/>
      <c r="IKJ39" s="291"/>
      <c r="IKK39" s="291"/>
      <c r="IKL39" s="291"/>
      <c r="IKM39" s="291"/>
      <c r="IKN39" s="291"/>
      <c r="IKO39" s="291"/>
      <c r="IKP39" s="291"/>
      <c r="IKQ39" s="291"/>
      <c r="IKR39" s="291"/>
      <c r="IKS39" s="291"/>
      <c r="IKT39" s="291"/>
      <c r="IKU39" s="291"/>
      <c r="IKV39" s="291"/>
      <c r="IKW39" s="291"/>
      <c r="IKX39" s="291"/>
      <c r="IKY39" s="291"/>
      <c r="IKZ39" s="291"/>
      <c r="ILA39" s="291"/>
      <c r="ILB39" s="291"/>
      <c r="ILC39" s="291"/>
      <c r="ILD39" s="291"/>
      <c r="ILE39" s="291"/>
      <c r="ILF39" s="291"/>
      <c r="ILG39" s="291"/>
      <c r="ILH39" s="291"/>
      <c r="ILI39" s="291"/>
      <c r="ILJ39" s="291"/>
      <c r="ILK39" s="291"/>
      <c r="ILL39" s="291"/>
      <c r="ILM39" s="291"/>
      <c r="ILN39" s="291"/>
      <c r="ILO39" s="291"/>
      <c r="ILP39" s="291"/>
      <c r="ILQ39" s="291"/>
      <c r="ILR39" s="291"/>
      <c r="ILS39" s="291"/>
      <c r="ILT39" s="291"/>
      <c r="ILU39" s="291"/>
      <c r="ILV39" s="291"/>
      <c r="ILW39" s="291"/>
      <c r="ILX39" s="291"/>
      <c r="ILY39" s="291"/>
      <c r="ILZ39" s="291"/>
      <c r="IMA39" s="291"/>
      <c r="IMB39" s="291"/>
      <c r="IMC39" s="291"/>
      <c r="IMD39" s="291"/>
      <c r="IME39" s="291"/>
      <c r="IMF39" s="291"/>
      <c r="IMG39" s="291"/>
      <c r="IMH39" s="291"/>
      <c r="IMI39" s="291"/>
      <c r="IMJ39" s="291"/>
      <c r="IMK39" s="291"/>
      <c r="IML39" s="291"/>
      <c r="IMM39" s="291"/>
      <c r="IMN39" s="291"/>
      <c r="IMO39" s="291"/>
      <c r="IMP39" s="291"/>
      <c r="IMQ39" s="291"/>
      <c r="IMR39" s="291"/>
      <c r="IMS39" s="291"/>
      <c r="IMT39" s="291"/>
      <c r="IMU39" s="291"/>
      <c r="IMV39" s="291"/>
      <c r="IMW39" s="291"/>
      <c r="IMX39" s="291"/>
      <c r="IMY39" s="291"/>
      <c r="IMZ39" s="291"/>
      <c r="INA39" s="291"/>
      <c r="INB39" s="291"/>
      <c r="INC39" s="291"/>
      <c r="IND39" s="291"/>
      <c r="INE39" s="291"/>
      <c r="INF39" s="291"/>
      <c r="ING39" s="291"/>
      <c r="INH39" s="291"/>
      <c r="INI39" s="291"/>
      <c r="INJ39" s="291"/>
      <c r="INK39" s="291"/>
      <c r="INL39" s="291"/>
      <c r="INM39" s="291"/>
      <c r="INN39" s="291"/>
      <c r="INO39" s="291"/>
      <c r="INP39" s="291"/>
      <c r="INQ39" s="291"/>
      <c r="INR39" s="291"/>
      <c r="INS39" s="291"/>
      <c r="INT39" s="291"/>
      <c r="INU39" s="291"/>
      <c r="INV39" s="291"/>
      <c r="INW39" s="291"/>
      <c r="INX39" s="291"/>
      <c r="INY39" s="291"/>
      <c r="INZ39" s="291"/>
      <c r="IOA39" s="291"/>
      <c r="IOB39" s="291"/>
      <c r="IOC39" s="291"/>
      <c r="IOD39" s="291"/>
      <c r="IOE39" s="291"/>
      <c r="IOF39" s="291"/>
      <c r="IOG39" s="291"/>
      <c r="IOH39" s="291"/>
      <c r="IOI39" s="291"/>
      <c r="IOJ39" s="291"/>
      <c r="IOK39" s="291"/>
      <c r="IOL39" s="291"/>
      <c r="IOM39" s="291"/>
      <c r="ION39" s="291"/>
      <c r="IOO39" s="291"/>
      <c r="IOP39" s="291"/>
      <c r="IOQ39" s="291"/>
      <c r="IOR39" s="291"/>
      <c r="IOS39" s="291"/>
      <c r="IOT39" s="291"/>
      <c r="IOU39" s="291"/>
      <c r="IOV39" s="291"/>
      <c r="IOW39" s="291"/>
      <c r="IOX39" s="291"/>
      <c r="IOY39" s="291"/>
      <c r="IOZ39" s="291"/>
      <c r="IPA39" s="291"/>
      <c r="IPB39" s="291"/>
      <c r="IPC39" s="291"/>
      <c r="IPD39" s="291"/>
      <c r="IPE39" s="291"/>
      <c r="IPF39" s="291"/>
      <c r="IPG39" s="291"/>
      <c r="IPH39" s="291"/>
      <c r="IPI39" s="291"/>
      <c r="IPJ39" s="291"/>
      <c r="IPK39" s="291"/>
      <c r="IPL39" s="291"/>
      <c r="IPM39" s="291"/>
      <c r="IPN39" s="291"/>
      <c r="IPO39" s="291"/>
      <c r="IPP39" s="291"/>
      <c r="IPQ39" s="291"/>
      <c r="IPR39" s="291"/>
      <c r="IPS39" s="291"/>
      <c r="IPT39" s="291"/>
      <c r="IPU39" s="291"/>
      <c r="IPV39" s="291"/>
      <c r="IPW39" s="291"/>
      <c r="IPX39" s="291"/>
      <c r="IPY39" s="291"/>
      <c r="IPZ39" s="291"/>
      <c r="IQA39" s="291"/>
      <c r="IQB39" s="291"/>
      <c r="IQC39" s="291"/>
      <c r="IQD39" s="291"/>
      <c r="IQE39" s="291"/>
      <c r="IQF39" s="291"/>
      <c r="IQG39" s="291"/>
      <c r="IQH39" s="291"/>
      <c r="IQI39" s="291"/>
      <c r="IQJ39" s="291"/>
      <c r="IQK39" s="291"/>
      <c r="IQL39" s="291"/>
      <c r="IQM39" s="291"/>
      <c r="IQN39" s="291"/>
      <c r="IQO39" s="291"/>
      <c r="IQP39" s="291"/>
      <c r="IQQ39" s="291"/>
      <c r="IQR39" s="291"/>
      <c r="IQS39" s="291"/>
      <c r="IQT39" s="291"/>
      <c r="IQU39" s="291"/>
      <c r="IQV39" s="291"/>
      <c r="IQW39" s="291"/>
      <c r="IQX39" s="291"/>
      <c r="IQY39" s="291"/>
      <c r="IQZ39" s="291"/>
      <c r="IRA39" s="291"/>
      <c r="IRB39" s="291"/>
      <c r="IRC39" s="291"/>
      <c r="IRD39" s="291"/>
      <c r="IRE39" s="291"/>
      <c r="IRF39" s="291"/>
      <c r="IRG39" s="291"/>
      <c r="IRH39" s="291"/>
      <c r="IRI39" s="291"/>
      <c r="IRJ39" s="291"/>
      <c r="IRK39" s="291"/>
      <c r="IRL39" s="291"/>
      <c r="IRM39" s="291"/>
      <c r="IRN39" s="291"/>
      <c r="IRO39" s="291"/>
      <c r="IRP39" s="291"/>
      <c r="IRQ39" s="291"/>
      <c r="IRR39" s="291"/>
      <c r="IRS39" s="291"/>
      <c r="IRT39" s="291"/>
      <c r="IRU39" s="291"/>
      <c r="IRV39" s="291"/>
      <c r="IRW39" s="291"/>
      <c r="IRX39" s="291"/>
      <c r="IRY39" s="291"/>
      <c r="IRZ39" s="291"/>
      <c r="ISA39" s="291"/>
      <c r="ISB39" s="291"/>
      <c r="ISC39" s="291"/>
      <c r="ISD39" s="291"/>
      <c r="ISE39" s="291"/>
      <c r="ISF39" s="291"/>
      <c r="ISG39" s="291"/>
      <c r="ISH39" s="291"/>
      <c r="ISI39" s="291"/>
      <c r="ISJ39" s="291"/>
      <c r="ISK39" s="291"/>
      <c r="ISL39" s="291"/>
      <c r="ISM39" s="291"/>
      <c r="ISN39" s="291"/>
      <c r="ISO39" s="291"/>
      <c r="ISP39" s="291"/>
      <c r="ISQ39" s="291"/>
      <c r="ISR39" s="291"/>
      <c r="ISS39" s="291"/>
      <c r="IST39" s="291"/>
      <c r="ISU39" s="291"/>
      <c r="ISV39" s="291"/>
      <c r="ISW39" s="291"/>
      <c r="ISX39" s="291"/>
      <c r="ISY39" s="291"/>
      <c r="ISZ39" s="291"/>
      <c r="ITA39" s="291"/>
      <c r="ITB39" s="291"/>
      <c r="ITC39" s="291"/>
      <c r="ITD39" s="291"/>
      <c r="ITE39" s="291"/>
      <c r="ITF39" s="291"/>
      <c r="ITG39" s="291"/>
      <c r="ITH39" s="291"/>
      <c r="ITI39" s="291"/>
      <c r="ITJ39" s="291"/>
      <c r="ITK39" s="291"/>
      <c r="ITL39" s="291"/>
      <c r="ITM39" s="291"/>
      <c r="ITN39" s="291"/>
      <c r="ITO39" s="291"/>
      <c r="ITP39" s="291"/>
      <c r="ITQ39" s="291"/>
      <c r="ITR39" s="291"/>
      <c r="ITS39" s="291"/>
      <c r="ITT39" s="291"/>
      <c r="ITU39" s="291"/>
      <c r="ITV39" s="291"/>
      <c r="ITW39" s="291"/>
      <c r="ITX39" s="291"/>
      <c r="ITY39" s="291"/>
      <c r="ITZ39" s="291"/>
      <c r="IUA39" s="291"/>
      <c r="IUB39" s="291"/>
      <c r="IUC39" s="291"/>
      <c r="IUD39" s="291"/>
      <c r="IUE39" s="291"/>
      <c r="IUF39" s="291"/>
      <c r="IUG39" s="291"/>
      <c r="IUH39" s="291"/>
      <c r="IUI39" s="291"/>
      <c r="IUJ39" s="291"/>
      <c r="IUK39" s="291"/>
      <c r="IUL39" s="291"/>
      <c r="IUM39" s="291"/>
      <c r="IUN39" s="291"/>
      <c r="IUO39" s="291"/>
      <c r="IUP39" s="291"/>
      <c r="IUQ39" s="291"/>
      <c r="IUR39" s="291"/>
      <c r="IUS39" s="291"/>
      <c r="IUT39" s="291"/>
      <c r="IUU39" s="291"/>
      <c r="IUV39" s="291"/>
      <c r="IUW39" s="291"/>
      <c r="IUX39" s="291"/>
      <c r="IUY39" s="291"/>
      <c r="IUZ39" s="291"/>
      <c r="IVA39" s="291"/>
      <c r="IVB39" s="291"/>
      <c r="IVC39" s="291"/>
      <c r="IVD39" s="291"/>
      <c r="IVE39" s="291"/>
      <c r="IVF39" s="291"/>
      <c r="IVG39" s="291"/>
      <c r="IVH39" s="291"/>
      <c r="IVI39" s="291"/>
      <c r="IVJ39" s="291"/>
      <c r="IVK39" s="291"/>
      <c r="IVL39" s="291"/>
      <c r="IVM39" s="291"/>
      <c r="IVN39" s="291"/>
      <c r="IVO39" s="291"/>
      <c r="IVP39" s="291"/>
      <c r="IVQ39" s="291"/>
      <c r="IVR39" s="291"/>
      <c r="IVS39" s="291"/>
      <c r="IVT39" s="291"/>
      <c r="IVU39" s="291"/>
      <c r="IVV39" s="291"/>
      <c r="IVW39" s="291"/>
      <c r="IVX39" s="291"/>
      <c r="IVY39" s="291"/>
      <c r="IVZ39" s="291"/>
      <c r="IWA39" s="291"/>
      <c r="IWB39" s="291"/>
      <c r="IWC39" s="291"/>
      <c r="IWD39" s="291"/>
      <c r="IWE39" s="291"/>
      <c r="IWF39" s="291"/>
      <c r="IWG39" s="291"/>
      <c r="IWH39" s="291"/>
      <c r="IWI39" s="291"/>
      <c r="IWJ39" s="291"/>
      <c r="IWK39" s="291"/>
      <c r="IWL39" s="291"/>
      <c r="IWM39" s="291"/>
      <c r="IWN39" s="291"/>
      <c r="IWO39" s="291"/>
      <c r="IWP39" s="291"/>
      <c r="IWQ39" s="291"/>
      <c r="IWR39" s="291"/>
      <c r="IWS39" s="291"/>
      <c r="IWT39" s="291"/>
      <c r="IWU39" s="291"/>
      <c r="IWV39" s="291"/>
      <c r="IWW39" s="291"/>
      <c r="IWX39" s="291"/>
      <c r="IWY39" s="291"/>
      <c r="IWZ39" s="291"/>
      <c r="IXA39" s="291"/>
      <c r="IXB39" s="291"/>
      <c r="IXC39" s="291"/>
      <c r="IXD39" s="291"/>
      <c r="IXE39" s="291"/>
      <c r="IXF39" s="291"/>
      <c r="IXG39" s="291"/>
      <c r="IXH39" s="291"/>
      <c r="IXI39" s="291"/>
      <c r="IXJ39" s="291"/>
      <c r="IXK39" s="291"/>
      <c r="IXL39" s="291"/>
      <c r="IXM39" s="291"/>
      <c r="IXN39" s="291"/>
      <c r="IXO39" s="291"/>
      <c r="IXP39" s="291"/>
      <c r="IXQ39" s="291"/>
      <c r="IXR39" s="291"/>
      <c r="IXS39" s="291"/>
      <c r="IXT39" s="291"/>
      <c r="IXU39" s="291"/>
      <c r="IXV39" s="291"/>
      <c r="IXW39" s="291"/>
      <c r="IXX39" s="291"/>
      <c r="IXY39" s="291"/>
      <c r="IXZ39" s="291"/>
      <c r="IYA39" s="291"/>
      <c r="IYB39" s="291"/>
      <c r="IYC39" s="291"/>
      <c r="IYD39" s="291"/>
      <c r="IYE39" s="291"/>
      <c r="IYF39" s="291"/>
      <c r="IYG39" s="291"/>
      <c r="IYH39" s="291"/>
      <c r="IYI39" s="291"/>
      <c r="IYJ39" s="291"/>
      <c r="IYK39" s="291"/>
      <c r="IYL39" s="291"/>
      <c r="IYM39" s="291"/>
      <c r="IYN39" s="291"/>
      <c r="IYO39" s="291"/>
      <c r="IYP39" s="291"/>
      <c r="IYQ39" s="291"/>
      <c r="IYR39" s="291"/>
      <c r="IYS39" s="291"/>
      <c r="IYT39" s="291"/>
      <c r="IYU39" s="291"/>
      <c r="IYV39" s="291"/>
      <c r="IYW39" s="291"/>
      <c r="IYX39" s="291"/>
      <c r="IYY39" s="291"/>
      <c r="IYZ39" s="291"/>
      <c r="IZA39" s="291"/>
      <c r="IZB39" s="291"/>
      <c r="IZC39" s="291"/>
      <c r="IZD39" s="291"/>
      <c r="IZE39" s="291"/>
      <c r="IZF39" s="291"/>
      <c r="IZG39" s="291"/>
      <c r="IZH39" s="291"/>
      <c r="IZI39" s="291"/>
      <c r="IZJ39" s="291"/>
      <c r="IZK39" s="291"/>
      <c r="IZL39" s="291"/>
      <c r="IZM39" s="291"/>
      <c r="IZN39" s="291"/>
      <c r="IZO39" s="291"/>
      <c r="IZP39" s="291"/>
      <c r="IZQ39" s="291"/>
      <c r="IZR39" s="291"/>
      <c r="IZS39" s="291"/>
      <c r="IZT39" s="291"/>
      <c r="IZU39" s="291"/>
      <c r="IZV39" s="291"/>
      <c r="IZW39" s="291"/>
      <c r="IZX39" s="291"/>
      <c r="IZY39" s="291"/>
      <c r="IZZ39" s="291"/>
      <c r="JAA39" s="291"/>
      <c r="JAB39" s="291"/>
      <c r="JAC39" s="291"/>
      <c r="JAD39" s="291"/>
      <c r="JAE39" s="291"/>
      <c r="JAF39" s="291"/>
      <c r="JAG39" s="291"/>
      <c r="JAH39" s="291"/>
      <c r="JAI39" s="291"/>
      <c r="JAJ39" s="291"/>
      <c r="JAK39" s="291"/>
      <c r="JAL39" s="291"/>
      <c r="JAM39" s="291"/>
      <c r="JAN39" s="291"/>
      <c r="JAO39" s="291"/>
      <c r="JAP39" s="291"/>
      <c r="JAQ39" s="291"/>
      <c r="JAR39" s="291"/>
      <c r="JAS39" s="291"/>
      <c r="JAT39" s="291"/>
      <c r="JAU39" s="291"/>
      <c r="JAV39" s="291"/>
      <c r="JAW39" s="291"/>
      <c r="JAX39" s="291"/>
      <c r="JAY39" s="291"/>
      <c r="JAZ39" s="291"/>
      <c r="JBA39" s="291"/>
      <c r="JBB39" s="291"/>
      <c r="JBC39" s="291"/>
      <c r="JBD39" s="291"/>
      <c r="JBE39" s="291"/>
      <c r="JBF39" s="291"/>
      <c r="JBG39" s="291"/>
      <c r="JBH39" s="291"/>
      <c r="JBI39" s="291"/>
      <c r="JBJ39" s="291"/>
      <c r="JBK39" s="291"/>
      <c r="JBL39" s="291"/>
      <c r="JBM39" s="291"/>
      <c r="JBN39" s="291"/>
      <c r="JBO39" s="291"/>
      <c r="JBP39" s="291"/>
      <c r="JBQ39" s="291"/>
      <c r="JBR39" s="291"/>
      <c r="JBS39" s="291"/>
      <c r="JBT39" s="291"/>
      <c r="JBU39" s="291"/>
      <c r="JBV39" s="291"/>
      <c r="JBW39" s="291"/>
      <c r="JBX39" s="291"/>
      <c r="JBY39" s="291"/>
      <c r="JBZ39" s="291"/>
      <c r="JCA39" s="291"/>
      <c r="JCB39" s="291"/>
      <c r="JCC39" s="291"/>
      <c r="JCD39" s="291"/>
      <c r="JCE39" s="291"/>
      <c r="JCF39" s="291"/>
      <c r="JCG39" s="291"/>
      <c r="JCH39" s="291"/>
      <c r="JCI39" s="291"/>
      <c r="JCJ39" s="291"/>
      <c r="JCK39" s="291"/>
      <c r="JCL39" s="291"/>
      <c r="JCM39" s="291"/>
      <c r="JCN39" s="291"/>
      <c r="JCO39" s="291"/>
      <c r="JCP39" s="291"/>
      <c r="JCQ39" s="291"/>
      <c r="JCR39" s="291"/>
      <c r="JCS39" s="291"/>
      <c r="JCT39" s="291"/>
      <c r="JCU39" s="291"/>
      <c r="JCV39" s="291"/>
      <c r="JCW39" s="291"/>
      <c r="JCX39" s="291"/>
      <c r="JCY39" s="291"/>
      <c r="JCZ39" s="291"/>
      <c r="JDA39" s="291"/>
      <c r="JDB39" s="291"/>
      <c r="JDC39" s="291"/>
      <c r="JDD39" s="291"/>
      <c r="JDE39" s="291"/>
      <c r="JDF39" s="291"/>
      <c r="JDG39" s="291"/>
      <c r="JDH39" s="291"/>
      <c r="JDI39" s="291"/>
      <c r="JDJ39" s="291"/>
      <c r="JDK39" s="291"/>
      <c r="JDL39" s="291"/>
      <c r="JDM39" s="291"/>
      <c r="JDN39" s="291"/>
      <c r="JDO39" s="291"/>
      <c r="JDP39" s="291"/>
      <c r="JDQ39" s="291"/>
      <c r="JDR39" s="291"/>
      <c r="JDS39" s="291"/>
      <c r="JDT39" s="291"/>
      <c r="JDU39" s="291"/>
      <c r="JDV39" s="291"/>
      <c r="JDW39" s="291"/>
      <c r="JDX39" s="291"/>
      <c r="JDY39" s="291"/>
      <c r="JDZ39" s="291"/>
      <c r="JEA39" s="291"/>
      <c r="JEB39" s="291"/>
      <c r="JEC39" s="291"/>
      <c r="JED39" s="291"/>
      <c r="JEE39" s="291"/>
      <c r="JEF39" s="291"/>
      <c r="JEG39" s="291"/>
      <c r="JEH39" s="291"/>
      <c r="JEI39" s="291"/>
      <c r="JEJ39" s="291"/>
      <c r="JEK39" s="291"/>
      <c r="JEL39" s="291"/>
      <c r="JEM39" s="291"/>
      <c r="JEN39" s="291"/>
      <c r="JEO39" s="291"/>
      <c r="JEP39" s="291"/>
      <c r="JEQ39" s="291"/>
      <c r="JER39" s="291"/>
      <c r="JES39" s="291"/>
      <c r="JET39" s="291"/>
      <c r="JEU39" s="291"/>
      <c r="JEV39" s="291"/>
      <c r="JEW39" s="291"/>
      <c r="JEX39" s="291"/>
      <c r="JEY39" s="291"/>
      <c r="JEZ39" s="291"/>
      <c r="JFA39" s="291"/>
      <c r="JFB39" s="291"/>
      <c r="JFC39" s="291"/>
      <c r="JFD39" s="291"/>
      <c r="JFE39" s="291"/>
      <c r="JFF39" s="291"/>
      <c r="JFG39" s="291"/>
      <c r="JFH39" s="291"/>
      <c r="JFI39" s="291"/>
      <c r="JFJ39" s="291"/>
      <c r="JFK39" s="291"/>
      <c r="JFL39" s="291"/>
      <c r="JFM39" s="291"/>
      <c r="JFN39" s="291"/>
      <c r="JFO39" s="291"/>
      <c r="JFP39" s="291"/>
      <c r="JFQ39" s="291"/>
      <c r="JFR39" s="291"/>
      <c r="JFS39" s="291"/>
      <c r="JFT39" s="291"/>
      <c r="JFU39" s="291"/>
      <c r="JFV39" s="291"/>
      <c r="JFW39" s="291"/>
      <c r="JFX39" s="291"/>
      <c r="JFY39" s="291"/>
      <c r="JFZ39" s="291"/>
      <c r="JGA39" s="291"/>
      <c r="JGB39" s="291"/>
      <c r="JGC39" s="291"/>
      <c r="JGD39" s="291"/>
      <c r="JGE39" s="291"/>
      <c r="JGF39" s="291"/>
      <c r="JGG39" s="291"/>
      <c r="JGH39" s="291"/>
      <c r="JGI39" s="291"/>
      <c r="JGJ39" s="291"/>
      <c r="JGK39" s="291"/>
      <c r="JGL39" s="291"/>
      <c r="JGM39" s="291"/>
      <c r="JGN39" s="291"/>
      <c r="JGO39" s="291"/>
      <c r="JGP39" s="291"/>
      <c r="JGQ39" s="291"/>
      <c r="JGR39" s="291"/>
      <c r="JGS39" s="291"/>
      <c r="JGT39" s="291"/>
      <c r="JGU39" s="291"/>
      <c r="JGV39" s="291"/>
      <c r="JGW39" s="291"/>
      <c r="JGX39" s="291"/>
      <c r="JGY39" s="291"/>
      <c r="JGZ39" s="291"/>
      <c r="JHA39" s="291"/>
      <c r="JHB39" s="291"/>
      <c r="JHC39" s="291"/>
      <c r="JHD39" s="291"/>
      <c r="JHE39" s="291"/>
      <c r="JHF39" s="291"/>
      <c r="JHG39" s="291"/>
      <c r="JHH39" s="291"/>
      <c r="JHI39" s="291"/>
      <c r="JHJ39" s="291"/>
      <c r="JHK39" s="291"/>
      <c r="JHL39" s="291"/>
      <c r="JHM39" s="291"/>
      <c r="JHN39" s="291"/>
      <c r="JHO39" s="291"/>
      <c r="JHP39" s="291"/>
      <c r="JHQ39" s="291"/>
      <c r="JHR39" s="291"/>
      <c r="JHS39" s="291"/>
      <c r="JHT39" s="291"/>
      <c r="JHU39" s="291"/>
      <c r="JHV39" s="291"/>
      <c r="JHW39" s="291"/>
      <c r="JHX39" s="291"/>
      <c r="JHY39" s="291"/>
      <c r="JHZ39" s="291"/>
      <c r="JIA39" s="291"/>
      <c r="JIB39" s="291"/>
      <c r="JIC39" s="291"/>
      <c r="JID39" s="291"/>
      <c r="JIE39" s="291"/>
      <c r="JIF39" s="291"/>
      <c r="JIG39" s="291"/>
      <c r="JIH39" s="291"/>
      <c r="JII39" s="291"/>
      <c r="JIJ39" s="291"/>
      <c r="JIK39" s="291"/>
      <c r="JIL39" s="291"/>
      <c r="JIM39" s="291"/>
      <c r="JIN39" s="291"/>
      <c r="JIO39" s="291"/>
      <c r="JIP39" s="291"/>
      <c r="JIQ39" s="291"/>
      <c r="JIR39" s="291"/>
      <c r="JIS39" s="291"/>
      <c r="JIT39" s="291"/>
      <c r="JIU39" s="291"/>
      <c r="JIV39" s="291"/>
      <c r="JIW39" s="291"/>
      <c r="JIX39" s="291"/>
      <c r="JIY39" s="291"/>
      <c r="JIZ39" s="291"/>
      <c r="JJA39" s="291"/>
      <c r="JJB39" s="291"/>
      <c r="JJC39" s="291"/>
      <c r="JJD39" s="291"/>
      <c r="JJE39" s="291"/>
      <c r="JJF39" s="291"/>
      <c r="JJG39" s="291"/>
      <c r="JJH39" s="291"/>
      <c r="JJI39" s="291"/>
      <c r="JJJ39" s="291"/>
      <c r="JJK39" s="291"/>
      <c r="JJL39" s="291"/>
      <c r="JJM39" s="291"/>
      <c r="JJN39" s="291"/>
      <c r="JJO39" s="291"/>
      <c r="JJP39" s="291"/>
      <c r="JJQ39" s="291"/>
      <c r="JJR39" s="291"/>
      <c r="JJS39" s="291"/>
      <c r="JJT39" s="291"/>
      <c r="JJU39" s="291"/>
      <c r="JJV39" s="291"/>
      <c r="JJW39" s="291"/>
      <c r="JJX39" s="291"/>
      <c r="JJY39" s="291"/>
      <c r="JJZ39" s="291"/>
      <c r="JKA39" s="291"/>
      <c r="JKB39" s="291"/>
      <c r="JKC39" s="291"/>
      <c r="JKD39" s="291"/>
      <c r="JKE39" s="291"/>
      <c r="JKF39" s="291"/>
      <c r="JKG39" s="291"/>
      <c r="JKH39" s="291"/>
      <c r="JKI39" s="291"/>
      <c r="JKJ39" s="291"/>
      <c r="JKK39" s="291"/>
      <c r="JKL39" s="291"/>
      <c r="JKM39" s="291"/>
      <c r="JKN39" s="291"/>
      <c r="JKO39" s="291"/>
      <c r="JKP39" s="291"/>
      <c r="JKQ39" s="291"/>
      <c r="JKR39" s="291"/>
      <c r="JKS39" s="291"/>
      <c r="JKT39" s="291"/>
      <c r="JKU39" s="291"/>
      <c r="JKV39" s="291"/>
      <c r="JKW39" s="291"/>
      <c r="JKX39" s="291"/>
      <c r="JKY39" s="291"/>
      <c r="JKZ39" s="291"/>
      <c r="JLA39" s="291"/>
      <c r="JLB39" s="291"/>
      <c r="JLC39" s="291"/>
      <c r="JLD39" s="291"/>
      <c r="JLE39" s="291"/>
      <c r="JLF39" s="291"/>
      <c r="JLG39" s="291"/>
      <c r="JLH39" s="291"/>
      <c r="JLI39" s="291"/>
      <c r="JLJ39" s="291"/>
      <c r="JLK39" s="291"/>
      <c r="JLL39" s="291"/>
      <c r="JLM39" s="291"/>
      <c r="JLN39" s="291"/>
      <c r="JLO39" s="291"/>
      <c r="JLP39" s="291"/>
      <c r="JLQ39" s="291"/>
      <c r="JLR39" s="291"/>
      <c r="JLS39" s="291"/>
      <c r="JLT39" s="291"/>
      <c r="JLU39" s="291"/>
      <c r="JLV39" s="291"/>
      <c r="JLW39" s="291"/>
      <c r="JLX39" s="291"/>
      <c r="JLY39" s="291"/>
      <c r="JLZ39" s="291"/>
      <c r="JMA39" s="291"/>
      <c r="JMB39" s="291"/>
      <c r="JMC39" s="291"/>
      <c r="JMD39" s="291"/>
      <c r="JME39" s="291"/>
      <c r="JMF39" s="291"/>
      <c r="JMG39" s="291"/>
      <c r="JMH39" s="291"/>
      <c r="JMI39" s="291"/>
      <c r="JMJ39" s="291"/>
      <c r="JMK39" s="291"/>
      <c r="JML39" s="291"/>
      <c r="JMM39" s="291"/>
      <c r="JMN39" s="291"/>
      <c r="JMO39" s="291"/>
      <c r="JMP39" s="291"/>
      <c r="JMQ39" s="291"/>
      <c r="JMR39" s="291"/>
      <c r="JMS39" s="291"/>
      <c r="JMT39" s="291"/>
      <c r="JMU39" s="291"/>
      <c r="JMV39" s="291"/>
      <c r="JMW39" s="291"/>
      <c r="JMX39" s="291"/>
      <c r="JMY39" s="291"/>
      <c r="JMZ39" s="291"/>
      <c r="JNA39" s="291"/>
      <c r="JNB39" s="291"/>
      <c r="JNC39" s="291"/>
      <c r="JND39" s="291"/>
      <c r="JNE39" s="291"/>
      <c r="JNF39" s="291"/>
      <c r="JNG39" s="291"/>
      <c r="JNH39" s="291"/>
      <c r="JNI39" s="291"/>
      <c r="JNJ39" s="291"/>
      <c r="JNK39" s="291"/>
      <c r="JNL39" s="291"/>
      <c r="JNM39" s="291"/>
      <c r="JNN39" s="291"/>
      <c r="JNO39" s="291"/>
      <c r="JNP39" s="291"/>
      <c r="JNQ39" s="291"/>
      <c r="JNR39" s="291"/>
      <c r="JNS39" s="291"/>
      <c r="JNT39" s="291"/>
      <c r="JNU39" s="291"/>
      <c r="JNV39" s="291"/>
      <c r="JNW39" s="291"/>
      <c r="JNX39" s="291"/>
      <c r="JNY39" s="291"/>
      <c r="JNZ39" s="291"/>
      <c r="JOA39" s="291"/>
      <c r="JOB39" s="291"/>
      <c r="JOC39" s="291"/>
      <c r="JOD39" s="291"/>
      <c r="JOE39" s="291"/>
      <c r="JOF39" s="291"/>
      <c r="JOG39" s="291"/>
      <c r="JOH39" s="291"/>
      <c r="JOI39" s="291"/>
      <c r="JOJ39" s="291"/>
      <c r="JOK39" s="291"/>
      <c r="JOL39" s="291"/>
      <c r="JOM39" s="291"/>
      <c r="JON39" s="291"/>
      <c r="JOO39" s="291"/>
      <c r="JOP39" s="291"/>
      <c r="JOQ39" s="291"/>
      <c r="JOR39" s="291"/>
      <c r="JOS39" s="291"/>
      <c r="JOT39" s="291"/>
      <c r="JOU39" s="291"/>
      <c r="JOV39" s="291"/>
      <c r="JOW39" s="291"/>
      <c r="JOX39" s="291"/>
      <c r="JOY39" s="291"/>
      <c r="JOZ39" s="291"/>
      <c r="JPA39" s="291"/>
      <c r="JPB39" s="291"/>
      <c r="JPC39" s="291"/>
      <c r="JPD39" s="291"/>
      <c r="JPE39" s="291"/>
      <c r="JPF39" s="291"/>
      <c r="JPG39" s="291"/>
      <c r="JPH39" s="291"/>
      <c r="JPI39" s="291"/>
      <c r="JPJ39" s="291"/>
      <c r="JPK39" s="291"/>
      <c r="JPL39" s="291"/>
      <c r="JPM39" s="291"/>
      <c r="JPN39" s="291"/>
      <c r="JPO39" s="291"/>
      <c r="JPP39" s="291"/>
      <c r="JPQ39" s="291"/>
      <c r="JPR39" s="291"/>
      <c r="JPS39" s="291"/>
      <c r="JPT39" s="291"/>
      <c r="JPU39" s="291"/>
      <c r="JPV39" s="291"/>
      <c r="JPW39" s="291"/>
      <c r="JPX39" s="291"/>
      <c r="JPY39" s="291"/>
      <c r="JPZ39" s="291"/>
      <c r="JQA39" s="291"/>
      <c r="JQB39" s="291"/>
      <c r="JQC39" s="291"/>
      <c r="JQD39" s="291"/>
      <c r="JQE39" s="291"/>
      <c r="JQF39" s="291"/>
      <c r="JQG39" s="291"/>
      <c r="JQH39" s="291"/>
      <c r="JQI39" s="291"/>
      <c r="JQJ39" s="291"/>
      <c r="JQK39" s="291"/>
      <c r="JQL39" s="291"/>
      <c r="JQM39" s="291"/>
      <c r="JQN39" s="291"/>
      <c r="JQO39" s="291"/>
      <c r="JQP39" s="291"/>
      <c r="JQQ39" s="291"/>
      <c r="JQR39" s="291"/>
      <c r="JQS39" s="291"/>
      <c r="JQT39" s="291"/>
      <c r="JQU39" s="291"/>
      <c r="JQV39" s="291"/>
      <c r="JQW39" s="291"/>
      <c r="JQX39" s="291"/>
      <c r="JQY39" s="291"/>
      <c r="JQZ39" s="291"/>
      <c r="JRA39" s="291"/>
      <c r="JRB39" s="291"/>
      <c r="JRC39" s="291"/>
      <c r="JRD39" s="291"/>
      <c r="JRE39" s="291"/>
      <c r="JRF39" s="291"/>
      <c r="JRG39" s="291"/>
      <c r="JRH39" s="291"/>
      <c r="JRI39" s="291"/>
      <c r="JRJ39" s="291"/>
      <c r="JRK39" s="291"/>
      <c r="JRL39" s="291"/>
      <c r="JRM39" s="291"/>
      <c r="JRN39" s="291"/>
      <c r="JRO39" s="291"/>
      <c r="JRP39" s="291"/>
      <c r="JRQ39" s="291"/>
      <c r="JRR39" s="291"/>
      <c r="JRS39" s="291"/>
      <c r="JRT39" s="291"/>
      <c r="JRU39" s="291"/>
      <c r="JRV39" s="291"/>
      <c r="JRW39" s="291"/>
      <c r="JRX39" s="291"/>
      <c r="JRY39" s="291"/>
      <c r="JRZ39" s="291"/>
      <c r="JSA39" s="291"/>
      <c r="JSB39" s="291"/>
      <c r="JSC39" s="291"/>
      <c r="JSD39" s="291"/>
      <c r="JSE39" s="291"/>
      <c r="JSF39" s="291"/>
      <c r="JSG39" s="291"/>
      <c r="JSH39" s="291"/>
      <c r="JSI39" s="291"/>
      <c r="JSJ39" s="291"/>
      <c r="JSK39" s="291"/>
      <c r="JSL39" s="291"/>
      <c r="JSM39" s="291"/>
      <c r="JSN39" s="291"/>
      <c r="JSO39" s="291"/>
      <c r="JSP39" s="291"/>
      <c r="JSQ39" s="291"/>
      <c r="JSR39" s="291"/>
      <c r="JSS39" s="291"/>
      <c r="JST39" s="291"/>
      <c r="JSU39" s="291"/>
      <c r="JSV39" s="291"/>
      <c r="JSW39" s="291"/>
      <c r="JSX39" s="291"/>
      <c r="JSY39" s="291"/>
      <c r="JSZ39" s="291"/>
      <c r="JTA39" s="291"/>
      <c r="JTB39" s="291"/>
      <c r="JTC39" s="291"/>
      <c r="JTD39" s="291"/>
      <c r="JTE39" s="291"/>
      <c r="JTF39" s="291"/>
      <c r="JTG39" s="291"/>
      <c r="JTH39" s="291"/>
      <c r="JTI39" s="291"/>
      <c r="JTJ39" s="291"/>
      <c r="JTK39" s="291"/>
      <c r="JTL39" s="291"/>
      <c r="JTM39" s="291"/>
      <c r="JTN39" s="291"/>
      <c r="JTO39" s="291"/>
      <c r="JTP39" s="291"/>
      <c r="JTQ39" s="291"/>
      <c r="JTR39" s="291"/>
      <c r="JTS39" s="291"/>
      <c r="JTT39" s="291"/>
      <c r="JTU39" s="291"/>
      <c r="JTV39" s="291"/>
      <c r="JTW39" s="291"/>
      <c r="JTX39" s="291"/>
      <c r="JTY39" s="291"/>
      <c r="JTZ39" s="291"/>
      <c r="JUA39" s="291"/>
      <c r="JUB39" s="291"/>
      <c r="JUC39" s="291"/>
      <c r="JUD39" s="291"/>
      <c r="JUE39" s="291"/>
      <c r="JUF39" s="291"/>
      <c r="JUG39" s="291"/>
      <c r="JUH39" s="291"/>
      <c r="JUI39" s="291"/>
      <c r="JUJ39" s="291"/>
      <c r="JUK39" s="291"/>
      <c r="JUL39" s="291"/>
      <c r="JUM39" s="291"/>
      <c r="JUN39" s="291"/>
      <c r="JUO39" s="291"/>
      <c r="JUP39" s="291"/>
      <c r="JUQ39" s="291"/>
      <c r="JUR39" s="291"/>
      <c r="JUS39" s="291"/>
      <c r="JUT39" s="291"/>
      <c r="JUU39" s="291"/>
      <c r="JUV39" s="291"/>
      <c r="JUW39" s="291"/>
      <c r="JUX39" s="291"/>
      <c r="JUY39" s="291"/>
      <c r="JUZ39" s="291"/>
      <c r="JVA39" s="291"/>
      <c r="JVB39" s="291"/>
      <c r="JVC39" s="291"/>
      <c r="JVD39" s="291"/>
      <c r="JVE39" s="291"/>
      <c r="JVF39" s="291"/>
      <c r="JVG39" s="291"/>
      <c r="JVH39" s="291"/>
      <c r="JVI39" s="291"/>
      <c r="JVJ39" s="291"/>
      <c r="JVK39" s="291"/>
      <c r="JVL39" s="291"/>
      <c r="JVM39" s="291"/>
      <c r="JVN39" s="291"/>
      <c r="JVO39" s="291"/>
      <c r="JVP39" s="291"/>
      <c r="JVQ39" s="291"/>
      <c r="JVR39" s="291"/>
      <c r="JVS39" s="291"/>
      <c r="JVT39" s="291"/>
      <c r="JVU39" s="291"/>
      <c r="JVV39" s="291"/>
      <c r="JVW39" s="291"/>
      <c r="JVX39" s="291"/>
      <c r="JVY39" s="291"/>
      <c r="JVZ39" s="291"/>
      <c r="JWA39" s="291"/>
      <c r="JWB39" s="291"/>
      <c r="JWC39" s="291"/>
      <c r="JWD39" s="291"/>
      <c r="JWE39" s="291"/>
      <c r="JWF39" s="291"/>
      <c r="JWG39" s="291"/>
      <c r="JWH39" s="291"/>
      <c r="JWI39" s="291"/>
      <c r="JWJ39" s="291"/>
      <c r="JWK39" s="291"/>
      <c r="JWL39" s="291"/>
      <c r="JWM39" s="291"/>
      <c r="JWN39" s="291"/>
      <c r="JWO39" s="291"/>
      <c r="JWP39" s="291"/>
      <c r="JWQ39" s="291"/>
      <c r="JWR39" s="291"/>
      <c r="JWS39" s="291"/>
      <c r="JWT39" s="291"/>
      <c r="JWU39" s="291"/>
      <c r="JWV39" s="291"/>
      <c r="JWW39" s="291"/>
      <c r="JWX39" s="291"/>
      <c r="JWY39" s="291"/>
      <c r="JWZ39" s="291"/>
      <c r="JXA39" s="291"/>
      <c r="JXB39" s="291"/>
      <c r="JXC39" s="291"/>
      <c r="JXD39" s="291"/>
      <c r="JXE39" s="291"/>
      <c r="JXF39" s="291"/>
      <c r="JXG39" s="291"/>
      <c r="JXH39" s="291"/>
      <c r="JXI39" s="291"/>
      <c r="JXJ39" s="291"/>
      <c r="JXK39" s="291"/>
      <c r="JXL39" s="291"/>
      <c r="JXM39" s="291"/>
      <c r="JXN39" s="291"/>
      <c r="JXO39" s="291"/>
      <c r="JXP39" s="291"/>
      <c r="JXQ39" s="291"/>
      <c r="JXR39" s="291"/>
      <c r="JXS39" s="291"/>
      <c r="JXT39" s="291"/>
      <c r="JXU39" s="291"/>
      <c r="JXV39" s="291"/>
      <c r="JXW39" s="291"/>
      <c r="JXX39" s="291"/>
      <c r="JXY39" s="291"/>
      <c r="JXZ39" s="291"/>
      <c r="JYA39" s="291"/>
      <c r="JYB39" s="291"/>
      <c r="JYC39" s="291"/>
      <c r="JYD39" s="291"/>
      <c r="JYE39" s="291"/>
      <c r="JYF39" s="291"/>
      <c r="JYG39" s="291"/>
      <c r="JYH39" s="291"/>
      <c r="JYI39" s="291"/>
      <c r="JYJ39" s="291"/>
      <c r="JYK39" s="291"/>
      <c r="JYL39" s="291"/>
      <c r="JYM39" s="291"/>
      <c r="JYN39" s="291"/>
      <c r="JYO39" s="291"/>
      <c r="JYP39" s="291"/>
      <c r="JYQ39" s="291"/>
      <c r="JYR39" s="291"/>
      <c r="JYS39" s="291"/>
      <c r="JYT39" s="291"/>
      <c r="JYU39" s="291"/>
      <c r="JYV39" s="291"/>
      <c r="JYW39" s="291"/>
      <c r="JYX39" s="291"/>
      <c r="JYY39" s="291"/>
      <c r="JYZ39" s="291"/>
      <c r="JZA39" s="291"/>
      <c r="JZB39" s="291"/>
      <c r="JZC39" s="291"/>
      <c r="JZD39" s="291"/>
      <c r="JZE39" s="291"/>
      <c r="JZF39" s="291"/>
      <c r="JZG39" s="291"/>
      <c r="JZH39" s="291"/>
      <c r="JZI39" s="291"/>
      <c r="JZJ39" s="291"/>
      <c r="JZK39" s="291"/>
      <c r="JZL39" s="291"/>
      <c r="JZM39" s="291"/>
      <c r="JZN39" s="291"/>
      <c r="JZO39" s="291"/>
      <c r="JZP39" s="291"/>
      <c r="JZQ39" s="291"/>
      <c r="JZR39" s="291"/>
      <c r="JZS39" s="291"/>
      <c r="JZT39" s="291"/>
      <c r="JZU39" s="291"/>
      <c r="JZV39" s="291"/>
      <c r="JZW39" s="291"/>
      <c r="JZX39" s="291"/>
      <c r="JZY39" s="291"/>
      <c r="JZZ39" s="291"/>
      <c r="KAA39" s="291"/>
      <c r="KAB39" s="291"/>
      <c r="KAC39" s="291"/>
      <c r="KAD39" s="291"/>
      <c r="KAE39" s="291"/>
      <c r="KAF39" s="291"/>
      <c r="KAG39" s="291"/>
      <c r="KAH39" s="291"/>
      <c r="KAI39" s="291"/>
      <c r="KAJ39" s="291"/>
      <c r="KAK39" s="291"/>
      <c r="KAL39" s="291"/>
      <c r="KAM39" s="291"/>
      <c r="KAN39" s="291"/>
      <c r="KAO39" s="291"/>
      <c r="KAP39" s="291"/>
      <c r="KAQ39" s="291"/>
      <c r="KAR39" s="291"/>
      <c r="KAS39" s="291"/>
      <c r="KAT39" s="291"/>
      <c r="KAU39" s="291"/>
      <c r="KAV39" s="291"/>
      <c r="KAW39" s="291"/>
      <c r="KAX39" s="291"/>
      <c r="KAY39" s="291"/>
      <c r="KAZ39" s="291"/>
      <c r="KBA39" s="291"/>
      <c r="KBB39" s="291"/>
      <c r="KBC39" s="291"/>
      <c r="KBD39" s="291"/>
      <c r="KBE39" s="291"/>
      <c r="KBF39" s="291"/>
      <c r="KBG39" s="291"/>
      <c r="KBH39" s="291"/>
      <c r="KBI39" s="291"/>
      <c r="KBJ39" s="291"/>
      <c r="KBK39" s="291"/>
      <c r="KBL39" s="291"/>
      <c r="KBM39" s="291"/>
      <c r="KBN39" s="291"/>
      <c r="KBO39" s="291"/>
      <c r="KBP39" s="291"/>
      <c r="KBQ39" s="291"/>
      <c r="KBR39" s="291"/>
      <c r="KBS39" s="291"/>
      <c r="KBT39" s="291"/>
      <c r="KBU39" s="291"/>
      <c r="KBV39" s="291"/>
      <c r="KBW39" s="291"/>
      <c r="KBX39" s="291"/>
      <c r="KBY39" s="291"/>
      <c r="KBZ39" s="291"/>
      <c r="KCA39" s="291"/>
      <c r="KCB39" s="291"/>
      <c r="KCC39" s="291"/>
      <c r="KCD39" s="291"/>
      <c r="KCE39" s="291"/>
      <c r="KCF39" s="291"/>
      <c r="KCG39" s="291"/>
      <c r="KCH39" s="291"/>
      <c r="KCI39" s="291"/>
      <c r="KCJ39" s="291"/>
      <c r="KCK39" s="291"/>
      <c r="KCL39" s="291"/>
      <c r="KCM39" s="291"/>
      <c r="KCN39" s="291"/>
      <c r="KCO39" s="291"/>
      <c r="KCP39" s="291"/>
      <c r="KCQ39" s="291"/>
      <c r="KCR39" s="291"/>
      <c r="KCS39" s="291"/>
      <c r="KCT39" s="291"/>
      <c r="KCU39" s="291"/>
      <c r="KCV39" s="291"/>
      <c r="KCW39" s="291"/>
      <c r="KCX39" s="291"/>
      <c r="KCY39" s="291"/>
      <c r="KCZ39" s="291"/>
      <c r="KDA39" s="291"/>
      <c r="KDB39" s="291"/>
      <c r="KDC39" s="291"/>
      <c r="KDD39" s="291"/>
      <c r="KDE39" s="291"/>
      <c r="KDF39" s="291"/>
      <c r="KDG39" s="291"/>
      <c r="KDH39" s="291"/>
      <c r="KDI39" s="291"/>
      <c r="KDJ39" s="291"/>
      <c r="KDK39" s="291"/>
      <c r="KDL39" s="291"/>
      <c r="KDM39" s="291"/>
      <c r="KDN39" s="291"/>
      <c r="KDO39" s="291"/>
      <c r="KDP39" s="291"/>
      <c r="KDQ39" s="291"/>
      <c r="KDR39" s="291"/>
      <c r="KDS39" s="291"/>
      <c r="KDT39" s="291"/>
      <c r="KDU39" s="291"/>
      <c r="KDV39" s="291"/>
      <c r="KDW39" s="291"/>
      <c r="KDX39" s="291"/>
      <c r="KDY39" s="291"/>
      <c r="KDZ39" s="291"/>
      <c r="KEA39" s="291"/>
      <c r="KEB39" s="291"/>
      <c r="KEC39" s="291"/>
      <c r="KED39" s="291"/>
      <c r="KEE39" s="291"/>
      <c r="KEF39" s="291"/>
      <c r="KEG39" s="291"/>
      <c r="KEH39" s="291"/>
      <c r="KEI39" s="291"/>
      <c r="KEJ39" s="291"/>
      <c r="KEK39" s="291"/>
      <c r="KEL39" s="291"/>
      <c r="KEM39" s="291"/>
      <c r="KEN39" s="291"/>
      <c r="KEO39" s="291"/>
      <c r="KEP39" s="291"/>
      <c r="KEQ39" s="291"/>
      <c r="KER39" s="291"/>
      <c r="KES39" s="291"/>
      <c r="KET39" s="291"/>
      <c r="KEU39" s="291"/>
      <c r="KEV39" s="291"/>
      <c r="KEW39" s="291"/>
      <c r="KEX39" s="291"/>
      <c r="KEY39" s="291"/>
      <c r="KEZ39" s="291"/>
      <c r="KFA39" s="291"/>
      <c r="KFB39" s="291"/>
      <c r="KFC39" s="291"/>
      <c r="KFD39" s="291"/>
      <c r="KFE39" s="291"/>
      <c r="KFF39" s="291"/>
      <c r="KFG39" s="291"/>
      <c r="KFH39" s="291"/>
      <c r="KFI39" s="291"/>
      <c r="KFJ39" s="291"/>
      <c r="KFK39" s="291"/>
      <c r="KFL39" s="291"/>
      <c r="KFM39" s="291"/>
      <c r="KFN39" s="291"/>
      <c r="KFO39" s="291"/>
      <c r="KFP39" s="291"/>
      <c r="KFQ39" s="291"/>
      <c r="KFR39" s="291"/>
      <c r="KFS39" s="291"/>
      <c r="KFT39" s="291"/>
      <c r="KFU39" s="291"/>
      <c r="KFV39" s="291"/>
      <c r="KFW39" s="291"/>
      <c r="KFX39" s="291"/>
      <c r="KFY39" s="291"/>
      <c r="KFZ39" s="291"/>
      <c r="KGA39" s="291"/>
      <c r="KGB39" s="291"/>
      <c r="KGC39" s="291"/>
      <c r="KGD39" s="291"/>
      <c r="KGE39" s="291"/>
      <c r="KGF39" s="291"/>
      <c r="KGG39" s="291"/>
      <c r="KGH39" s="291"/>
      <c r="KGI39" s="291"/>
      <c r="KGJ39" s="291"/>
      <c r="KGK39" s="291"/>
      <c r="KGL39" s="291"/>
      <c r="KGM39" s="291"/>
      <c r="KGN39" s="291"/>
      <c r="KGO39" s="291"/>
      <c r="KGP39" s="291"/>
      <c r="KGQ39" s="291"/>
      <c r="KGR39" s="291"/>
      <c r="KGS39" s="291"/>
      <c r="KGT39" s="291"/>
      <c r="KGU39" s="291"/>
      <c r="KGV39" s="291"/>
      <c r="KGW39" s="291"/>
      <c r="KGX39" s="291"/>
      <c r="KGY39" s="291"/>
      <c r="KGZ39" s="291"/>
      <c r="KHA39" s="291"/>
      <c r="KHB39" s="291"/>
      <c r="KHC39" s="291"/>
      <c r="KHD39" s="291"/>
      <c r="KHE39" s="291"/>
      <c r="KHF39" s="291"/>
      <c r="KHG39" s="291"/>
      <c r="KHH39" s="291"/>
      <c r="KHI39" s="291"/>
      <c r="KHJ39" s="291"/>
      <c r="KHK39" s="291"/>
      <c r="KHL39" s="291"/>
      <c r="KHM39" s="291"/>
      <c r="KHN39" s="291"/>
      <c r="KHO39" s="291"/>
      <c r="KHP39" s="291"/>
      <c r="KHQ39" s="291"/>
      <c r="KHR39" s="291"/>
      <c r="KHS39" s="291"/>
      <c r="KHT39" s="291"/>
      <c r="KHU39" s="291"/>
      <c r="KHV39" s="291"/>
      <c r="KHW39" s="291"/>
      <c r="KHX39" s="291"/>
      <c r="KHY39" s="291"/>
      <c r="KHZ39" s="291"/>
      <c r="KIA39" s="291"/>
      <c r="KIB39" s="291"/>
      <c r="KIC39" s="291"/>
      <c r="KID39" s="291"/>
      <c r="KIE39" s="291"/>
      <c r="KIF39" s="291"/>
      <c r="KIG39" s="291"/>
      <c r="KIH39" s="291"/>
      <c r="KII39" s="291"/>
      <c r="KIJ39" s="291"/>
      <c r="KIK39" s="291"/>
      <c r="KIL39" s="291"/>
      <c r="KIM39" s="291"/>
      <c r="KIN39" s="291"/>
      <c r="KIO39" s="291"/>
      <c r="KIP39" s="291"/>
      <c r="KIQ39" s="291"/>
      <c r="KIR39" s="291"/>
      <c r="KIS39" s="291"/>
      <c r="KIT39" s="291"/>
      <c r="KIU39" s="291"/>
      <c r="KIV39" s="291"/>
      <c r="KIW39" s="291"/>
      <c r="KIX39" s="291"/>
      <c r="KIY39" s="291"/>
      <c r="KIZ39" s="291"/>
      <c r="KJA39" s="291"/>
      <c r="KJB39" s="291"/>
      <c r="KJC39" s="291"/>
      <c r="KJD39" s="291"/>
      <c r="KJE39" s="291"/>
      <c r="KJF39" s="291"/>
      <c r="KJG39" s="291"/>
      <c r="KJH39" s="291"/>
      <c r="KJI39" s="291"/>
      <c r="KJJ39" s="291"/>
      <c r="KJK39" s="291"/>
      <c r="KJL39" s="291"/>
      <c r="KJM39" s="291"/>
      <c r="KJN39" s="291"/>
      <c r="KJO39" s="291"/>
      <c r="KJP39" s="291"/>
      <c r="KJQ39" s="291"/>
      <c r="KJR39" s="291"/>
      <c r="KJS39" s="291"/>
      <c r="KJT39" s="291"/>
      <c r="KJU39" s="291"/>
      <c r="KJV39" s="291"/>
      <c r="KJW39" s="291"/>
      <c r="KJX39" s="291"/>
      <c r="KJY39" s="291"/>
      <c r="KJZ39" s="291"/>
      <c r="KKA39" s="291"/>
      <c r="KKB39" s="291"/>
      <c r="KKC39" s="291"/>
      <c r="KKD39" s="291"/>
      <c r="KKE39" s="291"/>
      <c r="KKF39" s="291"/>
      <c r="KKG39" s="291"/>
      <c r="KKH39" s="291"/>
      <c r="KKI39" s="291"/>
      <c r="KKJ39" s="291"/>
      <c r="KKK39" s="291"/>
      <c r="KKL39" s="291"/>
      <c r="KKM39" s="291"/>
      <c r="KKN39" s="291"/>
      <c r="KKO39" s="291"/>
      <c r="KKP39" s="291"/>
      <c r="KKQ39" s="291"/>
      <c r="KKR39" s="291"/>
      <c r="KKS39" s="291"/>
      <c r="KKT39" s="291"/>
      <c r="KKU39" s="291"/>
      <c r="KKV39" s="291"/>
      <c r="KKW39" s="291"/>
      <c r="KKX39" s="291"/>
      <c r="KKY39" s="291"/>
      <c r="KKZ39" s="291"/>
      <c r="KLA39" s="291"/>
      <c r="KLB39" s="291"/>
      <c r="KLC39" s="291"/>
      <c r="KLD39" s="291"/>
      <c r="KLE39" s="291"/>
      <c r="KLF39" s="291"/>
      <c r="KLG39" s="291"/>
      <c r="KLH39" s="291"/>
      <c r="KLI39" s="291"/>
      <c r="KLJ39" s="291"/>
      <c r="KLK39" s="291"/>
      <c r="KLL39" s="291"/>
      <c r="KLM39" s="291"/>
      <c r="KLN39" s="291"/>
      <c r="KLO39" s="291"/>
      <c r="KLP39" s="291"/>
      <c r="KLQ39" s="291"/>
      <c r="KLR39" s="291"/>
      <c r="KLS39" s="291"/>
      <c r="KLT39" s="291"/>
      <c r="KLU39" s="291"/>
      <c r="KLV39" s="291"/>
      <c r="KLW39" s="291"/>
      <c r="KLX39" s="291"/>
      <c r="KLY39" s="291"/>
      <c r="KLZ39" s="291"/>
      <c r="KMA39" s="291"/>
      <c r="KMB39" s="291"/>
      <c r="KMC39" s="291"/>
      <c r="KMD39" s="291"/>
      <c r="KME39" s="291"/>
      <c r="KMF39" s="291"/>
      <c r="KMG39" s="291"/>
      <c r="KMH39" s="291"/>
      <c r="KMI39" s="291"/>
      <c r="KMJ39" s="291"/>
      <c r="KMK39" s="291"/>
      <c r="KML39" s="291"/>
      <c r="KMM39" s="291"/>
      <c r="KMN39" s="291"/>
      <c r="KMO39" s="291"/>
      <c r="KMP39" s="291"/>
      <c r="KMQ39" s="291"/>
      <c r="KMR39" s="291"/>
      <c r="KMS39" s="291"/>
      <c r="KMT39" s="291"/>
      <c r="KMU39" s="291"/>
      <c r="KMV39" s="291"/>
      <c r="KMW39" s="291"/>
      <c r="KMX39" s="291"/>
      <c r="KMY39" s="291"/>
      <c r="KMZ39" s="291"/>
      <c r="KNA39" s="291"/>
      <c r="KNB39" s="291"/>
      <c r="KNC39" s="291"/>
      <c r="KND39" s="291"/>
      <c r="KNE39" s="291"/>
      <c r="KNF39" s="291"/>
      <c r="KNG39" s="291"/>
      <c r="KNH39" s="291"/>
      <c r="KNI39" s="291"/>
      <c r="KNJ39" s="291"/>
      <c r="KNK39" s="291"/>
      <c r="KNL39" s="291"/>
      <c r="KNM39" s="291"/>
      <c r="KNN39" s="291"/>
      <c r="KNO39" s="291"/>
      <c r="KNP39" s="291"/>
      <c r="KNQ39" s="291"/>
      <c r="KNR39" s="291"/>
      <c r="KNS39" s="291"/>
      <c r="KNT39" s="291"/>
      <c r="KNU39" s="291"/>
      <c r="KNV39" s="291"/>
      <c r="KNW39" s="291"/>
      <c r="KNX39" s="291"/>
      <c r="KNY39" s="291"/>
      <c r="KNZ39" s="291"/>
      <c r="KOA39" s="291"/>
      <c r="KOB39" s="291"/>
      <c r="KOC39" s="291"/>
      <c r="KOD39" s="291"/>
      <c r="KOE39" s="291"/>
      <c r="KOF39" s="291"/>
      <c r="KOG39" s="291"/>
      <c r="KOH39" s="291"/>
      <c r="KOI39" s="291"/>
      <c r="KOJ39" s="291"/>
      <c r="KOK39" s="291"/>
      <c r="KOL39" s="291"/>
      <c r="KOM39" s="291"/>
      <c r="KON39" s="291"/>
      <c r="KOO39" s="291"/>
      <c r="KOP39" s="291"/>
      <c r="KOQ39" s="291"/>
      <c r="KOR39" s="291"/>
      <c r="KOS39" s="291"/>
      <c r="KOT39" s="291"/>
      <c r="KOU39" s="291"/>
      <c r="KOV39" s="291"/>
      <c r="KOW39" s="291"/>
      <c r="KOX39" s="291"/>
      <c r="KOY39" s="291"/>
      <c r="KOZ39" s="291"/>
      <c r="KPA39" s="291"/>
      <c r="KPB39" s="291"/>
      <c r="KPC39" s="291"/>
      <c r="KPD39" s="291"/>
      <c r="KPE39" s="291"/>
      <c r="KPF39" s="291"/>
      <c r="KPG39" s="291"/>
      <c r="KPH39" s="291"/>
      <c r="KPI39" s="291"/>
      <c r="KPJ39" s="291"/>
      <c r="KPK39" s="291"/>
      <c r="KPL39" s="291"/>
      <c r="KPM39" s="291"/>
      <c r="KPN39" s="291"/>
      <c r="KPO39" s="291"/>
      <c r="KPP39" s="291"/>
      <c r="KPQ39" s="291"/>
      <c r="KPR39" s="291"/>
      <c r="KPS39" s="291"/>
      <c r="KPT39" s="291"/>
      <c r="KPU39" s="291"/>
      <c r="KPV39" s="291"/>
      <c r="KPW39" s="291"/>
      <c r="KPX39" s="291"/>
      <c r="KPY39" s="291"/>
      <c r="KPZ39" s="291"/>
      <c r="KQA39" s="291"/>
      <c r="KQB39" s="291"/>
      <c r="KQC39" s="291"/>
      <c r="KQD39" s="291"/>
      <c r="KQE39" s="291"/>
      <c r="KQF39" s="291"/>
      <c r="KQG39" s="291"/>
      <c r="KQH39" s="291"/>
      <c r="KQI39" s="291"/>
      <c r="KQJ39" s="291"/>
      <c r="KQK39" s="291"/>
      <c r="KQL39" s="291"/>
      <c r="KQM39" s="291"/>
      <c r="KQN39" s="291"/>
      <c r="KQO39" s="291"/>
      <c r="KQP39" s="291"/>
      <c r="KQQ39" s="291"/>
      <c r="KQR39" s="291"/>
      <c r="KQS39" s="291"/>
      <c r="KQT39" s="291"/>
      <c r="KQU39" s="291"/>
      <c r="KQV39" s="291"/>
      <c r="KQW39" s="291"/>
      <c r="KQX39" s="291"/>
      <c r="KQY39" s="291"/>
      <c r="KQZ39" s="291"/>
      <c r="KRA39" s="291"/>
      <c r="KRB39" s="291"/>
      <c r="KRC39" s="291"/>
      <c r="KRD39" s="291"/>
      <c r="KRE39" s="291"/>
      <c r="KRF39" s="291"/>
      <c r="KRG39" s="291"/>
      <c r="KRH39" s="291"/>
      <c r="KRI39" s="291"/>
      <c r="KRJ39" s="291"/>
      <c r="KRK39" s="291"/>
      <c r="KRL39" s="291"/>
      <c r="KRM39" s="291"/>
      <c r="KRN39" s="291"/>
      <c r="KRO39" s="291"/>
      <c r="KRP39" s="291"/>
      <c r="KRQ39" s="291"/>
      <c r="KRR39" s="291"/>
      <c r="KRS39" s="291"/>
      <c r="KRT39" s="291"/>
      <c r="KRU39" s="291"/>
      <c r="KRV39" s="291"/>
      <c r="KRW39" s="291"/>
      <c r="KRX39" s="291"/>
      <c r="KRY39" s="291"/>
      <c r="KRZ39" s="291"/>
      <c r="KSA39" s="291"/>
      <c r="KSB39" s="291"/>
      <c r="KSC39" s="291"/>
      <c r="KSD39" s="291"/>
      <c r="KSE39" s="291"/>
      <c r="KSF39" s="291"/>
      <c r="KSG39" s="291"/>
      <c r="KSH39" s="291"/>
      <c r="KSI39" s="291"/>
      <c r="KSJ39" s="291"/>
      <c r="KSK39" s="291"/>
      <c r="KSL39" s="291"/>
      <c r="KSM39" s="291"/>
      <c r="KSN39" s="291"/>
      <c r="KSO39" s="291"/>
      <c r="KSP39" s="291"/>
      <c r="KSQ39" s="291"/>
      <c r="KSR39" s="291"/>
      <c r="KSS39" s="291"/>
      <c r="KST39" s="291"/>
      <c r="KSU39" s="291"/>
      <c r="KSV39" s="291"/>
      <c r="KSW39" s="291"/>
      <c r="KSX39" s="291"/>
      <c r="KSY39" s="291"/>
      <c r="KSZ39" s="291"/>
      <c r="KTA39" s="291"/>
      <c r="KTB39" s="291"/>
      <c r="KTC39" s="291"/>
      <c r="KTD39" s="291"/>
      <c r="KTE39" s="291"/>
      <c r="KTF39" s="291"/>
      <c r="KTG39" s="291"/>
      <c r="KTH39" s="291"/>
      <c r="KTI39" s="291"/>
      <c r="KTJ39" s="291"/>
      <c r="KTK39" s="291"/>
      <c r="KTL39" s="291"/>
      <c r="KTM39" s="291"/>
      <c r="KTN39" s="291"/>
      <c r="KTO39" s="291"/>
      <c r="KTP39" s="291"/>
      <c r="KTQ39" s="291"/>
      <c r="KTR39" s="291"/>
      <c r="KTS39" s="291"/>
      <c r="KTT39" s="291"/>
      <c r="KTU39" s="291"/>
      <c r="KTV39" s="291"/>
      <c r="KTW39" s="291"/>
      <c r="KTX39" s="291"/>
      <c r="KTY39" s="291"/>
      <c r="KTZ39" s="291"/>
      <c r="KUA39" s="291"/>
      <c r="KUB39" s="291"/>
      <c r="KUC39" s="291"/>
      <c r="KUD39" s="291"/>
      <c r="KUE39" s="291"/>
      <c r="KUF39" s="291"/>
      <c r="KUG39" s="291"/>
      <c r="KUH39" s="291"/>
      <c r="KUI39" s="291"/>
      <c r="KUJ39" s="291"/>
      <c r="KUK39" s="291"/>
      <c r="KUL39" s="291"/>
      <c r="KUM39" s="291"/>
      <c r="KUN39" s="291"/>
      <c r="KUO39" s="291"/>
      <c r="KUP39" s="291"/>
      <c r="KUQ39" s="291"/>
      <c r="KUR39" s="291"/>
      <c r="KUS39" s="291"/>
      <c r="KUT39" s="291"/>
      <c r="KUU39" s="291"/>
      <c r="KUV39" s="291"/>
      <c r="KUW39" s="291"/>
      <c r="KUX39" s="291"/>
      <c r="KUY39" s="291"/>
      <c r="KUZ39" s="291"/>
      <c r="KVA39" s="291"/>
      <c r="KVB39" s="291"/>
      <c r="KVC39" s="291"/>
      <c r="KVD39" s="291"/>
      <c r="KVE39" s="291"/>
      <c r="KVF39" s="291"/>
      <c r="KVG39" s="291"/>
      <c r="KVH39" s="291"/>
      <c r="KVI39" s="291"/>
      <c r="KVJ39" s="291"/>
      <c r="KVK39" s="291"/>
      <c r="KVL39" s="291"/>
      <c r="KVM39" s="291"/>
      <c r="KVN39" s="291"/>
      <c r="KVO39" s="291"/>
      <c r="KVP39" s="291"/>
      <c r="KVQ39" s="291"/>
      <c r="KVR39" s="291"/>
      <c r="KVS39" s="291"/>
      <c r="KVT39" s="291"/>
      <c r="KVU39" s="291"/>
      <c r="KVV39" s="291"/>
      <c r="KVW39" s="291"/>
      <c r="KVX39" s="291"/>
      <c r="KVY39" s="291"/>
      <c r="KVZ39" s="291"/>
      <c r="KWA39" s="291"/>
      <c r="KWB39" s="291"/>
      <c r="KWC39" s="291"/>
      <c r="KWD39" s="291"/>
      <c r="KWE39" s="291"/>
      <c r="KWF39" s="291"/>
      <c r="KWG39" s="291"/>
      <c r="KWH39" s="291"/>
      <c r="KWI39" s="291"/>
      <c r="KWJ39" s="291"/>
      <c r="KWK39" s="291"/>
      <c r="KWL39" s="291"/>
      <c r="KWM39" s="291"/>
      <c r="KWN39" s="291"/>
      <c r="KWO39" s="291"/>
      <c r="KWP39" s="291"/>
      <c r="KWQ39" s="291"/>
      <c r="KWR39" s="291"/>
      <c r="KWS39" s="291"/>
      <c r="KWT39" s="291"/>
      <c r="KWU39" s="291"/>
      <c r="KWV39" s="291"/>
      <c r="KWW39" s="291"/>
      <c r="KWX39" s="291"/>
      <c r="KWY39" s="291"/>
      <c r="KWZ39" s="291"/>
      <c r="KXA39" s="291"/>
      <c r="KXB39" s="291"/>
      <c r="KXC39" s="291"/>
      <c r="KXD39" s="291"/>
      <c r="KXE39" s="291"/>
      <c r="KXF39" s="291"/>
      <c r="KXG39" s="291"/>
      <c r="KXH39" s="291"/>
      <c r="KXI39" s="291"/>
      <c r="KXJ39" s="291"/>
      <c r="KXK39" s="291"/>
      <c r="KXL39" s="291"/>
      <c r="KXM39" s="291"/>
      <c r="KXN39" s="291"/>
      <c r="KXO39" s="291"/>
      <c r="KXP39" s="291"/>
      <c r="KXQ39" s="291"/>
      <c r="KXR39" s="291"/>
      <c r="KXS39" s="291"/>
      <c r="KXT39" s="291"/>
      <c r="KXU39" s="291"/>
      <c r="KXV39" s="291"/>
      <c r="KXW39" s="291"/>
      <c r="KXX39" s="291"/>
      <c r="KXY39" s="291"/>
      <c r="KXZ39" s="291"/>
      <c r="KYA39" s="291"/>
      <c r="KYB39" s="291"/>
      <c r="KYC39" s="291"/>
      <c r="KYD39" s="291"/>
      <c r="KYE39" s="291"/>
      <c r="KYF39" s="291"/>
      <c r="KYG39" s="291"/>
      <c r="KYH39" s="291"/>
      <c r="KYI39" s="291"/>
      <c r="KYJ39" s="291"/>
      <c r="KYK39" s="291"/>
      <c r="KYL39" s="291"/>
      <c r="KYM39" s="291"/>
      <c r="KYN39" s="291"/>
      <c r="KYO39" s="291"/>
      <c r="KYP39" s="291"/>
      <c r="KYQ39" s="291"/>
      <c r="KYR39" s="291"/>
      <c r="KYS39" s="291"/>
      <c r="KYT39" s="291"/>
      <c r="KYU39" s="291"/>
      <c r="KYV39" s="291"/>
      <c r="KYW39" s="291"/>
      <c r="KYX39" s="291"/>
      <c r="KYY39" s="291"/>
      <c r="KYZ39" s="291"/>
      <c r="KZA39" s="291"/>
      <c r="KZB39" s="291"/>
      <c r="KZC39" s="291"/>
      <c r="KZD39" s="291"/>
      <c r="KZE39" s="291"/>
      <c r="KZF39" s="291"/>
      <c r="KZG39" s="291"/>
      <c r="KZH39" s="291"/>
      <c r="KZI39" s="291"/>
      <c r="KZJ39" s="291"/>
      <c r="KZK39" s="291"/>
      <c r="KZL39" s="291"/>
      <c r="KZM39" s="291"/>
      <c r="KZN39" s="291"/>
      <c r="KZO39" s="291"/>
      <c r="KZP39" s="291"/>
      <c r="KZQ39" s="291"/>
      <c r="KZR39" s="291"/>
      <c r="KZS39" s="291"/>
      <c r="KZT39" s="291"/>
      <c r="KZU39" s="291"/>
      <c r="KZV39" s="291"/>
      <c r="KZW39" s="291"/>
      <c r="KZX39" s="291"/>
      <c r="KZY39" s="291"/>
      <c r="KZZ39" s="291"/>
      <c r="LAA39" s="291"/>
      <c r="LAB39" s="291"/>
      <c r="LAC39" s="291"/>
      <c r="LAD39" s="291"/>
      <c r="LAE39" s="291"/>
      <c r="LAF39" s="291"/>
      <c r="LAG39" s="291"/>
      <c r="LAH39" s="291"/>
      <c r="LAI39" s="291"/>
      <c r="LAJ39" s="291"/>
      <c r="LAK39" s="291"/>
      <c r="LAL39" s="291"/>
      <c r="LAM39" s="291"/>
      <c r="LAN39" s="291"/>
      <c r="LAO39" s="291"/>
      <c r="LAP39" s="291"/>
      <c r="LAQ39" s="291"/>
      <c r="LAR39" s="291"/>
      <c r="LAS39" s="291"/>
      <c r="LAT39" s="291"/>
      <c r="LAU39" s="291"/>
      <c r="LAV39" s="291"/>
      <c r="LAW39" s="291"/>
      <c r="LAX39" s="291"/>
      <c r="LAY39" s="291"/>
      <c r="LAZ39" s="291"/>
      <c r="LBA39" s="291"/>
      <c r="LBB39" s="291"/>
      <c r="LBC39" s="291"/>
      <c r="LBD39" s="291"/>
      <c r="LBE39" s="291"/>
      <c r="LBF39" s="291"/>
      <c r="LBG39" s="291"/>
      <c r="LBH39" s="291"/>
      <c r="LBI39" s="291"/>
      <c r="LBJ39" s="291"/>
      <c r="LBK39" s="291"/>
      <c r="LBL39" s="291"/>
      <c r="LBM39" s="291"/>
      <c r="LBN39" s="291"/>
      <c r="LBO39" s="291"/>
      <c r="LBP39" s="291"/>
      <c r="LBQ39" s="291"/>
      <c r="LBR39" s="291"/>
      <c r="LBS39" s="291"/>
      <c r="LBT39" s="291"/>
      <c r="LBU39" s="291"/>
      <c r="LBV39" s="291"/>
      <c r="LBW39" s="291"/>
      <c r="LBX39" s="291"/>
      <c r="LBY39" s="291"/>
      <c r="LBZ39" s="291"/>
      <c r="LCA39" s="291"/>
      <c r="LCB39" s="291"/>
      <c r="LCC39" s="291"/>
      <c r="LCD39" s="291"/>
      <c r="LCE39" s="291"/>
      <c r="LCF39" s="291"/>
      <c r="LCG39" s="291"/>
      <c r="LCH39" s="291"/>
      <c r="LCI39" s="291"/>
      <c r="LCJ39" s="291"/>
      <c r="LCK39" s="291"/>
      <c r="LCL39" s="291"/>
      <c r="LCM39" s="291"/>
      <c r="LCN39" s="291"/>
      <c r="LCO39" s="291"/>
      <c r="LCP39" s="291"/>
      <c r="LCQ39" s="291"/>
      <c r="LCR39" s="291"/>
      <c r="LCS39" s="291"/>
      <c r="LCT39" s="291"/>
      <c r="LCU39" s="291"/>
      <c r="LCV39" s="291"/>
      <c r="LCW39" s="291"/>
      <c r="LCX39" s="291"/>
      <c r="LCY39" s="291"/>
      <c r="LCZ39" s="291"/>
      <c r="LDA39" s="291"/>
      <c r="LDB39" s="291"/>
      <c r="LDC39" s="291"/>
      <c r="LDD39" s="291"/>
      <c r="LDE39" s="291"/>
      <c r="LDF39" s="291"/>
      <c r="LDG39" s="291"/>
      <c r="LDH39" s="291"/>
      <c r="LDI39" s="291"/>
      <c r="LDJ39" s="291"/>
      <c r="LDK39" s="291"/>
      <c r="LDL39" s="291"/>
      <c r="LDM39" s="291"/>
      <c r="LDN39" s="291"/>
      <c r="LDO39" s="291"/>
      <c r="LDP39" s="291"/>
      <c r="LDQ39" s="291"/>
      <c r="LDR39" s="291"/>
      <c r="LDS39" s="291"/>
      <c r="LDT39" s="291"/>
      <c r="LDU39" s="291"/>
      <c r="LDV39" s="291"/>
      <c r="LDW39" s="291"/>
      <c r="LDX39" s="291"/>
      <c r="LDY39" s="291"/>
      <c r="LDZ39" s="291"/>
      <c r="LEA39" s="291"/>
      <c r="LEB39" s="291"/>
      <c r="LEC39" s="291"/>
      <c r="LED39" s="291"/>
      <c r="LEE39" s="291"/>
      <c r="LEF39" s="291"/>
      <c r="LEG39" s="291"/>
      <c r="LEH39" s="291"/>
      <c r="LEI39" s="291"/>
      <c r="LEJ39" s="291"/>
      <c r="LEK39" s="291"/>
      <c r="LEL39" s="291"/>
      <c r="LEM39" s="291"/>
      <c r="LEN39" s="291"/>
      <c r="LEO39" s="291"/>
      <c r="LEP39" s="291"/>
      <c r="LEQ39" s="291"/>
      <c r="LER39" s="291"/>
      <c r="LES39" s="291"/>
      <c r="LET39" s="291"/>
      <c r="LEU39" s="291"/>
      <c r="LEV39" s="291"/>
      <c r="LEW39" s="291"/>
      <c r="LEX39" s="291"/>
      <c r="LEY39" s="291"/>
      <c r="LEZ39" s="291"/>
      <c r="LFA39" s="291"/>
      <c r="LFB39" s="291"/>
      <c r="LFC39" s="291"/>
      <c r="LFD39" s="291"/>
      <c r="LFE39" s="291"/>
      <c r="LFF39" s="291"/>
      <c r="LFG39" s="291"/>
      <c r="LFH39" s="291"/>
      <c r="LFI39" s="291"/>
      <c r="LFJ39" s="291"/>
      <c r="LFK39" s="291"/>
      <c r="LFL39" s="291"/>
      <c r="LFM39" s="291"/>
      <c r="LFN39" s="291"/>
      <c r="LFO39" s="291"/>
      <c r="LFP39" s="291"/>
      <c r="LFQ39" s="291"/>
      <c r="LFR39" s="291"/>
      <c r="LFS39" s="291"/>
      <c r="LFT39" s="291"/>
      <c r="LFU39" s="291"/>
      <c r="LFV39" s="291"/>
      <c r="LFW39" s="291"/>
      <c r="LFX39" s="291"/>
      <c r="LFY39" s="291"/>
      <c r="LFZ39" s="291"/>
      <c r="LGA39" s="291"/>
      <c r="LGB39" s="291"/>
      <c r="LGC39" s="291"/>
      <c r="LGD39" s="291"/>
      <c r="LGE39" s="291"/>
      <c r="LGF39" s="291"/>
      <c r="LGG39" s="291"/>
      <c r="LGH39" s="291"/>
      <c r="LGI39" s="291"/>
      <c r="LGJ39" s="291"/>
      <c r="LGK39" s="291"/>
      <c r="LGL39" s="291"/>
      <c r="LGM39" s="291"/>
      <c r="LGN39" s="291"/>
      <c r="LGO39" s="291"/>
      <c r="LGP39" s="291"/>
      <c r="LGQ39" s="291"/>
      <c r="LGR39" s="291"/>
      <c r="LGS39" s="291"/>
      <c r="LGT39" s="291"/>
      <c r="LGU39" s="291"/>
      <c r="LGV39" s="291"/>
      <c r="LGW39" s="291"/>
      <c r="LGX39" s="291"/>
      <c r="LGY39" s="291"/>
      <c r="LGZ39" s="291"/>
      <c r="LHA39" s="291"/>
      <c r="LHB39" s="291"/>
      <c r="LHC39" s="291"/>
      <c r="LHD39" s="291"/>
      <c r="LHE39" s="291"/>
      <c r="LHF39" s="291"/>
      <c r="LHG39" s="291"/>
      <c r="LHH39" s="291"/>
      <c r="LHI39" s="291"/>
      <c r="LHJ39" s="291"/>
      <c r="LHK39" s="291"/>
      <c r="LHL39" s="291"/>
      <c r="LHM39" s="291"/>
      <c r="LHN39" s="291"/>
      <c r="LHO39" s="291"/>
      <c r="LHP39" s="291"/>
      <c r="LHQ39" s="291"/>
      <c r="LHR39" s="291"/>
      <c r="LHS39" s="291"/>
      <c r="LHT39" s="291"/>
      <c r="LHU39" s="291"/>
      <c r="LHV39" s="291"/>
      <c r="LHW39" s="291"/>
      <c r="LHX39" s="291"/>
      <c r="LHY39" s="291"/>
      <c r="LHZ39" s="291"/>
      <c r="LIA39" s="291"/>
      <c r="LIB39" s="291"/>
      <c r="LIC39" s="291"/>
      <c r="LID39" s="291"/>
      <c r="LIE39" s="291"/>
      <c r="LIF39" s="291"/>
      <c r="LIG39" s="291"/>
      <c r="LIH39" s="291"/>
      <c r="LII39" s="291"/>
      <c r="LIJ39" s="291"/>
      <c r="LIK39" s="291"/>
      <c r="LIL39" s="291"/>
      <c r="LIM39" s="291"/>
      <c r="LIN39" s="291"/>
      <c r="LIO39" s="291"/>
      <c r="LIP39" s="291"/>
      <c r="LIQ39" s="291"/>
      <c r="LIR39" s="291"/>
      <c r="LIS39" s="291"/>
      <c r="LIT39" s="291"/>
      <c r="LIU39" s="291"/>
      <c r="LIV39" s="291"/>
      <c r="LIW39" s="291"/>
      <c r="LIX39" s="291"/>
      <c r="LIY39" s="291"/>
      <c r="LIZ39" s="291"/>
      <c r="LJA39" s="291"/>
      <c r="LJB39" s="291"/>
      <c r="LJC39" s="291"/>
      <c r="LJD39" s="291"/>
      <c r="LJE39" s="291"/>
      <c r="LJF39" s="291"/>
      <c r="LJG39" s="291"/>
      <c r="LJH39" s="291"/>
      <c r="LJI39" s="291"/>
      <c r="LJJ39" s="291"/>
      <c r="LJK39" s="291"/>
      <c r="LJL39" s="291"/>
      <c r="LJM39" s="291"/>
      <c r="LJN39" s="291"/>
      <c r="LJO39" s="291"/>
      <c r="LJP39" s="291"/>
      <c r="LJQ39" s="291"/>
      <c r="LJR39" s="291"/>
      <c r="LJS39" s="291"/>
      <c r="LJT39" s="291"/>
      <c r="LJU39" s="291"/>
      <c r="LJV39" s="291"/>
      <c r="LJW39" s="291"/>
      <c r="LJX39" s="291"/>
      <c r="LJY39" s="291"/>
      <c r="LJZ39" s="291"/>
      <c r="LKA39" s="291"/>
      <c r="LKB39" s="291"/>
      <c r="LKC39" s="291"/>
      <c r="LKD39" s="291"/>
      <c r="LKE39" s="291"/>
      <c r="LKF39" s="291"/>
      <c r="LKG39" s="291"/>
      <c r="LKH39" s="291"/>
      <c r="LKI39" s="291"/>
      <c r="LKJ39" s="291"/>
      <c r="LKK39" s="291"/>
      <c r="LKL39" s="291"/>
      <c r="LKM39" s="291"/>
      <c r="LKN39" s="291"/>
      <c r="LKO39" s="291"/>
      <c r="LKP39" s="291"/>
      <c r="LKQ39" s="291"/>
      <c r="LKR39" s="291"/>
      <c r="LKS39" s="291"/>
      <c r="LKT39" s="291"/>
      <c r="LKU39" s="291"/>
      <c r="LKV39" s="291"/>
      <c r="LKW39" s="291"/>
      <c r="LKX39" s="291"/>
      <c r="LKY39" s="291"/>
      <c r="LKZ39" s="291"/>
      <c r="LLA39" s="291"/>
      <c r="LLB39" s="291"/>
      <c r="LLC39" s="291"/>
      <c r="LLD39" s="291"/>
      <c r="LLE39" s="291"/>
      <c r="LLF39" s="291"/>
      <c r="LLG39" s="291"/>
      <c r="LLH39" s="291"/>
      <c r="LLI39" s="291"/>
      <c r="LLJ39" s="291"/>
      <c r="LLK39" s="291"/>
      <c r="LLL39" s="291"/>
      <c r="LLM39" s="291"/>
      <c r="LLN39" s="291"/>
      <c r="LLO39" s="291"/>
      <c r="LLP39" s="291"/>
      <c r="LLQ39" s="291"/>
      <c r="LLR39" s="291"/>
      <c r="LLS39" s="291"/>
      <c r="LLT39" s="291"/>
      <c r="LLU39" s="291"/>
      <c r="LLV39" s="291"/>
      <c r="LLW39" s="291"/>
      <c r="LLX39" s="291"/>
      <c r="LLY39" s="291"/>
      <c r="LLZ39" s="291"/>
      <c r="LMA39" s="291"/>
      <c r="LMB39" s="291"/>
      <c r="LMC39" s="291"/>
      <c r="LMD39" s="291"/>
      <c r="LME39" s="291"/>
      <c r="LMF39" s="291"/>
      <c r="LMG39" s="291"/>
      <c r="LMH39" s="291"/>
      <c r="LMI39" s="291"/>
      <c r="LMJ39" s="291"/>
      <c r="LMK39" s="291"/>
      <c r="LML39" s="291"/>
      <c r="LMM39" s="291"/>
      <c r="LMN39" s="291"/>
      <c r="LMO39" s="291"/>
      <c r="LMP39" s="291"/>
      <c r="LMQ39" s="291"/>
      <c r="LMR39" s="291"/>
      <c r="LMS39" s="291"/>
      <c r="LMT39" s="291"/>
      <c r="LMU39" s="291"/>
      <c r="LMV39" s="291"/>
      <c r="LMW39" s="291"/>
      <c r="LMX39" s="291"/>
      <c r="LMY39" s="291"/>
      <c r="LMZ39" s="291"/>
      <c r="LNA39" s="291"/>
      <c r="LNB39" s="291"/>
      <c r="LNC39" s="291"/>
      <c r="LND39" s="291"/>
      <c r="LNE39" s="291"/>
      <c r="LNF39" s="291"/>
      <c r="LNG39" s="291"/>
      <c r="LNH39" s="291"/>
      <c r="LNI39" s="291"/>
      <c r="LNJ39" s="291"/>
      <c r="LNK39" s="291"/>
      <c r="LNL39" s="291"/>
      <c r="LNM39" s="291"/>
      <c r="LNN39" s="291"/>
      <c r="LNO39" s="291"/>
      <c r="LNP39" s="291"/>
      <c r="LNQ39" s="291"/>
      <c r="LNR39" s="291"/>
      <c r="LNS39" s="291"/>
      <c r="LNT39" s="291"/>
      <c r="LNU39" s="291"/>
      <c r="LNV39" s="291"/>
      <c r="LNW39" s="291"/>
      <c r="LNX39" s="291"/>
      <c r="LNY39" s="291"/>
      <c r="LNZ39" s="291"/>
      <c r="LOA39" s="291"/>
      <c r="LOB39" s="291"/>
      <c r="LOC39" s="291"/>
      <c r="LOD39" s="291"/>
      <c r="LOE39" s="291"/>
      <c r="LOF39" s="291"/>
      <c r="LOG39" s="291"/>
      <c r="LOH39" s="291"/>
      <c r="LOI39" s="291"/>
      <c r="LOJ39" s="291"/>
      <c r="LOK39" s="291"/>
      <c r="LOL39" s="291"/>
      <c r="LOM39" s="291"/>
      <c r="LON39" s="291"/>
      <c r="LOO39" s="291"/>
      <c r="LOP39" s="291"/>
      <c r="LOQ39" s="291"/>
      <c r="LOR39" s="291"/>
      <c r="LOS39" s="291"/>
      <c r="LOT39" s="291"/>
      <c r="LOU39" s="291"/>
      <c r="LOV39" s="291"/>
      <c r="LOW39" s="291"/>
      <c r="LOX39" s="291"/>
      <c r="LOY39" s="291"/>
      <c r="LOZ39" s="291"/>
      <c r="LPA39" s="291"/>
      <c r="LPB39" s="291"/>
      <c r="LPC39" s="291"/>
      <c r="LPD39" s="291"/>
      <c r="LPE39" s="291"/>
      <c r="LPF39" s="291"/>
      <c r="LPG39" s="291"/>
      <c r="LPH39" s="291"/>
      <c r="LPI39" s="291"/>
      <c r="LPJ39" s="291"/>
      <c r="LPK39" s="291"/>
      <c r="LPL39" s="291"/>
      <c r="LPM39" s="291"/>
      <c r="LPN39" s="291"/>
      <c r="LPO39" s="291"/>
      <c r="LPP39" s="291"/>
      <c r="LPQ39" s="291"/>
      <c r="LPR39" s="291"/>
      <c r="LPS39" s="291"/>
      <c r="LPT39" s="291"/>
      <c r="LPU39" s="291"/>
      <c r="LPV39" s="291"/>
      <c r="LPW39" s="291"/>
      <c r="LPX39" s="291"/>
      <c r="LPY39" s="291"/>
      <c r="LPZ39" s="291"/>
      <c r="LQA39" s="291"/>
      <c r="LQB39" s="291"/>
      <c r="LQC39" s="291"/>
      <c r="LQD39" s="291"/>
      <c r="LQE39" s="291"/>
      <c r="LQF39" s="291"/>
      <c r="LQG39" s="291"/>
      <c r="LQH39" s="291"/>
      <c r="LQI39" s="291"/>
      <c r="LQJ39" s="291"/>
      <c r="LQK39" s="291"/>
      <c r="LQL39" s="291"/>
      <c r="LQM39" s="291"/>
      <c r="LQN39" s="291"/>
      <c r="LQO39" s="291"/>
      <c r="LQP39" s="291"/>
      <c r="LQQ39" s="291"/>
      <c r="LQR39" s="291"/>
      <c r="LQS39" s="291"/>
      <c r="LQT39" s="291"/>
      <c r="LQU39" s="291"/>
      <c r="LQV39" s="291"/>
      <c r="LQW39" s="291"/>
      <c r="LQX39" s="291"/>
      <c r="LQY39" s="291"/>
      <c r="LQZ39" s="291"/>
      <c r="LRA39" s="291"/>
      <c r="LRB39" s="291"/>
      <c r="LRC39" s="291"/>
      <c r="LRD39" s="291"/>
      <c r="LRE39" s="291"/>
      <c r="LRF39" s="291"/>
      <c r="LRG39" s="291"/>
      <c r="LRH39" s="291"/>
      <c r="LRI39" s="291"/>
      <c r="LRJ39" s="291"/>
      <c r="LRK39" s="291"/>
      <c r="LRL39" s="291"/>
      <c r="LRM39" s="291"/>
      <c r="LRN39" s="291"/>
      <c r="LRO39" s="291"/>
      <c r="LRP39" s="291"/>
      <c r="LRQ39" s="291"/>
      <c r="LRR39" s="291"/>
      <c r="LRS39" s="291"/>
      <c r="LRT39" s="291"/>
      <c r="LRU39" s="291"/>
      <c r="LRV39" s="291"/>
      <c r="LRW39" s="291"/>
      <c r="LRX39" s="291"/>
      <c r="LRY39" s="291"/>
      <c r="LRZ39" s="291"/>
      <c r="LSA39" s="291"/>
      <c r="LSB39" s="291"/>
      <c r="LSC39" s="291"/>
      <c r="LSD39" s="291"/>
      <c r="LSE39" s="291"/>
      <c r="LSF39" s="291"/>
      <c r="LSG39" s="291"/>
      <c r="LSH39" s="291"/>
      <c r="LSI39" s="291"/>
      <c r="LSJ39" s="291"/>
      <c r="LSK39" s="291"/>
      <c r="LSL39" s="291"/>
      <c r="LSM39" s="291"/>
      <c r="LSN39" s="291"/>
      <c r="LSO39" s="291"/>
      <c r="LSP39" s="291"/>
      <c r="LSQ39" s="291"/>
      <c r="LSR39" s="291"/>
      <c r="LSS39" s="291"/>
      <c r="LST39" s="291"/>
      <c r="LSU39" s="291"/>
      <c r="LSV39" s="291"/>
      <c r="LSW39" s="291"/>
      <c r="LSX39" s="291"/>
      <c r="LSY39" s="291"/>
      <c r="LSZ39" s="291"/>
      <c r="LTA39" s="291"/>
      <c r="LTB39" s="291"/>
      <c r="LTC39" s="291"/>
      <c r="LTD39" s="291"/>
      <c r="LTE39" s="291"/>
      <c r="LTF39" s="291"/>
      <c r="LTG39" s="291"/>
      <c r="LTH39" s="291"/>
      <c r="LTI39" s="291"/>
      <c r="LTJ39" s="291"/>
      <c r="LTK39" s="291"/>
      <c r="LTL39" s="291"/>
      <c r="LTM39" s="291"/>
      <c r="LTN39" s="291"/>
      <c r="LTO39" s="291"/>
      <c r="LTP39" s="291"/>
      <c r="LTQ39" s="291"/>
      <c r="LTR39" s="291"/>
      <c r="LTS39" s="291"/>
      <c r="LTT39" s="291"/>
      <c r="LTU39" s="291"/>
      <c r="LTV39" s="291"/>
      <c r="LTW39" s="291"/>
      <c r="LTX39" s="291"/>
      <c r="LTY39" s="291"/>
      <c r="LTZ39" s="291"/>
      <c r="LUA39" s="291"/>
      <c r="LUB39" s="291"/>
      <c r="LUC39" s="291"/>
      <c r="LUD39" s="291"/>
      <c r="LUE39" s="291"/>
      <c r="LUF39" s="291"/>
      <c r="LUG39" s="291"/>
      <c r="LUH39" s="291"/>
      <c r="LUI39" s="291"/>
      <c r="LUJ39" s="291"/>
      <c r="LUK39" s="291"/>
      <c r="LUL39" s="291"/>
      <c r="LUM39" s="291"/>
      <c r="LUN39" s="291"/>
      <c r="LUO39" s="291"/>
      <c r="LUP39" s="291"/>
      <c r="LUQ39" s="291"/>
      <c r="LUR39" s="291"/>
      <c r="LUS39" s="291"/>
      <c r="LUT39" s="291"/>
      <c r="LUU39" s="291"/>
      <c r="LUV39" s="291"/>
      <c r="LUW39" s="291"/>
      <c r="LUX39" s="291"/>
      <c r="LUY39" s="291"/>
      <c r="LUZ39" s="291"/>
      <c r="LVA39" s="291"/>
      <c r="LVB39" s="291"/>
      <c r="LVC39" s="291"/>
      <c r="LVD39" s="291"/>
      <c r="LVE39" s="291"/>
      <c r="LVF39" s="291"/>
      <c r="LVG39" s="291"/>
      <c r="LVH39" s="291"/>
      <c r="LVI39" s="291"/>
      <c r="LVJ39" s="291"/>
      <c r="LVK39" s="291"/>
      <c r="LVL39" s="291"/>
      <c r="LVM39" s="291"/>
      <c r="LVN39" s="291"/>
      <c r="LVO39" s="291"/>
      <c r="LVP39" s="291"/>
      <c r="LVQ39" s="291"/>
      <c r="LVR39" s="291"/>
      <c r="LVS39" s="291"/>
      <c r="LVT39" s="291"/>
      <c r="LVU39" s="291"/>
      <c r="LVV39" s="291"/>
      <c r="LVW39" s="291"/>
      <c r="LVX39" s="291"/>
      <c r="LVY39" s="291"/>
      <c r="LVZ39" s="291"/>
      <c r="LWA39" s="291"/>
      <c r="LWB39" s="291"/>
      <c r="LWC39" s="291"/>
      <c r="LWD39" s="291"/>
      <c r="LWE39" s="291"/>
      <c r="LWF39" s="291"/>
      <c r="LWG39" s="291"/>
      <c r="LWH39" s="291"/>
      <c r="LWI39" s="291"/>
      <c r="LWJ39" s="291"/>
      <c r="LWK39" s="291"/>
      <c r="LWL39" s="291"/>
      <c r="LWM39" s="291"/>
      <c r="LWN39" s="291"/>
      <c r="LWO39" s="291"/>
      <c r="LWP39" s="291"/>
      <c r="LWQ39" s="291"/>
      <c r="LWR39" s="291"/>
      <c r="LWS39" s="291"/>
      <c r="LWT39" s="291"/>
      <c r="LWU39" s="291"/>
      <c r="LWV39" s="291"/>
      <c r="LWW39" s="291"/>
      <c r="LWX39" s="291"/>
      <c r="LWY39" s="291"/>
      <c r="LWZ39" s="291"/>
      <c r="LXA39" s="291"/>
      <c r="LXB39" s="291"/>
      <c r="LXC39" s="291"/>
      <c r="LXD39" s="291"/>
      <c r="LXE39" s="291"/>
      <c r="LXF39" s="291"/>
      <c r="LXG39" s="291"/>
      <c r="LXH39" s="291"/>
      <c r="LXI39" s="291"/>
      <c r="LXJ39" s="291"/>
      <c r="LXK39" s="291"/>
      <c r="LXL39" s="291"/>
      <c r="LXM39" s="291"/>
      <c r="LXN39" s="291"/>
      <c r="LXO39" s="291"/>
      <c r="LXP39" s="291"/>
      <c r="LXQ39" s="291"/>
      <c r="LXR39" s="291"/>
      <c r="LXS39" s="291"/>
      <c r="LXT39" s="291"/>
      <c r="LXU39" s="291"/>
      <c r="LXV39" s="291"/>
      <c r="LXW39" s="291"/>
      <c r="LXX39" s="291"/>
      <c r="LXY39" s="291"/>
      <c r="LXZ39" s="291"/>
      <c r="LYA39" s="291"/>
      <c r="LYB39" s="291"/>
      <c r="LYC39" s="291"/>
      <c r="LYD39" s="291"/>
      <c r="LYE39" s="291"/>
      <c r="LYF39" s="291"/>
      <c r="LYG39" s="291"/>
      <c r="LYH39" s="291"/>
      <c r="LYI39" s="291"/>
      <c r="LYJ39" s="291"/>
      <c r="LYK39" s="291"/>
      <c r="LYL39" s="291"/>
      <c r="LYM39" s="291"/>
      <c r="LYN39" s="291"/>
      <c r="LYO39" s="291"/>
      <c r="LYP39" s="291"/>
      <c r="LYQ39" s="291"/>
      <c r="LYR39" s="291"/>
      <c r="LYS39" s="291"/>
      <c r="LYT39" s="291"/>
      <c r="LYU39" s="291"/>
      <c r="LYV39" s="291"/>
      <c r="LYW39" s="291"/>
      <c r="LYX39" s="291"/>
      <c r="LYY39" s="291"/>
      <c r="LYZ39" s="291"/>
      <c r="LZA39" s="291"/>
      <c r="LZB39" s="291"/>
      <c r="LZC39" s="291"/>
      <c r="LZD39" s="291"/>
      <c r="LZE39" s="291"/>
      <c r="LZF39" s="291"/>
      <c r="LZG39" s="291"/>
      <c r="LZH39" s="291"/>
      <c r="LZI39" s="291"/>
      <c r="LZJ39" s="291"/>
      <c r="LZK39" s="291"/>
      <c r="LZL39" s="291"/>
      <c r="LZM39" s="291"/>
      <c r="LZN39" s="291"/>
      <c r="LZO39" s="291"/>
      <c r="LZP39" s="291"/>
      <c r="LZQ39" s="291"/>
      <c r="LZR39" s="291"/>
      <c r="LZS39" s="291"/>
      <c r="LZT39" s="291"/>
      <c r="LZU39" s="291"/>
      <c r="LZV39" s="291"/>
      <c r="LZW39" s="291"/>
      <c r="LZX39" s="291"/>
      <c r="LZY39" s="291"/>
      <c r="LZZ39" s="291"/>
      <c r="MAA39" s="291"/>
      <c r="MAB39" s="291"/>
      <c r="MAC39" s="291"/>
      <c r="MAD39" s="291"/>
      <c r="MAE39" s="291"/>
      <c r="MAF39" s="291"/>
      <c r="MAG39" s="291"/>
      <c r="MAH39" s="291"/>
      <c r="MAI39" s="291"/>
      <c r="MAJ39" s="291"/>
      <c r="MAK39" s="291"/>
      <c r="MAL39" s="291"/>
      <c r="MAM39" s="291"/>
      <c r="MAN39" s="291"/>
      <c r="MAO39" s="291"/>
      <c r="MAP39" s="291"/>
      <c r="MAQ39" s="291"/>
      <c r="MAR39" s="291"/>
      <c r="MAS39" s="291"/>
      <c r="MAT39" s="291"/>
      <c r="MAU39" s="291"/>
      <c r="MAV39" s="291"/>
      <c r="MAW39" s="291"/>
      <c r="MAX39" s="291"/>
      <c r="MAY39" s="291"/>
      <c r="MAZ39" s="291"/>
      <c r="MBA39" s="291"/>
      <c r="MBB39" s="291"/>
      <c r="MBC39" s="291"/>
      <c r="MBD39" s="291"/>
      <c r="MBE39" s="291"/>
      <c r="MBF39" s="291"/>
      <c r="MBG39" s="291"/>
      <c r="MBH39" s="291"/>
      <c r="MBI39" s="291"/>
      <c r="MBJ39" s="291"/>
      <c r="MBK39" s="291"/>
      <c r="MBL39" s="291"/>
      <c r="MBM39" s="291"/>
      <c r="MBN39" s="291"/>
      <c r="MBO39" s="291"/>
      <c r="MBP39" s="291"/>
      <c r="MBQ39" s="291"/>
      <c r="MBR39" s="291"/>
      <c r="MBS39" s="291"/>
      <c r="MBT39" s="291"/>
      <c r="MBU39" s="291"/>
      <c r="MBV39" s="291"/>
      <c r="MBW39" s="291"/>
      <c r="MBX39" s="291"/>
      <c r="MBY39" s="291"/>
      <c r="MBZ39" s="291"/>
      <c r="MCA39" s="291"/>
      <c r="MCB39" s="291"/>
      <c r="MCC39" s="291"/>
      <c r="MCD39" s="291"/>
      <c r="MCE39" s="291"/>
      <c r="MCF39" s="291"/>
      <c r="MCG39" s="291"/>
      <c r="MCH39" s="291"/>
      <c r="MCI39" s="291"/>
      <c r="MCJ39" s="291"/>
      <c r="MCK39" s="291"/>
      <c r="MCL39" s="291"/>
      <c r="MCM39" s="291"/>
      <c r="MCN39" s="291"/>
      <c r="MCO39" s="291"/>
      <c r="MCP39" s="291"/>
      <c r="MCQ39" s="291"/>
      <c r="MCR39" s="291"/>
      <c r="MCS39" s="291"/>
      <c r="MCT39" s="291"/>
      <c r="MCU39" s="291"/>
      <c r="MCV39" s="291"/>
      <c r="MCW39" s="291"/>
      <c r="MCX39" s="291"/>
      <c r="MCY39" s="291"/>
      <c r="MCZ39" s="291"/>
      <c r="MDA39" s="291"/>
      <c r="MDB39" s="291"/>
      <c r="MDC39" s="291"/>
      <c r="MDD39" s="291"/>
      <c r="MDE39" s="291"/>
      <c r="MDF39" s="291"/>
      <c r="MDG39" s="291"/>
      <c r="MDH39" s="291"/>
      <c r="MDI39" s="291"/>
      <c r="MDJ39" s="291"/>
      <c r="MDK39" s="291"/>
      <c r="MDL39" s="291"/>
      <c r="MDM39" s="291"/>
      <c r="MDN39" s="291"/>
      <c r="MDO39" s="291"/>
      <c r="MDP39" s="291"/>
      <c r="MDQ39" s="291"/>
      <c r="MDR39" s="291"/>
      <c r="MDS39" s="291"/>
      <c r="MDT39" s="291"/>
      <c r="MDU39" s="291"/>
      <c r="MDV39" s="291"/>
      <c r="MDW39" s="291"/>
      <c r="MDX39" s="291"/>
      <c r="MDY39" s="291"/>
      <c r="MDZ39" s="291"/>
      <c r="MEA39" s="291"/>
      <c r="MEB39" s="291"/>
      <c r="MEC39" s="291"/>
      <c r="MED39" s="291"/>
      <c r="MEE39" s="291"/>
      <c r="MEF39" s="291"/>
      <c r="MEG39" s="291"/>
      <c r="MEH39" s="291"/>
      <c r="MEI39" s="291"/>
      <c r="MEJ39" s="291"/>
      <c r="MEK39" s="291"/>
      <c r="MEL39" s="291"/>
      <c r="MEM39" s="291"/>
      <c r="MEN39" s="291"/>
      <c r="MEO39" s="291"/>
      <c r="MEP39" s="291"/>
      <c r="MEQ39" s="291"/>
      <c r="MER39" s="291"/>
      <c r="MES39" s="291"/>
      <c r="MET39" s="291"/>
      <c r="MEU39" s="291"/>
      <c r="MEV39" s="291"/>
      <c r="MEW39" s="291"/>
      <c r="MEX39" s="291"/>
      <c r="MEY39" s="291"/>
      <c r="MEZ39" s="291"/>
      <c r="MFA39" s="291"/>
      <c r="MFB39" s="291"/>
      <c r="MFC39" s="291"/>
      <c r="MFD39" s="291"/>
      <c r="MFE39" s="291"/>
      <c r="MFF39" s="291"/>
      <c r="MFG39" s="291"/>
      <c r="MFH39" s="291"/>
      <c r="MFI39" s="291"/>
      <c r="MFJ39" s="291"/>
      <c r="MFK39" s="291"/>
      <c r="MFL39" s="291"/>
      <c r="MFM39" s="291"/>
      <c r="MFN39" s="291"/>
      <c r="MFO39" s="291"/>
      <c r="MFP39" s="291"/>
      <c r="MFQ39" s="291"/>
      <c r="MFR39" s="291"/>
      <c r="MFS39" s="291"/>
      <c r="MFT39" s="291"/>
      <c r="MFU39" s="291"/>
      <c r="MFV39" s="291"/>
      <c r="MFW39" s="291"/>
      <c r="MFX39" s="291"/>
      <c r="MFY39" s="291"/>
      <c r="MFZ39" s="291"/>
      <c r="MGA39" s="291"/>
      <c r="MGB39" s="291"/>
      <c r="MGC39" s="291"/>
      <c r="MGD39" s="291"/>
      <c r="MGE39" s="291"/>
      <c r="MGF39" s="291"/>
      <c r="MGG39" s="291"/>
      <c r="MGH39" s="291"/>
      <c r="MGI39" s="291"/>
      <c r="MGJ39" s="291"/>
      <c r="MGK39" s="291"/>
      <c r="MGL39" s="291"/>
      <c r="MGM39" s="291"/>
      <c r="MGN39" s="291"/>
      <c r="MGO39" s="291"/>
      <c r="MGP39" s="291"/>
      <c r="MGQ39" s="291"/>
      <c r="MGR39" s="291"/>
      <c r="MGS39" s="291"/>
      <c r="MGT39" s="291"/>
      <c r="MGU39" s="291"/>
      <c r="MGV39" s="291"/>
      <c r="MGW39" s="291"/>
      <c r="MGX39" s="291"/>
      <c r="MGY39" s="291"/>
      <c r="MGZ39" s="291"/>
      <c r="MHA39" s="291"/>
      <c r="MHB39" s="291"/>
      <c r="MHC39" s="291"/>
      <c r="MHD39" s="291"/>
      <c r="MHE39" s="291"/>
      <c r="MHF39" s="291"/>
      <c r="MHG39" s="291"/>
      <c r="MHH39" s="291"/>
      <c r="MHI39" s="291"/>
      <c r="MHJ39" s="291"/>
      <c r="MHK39" s="291"/>
      <c r="MHL39" s="291"/>
      <c r="MHM39" s="291"/>
      <c r="MHN39" s="291"/>
      <c r="MHO39" s="291"/>
      <c r="MHP39" s="291"/>
      <c r="MHQ39" s="291"/>
      <c r="MHR39" s="291"/>
      <c r="MHS39" s="291"/>
      <c r="MHT39" s="291"/>
      <c r="MHU39" s="291"/>
      <c r="MHV39" s="291"/>
      <c r="MHW39" s="291"/>
      <c r="MHX39" s="291"/>
      <c r="MHY39" s="291"/>
      <c r="MHZ39" s="291"/>
      <c r="MIA39" s="291"/>
      <c r="MIB39" s="291"/>
      <c r="MIC39" s="291"/>
      <c r="MID39" s="291"/>
      <c r="MIE39" s="291"/>
      <c r="MIF39" s="291"/>
      <c r="MIG39" s="291"/>
      <c r="MIH39" s="291"/>
      <c r="MII39" s="291"/>
      <c r="MIJ39" s="291"/>
      <c r="MIK39" s="291"/>
      <c r="MIL39" s="291"/>
      <c r="MIM39" s="291"/>
      <c r="MIN39" s="291"/>
      <c r="MIO39" s="291"/>
      <c r="MIP39" s="291"/>
      <c r="MIQ39" s="291"/>
      <c r="MIR39" s="291"/>
      <c r="MIS39" s="291"/>
      <c r="MIT39" s="291"/>
      <c r="MIU39" s="291"/>
      <c r="MIV39" s="291"/>
      <c r="MIW39" s="291"/>
      <c r="MIX39" s="291"/>
      <c r="MIY39" s="291"/>
      <c r="MIZ39" s="291"/>
      <c r="MJA39" s="291"/>
      <c r="MJB39" s="291"/>
      <c r="MJC39" s="291"/>
      <c r="MJD39" s="291"/>
      <c r="MJE39" s="291"/>
      <c r="MJF39" s="291"/>
      <c r="MJG39" s="291"/>
      <c r="MJH39" s="291"/>
      <c r="MJI39" s="291"/>
      <c r="MJJ39" s="291"/>
      <c r="MJK39" s="291"/>
      <c r="MJL39" s="291"/>
      <c r="MJM39" s="291"/>
      <c r="MJN39" s="291"/>
      <c r="MJO39" s="291"/>
      <c r="MJP39" s="291"/>
      <c r="MJQ39" s="291"/>
      <c r="MJR39" s="291"/>
      <c r="MJS39" s="291"/>
      <c r="MJT39" s="291"/>
      <c r="MJU39" s="291"/>
      <c r="MJV39" s="291"/>
      <c r="MJW39" s="291"/>
      <c r="MJX39" s="291"/>
      <c r="MJY39" s="291"/>
      <c r="MJZ39" s="291"/>
      <c r="MKA39" s="291"/>
      <c r="MKB39" s="291"/>
      <c r="MKC39" s="291"/>
      <c r="MKD39" s="291"/>
      <c r="MKE39" s="291"/>
      <c r="MKF39" s="291"/>
      <c r="MKG39" s="291"/>
      <c r="MKH39" s="291"/>
      <c r="MKI39" s="291"/>
      <c r="MKJ39" s="291"/>
      <c r="MKK39" s="291"/>
      <c r="MKL39" s="291"/>
      <c r="MKM39" s="291"/>
      <c r="MKN39" s="291"/>
      <c r="MKO39" s="291"/>
      <c r="MKP39" s="291"/>
      <c r="MKQ39" s="291"/>
      <c r="MKR39" s="291"/>
      <c r="MKS39" s="291"/>
      <c r="MKT39" s="291"/>
      <c r="MKU39" s="291"/>
      <c r="MKV39" s="291"/>
      <c r="MKW39" s="291"/>
      <c r="MKX39" s="291"/>
      <c r="MKY39" s="291"/>
      <c r="MKZ39" s="291"/>
      <c r="MLA39" s="291"/>
      <c r="MLB39" s="291"/>
      <c r="MLC39" s="291"/>
      <c r="MLD39" s="291"/>
      <c r="MLE39" s="291"/>
      <c r="MLF39" s="291"/>
      <c r="MLG39" s="291"/>
      <c r="MLH39" s="291"/>
      <c r="MLI39" s="291"/>
      <c r="MLJ39" s="291"/>
      <c r="MLK39" s="291"/>
      <c r="MLL39" s="291"/>
      <c r="MLM39" s="291"/>
      <c r="MLN39" s="291"/>
      <c r="MLO39" s="291"/>
      <c r="MLP39" s="291"/>
      <c r="MLQ39" s="291"/>
      <c r="MLR39" s="291"/>
      <c r="MLS39" s="291"/>
      <c r="MLT39" s="291"/>
      <c r="MLU39" s="291"/>
      <c r="MLV39" s="291"/>
      <c r="MLW39" s="291"/>
      <c r="MLX39" s="291"/>
      <c r="MLY39" s="291"/>
      <c r="MLZ39" s="291"/>
      <c r="MMA39" s="291"/>
      <c r="MMB39" s="291"/>
      <c r="MMC39" s="291"/>
      <c r="MMD39" s="291"/>
      <c r="MME39" s="291"/>
      <c r="MMF39" s="291"/>
      <c r="MMG39" s="291"/>
      <c r="MMH39" s="291"/>
      <c r="MMI39" s="291"/>
      <c r="MMJ39" s="291"/>
      <c r="MMK39" s="291"/>
      <c r="MML39" s="291"/>
      <c r="MMM39" s="291"/>
      <c r="MMN39" s="291"/>
      <c r="MMO39" s="291"/>
      <c r="MMP39" s="291"/>
      <c r="MMQ39" s="291"/>
      <c r="MMR39" s="291"/>
      <c r="MMS39" s="291"/>
      <c r="MMT39" s="291"/>
      <c r="MMU39" s="291"/>
      <c r="MMV39" s="291"/>
      <c r="MMW39" s="291"/>
      <c r="MMX39" s="291"/>
      <c r="MMY39" s="291"/>
      <c r="MMZ39" s="291"/>
      <c r="MNA39" s="291"/>
      <c r="MNB39" s="291"/>
      <c r="MNC39" s="291"/>
      <c r="MND39" s="291"/>
      <c r="MNE39" s="291"/>
      <c r="MNF39" s="291"/>
      <c r="MNG39" s="291"/>
      <c r="MNH39" s="291"/>
      <c r="MNI39" s="291"/>
      <c r="MNJ39" s="291"/>
      <c r="MNK39" s="291"/>
      <c r="MNL39" s="291"/>
      <c r="MNM39" s="291"/>
      <c r="MNN39" s="291"/>
      <c r="MNO39" s="291"/>
      <c r="MNP39" s="291"/>
      <c r="MNQ39" s="291"/>
      <c r="MNR39" s="291"/>
      <c r="MNS39" s="291"/>
      <c r="MNT39" s="291"/>
      <c r="MNU39" s="291"/>
      <c r="MNV39" s="291"/>
      <c r="MNW39" s="291"/>
      <c r="MNX39" s="291"/>
      <c r="MNY39" s="291"/>
      <c r="MNZ39" s="291"/>
      <c r="MOA39" s="291"/>
      <c r="MOB39" s="291"/>
      <c r="MOC39" s="291"/>
      <c r="MOD39" s="291"/>
      <c r="MOE39" s="291"/>
      <c r="MOF39" s="291"/>
      <c r="MOG39" s="291"/>
      <c r="MOH39" s="291"/>
      <c r="MOI39" s="291"/>
      <c r="MOJ39" s="291"/>
      <c r="MOK39" s="291"/>
      <c r="MOL39" s="291"/>
      <c r="MOM39" s="291"/>
      <c r="MON39" s="291"/>
      <c r="MOO39" s="291"/>
      <c r="MOP39" s="291"/>
      <c r="MOQ39" s="291"/>
      <c r="MOR39" s="291"/>
      <c r="MOS39" s="291"/>
      <c r="MOT39" s="291"/>
      <c r="MOU39" s="291"/>
      <c r="MOV39" s="291"/>
      <c r="MOW39" s="291"/>
      <c r="MOX39" s="291"/>
      <c r="MOY39" s="291"/>
      <c r="MOZ39" s="291"/>
      <c r="MPA39" s="291"/>
      <c r="MPB39" s="291"/>
      <c r="MPC39" s="291"/>
      <c r="MPD39" s="291"/>
      <c r="MPE39" s="291"/>
      <c r="MPF39" s="291"/>
      <c r="MPG39" s="291"/>
      <c r="MPH39" s="291"/>
      <c r="MPI39" s="291"/>
      <c r="MPJ39" s="291"/>
      <c r="MPK39" s="291"/>
      <c r="MPL39" s="291"/>
      <c r="MPM39" s="291"/>
      <c r="MPN39" s="291"/>
      <c r="MPO39" s="291"/>
      <c r="MPP39" s="291"/>
      <c r="MPQ39" s="291"/>
      <c r="MPR39" s="291"/>
      <c r="MPS39" s="291"/>
      <c r="MPT39" s="291"/>
      <c r="MPU39" s="291"/>
      <c r="MPV39" s="291"/>
      <c r="MPW39" s="291"/>
      <c r="MPX39" s="291"/>
      <c r="MPY39" s="291"/>
      <c r="MPZ39" s="291"/>
      <c r="MQA39" s="291"/>
      <c r="MQB39" s="291"/>
      <c r="MQC39" s="291"/>
      <c r="MQD39" s="291"/>
      <c r="MQE39" s="291"/>
      <c r="MQF39" s="291"/>
      <c r="MQG39" s="291"/>
      <c r="MQH39" s="291"/>
      <c r="MQI39" s="291"/>
      <c r="MQJ39" s="291"/>
      <c r="MQK39" s="291"/>
      <c r="MQL39" s="291"/>
      <c r="MQM39" s="291"/>
      <c r="MQN39" s="291"/>
      <c r="MQO39" s="291"/>
      <c r="MQP39" s="291"/>
      <c r="MQQ39" s="291"/>
      <c r="MQR39" s="291"/>
      <c r="MQS39" s="291"/>
      <c r="MQT39" s="291"/>
      <c r="MQU39" s="291"/>
      <c r="MQV39" s="291"/>
      <c r="MQW39" s="291"/>
      <c r="MQX39" s="291"/>
      <c r="MQY39" s="291"/>
      <c r="MQZ39" s="291"/>
      <c r="MRA39" s="291"/>
      <c r="MRB39" s="291"/>
      <c r="MRC39" s="291"/>
      <c r="MRD39" s="291"/>
      <c r="MRE39" s="291"/>
      <c r="MRF39" s="291"/>
      <c r="MRG39" s="291"/>
      <c r="MRH39" s="291"/>
      <c r="MRI39" s="291"/>
      <c r="MRJ39" s="291"/>
      <c r="MRK39" s="291"/>
      <c r="MRL39" s="291"/>
      <c r="MRM39" s="291"/>
      <c r="MRN39" s="291"/>
      <c r="MRO39" s="291"/>
      <c r="MRP39" s="291"/>
      <c r="MRQ39" s="291"/>
      <c r="MRR39" s="291"/>
      <c r="MRS39" s="291"/>
      <c r="MRT39" s="291"/>
      <c r="MRU39" s="291"/>
      <c r="MRV39" s="291"/>
      <c r="MRW39" s="291"/>
      <c r="MRX39" s="291"/>
      <c r="MRY39" s="291"/>
      <c r="MRZ39" s="291"/>
      <c r="MSA39" s="291"/>
      <c r="MSB39" s="291"/>
      <c r="MSC39" s="291"/>
      <c r="MSD39" s="291"/>
      <c r="MSE39" s="291"/>
      <c r="MSF39" s="291"/>
      <c r="MSG39" s="291"/>
      <c r="MSH39" s="291"/>
      <c r="MSI39" s="291"/>
      <c r="MSJ39" s="291"/>
      <c r="MSK39" s="291"/>
      <c r="MSL39" s="291"/>
      <c r="MSM39" s="291"/>
      <c r="MSN39" s="291"/>
      <c r="MSO39" s="291"/>
      <c r="MSP39" s="291"/>
      <c r="MSQ39" s="291"/>
      <c r="MSR39" s="291"/>
      <c r="MSS39" s="291"/>
      <c r="MST39" s="291"/>
      <c r="MSU39" s="291"/>
      <c r="MSV39" s="291"/>
      <c r="MSW39" s="291"/>
      <c r="MSX39" s="291"/>
      <c r="MSY39" s="291"/>
      <c r="MSZ39" s="291"/>
      <c r="MTA39" s="291"/>
      <c r="MTB39" s="291"/>
      <c r="MTC39" s="291"/>
      <c r="MTD39" s="291"/>
      <c r="MTE39" s="291"/>
      <c r="MTF39" s="291"/>
      <c r="MTG39" s="291"/>
      <c r="MTH39" s="291"/>
      <c r="MTI39" s="291"/>
      <c r="MTJ39" s="291"/>
      <c r="MTK39" s="291"/>
      <c r="MTL39" s="291"/>
      <c r="MTM39" s="291"/>
      <c r="MTN39" s="291"/>
      <c r="MTO39" s="291"/>
      <c r="MTP39" s="291"/>
      <c r="MTQ39" s="291"/>
      <c r="MTR39" s="291"/>
      <c r="MTS39" s="291"/>
      <c r="MTT39" s="291"/>
      <c r="MTU39" s="291"/>
      <c r="MTV39" s="291"/>
      <c r="MTW39" s="291"/>
      <c r="MTX39" s="291"/>
      <c r="MTY39" s="291"/>
      <c r="MTZ39" s="291"/>
      <c r="MUA39" s="291"/>
      <c r="MUB39" s="291"/>
      <c r="MUC39" s="291"/>
      <c r="MUD39" s="291"/>
      <c r="MUE39" s="291"/>
      <c r="MUF39" s="291"/>
      <c r="MUG39" s="291"/>
      <c r="MUH39" s="291"/>
      <c r="MUI39" s="291"/>
      <c r="MUJ39" s="291"/>
      <c r="MUK39" s="291"/>
      <c r="MUL39" s="291"/>
      <c r="MUM39" s="291"/>
      <c r="MUN39" s="291"/>
      <c r="MUO39" s="291"/>
      <c r="MUP39" s="291"/>
      <c r="MUQ39" s="291"/>
      <c r="MUR39" s="291"/>
      <c r="MUS39" s="291"/>
      <c r="MUT39" s="291"/>
      <c r="MUU39" s="291"/>
      <c r="MUV39" s="291"/>
      <c r="MUW39" s="291"/>
      <c r="MUX39" s="291"/>
      <c r="MUY39" s="291"/>
      <c r="MUZ39" s="291"/>
      <c r="MVA39" s="291"/>
      <c r="MVB39" s="291"/>
      <c r="MVC39" s="291"/>
      <c r="MVD39" s="291"/>
      <c r="MVE39" s="291"/>
      <c r="MVF39" s="291"/>
      <c r="MVG39" s="291"/>
      <c r="MVH39" s="291"/>
      <c r="MVI39" s="291"/>
      <c r="MVJ39" s="291"/>
      <c r="MVK39" s="291"/>
      <c r="MVL39" s="291"/>
      <c r="MVM39" s="291"/>
      <c r="MVN39" s="291"/>
      <c r="MVO39" s="291"/>
      <c r="MVP39" s="291"/>
      <c r="MVQ39" s="291"/>
      <c r="MVR39" s="291"/>
      <c r="MVS39" s="291"/>
      <c r="MVT39" s="291"/>
      <c r="MVU39" s="291"/>
      <c r="MVV39" s="291"/>
      <c r="MVW39" s="291"/>
      <c r="MVX39" s="291"/>
      <c r="MVY39" s="291"/>
      <c r="MVZ39" s="291"/>
      <c r="MWA39" s="291"/>
      <c r="MWB39" s="291"/>
      <c r="MWC39" s="291"/>
      <c r="MWD39" s="291"/>
      <c r="MWE39" s="291"/>
      <c r="MWF39" s="291"/>
      <c r="MWG39" s="291"/>
      <c r="MWH39" s="291"/>
      <c r="MWI39" s="291"/>
      <c r="MWJ39" s="291"/>
      <c r="MWK39" s="291"/>
      <c r="MWL39" s="291"/>
      <c r="MWM39" s="291"/>
      <c r="MWN39" s="291"/>
      <c r="MWO39" s="291"/>
      <c r="MWP39" s="291"/>
      <c r="MWQ39" s="291"/>
      <c r="MWR39" s="291"/>
      <c r="MWS39" s="291"/>
      <c r="MWT39" s="291"/>
      <c r="MWU39" s="291"/>
      <c r="MWV39" s="291"/>
      <c r="MWW39" s="291"/>
      <c r="MWX39" s="291"/>
      <c r="MWY39" s="291"/>
      <c r="MWZ39" s="291"/>
      <c r="MXA39" s="291"/>
      <c r="MXB39" s="291"/>
      <c r="MXC39" s="291"/>
      <c r="MXD39" s="291"/>
      <c r="MXE39" s="291"/>
      <c r="MXF39" s="291"/>
      <c r="MXG39" s="291"/>
      <c r="MXH39" s="291"/>
      <c r="MXI39" s="291"/>
      <c r="MXJ39" s="291"/>
      <c r="MXK39" s="291"/>
      <c r="MXL39" s="291"/>
      <c r="MXM39" s="291"/>
      <c r="MXN39" s="291"/>
      <c r="MXO39" s="291"/>
      <c r="MXP39" s="291"/>
      <c r="MXQ39" s="291"/>
      <c r="MXR39" s="291"/>
      <c r="MXS39" s="291"/>
      <c r="MXT39" s="291"/>
      <c r="MXU39" s="291"/>
      <c r="MXV39" s="291"/>
      <c r="MXW39" s="291"/>
      <c r="MXX39" s="291"/>
      <c r="MXY39" s="291"/>
      <c r="MXZ39" s="291"/>
      <c r="MYA39" s="291"/>
      <c r="MYB39" s="291"/>
      <c r="MYC39" s="291"/>
      <c r="MYD39" s="291"/>
      <c r="MYE39" s="291"/>
      <c r="MYF39" s="291"/>
      <c r="MYG39" s="291"/>
      <c r="MYH39" s="291"/>
      <c r="MYI39" s="291"/>
      <c r="MYJ39" s="291"/>
      <c r="MYK39" s="291"/>
      <c r="MYL39" s="291"/>
      <c r="MYM39" s="291"/>
      <c r="MYN39" s="291"/>
      <c r="MYO39" s="291"/>
      <c r="MYP39" s="291"/>
      <c r="MYQ39" s="291"/>
      <c r="MYR39" s="291"/>
      <c r="MYS39" s="291"/>
      <c r="MYT39" s="291"/>
      <c r="MYU39" s="291"/>
      <c r="MYV39" s="291"/>
      <c r="MYW39" s="291"/>
      <c r="MYX39" s="291"/>
      <c r="MYY39" s="291"/>
      <c r="MYZ39" s="291"/>
      <c r="MZA39" s="291"/>
      <c r="MZB39" s="291"/>
      <c r="MZC39" s="291"/>
      <c r="MZD39" s="291"/>
      <c r="MZE39" s="291"/>
      <c r="MZF39" s="291"/>
      <c r="MZG39" s="291"/>
      <c r="MZH39" s="291"/>
      <c r="MZI39" s="291"/>
      <c r="MZJ39" s="291"/>
      <c r="MZK39" s="291"/>
      <c r="MZL39" s="291"/>
      <c r="MZM39" s="291"/>
      <c r="MZN39" s="291"/>
      <c r="MZO39" s="291"/>
      <c r="MZP39" s="291"/>
      <c r="MZQ39" s="291"/>
      <c r="MZR39" s="291"/>
      <c r="MZS39" s="291"/>
      <c r="MZT39" s="291"/>
      <c r="MZU39" s="291"/>
      <c r="MZV39" s="291"/>
      <c r="MZW39" s="291"/>
      <c r="MZX39" s="291"/>
      <c r="MZY39" s="291"/>
      <c r="MZZ39" s="291"/>
      <c r="NAA39" s="291"/>
      <c r="NAB39" s="291"/>
      <c r="NAC39" s="291"/>
      <c r="NAD39" s="291"/>
      <c r="NAE39" s="291"/>
      <c r="NAF39" s="291"/>
      <c r="NAG39" s="291"/>
      <c r="NAH39" s="291"/>
      <c r="NAI39" s="291"/>
      <c r="NAJ39" s="291"/>
      <c r="NAK39" s="291"/>
      <c r="NAL39" s="291"/>
      <c r="NAM39" s="291"/>
      <c r="NAN39" s="291"/>
      <c r="NAO39" s="291"/>
      <c r="NAP39" s="291"/>
      <c r="NAQ39" s="291"/>
      <c r="NAR39" s="291"/>
      <c r="NAS39" s="291"/>
      <c r="NAT39" s="291"/>
      <c r="NAU39" s="291"/>
      <c r="NAV39" s="291"/>
      <c r="NAW39" s="291"/>
      <c r="NAX39" s="291"/>
      <c r="NAY39" s="291"/>
      <c r="NAZ39" s="291"/>
      <c r="NBA39" s="291"/>
      <c r="NBB39" s="291"/>
      <c r="NBC39" s="291"/>
      <c r="NBD39" s="291"/>
      <c r="NBE39" s="291"/>
      <c r="NBF39" s="291"/>
      <c r="NBG39" s="291"/>
      <c r="NBH39" s="291"/>
      <c r="NBI39" s="291"/>
      <c r="NBJ39" s="291"/>
      <c r="NBK39" s="291"/>
      <c r="NBL39" s="291"/>
      <c r="NBM39" s="291"/>
      <c r="NBN39" s="291"/>
      <c r="NBO39" s="291"/>
      <c r="NBP39" s="291"/>
      <c r="NBQ39" s="291"/>
      <c r="NBR39" s="291"/>
      <c r="NBS39" s="291"/>
      <c r="NBT39" s="291"/>
      <c r="NBU39" s="291"/>
      <c r="NBV39" s="291"/>
      <c r="NBW39" s="291"/>
      <c r="NBX39" s="291"/>
      <c r="NBY39" s="291"/>
      <c r="NBZ39" s="291"/>
      <c r="NCA39" s="291"/>
      <c r="NCB39" s="291"/>
      <c r="NCC39" s="291"/>
      <c r="NCD39" s="291"/>
      <c r="NCE39" s="291"/>
      <c r="NCF39" s="291"/>
      <c r="NCG39" s="291"/>
      <c r="NCH39" s="291"/>
      <c r="NCI39" s="291"/>
      <c r="NCJ39" s="291"/>
      <c r="NCK39" s="291"/>
      <c r="NCL39" s="291"/>
      <c r="NCM39" s="291"/>
      <c r="NCN39" s="291"/>
      <c r="NCO39" s="291"/>
      <c r="NCP39" s="291"/>
      <c r="NCQ39" s="291"/>
      <c r="NCR39" s="291"/>
      <c r="NCS39" s="291"/>
      <c r="NCT39" s="291"/>
      <c r="NCU39" s="291"/>
      <c r="NCV39" s="291"/>
      <c r="NCW39" s="291"/>
      <c r="NCX39" s="291"/>
      <c r="NCY39" s="291"/>
      <c r="NCZ39" s="291"/>
      <c r="NDA39" s="291"/>
      <c r="NDB39" s="291"/>
      <c r="NDC39" s="291"/>
      <c r="NDD39" s="291"/>
      <c r="NDE39" s="291"/>
      <c r="NDF39" s="291"/>
      <c r="NDG39" s="291"/>
      <c r="NDH39" s="291"/>
      <c r="NDI39" s="291"/>
      <c r="NDJ39" s="291"/>
      <c r="NDK39" s="291"/>
      <c r="NDL39" s="291"/>
      <c r="NDM39" s="291"/>
      <c r="NDN39" s="291"/>
      <c r="NDO39" s="291"/>
      <c r="NDP39" s="291"/>
      <c r="NDQ39" s="291"/>
      <c r="NDR39" s="291"/>
      <c r="NDS39" s="291"/>
      <c r="NDT39" s="291"/>
      <c r="NDU39" s="291"/>
      <c r="NDV39" s="291"/>
      <c r="NDW39" s="291"/>
      <c r="NDX39" s="291"/>
      <c r="NDY39" s="291"/>
      <c r="NDZ39" s="291"/>
      <c r="NEA39" s="291"/>
      <c r="NEB39" s="291"/>
      <c r="NEC39" s="291"/>
      <c r="NED39" s="291"/>
      <c r="NEE39" s="291"/>
      <c r="NEF39" s="291"/>
      <c r="NEG39" s="291"/>
      <c r="NEH39" s="291"/>
      <c r="NEI39" s="291"/>
      <c r="NEJ39" s="291"/>
      <c r="NEK39" s="291"/>
      <c r="NEL39" s="291"/>
      <c r="NEM39" s="291"/>
      <c r="NEN39" s="291"/>
      <c r="NEO39" s="291"/>
      <c r="NEP39" s="291"/>
      <c r="NEQ39" s="291"/>
      <c r="NER39" s="291"/>
      <c r="NES39" s="291"/>
      <c r="NET39" s="291"/>
      <c r="NEU39" s="291"/>
      <c r="NEV39" s="291"/>
      <c r="NEW39" s="291"/>
      <c r="NEX39" s="291"/>
      <c r="NEY39" s="291"/>
      <c r="NEZ39" s="291"/>
      <c r="NFA39" s="291"/>
      <c r="NFB39" s="291"/>
      <c r="NFC39" s="291"/>
      <c r="NFD39" s="291"/>
      <c r="NFE39" s="291"/>
      <c r="NFF39" s="291"/>
      <c r="NFG39" s="291"/>
      <c r="NFH39" s="291"/>
      <c r="NFI39" s="291"/>
      <c r="NFJ39" s="291"/>
      <c r="NFK39" s="291"/>
      <c r="NFL39" s="291"/>
      <c r="NFM39" s="291"/>
      <c r="NFN39" s="291"/>
      <c r="NFO39" s="291"/>
      <c r="NFP39" s="291"/>
      <c r="NFQ39" s="291"/>
      <c r="NFR39" s="291"/>
      <c r="NFS39" s="291"/>
      <c r="NFT39" s="291"/>
      <c r="NFU39" s="291"/>
      <c r="NFV39" s="291"/>
      <c r="NFW39" s="291"/>
      <c r="NFX39" s="291"/>
      <c r="NFY39" s="291"/>
      <c r="NFZ39" s="291"/>
      <c r="NGA39" s="291"/>
      <c r="NGB39" s="291"/>
      <c r="NGC39" s="291"/>
      <c r="NGD39" s="291"/>
      <c r="NGE39" s="291"/>
      <c r="NGF39" s="291"/>
      <c r="NGG39" s="291"/>
      <c r="NGH39" s="291"/>
      <c r="NGI39" s="291"/>
      <c r="NGJ39" s="291"/>
      <c r="NGK39" s="291"/>
      <c r="NGL39" s="291"/>
      <c r="NGM39" s="291"/>
      <c r="NGN39" s="291"/>
      <c r="NGO39" s="291"/>
      <c r="NGP39" s="291"/>
      <c r="NGQ39" s="291"/>
      <c r="NGR39" s="291"/>
      <c r="NGS39" s="291"/>
      <c r="NGT39" s="291"/>
      <c r="NGU39" s="291"/>
      <c r="NGV39" s="291"/>
      <c r="NGW39" s="291"/>
      <c r="NGX39" s="291"/>
      <c r="NGY39" s="291"/>
      <c r="NGZ39" s="291"/>
      <c r="NHA39" s="291"/>
      <c r="NHB39" s="291"/>
      <c r="NHC39" s="291"/>
      <c r="NHD39" s="291"/>
      <c r="NHE39" s="291"/>
      <c r="NHF39" s="291"/>
      <c r="NHG39" s="291"/>
      <c r="NHH39" s="291"/>
      <c r="NHI39" s="291"/>
      <c r="NHJ39" s="291"/>
      <c r="NHK39" s="291"/>
      <c r="NHL39" s="291"/>
      <c r="NHM39" s="291"/>
      <c r="NHN39" s="291"/>
      <c r="NHO39" s="291"/>
      <c r="NHP39" s="291"/>
      <c r="NHQ39" s="291"/>
      <c r="NHR39" s="291"/>
      <c r="NHS39" s="291"/>
      <c r="NHT39" s="291"/>
      <c r="NHU39" s="291"/>
      <c r="NHV39" s="291"/>
      <c r="NHW39" s="291"/>
      <c r="NHX39" s="291"/>
      <c r="NHY39" s="291"/>
      <c r="NHZ39" s="291"/>
      <c r="NIA39" s="291"/>
      <c r="NIB39" s="291"/>
      <c r="NIC39" s="291"/>
      <c r="NID39" s="291"/>
      <c r="NIE39" s="291"/>
      <c r="NIF39" s="291"/>
      <c r="NIG39" s="291"/>
      <c r="NIH39" s="291"/>
      <c r="NII39" s="291"/>
      <c r="NIJ39" s="291"/>
      <c r="NIK39" s="291"/>
      <c r="NIL39" s="291"/>
      <c r="NIM39" s="291"/>
      <c r="NIN39" s="291"/>
      <c r="NIO39" s="291"/>
      <c r="NIP39" s="291"/>
      <c r="NIQ39" s="291"/>
      <c r="NIR39" s="291"/>
      <c r="NIS39" s="291"/>
      <c r="NIT39" s="291"/>
      <c r="NIU39" s="291"/>
      <c r="NIV39" s="291"/>
      <c r="NIW39" s="291"/>
      <c r="NIX39" s="291"/>
      <c r="NIY39" s="291"/>
      <c r="NIZ39" s="291"/>
      <c r="NJA39" s="291"/>
      <c r="NJB39" s="291"/>
      <c r="NJC39" s="291"/>
      <c r="NJD39" s="291"/>
      <c r="NJE39" s="291"/>
      <c r="NJF39" s="291"/>
      <c r="NJG39" s="291"/>
      <c r="NJH39" s="291"/>
      <c r="NJI39" s="291"/>
      <c r="NJJ39" s="291"/>
      <c r="NJK39" s="291"/>
      <c r="NJL39" s="291"/>
      <c r="NJM39" s="291"/>
      <c r="NJN39" s="291"/>
      <c r="NJO39" s="291"/>
      <c r="NJP39" s="291"/>
      <c r="NJQ39" s="291"/>
      <c r="NJR39" s="291"/>
      <c r="NJS39" s="291"/>
      <c r="NJT39" s="291"/>
      <c r="NJU39" s="291"/>
      <c r="NJV39" s="291"/>
      <c r="NJW39" s="291"/>
      <c r="NJX39" s="291"/>
      <c r="NJY39" s="291"/>
      <c r="NJZ39" s="291"/>
      <c r="NKA39" s="291"/>
      <c r="NKB39" s="291"/>
      <c r="NKC39" s="291"/>
      <c r="NKD39" s="291"/>
      <c r="NKE39" s="291"/>
      <c r="NKF39" s="291"/>
      <c r="NKG39" s="291"/>
      <c r="NKH39" s="291"/>
      <c r="NKI39" s="291"/>
      <c r="NKJ39" s="291"/>
      <c r="NKK39" s="291"/>
      <c r="NKL39" s="291"/>
      <c r="NKM39" s="291"/>
      <c r="NKN39" s="291"/>
      <c r="NKO39" s="291"/>
      <c r="NKP39" s="291"/>
      <c r="NKQ39" s="291"/>
      <c r="NKR39" s="291"/>
      <c r="NKS39" s="291"/>
      <c r="NKT39" s="291"/>
      <c r="NKU39" s="291"/>
      <c r="NKV39" s="291"/>
      <c r="NKW39" s="291"/>
      <c r="NKX39" s="291"/>
      <c r="NKY39" s="291"/>
      <c r="NKZ39" s="291"/>
      <c r="NLA39" s="291"/>
      <c r="NLB39" s="291"/>
      <c r="NLC39" s="291"/>
      <c r="NLD39" s="291"/>
      <c r="NLE39" s="291"/>
      <c r="NLF39" s="291"/>
      <c r="NLG39" s="291"/>
      <c r="NLH39" s="291"/>
      <c r="NLI39" s="291"/>
      <c r="NLJ39" s="291"/>
      <c r="NLK39" s="291"/>
      <c r="NLL39" s="291"/>
      <c r="NLM39" s="291"/>
      <c r="NLN39" s="291"/>
      <c r="NLO39" s="291"/>
      <c r="NLP39" s="291"/>
      <c r="NLQ39" s="291"/>
      <c r="NLR39" s="291"/>
      <c r="NLS39" s="291"/>
      <c r="NLT39" s="291"/>
      <c r="NLU39" s="291"/>
      <c r="NLV39" s="291"/>
      <c r="NLW39" s="291"/>
      <c r="NLX39" s="291"/>
      <c r="NLY39" s="291"/>
      <c r="NLZ39" s="291"/>
      <c r="NMA39" s="291"/>
      <c r="NMB39" s="291"/>
      <c r="NMC39" s="291"/>
      <c r="NMD39" s="291"/>
      <c r="NME39" s="291"/>
      <c r="NMF39" s="291"/>
      <c r="NMG39" s="291"/>
      <c r="NMH39" s="291"/>
      <c r="NMI39" s="291"/>
      <c r="NMJ39" s="291"/>
      <c r="NMK39" s="291"/>
      <c r="NML39" s="291"/>
      <c r="NMM39" s="291"/>
      <c r="NMN39" s="291"/>
      <c r="NMO39" s="291"/>
      <c r="NMP39" s="291"/>
      <c r="NMQ39" s="291"/>
      <c r="NMR39" s="291"/>
      <c r="NMS39" s="291"/>
      <c r="NMT39" s="291"/>
      <c r="NMU39" s="291"/>
      <c r="NMV39" s="291"/>
      <c r="NMW39" s="291"/>
      <c r="NMX39" s="291"/>
      <c r="NMY39" s="291"/>
      <c r="NMZ39" s="291"/>
      <c r="NNA39" s="291"/>
      <c r="NNB39" s="291"/>
      <c r="NNC39" s="291"/>
      <c r="NND39" s="291"/>
      <c r="NNE39" s="291"/>
      <c r="NNF39" s="291"/>
      <c r="NNG39" s="291"/>
      <c r="NNH39" s="291"/>
      <c r="NNI39" s="291"/>
      <c r="NNJ39" s="291"/>
      <c r="NNK39" s="291"/>
      <c r="NNL39" s="291"/>
      <c r="NNM39" s="291"/>
      <c r="NNN39" s="291"/>
      <c r="NNO39" s="291"/>
      <c r="NNP39" s="291"/>
      <c r="NNQ39" s="291"/>
      <c r="NNR39" s="291"/>
      <c r="NNS39" s="291"/>
      <c r="NNT39" s="291"/>
      <c r="NNU39" s="291"/>
      <c r="NNV39" s="291"/>
      <c r="NNW39" s="291"/>
      <c r="NNX39" s="291"/>
      <c r="NNY39" s="291"/>
      <c r="NNZ39" s="291"/>
      <c r="NOA39" s="291"/>
      <c r="NOB39" s="291"/>
      <c r="NOC39" s="291"/>
      <c r="NOD39" s="291"/>
      <c r="NOE39" s="291"/>
      <c r="NOF39" s="291"/>
      <c r="NOG39" s="291"/>
      <c r="NOH39" s="291"/>
      <c r="NOI39" s="291"/>
      <c r="NOJ39" s="291"/>
      <c r="NOK39" s="291"/>
      <c r="NOL39" s="291"/>
      <c r="NOM39" s="291"/>
      <c r="NON39" s="291"/>
      <c r="NOO39" s="291"/>
      <c r="NOP39" s="291"/>
      <c r="NOQ39" s="291"/>
      <c r="NOR39" s="291"/>
      <c r="NOS39" s="291"/>
      <c r="NOT39" s="291"/>
      <c r="NOU39" s="291"/>
      <c r="NOV39" s="291"/>
      <c r="NOW39" s="291"/>
      <c r="NOX39" s="291"/>
      <c r="NOY39" s="291"/>
      <c r="NOZ39" s="291"/>
      <c r="NPA39" s="291"/>
      <c r="NPB39" s="291"/>
      <c r="NPC39" s="291"/>
      <c r="NPD39" s="291"/>
      <c r="NPE39" s="291"/>
      <c r="NPF39" s="291"/>
      <c r="NPG39" s="291"/>
      <c r="NPH39" s="291"/>
      <c r="NPI39" s="291"/>
      <c r="NPJ39" s="291"/>
      <c r="NPK39" s="291"/>
      <c r="NPL39" s="291"/>
      <c r="NPM39" s="291"/>
      <c r="NPN39" s="291"/>
      <c r="NPO39" s="291"/>
      <c r="NPP39" s="291"/>
      <c r="NPQ39" s="291"/>
      <c r="NPR39" s="291"/>
      <c r="NPS39" s="291"/>
      <c r="NPT39" s="291"/>
      <c r="NPU39" s="291"/>
      <c r="NPV39" s="291"/>
      <c r="NPW39" s="291"/>
      <c r="NPX39" s="291"/>
      <c r="NPY39" s="291"/>
      <c r="NPZ39" s="291"/>
      <c r="NQA39" s="291"/>
      <c r="NQB39" s="291"/>
      <c r="NQC39" s="291"/>
      <c r="NQD39" s="291"/>
      <c r="NQE39" s="291"/>
      <c r="NQF39" s="291"/>
      <c r="NQG39" s="291"/>
      <c r="NQH39" s="291"/>
      <c r="NQI39" s="291"/>
      <c r="NQJ39" s="291"/>
      <c r="NQK39" s="291"/>
      <c r="NQL39" s="291"/>
      <c r="NQM39" s="291"/>
      <c r="NQN39" s="291"/>
      <c r="NQO39" s="291"/>
      <c r="NQP39" s="291"/>
      <c r="NQQ39" s="291"/>
      <c r="NQR39" s="291"/>
      <c r="NQS39" s="291"/>
      <c r="NQT39" s="291"/>
      <c r="NQU39" s="291"/>
      <c r="NQV39" s="291"/>
      <c r="NQW39" s="291"/>
      <c r="NQX39" s="291"/>
      <c r="NQY39" s="291"/>
      <c r="NQZ39" s="291"/>
      <c r="NRA39" s="291"/>
      <c r="NRB39" s="291"/>
      <c r="NRC39" s="291"/>
      <c r="NRD39" s="291"/>
      <c r="NRE39" s="291"/>
      <c r="NRF39" s="291"/>
      <c r="NRG39" s="291"/>
      <c r="NRH39" s="291"/>
      <c r="NRI39" s="291"/>
      <c r="NRJ39" s="291"/>
      <c r="NRK39" s="291"/>
      <c r="NRL39" s="291"/>
      <c r="NRM39" s="291"/>
      <c r="NRN39" s="291"/>
      <c r="NRO39" s="291"/>
      <c r="NRP39" s="291"/>
      <c r="NRQ39" s="291"/>
      <c r="NRR39" s="291"/>
      <c r="NRS39" s="291"/>
      <c r="NRT39" s="291"/>
      <c r="NRU39" s="291"/>
      <c r="NRV39" s="291"/>
      <c r="NRW39" s="291"/>
      <c r="NRX39" s="291"/>
      <c r="NRY39" s="291"/>
      <c r="NRZ39" s="291"/>
      <c r="NSA39" s="291"/>
      <c r="NSB39" s="291"/>
      <c r="NSC39" s="291"/>
      <c r="NSD39" s="291"/>
      <c r="NSE39" s="291"/>
      <c r="NSF39" s="291"/>
      <c r="NSG39" s="291"/>
      <c r="NSH39" s="291"/>
      <c r="NSI39" s="291"/>
      <c r="NSJ39" s="291"/>
      <c r="NSK39" s="291"/>
      <c r="NSL39" s="291"/>
      <c r="NSM39" s="291"/>
      <c r="NSN39" s="291"/>
      <c r="NSO39" s="291"/>
      <c r="NSP39" s="291"/>
      <c r="NSQ39" s="291"/>
      <c r="NSR39" s="291"/>
      <c r="NSS39" s="291"/>
      <c r="NST39" s="291"/>
      <c r="NSU39" s="291"/>
      <c r="NSV39" s="291"/>
      <c r="NSW39" s="291"/>
      <c r="NSX39" s="291"/>
      <c r="NSY39" s="291"/>
      <c r="NSZ39" s="291"/>
      <c r="NTA39" s="291"/>
      <c r="NTB39" s="291"/>
      <c r="NTC39" s="291"/>
      <c r="NTD39" s="291"/>
      <c r="NTE39" s="291"/>
      <c r="NTF39" s="291"/>
      <c r="NTG39" s="291"/>
      <c r="NTH39" s="291"/>
      <c r="NTI39" s="291"/>
      <c r="NTJ39" s="291"/>
      <c r="NTK39" s="291"/>
      <c r="NTL39" s="291"/>
      <c r="NTM39" s="291"/>
      <c r="NTN39" s="291"/>
      <c r="NTO39" s="291"/>
      <c r="NTP39" s="291"/>
      <c r="NTQ39" s="291"/>
      <c r="NTR39" s="291"/>
      <c r="NTS39" s="291"/>
      <c r="NTT39" s="291"/>
      <c r="NTU39" s="291"/>
      <c r="NTV39" s="291"/>
      <c r="NTW39" s="291"/>
      <c r="NTX39" s="291"/>
      <c r="NTY39" s="291"/>
      <c r="NTZ39" s="291"/>
      <c r="NUA39" s="291"/>
      <c r="NUB39" s="291"/>
      <c r="NUC39" s="291"/>
      <c r="NUD39" s="291"/>
      <c r="NUE39" s="291"/>
      <c r="NUF39" s="291"/>
      <c r="NUG39" s="291"/>
      <c r="NUH39" s="291"/>
      <c r="NUI39" s="291"/>
      <c r="NUJ39" s="291"/>
      <c r="NUK39" s="291"/>
      <c r="NUL39" s="291"/>
      <c r="NUM39" s="291"/>
      <c r="NUN39" s="291"/>
      <c r="NUO39" s="291"/>
      <c r="NUP39" s="291"/>
      <c r="NUQ39" s="291"/>
      <c r="NUR39" s="291"/>
      <c r="NUS39" s="291"/>
      <c r="NUT39" s="291"/>
      <c r="NUU39" s="291"/>
      <c r="NUV39" s="291"/>
      <c r="NUW39" s="291"/>
      <c r="NUX39" s="291"/>
      <c r="NUY39" s="291"/>
      <c r="NUZ39" s="291"/>
      <c r="NVA39" s="291"/>
      <c r="NVB39" s="291"/>
      <c r="NVC39" s="291"/>
      <c r="NVD39" s="291"/>
      <c r="NVE39" s="291"/>
      <c r="NVF39" s="291"/>
      <c r="NVG39" s="291"/>
      <c r="NVH39" s="291"/>
      <c r="NVI39" s="291"/>
      <c r="NVJ39" s="291"/>
      <c r="NVK39" s="291"/>
      <c r="NVL39" s="291"/>
      <c r="NVM39" s="291"/>
      <c r="NVN39" s="291"/>
      <c r="NVO39" s="291"/>
      <c r="NVP39" s="291"/>
      <c r="NVQ39" s="291"/>
      <c r="NVR39" s="291"/>
      <c r="NVS39" s="291"/>
      <c r="NVT39" s="291"/>
      <c r="NVU39" s="291"/>
      <c r="NVV39" s="291"/>
      <c r="NVW39" s="291"/>
      <c r="NVX39" s="291"/>
      <c r="NVY39" s="291"/>
      <c r="NVZ39" s="291"/>
      <c r="NWA39" s="291"/>
      <c r="NWB39" s="291"/>
      <c r="NWC39" s="291"/>
      <c r="NWD39" s="291"/>
      <c r="NWE39" s="291"/>
      <c r="NWF39" s="291"/>
      <c r="NWG39" s="291"/>
      <c r="NWH39" s="291"/>
      <c r="NWI39" s="291"/>
      <c r="NWJ39" s="291"/>
      <c r="NWK39" s="291"/>
      <c r="NWL39" s="291"/>
      <c r="NWM39" s="291"/>
      <c r="NWN39" s="291"/>
      <c r="NWO39" s="291"/>
      <c r="NWP39" s="291"/>
      <c r="NWQ39" s="291"/>
      <c r="NWR39" s="291"/>
      <c r="NWS39" s="291"/>
      <c r="NWT39" s="291"/>
      <c r="NWU39" s="291"/>
      <c r="NWV39" s="291"/>
      <c r="NWW39" s="291"/>
      <c r="NWX39" s="291"/>
      <c r="NWY39" s="291"/>
      <c r="NWZ39" s="291"/>
      <c r="NXA39" s="291"/>
      <c r="NXB39" s="291"/>
      <c r="NXC39" s="291"/>
      <c r="NXD39" s="291"/>
      <c r="NXE39" s="291"/>
      <c r="NXF39" s="291"/>
      <c r="NXG39" s="291"/>
      <c r="NXH39" s="291"/>
      <c r="NXI39" s="291"/>
      <c r="NXJ39" s="291"/>
      <c r="NXK39" s="291"/>
      <c r="NXL39" s="291"/>
      <c r="NXM39" s="291"/>
      <c r="NXN39" s="291"/>
      <c r="NXO39" s="291"/>
      <c r="NXP39" s="291"/>
      <c r="NXQ39" s="291"/>
      <c r="NXR39" s="291"/>
      <c r="NXS39" s="291"/>
      <c r="NXT39" s="291"/>
      <c r="NXU39" s="291"/>
      <c r="NXV39" s="291"/>
      <c r="NXW39" s="291"/>
      <c r="NXX39" s="291"/>
      <c r="NXY39" s="291"/>
      <c r="NXZ39" s="291"/>
      <c r="NYA39" s="291"/>
      <c r="NYB39" s="291"/>
      <c r="NYC39" s="291"/>
      <c r="NYD39" s="291"/>
      <c r="NYE39" s="291"/>
      <c r="NYF39" s="291"/>
      <c r="NYG39" s="291"/>
      <c r="NYH39" s="291"/>
      <c r="NYI39" s="291"/>
      <c r="NYJ39" s="291"/>
      <c r="NYK39" s="291"/>
      <c r="NYL39" s="291"/>
      <c r="NYM39" s="291"/>
      <c r="NYN39" s="291"/>
      <c r="NYO39" s="291"/>
      <c r="NYP39" s="291"/>
      <c r="NYQ39" s="291"/>
      <c r="NYR39" s="291"/>
      <c r="NYS39" s="291"/>
      <c r="NYT39" s="291"/>
      <c r="NYU39" s="291"/>
      <c r="NYV39" s="291"/>
      <c r="NYW39" s="291"/>
      <c r="NYX39" s="291"/>
      <c r="NYY39" s="291"/>
      <c r="NYZ39" s="291"/>
      <c r="NZA39" s="291"/>
      <c r="NZB39" s="291"/>
      <c r="NZC39" s="291"/>
      <c r="NZD39" s="291"/>
      <c r="NZE39" s="291"/>
      <c r="NZF39" s="291"/>
      <c r="NZG39" s="291"/>
      <c r="NZH39" s="291"/>
      <c r="NZI39" s="291"/>
      <c r="NZJ39" s="291"/>
      <c r="NZK39" s="291"/>
      <c r="NZL39" s="291"/>
      <c r="NZM39" s="291"/>
      <c r="NZN39" s="291"/>
      <c r="NZO39" s="291"/>
      <c r="NZP39" s="291"/>
      <c r="NZQ39" s="291"/>
      <c r="NZR39" s="291"/>
      <c r="NZS39" s="291"/>
      <c r="NZT39" s="291"/>
      <c r="NZU39" s="291"/>
      <c r="NZV39" s="291"/>
      <c r="NZW39" s="291"/>
      <c r="NZX39" s="291"/>
      <c r="NZY39" s="291"/>
      <c r="NZZ39" s="291"/>
      <c r="OAA39" s="291"/>
      <c r="OAB39" s="291"/>
      <c r="OAC39" s="291"/>
      <c r="OAD39" s="291"/>
      <c r="OAE39" s="291"/>
      <c r="OAF39" s="291"/>
      <c r="OAG39" s="291"/>
      <c r="OAH39" s="291"/>
      <c r="OAI39" s="291"/>
      <c r="OAJ39" s="291"/>
      <c r="OAK39" s="291"/>
      <c r="OAL39" s="291"/>
      <c r="OAM39" s="291"/>
      <c r="OAN39" s="291"/>
      <c r="OAO39" s="291"/>
      <c r="OAP39" s="291"/>
      <c r="OAQ39" s="291"/>
      <c r="OAR39" s="291"/>
      <c r="OAS39" s="291"/>
      <c r="OAT39" s="291"/>
      <c r="OAU39" s="291"/>
      <c r="OAV39" s="291"/>
      <c r="OAW39" s="291"/>
      <c r="OAX39" s="291"/>
      <c r="OAY39" s="291"/>
      <c r="OAZ39" s="291"/>
      <c r="OBA39" s="291"/>
      <c r="OBB39" s="291"/>
      <c r="OBC39" s="291"/>
      <c r="OBD39" s="291"/>
      <c r="OBE39" s="291"/>
      <c r="OBF39" s="291"/>
      <c r="OBG39" s="291"/>
      <c r="OBH39" s="291"/>
      <c r="OBI39" s="291"/>
      <c r="OBJ39" s="291"/>
      <c r="OBK39" s="291"/>
      <c r="OBL39" s="291"/>
      <c r="OBM39" s="291"/>
      <c r="OBN39" s="291"/>
      <c r="OBO39" s="291"/>
      <c r="OBP39" s="291"/>
      <c r="OBQ39" s="291"/>
      <c r="OBR39" s="291"/>
      <c r="OBS39" s="291"/>
      <c r="OBT39" s="291"/>
      <c r="OBU39" s="291"/>
      <c r="OBV39" s="291"/>
      <c r="OBW39" s="291"/>
      <c r="OBX39" s="291"/>
      <c r="OBY39" s="291"/>
      <c r="OBZ39" s="291"/>
      <c r="OCA39" s="291"/>
      <c r="OCB39" s="291"/>
      <c r="OCC39" s="291"/>
      <c r="OCD39" s="291"/>
      <c r="OCE39" s="291"/>
      <c r="OCF39" s="291"/>
      <c r="OCG39" s="291"/>
      <c r="OCH39" s="291"/>
      <c r="OCI39" s="291"/>
      <c r="OCJ39" s="291"/>
      <c r="OCK39" s="291"/>
      <c r="OCL39" s="291"/>
      <c r="OCM39" s="291"/>
      <c r="OCN39" s="291"/>
      <c r="OCO39" s="291"/>
      <c r="OCP39" s="291"/>
      <c r="OCQ39" s="291"/>
      <c r="OCR39" s="291"/>
      <c r="OCS39" s="291"/>
      <c r="OCT39" s="291"/>
      <c r="OCU39" s="291"/>
      <c r="OCV39" s="291"/>
      <c r="OCW39" s="291"/>
      <c r="OCX39" s="291"/>
      <c r="OCY39" s="291"/>
      <c r="OCZ39" s="291"/>
      <c r="ODA39" s="291"/>
      <c r="ODB39" s="291"/>
      <c r="ODC39" s="291"/>
      <c r="ODD39" s="291"/>
      <c r="ODE39" s="291"/>
      <c r="ODF39" s="291"/>
      <c r="ODG39" s="291"/>
      <c r="ODH39" s="291"/>
      <c r="ODI39" s="291"/>
      <c r="ODJ39" s="291"/>
      <c r="ODK39" s="291"/>
      <c r="ODL39" s="291"/>
      <c r="ODM39" s="291"/>
      <c r="ODN39" s="291"/>
      <c r="ODO39" s="291"/>
      <c r="ODP39" s="291"/>
      <c r="ODQ39" s="291"/>
      <c r="ODR39" s="291"/>
      <c r="ODS39" s="291"/>
      <c r="ODT39" s="291"/>
      <c r="ODU39" s="291"/>
      <c r="ODV39" s="291"/>
      <c r="ODW39" s="291"/>
      <c r="ODX39" s="291"/>
      <c r="ODY39" s="291"/>
      <c r="ODZ39" s="291"/>
      <c r="OEA39" s="291"/>
      <c r="OEB39" s="291"/>
      <c r="OEC39" s="291"/>
      <c r="OED39" s="291"/>
      <c r="OEE39" s="291"/>
      <c r="OEF39" s="291"/>
      <c r="OEG39" s="291"/>
      <c r="OEH39" s="291"/>
      <c r="OEI39" s="291"/>
      <c r="OEJ39" s="291"/>
      <c r="OEK39" s="291"/>
      <c r="OEL39" s="291"/>
      <c r="OEM39" s="291"/>
      <c r="OEN39" s="291"/>
      <c r="OEO39" s="291"/>
      <c r="OEP39" s="291"/>
      <c r="OEQ39" s="291"/>
      <c r="OER39" s="291"/>
      <c r="OES39" s="291"/>
      <c r="OET39" s="291"/>
      <c r="OEU39" s="291"/>
      <c r="OEV39" s="291"/>
      <c r="OEW39" s="291"/>
      <c r="OEX39" s="291"/>
      <c r="OEY39" s="291"/>
      <c r="OEZ39" s="291"/>
      <c r="OFA39" s="291"/>
      <c r="OFB39" s="291"/>
      <c r="OFC39" s="291"/>
      <c r="OFD39" s="291"/>
      <c r="OFE39" s="291"/>
      <c r="OFF39" s="291"/>
      <c r="OFG39" s="291"/>
      <c r="OFH39" s="291"/>
      <c r="OFI39" s="291"/>
      <c r="OFJ39" s="291"/>
      <c r="OFK39" s="291"/>
      <c r="OFL39" s="291"/>
      <c r="OFM39" s="291"/>
      <c r="OFN39" s="291"/>
      <c r="OFO39" s="291"/>
      <c r="OFP39" s="291"/>
      <c r="OFQ39" s="291"/>
      <c r="OFR39" s="291"/>
      <c r="OFS39" s="291"/>
      <c r="OFT39" s="291"/>
      <c r="OFU39" s="291"/>
      <c r="OFV39" s="291"/>
      <c r="OFW39" s="291"/>
      <c r="OFX39" s="291"/>
      <c r="OFY39" s="291"/>
      <c r="OFZ39" s="291"/>
      <c r="OGA39" s="291"/>
      <c r="OGB39" s="291"/>
      <c r="OGC39" s="291"/>
      <c r="OGD39" s="291"/>
      <c r="OGE39" s="291"/>
      <c r="OGF39" s="291"/>
      <c r="OGG39" s="291"/>
      <c r="OGH39" s="291"/>
      <c r="OGI39" s="291"/>
      <c r="OGJ39" s="291"/>
      <c r="OGK39" s="291"/>
      <c r="OGL39" s="291"/>
      <c r="OGM39" s="291"/>
      <c r="OGN39" s="291"/>
      <c r="OGO39" s="291"/>
      <c r="OGP39" s="291"/>
      <c r="OGQ39" s="291"/>
      <c r="OGR39" s="291"/>
      <c r="OGS39" s="291"/>
      <c r="OGT39" s="291"/>
      <c r="OGU39" s="291"/>
      <c r="OGV39" s="291"/>
      <c r="OGW39" s="291"/>
      <c r="OGX39" s="291"/>
      <c r="OGY39" s="291"/>
      <c r="OGZ39" s="291"/>
      <c r="OHA39" s="291"/>
      <c r="OHB39" s="291"/>
      <c r="OHC39" s="291"/>
      <c r="OHD39" s="291"/>
      <c r="OHE39" s="291"/>
      <c r="OHF39" s="291"/>
      <c r="OHG39" s="291"/>
      <c r="OHH39" s="291"/>
      <c r="OHI39" s="291"/>
      <c r="OHJ39" s="291"/>
      <c r="OHK39" s="291"/>
      <c r="OHL39" s="291"/>
      <c r="OHM39" s="291"/>
      <c r="OHN39" s="291"/>
      <c r="OHO39" s="291"/>
      <c r="OHP39" s="291"/>
      <c r="OHQ39" s="291"/>
      <c r="OHR39" s="291"/>
      <c r="OHS39" s="291"/>
      <c r="OHT39" s="291"/>
      <c r="OHU39" s="291"/>
      <c r="OHV39" s="291"/>
      <c r="OHW39" s="291"/>
      <c r="OHX39" s="291"/>
      <c r="OHY39" s="291"/>
      <c r="OHZ39" s="291"/>
      <c r="OIA39" s="291"/>
      <c r="OIB39" s="291"/>
      <c r="OIC39" s="291"/>
      <c r="OID39" s="291"/>
      <c r="OIE39" s="291"/>
      <c r="OIF39" s="291"/>
      <c r="OIG39" s="291"/>
      <c r="OIH39" s="291"/>
      <c r="OII39" s="291"/>
      <c r="OIJ39" s="291"/>
      <c r="OIK39" s="291"/>
      <c r="OIL39" s="291"/>
      <c r="OIM39" s="291"/>
      <c r="OIN39" s="291"/>
      <c r="OIO39" s="291"/>
      <c r="OIP39" s="291"/>
      <c r="OIQ39" s="291"/>
      <c r="OIR39" s="291"/>
      <c r="OIS39" s="291"/>
      <c r="OIT39" s="291"/>
      <c r="OIU39" s="291"/>
      <c r="OIV39" s="291"/>
      <c r="OIW39" s="291"/>
      <c r="OIX39" s="291"/>
      <c r="OIY39" s="291"/>
      <c r="OIZ39" s="291"/>
      <c r="OJA39" s="291"/>
      <c r="OJB39" s="291"/>
      <c r="OJC39" s="291"/>
      <c r="OJD39" s="291"/>
      <c r="OJE39" s="291"/>
      <c r="OJF39" s="291"/>
      <c r="OJG39" s="291"/>
      <c r="OJH39" s="291"/>
      <c r="OJI39" s="291"/>
      <c r="OJJ39" s="291"/>
      <c r="OJK39" s="291"/>
      <c r="OJL39" s="291"/>
      <c r="OJM39" s="291"/>
      <c r="OJN39" s="291"/>
      <c r="OJO39" s="291"/>
      <c r="OJP39" s="291"/>
      <c r="OJQ39" s="291"/>
      <c r="OJR39" s="291"/>
      <c r="OJS39" s="291"/>
      <c r="OJT39" s="291"/>
      <c r="OJU39" s="291"/>
      <c r="OJV39" s="291"/>
      <c r="OJW39" s="291"/>
      <c r="OJX39" s="291"/>
      <c r="OJY39" s="291"/>
      <c r="OJZ39" s="291"/>
      <c r="OKA39" s="291"/>
      <c r="OKB39" s="291"/>
      <c r="OKC39" s="291"/>
      <c r="OKD39" s="291"/>
      <c r="OKE39" s="291"/>
      <c r="OKF39" s="291"/>
      <c r="OKG39" s="291"/>
      <c r="OKH39" s="291"/>
      <c r="OKI39" s="291"/>
      <c r="OKJ39" s="291"/>
      <c r="OKK39" s="291"/>
      <c r="OKL39" s="291"/>
      <c r="OKM39" s="291"/>
      <c r="OKN39" s="291"/>
      <c r="OKO39" s="291"/>
      <c r="OKP39" s="291"/>
      <c r="OKQ39" s="291"/>
      <c r="OKR39" s="291"/>
      <c r="OKS39" s="291"/>
      <c r="OKT39" s="291"/>
      <c r="OKU39" s="291"/>
      <c r="OKV39" s="291"/>
      <c r="OKW39" s="291"/>
      <c r="OKX39" s="291"/>
      <c r="OKY39" s="291"/>
      <c r="OKZ39" s="291"/>
      <c r="OLA39" s="291"/>
      <c r="OLB39" s="291"/>
      <c r="OLC39" s="291"/>
      <c r="OLD39" s="291"/>
      <c r="OLE39" s="291"/>
      <c r="OLF39" s="291"/>
      <c r="OLG39" s="291"/>
      <c r="OLH39" s="291"/>
      <c r="OLI39" s="291"/>
      <c r="OLJ39" s="291"/>
      <c r="OLK39" s="291"/>
      <c r="OLL39" s="291"/>
      <c r="OLM39" s="291"/>
      <c r="OLN39" s="291"/>
      <c r="OLO39" s="291"/>
      <c r="OLP39" s="291"/>
      <c r="OLQ39" s="291"/>
      <c r="OLR39" s="291"/>
      <c r="OLS39" s="291"/>
      <c r="OLT39" s="291"/>
      <c r="OLU39" s="291"/>
      <c r="OLV39" s="291"/>
      <c r="OLW39" s="291"/>
      <c r="OLX39" s="291"/>
      <c r="OLY39" s="291"/>
      <c r="OLZ39" s="291"/>
      <c r="OMA39" s="291"/>
      <c r="OMB39" s="291"/>
      <c r="OMC39" s="291"/>
      <c r="OMD39" s="291"/>
      <c r="OME39" s="291"/>
      <c r="OMF39" s="291"/>
      <c r="OMG39" s="291"/>
      <c r="OMH39" s="291"/>
      <c r="OMI39" s="291"/>
      <c r="OMJ39" s="291"/>
      <c r="OMK39" s="291"/>
      <c r="OML39" s="291"/>
      <c r="OMM39" s="291"/>
      <c r="OMN39" s="291"/>
      <c r="OMO39" s="291"/>
      <c r="OMP39" s="291"/>
      <c r="OMQ39" s="291"/>
      <c r="OMR39" s="291"/>
      <c r="OMS39" s="291"/>
      <c r="OMT39" s="291"/>
      <c r="OMU39" s="291"/>
      <c r="OMV39" s="291"/>
      <c r="OMW39" s="291"/>
      <c r="OMX39" s="291"/>
      <c r="OMY39" s="291"/>
      <c r="OMZ39" s="291"/>
      <c r="ONA39" s="291"/>
      <c r="ONB39" s="291"/>
      <c r="ONC39" s="291"/>
      <c r="OND39" s="291"/>
      <c r="ONE39" s="291"/>
      <c r="ONF39" s="291"/>
      <c r="ONG39" s="291"/>
      <c r="ONH39" s="291"/>
      <c r="ONI39" s="291"/>
      <c r="ONJ39" s="291"/>
      <c r="ONK39" s="291"/>
      <c r="ONL39" s="291"/>
      <c r="ONM39" s="291"/>
      <c r="ONN39" s="291"/>
      <c r="ONO39" s="291"/>
      <c r="ONP39" s="291"/>
      <c r="ONQ39" s="291"/>
      <c r="ONR39" s="291"/>
      <c r="ONS39" s="291"/>
      <c r="ONT39" s="291"/>
      <c r="ONU39" s="291"/>
      <c r="ONV39" s="291"/>
      <c r="ONW39" s="291"/>
      <c r="ONX39" s="291"/>
      <c r="ONY39" s="291"/>
      <c r="ONZ39" s="291"/>
      <c r="OOA39" s="291"/>
      <c r="OOB39" s="291"/>
      <c r="OOC39" s="291"/>
      <c r="OOD39" s="291"/>
      <c r="OOE39" s="291"/>
      <c r="OOF39" s="291"/>
      <c r="OOG39" s="291"/>
      <c r="OOH39" s="291"/>
      <c r="OOI39" s="291"/>
      <c r="OOJ39" s="291"/>
      <c r="OOK39" s="291"/>
      <c r="OOL39" s="291"/>
      <c r="OOM39" s="291"/>
      <c r="OON39" s="291"/>
      <c r="OOO39" s="291"/>
      <c r="OOP39" s="291"/>
      <c r="OOQ39" s="291"/>
      <c r="OOR39" s="291"/>
      <c r="OOS39" s="291"/>
      <c r="OOT39" s="291"/>
      <c r="OOU39" s="291"/>
      <c r="OOV39" s="291"/>
      <c r="OOW39" s="291"/>
      <c r="OOX39" s="291"/>
      <c r="OOY39" s="291"/>
      <c r="OOZ39" s="291"/>
      <c r="OPA39" s="291"/>
      <c r="OPB39" s="291"/>
      <c r="OPC39" s="291"/>
      <c r="OPD39" s="291"/>
      <c r="OPE39" s="291"/>
      <c r="OPF39" s="291"/>
      <c r="OPG39" s="291"/>
      <c r="OPH39" s="291"/>
      <c r="OPI39" s="291"/>
      <c r="OPJ39" s="291"/>
      <c r="OPK39" s="291"/>
      <c r="OPL39" s="291"/>
      <c r="OPM39" s="291"/>
      <c r="OPN39" s="291"/>
      <c r="OPO39" s="291"/>
      <c r="OPP39" s="291"/>
      <c r="OPQ39" s="291"/>
      <c r="OPR39" s="291"/>
      <c r="OPS39" s="291"/>
      <c r="OPT39" s="291"/>
      <c r="OPU39" s="291"/>
      <c r="OPV39" s="291"/>
      <c r="OPW39" s="291"/>
      <c r="OPX39" s="291"/>
      <c r="OPY39" s="291"/>
      <c r="OPZ39" s="291"/>
      <c r="OQA39" s="291"/>
      <c r="OQB39" s="291"/>
      <c r="OQC39" s="291"/>
      <c r="OQD39" s="291"/>
      <c r="OQE39" s="291"/>
      <c r="OQF39" s="291"/>
      <c r="OQG39" s="291"/>
      <c r="OQH39" s="291"/>
      <c r="OQI39" s="291"/>
      <c r="OQJ39" s="291"/>
      <c r="OQK39" s="291"/>
      <c r="OQL39" s="291"/>
      <c r="OQM39" s="291"/>
      <c r="OQN39" s="291"/>
      <c r="OQO39" s="291"/>
      <c r="OQP39" s="291"/>
      <c r="OQQ39" s="291"/>
      <c r="OQR39" s="291"/>
      <c r="OQS39" s="291"/>
      <c r="OQT39" s="291"/>
      <c r="OQU39" s="291"/>
      <c r="OQV39" s="291"/>
      <c r="OQW39" s="291"/>
      <c r="OQX39" s="291"/>
      <c r="OQY39" s="291"/>
      <c r="OQZ39" s="291"/>
      <c r="ORA39" s="291"/>
      <c r="ORB39" s="291"/>
      <c r="ORC39" s="291"/>
      <c r="ORD39" s="291"/>
      <c r="ORE39" s="291"/>
      <c r="ORF39" s="291"/>
      <c r="ORG39" s="291"/>
      <c r="ORH39" s="291"/>
      <c r="ORI39" s="291"/>
      <c r="ORJ39" s="291"/>
      <c r="ORK39" s="291"/>
      <c r="ORL39" s="291"/>
      <c r="ORM39" s="291"/>
      <c r="ORN39" s="291"/>
      <c r="ORO39" s="291"/>
      <c r="ORP39" s="291"/>
      <c r="ORQ39" s="291"/>
      <c r="ORR39" s="291"/>
      <c r="ORS39" s="291"/>
      <c r="ORT39" s="291"/>
      <c r="ORU39" s="291"/>
      <c r="ORV39" s="291"/>
      <c r="ORW39" s="291"/>
      <c r="ORX39" s="291"/>
      <c r="ORY39" s="291"/>
      <c r="ORZ39" s="291"/>
      <c r="OSA39" s="291"/>
      <c r="OSB39" s="291"/>
      <c r="OSC39" s="291"/>
      <c r="OSD39" s="291"/>
      <c r="OSE39" s="291"/>
      <c r="OSF39" s="291"/>
      <c r="OSG39" s="291"/>
      <c r="OSH39" s="291"/>
      <c r="OSI39" s="291"/>
      <c r="OSJ39" s="291"/>
      <c r="OSK39" s="291"/>
      <c r="OSL39" s="291"/>
      <c r="OSM39" s="291"/>
      <c r="OSN39" s="291"/>
      <c r="OSO39" s="291"/>
      <c r="OSP39" s="291"/>
      <c r="OSQ39" s="291"/>
      <c r="OSR39" s="291"/>
      <c r="OSS39" s="291"/>
      <c r="OST39" s="291"/>
      <c r="OSU39" s="291"/>
      <c r="OSV39" s="291"/>
      <c r="OSW39" s="291"/>
      <c r="OSX39" s="291"/>
      <c r="OSY39" s="291"/>
      <c r="OSZ39" s="291"/>
      <c r="OTA39" s="291"/>
      <c r="OTB39" s="291"/>
      <c r="OTC39" s="291"/>
      <c r="OTD39" s="291"/>
      <c r="OTE39" s="291"/>
      <c r="OTF39" s="291"/>
      <c r="OTG39" s="291"/>
      <c r="OTH39" s="291"/>
      <c r="OTI39" s="291"/>
      <c r="OTJ39" s="291"/>
      <c r="OTK39" s="291"/>
      <c r="OTL39" s="291"/>
      <c r="OTM39" s="291"/>
      <c r="OTN39" s="291"/>
      <c r="OTO39" s="291"/>
      <c r="OTP39" s="291"/>
      <c r="OTQ39" s="291"/>
      <c r="OTR39" s="291"/>
      <c r="OTS39" s="291"/>
      <c r="OTT39" s="291"/>
      <c r="OTU39" s="291"/>
      <c r="OTV39" s="291"/>
      <c r="OTW39" s="291"/>
      <c r="OTX39" s="291"/>
      <c r="OTY39" s="291"/>
      <c r="OTZ39" s="291"/>
      <c r="OUA39" s="291"/>
      <c r="OUB39" s="291"/>
      <c r="OUC39" s="291"/>
      <c r="OUD39" s="291"/>
      <c r="OUE39" s="291"/>
      <c r="OUF39" s="291"/>
      <c r="OUG39" s="291"/>
      <c r="OUH39" s="291"/>
      <c r="OUI39" s="291"/>
      <c r="OUJ39" s="291"/>
      <c r="OUK39" s="291"/>
      <c r="OUL39" s="291"/>
      <c r="OUM39" s="291"/>
      <c r="OUN39" s="291"/>
      <c r="OUO39" s="291"/>
      <c r="OUP39" s="291"/>
      <c r="OUQ39" s="291"/>
      <c r="OUR39" s="291"/>
      <c r="OUS39" s="291"/>
      <c r="OUT39" s="291"/>
      <c r="OUU39" s="291"/>
      <c r="OUV39" s="291"/>
      <c r="OUW39" s="291"/>
      <c r="OUX39" s="291"/>
      <c r="OUY39" s="291"/>
      <c r="OUZ39" s="291"/>
      <c r="OVA39" s="291"/>
      <c r="OVB39" s="291"/>
      <c r="OVC39" s="291"/>
      <c r="OVD39" s="291"/>
      <c r="OVE39" s="291"/>
      <c r="OVF39" s="291"/>
      <c r="OVG39" s="291"/>
      <c r="OVH39" s="291"/>
      <c r="OVI39" s="291"/>
      <c r="OVJ39" s="291"/>
      <c r="OVK39" s="291"/>
      <c r="OVL39" s="291"/>
      <c r="OVM39" s="291"/>
      <c r="OVN39" s="291"/>
      <c r="OVO39" s="291"/>
      <c r="OVP39" s="291"/>
      <c r="OVQ39" s="291"/>
      <c r="OVR39" s="291"/>
      <c r="OVS39" s="291"/>
      <c r="OVT39" s="291"/>
      <c r="OVU39" s="291"/>
      <c r="OVV39" s="291"/>
      <c r="OVW39" s="291"/>
      <c r="OVX39" s="291"/>
      <c r="OVY39" s="291"/>
      <c r="OVZ39" s="291"/>
      <c r="OWA39" s="291"/>
      <c r="OWB39" s="291"/>
      <c r="OWC39" s="291"/>
      <c r="OWD39" s="291"/>
      <c r="OWE39" s="291"/>
      <c r="OWF39" s="291"/>
      <c r="OWG39" s="291"/>
      <c r="OWH39" s="291"/>
      <c r="OWI39" s="291"/>
      <c r="OWJ39" s="291"/>
      <c r="OWK39" s="291"/>
      <c r="OWL39" s="291"/>
      <c r="OWM39" s="291"/>
      <c r="OWN39" s="291"/>
      <c r="OWO39" s="291"/>
      <c r="OWP39" s="291"/>
      <c r="OWQ39" s="291"/>
      <c r="OWR39" s="291"/>
      <c r="OWS39" s="291"/>
      <c r="OWT39" s="291"/>
      <c r="OWU39" s="291"/>
      <c r="OWV39" s="291"/>
      <c r="OWW39" s="291"/>
      <c r="OWX39" s="291"/>
      <c r="OWY39" s="291"/>
      <c r="OWZ39" s="291"/>
      <c r="OXA39" s="291"/>
      <c r="OXB39" s="291"/>
      <c r="OXC39" s="291"/>
      <c r="OXD39" s="291"/>
      <c r="OXE39" s="291"/>
      <c r="OXF39" s="291"/>
      <c r="OXG39" s="291"/>
      <c r="OXH39" s="291"/>
      <c r="OXI39" s="291"/>
      <c r="OXJ39" s="291"/>
      <c r="OXK39" s="291"/>
      <c r="OXL39" s="291"/>
      <c r="OXM39" s="291"/>
      <c r="OXN39" s="291"/>
      <c r="OXO39" s="291"/>
      <c r="OXP39" s="291"/>
      <c r="OXQ39" s="291"/>
      <c r="OXR39" s="291"/>
      <c r="OXS39" s="291"/>
      <c r="OXT39" s="291"/>
      <c r="OXU39" s="291"/>
      <c r="OXV39" s="291"/>
      <c r="OXW39" s="291"/>
      <c r="OXX39" s="291"/>
      <c r="OXY39" s="291"/>
      <c r="OXZ39" s="291"/>
      <c r="OYA39" s="291"/>
      <c r="OYB39" s="291"/>
      <c r="OYC39" s="291"/>
      <c r="OYD39" s="291"/>
      <c r="OYE39" s="291"/>
      <c r="OYF39" s="291"/>
      <c r="OYG39" s="291"/>
      <c r="OYH39" s="291"/>
      <c r="OYI39" s="291"/>
      <c r="OYJ39" s="291"/>
      <c r="OYK39" s="291"/>
      <c r="OYL39" s="291"/>
      <c r="OYM39" s="291"/>
      <c r="OYN39" s="291"/>
      <c r="OYO39" s="291"/>
      <c r="OYP39" s="291"/>
      <c r="OYQ39" s="291"/>
      <c r="OYR39" s="291"/>
      <c r="OYS39" s="291"/>
      <c r="OYT39" s="291"/>
      <c r="OYU39" s="291"/>
      <c r="OYV39" s="291"/>
      <c r="OYW39" s="291"/>
      <c r="OYX39" s="291"/>
      <c r="OYY39" s="291"/>
      <c r="OYZ39" s="291"/>
      <c r="OZA39" s="291"/>
      <c r="OZB39" s="291"/>
      <c r="OZC39" s="291"/>
      <c r="OZD39" s="291"/>
      <c r="OZE39" s="291"/>
      <c r="OZF39" s="291"/>
      <c r="OZG39" s="291"/>
      <c r="OZH39" s="291"/>
      <c r="OZI39" s="291"/>
      <c r="OZJ39" s="291"/>
      <c r="OZK39" s="291"/>
      <c r="OZL39" s="291"/>
      <c r="OZM39" s="291"/>
      <c r="OZN39" s="291"/>
      <c r="OZO39" s="291"/>
      <c r="OZP39" s="291"/>
      <c r="OZQ39" s="291"/>
      <c r="OZR39" s="291"/>
      <c r="OZS39" s="291"/>
      <c r="OZT39" s="291"/>
      <c r="OZU39" s="291"/>
      <c r="OZV39" s="291"/>
      <c r="OZW39" s="291"/>
      <c r="OZX39" s="291"/>
      <c r="OZY39" s="291"/>
      <c r="OZZ39" s="291"/>
      <c r="PAA39" s="291"/>
      <c r="PAB39" s="291"/>
      <c r="PAC39" s="291"/>
      <c r="PAD39" s="291"/>
      <c r="PAE39" s="291"/>
      <c r="PAF39" s="291"/>
      <c r="PAG39" s="291"/>
      <c r="PAH39" s="291"/>
      <c r="PAI39" s="291"/>
      <c r="PAJ39" s="291"/>
      <c r="PAK39" s="291"/>
      <c r="PAL39" s="291"/>
      <c r="PAM39" s="291"/>
      <c r="PAN39" s="291"/>
      <c r="PAO39" s="291"/>
      <c r="PAP39" s="291"/>
      <c r="PAQ39" s="291"/>
      <c r="PAR39" s="291"/>
      <c r="PAS39" s="291"/>
      <c r="PAT39" s="291"/>
      <c r="PAU39" s="291"/>
      <c r="PAV39" s="291"/>
      <c r="PAW39" s="291"/>
      <c r="PAX39" s="291"/>
      <c r="PAY39" s="291"/>
      <c r="PAZ39" s="291"/>
      <c r="PBA39" s="291"/>
      <c r="PBB39" s="291"/>
      <c r="PBC39" s="291"/>
      <c r="PBD39" s="291"/>
      <c r="PBE39" s="291"/>
      <c r="PBF39" s="291"/>
      <c r="PBG39" s="291"/>
      <c r="PBH39" s="291"/>
      <c r="PBI39" s="291"/>
      <c r="PBJ39" s="291"/>
      <c r="PBK39" s="291"/>
      <c r="PBL39" s="291"/>
      <c r="PBM39" s="291"/>
      <c r="PBN39" s="291"/>
      <c r="PBO39" s="291"/>
      <c r="PBP39" s="291"/>
      <c r="PBQ39" s="291"/>
      <c r="PBR39" s="291"/>
      <c r="PBS39" s="291"/>
      <c r="PBT39" s="291"/>
      <c r="PBU39" s="291"/>
      <c r="PBV39" s="291"/>
      <c r="PBW39" s="291"/>
      <c r="PBX39" s="291"/>
      <c r="PBY39" s="291"/>
      <c r="PBZ39" s="291"/>
      <c r="PCA39" s="291"/>
      <c r="PCB39" s="291"/>
      <c r="PCC39" s="291"/>
      <c r="PCD39" s="291"/>
      <c r="PCE39" s="291"/>
      <c r="PCF39" s="291"/>
      <c r="PCG39" s="291"/>
      <c r="PCH39" s="291"/>
      <c r="PCI39" s="291"/>
      <c r="PCJ39" s="291"/>
      <c r="PCK39" s="291"/>
      <c r="PCL39" s="291"/>
      <c r="PCM39" s="291"/>
      <c r="PCN39" s="291"/>
      <c r="PCO39" s="291"/>
      <c r="PCP39" s="291"/>
      <c r="PCQ39" s="291"/>
      <c r="PCR39" s="291"/>
      <c r="PCS39" s="291"/>
      <c r="PCT39" s="291"/>
      <c r="PCU39" s="291"/>
      <c r="PCV39" s="291"/>
      <c r="PCW39" s="291"/>
      <c r="PCX39" s="291"/>
      <c r="PCY39" s="291"/>
      <c r="PCZ39" s="291"/>
      <c r="PDA39" s="291"/>
      <c r="PDB39" s="291"/>
      <c r="PDC39" s="291"/>
      <c r="PDD39" s="291"/>
      <c r="PDE39" s="291"/>
      <c r="PDF39" s="291"/>
      <c r="PDG39" s="291"/>
      <c r="PDH39" s="291"/>
      <c r="PDI39" s="291"/>
      <c r="PDJ39" s="291"/>
      <c r="PDK39" s="291"/>
      <c r="PDL39" s="291"/>
      <c r="PDM39" s="291"/>
      <c r="PDN39" s="291"/>
      <c r="PDO39" s="291"/>
      <c r="PDP39" s="291"/>
      <c r="PDQ39" s="291"/>
      <c r="PDR39" s="291"/>
      <c r="PDS39" s="291"/>
      <c r="PDT39" s="291"/>
      <c r="PDU39" s="291"/>
      <c r="PDV39" s="291"/>
      <c r="PDW39" s="291"/>
      <c r="PDX39" s="291"/>
      <c r="PDY39" s="291"/>
      <c r="PDZ39" s="291"/>
      <c r="PEA39" s="291"/>
      <c r="PEB39" s="291"/>
      <c r="PEC39" s="291"/>
      <c r="PED39" s="291"/>
      <c r="PEE39" s="291"/>
      <c r="PEF39" s="291"/>
      <c r="PEG39" s="291"/>
      <c r="PEH39" s="291"/>
      <c r="PEI39" s="291"/>
      <c r="PEJ39" s="291"/>
      <c r="PEK39" s="291"/>
      <c r="PEL39" s="291"/>
      <c r="PEM39" s="291"/>
      <c r="PEN39" s="291"/>
      <c r="PEO39" s="291"/>
      <c r="PEP39" s="291"/>
      <c r="PEQ39" s="291"/>
      <c r="PER39" s="291"/>
      <c r="PES39" s="291"/>
      <c r="PET39" s="291"/>
      <c r="PEU39" s="291"/>
      <c r="PEV39" s="291"/>
      <c r="PEW39" s="291"/>
      <c r="PEX39" s="291"/>
      <c r="PEY39" s="291"/>
      <c r="PEZ39" s="291"/>
      <c r="PFA39" s="291"/>
      <c r="PFB39" s="291"/>
      <c r="PFC39" s="291"/>
      <c r="PFD39" s="291"/>
      <c r="PFE39" s="291"/>
      <c r="PFF39" s="291"/>
      <c r="PFG39" s="291"/>
      <c r="PFH39" s="291"/>
      <c r="PFI39" s="291"/>
      <c r="PFJ39" s="291"/>
      <c r="PFK39" s="291"/>
      <c r="PFL39" s="291"/>
      <c r="PFM39" s="291"/>
      <c r="PFN39" s="291"/>
      <c r="PFO39" s="291"/>
      <c r="PFP39" s="291"/>
      <c r="PFQ39" s="291"/>
      <c r="PFR39" s="291"/>
      <c r="PFS39" s="291"/>
      <c r="PFT39" s="291"/>
      <c r="PFU39" s="291"/>
      <c r="PFV39" s="291"/>
      <c r="PFW39" s="291"/>
      <c r="PFX39" s="291"/>
      <c r="PFY39" s="291"/>
      <c r="PFZ39" s="291"/>
      <c r="PGA39" s="291"/>
      <c r="PGB39" s="291"/>
      <c r="PGC39" s="291"/>
      <c r="PGD39" s="291"/>
      <c r="PGE39" s="291"/>
      <c r="PGF39" s="291"/>
      <c r="PGG39" s="291"/>
      <c r="PGH39" s="291"/>
      <c r="PGI39" s="291"/>
      <c r="PGJ39" s="291"/>
      <c r="PGK39" s="291"/>
      <c r="PGL39" s="291"/>
      <c r="PGM39" s="291"/>
      <c r="PGN39" s="291"/>
      <c r="PGO39" s="291"/>
      <c r="PGP39" s="291"/>
      <c r="PGQ39" s="291"/>
      <c r="PGR39" s="291"/>
      <c r="PGS39" s="291"/>
      <c r="PGT39" s="291"/>
      <c r="PGU39" s="291"/>
      <c r="PGV39" s="291"/>
      <c r="PGW39" s="291"/>
      <c r="PGX39" s="291"/>
      <c r="PGY39" s="291"/>
      <c r="PGZ39" s="291"/>
      <c r="PHA39" s="291"/>
      <c r="PHB39" s="291"/>
      <c r="PHC39" s="291"/>
      <c r="PHD39" s="291"/>
      <c r="PHE39" s="291"/>
      <c r="PHF39" s="291"/>
      <c r="PHG39" s="291"/>
      <c r="PHH39" s="291"/>
      <c r="PHI39" s="291"/>
      <c r="PHJ39" s="291"/>
      <c r="PHK39" s="291"/>
      <c r="PHL39" s="291"/>
      <c r="PHM39" s="291"/>
      <c r="PHN39" s="291"/>
      <c r="PHO39" s="291"/>
      <c r="PHP39" s="291"/>
      <c r="PHQ39" s="291"/>
      <c r="PHR39" s="291"/>
      <c r="PHS39" s="291"/>
      <c r="PHT39" s="291"/>
      <c r="PHU39" s="291"/>
      <c r="PHV39" s="291"/>
      <c r="PHW39" s="291"/>
      <c r="PHX39" s="291"/>
      <c r="PHY39" s="291"/>
      <c r="PHZ39" s="291"/>
      <c r="PIA39" s="291"/>
      <c r="PIB39" s="291"/>
      <c r="PIC39" s="291"/>
      <c r="PID39" s="291"/>
      <c r="PIE39" s="291"/>
      <c r="PIF39" s="291"/>
      <c r="PIG39" s="291"/>
      <c r="PIH39" s="291"/>
      <c r="PII39" s="291"/>
      <c r="PIJ39" s="291"/>
      <c r="PIK39" s="291"/>
      <c r="PIL39" s="291"/>
      <c r="PIM39" s="291"/>
      <c r="PIN39" s="291"/>
      <c r="PIO39" s="291"/>
      <c r="PIP39" s="291"/>
      <c r="PIQ39" s="291"/>
      <c r="PIR39" s="291"/>
      <c r="PIS39" s="291"/>
      <c r="PIT39" s="291"/>
      <c r="PIU39" s="291"/>
      <c r="PIV39" s="291"/>
      <c r="PIW39" s="291"/>
      <c r="PIX39" s="291"/>
      <c r="PIY39" s="291"/>
      <c r="PIZ39" s="291"/>
      <c r="PJA39" s="291"/>
      <c r="PJB39" s="291"/>
      <c r="PJC39" s="291"/>
      <c r="PJD39" s="291"/>
      <c r="PJE39" s="291"/>
      <c r="PJF39" s="291"/>
      <c r="PJG39" s="291"/>
      <c r="PJH39" s="291"/>
      <c r="PJI39" s="291"/>
      <c r="PJJ39" s="291"/>
      <c r="PJK39" s="291"/>
      <c r="PJL39" s="291"/>
      <c r="PJM39" s="291"/>
      <c r="PJN39" s="291"/>
      <c r="PJO39" s="291"/>
      <c r="PJP39" s="291"/>
      <c r="PJQ39" s="291"/>
      <c r="PJR39" s="291"/>
      <c r="PJS39" s="291"/>
      <c r="PJT39" s="291"/>
      <c r="PJU39" s="291"/>
      <c r="PJV39" s="291"/>
      <c r="PJW39" s="291"/>
      <c r="PJX39" s="291"/>
      <c r="PJY39" s="291"/>
      <c r="PJZ39" s="291"/>
      <c r="PKA39" s="291"/>
      <c r="PKB39" s="291"/>
      <c r="PKC39" s="291"/>
      <c r="PKD39" s="291"/>
      <c r="PKE39" s="291"/>
      <c r="PKF39" s="291"/>
      <c r="PKG39" s="291"/>
      <c r="PKH39" s="291"/>
      <c r="PKI39" s="291"/>
      <c r="PKJ39" s="291"/>
      <c r="PKK39" s="291"/>
      <c r="PKL39" s="291"/>
      <c r="PKM39" s="291"/>
      <c r="PKN39" s="291"/>
      <c r="PKO39" s="291"/>
      <c r="PKP39" s="291"/>
      <c r="PKQ39" s="291"/>
      <c r="PKR39" s="291"/>
      <c r="PKS39" s="291"/>
      <c r="PKT39" s="291"/>
      <c r="PKU39" s="291"/>
      <c r="PKV39" s="291"/>
      <c r="PKW39" s="291"/>
      <c r="PKX39" s="291"/>
      <c r="PKY39" s="291"/>
      <c r="PKZ39" s="291"/>
      <c r="PLA39" s="291"/>
      <c r="PLB39" s="291"/>
      <c r="PLC39" s="291"/>
      <c r="PLD39" s="291"/>
      <c r="PLE39" s="291"/>
      <c r="PLF39" s="291"/>
      <c r="PLG39" s="291"/>
      <c r="PLH39" s="291"/>
      <c r="PLI39" s="291"/>
      <c r="PLJ39" s="291"/>
      <c r="PLK39" s="291"/>
      <c r="PLL39" s="291"/>
      <c r="PLM39" s="291"/>
      <c r="PLN39" s="291"/>
      <c r="PLO39" s="291"/>
      <c r="PLP39" s="291"/>
      <c r="PLQ39" s="291"/>
      <c r="PLR39" s="291"/>
      <c r="PLS39" s="291"/>
      <c r="PLT39" s="291"/>
      <c r="PLU39" s="291"/>
      <c r="PLV39" s="291"/>
      <c r="PLW39" s="291"/>
      <c r="PLX39" s="291"/>
      <c r="PLY39" s="291"/>
      <c r="PLZ39" s="291"/>
      <c r="PMA39" s="291"/>
      <c r="PMB39" s="291"/>
      <c r="PMC39" s="291"/>
      <c r="PMD39" s="291"/>
      <c r="PME39" s="291"/>
      <c r="PMF39" s="291"/>
      <c r="PMG39" s="291"/>
      <c r="PMH39" s="291"/>
      <c r="PMI39" s="291"/>
      <c r="PMJ39" s="291"/>
      <c r="PMK39" s="291"/>
      <c r="PML39" s="291"/>
      <c r="PMM39" s="291"/>
      <c r="PMN39" s="291"/>
      <c r="PMO39" s="291"/>
      <c r="PMP39" s="291"/>
      <c r="PMQ39" s="291"/>
      <c r="PMR39" s="291"/>
      <c r="PMS39" s="291"/>
      <c r="PMT39" s="291"/>
      <c r="PMU39" s="291"/>
      <c r="PMV39" s="291"/>
      <c r="PMW39" s="291"/>
      <c r="PMX39" s="291"/>
      <c r="PMY39" s="291"/>
      <c r="PMZ39" s="291"/>
      <c r="PNA39" s="291"/>
      <c r="PNB39" s="291"/>
      <c r="PNC39" s="291"/>
      <c r="PND39" s="291"/>
      <c r="PNE39" s="291"/>
      <c r="PNF39" s="291"/>
      <c r="PNG39" s="291"/>
      <c r="PNH39" s="291"/>
      <c r="PNI39" s="291"/>
      <c r="PNJ39" s="291"/>
      <c r="PNK39" s="291"/>
      <c r="PNL39" s="291"/>
      <c r="PNM39" s="291"/>
      <c r="PNN39" s="291"/>
      <c r="PNO39" s="291"/>
      <c r="PNP39" s="291"/>
      <c r="PNQ39" s="291"/>
      <c r="PNR39" s="291"/>
      <c r="PNS39" s="291"/>
      <c r="PNT39" s="291"/>
      <c r="PNU39" s="291"/>
      <c r="PNV39" s="291"/>
      <c r="PNW39" s="291"/>
      <c r="PNX39" s="291"/>
      <c r="PNY39" s="291"/>
      <c r="PNZ39" s="291"/>
      <c r="POA39" s="291"/>
      <c r="POB39" s="291"/>
      <c r="POC39" s="291"/>
      <c r="POD39" s="291"/>
      <c r="POE39" s="291"/>
      <c r="POF39" s="291"/>
      <c r="POG39" s="291"/>
      <c r="POH39" s="291"/>
      <c r="POI39" s="291"/>
      <c r="POJ39" s="291"/>
      <c r="POK39" s="291"/>
      <c r="POL39" s="291"/>
      <c r="POM39" s="291"/>
      <c r="PON39" s="291"/>
      <c r="POO39" s="291"/>
      <c r="POP39" s="291"/>
      <c r="POQ39" s="291"/>
      <c r="POR39" s="291"/>
      <c r="POS39" s="291"/>
      <c r="POT39" s="291"/>
      <c r="POU39" s="291"/>
      <c r="POV39" s="291"/>
      <c r="POW39" s="291"/>
      <c r="POX39" s="291"/>
      <c r="POY39" s="291"/>
      <c r="POZ39" s="291"/>
      <c r="PPA39" s="291"/>
      <c r="PPB39" s="291"/>
      <c r="PPC39" s="291"/>
      <c r="PPD39" s="291"/>
      <c r="PPE39" s="291"/>
      <c r="PPF39" s="291"/>
      <c r="PPG39" s="291"/>
      <c r="PPH39" s="291"/>
      <c r="PPI39" s="291"/>
      <c r="PPJ39" s="291"/>
      <c r="PPK39" s="291"/>
      <c r="PPL39" s="291"/>
      <c r="PPM39" s="291"/>
      <c r="PPN39" s="291"/>
      <c r="PPO39" s="291"/>
      <c r="PPP39" s="291"/>
      <c r="PPQ39" s="291"/>
      <c r="PPR39" s="291"/>
      <c r="PPS39" s="291"/>
      <c r="PPT39" s="291"/>
      <c r="PPU39" s="291"/>
      <c r="PPV39" s="291"/>
      <c r="PPW39" s="291"/>
      <c r="PPX39" s="291"/>
      <c r="PPY39" s="291"/>
      <c r="PPZ39" s="291"/>
      <c r="PQA39" s="291"/>
      <c r="PQB39" s="291"/>
      <c r="PQC39" s="291"/>
      <c r="PQD39" s="291"/>
      <c r="PQE39" s="291"/>
      <c r="PQF39" s="291"/>
      <c r="PQG39" s="291"/>
      <c r="PQH39" s="291"/>
      <c r="PQI39" s="291"/>
      <c r="PQJ39" s="291"/>
      <c r="PQK39" s="291"/>
      <c r="PQL39" s="291"/>
      <c r="PQM39" s="291"/>
      <c r="PQN39" s="291"/>
      <c r="PQO39" s="291"/>
      <c r="PQP39" s="291"/>
      <c r="PQQ39" s="291"/>
      <c r="PQR39" s="291"/>
      <c r="PQS39" s="291"/>
      <c r="PQT39" s="291"/>
      <c r="PQU39" s="291"/>
      <c r="PQV39" s="291"/>
      <c r="PQW39" s="291"/>
      <c r="PQX39" s="291"/>
      <c r="PQY39" s="291"/>
      <c r="PQZ39" s="291"/>
      <c r="PRA39" s="291"/>
      <c r="PRB39" s="291"/>
      <c r="PRC39" s="291"/>
      <c r="PRD39" s="291"/>
      <c r="PRE39" s="291"/>
      <c r="PRF39" s="291"/>
      <c r="PRG39" s="291"/>
      <c r="PRH39" s="291"/>
      <c r="PRI39" s="291"/>
      <c r="PRJ39" s="291"/>
      <c r="PRK39" s="291"/>
      <c r="PRL39" s="291"/>
      <c r="PRM39" s="291"/>
      <c r="PRN39" s="291"/>
      <c r="PRO39" s="291"/>
      <c r="PRP39" s="291"/>
      <c r="PRQ39" s="291"/>
      <c r="PRR39" s="291"/>
      <c r="PRS39" s="291"/>
      <c r="PRT39" s="291"/>
      <c r="PRU39" s="291"/>
      <c r="PRV39" s="291"/>
      <c r="PRW39" s="291"/>
      <c r="PRX39" s="291"/>
      <c r="PRY39" s="291"/>
      <c r="PRZ39" s="291"/>
      <c r="PSA39" s="291"/>
      <c r="PSB39" s="291"/>
      <c r="PSC39" s="291"/>
      <c r="PSD39" s="291"/>
      <c r="PSE39" s="291"/>
      <c r="PSF39" s="291"/>
      <c r="PSG39" s="291"/>
      <c r="PSH39" s="291"/>
      <c r="PSI39" s="291"/>
      <c r="PSJ39" s="291"/>
      <c r="PSK39" s="291"/>
      <c r="PSL39" s="291"/>
      <c r="PSM39" s="291"/>
      <c r="PSN39" s="291"/>
      <c r="PSO39" s="291"/>
      <c r="PSP39" s="291"/>
      <c r="PSQ39" s="291"/>
      <c r="PSR39" s="291"/>
      <c r="PSS39" s="291"/>
      <c r="PST39" s="291"/>
      <c r="PSU39" s="291"/>
      <c r="PSV39" s="291"/>
      <c r="PSW39" s="291"/>
      <c r="PSX39" s="291"/>
      <c r="PSY39" s="291"/>
      <c r="PSZ39" s="291"/>
      <c r="PTA39" s="291"/>
      <c r="PTB39" s="291"/>
      <c r="PTC39" s="291"/>
      <c r="PTD39" s="291"/>
      <c r="PTE39" s="291"/>
      <c r="PTF39" s="291"/>
      <c r="PTG39" s="291"/>
      <c r="PTH39" s="291"/>
      <c r="PTI39" s="291"/>
      <c r="PTJ39" s="291"/>
      <c r="PTK39" s="291"/>
      <c r="PTL39" s="291"/>
      <c r="PTM39" s="291"/>
      <c r="PTN39" s="291"/>
      <c r="PTO39" s="291"/>
      <c r="PTP39" s="291"/>
      <c r="PTQ39" s="291"/>
      <c r="PTR39" s="291"/>
      <c r="PTS39" s="291"/>
      <c r="PTT39" s="291"/>
      <c r="PTU39" s="291"/>
      <c r="PTV39" s="291"/>
      <c r="PTW39" s="291"/>
      <c r="PTX39" s="291"/>
      <c r="PTY39" s="291"/>
      <c r="PTZ39" s="291"/>
      <c r="PUA39" s="291"/>
      <c r="PUB39" s="291"/>
      <c r="PUC39" s="291"/>
      <c r="PUD39" s="291"/>
      <c r="PUE39" s="291"/>
      <c r="PUF39" s="291"/>
      <c r="PUG39" s="291"/>
      <c r="PUH39" s="291"/>
      <c r="PUI39" s="291"/>
      <c r="PUJ39" s="291"/>
      <c r="PUK39" s="291"/>
      <c r="PUL39" s="291"/>
      <c r="PUM39" s="291"/>
      <c r="PUN39" s="291"/>
      <c r="PUO39" s="291"/>
      <c r="PUP39" s="291"/>
      <c r="PUQ39" s="291"/>
      <c r="PUR39" s="291"/>
      <c r="PUS39" s="291"/>
      <c r="PUT39" s="291"/>
      <c r="PUU39" s="291"/>
      <c r="PUV39" s="291"/>
      <c r="PUW39" s="291"/>
      <c r="PUX39" s="291"/>
      <c r="PUY39" s="291"/>
      <c r="PUZ39" s="291"/>
      <c r="PVA39" s="291"/>
      <c r="PVB39" s="291"/>
      <c r="PVC39" s="291"/>
      <c r="PVD39" s="291"/>
      <c r="PVE39" s="291"/>
      <c r="PVF39" s="291"/>
      <c r="PVG39" s="291"/>
      <c r="PVH39" s="291"/>
      <c r="PVI39" s="291"/>
      <c r="PVJ39" s="291"/>
      <c r="PVK39" s="291"/>
      <c r="PVL39" s="291"/>
      <c r="PVM39" s="291"/>
      <c r="PVN39" s="291"/>
      <c r="PVO39" s="291"/>
      <c r="PVP39" s="291"/>
      <c r="PVQ39" s="291"/>
      <c r="PVR39" s="291"/>
      <c r="PVS39" s="291"/>
      <c r="PVT39" s="291"/>
      <c r="PVU39" s="291"/>
      <c r="PVV39" s="291"/>
      <c r="PVW39" s="291"/>
      <c r="PVX39" s="291"/>
      <c r="PVY39" s="291"/>
      <c r="PVZ39" s="291"/>
      <c r="PWA39" s="291"/>
      <c r="PWB39" s="291"/>
      <c r="PWC39" s="291"/>
      <c r="PWD39" s="291"/>
      <c r="PWE39" s="291"/>
      <c r="PWF39" s="291"/>
      <c r="PWG39" s="291"/>
      <c r="PWH39" s="291"/>
      <c r="PWI39" s="291"/>
      <c r="PWJ39" s="291"/>
      <c r="PWK39" s="291"/>
      <c r="PWL39" s="291"/>
      <c r="PWM39" s="291"/>
      <c r="PWN39" s="291"/>
      <c r="PWO39" s="291"/>
      <c r="PWP39" s="291"/>
      <c r="PWQ39" s="291"/>
      <c r="PWR39" s="291"/>
      <c r="PWS39" s="291"/>
      <c r="PWT39" s="291"/>
      <c r="PWU39" s="291"/>
      <c r="PWV39" s="291"/>
      <c r="PWW39" s="291"/>
      <c r="PWX39" s="291"/>
      <c r="PWY39" s="291"/>
      <c r="PWZ39" s="291"/>
      <c r="PXA39" s="291"/>
      <c r="PXB39" s="291"/>
      <c r="PXC39" s="291"/>
      <c r="PXD39" s="291"/>
      <c r="PXE39" s="291"/>
      <c r="PXF39" s="291"/>
      <c r="PXG39" s="291"/>
      <c r="PXH39" s="291"/>
      <c r="PXI39" s="291"/>
      <c r="PXJ39" s="291"/>
      <c r="PXK39" s="291"/>
      <c r="PXL39" s="291"/>
      <c r="PXM39" s="291"/>
      <c r="PXN39" s="291"/>
      <c r="PXO39" s="291"/>
      <c r="PXP39" s="291"/>
      <c r="PXQ39" s="291"/>
      <c r="PXR39" s="291"/>
      <c r="PXS39" s="291"/>
      <c r="PXT39" s="291"/>
      <c r="PXU39" s="291"/>
      <c r="PXV39" s="291"/>
      <c r="PXW39" s="291"/>
      <c r="PXX39" s="291"/>
      <c r="PXY39" s="291"/>
      <c r="PXZ39" s="291"/>
      <c r="PYA39" s="291"/>
      <c r="PYB39" s="291"/>
      <c r="PYC39" s="291"/>
      <c r="PYD39" s="291"/>
      <c r="PYE39" s="291"/>
      <c r="PYF39" s="291"/>
      <c r="PYG39" s="291"/>
      <c r="PYH39" s="291"/>
      <c r="PYI39" s="291"/>
      <c r="PYJ39" s="291"/>
      <c r="PYK39" s="291"/>
      <c r="PYL39" s="291"/>
      <c r="PYM39" s="291"/>
      <c r="PYN39" s="291"/>
      <c r="PYO39" s="291"/>
      <c r="PYP39" s="291"/>
      <c r="PYQ39" s="291"/>
      <c r="PYR39" s="291"/>
      <c r="PYS39" s="291"/>
      <c r="PYT39" s="291"/>
      <c r="PYU39" s="291"/>
      <c r="PYV39" s="291"/>
      <c r="PYW39" s="291"/>
      <c r="PYX39" s="291"/>
      <c r="PYY39" s="291"/>
      <c r="PYZ39" s="291"/>
      <c r="PZA39" s="291"/>
      <c r="PZB39" s="291"/>
      <c r="PZC39" s="291"/>
      <c r="PZD39" s="291"/>
      <c r="PZE39" s="291"/>
      <c r="PZF39" s="291"/>
      <c r="PZG39" s="291"/>
      <c r="PZH39" s="291"/>
      <c r="PZI39" s="291"/>
      <c r="PZJ39" s="291"/>
      <c r="PZK39" s="291"/>
      <c r="PZL39" s="291"/>
      <c r="PZM39" s="291"/>
      <c r="PZN39" s="291"/>
      <c r="PZO39" s="291"/>
      <c r="PZP39" s="291"/>
      <c r="PZQ39" s="291"/>
      <c r="PZR39" s="291"/>
      <c r="PZS39" s="291"/>
      <c r="PZT39" s="291"/>
      <c r="PZU39" s="291"/>
      <c r="PZV39" s="291"/>
      <c r="PZW39" s="291"/>
      <c r="PZX39" s="291"/>
      <c r="PZY39" s="291"/>
      <c r="PZZ39" s="291"/>
      <c r="QAA39" s="291"/>
      <c r="QAB39" s="291"/>
      <c r="QAC39" s="291"/>
      <c r="QAD39" s="291"/>
      <c r="QAE39" s="291"/>
      <c r="QAF39" s="291"/>
      <c r="QAG39" s="291"/>
      <c r="QAH39" s="291"/>
      <c r="QAI39" s="291"/>
      <c r="QAJ39" s="291"/>
      <c r="QAK39" s="291"/>
      <c r="QAL39" s="291"/>
      <c r="QAM39" s="291"/>
      <c r="QAN39" s="291"/>
      <c r="QAO39" s="291"/>
      <c r="QAP39" s="291"/>
      <c r="QAQ39" s="291"/>
      <c r="QAR39" s="291"/>
      <c r="QAS39" s="291"/>
      <c r="QAT39" s="291"/>
      <c r="QAU39" s="291"/>
      <c r="QAV39" s="291"/>
      <c r="QAW39" s="291"/>
      <c r="QAX39" s="291"/>
      <c r="QAY39" s="291"/>
      <c r="QAZ39" s="291"/>
      <c r="QBA39" s="291"/>
      <c r="QBB39" s="291"/>
      <c r="QBC39" s="291"/>
      <c r="QBD39" s="291"/>
      <c r="QBE39" s="291"/>
      <c r="QBF39" s="291"/>
      <c r="QBG39" s="291"/>
      <c r="QBH39" s="291"/>
      <c r="QBI39" s="291"/>
      <c r="QBJ39" s="291"/>
      <c r="QBK39" s="291"/>
      <c r="QBL39" s="291"/>
      <c r="QBM39" s="291"/>
      <c r="QBN39" s="291"/>
      <c r="QBO39" s="291"/>
      <c r="QBP39" s="291"/>
      <c r="QBQ39" s="291"/>
      <c r="QBR39" s="291"/>
      <c r="QBS39" s="291"/>
      <c r="QBT39" s="291"/>
      <c r="QBU39" s="291"/>
      <c r="QBV39" s="291"/>
      <c r="QBW39" s="291"/>
      <c r="QBX39" s="291"/>
      <c r="QBY39" s="291"/>
      <c r="QBZ39" s="291"/>
      <c r="QCA39" s="291"/>
      <c r="QCB39" s="291"/>
      <c r="QCC39" s="291"/>
      <c r="QCD39" s="291"/>
      <c r="QCE39" s="291"/>
      <c r="QCF39" s="291"/>
      <c r="QCG39" s="291"/>
      <c r="QCH39" s="291"/>
      <c r="QCI39" s="291"/>
      <c r="QCJ39" s="291"/>
      <c r="QCK39" s="291"/>
      <c r="QCL39" s="291"/>
      <c r="QCM39" s="291"/>
      <c r="QCN39" s="291"/>
      <c r="QCO39" s="291"/>
      <c r="QCP39" s="291"/>
      <c r="QCQ39" s="291"/>
      <c r="QCR39" s="291"/>
      <c r="QCS39" s="291"/>
      <c r="QCT39" s="291"/>
      <c r="QCU39" s="291"/>
      <c r="QCV39" s="291"/>
      <c r="QCW39" s="291"/>
      <c r="QCX39" s="291"/>
      <c r="QCY39" s="291"/>
      <c r="QCZ39" s="291"/>
      <c r="QDA39" s="291"/>
      <c r="QDB39" s="291"/>
      <c r="QDC39" s="291"/>
      <c r="QDD39" s="291"/>
      <c r="QDE39" s="291"/>
      <c r="QDF39" s="291"/>
      <c r="QDG39" s="291"/>
      <c r="QDH39" s="291"/>
      <c r="QDI39" s="291"/>
      <c r="QDJ39" s="291"/>
      <c r="QDK39" s="291"/>
      <c r="QDL39" s="291"/>
      <c r="QDM39" s="291"/>
      <c r="QDN39" s="291"/>
      <c r="QDO39" s="291"/>
      <c r="QDP39" s="291"/>
      <c r="QDQ39" s="291"/>
      <c r="QDR39" s="291"/>
      <c r="QDS39" s="291"/>
      <c r="QDT39" s="291"/>
      <c r="QDU39" s="291"/>
      <c r="QDV39" s="291"/>
      <c r="QDW39" s="291"/>
      <c r="QDX39" s="291"/>
      <c r="QDY39" s="291"/>
      <c r="QDZ39" s="291"/>
      <c r="QEA39" s="291"/>
      <c r="QEB39" s="291"/>
      <c r="QEC39" s="291"/>
      <c r="QED39" s="291"/>
      <c r="QEE39" s="291"/>
      <c r="QEF39" s="291"/>
      <c r="QEG39" s="291"/>
      <c r="QEH39" s="291"/>
      <c r="QEI39" s="291"/>
      <c r="QEJ39" s="291"/>
      <c r="QEK39" s="291"/>
      <c r="QEL39" s="291"/>
      <c r="QEM39" s="291"/>
      <c r="QEN39" s="291"/>
      <c r="QEO39" s="291"/>
      <c r="QEP39" s="291"/>
      <c r="QEQ39" s="291"/>
      <c r="QER39" s="291"/>
      <c r="QES39" s="291"/>
      <c r="QET39" s="291"/>
      <c r="QEU39" s="291"/>
      <c r="QEV39" s="291"/>
      <c r="QEW39" s="291"/>
      <c r="QEX39" s="291"/>
      <c r="QEY39" s="291"/>
      <c r="QEZ39" s="291"/>
      <c r="QFA39" s="291"/>
      <c r="QFB39" s="291"/>
      <c r="QFC39" s="291"/>
      <c r="QFD39" s="291"/>
      <c r="QFE39" s="291"/>
      <c r="QFF39" s="291"/>
      <c r="QFG39" s="291"/>
      <c r="QFH39" s="291"/>
      <c r="QFI39" s="291"/>
      <c r="QFJ39" s="291"/>
      <c r="QFK39" s="291"/>
      <c r="QFL39" s="291"/>
      <c r="QFM39" s="291"/>
      <c r="QFN39" s="291"/>
      <c r="QFO39" s="291"/>
      <c r="QFP39" s="291"/>
      <c r="QFQ39" s="291"/>
      <c r="QFR39" s="291"/>
      <c r="QFS39" s="291"/>
      <c r="QFT39" s="291"/>
      <c r="QFU39" s="291"/>
      <c r="QFV39" s="291"/>
      <c r="QFW39" s="291"/>
      <c r="QFX39" s="291"/>
      <c r="QFY39" s="291"/>
      <c r="QFZ39" s="291"/>
      <c r="QGA39" s="291"/>
      <c r="QGB39" s="291"/>
      <c r="QGC39" s="291"/>
      <c r="QGD39" s="291"/>
      <c r="QGE39" s="291"/>
      <c r="QGF39" s="291"/>
      <c r="QGG39" s="291"/>
      <c r="QGH39" s="291"/>
      <c r="QGI39" s="291"/>
      <c r="QGJ39" s="291"/>
      <c r="QGK39" s="291"/>
      <c r="QGL39" s="291"/>
      <c r="QGM39" s="291"/>
      <c r="QGN39" s="291"/>
      <c r="QGO39" s="291"/>
      <c r="QGP39" s="291"/>
      <c r="QGQ39" s="291"/>
      <c r="QGR39" s="291"/>
      <c r="QGS39" s="291"/>
      <c r="QGT39" s="291"/>
      <c r="QGU39" s="291"/>
      <c r="QGV39" s="291"/>
      <c r="QGW39" s="291"/>
      <c r="QGX39" s="291"/>
      <c r="QGY39" s="291"/>
      <c r="QGZ39" s="291"/>
      <c r="QHA39" s="291"/>
      <c r="QHB39" s="291"/>
      <c r="QHC39" s="291"/>
      <c r="QHD39" s="291"/>
      <c r="QHE39" s="291"/>
      <c r="QHF39" s="291"/>
      <c r="QHG39" s="291"/>
      <c r="QHH39" s="291"/>
      <c r="QHI39" s="291"/>
      <c r="QHJ39" s="291"/>
      <c r="QHK39" s="291"/>
      <c r="QHL39" s="291"/>
      <c r="QHM39" s="291"/>
      <c r="QHN39" s="291"/>
      <c r="QHO39" s="291"/>
      <c r="QHP39" s="291"/>
      <c r="QHQ39" s="291"/>
      <c r="QHR39" s="291"/>
      <c r="QHS39" s="291"/>
      <c r="QHT39" s="291"/>
      <c r="QHU39" s="291"/>
      <c r="QHV39" s="291"/>
      <c r="QHW39" s="291"/>
      <c r="QHX39" s="291"/>
      <c r="QHY39" s="291"/>
      <c r="QHZ39" s="291"/>
      <c r="QIA39" s="291"/>
      <c r="QIB39" s="291"/>
      <c r="QIC39" s="291"/>
      <c r="QID39" s="291"/>
      <c r="QIE39" s="291"/>
      <c r="QIF39" s="291"/>
      <c r="QIG39" s="291"/>
      <c r="QIH39" s="291"/>
      <c r="QII39" s="291"/>
      <c r="QIJ39" s="291"/>
      <c r="QIK39" s="291"/>
      <c r="QIL39" s="291"/>
      <c r="QIM39" s="291"/>
      <c r="QIN39" s="291"/>
      <c r="QIO39" s="291"/>
      <c r="QIP39" s="291"/>
      <c r="QIQ39" s="291"/>
      <c r="QIR39" s="291"/>
      <c r="QIS39" s="291"/>
      <c r="QIT39" s="291"/>
      <c r="QIU39" s="291"/>
      <c r="QIV39" s="291"/>
      <c r="QIW39" s="291"/>
      <c r="QIX39" s="291"/>
      <c r="QIY39" s="291"/>
      <c r="QIZ39" s="291"/>
      <c r="QJA39" s="291"/>
      <c r="QJB39" s="291"/>
      <c r="QJC39" s="291"/>
      <c r="QJD39" s="291"/>
      <c r="QJE39" s="291"/>
      <c r="QJF39" s="291"/>
      <c r="QJG39" s="291"/>
      <c r="QJH39" s="291"/>
      <c r="QJI39" s="291"/>
      <c r="QJJ39" s="291"/>
      <c r="QJK39" s="291"/>
      <c r="QJL39" s="291"/>
      <c r="QJM39" s="291"/>
      <c r="QJN39" s="291"/>
      <c r="QJO39" s="291"/>
      <c r="QJP39" s="291"/>
      <c r="QJQ39" s="291"/>
      <c r="QJR39" s="291"/>
      <c r="QJS39" s="291"/>
      <c r="QJT39" s="291"/>
      <c r="QJU39" s="291"/>
      <c r="QJV39" s="291"/>
      <c r="QJW39" s="291"/>
      <c r="QJX39" s="291"/>
      <c r="QJY39" s="291"/>
      <c r="QJZ39" s="291"/>
      <c r="QKA39" s="291"/>
      <c r="QKB39" s="291"/>
      <c r="QKC39" s="291"/>
      <c r="QKD39" s="291"/>
      <c r="QKE39" s="291"/>
      <c r="QKF39" s="291"/>
      <c r="QKG39" s="291"/>
      <c r="QKH39" s="291"/>
      <c r="QKI39" s="291"/>
      <c r="QKJ39" s="291"/>
      <c r="QKK39" s="291"/>
      <c r="QKL39" s="291"/>
      <c r="QKM39" s="291"/>
      <c r="QKN39" s="291"/>
      <c r="QKO39" s="291"/>
      <c r="QKP39" s="291"/>
      <c r="QKQ39" s="291"/>
      <c r="QKR39" s="291"/>
      <c r="QKS39" s="291"/>
      <c r="QKT39" s="291"/>
      <c r="QKU39" s="291"/>
      <c r="QKV39" s="291"/>
      <c r="QKW39" s="291"/>
      <c r="QKX39" s="291"/>
      <c r="QKY39" s="291"/>
      <c r="QKZ39" s="291"/>
      <c r="QLA39" s="291"/>
      <c r="QLB39" s="291"/>
      <c r="QLC39" s="291"/>
      <c r="QLD39" s="291"/>
      <c r="QLE39" s="291"/>
      <c r="QLF39" s="291"/>
      <c r="QLG39" s="291"/>
      <c r="QLH39" s="291"/>
      <c r="QLI39" s="291"/>
      <c r="QLJ39" s="291"/>
      <c r="QLK39" s="291"/>
      <c r="QLL39" s="291"/>
      <c r="QLM39" s="291"/>
      <c r="QLN39" s="291"/>
      <c r="QLO39" s="291"/>
      <c r="QLP39" s="291"/>
      <c r="QLQ39" s="291"/>
      <c r="QLR39" s="291"/>
      <c r="QLS39" s="291"/>
      <c r="QLT39" s="291"/>
      <c r="QLU39" s="291"/>
      <c r="QLV39" s="291"/>
      <c r="QLW39" s="291"/>
      <c r="QLX39" s="291"/>
      <c r="QLY39" s="291"/>
      <c r="QLZ39" s="291"/>
      <c r="QMA39" s="291"/>
      <c r="QMB39" s="291"/>
      <c r="QMC39" s="291"/>
      <c r="QMD39" s="291"/>
      <c r="QME39" s="291"/>
      <c r="QMF39" s="291"/>
      <c r="QMG39" s="291"/>
      <c r="QMH39" s="291"/>
      <c r="QMI39" s="291"/>
      <c r="QMJ39" s="291"/>
      <c r="QMK39" s="291"/>
      <c r="QML39" s="291"/>
      <c r="QMM39" s="291"/>
      <c r="QMN39" s="291"/>
      <c r="QMO39" s="291"/>
      <c r="QMP39" s="291"/>
      <c r="QMQ39" s="291"/>
      <c r="QMR39" s="291"/>
      <c r="QMS39" s="291"/>
      <c r="QMT39" s="291"/>
      <c r="QMU39" s="291"/>
      <c r="QMV39" s="291"/>
      <c r="QMW39" s="291"/>
      <c r="QMX39" s="291"/>
      <c r="QMY39" s="291"/>
      <c r="QMZ39" s="291"/>
      <c r="QNA39" s="291"/>
      <c r="QNB39" s="291"/>
      <c r="QNC39" s="291"/>
      <c r="QND39" s="291"/>
      <c r="QNE39" s="291"/>
      <c r="QNF39" s="291"/>
      <c r="QNG39" s="291"/>
      <c r="QNH39" s="291"/>
      <c r="QNI39" s="291"/>
      <c r="QNJ39" s="291"/>
      <c r="QNK39" s="291"/>
      <c r="QNL39" s="291"/>
      <c r="QNM39" s="291"/>
      <c r="QNN39" s="291"/>
      <c r="QNO39" s="291"/>
      <c r="QNP39" s="291"/>
      <c r="QNQ39" s="291"/>
      <c r="QNR39" s="291"/>
      <c r="QNS39" s="291"/>
      <c r="QNT39" s="291"/>
      <c r="QNU39" s="291"/>
      <c r="QNV39" s="291"/>
      <c r="QNW39" s="291"/>
      <c r="QNX39" s="291"/>
      <c r="QNY39" s="291"/>
      <c r="QNZ39" s="291"/>
      <c r="QOA39" s="291"/>
      <c r="QOB39" s="291"/>
      <c r="QOC39" s="291"/>
      <c r="QOD39" s="291"/>
      <c r="QOE39" s="291"/>
      <c r="QOF39" s="291"/>
      <c r="QOG39" s="291"/>
      <c r="QOH39" s="291"/>
      <c r="QOI39" s="291"/>
      <c r="QOJ39" s="291"/>
      <c r="QOK39" s="291"/>
      <c r="QOL39" s="291"/>
      <c r="QOM39" s="291"/>
      <c r="QON39" s="291"/>
      <c r="QOO39" s="291"/>
      <c r="QOP39" s="291"/>
      <c r="QOQ39" s="291"/>
      <c r="QOR39" s="291"/>
      <c r="QOS39" s="291"/>
      <c r="QOT39" s="291"/>
      <c r="QOU39" s="291"/>
      <c r="QOV39" s="291"/>
      <c r="QOW39" s="291"/>
      <c r="QOX39" s="291"/>
      <c r="QOY39" s="291"/>
      <c r="QOZ39" s="291"/>
      <c r="QPA39" s="291"/>
      <c r="QPB39" s="291"/>
      <c r="QPC39" s="291"/>
      <c r="QPD39" s="291"/>
      <c r="QPE39" s="291"/>
      <c r="QPF39" s="291"/>
      <c r="QPG39" s="291"/>
      <c r="QPH39" s="291"/>
      <c r="QPI39" s="291"/>
      <c r="QPJ39" s="291"/>
      <c r="QPK39" s="291"/>
      <c r="QPL39" s="291"/>
      <c r="QPM39" s="291"/>
      <c r="QPN39" s="291"/>
      <c r="QPO39" s="291"/>
      <c r="QPP39" s="291"/>
      <c r="QPQ39" s="291"/>
      <c r="QPR39" s="291"/>
      <c r="QPS39" s="291"/>
      <c r="QPT39" s="291"/>
      <c r="QPU39" s="291"/>
      <c r="QPV39" s="291"/>
      <c r="QPW39" s="291"/>
      <c r="QPX39" s="291"/>
      <c r="QPY39" s="291"/>
      <c r="QPZ39" s="291"/>
      <c r="QQA39" s="291"/>
      <c r="QQB39" s="291"/>
      <c r="QQC39" s="291"/>
      <c r="QQD39" s="291"/>
      <c r="QQE39" s="291"/>
      <c r="QQF39" s="291"/>
      <c r="QQG39" s="291"/>
      <c r="QQH39" s="291"/>
      <c r="QQI39" s="291"/>
      <c r="QQJ39" s="291"/>
      <c r="QQK39" s="291"/>
      <c r="QQL39" s="291"/>
      <c r="QQM39" s="291"/>
      <c r="QQN39" s="291"/>
      <c r="QQO39" s="291"/>
      <c r="QQP39" s="291"/>
      <c r="QQQ39" s="291"/>
      <c r="QQR39" s="291"/>
      <c r="QQS39" s="291"/>
      <c r="QQT39" s="291"/>
      <c r="QQU39" s="291"/>
      <c r="QQV39" s="291"/>
      <c r="QQW39" s="291"/>
      <c r="QQX39" s="291"/>
      <c r="QQY39" s="291"/>
      <c r="QQZ39" s="291"/>
      <c r="QRA39" s="291"/>
      <c r="QRB39" s="291"/>
      <c r="QRC39" s="291"/>
      <c r="QRD39" s="291"/>
      <c r="QRE39" s="291"/>
      <c r="QRF39" s="291"/>
      <c r="QRG39" s="291"/>
      <c r="QRH39" s="291"/>
      <c r="QRI39" s="291"/>
      <c r="QRJ39" s="291"/>
      <c r="QRK39" s="291"/>
      <c r="QRL39" s="291"/>
      <c r="QRM39" s="291"/>
      <c r="QRN39" s="291"/>
      <c r="QRO39" s="291"/>
      <c r="QRP39" s="291"/>
      <c r="QRQ39" s="291"/>
      <c r="QRR39" s="291"/>
      <c r="QRS39" s="291"/>
      <c r="QRT39" s="291"/>
      <c r="QRU39" s="291"/>
      <c r="QRV39" s="291"/>
      <c r="QRW39" s="291"/>
      <c r="QRX39" s="291"/>
      <c r="QRY39" s="291"/>
      <c r="QRZ39" s="291"/>
      <c r="QSA39" s="291"/>
      <c r="QSB39" s="291"/>
      <c r="QSC39" s="291"/>
      <c r="QSD39" s="291"/>
      <c r="QSE39" s="291"/>
      <c r="QSF39" s="291"/>
      <c r="QSG39" s="291"/>
      <c r="QSH39" s="291"/>
      <c r="QSI39" s="291"/>
      <c r="QSJ39" s="291"/>
      <c r="QSK39" s="291"/>
      <c r="QSL39" s="291"/>
      <c r="QSM39" s="291"/>
      <c r="QSN39" s="291"/>
      <c r="QSO39" s="291"/>
      <c r="QSP39" s="291"/>
      <c r="QSQ39" s="291"/>
      <c r="QSR39" s="291"/>
      <c r="QSS39" s="291"/>
      <c r="QST39" s="291"/>
      <c r="QSU39" s="291"/>
      <c r="QSV39" s="291"/>
      <c r="QSW39" s="291"/>
      <c r="QSX39" s="291"/>
      <c r="QSY39" s="291"/>
      <c r="QSZ39" s="291"/>
      <c r="QTA39" s="291"/>
      <c r="QTB39" s="291"/>
      <c r="QTC39" s="291"/>
      <c r="QTD39" s="291"/>
      <c r="QTE39" s="291"/>
      <c r="QTF39" s="291"/>
      <c r="QTG39" s="291"/>
      <c r="QTH39" s="291"/>
      <c r="QTI39" s="291"/>
      <c r="QTJ39" s="291"/>
      <c r="QTK39" s="291"/>
      <c r="QTL39" s="291"/>
      <c r="QTM39" s="291"/>
      <c r="QTN39" s="291"/>
      <c r="QTO39" s="291"/>
      <c r="QTP39" s="291"/>
      <c r="QTQ39" s="291"/>
      <c r="QTR39" s="291"/>
      <c r="QTS39" s="291"/>
      <c r="QTT39" s="291"/>
      <c r="QTU39" s="291"/>
      <c r="QTV39" s="291"/>
      <c r="QTW39" s="291"/>
      <c r="QTX39" s="291"/>
      <c r="QTY39" s="291"/>
      <c r="QTZ39" s="291"/>
      <c r="QUA39" s="291"/>
      <c r="QUB39" s="291"/>
      <c r="QUC39" s="291"/>
      <c r="QUD39" s="291"/>
      <c r="QUE39" s="291"/>
      <c r="QUF39" s="291"/>
      <c r="QUG39" s="291"/>
      <c r="QUH39" s="291"/>
      <c r="QUI39" s="291"/>
      <c r="QUJ39" s="291"/>
      <c r="QUK39" s="291"/>
      <c r="QUL39" s="291"/>
      <c r="QUM39" s="291"/>
      <c r="QUN39" s="291"/>
      <c r="QUO39" s="291"/>
      <c r="QUP39" s="291"/>
      <c r="QUQ39" s="291"/>
      <c r="QUR39" s="291"/>
      <c r="QUS39" s="291"/>
      <c r="QUT39" s="291"/>
      <c r="QUU39" s="291"/>
      <c r="QUV39" s="291"/>
      <c r="QUW39" s="291"/>
      <c r="QUX39" s="291"/>
      <c r="QUY39" s="291"/>
      <c r="QUZ39" s="291"/>
      <c r="QVA39" s="291"/>
      <c r="QVB39" s="291"/>
      <c r="QVC39" s="291"/>
      <c r="QVD39" s="291"/>
      <c r="QVE39" s="291"/>
      <c r="QVF39" s="291"/>
      <c r="QVG39" s="291"/>
      <c r="QVH39" s="291"/>
      <c r="QVI39" s="291"/>
      <c r="QVJ39" s="291"/>
      <c r="QVK39" s="291"/>
      <c r="QVL39" s="291"/>
      <c r="QVM39" s="291"/>
      <c r="QVN39" s="291"/>
      <c r="QVO39" s="291"/>
      <c r="QVP39" s="291"/>
      <c r="QVQ39" s="291"/>
      <c r="QVR39" s="291"/>
      <c r="QVS39" s="291"/>
      <c r="QVT39" s="291"/>
      <c r="QVU39" s="291"/>
      <c r="QVV39" s="291"/>
      <c r="QVW39" s="291"/>
      <c r="QVX39" s="291"/>
      <c r="QVY39" s="291"/>
      <c r="QVZ39" s="291"/>
      <c r="QWA39" s="291"/>
      <c r="QWB39" s="291"/>
      <c r="QWC39" s="291"/>
      <c r="QWD39" s="291"/>
      <c r="QWE39" s="291"/>
      <c r="QWF39" s="291"/>
      <c r="QWG39" s="291"/>
      <c r="QWH39" s="291"/>
      <c r="QWI39" s="291"/>
      <c r="QWJ39" s="291"/>
      <c r="QWK39" s="291"/>
      <c r="QWL39" s="291"/>
      <c r="QWM39" s="291"/>
      <c r="QWN39" s="291"/>
      <c r="QWO39" s="291"/>
      <c r="QWP39" s="291"/>
      <c r="QWQ39" s="291"/>
      <c r="QWR39" s="291"/>
      <c r="QWS39" s="291"/>
      <c r="QWT39" s="291"/>
      <c r="QWU39" s="291"/>
      <c r="QWV39" s="291"/>
      <c r="QWW39" s="291"/>
      <c r="QWX39" s="291"/>
      <c r="QWY39" s="291"/>
      <c r="QWZ39" s="291"/>
      <c r="QXA39" s="291"/>
      <c r="QXB39" s="291"/>
      <c r="QXC39" s="291"/>
      <c r="QXD39" s="291"/>
      <c r="QXE39" s="291"/>
      <c r="QXF39" s="291"/>
      <c r="QXG39" s="291"/>
      <c r="QXH39" s="291"/>
      <c r="QXI39" s="291"/>
      <c r="QXJ39" s="291"/>
      <c r="QXK39" s="291"/>
      <c r="QXL39" s="291"/>
      <c r="QXM39" s="291"/>
      <c r="QXN39" s="291"/>
      <c r="QXO39" s="291"/>
      <c r="QXP39" s="291"/>
      <c r="QXQ39" s="291"/>
      <c r="QXR39" s="291"/>
      <c r="QXS39" s="291"/>
      <c r="QXT39" s="291"/>
      <c r="QXU39" s="291"/>
      <c r="QXV39" s="291"/>
      <c r="QXW39" s="291"/>
      <c r="QXX39" s="291"/>
      <c r="QXY39" s="291"/>
      <c r="QXZ39" s="291"/>
      <c r="QYA39" s="291"/>
      <c r="QYB39" s="291"/>
      <c r="QYC39" s="291"/>
      <c r="QYD39" s="291"/>
      <c r="QYE39" s="291"/>
      <c r="QYF39" s="291"/>
      <c r="QYG39" s="291"/>
      <c r="QYH39" s="291"/>
      <c r="QYI39" s="291"/>
      <c r="QYJ39" s="291"/>
      <c r="QYK39" s="291"/>
      <c r="QYL39" s="291"/>
      <c r="QYM39" s="291"/>
      <c r="QYN39" s="291"/>
      <c r="QYO39" s="291"/>
      <c r="QYP39" s="291"/>
      <c r="QYQ39" s="291"/>
      <c r="QYR39" s="291"/>
      <c r="QYS39" s="291"/>
      <c r="QYT39" s="291"/>
      <c r="QYU39" s="291"/>
      <c r="QYV39" s="291"/>
      <c r="QYW39" s="291"/>
      <c r="QYX39" s="291"/>
      <c r="QYY39" s="291"/>
      <c r="QYZ39" s="291"/>
      <c r="QZA39" s="291"/>
      <c r="QZB39" s="291"/>
      <c r="QZC39" s="291"/>
      <c r="QZD39" s="291"/>
      <c r="QZE39" s="291"/>
      <c r="QZF39" s="291"/>
      <c r="QZG39" s="291"/>
      <c r="QZH39" s="291"/>
      <c r="QZI39" s="291"/>
      <c r="QZJ39" s="291"/>
      <c r="QZK39" s="291"/>
      <c r="QZL39" s="291"/>
      <c r="QZM39" s="291"/>
      <c r="QZN39" s="291"/>
      <c r="QZO39" s="291"/>
      <c r="QZP39" s="291"/>
      <c r="QZQ39" s="291"/>
      <c r="QZR39" s="291"/>
      <c r="QZS39" s="291"/>
      <c r="QZT39" s="291"/>
      <c r="QZU39" s="291"/>
      <c r="QZV39" s="291"/>
      <c r="QZW39" s="291"/>
      <c r="QZX39" s="291"/>
      <c r="QZY39" s="291"/>
      <c r="QZZ39" s="291"/>
      <c r="RAA39" s="291"/>
      <c r="RAB39" s="291"/>
      <c r="RAC39" s="291"/>
      <c r="RAD39" s="291"/>
      <c r="RAE39" s="291"/>
      <c r="RAF39" s="291"/>
      <c r="RAG39" s="291"/>
      <c r="RAH39" s="291"/>
      <c r="RAI39" s="291"/>
      <c r="RAJ39" s="291"/>
      <c r="RAK39" s="291"/>
      <c r="RAL39" s="291"/>
      <c r="RAM39" s="291"/>
      <c r="RAN39" s="291"/>
      <c r="RAO39" s="291"/>
      <c r="RAP39" s="291"/>
      <c r="RAQ39" s="291"/>
      <c r="RAR39" s="291"/>
      <c r="RAS39" s="291"/>
      <c r="RAT39" s="291"/>
      <c r="RAU39" s="291"/>
      <c r="RAV39" s="291"/>
      <c r="RAW39" s="291"/>
      <c r="RAX39" s="291"/>
      <c r="RAY39" s="291"/>
      <c r="RAZ39" s="291"/>
      <c r="RBA39" s="291"/>
      <c r="RBB39" s="291"/>
      <c r="RBC39" s="291"/>
      <c r="RBD39" s="291"/>
      <c r="RBE39" s="291"/>
      <c r="RBF39" s="291"/>
      <c r="RBG39" s="291"/>
      <c r="RBH39" s="291"/>
      <c r="RBI39" s="291"/>
      <c r="RBJ39" s="291"/>
      <c r="RBK39" s="291"/>
      <c r="RBL39" s="291"/>
      <c r="RBM39" s="291"/>
      <c r="RBN39" s="291"/>
      <c r="RBO39" s="291"/>
      <c r="RBP39" s="291"/>
      <c r="RBQ39" s="291"/>
      <c r="RBR39" s="291"/>
      <c r="RBS39" s="291"/>
      <c r="RBT39" s="291"/>
      <c r="RBU39" s="291"/>
      <c r="RBV39" s="291"/>
      <c r="RBW39" s="291"/>
      <c r="RBX39" s="291"/>
      <c r="RBY39" s="291"/>
      <c r="RBZ39" s="291"/>
      <c r="RCA39" s="291"/>
      <c r="RCB39" s="291"/>
      <c r="RCC39" s="291"/>
      <c r="RCD39" s="291"/>
      <c r="RCE39" s="291"/>
      <c r="RCF39" s="291"/>
      <c r="RCG39" s="291"/>
      <c r="RCH39" s="291"/>
      <c r="RCI39" s="291"/>
      <c r="RCJ39" s="291"/>
      <c r="RCK39" s="291"/>
      <c r="RCL39" s="291"/>
      <c r="RCM39" s="291"/>
      <c r="RCN39" s="291"/>
      <c r="RCO39" s="291"/>
      <c r="RCP39" s="291"/>
      <c r="RCQ39" s="291"/>
      <c r="RCR39" s="291"/>
      <c r="RCS39" s="291"/>
      <c r="RCT39" s="291"/>
      <c r="RCU39" s="291"/>
      <c r="RCV39" s="291"/>
      <c r="RCW39" s="291"/>
      <c r="RCX39" s="291"/>
      <c r="RCY39" s="291"/>
      <c r="RCZ39" s="291"/>
      <c r="RDA39" s="291"/>
      <c r="RDB39" s="291"/>
      <c r="RDC39" s="291"/>
      <c r="RDD39" s="291"/>
      <c r="RDE39" s="291"/>
      <c r="RDF39" s="291"/>
      <c r="RDG39" s="291"/>
      <c r="RDH39" s="291"/>
      <c r="RDI39" s="291"/>
      <c r="RDJ39" s="291"/>
      <c r="RDK39" s="291"/>
      <c r="RDL39" s="291"/>
      <c r="RDM39" s="291"/>
      <c r="RDN39" s="291"/>
      <c r="RDO39" s="291"/>
      <c r="RDP39" s="291"/>
      <c r="RDQ39" s="291"/>
      <c r="RDR39" s="291"/>
      <c r="RDS39" s="291"/>
      <c r="RDT39" s="291"/>
      <c r="RDU39" s="291"/>
      <c r="RDV39" s="291"/>
      <c r="RDW39" s="291"/>
      <c r="RDX39" s="291"/>
      <c r="RDY39" s="291"/>
      <c r="RDZ39" s="291"/>
      <c r="REA39" s="291"/>
      <c r="REB39" s="291"/>
      <c r="REC39" s="291"/>
      <c r="RED39" s="291"/>
      <c r="REE39" s="291"/>
      <c r="REF39" s="291"/>
      <c r="REG39" s="291"/>
      <c r="REH39" s="291"/>
      <c r="REI39" s="291"/>
      <c r="REJ39" s="291"/>
      <c r="REK39" s="291"/>
      <c r="REL39" s="291"/>
      <c r="REM39" s="291"/>
      <c r="REN39" s="291"/>
      <c r="REO39" s="291"/>
      <c r="REP39" s="291"/>
      <c r="REQ39" s="291"/>
      <c r="RER39" s="291"/>
      <c r="RES39" s="291"/>
      <c r="RET39" s="291"/>
      <c r="REU39" s="291"/>
      <c r="REV39" s="291"/>
      <c r="REW39" s="291"/>
      <c r="REX39" s="291"/>
      <c r="REY39" s="291"/>
      <c r="REZ39" s="291"/>
      <c r="RFA39" s="291"/>
      <c r="RFB39" s="291"/>
      <c r="RFC39" s="291"/>
      <c r="RFD39" s="291"/>
      <c r="RFE39" s="291"/>
      <c r="RFF39" s="291"/>
      <c r="RFG39" s="291"/>
      <c r="RFH39" s="291"/>
      <c r="RFI39" s="291"/>
      <c r="RFJ39" s="291"/>
      <c r="RFK39" s="291"/>
      <c r="RFL39" s="291"/>
      <c r="RFM39" s="291"/>
      <c r="RFN39" s="291"/>
      <c r="RFO39" s="291"/>
      <c r="RFP39" s="291"/>
      <c r="RFQ39" s="291"/>
      <c r="RFR39" s="291"/>
      <c r="RFS39" s="291"/>
      <c r="RFT39" s="291"/>
      <c r="RFU39" s="291"/>
      <c r="RFV39" s="291"/>
      <c r="RFW39" s="291"/>
      <c r="RFX39" s="291"/>
      <c r="RFY39" s="291"/>
      <c r="RFZ39" s="291"/>
      <c r="RGA39" s="291"/>
      <c r="RGB39" s="291"/>
      <c r="RGC39" s="291"/>
      <c r="RGD39" s="291"/>
      <c r="RGE39" s="291"/>
      <c r="RGF39" s="291"/>
      <c r="RGG39" s="291"/>
      <c r="RGH39" s="291"/>
      <c r="RGI39" s="291"/>
      <c r="RGJ39" s="291"/>
      <c r="RGK39" s="291"/>
      <c r="RGL39" s="291"/>
      <c r="RGM39" s="291"/>
      <c r="RGN39" s="291"/>
      <c r="RGO39" s="291"/>
      <c r="RGP39" s="291"/>
      <c r="RGQ39" s="291"/>
      <c r="RGR39" s="291"/>
      <c r="RGS39" s="291"/>
      <c r="RGT39" s="291"/>
      <c r="RGU39" s="291"/>
      <c r="RGV39" s="291"/>
      <c r="RGW39" s="291"/>
      <c r="RGX39" s="291"/>
      <c r="RGY39" s="291"/>
      <c r="RGZ39" s="291"/>
      <c r="RHA39" s="291"/>
      <c r="RHB39" s="291"/>
      <c r="RHC39" s="291"/>
      <c r="RHD39" s="291"/>
      <c r="RHE39" s="291"/>
      <c r="RHF39" s="291"/>
      <c r="RHG39" s="291"/>
      <c r="RHH39" s="291"/>
      <c r="RHI39" s="291"/>
      <c r="RHJ39" s="291"/>
      <c r="RHK39" s="291"/>
      <c r="RHL39" s="291"/>
      <c r="RHM39" s="291"/>
      <c r="RHN39" s="291"/>
      <c r="RHO39" s="291"/>
      <c r="RHP39" s="291"/>
      <c r="RHQ39" s="291"/>
      <c r="RHR39" s="291"/>
      <c r="RHS39" s="291"/>
      <c r="RHT39" s="291"/>
      <c r="RHU39" s="291"/>
      <c r="RHV39" s="291"/>
      <c r="RHW39" s="291"/>
      <c r="RHX39" s="291"/>
      <c r="RHY39" s="291"/>
      <c r="RHZ39" s="291"/>
      <c r="RIA39" s="291"/>
      <c r="RIB39" s="291"/>
      <c r="RIC39" s="291"/>
      <c r="RID39" s="291"/>
      <c r="RIE39" s="291"/>
      <c r="RIF39" s="291"/>
      <c r="RIG39" s="291"/>
      <c r="RIH39" s="291"/>
      <c r="RII39" s="291"/>
      <c r="RIJ39" s="291"/>
      <c r="RIK39" s="291"/>
      <c r="RIL39" s="291"/>
      <c r="RIM39" s="291"/>
      <c r="RIN39" s="291"/>
      <c r="RIO39" s="291"/>
      <c r="RIP39" s="291"/>
      <c r="RIQ39" s="291"/>
      <c r="RIR39" s="291"/>
      <c r="RIS39" s="291"/>
      <c r="RIT39" s="291"/>
      <c r="RIU39" s="291"/>
      <c r="RIV39" s="291"/>
      <c r="RIW39" s="291"/>
      <c r="RIX39" s="291"/>
      <c r="RIY39" s="291"/>
      <c r="RIZ39" s="291"/>
      <c r="RJA39" s="291"/>
      <c r="RJB39" s="291"/>
      <c r="RJC39" s="291"/>
      <c r="RJD39" s="291"/>
      <c r="RJE39" s="291"/>
      <c r="RJF39" s="291"/>
      <c r="RJG39" s="291"/>
      <c r="RJH39" s="291"/>
      <c r="RJI39" s="291"/>
      <c r="RJJ39" s="291"/>
      <c r="RJK39" s="291"/>
      <c r="RJL39" s="291"/>
      <c r="RJM39" s="291"/>
      <c r="RJN39" s="291"/>
      <c r="RJO39" s="291"/>
      <c r="RJP39" s="291"/>
      <c r="RJQ39" s="291"/>
      <c r="RJR39" s="291"/>
      <c r="RJS39" s="291"/>
      <c r="RJT39" s="291"/>
      <c r="RJU39" s="291"/>
      <c r="RJV39" s="291"/>
      <c r="RJW39" s="291"/>
      <c r="RJX39" s="291"/>
      <c r="RJY39" s="291"/>
      <c r="RJZ39" s="291"/>
      <c r="RKA39" s="291"/>
      <c r="RKB39" s="291"/>
      <c r="RKC39" s="291"/>
      <c r="RKD39" s="291"/>
      <c r="RKE39" s="291"/>
      <c r="RKF39" s="291"/>
      <c r="RKG39" s="291"/>
      <c r="RKH39" s="291"/>
      <c r="RKI39" s="291"/>
      <c r="RKJ39" s="291"/>
      <c r="RKK39" s="291"/>
      <c r="RKL39" s="291"/>
      <c r="RKM39" s="291"/>
      <c r="RKN39" s="291"/>
      <c r="RKO39" s="291"/>
      <c r="RKP39" s="291"/>
      <c r="RKQ39" s="291"/>
      <c r="RKR39" s="291"/>
      <c r="RKS39" s="291"/>
      <c r="RKT39" s="291"/>
      <c r="RKU39" s="291"/>
      <c r="RKV39" s="291"/>
      <c r="RKW39" s="291"/>
      <c r="RKX39" s="291"/>
      <c r="RKY39" s="291"/>
      <c r="RKZ39" s="291"/>
      <c r="RLA39" s="291"/>
      <c r="RLB39" s="291"/>
      <c r="RLC39" s="291"/>
      <c r="RLD39" s="291"/>
      <c r="RLE39" s="291"/>
      <c r="RLF39" s="291"/>
      <c r="RLG39" s="291"/>
      <c r="RLH39" s="291"/>
      <c r="RLI39" s="291"/>
      <c r="RLJ39" s="291"/>
      <c r="RLK39" s="291"/>
      <c r="RLL39" s="291"/>
      <c r="RLM39" s="291"/>
      <c r="RLN39" s="291"/>
      <c r="RLO39" s="291"/>
      <c r="RLP39" s="291"/>
      <c r="RLQ39" s="291"/>
      <c r="RLR39" s="291"/>
      <c r="RLS39" s="291"/>
      <c r="RLT39" s="291"/>
      <c r="RLU39" s="291"/>
      <c r="RLV39" s="291"/>
      <c r="RLW39" s="291"/>
      <c r="RLX39" s="291"/>
      <c r="RLY39" s="291"/>
      <c r="RLZ39" s="291"/>
      <c r="RMA39" s="291"/>
      <c r="RMB39" s="291"/>
      <c r="RMC39" s="291"/>
      <c r="RMD39" s="291"/>
      <c r="RME39" s="291"/>
      <c r="RMF39" s="291"/>
      <c r="RMG39" s="291"/>
      <c r="RMH39" s="291"/>
      <c r="RMI39" s="291"/>
      <c r="RMJ39" s="291"/>
      <c r="RMK39" s="291"/>
      <c r="RML39" s="291"/>
      <c r="RMM39" s="291"/>
      <c r="RMN39" s="291"/>
      <c r="RMO39" s="291"/>
      <c r="RMP39" s="291"/>
      <c r="RMQ39" s="291"/>
      <c r="RMR39" s="291"/>
      <c r="RMS39" s="291"/>
      <c r="RMT39" s="291"/>
      <c r="RMU39" s="291"/>
      <c r="RMV39" s="291"/>
      <c r="RMW39" s="291"/>
      <c r="RMX39" s="291"/>
      <c r="RMY39" s="291"/>
      <c r="RMZ39" s="291"/>
      <c r="RNA39" s="291"/>
      <c r="RNB39" s="291"/>
      <c r="RNC39" s="291"/>
      <c r="RND39" s="291"/>
      <c r="RNE39" s="291"/>
      <c r="RNF39" s="291"/>
      <c r="RNG39" s="291"/>
      <c r="RNH39" s="291"/>
      <c r="RNI39" s="291"/>
      <c r="RNJ39" s="291"/>
      <c r="RNK39" s="291"/>
      <c r="RNL39" s="291"/>
      <c r="RNM39" s="291"/>
      <c r="RNN39" s="291"/>
      <c r="RNO39" s="291"/>
      <c r="RNP39" s="291"/>
      <c r="RNQ39" s="291"/>
      <c r="RNR39" s="291"/>
      <c r="RNS39" s="291"/>
      <c r="RNT39" s="291"/>
      <c r="RNU39" s="291"/>
      <c r="RNV39" s="291"/>
      <c r="RNW39" s="291"/>
      <c r="RNX39" s="291"/>
      <c r="RNY39" s="291"/>
      <c r="RNZ39" s="291"/>
      <c r="ROA39" s="291"/>
      <c r="ROB39" s="291"/>
      <c r="ROC39" s="291"/>
      <c r="ROD39" s="291"/>
      <c r="ROE39" s="291"/>
      <c r="ROF39" s="291"/>
      <c r="ROG39" s="291"/>
      <c r="ROH39" s="291"/>
      <c r="ROI39" s="291"/>
      <c r="ROJ39" s="291"/>
      <c r="ROK39" s="291"/>
      <c r="ROL39" s="291"/>
      <c r="ROM39" s="291"/>
      <c r="RON39" s="291"/>
      <c r="ROO39" s="291"/>
      <c r="ROP39" s="291"/>
      <c r="ROQ39" s="291"/>
      <c r="ROR39" s="291"/>
      <c r="ROS39" s="291"/>
      <c r="ROT39" s="291"/>
      <c r="ROU39" s="291"/>
      <c r="ROV39" s="291"/>
      <c r="ROW39" s="291"/>
      <c r="ROX39" s="291"/>
      <c r="ROY39" s="291"/>
      <c r="ROZ39" s="291"/>
      <c r="RPA39" s="291"/>
      <c r="RPB39" s="291"/>
      <c r="RPC39" s="291"/>
      <c r="RPD39" s="291"/>
      <c r="RPE39" s="291"/>
      <c r="RPF39" s="291"/>
      <c r="RPG39" s="291"/>
      <c r="RPH39" s="291"/>
      <c r="RPI39" s="291"/>
      <c r="RPJ39" s="291"/>
      <c r="RPK39" s="291"/>
      <c r="RPL39" s="291"/>
      <c r="RPM39" s="291"/>
      <c r="RPN39" s="291"/>
      <c r="RPO39" s="291"/>
      <c r="RPP39" s="291"/>
      <c r="RPQ39" s="291"/>
      <c r="RPR39" s="291"/>
      <c r="RPS39" s="291"/>
      <c r="RPT39" s="291"/>
      <c r="RPU39" s="291"/>
      <c r="RPV39" s="291"/>
      <c r="RPW39" s="291"/>
      <c r="RPX39" s="291"/>
      <c r="RPY39" s="291"/>
      <c r="RPZ39" s="291"/>
      <c r="RQA39" s="291"/>
      <c r="RQB39" s="291"/>
      <c r="RQC39" s="291"/>
      <c r="RQD39" s="291"/>
      <c r="RQE39" s="291"/>
      <c r="RQF39" s="291"/>
      <c r="RQG39" s="291"/>
      <c r="RQH39" s="291"/>
      <c r="RQI39" s="291"/>
      <c r="RQJ39" s="291"/>
      <c r="RQK39" s="291"/>
      <c r="RQL39" s="291"/>
      <c r="RQM39" s="291"/>
      <c r="RQN39" s="291"/>
      <c r="RQO39" s="291"/>
      <c r="RQP39" s="291"/>
      <c r="RQQ39" s="291"/>
      <c r="RQR39" s="291"/>
      <c r="RQS39" s="291"/>
      <c r="RQT39" s="291"/>
      <c r="RQU39" s="291"/>
      <c r="RQV39" s="291"/>
      <c r="RQW39" s="291"/>
      <c r="RQX39" s="291"/>
      <c r="RQY39" s="291"/>
      <c r="RQZ39" s="291"/>
      <c r="RRA39" s="291"/>
      <c r="RRB39" s="291"/>
      <c r="RRC39" s="291"/>
      <c r="RRD39" s="291"/>
      <c r="RRE39" s="291"/>
      <c r="RRF39" s="291"/>
      <c r="RRG39" s="291"/>
      <c r="RRH39" s="291"/>
      <c r="RRI39" s="291"/>
      <c r="RRJ39" s="291"/>
      <c r="RRK39" s="291"/>
      <c r="RRL39" s="291"/>
      <c r="RRM39" s="291"/>
      <c r="RRN39" s="291"/>
      <c r="RRO39" s="291"/>
      <c r="RRP39" s="291"/>
      <c r="RRQ39" s="291"/>
      <c r="RRR39" s="291"/>
      <c r="RRS39" s="291"/>
      <c r="RRT39" s="291"/>
      <c r="RRU39" s="291"/>
      <c r="RRV39" s="291"/>
      <c r="RRW39" s="291"/>
      <c r="RRX39" s="291"/>
      <c r="RRY39" s="291"/>
      <c r="RRZ39" s="291"/>
      <c r="RSA39" s="291"/>
      <c r="RSB39" s="291"/>
      <c r="RSC39" s="291"/>
      <c r="RSD39" s="291"/>
      <c r="RSE39" s="291"/>
      <c r="RSF39" s="291"/>
      <c r="RSG39" s="291"/>
      <c r="RSH39" s="291"/>
      <c r="RSI39" s="291"/>
      <c r="RSJ39" s="291"/>
      <c r="RSK39" s="291"/>
      <c r="RSL39" s="291"/>
      <c r="RSM39" s="291"/>
      <c r="RSN39" s="291"/>
      <c r="RSO39" s="291"/>
      <c r="RSP39" s="291"/>
      <c r="RSQ39" s="291"/>
      <c r="RSR39" s="291"/>
      <c r="RSS39" s="291"/>
      <c r="RST39" s="291"/>
      <c r="RSU39" s="291"/>
      <c r="RSV39" s="291"/>
      <c r="RSW39" s="291"/>
      <c r="RSX39" s="291"/>
      <c r="RSY39" s="291"/>
      <c r="RSZ39" s="291"/>
      <c r="RTA39" s="291"/>
      <c r="RTB39" s="291"/>
      <c r="RTC39" s="291"/>
      <c r="RTD39" s="291"/>
      <c r="RTE39" s="291"/>
      <c r="RTF39" s="291"/>
      <c r="RTG39" s="291"/>
      <c r="RTH39" s="291"/>
      <c r="RTI39" s="291"/>
      <c r="RTJ39" s="291"/>
      <c r="RTK39" s="291"/>
      <c r="RTL39" s="291"/>
      <c r="RTM39" s="291"/>
      <c r="RTN39" s="291"/>
      <c r="RTO39" s="291"/>
      <c r="RTP39" s="291"/>
      <c r="RTQ39" s="291"/>
      <c r="RTR39" s="291"/>
      <c r="RTS39" s="291"/>
      <c r="RTT39" s="291"/>
      <c r="RTU39" s="291"/>
      <c r="RTV39" s="291"/>
      <c r="RTW39" s="291"/>
      <c r="RTX39" s="291"/>
      <c r="RTY39" s="291"/>
      <c r="RTZ39" s="291"/>
      <c r="RUA39" s="291"/>
      <c r="RUB39" s="291"/>
      <c r="RUC39" s="291"/>
      <c r="RUD39" s="291"/>
      <c r="RUE39" s="291"/>
      <c r="RUF39" s="291"/>
      <c r="RUG39" s="291"/>
      <c r="RUH39" s="291"/>
      <c r="RUI39" s="291"/>
      <c r="RUJ39" s="291"/>
      <c r="RUK39" s="291"/>
      <c r="RUL39" s="291"/>
      <c r="RUM39" s="291"/>
      <c r="RUN39" s="291"/>
      <c r="RUO39" s="291"/>
      <c r="RUP39" s="291"/>
      <c r="RUQ39" s="291"/>
      <c r="RUR39" s="291"/>
      <c r="RUS39" s="291"/>
      <c r="RUT39" s="291"/>
      <c r="RUU39" s="291"/>
      <c r="RUV39" s="291"/>
      <c r="RUW39" s="291"/>
      <c r="RUX39" s="291"/>
      <c r="RUY39" s="291"/>
      <c r="RUZ39" s="291"/>
      <c r="RVA39" s="291"/>
      <c r="RVB39" s="291"/>
      <c r="RVC39" s="291"/>
      <c r="RVD39" s="291"/>
      <c r="RVE39" s="291"/>
      <c r="RVF39" s="291"/>
      <c r="RVG39" s="291"/>
      <c r="RVH39" s="291"/>
      <c r="RVI39" s="291"/>
      <c r="RVJ39" s="291"/>
      <c r="RVK39" s="291"/>
      <c r="RVL39" s="291"/>
      <c r="RVM39" s="291"/>
      <c r="RVN39" s="291"/>
      <c r="RVO39" s="291"/>
      <c r="RVP39" s="291"/>
      <c r="RVQ39" s="291"/>
      <c r="RVR39" s="291"/>
      <c r="RVS39" s="291"/>
      <c r="RVT39" s="291"/>
      <c r="RVU39" s="291"/>
      <c r="RVV39" s="291"/>
      <c r="RVW39" s="291"/>
      <c r="RVX39" s="291"/>
      <c r="RVY39" s="291"/>
      <c r="RVZ39" s="291"/>
      <c r="RWA39" s="291"/>
      <c r="RWB39" s="291"/>
      <c r="RWC39" s="291"/>
      <c r="RWD39" s="291"/>
      <c r="RWE39" s="291"/>
      <c r="RWF39" s="291"/>
      <c r="RWG39" s="291"/>
      <c r="RWH39" s="291"/>
      <c r="RWI39" s="291"/>
      <c r="RWJ39" s="291"/>
      <c r="RWK39" s="291"/>
      <c r="RWL39" s="291"/>
      <c r="RWM39" s="291"/>
      <c r="RWN39" s="291"/>
      <c r="RWO39" s="291"/>
      <c r="RWP39" s="291"/>
      <c r="RWQ39" s="291"/>
      <c r="RWR39" s="291"/>
      <c r="RWS39" s="291"/>
      <c r="RWT39" s="291"/>
      <c r="RWU39" s="291"/>
      <c r="RWV39" s="291"/>
      <c r="RWW39" s="291"/>
      <c r="RWX39" s="291"/>
      <c r="RWY39" s="291"/>
      <c r="RWZ39" s="291"/>
      <c r="RXA39" s="291"/>
      <c r="RXB39" s="291"/>
      <c r="RXC39" s="291"/>
      <c r="RXD39" s="291"/>
      <c r="RXE39" s="291"/>
      <c r="RXF39" s="291"/>
      <c r="RXG39" s="291"/>
      <c r="RXH39" s="291"/>
      <c r="RXI39" s="291"/>
      <c r="RXJ39" s="291"/>
      <c r="RXK39" s="291"/>
      <c r="RXL39" s="291"/>
      <c r="RXM39" s="291"/>
      <c r="RXN39" s="291"/>
      <c r="RXO39" s="291"/>
      <c r="RXP39" s="291"/>
      <c r="RXQ39" s="291"/>
      <c r="RXR39" s="291"/>
      <c r="RXS39" s="291"/>
      <c r="RXT39" s="291"/>
      <c r="RXU39" s="291"/>
      <c r="RXV39" s="291"/>
      <c r="RXW39" s="291"/>
      <c r="RXX39" s="291"/>
      <c r="RXY39" s="291"/>
      <c r="RXZ39" s="291"/>
      <c r="RYA39" s="291"/>
      <c r="RYB39" s="291"/>
      <c r="RYC39" s="291"/>
      <c r="RYD39" s="291"/>
      <c r="RYE39" s="291"/>
      <c r="RYF39" s="291"/>
      <c r="RYG39" s="291"/>
      <c r="RYH39" s="291"/>
      <c r="RYI39" s="291"/>
      <c r="RYJ39" s="291"/>
      <c r="RYK39" s="291"/>
      <c r="RYL39" s="291"/>
      <c r="RYM39" s="291"/>
      <c r="RYN39" s="291"/>
      <c r="RYO39" s="291"/>
      <c r="RYP39" s="291"/>
      <c r="RYQ39" s="291"/>
      <c r="RYR39" s="291"/>
      <c r="RYS39" s="291"/>
      <c r="RYT39" s="291"/>
      <c r="RYU39" s="291"/>
      <c r="RYV39" s="291"/>
      <c r="RYW39" s="291"/>
      <c r="RYX39" s="291"/>
      <c r="RYY39" s="291"/>
      <c r="RYZ39" s="291"/>
      <c r="RZA39" s="291"/>
      <c r="RZB39" s="291"/>
      <c r="RZC39" s="291"/>
      <c r="RZD39" s="291"/>
      <c r="RZE39" s="291"/>
      <c r="RZF39" s="291"/>
      <c r="RZG39" s="291"/>
      <c r="RZH39" s="291"/>
      <c r="RZI39" s="291"/>
      <c r="RZJ39" s="291"/>
      <c r="RZK39" s="291"/>
      <c r="RZL39" s="291"/>
      <c r="RZM39" s="291"/>
      <c r="RZN39" s="291"/>
      <c r="RZO39" s="291"/>
      <c r="RZP39" s="291"/>
      <c r="RZQ39" s="291"/>
      <c r="RZR39" s="291"/>
      <c r="RZS39" s="291"/>
      <c r="RZT39" s="291"/>
      <c r="RZU39" s="291"/>
      <c r="RZV39" s="291"/>
      <c r="RZW39" s="291"/>
      <c r="RZX39" s="291"/>
      <c r="RZY39" s="291"/>
      <c r="RZZ39" s="291"/>
      <c r="SAA39" s="291"/>
      <c r="SAB39" s="291"/>
      <c r="SAC39" s="291"/>
      <c r="SAD39" s="291"/>
      <c r="SAE39" s="291"/>
      <c r="SAF39" s="291"/>
      <c r="SAG39" s="291"/>
      <c r="SAH39" s="291"/>
      <c r="SAI39" s="291"/>
      <c r="SAJ39" s="291"/>
      <c r="SAK39" s="291"/>
      <c r="SAL39" s="291"/>
      <c r="SAM39" s="291"/>
      <c r="SAN39" s="291"/>
      <c r="SAO39" s="291"/>
      <c r="SAP39" s="291"/>
      <c r="SAQ39" s="291"/>
      <c r="SAR39" s="291"/>
      <c r="SAS39" s="291"/>
      <c r="SAT39" s="291"/>
      <c r="SAU39" s="291"/>
      <c r="SAV39" s="291"/>
      <c r="SAW39" s="291"/>
      <c r="SAX39" s="291"/>
      <c r="SAY39" s="291"/>
      <c r="SAZ39" s="291"/>
      <c r="SBA39" s="291"/>
      <c r="SBB39" s="291"/>
      <c r="SBC39" s="291"/>
      <c r="SBD39" s="291"/>
      <c r="SBE39" s="291"/>
      <c r="SBF39" s="291"/>
      <c r="SBG39" s="291"/>
      <c r="SBH39" s="291"/>
      <c r="SBI39" s="291"/>
      <c r="SBJ39" s="291"/>
      <c r="SBK39" s="291"/>
      <c r="SBL39" s="291"/>
      <c r="SBM39" s="291"/>
      <c r="SBN39" s="291"/>
      <c r="SBO39" s="291"/>
      <c r="SBP39" s="291"/>
      <c r="SBQ39" s="291"/>
      <c r="SBR39" s="291"/>
      <c r="SBS39" s="291"/>
      <c r="SBT39" s="291"/>
      <c r="SBU39" s="291"/>
      <c r="SBV39" s="291"/>
      <c r="SBW39" s="291"/>
      <c r="SBX39" s="291"/>
      <c r="SBY39" s="291"/>
      <c r="SBZ39" s="291"/>
      <c r="SCA39" s="291"/>
      <c r="SCB39" s="291"/>
      <c r="SCC39" s="291"/>
      <c r="SCD39" s="291"/>
      <c r="SCE39" s="291"/>
      <c r="SCF39" s="291"/>
      <c r="SCG39" s="291"/>
      <c r="SCH39" s="291"/>
      <c r="SCI39" s="291"/>
      <c r="SCJ39" s="291"/>
      <c r="SCK39" s="291"/>
      <c r="SCL39" s="291"/>
      <c r="SCM39" s="291"/>
      <c r="SCN39" s="291"/>
      <c r="SCO39" s="291"/>
      <c r="SCP39" s="291"/>
      <c r="SCQ39" s="291"/>
      <c r="SCR39" s="291"/>
      <c r="SCS39" s="291"/>
      <c r="SCT39" s="291"/>
      <c r="SCU39" s="291"/>
      <c r="SCV39" s="291"/>
      <c r="SCW39" s="291"/>
      <c r="SCX39" s="291"/>
      <c r="SCY39" s="291"/>
      <c r="SCZ39" s="291"/>
      <c r="SDA39" s="291"/>
      <c r="SDB39" s="291"/>
      <c r="SDC39" s="291"/>
      <c r="SDD39" s="291"/>
      <c r="SDE39" s="291"/>
      <c r="SDF39" s="291"/>
      <c r="SDG39" s="291"/>
      <c r="SDH39" s="291"/>
      <c r="SDI39" s="291"/>
      <c r="SDJ39" s="291"/>
      <c r="SDK39" s="291"/>
      <c r="SDL39" s="291"/>
      <c r="SDM39" s="291"/>
      <c r="SDN39" s="291"/>
      <c r="SDO39" s="291"/>
      <c r="SDP39" s="291"/>
      <c r="SDQ39" s="291"/>
      <c r="SDR39" s="291"/>
      <c r="SDS39" s="291"/>
      <c r="SDT39" s="291"/>
      <c r="SDU39" s="291"/>
      <c r="SDV39" s="291"/>
      <c r="SDW39" s="291"/>
      <c r="SDX39" s="291"/>
      <c r="SDY39" s="291"/>
      <c r="SDZ39" s="291"/>
      <c r="SEA39" s="291"/>
      <c r="SEB39" s="291"/>
      <c r="SEC39" s="291"/>
      <c r="SED39" s="291"/>
      <c r="SEE39" s="291"/>
      <c r="SEF39" s="291"/>
      <c r="SEG39" s="291"/>
      <c r="SEH39" s="291"/>
      <c r="SEI39" s="291"/>
      <c r="SEJ39" s="291"/>
      <c r="SEK39" s="291"/>
      <c r="SEL39" s="291"/>
      <c r="SEM39" s="291"/>
      <c r="SEN39" s="291"/>
      <c r="SEO39" s="291"/>
      <c r="SEP39" s="291"/>
      <c r="SEQ39" s="291"/>
      <c r="SER39" s="291"/>
      <c r="SES39" s="291"/>
      <c r="SET39" s="291"/>
      <c r="SEU39" s="291"/>
      <c r="SEV39" s="291"/>
      <c r="SEW39" s="291"/>
      <c r="SEX39" s="291"/>
      <c r="SEY39" s="291"/>
      <c r="SEZ39" s="291"/>
      <c r="SFA39" s="291"/>
      <c r="SFB39" s="291"/>
      <c r="SFC39" s="291"/>
      <c r="SFD39" s="291"/>
      <c r="SFE39" s="291"/>
      <c r="SFF39" s="291"/>
      <c r="SFG39" s="291"/>
      <c r="SFH39" s="291"/>
      <c r="SFI39" s="291"/>
      <c r="SFJ39" s="291"/>
      <c r="SFK39" s="291"/>
      <c r="SFL39" s="291"/>
      <c r="SFM39" s="291"/>
      <c r="SFN39" s="291"/>
      <c r="SFO39" s="291"/>
      <c r="SFP39" s="291"/>
      <c r="SFQ39" s="291"/>
      <c r="SFR39" s="291"/>
      <c r="SFS39" s="291"/>
      <c r="SFT39" s="291"/>
      <c r="SFU39" s="291"/>
      <c r="SFV39" s="291"/>
      <c r="SFW39" s="291"/>
      <c r="SFX39" s="291"/>
      <c r="SFY39" s="291"/>
      <c r="SFZ39" s="291"/>
      <c r="SGA39" s="291"/>
      <c r="SGB39" s="291"/>
      <c r="SGC39" s="291"/>
      <c r="SGD39" s="291"/>
      <c r="SGE39" s="291"/>
      <c r="SGF39" s="291"/>
      <c r="SGG39" s="291"/>
      <c r="SGH39" s="291"/>
      <c r="SGI39" s="291"/>
      <c r="SGJ39" s="291"/>
      <c r="SGK39" s="291"/>
      <c r="SGL39" s="291"/>
      <c r="SGM39" s="291"/>
      <c r="SGN39" s="291"/>
      <c r="SGO39" s="291"/>
      <c r="SGP39" s="291"/>
      <c r="SGQ39" s="291"/>
      <c r="SGR39" s="291"/>
      <c r="SGS39" s="291"/>
      <c r="SGT39" s="291"/>
      <c r="SGU39" s="291"/>
      <c r="SGV39" s="291"/>
      <c r="SGW39" s="291"/>
      <c r="SGX39" s="291"/>
      <c r="SGY39" s="291"/>
      <c r="SGZ39" s="291"/>
      <c r="SHA39" s="291"/>
      <c r="SHB39" s="291"/>
      <c r="SHC39" s="291"/>
      <c r="SHD39" s="291"/>
      <c r="SHE39" s="291"/>
      <c r="SHF39" s="291"/>
      <c r="SHG39" s="291"/>
      <c r="SHH39" s="291"/>
      <c r="SHI39" s="291"/>
      <c r="SHJ39" s="291"/>
      <c r="SHK39" s="291"/>
      <c r="SHL39" s="291"/>
      <c r="SHM39" s="291"/>
      <c r="SHN39" s="291"/>
      <c r="SHO39" s="291"/>
      <c r="SHP39" s="291"/>
      <c r="SHQ39" s="291"/>
      <c r="SHR39" s="291"/>
      <c r="SHS39" s="291"/>
      <c r="SHT39" s="291"/>
      <c r="SHU39" s="291"/>
      <c r="SHV39" s="291"/>
      <c r="SHW39" s="291"/>
      <c r="SHX39" s="291"/>
      <c r="SHY39" s="291"/>
      <c r="SHZ39" s="291"/>
      <c r="SIA39" s="291"/>
      <c r="SIB39" s="291"/>
      <c r="SIC39" s="291"/>
      <c r="SID39" s="291"/>
      <c r="SIE39" s="291"/>
      <c r="SIF39" s="291"/>
      <c r="SIG39" s="291"/>
      <c r="SIH39" s="291"/>
      <c r="SII39" s="291"/>
      <c r="SIJ39" s="291"/>
      <c r="SIK39" s="291"/>
      <c r="SIL39" s="291"/>
      <c r="SIM39" s="291"/>
      <c r="SIN39" s="291"/>
      <c r="SIO39" s="291"/>
      <c r="SIP39" s="291"/>
      <c r="SIQ39" s="291"/>
      <c r="SIR39" s="291"/>
      <c r="SIS39" s="291"/>
      <c r="SIT39" s="291"/>
      <c r="SIU39" s="291"/>
      <c r="SIV39" s="291"/>
      <c r="SIW39" s="291"/>
      <c r="SIX39" s="291"/>
      <c r="SIY39" s="291"/>
      <c r="SIZ39" s="291"/>
      <c r="SJA39" s="291"/>
      <c r="SJB39" s="291"/>
      <c r="SJC39" s="291"/>
      <c r="SJD39" s="291"/>
      <c r="SJE39" s="291"/>
      <c r="SJF39" s="291"/>
      <c r="SJG39" s="291"/>
      <c r="SJH39" s="291"/>
      <c r="SJI39" s="291"/>
      <c r="SJJ39" s="291"/>
      <c r="SJK39" s="291"/>
      <c r="SJL39" s="291"/>
      <c r="SJM39" s="291"/>
      <c r="SJN39" s="291"/>
      <c r="SJO39" s="291"/>
      <c r="SJP39" s="291"/>
      <c r="SJQ39" s="291"/>
      <c r="SJR39" s="291"/>
      <c r="SJS39" s="291"/>
      <c r="SJT39" s="291"/>
      <c r="SJU39" s="291"/>
      <c r="SJV39" s="291"/>
      <c r="SJW39" s="291"/>
      <c r="SJX39" s="291"/>
      <c r="SJY39" s="291"/>
      <c r="SJZ39" s="291"/>
      <c r="SKA39" s="291"/>
      <c r="SKB39" s="291"/>
      <c r="SKC39" s="291"/>
      <c r="SKD39" s="291"/>
      <c r="SKE39" s="291"/>
      <c r="SKF39" s="291"/>
      <c r="SKG39" s="291"/>
      <c r="SKH39" s="291"/>
      <c r="SKI39" s="291"/>
      <c r="SKJ39" s="291"/>
      <c r="SKK39" s="291"/>
      <c r="SKL39" s="291"/>
      <c r="SKM39" s="291"/>
      <c r="SKN39" s="291"/>
      <c r="SKO39" s="291"/>
      <c r="SKP39" s="291"/>
      <c r="SKQ39" s="291"/>
      <c r="SKR39" s="291"/>
      <c r="SKS39" s="291"/>
      <c r="SKT39" s="291"/>
      <c r="SKU39" s="291"/>
      <c r="SKV39" s="291"/>
      <c r="SKW39" s="291"/>
      <c r="SKX39" s="291"/>
      <c r="SKY39" s="291"/>
      <c r="SKZ39" s="291"/>
      <c r="SLA39" s="291"/>
      <c r="SLB39" s="291"/>
      <c r="SLC39" s="291"/>
      <c r="SLD39" s="291"/>
      <c r="SLE39" s="291"/>
      <c r="SLF39" s="291"/>
      <c r="SLG39" s="291"/>
      <c r="SLH39" s="291"/>
      <c r="SLI39" s="291"/>
      <c r="SLJ39" s="291"/>
      <c r="SLK39" s="291"/>
      <c r="SLL39" s="291"/>
      <c r="SLM39" s="291"/>
      <c r="SLN39" s="291"/>
      <c r="SLO39" s="291"/>
      <c r="SLP39" s="291"/>
      <c r="SLQ39" s="291"/>
      <c r="SLR39" s="291"/>
      <c r="SLS39" s="291"/>
      <c r="SLT39" s="291"/>
      <c r="SLU39" s="291"/>
      <c r="SLV39" s="291"/>
      <c r="SLW39" s="291"/>
      <c r="SLX39" s="291"/>
      <c r="SLY39" s="291"/>
      <c r="SLZ39" s="291"/>
      <c r="SMA39" s="291"/>
      <c r="SMB39" s="291"/>
      <c r="SMC39" s="291"/>
      <c r="SMD39" s="291"/>
      <c r="SME39" s="291"/>
      <c r="SMF39" s="291"/>
      <c r="SMG39" s="291"/>
      <c r="SMH39" s="291"/>
      <c r="SMI39" s="291"/>
      <c r="SMJ39" s="291"/>
      <c r="SMK39" s="291"/>
      <c r="SML39" s="291"/>
      <c r="SMM39" s="291"/>
      <c r="SMN39" s="291"/>
      <c r="SMO39" s="291"/>
      <c r="SMP39" s="291"/>
      <c r="SMQ39" s="291"/>
      <c r="SMR39" s="291"/>
      <c r="SMS39" s="291"/>
      <c r="SMT39" s="291"/>
      <c r="SMU39" s="291"/>
      <c r="SMV39" s="291"/>
      <c r="SMW39" s="291"/>
      <c r="SMX39" s="291"/>
      <c r="SMY39" s="291"/>
      <c r="SMZ39" s="291"/>
      <c r="SNA39" s="291"/>
      <c r="SNB39" s="291"/>
      <c r="SNC39" s="291"/>
      <c r="SND39" s="291"/>
      <c r="SNE39" s="291"/>
      <c r="SNF39" s="291"/>
      <c r="SNG39" s="291"/>
      <c r="SNH39" s="291"/>
      <c r="SNI39" s="291"/>
      <c r="SNJ39" s="291"/>
      <c r="SNK39" s="291"/>
      <c r="SNL39" s="291"/>
      <c r="SNM39" s="291"/>
      <c r="SNN39" s="291"/>
      <c r="SNO39" s="291"/>
      <c r="SNP39" s="291"/>
      <c r="SNQ39" s="291"/>
      <c r="SNR39" s="291"/>
      <c r="SNS39" s="291"/>
      <c r="SNT39" s="291"/>
      <c r="SNU39" s="291"/>
      <c r="SNV39" s="291"/>
      <c r="SNW39" s="291"/>
      <c r="SNX39" s="291"/>
      <c r="SNY39" s="291"/>
      <c r="SNZ39" s="291"/>
      <c r="SOA39" s="291"/>
      <c r="SOB39" s="291"/>
      <c r="SOC39" s="291"/>
      <c r="SOD39" s="291"/>
      <c r="SOE39" s="291"/>
      <c r="SOF39" s="291"/>
      <c r="SOG39" s="291"/>
      <c r="SOH39" s="291"/>
      <c r="SOI39" s="291"/>
      <c r="SOJ39" s="291"/>
      <c r="SOK39" s="291"/>
      <c r="SOL39" s="291"/>
      <c r="SOM39" s="291"/>
      <c r="SON39" s="291"/>
      <c r="SOO39" s="291"/>
      <c r="SOP39" s="291"/>
      <c r="SOQ39" s="291"/>
      <c r="SOR39" s="291"/>
      <c r="SOS39" s="291"/>
      <c r="SOT39" s="291"/>
      <c r="SOU39" s="291"/>
      <c r="SOV39" s="291"/>
      <c r="SOW39" s="291"/>
      <c r="SOX39" s="291"/>
      <c r="SOY39" s="291"/>
      <c r="SOZ39" s="291"/>
      <c r="SPA39" s="291"/>
      <c r="SPB39" s="291"/>
      <c r="SPC39" s="291"/>
      <c r="SPD39" s="291"/>
      <c r="SPE39" s="291"/>
      <c r="SPF39" s="291"/>
      <c r="SPG39" s="291"/>
      <c r="SPH39" s="291"/>
      <c r="SPI39" s="291"/>
      <c r="SPJ39" s="291"/>
      <c r="SPK39" s="291"/>
      <c r="SPL39" s="291"/>
      <c r="SPM39" s="291"/>
      <c r="SPN39" s="291"/>
      <c r="SPO39" s="291"/>
      <c r="SPP39" s="291"/>
      <c r="SPQ39" s="291"/>
      <c r="SPR39" s="291"/>
      <c r="SPS39" s="291"/>
      <c r="SPT39" s="291"/>
      <c r="SPU39" s="291"/>
      <c r="SPV39" s="291"/>
      <c r="SPW39" s="291"/>
      <c r="SPX39" s="291"/>
      <c r="SPY39" s="291"/>
      <c r="SPZ39" s="291"/>
      <c r="SQA39" s="291"/>
      <c r="SQB39" s="291"/>
      <c r="SQC39" s="291"/>
      <c r="SQD39" s="291"/>
      <c r="SQE39" s="291"/>
      <c r="SQF39" s="291"/>
      <c r="SQG39" s="291"/>
      <c r="SQH39" s="291"/>
      <c r="SQI39" s="291"/>
      <c r="SQJ39" s="291"/>
      <c r="SQK39" s="291"/>
      <c r="SQL39" s="291"/>
      <c r="SQM39" s="291"/>
      <c r="SQN39" s="291"/>
      <c r="SQO39" s="291"/>
      <c r="SQP39" s="291"/>
      <c r="SQQ39" s="291"/>
      <c r="SQR39" s="291"/>
      <c r="SQS39" s="291"/>
      <c r="SQT39" s="291"/>
      <c r="SQU39" s="291"/>
      <c r="SQV39" s="291"/>
      <c r="SQW39" s="291"/>
      <c r="SQX39" s="291"/>
      <c r="SQY39" s="291"/>
      <c r="SQZ39" s="291"/>
      <c r="SRA39" s="291"/>
      <c r="SRB39" s="291"/>
      <c r="SRC39" s="291"/>
      <c r="SRD39" s="291"/>
      <c r="SRE39" s="291"/>
      <c r="SRF39" s="291"/>
      <c r="SRG39" s="291"/>
      <c r="SRH39" s="291"/>
      <c r="SRI39" s="291"/>
      <c r="SRJ39" s="291"/>
      <c r="SRK39" s="291"/>
      <c r="SRL39" s="291"/>
      <c r="SRM39" s="291"/>
      <c r="SRN39" s="291"/>
      <c r="SRO39" s="291"/>
      <c r="SRP39" s="291"/>
      <c r="SRQ39" s="291"/>
      <c r="SRR39" s="291"/>
      <c r="SRS39" s="291"/>
      <c r="SRT39" s="291"/>
      <c r="SRU39" s="291"/>
      <c r="SRV39" s="291"/>
      <c r="SRW39" s="291"/>
      <c r="SRX39" s="291"/>
      <c r="SRY39" s="291"/>
      <c r="SRZ39" s="291"/>
      <c r="SSA39" s="291"/>
      <c r="SSB39" s="291"/>
      <c r="SSC39" s="291"/>
      <c r="SSD39" s="291"/>
      <c r="SSE39" s="291"/>
      <c r="SSF39" s="291"/>
      <c r="SSG39" s="291"/>
      <c r="SSH39" s="291"/>
      <c r="SSI39" s="291"/>
      <c r="SSJ39" s="291"/>
      <c r="SSK39" s="291"/>
      <c r="SSL39" s="291"/>
      <c r="SSM39" s="291"/>
      <c r="SSN39" s="291"/>
      <c r="SSO39" s="291"/>
      <c r="SSP39" s="291"/>
      <c r="SSQ39" s="291"/>
      <c r="SSR39" s="291"/>
      <c r="SSS39" s="291"/>
      <c r="SST39" s="291"/>
      <c r="SSU39" s="291"/>
      <c r="SSV39" s="291"/>
      <c r="SSW39" s="291"/>
      <c r="SSX39" s="291"/>
      <c r="SSY39" s="291"/>
      <c r="SSZ39" s="291"/>
      <c r="STA39" s="291"/>
      <c r="STB39" s="291"/>
      <c r="STC39" s="291"/>
      <c r="STD39" s="291"/>
      <c r="STE39" s="291"/>
      <c r="STF39" s="291"/>
      <c r="STG39" s="291"/>
      <c r="STH39" s="291"/>
      <c r="STI39" s="291"/>
      <c r="STJ39" s="291"/>
      <c r="STK39" s="291"/>
      <c r="STL39" s="291"/>
      <c r="STM39" s="291"/>
      <c r="STN39" s="291"/>
      <c r="STO39" s="291"/>
      <c r="STP39" s="291"/>
      <c r="STQ39" s="291"/>
      <c r="STR39" s="291"/>
      <c r="STS39" s="291"/>
      <c r="STT39" s="291"/>
      <c r="STU39" s="291"/>
      <c r="STV39" s="291"/>
      <c r="STW39" s="291"/>
      <c r="STX39" s="291"/>
      <c r="STY39" s="291"/>
      <c r="STZ39" s="291"/>
      <c r="SUA39" s="291"/>
      <c r="SUB39" s="291"/>
      <c r="SUC39" s="291"/>
      <c r="SUD39" s="291"/>
      <c r="SUE39" s="291"/>
      <c r="SUF39" s="291"/>
      <c r="SUG39" s="291"/>
      <c r="SUH39" s="291"/>
      <c r="SUI39" s="291"/>
      <c r="SUJ39" s="291"/>
      <c r="SUK39" s="291"/>
      <c r="SUL39" s="291"/>
      <c r="SUM39" s="291"/>
      <c r="SUN39" s="291"/>
      <c r="SUO39" s="291"/>
      <c r="SUP39" s="291"/>
      <c r="SUQ39" s="291"/>
      <c r="SUR39" s="291"/>
      <c r="SUS39" s="291"/>
      <c r="SUT39" s="291"/>
      <c r="SUU39" s="291"/>
      <c r="SUV39" s="291"/>
      <c r="SUW39" s="291"/>
      <c r="SUX39" s="291"/>
      <c r="SUY39" s="291"/>
      <c r="SUZ39" s="291"/>
      <c r="SVA39" s="291"/>
      <c r="SVB39" s="291"/>
      <c r="SVC39" s="291"/>
      <c r="SVD39" s="291"/>
      <c r="SVE39" s="291"/>
      <c r="SVF39" s="291"/>
      <c r="SVG39" s="291"/>
      <c r="SVH39" s="291"/>
      <c r="SVI39" s="291"/>
      <c r="SVJ39" s="291"/>
      <c r="SVK39" s="291"/>
      <c r="SVL39" s="291"/>
      <c r="SVM39" s="291"/>
      <c r="SVN39" s="291"/>
      <c r="SVO39" s="291"/>
      <c r="SVP39" s="291"/>
      <c r="SVQ39" s="291"/>
      <c r="SVR39" s="291"/>
      <c r="SVS39" s="291"/>
      <c r="SVT39" s="291"/>
      <c r="SVU39" s="291"/>
      <c r="SVV39" s="291"/>
      <c r="SVW39" s="291"/>
      <c r="SVX39" s="291"/>
      <c r="SVY39" s="291"/>
      <c r="SVZ39" s="291"/>
      <c r="SWA39" s="291"/>
      <c r="SWB39" s="291"/>
      <c r="SWC39" s="291"/>
      <c r="SWD39" s="291"/>
      <c r="SWE39" s="291"/>
      <c r="SWF39" s="291"/>
      <c r="SWG39" s="291"/>
      <c r="SWH39" s="291"/>
      <c r="SWI39" s="291"/>
      <c r="SWJ39" s="291"/>
      <c r="SWK39" s="291"/>
      <c r="SWL39" s="291"/>
      <c r="SWM39" s="291"/>
      <c r="SWN39" s="291"/>
      <c r="SWO39" s="291"/>
      <c r="SWP39" s="291"/>
      <c r="SWQ39" s="291"/>
      <c r="SWR39" s="291"/>
      <c r="SWS39" s="291"/>
      <c r="SWT39" s="291"/>
      <c r="SWU39" s="291"/>
      <c r="SWV39" s="291"/>
      <c r="SWW39" s="291"/>
      <c r="SWX39" s="291"/>
      <c r="SWY39" s="291"/>
      <c r="SWZ39" s="291"/>
      <c r="SXA39" s="291"/>
      <c r="SXB39" s="291"/>
      <c r="SXC39" s="291"/>
      <c r="SXD39" s="291"/>
      <c r="SXE39" s="291"/>
      <c r="SXF39" s="291"/>
      <c r="SXG39" s="291"/>
      <c r="SXH39" s="291"/>
      <c r="SXI39" s="291"/>
      <c r="SXJ39" s="291"/>
      <c r="SXK39" s="291"/>
      <c r="SXL39" s="291"/>
      <c r="SXM39" s="291"/>
      <c r="SXN39" s="291"/>
      <c r="SXO39" s="291"/>
      <c r="SXP39" s="291"/>
      <c r="SXQ39" s="291"/>
      <c r="SXR39" s="291"/>
      <c r="SXS39" s="291"/>
      <c r="SXT39" s="291"/>
      <c r="SXU39" s="291"/>
      <c r="SXV39" s="291"/>
      <c r="SXW39" s="291"/>
      <c r="SXX39" s="291"/>
      <c r="SXY39" s="291"/>
      <c r="SXZ39" s="291"/>
      <c r="SYA39" s="291"/>
      <c r="SYB39" s="291"/>
      <c r="SYC39" s="291"/>
      <c r="SYD39" s="291"/>
      <c r="SYE39" s="291"/>
      <c r="SYF39" s="291"/>
      <c r="SYG39" s="291"/>
      <c r="SYH39" s="291"/>
      <c r="SYI39" s="291"/>
      <c r="SYJ39" s="291"/>
      <c r="SYK39" s="291"/>
      <c r="SYL39" s="291"/>
      <c r="SYM39" s="291"/>
      <c r="SYN39" s="291"/>
      <c r="SYO39" s="291"/>
      <c r="SYP39" s="291"/>
      <c r="SYQ39" s="291"/>
      <c r="SYR39" s="291"/>
      <c r="SYS39" s="291"/>
      <c r="SYT39" s="291"/>
      <c r="SYU39" s="291"/>
      <c r="SYV39" s="291"/>
      <c r="SYW39" s="291"/>
      <c r="SYX39" s="291"/>
      <c r="SYY39" s="291"/>
      <c r="SYZ39" s="291"/>
      <c r="SZA39" s="291"/>
      <c r="SZB39" s="291"/>
      <c r="SZC39" s="291"/>
      <c r="SZD39" s="291"/>
      <c r="SZE39" s="291"/>
      <c r="SZF39" s="291"/>
      <c r="SZG39" s="291"/>
      <c r="SZH39" s="291"/>
      <c r="SZI39" s="291"/>
      <c r="SZJ39" s="291"/>
      <c r="SZK39" s="291"/>
      <c r="SZL39" s="291"/>
      <c r="SZM39" s="291"/>
      <c r="SZN39" s="291"/>
      <c r="SZO39" s="291"/>
      <c r="SZP39" s="291"/>
      <c r="SZQ39" s="291"/>
      <c r="SZR39" s="291"/>
      <c r="SZS39" s="291"/>
      <c r="SZT39" s="291"/>
      <c r="SZU39" s="291"/>
      <c r="SZV39" s="291"/>
      <c r="SZW39" s="291"/>
      <c r="SZX39" s="291"/>
      <c r="SZY39" s="291"/>
      <c r="SZZ39" s="291"/>
      <c r="TAA39" s="291"/>
      <c r="TAB39" s="291"/>
      <c r="TAC39" s="291"/>
      <c r="TAD39" s="291"/>
      <c r="TAE39" s="291"/>
      <c r="TAF39" s="291"/>
      <c r="TAG39" s="291"/>
      <c r="TAH39" s="291"/>
      <c r="TAI39" s="291"/>
      <c r="TAJ39" s="291"/>
      <c r="TAK39" s="291"/>
      <c r="TAL39" s="291"/>
      <c r="TAM39" s="291"/>
      <c r="TAN39" s="291"/>
      <c r="TAO39" s="291"/>
      <c r="TAP39" s="291"/>
      <c r="TAQ39" s="291"/>
      <c r="TAR39" s="291"/>
      <c r="TAS39" s="291"/>
      <c r="TAT39" s="291"/>
      <c r="TAU39" s="291"/>
      <c r="TAV39" s="291"/>
      <c r="TAW39" s="291"/>
      <c r="TAX39" s="291"/>
      <c r="TAY39" s="291"/>
      <c r="TAZ39" s="291"/>
      <c r="TBA39" s="291"/>
      <c r="TBB39" s="291"/>
      <c r="TBC39" s="291"/>
      <c r="TBD39" s="291"/>
      <c r="TBE39" s="291"/>
      <c r="TBF39" s="291"/>
      <c r="TBG39" s="291"/>
      <c r="TBH39" s="291"/>
      <c r="TBI39" s="291"/>
      <c r="TBJ39" s="291"/>
      <c r="TBK39" s="291"/>
      <c r="TBL39" s="291"/>
      <c r="TBM39" s="291"/>
      <c r="TBN39" s="291"/>
      <c r="TBO39" s="291"/>
      <c r="TBP39" s="291"/>
      <c r="TBQ39" s="291"/>
      <c r="TBR39" s="291"/>
      <c r="TBS39" s="291"/>
      <c r="TBT39" s="291"/>
      <c r="TBU39" s="291"/>
      <c r="TBV39" s="291"/>
      <c r="TBW39" s="291"/>
      <c r="TBX39" s="291"/>
      <c r="TBY39" s="291"/>
      <c r="TBZ39" s="291"/>
      <c r="TCA39" s="291"/>
      <c r="TCB39" s="291"/>
      <c r="TCC39" s="291"/>
      <c r="TCD39" s="291"/>
      <c r="TCE39" s="291"/>
      <c r="TCF39" s="291"/>
      <c r="TCG39" s="291"/>
      <c r="TCH39" s="291"/>
      <c r="TCI39" s="291"/>
      <c r="TCJ39" s="291"/>
      <c r="TCK39" s="291"/>
      <c r="TCL39" s="291"/>
      <c r="TCM39" s="291"/>
      <c r="TCN39" s="291"/>
      <c r="TCO39" s="291"/>
      <c r="TCP39" s="291"/>
      <c r="TCQ39" s="291"/>
      <c r="TCR39" s="291"/>
      <c r="TCS39" s="291"/>
      <c r="TCT39" s="291"/>
      <c r="TCU39" s="291"/>
      <c r="TCV39" s="291"/>
      <c r="TCW39" s="291"/>
      <c r="TCX39" s="291"/>
      <c r="TCY39" s="291"/>
      <c r="TCZ39" s="291"/>
      <c r="TDA39" s="291"/>
      <c r="TDB39" s="291"/>
      <c r="TDC39" s="291"/>
      <c r="TDD39" s="291"/>
      <c r="TDE39" s="291"/>
      <c r="TDF39" s="291"/>
      <c r="TDG39" s="291"/>
      <c r="TDH39" s="291"/>
      <c r="TDI39" s="291"/>
      <c r="TDJ39" s="291"/>
      <c r="TDK39" s="291"/>
      <c r="TDL39" s="291"/>
      <c r="TDM39" s="291"/>
      <c r="TDN39" s="291"/>
      <c r="TDO39" s="291"/>
      <c r="TDP39" s="291"/>
      <c r="TDQ39" s="291"/>
      <c r="TDR39" s="291"/>
      <c r="TDS39" s="291"/>
      <c r="TDT39" s="291"/>
      <c r="TDU39" s="291"/>
      <c r="TDV39" s="291"/>
      <c r="TDW39" s="291"/>
      <c r="TDX39" s="291"/>
      <c r="TDY39" s="291"/>
      <c r="TDZ39" s="291"/>
      <c r="TEA39" s="291"/>
      <c r="TEB39" s="291"/>
      <c r="TEC39" s="291"/>
      <c r="TED39" s="291"/>
      <c r="TEE39" s="291"/>
      <c r="TEF39" s="291"/>
      <c r="TEG39" s="291"/>
      <c r="TEH39" s="291"/>
      <c r="TEI39" s="291"/>
      <c r="TEJ39" s="291"/>
      <c r="TEK39" s="291"/>
      <c r="TEL39" s="291"/>
      <c r="TEM39" s="291"/>
      <c r="TEN39" s="291"/>
      <c r="TEO39" s="291"/>
      <c r="TEP39" s="291"/>
      <c r="TEQ39" s="291"/>
      <c r="TER39" s="291"/>
      <c r="TES39" s="291"/>
      <c r="TET39" s="291"/>
      <c r="TEU39" s="291"/>
      <c r="TEV39" s="291"/>
      <c r="TEW39" s="291"/>
      <c r="TEX39" s="291"/>
      <c r="TEY39" s="291"/>
      <c r="TEZ39" s="291"/>
      <c r="TFA39" s="291"/>
      <c r="TFB39" s="291"/>
      <c r="TFC39" s="291"/>
      <c r="TFD39" s="291"/>
      <c r="TFE39" s="291"/>
      <c r="TFF39" s="291"/>
      <c r="TFG39" s="291"/>
      <c r="TFH39" s="291"/>
      <c r="TFI39" s="291"/>
      <c r="TFJ39" s="291"/>
      <c r="TFK39" s="291"/>
      <c r="TFL39" s="291"/>
      <c r="TFM39" s="291"/>
      <c r="TFN39" s="291"/>
      <c r="TFO39" s="291"/>
      <c r="TFP39" s="291"/>
      <c r="TFQ39" s="291"/>
      <c r="TFR39" s="291"/>
      <c r="TFS39" s="291"/>
      <c r="TFT39" s="291"/>
      <c r="TFU39" s="291"/>
      <c r="TFV39" s="291"/>
      <c r="TFW39" s="291"/>
      <c r="TFX39" s="291"/>
      <c r="TFY39" s="291"/>
      <c r="TFZ39" s="291"/>
      <c r="TGA39" s="291"/>
      <c r="TGB39" s="291"/>
      <c r="TGC39" s="291"/>
      <c r="TGD39" s="291"/>
      <c r="TGE39" s="291"/>
      <c r="TGF39" s="291"/>
      <c r="TGG39" s="291"/>
      <c r="TGH39" s="291"/>
      <c r="TGI39" s="291"/>
      <c r="TGJ39" s="291"/>
      <c r="TGK39" s="291"/>
      <c r="TGL39" s="291"/>
      <c r="TGM39" s="291"/>
      <c r="TGN39" s="291"/>
      <c r="TGO39" s="291"/>
      <c r="TGP39" s="291"/>
      <c r="TGQ39" s="291"/>
      <c r="TGR39" s="291"/>
      <c r="TGS39" s="291"/>
      <c r="TGT39" s="291"/>
      <c r="TGU39" s="291"/>
      <c r="TGV39" s="291"/>
      <c r="TGW39" s="291"/>
      <c r="TGX39" s="291"/>
      <c r="TGY39" s="291"/>
      <c r="TGZ39" s="291"/>
      <c r="THA39" s="291"/>
      <c r="THB39" s="291"/>
      <c r="THC39" s="291"/>
      <c r="THD39" s="291"/>
      <c r="THE39" s="291"/>
      <c r="THF39" s="291"/>
      <c r="THG39" s="291"/>
      <c r="THH39" s="291"/>
      <c r="THI39" s="291"/>
      <c r="THJ39" s="291"/>
      <c r="THK39" s="291"/>
      <c r="THL39" s="291"/>
      <c r="THM39" s="291"/>
      <c r="THN39" s="291"/>
      <c r="THO39" s="291"/>
      <c r="THP39" s="291"/>
      <c r="THQ39" s="291"/>
      <c r="THR39" s="291"/>
      <c r="THS39" s="291"/>
      <c r="THT39" s="291"/>
      <c r="THU39" s="291"/>
      <c r="THV39" s="291"/>
      <c r="THW39" s="291"/>
      <c r="THX39" s="291"/>
      <c r="THY39" s="291"/>
      <c r="THZ39" s="291"/>
      <c r="TIA39" s="291"/>
      <c r="TIB39" s="291"/>
      <c r="TIC39" s="291"/>
      <c r="TID39" s="291"/>
      <c r="TIE39" s="291"/>
      <c r="TIF39" s="291"/>
      <c r="TIG39" s="291"/>
      <c r="TIH39" s="291"/>
      <c r="TII39" s="291"/>
      <c r="TIJ39" s="291"/>
      <c r="TIK39" s="291"/>
      <c r="TIL39" s="291"/>
      <c r="TIM39" s="291"/>
      <c r="TIN39" s="291"/>
      <c r="TIO39" s="291"/>
      <c r="TIP39" s="291"/>
      <c r="TIQ39" s="291"/>
      <c r="TIR39" s="291"/>
      <c r="TIS39" s="291"/>
      <c r="TIT39" s="291"/>
      <c r="TIU39" s="291"/>
      <c r="TIV39" s="291"/>
      <c r="TIW39" s="291"/>
      <c r="TIX39" s="291"/>
      <c r="TIY39" s="291"/>
      <c r="TIZ39" s="291"/>
      <c r="TJA39" s="291"/>
      <c r="TJB39" s="291"/>
      <c r="TJC39" s="291"/>
      <c r="TJD39" s="291"/>
      <c r="TJE39" s="291"/>
      <c r="TJF39" s="291"/>
      <c r="TJG39" s="291"/>
      <c r="TJH39" s="291"/>
      <c r="TJI39" s="291"/>
      <c r="TJJ39" s="291"/>
      <c r="TJK39" s="291"/>
      <c r="TJL39" s="291"/>
      <c r="TJM39" s="291"/>
      <c r="TJN39" s="291"/>
      <c r="TJO39" s="291"/>
      <c r="TJP39" s="291"/>
      <c r="TJQ39" s="291"/>
      <c r="TJR39" s="291"/>
      <c r="TJS39" s="291"/>
      <c r="TJT39" s="291"/>
      <c r="TJU39" s="291"/>
      <c r="TJV39" s="291"/>
      <c r="TJW39" s="291"/>
      <c r="TJX39" s="291"/>
      <c r="TJY39" s="291"/>
      <c r="TJZ39" s="291"/>
      <c r="TKA39" s="291"/>
      <c r="TKB39" s="291"/>
      <c r="TKC39" s="291"/>
      <c r="TKD39" s="291"/>
      <c r="TKE39" s="291"/>
      <c r="TKF39" s="291"/>
      <c r="TKG39" s="291"/>
      <c r="TKH39" s="291"/>
      <c r="TKI39" s="291"/>
      <c r="TKJ39" s="291"/>
      <c r="TKK39" s="291"/>
      <c r="TKL39" s="291"/>
      <c r="TKM39" s="291"/>
      <c r="TKN39" s="291"/>
      <c r="TKO39" s="291"/>
      <c r="TKP39" s="291"/>
      <c r="TKQ39" s="291"/>
      <c r="TKR39" s="291"/>
      <c r="TKS39" s="291"/>
      <c r="TKT39" s="291"/>
      <c r="TKU39" s="291"/>
      <c r="TKV39" s="291"/>
      <c r="TKW39" s="291"/>
      <c r="TKX39" s="291"/>
      <c r="TKY39" s="291"/>
      <c r="TKZ39" s="291"/>
      <c r="TLA39" s="291"/>
      <c r="TLB39" s="291"/>
      <c r="TLC39" s="291"/>
      <c r="TLD39" s="291"/>
      <c r="TLE39" s="291"/>
      <c r="TLF39" s="291"/>
      <c r="TLG39" s="291"/>
      <c r="TLH39" s="291"/>
      <c r="TLI39" s="291"/>
      <c r="TLJ39" s="291"/>
      <c r="TLK39" s="291"/>
      <c r="TLL39" s="291"/>
      <c r="TLM39" s="291"/>
      <c r="TLN39" s="291"/>
      <c r="TLO39" s="291"/>
      <c r="TLP39" s="291"/>
      <c r="TLQ39" s="291"/>
      <c r="TLR39" s="291"/>
      <c r="TLS39" s="291"/>
      <c r="TLT39" s="291"/>
      <c r="TLU39" s="291"/>
      <c r="TLV39" s="291"/>
      <c r="TLW39" s="291"/>
      <c r="TLX39" s="291"/>
      <c r="TLY39" s="291"/>
      <c r="TLZ39" s="291"/>
      <c r="TMA39" s="291"/>
      <c r="TMB39" s="291"/>
      <c r="TMC39" s="291"/>
      <c r="TMD39" s="291"/>
      <c r="TME39" s="291"/>
      <c r="TMF39" s="291"/>
      <c r="TMG39" s="291"/>
      <c r="TMH39" s="291"/>
      <c r="TMI39" s="291"/>
      <c r="TMJ39" s="291"/>
      <c r="TMK39" s="291"/>
      <c r="TML39" s="291"/>
      <c r="TMM39" s="291"/>
      <c r="TMN39" s="291"/>
      <c r="TMO39" s="291"/>
      <c r="TMP39" s="291"/>
      <c r="TMQ39" s="291"/>
      <c r="TMR39" s="291"/>
      <c r="TMS39" s="291"/>
      <c r="TMT39" s="291"/>
      <c r="TMU39" s="291"/>
      <c r="TMV39" s="291"/>
      <c r="TMW39" s="291"/>
      <c r="TMX39" s="291"/>
      <c r="TMY39" s="291"/>
      <c r="TMZ39" s="291"/>
      <c r="TNA39" s="291"/>
      <c r="TNB39" s="291"/>
      <c r="TNC39" s="291"/>
      <c r="TND39" s="291"/>
      <c r="TNE39" s="291"/>
      <c r="TNF39" s="291"/>
      <c r="TNG39" s="291"/>
      <c r="TNH39" s="291"/>
      <c r="TNI39" s="291"/>
      <c r="TNJ39" s="291"/>
      <c r="TNK39" s="291"/>
      <c r="TNL39" s="291"/>
      <c r="TNM39" s="291"/>
      <c r="TNN39" s="291"/>
      <c r="TNO39" s="291"/>
      <c r="TNP39" s="291"/>
      <c r="TNQ39" s="291"/>
      <c r="TNR39" s="291"/>
      <c r="TNS39" s="291"/>
      <c r="TNT39" s="291"/>
      <c r="TNU39" s="291"/>
      <c r="TNV39" s="291"/>
      <c r="TNW39" s="291"/>
      <c r="TNX39" s="291"/>
      <c r="TNY39" s="291"/>
      <c r="TNZ39" s="291"/>
      <c r="TOA39" s="291"/>
      <c r="TOB39" s="291"/>
      <c r="TOC39" s="291"/>
      <c r="TOD39" s="291"/>
      <c r="TOE39" s="291"/>
      <c r="TOF39" s="291"/>
      <c r="TOG39" s="291"/>
      <c r="TOH39" s="291"/>
      <c r="TOI39" s="291"/>
      <c r="TOJ39" s="291"/>
      <c r="TOK39" s="291"/>
      <c r="TOL39" s="291"/>
      <c r="TOM39" s="291"/>
      <c r="TON39" s="291"/>
      <c r="TOO39" s="291"/>
      <c r="TOP39" s="291"/>
      <c r="TOQ39" s="291"/>
      <c r="TOR39" s="291"/>
      <c r="TOS39" s="291"/>
      <c r="TOT39" s="291"/>
      <c r="TOU39" s="291"/>
      <c r="TOV39" s="291"/>
      <c r="TOW39" s="291"/>
      <c r="TOX39" s="291"/>
      <c r="TOY39" s="291"/>
      <c r="TOZ39" s="291"/>
      <c r="TPA39" s="291"/>
      <c r="TPB39" s="291"/>
      <c r="TPC39" s="291"/>
      <c r="TPD39" s="291"/>
      <c r="TPE39" s="291"/>
      <c r="TPF39" s="291"/>
      <c r="TPG39" s="291"/>
      <c r="TPH39" s="291"/>
      <c r="TPI39" s="291"/>
      <c r="TPJ39" s="291"/>
      <c r="TPK39" s="291"/>
      <c r="TPL39" s="291"/>
      <c r="TPM39" s="291"/>
      <c r="TPN39" s="291"/>
      <c r="TPO39" s="291"/>
      <c r="TPP39" s="291"/>
      <c r="TPQ39" s="291"/>
      <c r="TPR39" s="291"/>
      <c r="TPS39" s="291"/>
      <c r="TPT39" s="291"/>
      <c r="TPU39" s="291"/>
      <c r="TPV39" s="291"/>
      <c r="TPW39" s="291"/>
      <c r="TPX39" s="291"/>
      <c r="TPY39" s="291"/>
      <c r="TPZ39" s="291"/>
      <c r="TQA39" s="291"/>
      <c r="TQB39" s="291"/>
      <c r="TQC39" s="291"/>
      <c r="TQD39" s="291"/>
      <c r="TQE39" s="291"/>
      <c r="TQF39" s="291"/>
      <c r="TQG39" s="291"/>
      <c r="TQH39" s="291"/>
      <c r="TQI39" s="291"/>
      <c r="TQJ39" s="291"/>
      <c r="TQK39" s="291"/>
      <c r="TQL39" s="291"/>
      <c r="TQM39" s="291"/>
      <c r="TQN39" s="291"/>
      <c r="TQO39" s="291"/>
      <c r="TQP39" s="291"/>
      <c r="TQQ39" s="291"/>
      <c r="TQR39" s="291"/>
      <c r="TQS39" s="291"/>
      <c r="TQT39" s="291"/>
      <c r="TQU39" s="291"/>
      <c r="TQV39" s="291"/>
      <c r="TQW39" s="291"/>
      <c r="TQX39" s="291"/>
      <c r="TQY39" s="291"/>
      <c r="TQZ39" s="291"/>
      <c r="TRA39" s="291"/>
      <c r="TRB39" s="291"/>
      <c r="TRC39" s="291"/>
      <c r="TRD39" s="291"/>
      <c r="TRE39" s="291"/>
      <c r="TRF39" s="291"/>
      <c r="TRG39" s="291"/>
      <c r="TRH39" s="291"/>
      <c r="TRI39" s="291"/>
      <c r="TRJ39" s="291"/>
      <c r="TRK39" s="291"/>
      <c r="TRL39" s="291"/>
      <c r="TRM39" s="291"/>
      <c r="TRN39" s="291"/>
      <c r="TRO39" s="291"/>
      <c r="TRP39" s="291"/>
      <c r="TRQ39" s="291"/>
      <c r="TRR39" s="291"/>
      <c r="TRS39" s="291"/>
      <c r="TRT39" s="291"/>
      <c r="TRU39" s="291"/>
      <c r="TRV39" s="291"/>
      <c r="TRW39" s="291"/>
      <c r="TRX39" s="291"/>
      <c r="TRY39" s="291"/>
      <c r="TRZ39" s="291"/>
      <c r="TSA39" s="291"/>
      <c r="TSB39" s="291"/>
      <c r="TSC39" s="291"/>
      <c r="TSD39" s="291"/>
      <c r="TSE39" s="291"/>
      <c r="TSF39" s="291"/>
      <c r="TSG39" s="291"/>
      <c r="TSH39" s="291"/>
      <c r="TSI39" s="291"/>
      <c r="TSJ39" s="291"/>
      <c r="TSK39" s="291"/>
      <c r="TSL39" s="291"/>
      <c r="TSM39" s="291"/>
      <c r="TSN39" s="291"/>
      <c r="TSO39" s="291"/>
      <c r="TSP39" s="291"/>
      <c r="TSQ39" s="291"/>
      <c r="TSR39" s="291"/>
      <c r="TSS39" s="291"/>
      <c r="TST39" s="291"/>
      <c r="TSU39" s="291"/>
      <c r="TSV39" s="291"/>
      <c r="TSW39" s="291"/>
      <c r="TSX39" s="291"/>
      <c r="TSY39" s="291"/>
      <c r="TSZ39" s="291"/>
      <c r="TTA39" s="291"/>
      <c r="TTB39" s="291"/>
      <c r="TTC39" s="291"/>
      <c r="TTD39" s="291"/>
      <c r="TTE39" s="291"/>
      <c r="TTF39" s="291"/>
      <c r="TTG39" s="291"/>
      <c r="TTH39" s="291"/>
      <c r="TTI39" s="291"/>
      <c r="TTJ39" s="291"/>
      <c r="TTK39" s="291"/>
      <c r="TTL39" s="291"/>
      <c r="TTM39" s="291"/>
      <c r="TTN39" s="291"/>
      <c r="TTO39" s="291"/>
      <c r="TTP39" s="291"/>
      <c r="TTQ39" s="291"/>
      <c r="TTR39" s="291"/>
      <c r="TTS39" s="291"/>
      <c r="TTT39" s="291"/>
      <c r="TTU39" s="291"/>
      <c r="TTV39" s="291"/>
      <c r="TTW39" s="291"/>
      <c r="TTX39" s="291"/>
      <c r="TTY39" s="291"/>
      <c r="TTZ39" s="291"/>
      <c r="TUA39" s="291"/>
      <c r="TUB39" s="291"/>
      <c r="TUC39" s="291"/>
      <c r="TUD39" s="291"/>
      <c r="TUE39" s="291"/>
      <c r="TUF39" s="291"/>
      <c r="TUG39" s="291"/>
      <c r="TUH39" s="291"/>
      <c r="TUI39" s="291"/>
      <c r="TUJ39" s="291"/>
      <c r="TUK39" s="291"/>
      <c r="TUL39" s="291"/>
      <c r="TUM39" s="291"/>
      <c r="TUN39" s="291"/>
      <c r="TUO39" s="291"/>
      <c r="TUP39" s="291"/>
      <c r="TUQ39" s="291"/>
      <c r="TUR39" s="291"/>
      <c r="TUS39" s="291"/>
      <c r="TUT39" s="291"/>
      <c r="TUU39" s="291"/>
      <c r="TUV39" s="291"/>
      <c r="TUW39" s="291"/>
      <c r="TUX39" s="291"/>
      <c r="TUY39" s="291"/>
      <c r="TUZ39" s="291"/>
      <c r="TVA39" s="291"/>
      <c r="TVB39" s="291"/>
      <c r="TVC39" s="291"/>
      <c r="TVD39" s="291"/>
      <c r="TVE39" s="291"/>
      <c r="TVF39" s="291"/>
      <c r="TVG39" s="291"/>
      <c r="TVH39" s="291"/>
      <c r="TVI39" s="291"/>
      <c r="TVJ39" s="291"/>
      <c r="TVK39" s="291"/>
      <c r="TVL39" s="291"/>
      <c r="TVM39" s="291"/>
      <c r="TVN39" s="291"/>
      <c r="TVO39" s="291"/>
      <c r="TVP39" s="291"/>
      <c r="TVQ39" s="291"/>
      <c r="TVR39" s="291"/>
      <c r="TVS39" s="291"/>
      <c r="TVT39" s="291"/>
      <c r="TVU39" s="291"/>
      <c r="TVV39" s="291"/>
      <c r="TVW39" s="291"/>
      <c r="TVX39" s="291"/>
      <c r="TVY39" s="291"/>
      <c r="TVZ39" s="291"/>
      <c r="TWA39" s="291"/>
      <c r="TWB39" s="291"/>
      <c r="TWC39" s="291"/>
      <c r="TWD39" s="291"/>
      <c r="TWE39" s="291"/>
      <c r="TWF39" s="291"/>
      <c r="TWG39" s="291"/>
      <c r="TWH39" s="291"/>
      <c r="TWI39" s="291"/>
      <c r="TWJ39" s="291"/>
      <c r="TWK39" s="291"/>
      <c r="TWL39" s="291"/>
      <c r="TWM39" s="291"/>
      <c r="TWN39" s="291"/>
      <c r="TWO39" s="291"/>
      <c r="TWP39" s="291"/>
      <c r="TWQ39" s="291"/>
      <c r="TWR39" s="291"/>
      <c r="TWS39" s="291"/>
      <c r="TWT39" s="291"/>
      <c r="TWU39" s="291"/>
      <c r="TWV39" s="291"/>
      <c r="TWW39" s="291"/>
      <c r="TWX39" s="291"/>
      <c r="TWY39" s="291"/>
      <c r="TWZ39" s="291"/>
      <c r="TXA39" s="291"/>
      <c r="TXB39" s="291"/>
      <c r="TXC39" s="291"/>
      <c r="TXD39" s="291"/>
      <c r="TXE39" s="291"/>
      <c r="TXF39" s="291"/>
      <c r="TXG39" s="291"/>
      <c r="TXH39" s="291"/>
      <c r="TXI39" s="291"/>
      <c r="TXJ39" s="291"/>
      <c r="TXK39" s="291"/>
      <c r="TXL39" s="291"/>
      <c r="TXM39" s="291"/>
      <c r="TXN39" s="291"/>
      <c r="TXO39" s="291"/>
      <c r="TXP39" s="291"/>
      <c r="TXQ39" s="291"/>
      <c r="TXR39" s="291"/>
      <c r="TXS39" s="291"/>
      <c r="TXT39" s="291"/>
      <c r="TXU39" s="291"/>
      <c r="TXV39" s="291"/>
      <c r="TXW39" s="291"/>
      <c r="TXX39" s="291"/>
      <c r="TXY39" s="291"/>
      <c r="TXZ39" s="291"/>
      <c r="TYA39" s="291"/>
      <c r="TYB39" s="291"/>
      <c r="TYC39" s="291"/>
      <c r="TYD39" s="291"/>
      <c r="TYE39" s="291"/>
      <c r="TYF39" s="291"/>
      <c r="TYG39" s="291"/>
      <c r="TYH39" s="291"/>
      <c r="TYI39" s="291"/>
      <c r="TYJ39" s="291"/>
      <c r="TYK39" s="291"/>
      <c r="TYL39" s="291"/>
      <c r="TYM39" s="291"/>
      <c r="TYN39" s="291"/>
      <c r="TYO39" s="291"/>
      <c r="TYP39" s="291"/>
      <c r="TYQ39" s="291"/>
      <c r="TYR39" s="291"/>
      <c r="TYS39" s="291"/>
      <c r="TYT39" s="291"/>
      <c r="TYU39" s="291"/>
      <c r="TYV39" s="291"/>
      <c r="TYW39" s="291"/>
      <c r="TYX39" s="291"/>
      <c r="TYY39" s="291"/>
      <c r="TYZ39" s="291"/>
      <c r="TZA39" s="291"/>
      <c r="TZB39" s="291"/>
      <c r="TZC39" s="291"/>
      <c r="TZD39" s="291"/>
      <c r="TZE39" s="291"/>
      <c r="TZF39" s="291"/>
      <c r="TZG39" s="291"/>
      <c r="TZH39" s="291"/>
      <c r="TZI39" s="291"/>
      <c r="TZJ39" s="291"/>
      <c r="TZK39" s="291"/>
      <c r="TZL39" s="291"/>
      <c r="TZM39" s="291"/>
      <c r="TZN39" s="291"/>
      <c r="TZO39" s="291"/>
      <c r="TZP39" s="291"/>
      <c r="TZQ39" s="291"/>
      <c r="TZR39" s="291"/>
      <c r="TZS39" s="291"/>
      <c r="TZT39" s="291"/>
      <c r="TZU39" s="291"/>
      <c r="TZV39" s="291"/>
      <c r="TZW39" s="291"/>
      <c r="TZX39" s="291"/>
      <c r="TZY39" s="291"/>
      <c r="TZZ39" s="291"/>
      <c r="UAA39" s="291"/>
      <c r="UAB39" s="291"/>
      <c r="UAC39" s="291"/>
      <c r="UAD39" s="291"/>
      <c r="UAE39" s="291"/>
      <c r="UAF39" s="291"/>
      <c r="UAG39" s="291"/>
      <c r="UAH39" s="291"/>
      <c r="UAI39" s="291"/>
      <c r="UAJ39" s="291"/>
      <c r="UAK39" s="291"/>
      <c r="UAL39" s="291"/>
      <c r="UAM39" s="291"/>
      <c r="UAN39" s="291"/>
      <c r="UAO39" s="291"/>
      <c r="UAP39" s="291"/>
      <c r="UAQ39" s="291"/>
      <c r="UAR39" s="291"/>
      <c r="UAS39" s="291"/>
      <c r="UAT39" s="291"/>
      <c r="UAU39" s="291"/>
      <c r="UAV39" s="291"/>
      <c r="UAW39" s="291"/>
      <c r="UAX39" s="291"/>
      <c r="UAY39" s="291"/>
      <c r="UAZ39" s="291"/>
      <c r="UBA39" s="291"/>
      <c r="UBB39" s="291"/>
      <c r="UBC39" s="291"/>
      <c r="UBD39" s="291"/>
      <c r="UBE39" s="291"/>
      <c r="UBF39" s="291"/>
      <c r="UBG39" s="291"/>
      <c r="UBH39" s="291"/>
      <c r="UBI39" s="291"/>
      <c r="UBJ39" s="291"/>
      <c r="UBK39" s="291"/>
      <c r="UBL39" s="291"/>
      <c r="UBM39" s="291"/>
      <c r="UBN39" s="291"/>
      <c r="UBO39" s="291"/>
      <c r="UBP39" s="291"/>
      <c r="UBQ39" s="291"/>
      <c r="UBR39" s="291"/>
      <c r="UBS39" s="291"/>
      <c r="UBT39" s="291"/>
      <c r="UBU39" s="291"/>
      <c r="UBV39" s="291"/>
      <c r="UBW39" s="291"/>
      <c r="UBX39" s="291"/>
      <c r="UBY39" s="291"/>
      <c r="UBZ39" s="291"/>
      <c r="UCA39" s="291"/>
      <c r="UCB39" s="291"/>
      <c r="UCC39" s="291"/>
      <c r="UCD39" s="291"/>
      <c r="UCE39" s="291"/>
      <c r="UCF39" s="291"/>
      <c r="UCG39" s="291"/>
      <c r="UCH39" s="291"/>
      <c r="UCI39" s="291"/>
      <c r="UCJ39" s="291"/>
      <c r="UCK39" s="291"/>
      <c r="UCL39" s="291"/>
      <c r="UCM39" s="291"/>
      <c r="UCN39" s="291"/>
      <c r="UCO39" s="291"/>
      <c r="UCP39" s="291"/>
      <c r="UCQ39" s="291"/>
      <c r="UCR39" s="291"/>
      <c r="UCS39" s="291"/>
      <c r="UCT39" s="291"/>
      <c r="UCU39" s="291"/>
      <c r="UCV39" s="291"/>
      <c r="UCW39" s="291"/>
      <c r="UCX39" s="291"/>
      <c r="UCY39" s="291"/>
      <c r="UCZ39" s="291"/>
      <c r="UDA39" s="291"/>
      <c r="UDB39" s="291"/>
      <c r="UDC39" s="291"/>
      <c r="UDD39" s="291"/>
      <c r="UDE39" s="291"/>
      <c r="UDF39" s="291"/>
      <c r="UDG39" s="291"/>
      <c r="UDH39" s="291"/>
      <c r="UDI39" s="291"/>
      <c r="UDJ39" s="291"/>
      <c r="UDK39" s="291"/>
      <c r="UDL39" s="291"/>
      <c r="UDM39" s="291"/>
      <c r="UDN39" s="291"/>
      <c r="UDO39" s="291"/>
      <c r="UDP39" s="291"/>
      <c r="UDQ39" s="291"/>
      <c r="UDR39" s="291"/>
      <c r="UDS39" s="291"/>
      <c r="UDT39" s="291"/>
      <c r="UDU39" s="291"/>
      <c r="UDV39" s="291"/>
      <c r="UDW39" s="291"/>
      <c r="UDX39" s="291"/>
      <c r="UDY39" s="291"/>
      <c r="UDZ39" s="291"/>
      <c r="UEA39" s="291"/>
      <c r="UEB39" s="291"/>
      <c r="UEC39" s="291"/>
      <c r="UED39" s="291"/>
      <c r="UEE39" s="291"/>
      <c r="UEF39" s="291"/>
      <c r="UEG39" s="291"/>
      <c r="UEH39" s="291"/>
      <c r="UEI39" s="291"/>
      <c r="UEJ39" s="291"/>
      <c r="UEK39" s="291"/>
      <c r="UEL39" s="291"/>
      <c r="UEM39" s="291"/>
      <c r="UEN39" s="291"/>
      <c r="UEO39" s="291"/>
      <c r="UEP39" s="291"/>
      <c r="UEQ39" s="291"/>
      <c r="UER39" s="291"/>
      <c r="UES39" s="291"/>
      <c r="UET39" s="291"/>
      <c r="UEU39" s="291"/>
      <c r="UEV39" s="291"/>
      <c r="UEW39" s="291"/>
      <c r="UEX39" s="291"/>
      <c r="UEY39" s="291"/>
      <c r="UEZ39" s="291"/>
      <c r="UFA39" s="291"/>
      <c r="UFB39" s="291"/>
      <c r="UFC39" s="291"/>
      <c r="UFD39" s="291"/>
      <c r="UFE39" s="291"/>
      <c r="UFF39" s="291"/>
      <c r="UFG39" s="291"/>
      <c r="UFH39" s="291"/>
      <c r="UFI39" s="291"/>
      <c r="UFJ39" s="291"/>
      <c r="UFK39" s="291"/>
      <c r="UFL39" s="291"/>
      <c r="UFM39" s="291"/>
      <c r="UFN39" s="291"/>
      <c r="UFO39" s="291"/>
      <c r="UFP39" s="291"/>
      <c r="UFQ39" s="291"/>
      <c r="UFR39" s="291"/>
      <c r="UFS39" s="291"/>
      <c r="UFT39" s="291"/>
      <c r="UFU39" s="291"/>
      <c r="UFV39" s="291"/>
      <c r="UFW39" s="291"/>
      <c r="UFX39" s="291"/>
      <c r="UFY39" s="291"/>
      <c r="UFZ39" s="291"/>
      <c r="UGA39" s="291"/>
      <c r="UGB39" s="291"/>
      <c r="UGC39" s="291"/>
      <c r="UGD39" s="291"/>
      <c r="UGE39" s="291"/>
      <c r="UGF39" s="291"/>
      <c r="UGG39" s="291"/>
      <c r="UGH39" s="291"/>
      <c r="UGI39" s="291"/>
      <c r="UGJ39" s="291"/>
      <c r="UGK39" s="291"/>
      <c r="UGL39" s="291"/>
      <c r="UGM39" s="291"/>
      <c r="UGN39" s="291"/>
      <c r="UGO39" s="291"/>
      <c r="UGP39" s="291"/>
      <c r="UGQ39" s="291"/>
      <c r="UGR39" s="291"/>
      <c r="UGS39" s="291"/>
      <c r="UGT39" s="291"/>
      <c r="UGU39" s="291"/>
      <c r="UGV39" s="291"/>
      <c r="UGW39" s="291"/>
      <c r="UGX39" s="291"/>
      <c r="UGY39" s="291"/>
      <c r="UGZ39" s="291"/>
      <c r="UHA39" s="291"/>
      <c r="UHB39" s="291"/>
      <c r="UHC39" s="291"/>
      <c r="UHD39" s="291"/>
      <c r="UHE39" s="291"/>
      <c r="UHF39" s="291"/>
      <c r="UHG39" s="291"/>
      <c r="UHH39" s="291"/>
      <c r="UHI39" s="291"/>
      <c r="UHJ39" s="291"/>
      <c r="UHK39" s="291"/>
      <c r="UHL39" s="291"/>
      <c r="UHM39" s="291"/>
      <c r="UHN39" s="291"/>
      <c r="UHO39" s="291"/>
      <c r="UHP39" s="291"/>
      <c r="UHQ39" s="291"/>
      <c r="UHR39" s="291"/>
      <c r="UHS39" s="291"/>
      <c r="UHT39" s="291"/>
      <c r="UHU39" s="291"/>
      <c r="UHV39" s="291"/>
      <c r="UHW39" s="291"/>
      <c r="UHX39" s="291"/>
      <c r="UHY39" s="291"/>
      <c r="UHZ39" s="291"/>
      <c r="UIA39" s="291"/>
      <c r="UIB39" s="291"/>
      <c r="UIC39" s="291"/>
      <c r="UID39" s="291"/>
      <c r="UIE39" s="291"/>
      <c r="UIF39" s="291"/>
      <c r="UIG39" s="291"/>
      <c r="UIH39" s="291"/>
      <c r="UII39" s="291"/>
      <c r="UIJ39" s="291"/>
      <c r="UIK39" s="291"/>
      <c r="UIL39" s="291"/>
      <c r="UIM39" s="291"/>
      <c r="UIN39" s="291"/>
      <c r="UIO39" s="291"/>
      <c r="UIP39" s="291"/>
      <c r="UIQ39" s="291"/>
      <c r="UIR39" s="291"/>
      <c r="UIS39" s="291"/>
      <c r="UIT39" s="291"/>
      <c r="UIU39" s="291"/>
      <c r="UIV39" s="291"/>
      <c r="UIW39" s="291"/>
      <c r="UIX39" s="291"/>
      <c r="UIY39" s="291"/>
      <c r="UIZ39" s="291"/>
      <c r="UJA39" s="291"/>
      <c r="UJB39" s="291"/>
      <c r="UJC39" s="291"/>
      <c r="UJD39" s="291"/>
      <c r="UJE39" s="291"/>
      <c r="UJF39" s="291"/>
      <c r="UJG39" s="291"/>
      <c r="UJH39" s="291"/>
      <c r="UJI39" s="291"/>
      <c r="UJJ39" s="291"/>
      <c r="UJK39" s="291"/>
      <c r="UJL39" s="291"/>
      <c r="UJM39" s="291"/>
      <c r="UJN39" s="291"/>
      <c r="UJO39" s="291"/>
      <c r="UJP39" s="291"/>
      <c r="UJQ39" s="291"/>
      <c r="UJR39" s="291"/>
      <c r="UJS39" s="291"/>
      <c r="UJT39" s="291"/>
      <c r="UJU39" s="291"/>
      <c r="UJV39" s="291"/>
      <c r="UJW39" s="291"/>
      <c r="UJX39" s="291"/>
      <c r="UJY39" s="291"/>
      <c r="UJZ39" s="291"/>
      <c r="UKA39" s="291"/>
      <c r="UKB39" s="291"/>
      <c r="UKC39" s="291"/>
      <c r="UKD39" s="291"/>
      <c r="UKE39" s="291"/>
      <c r="UKF39" s="291"/>
      <c r="UKG39" s="291"/>
      <c r="UKH39" s="291"/>
      <c r="UKI39" s="291"/>
      <c r="UKJ39" s="291"/>
      <c r="UKK39" s="291"/>
      <c r="UKL39" s="291"/>
      <c r="UKM39" s="291"/>
      <c r="UKN39" s="291"/>
      <c r="UKO39" s="291"/>
      <c r="UKP39" s="291"/>
      <c r="UKQ39" s="291"/>
      <c r="UKR39" s="291"/>
      <c r="UKS39" s="291"/>
      <c r="UKT39" s="291"/>
      <c r="UKU39" s="291"/>
      <c r="UKV39" s="291"/>
      <c r="UKW39" s="291"/>
      <c r="UKX39" s="291"/>
      <c r="UKY39" s="291"/>
      <c r="UKZ39" s="291"/>
      <c r="ULA39" s="291"/>
      <c r="ULB39" s="291"/>
      <c r="ULC39" s="291"/>
      <c r="ULD39" s="291"/>
      <c r="ULE39" s="291"/>
      <c r="ULF39" s="291"/>
      <c r="ULG39" s="291"/>
      <c r="ULH39" s="291"/>
      <c r="ULI39" s="291"/>
      <c r="ULJ39" s="291"/>
      <c r="ULK39" s="291"/>
      <c r="ULL39" s="291"/>
      <c r="ULM39" s="291"/>
      <c r="ULN39" s="291"/>
      <c r="ULO39" s="291"/>
      <c r="ULP39" s="291"/>
      <c r="ULQ39" s="291"/>
      <c r="ULR39" s="291"/>
      <c r="ULS39" s="291"/>
      <c r="ULT39" s="291"/>
      <c r="ULU39" s="291"/>
      <c r="ULV39" s="291"/>
      <c r="ULW39" s="291"/>
      <c r="ULX39" s="291"/>
      <c r="ULY39" s="291"/>
      <c r="ULZ39" s="291"/>
      <c r="UMA39" s="291"/>
      <c r="UMB39" s="291"/>
      <c r="UMC39" s="291"/>
      <c r="UMD39" s="291"/>
      <c r="UME39" s="291"/>
      <c r="UMF39" s="291"/>
      <c r="UMG39" s="291"/>
      <c r="UMH39" s="291"/>
      <c r="UMI39" s="291"/>
      <c r="UMJ39" s="291"/>
      <c r="UMK39" s="291"/>
      <c r="UML39" s="291"/>
      <c r="UMM39" s="291"/>
      <c r="UMN39" s="291"/>
      <c r="UMO39" s="291"/>
      <c r="UMP39" s="291"/>
      <c r="UMQ39" s="291"/>
      <c r="UMR39" s="291"/>
      <c r="UMS39" s="291"/>
      <c r="UMT39" s="291"/>
      <c r="UMU39" s="291"/>
      <c r="UMV39" s="291"/>
      <c r="UMW39" s="291"/>
      <c r="UMX39" s="291"/>
      <c r="UMY39" s="291"/>
      <c r="UMZ39" s="291"/>
      <c r="UNA39" s="291"/>
      <c r="UNB39" s="291"/>
      <c r="UNC39" s="291"/>
      <c r="UND39" s="291"/>
      <c r="UNE39" s="291"/>
      <c r="UNF39" s="291"/>
      <c r="UNG39" s="291"/>
      <c r="UNH39" s="291"/>
      <c r="UNI39" s="291"/>
      <c r="UNJ39" s="291"/>
      <c r="UNK39" s="291"/>
      <c r="UNL39" s="291"/>
      <c r="UNM39" s="291"/>
      <c r="UNN39" s="291"/>
      <c r="UNO39" s="291"/>
      <c r="UNP39" s="291"/>
      <c r="UNQ39" s="291"/>
      <c r="UNR39" s="291"/>
      <c r="UNS39" s="291"/>
      <c r="UNT39" s="291"/>
      <c r="UNU39" s="291"/>
      <c r="UNV39" s="291"/>
      <c r="UNW39" s="291"/>
      <c r="UNX39" s="291"/>
      <c r="UNY39" s="291"/>
      <c r="UNZ39" s="291"/>
      <c r="UOA39" s="291"/>
      <c r="UOB39" s="291"/>
      <c r="UOC39" s="291"/>
      <c r="UOD39" s="291"/>
      <c r="UOE39" s="291"/>
      <c r="UOF39" s="291"/>
      <c r="UOG39" s="291"/>
      <c r="UOH39" s="291"/>
      <c r="UOI39" s="291"/>
      <c r="UOJ39" s="291"/>
      <c r="UOK39" s="291"/>
      <c r="UOL39" s="291"/>
      <c r="UOM39" s="291"/>
      <c r="UON39" s="291"/>
      <c r="UOO39" s="291"/>
      <c r="UOP39" s="291"/>
      <c r="UOQ39" s="291"/>
      <c r="UOR39" s="291"/>
      <c r="UOS39" s="291"/>
      <c r="UOT39" s="291"/>
      <c r="UOU39" s="291"/>
      <c r="UOV39" s="291"/>
      <c r="UOW39" s="291"/>
      <c r="UOX39" s="291"/>
      <c r="UOY39" s="291"/>
      <c r="UOZ39" s="291"/>
      <c r="UPA39" s="291"/>
      <c r="UPB39" s="291"/>
      <c r="UPC39" s="291"/>
      <c r="UPD39" s="291"/>
      <c r="UPE39" s="291"/>
      <c r="UPF39" s="291"/>
      <c r="UPG39" s="291"/>
      <c r="UPH39" s="291"/>
      <c r="UPI39" s="291"/>
      <c r="UPJ39" s="291"/>
      <c r="UPK39" s="291"/>
      <c r="UPL39" s="291"/>
      <c r="UPM39" s="291"/>
      <c r="UPN39" s="291"/>
      <c r="UPO39" s="291"/>
      <c r="UPP39" s="291"/>
      <c r="UPQ39" s="291"/>
      <c r="UPR39" s="291"/>
      <c r="UPS39" s="291"/>
      <c r="UPT39" s="291"/>
      <c r="UPU39" s="291"/>
      <c r="UPV39" s="291"/>
      <c r="UPW39" s="291"/>
      <c r="UPX39" s="291"/>
      <c r="UPY39" s="291"/>
      <c r="UPZ39" s="291"/>
      <c r="UQA39" s="291"/>
      <c r="UQB39" s="291"/>
      <c r="UQC39" s="291"/>
      <c r="UQD39" s="291"/>
      <c r="UQE39" s="291"/>
      <c r="UQF39" s="291"/>
      <c r="UQG39" s="291"/>
      <c r="UQH39" s="291"/>
      <c r="UQI39" s="291"/>
      <c r="UQJ39" s="291"/>
      <c r="UQK39" s="291"/>
      <c r="UQL39" s="291"/>
      <c r="UQM39" s="291"/>
      <c r="UQN39" s="291"/>
      <c r="UQO39" s="291"/>
      <c r="UQP39" s="291"/>
      <c r="UQQ39" s="291"/>
      <c r="UQR39" s="291"/>
      <c r="UQS39" s="291"/>
      <c r="UQT39" s="291"/>
      <c r="UQU39" s="291"/>
      <c r="UQV39" s="291"/>
      <c r="UQW39" s="291"/>
      <c r="UQX39" s="291"/>
      <c r="UQY39" s="291"/>
      <c r="UQZ39" s="291"/>
      <c r="URA39" s="291"/>
      <c r="URB39" s="291"/>
      <c r="URC39" s="291"/>
      <c r="URD39" s="291"/>
      <c r="URE39" s="291"/>
      <c r="URF39" s="291"/>
      <c r="URG39" s="291"/>
      <c r="URH39" s="291"/>
      <c r="URI39" s="291"/>
      <c r="URJ39" s="291"/>
      <c r="URK39" s="291"/>
      <c r="URL39" s="291"/>
      <c r="URM39" s="291"/>
      <c r="URN39" s="291"/>
      <c r="URO39" s="291"/>
      <c r="URP39" s="291"/>
      <c r="URQ39" s="291"/>
      <c r="URR39" s="291"/>
      <c r="URS39" s="291"/>
      <c r="URT39" s="291"/>
      <c r="URU39" s="291"/>
      <c r="URV39" s="291"/>
      <c r="URW39" s="291"/>
      <c r="URX39" s="291"/>
      <c r="URY39" s="291"/>
      <c r="URZ39" s="291"/>
      <c r="USA39" s="291"/>
      <c r="USB39" s="291"/>
      <c r="USC39" s="291"/>
      <c r="USD39" s="291"/>
      <c r="USE39" s="291"/>
      <c r="USF39" s="291"/>
      <c r="USG39" s="291"/>
      <c r="USH39" s="291"/>
      <c r="USI39" s="291"/>
      <c r="USJ39" s="291"/>
      <c r="USK39" s="291"/>
      <c r="USL39" s="291"/>
      <c r="USM39" s="291"/>
      <c r="USN39" s="291"/>
      <c r="USO39" s="291"/>
      <c r="USP39" s="291"/>
      <c r="USQ39" s="291"/>
      <c r="USR39" s="291"/>
      <c r="USS39" s="291"/>
      <c r="UST39" s="291"/>
      <c r="USU39" s="291"/>
      <c r="USV39" s="291"/>
      <c r="USW39" s="291"/>
      <c r="USX39" s="291"/>
      <c r="USY39" s="291"/>
      <c r="USZ39" s="291"/>
      <c r="UTA39" s="291"/>
      <c r="UTB39" s="291"/>
      <c r="UTC39" s="291"/>
      <c r="UTD39" s="291"/>
      <c r="UTE39" s="291"/>
      <c r="UTF39" s="291"/>
      <c r="UTG39" s="291"/>
      <c r="UTH39" s="291"/>
      <c r="UTI39" s="291"/>
      <c r="UTJ39" s="291"/>
      <c r="UTK39" s="291"/>
      <c r="UTL39" s="291"/>
      <c r="UTM39" s="291"/>
      <c r="UTN39" s="291"/>
      <c r="UTO39" s="291"/>
      <c r="UTP39" s="291"/>
      <c r="UTQ39" s="291"/>
      <c r="UTR39" s="291"/>
      <c r="UTS39" s="291"/>
      <c r="UTT39" s="291"/>
      <c r="UTU39" s="291"/>
      <c r="UTV39" s="291"/>
      <c r="UTW39" s="291"/>
      <c r="UTX39" s="291"/>
      <c r="UTY39" s="291"/>
      <c r="UTZ39" s="291"/>
      <c r="UUA39" s="291"/>
      <c r="UUB39" s="291"/>
      <c r="UUC39" s="291"/>
      <c r="UUD39" s="291"/>
      <c r="UUE39" s="291"/>
      <c r="UUF39" s="291"/>
      <c r="UUG39" s="291"/>
      <c r="UUH39" s="291"/>
      <c r="UUI39" s="291"/>
      <c r="UUJ39" s="291"/>
      <c r="UUK39" s="291"/>
      <c r="UUL39" s="291"/>
      <c r="UUM39" s="291"/>
      <c r="UUN39" s="291"/>
      <c r="UUO39" s="291"/>
      <c r="UUP39" s="291"/>
      <c r="UUQ39" s="291"/>
      <c r="UUR39" s="291"/>
      <c r="UUS39" s="291"/>
      <c r="UUT39" s="291"/>
      <c r="UUU39" s="291"/>
      <c r="UUV39" s="291"/>
      <c r="UUW39" s="291"/>
      <c r="UUX39" s="291"/>
      <c r="UUY39" s="291"/>
      <c r="UUZ39" s="291"/>
      <c r="UVA39" s="291"/>
      <c r="UVB39" s="291"/>
      <c r="UVC39" s="291"/>
      <c r="UVD39" s="291"/>
      <c r="UVE39" s="291"/>
      <c r="UVF39" s="291"/>
      <c r="UVG39" s="291"/>
      <c r="UVH39" s="291"/>
      <c r="UVI39" s="291"/>
      <c r="UVJ39" s="291"/>
      <c r="UVK39" s="291"/>
      <c r="UVL39" s="291"/>
      <c r="UVM39" s="291"/>
      <c r="UVN39" s="291"/>
      <c r="UVO39" s="291"/>
      <c r="UVP39" s="291"/>
      <c r="UVQ39" s="291"/>
      <c r="UVR39" s="291"/>
      <c r="UVS39" s="291"/>
      <c r="UVT39" s="291"/>
      <c r="UVU39" s="291"/>
      <c r="UVV39" s="291"/>
      <c r="UVW39" s="291"/>
      <c r="UVX39" s="291"/>
      <c r="UVY39" s="291"/>
      <c r="UVZ39" s="291"/>
      <c r="UWA39" s="291"/>
      <c r="UWB39" s="291"/>
      <c r="UWC39" s="291"/>
      <c r="UWD39" s="291"/>
      <c r="UWE39" s="291"/>
      <c r="UWF39" s="291"/>
      <c r="UWG39" s="291"/>
      <c r="UWH39" s="291"/>
      <c r="UWI39" s="291"/>
      <c r="UWJ39" s="291"/>
      <c r="UWK39" s="291"/>
      <c r="UWL39" s="291"/>
      <c r="UWM39" s="291"/>
      <c r="UWN39" s="291"/>
      <c r="UWO39" s="291"/>
      <c r="UWP39" s="291"/>
      <c r="UWQ39" s="291"/>
      <c r="UWR39" s="291"/>
      <c r="UWS39" s="291"/>
      <c r="UWT39" s="291"/>
      <c r="UWU39" s="291"/>
      <c r="UWV39" s="291"/>
      <c r="UWW39" s="291"/>
      <c r="UWX39" s="291"/>
      <c r="UWY39" s="291"/>
      <c r="UWZ39" s="291"/>
      <c r="UXA39" s="291"/>
      <c r="UXB39" s="291"/>
      <c r="UXC39" s="291"/>
      <c r="UXD39" s="291"/>
      <c r="UXE39" s="291"/>
      <c r="UXF39" s="291"/>
      <c r="UXG39" s="291"/>
      <c r="UXH39" s="291"/>
      <c r="UXI39" s="291"/>
      <c r="UXJ39" s="291"/>
      <c r="UXK39" s="291"/>
      <c r="UXL39" s="291"/>
      <c r="UXM39" s="291"/>
      <c r="UXN39" s="291"/>
      <c r="UXO39" s="291"/>
      <c r="UXP39" s="291"/>
      <c r="UXQ39" s="291"/>
      <c r="UXR39" s="291"/>
      <c r="UXS39" s="291"/>
      <c r="UXT39" s="291"/>
      <c r="UXU39" s="291"/>
      <c r="UXV39" s="291"/>
      <c r="UXW39" s="291"/>
      <c r="UXX39" s="291"/>
      <c r="UXY39" s="291"/>
      <c r="UXZ39" s="291"/>
      <c r="UYA39" s="291"/>
      <c r="UYB39" s="291"/>
      <c r="UYC39" s="291"/>
      <c r="UYD39" s="291"/>
      <c r="UYE39" s="291"/>
      <c r="UYF39" s="291"/>
      <c r="UYG39" s="291"/>
      <c r="UYH39" s="291"/>
      <c r="UYI39" s="291"/>
      <c r="UYJ39" s="291"/>
      <c r="UYK39" s="291"/>
      <c r="UYL39" s="291"/>
      <c r="UYM39" s="291"/>
      <c r="UYN39" s="291"/>
      <c r="UYO39" s="291"/>
      <c r="UYP39" s="291"/>
      <c r="UYQ39" s="291"/>
      <c r="UYR39" s="291"/>
      <c r="UYS39" s="291"/>
      <c r="UYT39" s="291"/>
      <c r="UYU39" s="291"/>
      <c r="UYV39" s="291"/>
      <c r="UYW39" s="291"/>
      <c r="UYX39" s="291"/>
      <c r="UYY39" s="291"/>
      <c r="UYZ39" s="291"/>
      <c r="UZA39" s="291"/>
      <c r="UZB39" s="291"/>
      <c r="UZC39" s="291"/>
      <c r="UZD39" s="291"/>
      <c r="UZE39" s="291"/>
      <c r="UZF39" s="291"/>
      <c r="UZG39" s="291"/>
      <c r="UZH39" s="291"/>
      <c r="UZI39" s="291"/>
      <c r="UZJ39" s="291"/>
      <c r="UZK39" s="291"/>
      <c r="UZL39" s="291"/>
      <c r="UZM39" s="291"/>
      <c r="UZN39" s="291"/>
      <c r="UZO39" s="291"/>
      <c r="UZP39" s="291"/>
      <c r="UZQ39" s="291"/>
      <c r="UZR39" s="291"/>
      <c r="UZS39" s="291"/>
      <c r="UZT39" s="291"/>
      <c r="UZU39" s="291"/>
      <c r="UZV39" s="291"/>
      <c r="UZW39" s="291"/>
      <c r="UZX39" s="291"/>
      <c r="UZY39" s="291"/>
      <c r="UZZ39" s="291"/>
      <c r="VAA39" s="291"/>
      <c r="VAB39" s="291"/>
      <c r="VAC39" s="291"/>
      <c r="VAD39" s="291"/>
      <c r="VAE39" s="291"/>
      <c r="VAF39" s="291"/>
      <c r="VAG39" s="291"/>
      <c r="VAH39" s="291"/>
      <c r="VAI39" s="291"/>
      <c r="VAJ39" s="291"/>
      <c r="VAK39" s="291"/>
      <c r="VAL39" s="291"/>
      <c r="VAM39" s="291"/>
      <c r="VAN39" s="291"/>
      <c r="VAO39" s="291"/>
      <c r="VAP39" s="291"/>
      <c r="VAQ39" s="291"/>
      <c r="VAR39" s="291"/>
      <c r="VAS39" s="291"/>
      <c r="VAT39" s="291"/>
      <c r="VAU39" s="291"/>
      <c r="VAV39" s="291"/>
      <c r="VAW39" s="291"/>
      <c r="VAX39" s="291"/>
      <c r="VAY39" s="291"/>
      <c r="VAZ39" s="291"/>
      <c r="VBA39" s="291"/>
      <c r="VBB39" s="291"/>
      <c r="VBC39" s="291"/>
      <c r="VBD39" s="291"/>
      <c r="VBE39" s="291"/>
      <c r="VBF39" s="291"/>
      <c r="VBG39" s="291"/>
      <c r="VBH39" s="291"/>
      <c r="VBI39" s="291"/>
      <c r="VBJ39" s="291"/>
      <c r="VBK39" s="291"/>
      <c r="VBL39" s="291"/>
      <c r="VBM39" s="291"/>
      <c r="VBN39" s="291"/>
      <c r="VBO39" s="291"/>
      <c r="VBP39" s="291"/>
      <c r="VBQ39" s="291"/>
      <c r="VBR39" s="291"/>
      <c r="VBS39" s="291"/>
      <c r="VBT39" s="291"/>
      <c r="VBU39" s="291"/>
      <c r="VBV39" s="291"/>
      <c r="VBW39" s="291"/>
      <c r="VBX39" s="291"/>
      <c r="VBY39" s="291"/>
      <c r="VBZ39" s="291"/>
      <c r="VCA39" s="291"/>
      <c r="VCB39" s="291"/>
      <c r="VCC39" s="291"/>
      <c r="VCD39" s="291"/>
      <c r="VCE39" s="291"/>
      <c r="VCF39" s="291"/>
      <c r="VCG39" s="291"/>
      <c r="VCH39" s="291"/>
      <c r="VCI39" s="291"/>
      <c r="VCJ39" s="291"/>
      <c r="VCK39" s="291"/>
      <c r="VCL39" s="291"/>
      <c r="VCM39" s="291"/>
      <c r="VCN39" s="291"/>
      <c r="VCO39" s="291"/>
      <c r="VCP39" s="291"/>
      <c r="VCQ39" s="291"/>
      <c r="VCR39" s="291"/>
      <c r="VCS39" s="291"/>
      <c r="VCT39" s="291"/>
      <c r="VCU39" s="291"/>
      <c r="VCV39" s="291"/>
      <c r="VCW39" s="291"/>
      <c r="VCX39" s="291"/>
      <c r="VCY39" s="291"/>
      <c r="VCZ39" s="291"/>
      <c r="VDA39" s="291"/>
      <c r="VDB39" s="291"/>
      <c r="VDC39" s="291"/>
      <c r="VDD39" s="291"/>
      <c r="VDE39" s="291"/>
      <c r="VDF39" s="291"/>
      <c r="VDG39" s="291"/>
      <c r="VDH39" s="291"/>
      <c r="VDI39" s="291"/>
      <c r="VDJ39" s="291"/>
      <c r="VDK39" s="291"/>
      <c r="VDL39" s="291"/>
      <c r="VDM39" s="291"/>
      <c r="VDN39" s="291"/>
      <c r="VDO39" s="291"/>
      <c r="VDP39" s="291"/>
      <c r="VDQ39" s="291"/>
      <c r="VDR39" s="291"/>
      <c r="VDS39" s="291"/>
      <c r="VDT39" s="291"/>
      <c r="VDU39" s="291"/>
      <c r="VDV39" s="291"/>
      <c r="VDW39" s="291"/>
      <c r="VDX39" s="291"/>
      <c r="VDY39" s="291"/>
      <c r="VDZ39" s="291"/>
      <c r="VEA39" s="291"/>
      <c r="VEB39" s="291"/>
      <c r="VEC39" s="291"/>
      <c r="VED39" s="291"/>
      <c r="VEE39" s="291"/>
      <c r="VEF39" s="291"/>
      <c r="VEG39" s="291"/>
      <c r="VEH39" s="291"/>
      <c r="VEI39" s="291"/>
      <c r="VEJ39" s="291"/>
      <c r="VEK39" s="291"/>
      <c r="VEL39" s="291"/>
      <c r="VEM39" s="291"/>
      <c r="VEN39" s="291"/>
      <c r="VEO39" s="291"/>
      <c r="VEP39" s="291"/>
      <c r="VEQ39" s="291"/>
      <c r="VER39" s="291"/>
      <c r="VES39" s="291"/>
      <c r="VET39" s="291"/>
      <c r="VEU39" s="291"/>
      <c r="VEV39" s="291"/>
      <c r="VEW39" s="291"/>
      <c r="VEX39" s="291"/>
      <c r="VEY39" s="291"/>
      <c r="VEZ39" s="291"/>
      <c r="VFA39" s="291"/>
      <c r="VFB39" s="291"/>
      <c r="VFC39" s="291"/>
      <c r="VFD39" s="291"/>
      <c r="VFE39" s="291"/>
      <c r="VFF39" s="291"/>
      <c r="VFG39" s="291"/>
      <c r="VFH39" s="291"/>
      <c r="VFI39" s="291"/>
      <c r="VFJ39" s="291"/>
      <c r="VFK39" s="291"/>
      <c r="VFL39" s="291"/>
      <c r="VFM39" s="291"/>
      <c r="VFN39" s="291"/>
      <c r="VFO39" s="291"/>
      <c r="VFP39" s="291"/>
      <c r="VFQ39" s="291"/>
      <c r="VFR39" s="291"/>
      <c r="VFS39" s="291"/>
      <c r="VFT39" s="291"/>
      <c r="VFU39" s="291"/>
      <c r="VFV39" s="291"/>
      <c r="VFW39" s="291"/>
      <c r="VFX39" s="291"/>
      <c r="VFY39" s="291"/>
      <c r="VFZ39" s="291"/>
      <c r="VGA39" s="291"/>
      <c r="VGB39" s="291"/>
      <c r="VGC39" s="291"/>
      <c r="VGD39" s="291"/>
      <c r="VGE39" s="291"/>
      <c r="VGF39" s="291"/>
      <c r="VGG39" s="291"/>
      <c r="VGH39" s="291"/>
      <c r="VGI39" s="291"/>
      <c r="VGJ39" s="291"/>
      <c r="VGK39" s="291"/>
      <c r="VGL39" s="291"/>
      <c r="VGM39" s="291"/>
      <c r="VGN39" s="291"/>
      <c r="VGO39" s="291"/>
      <c r="VGP39" s="291"/>
      <c r="VGQ39" s="291"/>
      <c r="VGR39" s="291"/>
      <c r="VGS39" s="291"/>
      <c r="VGT39" s="291"/>
      <c r="VGU39" s="291"/>
      <c r="VGV39" s="291"/>
      <c r="VGW39" s="291"/>
      <c r="VGX39" s="291"/>
      <c r="VGY39" s="291"/>
      <c r="VGZ39" s="291"/>
      <c r="VHA39" s="291"/>
      <c r="VHB39" s="291"/>
      <c r="VHC39" s="291"/>
      <c r="VHD39" s="291"/>
      <c r="VHE39" s="291"/>
      <c r="VHF39" s="291"/>
      <c r="VHG39" s="291"/>
      <c r="VHH39" s="291"/>
      <c r="VHI39" s="291"/>
      <c r="VHJ39" s="291"/>
      <c r="VHK39" s="291"/>
      <c r="VHL39" s="291"/>
      <c r="VHM39" s="291"/>
      <c r="VHN39" s="291"/>
      <c r="VHO39" s="291"/>
      <c r="VHP39" s="291"/>
      <c r="VHQ39" s="291"/>
      <c r="VHR39" s="291"/>
      <c r="VHS39" s="291"/>
      <c r="VHT39" s="291"/>
      <c r="VHU39" s="291"/>
      <c r="VHV39" s="291"/>
      <c r="VHW39" s="291"/>
      <c r="VHX39" s="291"/>
      <c r="VHY39" s="291"/>
      <c r="VHZ39" s="291"/>
      <c r="VIA39" s="291"/>
      <c r="VIB39" s="291"/>
      <c r="VIC39" s="291"/>
      <c r="VID39" s="291"/>
      <c r="VIE39" s="291"/>
      <c r="VIF39" s="291"/>
      <c r="VIG39" s="291"/>
      <c r="VIH39" s="291"/>
      <c r="VII39" s="291"/>
      <c r="VIJ39" s="291"/>
      <c r="VIK39" s="291"/>
      <c r="VIL39" s="291"/>
      <c r="VIM39" s="291"/>
      <c r="VIN39" s="291"/>
      <c r="VIO39" s="291"/>
      <c r="VIP39" s="291"/>
      <c r="VIQ39" s="291"/>
      <c r="VIR39" s="291"/>
      <c r="VIS39" s="291"/>
      <c r="VIT39" s="291"/>
      <c r="VIU39" s="291"/>
      <c r="VIV39" s="291"/>
      <c r="VIW39" s="291"/>
      <c r="VIX39" s="291"/>
      <c r="VIY39" s="291"/>
      <c r="VIZ39" s="291"/>
      <c r="VJA39" s="291"/>
      <c r="VJB39" s="291"/>
      <c r="VJC39" s="291"/>
      <c r="VJD39" s="291"/>
      <c r="VJE39" s="291"/>
      <c r="VJF39" s="291"/>
      <c r="VJG39" s="291"/>
      <c r="VJH39" s="291"/>
      <c r="VJI39" s="291"/>
      <c r="VJJ39" s="291"/>
      <c r="VJK39" s="291"/>
      <c r="VJL39" s="291"/>
      <c r="VJM39" s="291"/>
      <c r="VJN39" s="291"/>
      <c r="VJO39" s="291"/>
      <c r="VJP39" s="291"/>
      <c r="VJQ39" s="291"/>
      <c r="VJR39" s="291"/>
      <c r="VJS39" s="291"/>
      <c r="VJT39" s="291"/>
      <c r="VJU39" s="291"/>
      <c r="VJV39" s="291"/>
      <c r="VJW39" s="291"/>
      <c r="VJX39" s="291"/>
      <c r="VJY39" s="291"/>
      <c r="VJZ39" s="291"/>
      <c r="VKA39" s="291"/>
      <c r="VKB39" s="291"/>
      <c r="VKC39" s="291"/>
      <c r="VKD39" s="291"/>
      <c r="VKE39" s="291"/>
      <c r="VKF39" s="291"/>
      <c r="VKG39" s="291"/>
      <c r="VKH39" s="291"/>
      <c r="VKI39" s="291"/>
      <c r="VKJ39" s="291"/>
      <c r="VKK39" s="291"/>
      <c r="VKL39" s="291"/>
      <c r="VKM39" s="291"/>
      <c r="VKN39" s="291"/>
      <c r="VKO39" s="291"/>
      <c r="VKP39" s="291"/>
      <c r="VKQ39" s="291"/>
      <c r="VKR39" s="291"/>
      <c r="VKS39" s="291"/>
      <c r="VKT39" s="291"/>
      <c r="VKU39" s="291"/>
      <c r="VKV39" s="291"/>
      <c r="VKW39" s="291"/>
      <c r="VKX39" s="291"/>
      <c r="VKY39" s="291"/>
      <c r="VKZ39" s="291"/>
      <c r="VLA39" s="291"/>
      <c r="VLB39" s="291"/>
      <c r="VLC39" s="291"/>
      <c r="VLD39" s="291"/>
      <c r="VLE39" s="291"/>
      <c r="VLF39" s="291"/>
      <c r="VLG39" s="291"/>
      <c r="VLH39" s="291"/>
      <c r="VLI39" s="291"/>
      <c r="VLJ39" s="291"/>
      <c r="VLK39" s="291"/>
      <c r="VLL39" s="291"/>
      <c r="VLM39" s="291"/>
      <c r="VLN39" s="291"/>
      <c r="VLO39" s="291"/>
      <c r="VLP39" s="291"/>
      <c r="VLQ39" s="291"/>
      <c r="VLR39" s="291"/>
      <c r="VLS39" s="291"/>
      <c r="VLT39" s="291"/>
      <c r="VLU39" s="291"/>
      <c r="VLV39" s="291"/>
      <c r="VLW39" s="291"/>
      <c r="VLX39" s="291"/>
      <c r="VLY39" s="291"/>
      <c r="VLZ39" s="291"/>
      <c r="VMA39" s="291"/>
      <c r="VMB39" s="291"/>
      <c r="VMC39" s="291"/>
      <c r="VMD39" s="291"/>
      <c r="VME39" s="291"/>
      <c r="VMF39" s="291"/>
      <c r="VMG39" s="291"/>
      <c r="VMH39" s="291"/>
      <c r="VMI39" s="291"/>
      <c r="VMJ39" s="291"/>
      <c r="VMK39" s="291"/>
      <c r="VML39" s="291"/>
      <c r="VMM39" s="291"/>
      <c r="VMN39" s="291"/>
      <c r="VMO39" s="291"/>
      <c r="VMP39" s="291"/>
      <c r="VMQ39" s="291"/>
      <c r="VMR39" s="291"/>
      <c r="VMS39" s="291"/>
      <c r="VMT39" s="291"/>
      <c r="VMU39" s="291"/>
      <c r="VMV39" s="291"/>
      <c r="VMW39" s="291"/>
      <c r="VMX39" s="291"/>
      <c r="VMY39" s="291"/>
      <c r="VMZ39" s="291"/>
      <c r="VNA39" s="291"/>
      <c r="VNB39" s="291"/>
      <c r="VNC39" s="291"/>
      <c r="VND39" s="291"/>
      <c r="VNE39" s="291"/>
      <c r="VNF39" s="291"/>
      <c r="VNG39" s="291"/>
      <c r="VNH39" s="291"/>
      <c r="VNI39" s="291"/>
      <c r="VNJ39" s="291"/>
      <c r="VNK39" s="291"/>
      <c r="VNL39" s="291"/>
      <c r="VNM39" s="291"/>
      <c r="VNN39" s="291"/>
      <c r="VNO39" s="291"/>
      <c r="VNP39" s="291"/>
      <c r="VNQ39" s="291"/>
      <c r="VNR39" s="291"/>
      <c r="VNS39" s="291"/>
      <c r="VNT39" s="291"/>
      <c r="VNU39" s="291"/>
      <c r="VNV39" s="291"/>
      <c r="VNW39" s="291"/>
      <c r="VNX39" s="291"/>
      <c r="VNY39" s="291"/>
      <c r="VNZ39" s="291"/>
      <c r="VOA39" s="291"/>
      <c r="VOB39" s="291"/>
      <c r="VOC39" s="291"/>
      <c r="VOD39" s="291"/>
      <c r="VOE39" s="291"/>
      <c r="VOF39" s="291"/>
      <c r="VOG39" s="291"/>
      <c r="VOH39" s="291"/>
      <c r="VOI39" s="291"/>
      <c r="VOJ39" s="291"/>
      <c r="VOK39" s="291"/>
      <c r="VOL39" s="291"/>
      <c r="VOM39" s="291"/>
      <c r="VON39" s="291"/>
      <c r="VOO39" s="291"/>
      <c r="VOP39" s="291"/>
      <c r="VOQ39" s="291"/>
      <c r="VOR39" s="291"/>
      <c r="VOS39" s="291"/>
      <c r="VOT39" s="291"/>
      <c r="VOU39" s="291"/>
      <c r="VOV39" s="291"/>
      <c r="VOW39" s="291"/>
      <c r="VOX39" s="291"/>
      <c r="VOY39" s="291"/>
      <c r="VOZ39" s="291"/>
      <c r="VPA39" s="291"/>
      <c r="VPB39" s="291"/>
      <c r="VPC39" s="291"/>
      <c r="VPD39" s="291"/>
      <c r="VPE39" s="291"/>
      <c r="VPF39" s="291"/>
      <c r="VPG39" s="291"/>
      <c r="VPH39" s="291"/>
      <c r="VPI39" s="291"/>
      <c r="VPJ39" s="291"/>
      <c r="VPK39" s="291"/>
      <c r="VPL39" s="291"/>
      <c r="VPM39" s="291"/>
      <c r="VPN39" s="291"/>
      <c r="VPO39" s="291"/>
      <c r="VPP39" s="291"/>
      <c r="VPQ39" s="291"/>
      <c r="VPR39" s="291"/>
      <c r="VPS39" s="291"/>
      <c r="VPT39" s="291"/>
      <c r="VPU39" s="291"/>
      <c r="VPV39" s="291"/>
      <c r="VPW39" s="291"/>
      <c r="VPX39" s="291"/>
      <c r="VPY39" s="291"/>
      <c r="VPZ39" s="291"/>
      <c r="VQA39" s="291"/>
      <c r="VQB39" s="291"/>
      <c r="VQC39" s="291"/>
      <c r="VQD39" s="291"/>
      <c r="VQE39" s="291"/>
      <c r="VQF39" s="291"/>
      <c r="VQG39" s="291"/>
      <c r="VQH39" s="291"/>
      <c r="VQI39" s="291"/>
      <c r="VQJ39" s="291"/>
      <c r="VQK39" s="291"/>
      <c r="VQL39" s="291"/>
      <c r="VQM39" s="291"/>
      <c r="VQN39" s="291"/>
      <c r="VQO39" s="291"/>
      <c r="VQP39" s="291"/>
      <c r="VQQ39" s="291"/>
      <c r="VQR39" s="291"/>
      <c r="VQS39" s="291"/>
      <c r="VQT39" s="291"/>
      <c r="VQU39" s="291"/>
      <c r="VQV39" s="291"/>
      <c r="VQW39" s="291"/>
      <c r="VQX39" s="291"/>
      <c r="VQY39" s="291"/>
      <c r="VQZ39" s="291"/>
      <c r="VRA39" s="291"/>
      <c r="VRB39" s="291"/>
      <c r="VRC39" s="291"/>
      <c r="VRD39" s="291"/>
      <c r="VRE39" s="291"/>
      <c r="VRF39" s="291"/>
      <c r="VRG39" s="291"/>
      <c r="VRH39" s="291"/>
      <c r="VRI39" s="291"/>
      <c r="VRJ39" s="291"/>
      <c r="VRK39" s="291"/>
      <c r="VRL39" s="291"/>
      <c r="VRM39" s="291"/>
      <c r="VRN39" s="291"/>
      <c r="VRO39" s="291"/>
      <c r="VRP39" s="291"/>
      <c r="VRQ39" s="291"/>
      <c r="VRR39" s="291"/>
      <c r="VRS39" s="291"/>
      <c r="VRT39" s="291"/>
      <c r="VRU39" s="291"/>
      <c r="VRV39" s="291"/>
      <c r="VRW39" s="291"/>
      <c r="VRX39" s="291"/>
      <c r="VRY39" s="291"/>
      <c r="VRZ39" s="291"/>
      <c r="VSA39" s="291"/>
      <c r="VSB39" s="291"/>
      <c r="VSC39" s="291"/>
      <c r="VSD39" s="291"/>
      <c r="VSE39" s="291"/>
      <c r="VSF39" s="291"/>
      <c r="VSG39" s="291"/>
      <c r="VSH39" s="291"/>
      <c r="VSI39" s="291"/>
      <c r="VSJ39" s="291"/>
      <c r="VSK39" s="291"/>
      <c r="VSL39" s="291"/>
      <c r="VSM39" s="291"/>
      <c r="VSN39" s="291"/>
      <c r="VSO39" s="291"/>
      <c r="VSP39" s="291"/>
      <c r="VSQ39" s="291"/>
      <c r="VSR39" s="291"/>
      <c r="VSS39" s="291"/>
      <c r="VST39" s="291"/>
      <c r="VSU39" s="291"/>
      <c r="VSV39" s="291"/>
      <c r="VSW39" s="291"/>
      <c r="VSX39" s="291"/>
      <c r="VSY39" s="291"/>
      <c r="VSZ39" s="291"/>
      <c r="VTA39" s="291"/>
      <c r="VTB39" s="291"/>
      <c r="VTC39" s="291"/>
      <c r="VTD39" s="291"/>
      <c r="VTE39" s="291"/>
      <c r="VTF39" s="291"/>
      <c r="VTG39" s="291"/>
      <c r="VTH39" s="291"/>
      <c r="VTI39" s="291"/>
      <c r="VTJ39" s="291"/>
      <c r="VTK39" s="291"/>
      <c r="VTL39" s="291"/>
      <c r="VTM39" s="291"/>
      <c r="VTN39" s="291"/>
      <c r="VTO39" s="291"/>
      <c r="VTP39" s="291"/>
      <c r="VTQ39" s="291"/>
      <c r="VTR39" s="291"/>
      <c r="VTS39" s="291"/>
      <c r="VTT39" s="291"/>
      <c r="VTU39" s="291"/>
      <c r="VTV39" s="291"/>
      <c r="VTW39" s="291"/>
      <c r="VTX39" s="291"/>
      <c r="VTY39" s="291"/>
      <c r="VTZ39" s="291"/>
      <c r="VUA39" s="291"/>
      <c r="VUB39" s="291"/>
      <c r="VUC39" s="291"/>
      <c r="VUD39" s="291"/>
      <c r="VUE39" s="291"/>
      <c r="VUF39" s="291"/>
      <c r="VUG39" s="291"/>
      <c r="VUH39" s="291"/>
      <c r="VUI39" s="291"/>
      <c r="VUJ39" s="291"/>
      <c r="VUK39" s="291"/>
      <c r="VUL39" s="291"/>
      <c r="VUM39" s="291"/>
      <c r="VUN39" s="291"/>
      <c r="VUO39" s="291"/>
      <c r="VUP39" s="291"/>
      <c r="VUQ39" s="291"/>
      <c r="VUR39" s="291"/>
      <c r="VUS39" s="291"/>
      <c r="VUT39" s="291"/>
      <c r="VUU39" s="291"/>
      <c r="VUV39" s="291"/>
      <c r="VUW39" s="291"/>
      <c r="VUX39" s="291"/>
      <c r="VUY39" s="291"/>
      <c r="VUZ39" s="291"/>
      <c r="VVA39" s="291"/>
      <c r="VVB39" s="291"/>
      <c r="VVC39" s="291"/>
      <c r="VVD39" s="291"/>
      <c r="VVE39" s="291"/>
      <c r="VVF39" s="291"/>
      <c r="VVG39" s="291"/>
      <c r="VVH39" s="291"/>
      <c r="VVI39" s="291"/>
      <c r="VVJ39" s="291"/>
      <c r="VVK39" s="291"/>
      <c r="VVL39" s="291"/>
      <c r="VVM39" s="291"/>
      <c r="VVN39" s="291"/>
      <c r="VVO39" s="291"/>
      <c r="VVP39" s="291"/>
      <c r="VVQ39" s="291"/>
      <c r="VVR39" s="291"/>
      <c r="VVS39" s="291"/>
      <c r="VVT39" s="291"/>
      <c r="VVU39" s="291"/>
      <c r="VVV39" s="291"/>
      <c r="VVW39" s="291"/>
      <c r="VVX39" s="291"/>
      <c r="VVY39" s="291"/>
      <c r="VVZ39" s="291"/>
      <c r="VWA39" s="291"/>
      <c r="VWB39" s="291"/>
      <c r="VWC39" s="291"/>
      <c r="VWD39" s="291"/>
      <c r="VWE39" s="291"/>
      <c r="VWF39" s="291"/>
      <c r="VWG39" s="291"/>
      <c r="VWH39" s="291"/>
      <c r="VWI39" s="291"/>
      <c r="VWJ39" s="291"/>
      <c r="VWK39" s="291"/>
      <c r="VWL39" s="291"/>
      <c r="VWM39" s="291"/>
      <c r="VWN39" s="291"/>
      <c r="VWO39" s="291"/>
      <c r="VWP39" s="291"/>
      <c r="VWQ39" s="291"/>
      <c r="VWR39" s="291"/>
      <c r="VWS39" s="291"/>
      <c r="VWT39" s="291"/>
      <c r="VWU39" s="291"/>
      <c r="VWV39" s="291"/>
      <c r="VWW39" s="291"/>
      <c r="VWX39" s="291"/>
      <c r="VWY39" s="291"/>
      <c r="VWZ39" s="291"/>
      <c r="VXA39" s="291"/>
      <c r="VXB39" s="291"/>
      <c r="VXC39" s="291"/>
      <c r="VXD39" s="291"/>
      <c r="VXE39" s="291"/>
      <c r="VXF39" s="291"/>
      <c r="VXG39" s="291"/>
      <c r="VXH39" s="291"/>
      <c r="VXI39" s="291"/>
      <c r="VXJ39" s="291"/>
      <c r="VXK39" s="291"/>
      <c r="VXL39" s="291"/>
      <c r="VXM39" s="291"/>
      <c r="VXN39" s="291"/>
      <c r="VXO39" s="291"/>
      <c r="VXP39" s="291"/>
      <c r="VXQ39" s="291"/>
      <c r="VXR39" s="291"/>
      <c r="VXS39" s="291"/>
      <c r="VXT39" s="291"/>
      <c r="VXU39" s="291"/>
      <c r="VXV39" s="291"/>
      <c r="VXW39" s="291"/>
      <c r="VXX39" s="291"/>
      <c r="VXY39" s="291"/>
      <c r="VXZ39" s="291"/>
      <c r="VYA39" s="291"/>
      <c r="VYB39" s="291"/>
      <c r="VYC39" s="291"/>
      <c r="VYD39" s="291"/>
      <c r="VYE39" s="291"/>
      <c r="VYF39" s="291"/>
      <c r="VYG39" s="291"/>
      <c r="VYH39" s="291"/>
      <c r="VYI39" s="291"/>
      <c r="VYJ39" s="291"/>
      <c r="VYK39" s="291"/>
      <c r="VYL39" s="291"/>
      <c r="VYM39" s="291"/>
      <c r="VYN39" s="291"/>
      <c r="VYO39" s="291"/>
      <c r="VYP39" s="291"/>
      <c r="VYQ39" s="291"/>
      <c r="VYR39" s="291"/>
      <c r="VYS39" s="291"/>
      <c r="VYT39" s="291"/>
      <c r="VYU39" s="291"/>
      <c r="VYV39" s="291"/>
      <c r="VYW39" s="291"/>
      <c r="VYX39" s="291"/>
      <c r="VYY39" s="291"/>
      <c r="VYZ39" s="291"/>
      <c r="VZA39" s="291"/>
      <c r="VZB39" s="291"/>
      <c r="VZC39" s="291"/>
      <c r="VZD39" s="291"/>
      <c r="VZE39" s="291"/>
      <c r="VZF39" s="291"/>
      <c r="VZG39" s="291"/>
      <c r="VZH39" s="291"/>
      <c r="VZI39" s="291"/>
      <c r="VZJ39" s="291"/>
      <c r="VZK39" s="291"/>
      <c r="VZL39" s="291"/>
      <c r="VZM39" s="291"/>
      <c r="VZN39" s="291"/>
      <c r="VZO39" s="291"/>
      <c r="VZP39" s="291"/>
      <c r="VZQ39" s="291"/>
      <c r="VZR39" s="291"/>
      <c r="VZS39" s="291"/>
      <c r="VZT39" s="291"/>
      <c r="VZU39" s="291"/>
      <c r="VZV39" s="291"/>
      <c r="VZW39" s="291"/>
      <c r="VZX39" s="291"/>
      <c r="VZY39" s="291"/>
      <c r="VZZ39" s="291"/>
      <c r="WAA39" s="291"/>
      <c r="WAB39" s="291"/>
      <c r="WAC39" s="291"/>
      <c r="WAD39" s="291"/>
      <c r="WAE39" s="291"/>
      <c r="WAF39" s="291"/>
      <c r="WAG39" s="291"/>
      <c r="WAH39" s="291"/>
      <c r="WAI39" s="291"/>
      <c r="WAJ39" s="291"/>
      <c r="WAK39" s="291"/>
      <c r="WAL39" s="291"/>
      <c r="WAM39" s="291"/>
      <c r="WAN39" s="291"/>
      <c r="WAO39" s="291"/>
      <c r="WAP39" s="291"/>
      <c r="WAQ39" s="291"/>
      <c r="WAR39" s="291"/>
      <c r="WAS39" s="291"/>
      <c r="WAT39" s="291"/>
      <c r="WAU39" s="291"/>
      <c r="WAV39" s="291"/>
      <c r="WAW39" s="291"/>
      <c r="WAX39" s="291"/>
      <c r="WAY39" s="291"/>
      <c r="WAZ39" s="291"/>
      <c r="WBA39" s="291"/>
      <c r="WBB39" s="291"/>
      <c r="WBC39" s="291"/>
      <c r="WBD39" s="291"/>
      <c r="WBE39" s="291"/>
      <c r="WBF39" s="291"/>
      <c r="WBG39" s="291"/>
      <c r="WBH39" s="291"/>
      <c r="WBI39" s="291"/>
      <c r="WBJ39" s="291"/>
      <c r="WBK39" s="291"/>
      <c r="WBL39" s="291"/>
      <c r="WBM39" s="291"/>
      <c r="WBN39" s="291"/>
      <c r="WBO39" s="291"/>
      <c r="WBP39" s="291"/>
      <c r="WBQ39" s="291"/>
      <c r="WBR39" s="291"/>
      <c r="WBS39" s="291"/>
      <c r="WBT39" s="291"/>
      <c r="WBU39" s="291"/>
      <c r="WBV39" s="291"/>
      <c r="WBW39" s="291"/>
      <c r="WBX39" s="291"/>
      <c r="WBY39" s="291"/>
      <c r="WBZ39" s="291"/>
      <c r="WCA39" s="291"/>
      <c r="WCB39" s="291"/>
      <c r="WCC39" s="291"/>
      <c r="WCD39" s="291"/>
      <c r="WCE39" s="291"/>
      <c r="WCF39" s="291"/>
      <c r="WCG39" s="291"/>
      <c r="WCH39" s="291"/>
      <c r="WCI39" s="291"/>
      <c r="WCJ39" s="291"/>
      <c r="WCK39" s="291"/>
      <c r="WCL39" s="291"/>
      <c r="WCM39" s="291"/>
      <c r="WCN39" s="291"/>
      <c r="WCO39" s="291"/>
      <c r="WCP39" s="291"/>
      <c r="WCQ39" s="291"/>
      <c r="WCR39" s="291"/>
      <c r="WCS39" s="291"/>
      <c r="WCT39" s="291"/>
      <c r="WCU39" s="291"/>
      <c r="WCV39" s="291"/>
      <c r="WCW39" s="291"/>
      <c r="WCX39" s="291"/>
      <c r="WCY39" s="291"/>
      <c r="WCZ39" s="291"/>
      <c r="WDA39" s="291"/>
      <c r="WDB39" s="291"/>
      <c r="WDC39" s="291"/>
      <c r="WDD39" s="291"/>
      <c r="WDE39" s="291"/>
      <c r="WDF39" s="291"/>
      <c r="WDG39" s="291"/>
      <c r="WDH39" s="291"/>
      <c r="WDI39" s="291"/>
      <c r="WDJ39" s="291"/>
      <c r="WDK39" s="291"/>
      <c r="WDL39" s="291"/>
      <c r="WDM39" s="291"/>
      <c r="WDN39" s="291"/>
      <c r="WDO39" s="291"/>
      <c r="WDP39" s="291"/>
      <c r="WDQ39" s="291"/>
      <c r="WDR39" s="291"/>
      <c r="WDS39" s="291"/>
      <c r="WDT39" s="291"/>
      <c r="WDU39" s="291"/>
      <c r="WDV39" s="291"/>
      <c r="WDW39" s="291"/>
      <c r="WDX39" s="291"/>
      <c r="WDY39" s="291"/>
      <c r="WDZ39" s="291"/>
      <c r="WEA39" s="291"/>
      <c r="WEB39" s="291"/>
      <c r="WEC39" s="291"/>
      <c r="WED39" s="291"/>
      <c r="WEE39" s="291"/>
      <c r="WEF39" s="291"/>
      <c r="WEG39" s="291"/>
      <c r="WEH39" s="291"/>
      <c r="WEI39" s="291"/>
      <c r="WEJ39" s="291"/>
      <c r="WEK39" s="291"/>
      <c r="WEL39" s="291"/>
      <c r="WEM39" s="291"/>
      <c r="WEN39" s="291"/>
      <c r="WEO39" s="291"/>
      <c r="WEP39" s="291"/>
      <c r="WEQ39" s="291"/>
      <c r="WER39" s="291"/>
      <c r="WES39" s="291"/>
      <c r="WET39" s="291"/>
      <c r="WEU39" s="291"/>
      <c r="WEV39" s="291"/>
      <c r="WEW39" s="291"/>
      <c r="WEX39" s="291"/>
      <c r="WEY39" s="291"/>
      <c r="WEZ39" s="291"/>
      <c r="WFA39" s="291"/>
      <c r="WFB39" s="291"/>
      <c r="WFC39" s="291"/>
      <c r="WFD39" s="291"/>
      <c r="WFE39" s="291"/>
      <c r="WFF39" s="291"/>
      <c r="WFG39" s="291"/>
      <c r="WFH39" s="291"/>
      <c r="WFI39" s="291"/>
      <c r="WFJ39" s="291"/>
      <c r="WFK39" s="291"/>
      <c r="WFL39" s="291"/>
      <c r="WFM39" s="291"/>
      <c r="WFN39" s="291"/>
      <c r="WFO39" s="291"/>
      <c r="WFP39" s="291"/>
      <c r="WFQ39" s="291"/>
      <c r="WFR39" s="291"/>
      <c r="WFS39" s="291"/>
      <c r="WFT39" s="291"/>
      <c r="WFU39" s="291"/>
      <c r="WFV39" s="291"/>
      <c r="WFW39" s="291"/>
      <c r="WFX39" s="291"/>
      <c r="WFY39" s="291"/>
      <c r="WFZ39" s="291"/>
      <c r="WGA39" s="291"/>
      <c r="WGB39" s="291"/>
      <c r="WGC39" s="291"/>
      <c r="WGD39" s="291"/>
      <c r="WGE39" s="291"/>
      <c r="WGF39" s="291"/>
      <c r="WGG39" s="291"/>
      <c r="WGH39" s="291"/>
      <c r="WGI39" s="291"/>
      <c r="WGJ39" s="291"/>
      <c r="WGK39" s="291"/>
      <c r="WGL39" s="291"/>
      <c r="WGM39" s="291"/>
      <c r="WGN39" s="291"/>
      <c r="WGO39" s="291"/>
      <c r="WGP39" s="291"/>
      <c r="WGQ39" s="291"/>
      <c r="WGR39" s="291"/>
      <c r="WGS39" s="291"/>
      <c r="WGT39" s="291"/>
      <c r="WGU39" s="291"/>
      <c r="WGV39" s="291"/>
      <c r="WGW39" s="291"/>
      <c r="WGX39" s="291"/>
      <c r="WGY39" s="291"/>
      <c r="WGZ39" s="291"/>
      <c r="WHA39" s="291"/>
      <c r="WHB39" s="291"/>
      <c r="WHC39" s="291"/>
      <c r="WHD39" s="291"/>
      <c r="WHE39" s="291"/>
      <c r="WHF39" s="291"/>
      <c r="WHG39" s="291"/>
      <c r="WHH39" s="291"/>
      <c r="WHI39" s="291"/>
      <c r="WHJ39" s="291"/>
      <c r="WHK39" s="291"/>
      <c r="WHL39" s="291"/>
      <c r="WHM39" s="291"/>
      <c r="WHN39" s="291"/>
      <c r="WHO39" s="291"/>
      <c r="WHP39" s="291"/>
      <c r="WHQ39" s="291"/>
      <c r="WHR39" s="291"/>
      <c r="WHS39" s="291"/>
      <c r="WHT39" s="291"/>
      <c r="WHU39" s="291"/>
      <c r="WHV39" s="291"/>
      <c r="WHW39" s="291"/>
      <c r="WHX39" s="291"/>
      <c r="WHY39" s="291"/>
      <c r="WHZ39" s="291"/>
      <c r="WIA39" s="291"/>
      <c r="WIB39" s="291"/>
      <c r="WIC39" s="291"/>
      <c r="WID39" s="291"/>
      <c r="WIE39" s="291"/>
      <c r="WIF39" s="291"/>
      <c r="WIG39" s="291"/>
      <c r="WIH39" s="291"/>
      <c r="WII39" s="291"/>
      <c r="WIJ39" s="291"/>
      <c r="WIK39" s="291"/>
      <c r="WIL39" s="291"/>
      <c r="WIM39" s="291"/>
      <c r="WIN39" s="291"/>
      <c r="WIO39" s="291"/>
      <c r="WIP39" s="291"/>
      <c r="WIQ39" s="291"/>
      <c r="WIR39" s="291"/>
      <c r="WIS39" s="291"/>
      <c r="WIT39" s="291"/>
      <c r="WIU39" s="291"/>
      <c r="WIV39" s="291"/>
      <c r="WIW39" s="291"/>
      <c r="WIX39" s="291"/>
      <c r="WIY39" s="291"/>
      <c r="WIZ39" s="291"/>
      <c r="WJA39" s="291"/>
      <c r="WJB39" s="291"/>
      <c r="WJC39" s="291"/>
      <c r="WJD39" s="291"/>
      <c r="WJE39" s="291"/>
      <c r="WJF39" s="291"/>
      <c r="WJG39" s="291"/>
      <c r="WJH39" s="291"/>
      <c r="WJI39" s="291"/>
      <c r="WJJ39" s="291"/>
      <c r="WJK39" s="291"/>
      <c r="WJL39" s="291"/>
      <c r="WJM39" s="291"/>
      <c r="WJN39" s="291"/>
      <c r="WJO39" s="291"/>
      <c r="WJP39" s="291"/>
      <c r="WJQ39" s="291"/>
      <c r="WJR39" s="291"/>
      <c r="WJS39" s="291"/>
      <c r="WJT39" s="291"/>
      <c r="WJU39" s="291"/>
      <c r="WJV39" s="291"/>
      <c r="WJW39" s="291"/>
      <c r="WJX39" s="291"/>
      <c r="WJY39" s="291"/>
      <c r="WJZ39" s="291"/>
      <c r="WKA39" s="291"/>
      <c r="WKB39" s="291"/>
      <c r="WKC39" s="291"/>
      <c r="WKD39" s="291"/>
      <c r="WKE39" s="291"/>
      <c r="WKF39" s="291"/>
      <c r="WKG39" s="291"/>
      <c r="WKH39" s="291"/>
      <c r="WKI39" s="291"/>
      <c r="WKJ39" s="291"/>
      <c r="WKK39" s="291"/>
      <c r="WKL39" s="291"/>
      <c r="WKM39" s="291"/>
      <c r="WKN39" s="291"/>
      <c r="WKO39" s="291"/>
      <c r="WKP39" s="291"/>
      <c r="WKQ39" s="291"/>
      <c r="WKR39" s="291"/>
      <c r="WKS39" s="291"/>
      <c r="WKT39" s="291"/>
      <c r="WKU39" s="291"/>
      <c r="WKV39" s="291"/>
      <c r="WKW39" s="291"/>
      <c r="WKX39" s="291"/>
      <c r="WKY39" s="291"/>
      <c r="WKZ39" s="291"/>
      <c r="WLA39" s="291"/>
      <c r="WLB39" s="291"/>
      <c r="WLC39" s="291"/>
      <c r="WLD39" s="291"/>
      <c r="WLE39" s="291"/>
      <c r="WLF39" s="291"/>
      <c r="WLG39" s="291"/>
      <c r="WLH39" s="291"/>
      <c r="WLI39" s="291"/>
      <c r="WLJ39" s="291"/>
      <c r="WLK39" s="291"/>
      <c r="WLL39" s="291"/>
      <c r="WLM39" s="291"/>
      <c r="WLN39" s="291"/>
      <c r="WLO39" s="291"/>
      <c r="WLP39" s="291"/>
      <c r="WLQ39" s="291"/>
      <c r="WLR39" s="291"/>
      <c r="WLS39" s="291"/>
      <c r="WLT39" s="291"/>
      <c r="WLU39" s="291"/>
      <c r="WLV39" s="291"/>
      <c r="WLW39" s="291"/>
      <c r="WLX39" s="291"/>
      <c r="WLY39" s="291"/>
      <c r="WLZ39" s="291"/>
      <c r="WMA39" s="291"/>
      <c r="WMB39" s="291"/>
      <c r="WMC39" s="291"/>
      <c r="WMD39" s="291"/>
      <c r="WME39" s="291"/>
      <c r="WMF39" s="291"/>
      <c r="WMG39" s="291"/>
      <c r="WMH39" s="291"/>
      <c r="WMI39" s="291"/>
      <c r="WMJ39" s="291"/>
      <c r="WMK39" s="291"/>
      <c r="WML39" s="291"/>
      <c r="WMM39" s="291"/>
      <c r="WMN39" s="291"/>
      <c r="WMO39" s="291"/>
      <c r="WMP39" s="291"/>
      <c r="WMQ39" s="291"/>
      <c r="WMR39" s="291"/>
      <c r="WMS39" s="291"/>
      <c r="WMT39" s="291"/>
      <c r="WMU39" s="291"/>
      <c r="WMV39" s="291"/>
      <c r="WMW39" s="291"/>
      <c r="WMX39" s="291"/>
      <c r="WMY39" s="291"/>
      <c r="WMZ39" s="291"/>
      <c r="WNA39" s="291"/>
      <c r="WNB39" s="291"/>
      <c r="WNC39" s="291"/>
      <c r="WND39" s="291"/>
      <c r="WNE39" s="291"/>
      <c r="WNF39" s="291"/>
      <c r="WNG39" s="291"/>
      <c r="WNH39" s="291"/>
      <c r="WNI39" s="291"/>
      <c r="WNJ39" s="291"/>
      <c r="WNK39" s="291"/>
      <c r="WNL39" s="291"/>
      <c r="WNM39" s="291"/>
      <c r="WNN39" s="291"/>
      <c r="WNO39" s="291"/>
      <c r="WNP39" s="291"/>
      <c r="WNQ39" s="291"/>
      <c r="WNR39" s="291"/>
      <c r="WNS39" s="291"/>
      <c r="WNT39" s="291"/>
      <c r="WNU39" s="291"/>
      <c r="WNV39" s="291"/>
      <c r="WNW39" s="291"/>
      <c r="WNX39" s="291"/>
      <c r="WNY39" s="291"/>
      <c r="WNZ39" s="291"/>
      <c r="WOA39" s="291"/>
      <c r="WOB39" s="291"/>
      <c r="WOC39" s="291"/>
      <c r="WOD39" s="291"/>
      <c r="WOE39" s="291"/>
      <c r="WOF39" s="291"/>
      <c r="WOG39" s="291"/>
      <c r="WOH39" s="291"/>
      <c r="WOI39" s="291"/>
      <c r="WOJ39" s="291"/>
      <c r="WOK39" s="291"/>
      <c r="WOL39" s="291"/>
      <c r="WOM39" s="291"/>
      <c r="WON39" s="291"/>
      <c r="WOO39" s="291"/>
      <c r="WOP39" s="291"/>
      <c r="WOQ39" s="291"/>
      <c r="WOR39" s="291"/>
      <c r="WOS39" s="291"/>
      <c r="WOT39" s="291"/>
      <c r="WOU39" s="291"/>
      <c r="WOV39" s="291"/>
      <c r="WOW39" s="291"/>
      <c r="WOX39" s="291"/>
      <c r="WOY39" s="291"/>
      <c r="WOZ39" s="291"/>
      <c r="WPA39" s="291"/>
      <c r="WPB39" s="291"/>
      <c r="WPC39" s="291"/>
      <c r="WPD39" s="291"/>
      <c r="WPE39" s="291"/>
      <c r="WPF39" s="291"/>
      <c r="WPG39" s="291"/>
      <c r="WPH39" s="291"/>
      <c r="WPI39" s="291"/>
      <c r="WPJ39" s="291"/>
      <c r="WPK39" s="291"/>
      <c r="WPL39" s="291"/>
      <c r="WPM39" s="291"/>
      <c r="WPN39" s="291"/>
      <c r="WPO39" s="291"/>
      <c r="WPP39" s="291"/>
      <c r="WPQ39" s="291"/>
      <c r="WPR39" s="291"/>
      <c r="WPS39" s="291"/>
      <c r="WPT39" s="291"/>
      <c r="WPU39" s="291"/>
      <c r="WPV39" s="291"/>
      <c r="WPW39" s="291"/>
      <c r="WPX39" s="291"/>
      <c r="WPY39" s="291"/>
      <c r="WPZ39" s="291"/>
      <c r="WQA39" s="291"/>
      <c r="WQB39" s="291"/>
      <c r="WQC39" s="291"/>
      <c r="WQD39" s="291"/>
      <c r="WQE39" s="291"/>
      <c r="WQF39" s="291"/>
      <c r="WQG39" s="291"/>
      <c r="WQH39" s="291"/>
      <c r="WQI39" s="291"/>
      <c r="WQJ39" s="291"/>
      <c r="WQK39" s="291"/>
      <c r="WQL39" s="291"/>
      <c r="WQM39" s="291"/>
      <c r="WQN39" s="291"/>
      <c r="WQO39" s="291"/>
      <c r="WQP39" s="291"/>
      <c r="WQQ39" s="291"/>
      <c r="WQR39" s="291"/>
      <c r="WQS39" s="291"/>
      <c r="WQT39" s="291"/>
      <c r="WQU39" s="291"/>
      <c r="WQV39" s="291"/>
      <c r="WQW39" s="291"/>
      <c r="WQX39" s="291"/>
      <c r="WQY39" s="291"/>
      <c r="WQZ39" s="291"/>
      <c r="WRA39" s="291"/>
      <c r="WRB39" s="291"/>
      <c r="WRC39" s="291"/>
      <c r="WRD39" s="291"/>
      <c r="WRE39" s="291"/>
      <c r="WRF39" s="291"/>
      <c r="WRG39" s="291"/>
      <c r="WRH39" s="291"/>
      <c r="WRI39" s="291"/>
      <c r="WRJ39" s="291"/>
      <c r="WRK39" s="291"/>
      <c r="WRL39" s="291"/>
      <c r="WRM39" s="291"/>
      <c r="WRN39" s="291"/>
      <c r="WRO39" s="291"/>
      <c r="WRP39" s="291"/>
      <c r="WRQ39" s="291"/>
      <c r="WRR39" s="291"/>
      <c r="WRS39" s="291"/>
      <c r="WRT39" s="291"/>
      <c r="WRU39" s="291"/>
      <c r="WRV39" s="291"/>
      <c r="WRW39" s="291"/>
      <c r="WRX39" s="291"/>
      <c r="WRY39" s="291"/>
      <c r="WRZ39" s="291"/>
      <c r="WSA39" s="291"/>
      <c r="WSB39" s="291"/>
      <c r="WSC39" s="291"/>
      <c r="WSD39" s="291"/>
      <c r="WSE39" s="291"/>
      <c r="WSF39" s="291"/>
      <c r="WSG39" s="291"/>
      <c r="WSH39" s="291"/>
      <c r="WSI39" s="291"/>
      <c r="WSJ39" s="291"/>
      <c r="WSK39" s="291"/>
      <c r="WSL39" s="291"/>
      <c r="WSM39" s="291"/>
      <c r="WSN39" s="291"/>
      <c r="WSO39" s="291"/>
      <c r="WSP39" s="291"/>
      <c r="WSQ39" s="291"/>
      <c r="WSR39" s="291"/>
      <c r="WSS39" s="291"/>
      <c r="WST39" s="291"/>
      <c r="WSU39" s="291"/>
      <c r="WSV39" s="291"/>
      <c r="WSW39" s="291"/>
      <c r="WSX39" s="291"/>
      <c r="WSY39" s="291"/>
      <c r="WSZ39" s="291"/>
      <c r="WTA39" s="291"/>
      <c r="WTB39" s="291"/>
      <c r="WTC39" s="291"/>
      <c r="WTD39" s="291"/>
      <c r="WTE39" s="291"/>
      <c r="WTF39" s="291"/>
      <c r="WTG39" s="291"/>
      <c r="WTH39" s="291"/>
      <c r="WTI39" s="291"/>
      <c r="WTJ39" s="291"/>
      <c r="WTK39" s="291"/>
      <c r="WTL39" s="291"/>
      <c r="WTM39" s="291"/>
      <c r="WTN39" s="291"/>
      <c r="WTO39" s="291"/>
      <c r="WTP39" s="291"/>
      <c r="WTQ39" s="291"/>
      <c r="WTR39" s="291"/>
      <c r="WTS39" s="291"/>
      <c r="WTT39" s="291"/>
      <c r="WTU39" s="291"/>
      <c r="WTV39" s="291"/>
      <c r="WTW39" s="291"/>
      <c r="WTX39" s="291"/>
      <c r="WTY39" s="291"/>
      <c r="WTZ39" s="291"/>
      <c r="WUA39" s="291"/>
      <c r="WUB39" s="291"/>
      <c r="WUC39" s="291"/>
      <c r="WUD39" s="291"/>
      <c r="WUE39" s="291"/>
      <c r="WUF39" s="291"/>
      <c r="WUG39" s="291"/>
      <c r="WUH39" s="291"/>
      <c r="WUI39" s="291"/>
      <c r="WUJ39" s="291"/>
      <c r="WUK39" s="291"/>
      <c r="WUL39" s="291"/>
      <c r="WUM39" s="291"/>
      <c r="WUN39" s="291"/>
      <c r="WUO39" s="291"/>
      <c r="WUP39" s="291"/>
      <c r="WUQ39" s="291"/>
      <c r="WUR39" s="291"/>
      <c r="WUS39" s="291"/>
      <c r="WUT39" s="291"/>
      <c r="WUU39" s="291"/>
      <c r="WUV39" s="291"/>
      <c r="WUW39" s="291"/>
      <c r="WUX39" s="291"/>
      <c r="WUY39" s="291"/>
      <c r="WUZ39" s="291"/>
      <c r="WVA39" s="291"/>
      <c r="WVB39" s="291"/>
      <c r="WVC39" s="291"/>
      <c r="WVD39" s="291"/>
      <c r="WVE39" s="291"/>
      <c r="WVF39" s="291"/>
      <c r="WVG39" s="291"/>
      <c r="WVH39" s="291"/>
      <c r="WVI39" s="291"/>
      <c r="WVJ39" s="291"/>
      <c r="WVK39" s="291"/>
      <c r="WVL39" s="291"/>
      <c r="WVM39" s="291"/>
      <c r="WVN39" s="291"/>
      <c r="WVO39" s="291"/>
      <c r="WVP39" s="291"/>
      <c r="WVQ39" s="291"/>
      <c r="WVR39" s="291"/>
      <c r="WVS39" s="291"/>
      <c r="WVT39" s="291"/>
      <c r="WVU39" s="291"/>
      <c r="WVV39" s="291"/>
      <c r="WVW39" s="291"/>
      <c r="WVX39" s="291"/>
      <c r="WVY39" s="291"/>
      <c r="WVZ39" s="291"/>
      <c r="WWA39" s="291"/>
      <c r="WWB39" s="291"/>
      <c r="WWC39" s="291"/>
      <c r="WWD39" s="291"/>
      <c r="WWE39" s="291"/>
      <c r="WWF39" s="291"/>
      <c r="WWG39" s="291"/>
      <c r="WWH39" s="291"/>
      <c r="WWI39" s="291"/>
      <c r="WWJ39" s="291"/>
      <c r="WWK39" s="291"/>
      <c r="WWL39" s="291"/>
      <c r="WWM39" s="291"/>
      <c r="WWN39" s="291"/>
      <c r="WWO39" s="291"/>
      <c r="WWP39" s="291"/>
      <c r="WWQ39" s="291"/>
      <c r="WWR39" s="291"/>
      <c r="WWS39" s="291"/>
      <c r="WWT39" s="291"/>
      <c r="WWU39" s="291"/>
      <c r="WWV39" s="291"/>
      <c r="WWW39" s="291"/>
      <c r="WWX39" s="291"/>
      <c r="WWY39" s="291"/>
      <c r="WWZ39" s="291"/>
      <c r="WXA39" s="291"/>
      <c r="WXB39" s="291"/>
      <c r="WXC39" s="291"/>
      <c r="WXD39" s="291"/>
      <c r="WXE39" s="291"/>
      <c r="WXF39" s="291"/>
      <c r="WXG39" s="291"/>
      <c r="WXH39" s="291"/>
      <c r="WXI39" s="291"/>
      <c r="WXJ39" s="291"/>
      <c r="WXK39" s="291"/>
      <c r="WXL39" s="291"/>
      <c r="WXM39" s="291"/>
      <c r="WXN39" s="291"/>
      <c r="WXO39" s="291"/>
      <c r="WXP39" s="291"/>
      <c r="WXQ39" s="291"/>
      <c r="WXR39" s="291"/>
      <c r="WXS39" s="291"/>
      <c r="WXT39" s="291"/>
      <c r="WXU39" s="291"/>
      <c r="WXV39" s="291"/>
      <c r="WXW39" s="291"/>
      <c r="WXX39" s="291"/>
      <c r="WXY39" s="291"/>
      <c r="WXZ39" s="291"/>
      <c r="WYA39" s="291"/>
      <c r="WYB39" s="291"/>
      <c r="WYC39" s="291"/>
      <c r="WYD39" s="291"/>
      <c r="WYE39" s="291"/>
      <c r="WYF39" s="291"/>
      <c r="WYG39" s="291"/>
      <c r="WYH39" s="291"/>
      <c r="WYI39" s="291"/>
      <c r="WYJ39" s="291"/>
      <c r="WYK39" s="291"/>
      <c r="WYL39" s="291"/>
      <c r="WYM39" s="291"/>
      <c r="WYN39" s="291"/>
      <c r="WYO39" s="291"/>
      <c r="WYP39" s="291"/>
      <c r="WYQ39" s="291"/>
      <c r="WYR39" s="291"/>
      <c r="WYS39" s="291"/>
      <c r="WYT39" s="291"/>
      <c r="WYU39" s="291"/>
      <c r="WYV39" s="291"/>
      <c r="WYW39" s="291"/>
      <c r="WYX39" s="291"/>
      <c r="WYY39" s="291"/>
      <c r="WYZ39" s="291"/>
      <c r="WZA39" s="291"/>
      <c r="WZB39" s="291"/>
      <c r="WZC39" s="291"/>
      <c r="WZD39" s="291"/>
      <c r="WZE39" s="291"/>
      <c r="WZF39" s="291"/>
      <c r="WZG39" s="291"/>
      <c r="WZH39" s="291"/>
      <c r="WZI39" s="291"/>
      <c r="WZJ39" s="291"/>
      <c r="WZK39" s="291"/>
      <c r="WZL39" s="291"/>
      <c r="WZM39" s="291"/>
      <c r="WZN39" s="291"/>
      <c r="WZO39" s="291"/>
      <c r="WZP39" s="291"/>
      <c r="WZQ39" s="291"/>
      <c r="WZR39" s="291"/>
      <c r="WZS39" s="291"/>
      <c r="WZT39" s="291"/>
      <c r="WZU39" s="291"/>
      <c r="WZV39" s="291"/>
      <c r="WZW39" s="291"/>
      <c r="WZX39" s="291"/>
      <c r="WZY39" s="291"/>
      <c r="WZZ39" s="291"/>
      <c r="XAA39" s="291"/>
      <c r="XAB39" s="291"/>
      <c r="XAC39" s="291"/>
      <c r="XAD39" s="291"/>
      <c r="XAE39" s="291"/>
      <c r="XAF39" s="291"/>
      <c r="XAG39" s="291"/>
      <c r="XAH39" s="291"/>
      <c r="XAI39" s="291"/>
      <c r="XAJ39" s="291"/>
      <c r="XAK39" s="291"/>
      <c r="XAL39" s="291"/>
      <c r="XAM39" s="291"/>
      <c r="XAN39" s="291"/>
      <c r="XAO39" s="291"/>
      <c r="XAP39" s="291"/>
      <c r="XAQ39" s="291"/>
      <c r="XAR39" s="291"/>
      <c r="XAS39" s="291"/>
      <c r="XAT39" s="291"/>
      <c r="XAU39" s="291"/>
      <c r="XAV39" s="291"/>
      <c r="XAW39" s="291"/>
      <c r="XAX39" s="291"/>
      <c r="XAY39" s="291"/>
      <c r="XAZ39" s="291"/>
      <c r="XBA39" s="291"/>
      <c r="XBB39" s="291"/>
      <c r="XBC39" s="291"/>
      <c r="XBD39" s="291"/>
      <c r="XBE39" s="291"/>
      <c r="XBF39" s="291"/>
      <c r="XBG39" s="291"/>
      <c r="XBH39" s="291"/>
      <c r="XBI39" s="291"/>
      <c r="XBJ39" s="291"/>
      <c r="XBK39" s="291"/>
      <c r="XBL39" s="291"/>
      <c r="XBM39" s="291"/>
      <c r="XBN39" s="291"/>
      <c r="XBO39" s="291"/>
      <c r="XBP39" s="291"/>
      <c r="XBQ39" s="291"/>
      <c r="XBR39" s="291"/>
      <c r="XBS39" s="291"/>
      <c r="XBT39" s="291"/>
      <c r="XBU39" s="291"/>
      <c r="XBV39" s="291"/>
      <c r="XBW39" s="291"/>
      <c r="XBX39" s="291"/>
      <c r="XBY39" s="291"/>
      <c r="XBZ39" s="291"/>
      <c r="XCA39" s="291"/>
      <c r="XCB39" s="291"/>
      <c r="XCC39" s="291"/>
      <c r="XCD39" s="291"/>
      <c r="XCE39" s="291"/>
      <c r="XCF39" s="291"/>
      <c r="XCG39" s="291"/>
      <c r="XCH39" s="291"/>
      <c r="XCI39" s="291"/>
      <c r="XCJ39" s="291"/>
      <c r="XCK39" s="291"/>
      <c r="XCL39" s="291"/>
      <c r="XCM39" s="291"/>
      <c r="XCN39" s="291"/>
      <c r="XCO39" s="291"/>
      <c r="XCP39" s="291"/>
      <c r="XCQ39" s="291"/>
      <c r="XCR39" s="291"/>
      <c r="XCS39" s="291"/>
      <c r="XCT39" s="291"/>
      <c r="XCU39" s="291"/>
      <c r="XCV39" s="291"/>
      <c r="XCW39" s="291"/>
      <c r="XCX39" s="291"/>
      <c r="XCY39" s="291"/>
      <c r="XCZ39" s="291"/>
      <c r="XDA39" s="291"/>
      <c r="XDB39" s="291"/>
      <c r="XDC39" s="291"/>
      <c r="XDD39" s="291"/>
      <c r="XDE39" s="291"/>
      <c r="XDF39" s="291"/>
      <c r="XDG39" s="291"/>
      <c r="XDH39" s="291"/>
      <c r="XDI39" s="291"/>
      <c r="XDJ39" s="291"/>
      <c r="XDK39" s="291"/>
      <c r="XDL39" s="291"/>
      <c r="XDM39" s="291"/>
      <c r="XDN39" s="291"/>
      <c r="XDO39" s="291"/>
      <c r="XDP39" s="291"/>
      <c r="XDQ39" s="291"/>
      <c r="XDR39" s="291"/>
      <c r="XDS39" s="291"/>
      <c r="XDT39" s="291"/>
      <c r="XDU39" s="291"/>
      <c r="XDV39" s="291"/>
      <c r="XDW39" s="291"/>
      <c r="XDX39" s="291"/>
      <c r="XDY39" s="291"/>
      <c r="XDZ39" s="291"/>
      <c r="XEA39" s="291"/>
      <c r="XEB39" s="291"/>
      <c r="XEC39" s="291"/>
      <c r="XED39" s="291"/>
      <c r="XEE39" s="291"/>
      <c r="XEF39" s="291"/>
      <c r="XEG39" s="291"/>
      <c r="XEH39" s="291"/>
      <c r="XEI39" s="291"/>
      <c r="XEJ39" s="291"/>
      <c r="XEK39" s="291"/>
      <c r="XEL39" s="291"/>
      <c r="XEM39" s="291"/>
      <c r="XEN39" s="291"/>
      <c r="XEO39" s="291"/>
      <c r="XEP39" s="291"/>
      <c r="XEQ39" s="291"/>
      <c r="XER39" s="291"/>
      <c r="XES39" s="291"/>
      <c r="XET39" s="291"/>
      <c r="XEU39" s="291"/>
      <c r="XEV39" s="291"/>
      <c r="XEW39" s="291"/>
      <c r="XEX39" s="291"/>
      <c r="XEY39" s="291"/>
      <c r="XEZ39" s="291"/>
      <c r="XFA39" s="291"/>
      <c r="XFB39" s="291"/>
      <c r="XFC39" s="291"/>
      <c r="XFD39" s="291"/>
    </row>
    <row r="40" spans="1:16384" ht="21" customHeight="1" x14ac:dyDescent="0.35">
      <c r="A40" s="291"/>
      <c r="B40" s="291"/>
      <c r="C40" s="291"/>
      <c r="D40" s="291"/>
      <c r="E40" s="781" t="str">
        <f>+Translations!A240</f>
        <v>Trend of loans and payment of principal and interest in €</v>
      </c>
      <c r="F40" s="781"/>
      <c r="G40" s="733">
        <f>+Home!K12</f>
        <v>2017</v>
      </c>
      <c r="H40" s="733">
        <f>+G40+1</f>
        <v>2018</v>
      </c>
      <c r="I40" s="733">
        <f t="shared" ref="I40:Z40" si="6">+H40+1</f>
        <v>2019</v>
      </c>
      <c r="J40" s="733">
        <f t="shared" si="6"/>
        <v>2020</v>
      </c>
      <c r="K40" s="733">
        <f t="shared" si="6"/>
        <v>2021</v>
      </c>
      <c r="L40" s="733">
        <f t="shared" si="6"/>
        <v>2022</v>
      </c>
      <c r="M40" s="733">
        <f t="shared" si="6"/>
        <v>2023</v>
      </c>
      <c r="N40" s="733">
        <f t="shared" si="6"/>
        <v>2024</v>
      </c>
      <c r="O40" s="733">
        <f t="shared" si="6"/>
        <v>2025</v>
      </c>
      <c r="P40" s="733">
        <f t="shared" si="6"/>
        <v>2026</v>
      </c>
      <c r="Q40" s="733">
        <f t="shared" si="6"/>
        <v>2027</v>
      </c>
      <c r="R40" s="733">
        <f t="shared" si="6"/>
        <v>2028</v>
      </c>
      <c r="S40" s="733">
        <f t="shared" si="6"/>
        <v>2029</v>
      </c>
      <c r="T40" s="733">
        <f t="shared" si="6"/>
        <v>2030</v>
      </c>
      <c r="U40" s="733">
        <f t="shared" si="6"/>
        <v>2031</v>
      </c>
      <c r="V40" s="733">
        <f t="shared" si="6"/>
        <v>2032</v>
      </c>
      <c r="W40" s="733">
        <f t="shared" si="6"/>
        <v>2033</v>
      </c>
      <c r="X40" s="733">
        <f t="shared" si="6"/>
        <v>2034</v>
      </c>
      <c r="Y40" s="733">
        <f t="shared" si="6"/>
        <v>2035</v>
      </c>
      <c r="Z40" s="733">
        <f t="shared" si="6"/>
        <v>2036</v>
      </c>
      <c r="AA40" s="291"/>
    </row>
    <row r="41" spans="1:16384" ht="21" customHeight="1" thickBot="1" x14ac:dyDescent="0.4">
      <c r="A41" s="291"/>
      <c r="B41" s="291"/>
      <c r="C41" s="291"/>
      <c r="D41" s="291"/>
      <c r="E41" s="782"/>
      <c r="F41" s="782"/>
      <c r="G41" s="734"/>
      <c r="H41" s="734" t="s">
        <v>164</v>
      </c>
      <c r="I41" s="734" t="s">
        <v>164</v>
      </c>
      <c r="J41" s="734" t="s">
        <v>164</v>
      </c>
      <c r="K41" s="734" t="s">
        <v>164</v>
      </c>
      <c r="L41" s="734" t="s">
        <v>164</v>
      </c>
      <c r="M41" s="734" t="s">
        <v>164</v>
      </c>
      <c r="N41" s="734" t="s">
        <v>164</v>
      </c>
      <c r="O41" s="734" t="s">
        <v>164</v>
      </c>
      <c r="P41" s="734" t="s">
        <v>164</v>
      </c>
      <c r="Q41" s="734" t="s">
        <v>164</v>
      </c>
      <c r="R41" s="734" t="s">
        <v>164</v>
      </c>
      <c r="S41" s="734" t="s">
        <v>164</v>
      </c>
      <c r="T41" s="734" t="s">
        <v>164</v>
      </c>
      <c r="U41" s="734" t="s">
        <v>164</v>
      </c>
      <c r="V41" s="734" t="s">
        <v>164</v>
      </c>
      <c r="W41" s="734" t="s">
        <v>164</v>
      </c>
      <c r="X41" s="734" t="s">
        <v>164</v>
      </c>
      <c r="Y41" s="734" t="s">
        <v>164</v>
      </c>
      <c r="Z41" s="734" t="s">
        <v>164</v>
      </c>
      <c r="AA41" s="291"/>
    </row>
    <row r="42" spans="1:16384" ht="27" customHeight="1" x14ac:dyDescent="0.35">
      <c r="A42" s="291"/>
      <c r="B42" s="291"/>
      <c r="C42" s="291"/>
      <c r="D42" s="291"/>
      <c r="E42" s="801" t="str">
        <f>+Translations!A241</f>
        <v>A. TOTAL LOAN BALANCE ON 31ST OF DECEMBER</v>
      </c>
      <c r="F42" s="802"/>
      <c r="G42" s="199">
        <f>SUM(F32:F34)+F37-G47</f>
        <v>0</v>
      </c>
      <c r="H42" s="199">
        <f t="shared" ref="H42:Z42" si="7">+G42-H47</f>
        <v>0</v>
      </c>
      <c r="I42" s="199">
        <f t="shared" si="7"/>
        <v>0</v>
      </c>
      <c r="J42" s="199">
        <f t="shared" si="7"/>
        <v>0</v>
      </c>
      <c r="K42" s="199">
        <f t="shared" si="7"/>
        <v>0</v>
      </c>
      <c r="L42" s="199">
        <f t="shared" si="7"/>
        <v>0</v>
      </c>
      <c r="M42" s="199">
        <f t="shared" si="7"/>
        <v>0</v>
      </c>
      <c r="N42" s="199">
        <f t="shared" si="7"/>
        <v>0</v>
      </c>
      <c r="O42" s="199">
        <f t="shared" si="7"/>
        <v>0</v>
      </c>
      <c r="P42" s="199">
        <f t="shared" si="7"/>
        <v>0</v>
      </c>
      <c r="Q42" s="199">
        <f t="shared" si="7"/>
        <v>0</v>
      </c>
      <c r="R42" s="199">
        <f t="shared" si="7"/>
        <v>0</v>
      </c>
      <c r="S42" s="199">
        <f t="shared" si="7"/>
        <v>0</v>
      </c>
      <c r="T42" s="199">
        <f t="shared" si="7"/>
        <v>0</v>
      </c>
      <c r="U42" s="199">
        <f t="shared" si="7"/>
        <v>0</v>
      </c>
      <c r="V42" s="199">
        <f t="shared" si="7"/>
        <v>0</v>
      </c>
      <c r="W42" s="199">
        <f t="shared" si="7"/>
        <v>0</v>
      </c>
      <c r="X42" s="199">
        <f t="shared" si="7"/>
        <v>0</v>
      </c>
      <c r="Y42" s="199">
        <f t="shared" si="7"/>
        <v>0</v>
      </c>
      <c r="Z42" s="199">
        <f t="shared" si="7"/>
        <v>0</v>
      </c>
      <c r="AA42" s="291"/>
    </row>
    <row r="43" spans="1:16384" ht="27" customHeight="1" x14ac:dyDescent="0.35">
      <c r="A43" s="291"/>
      <c r="B43" s="291"/>
      <c r="C43" s="291"/>
      <c r="D43" s="291"/>
      <c r="E43" s="785" t="str">
        <f>+Translations!A242</f>
        <v>Annual Loan 1 payments</v>
      </c>
      <c r="F43" s="786"/>
      <c r="G43" s="200">
        <f>IF(ISERROR(VLOOKUP(G40,'Loan 1'!$A$7:$G$266,7,FALSE)),0,VLOOKUP(G40,'Loan 1'!$A$7:$G$266,7,FALSE))</f>
        <v>0</v>
      </c>
      <c r="H43" s="200">
        <f>IF(ISERROR(VLOOKUP(H40,'Loan 1'!$A$7:$G$266,7,FALSE)),0,VLOOKUP(H40,'Loan 1'!$A$7:$G$266,7,FALSE))</f>
        <v>0</v>
      </c>
      <c r="I43" s="200">
        <f>IF(ISERROR(VLOOKUP(I40,'Loan 1'!$A$7:$G$266,7,FALSE)),0,VLOOKUP(I40,'Loan 1'!$A$7:$G$266,7,FALSE))</f>
        <v>0</v>
      </c>
      <c r="J43" s="200">
        <f>IF(ISERROR(VLOOKUP(J40,'Loan 1'!$A$7:$G$266,7,FALSE)),0,VLOOKUP(J40,'Loan 1'!$A$7:$G$266,7,FALSE))</f>
        <v>0</v>
      </c>
      <c r="K43" s="200">
        <f>IF(ISERROR(VLOOKUP(K40,'Loan 1'!$A$7:$G$266,7,FALSE)),0,VLOOKUP(K40,'Loan 1'!$A$7:$G$266,7,FALSE))</f>
        <v>0</v>
      </c>
      <c r="L43" s="200">
        <f>IF(ISERROR(VLOOKUP(L40,'Loan 1'!$A$7:$G$266,7,FALSE)),0,VLOOKUP(L40,'Loan 1'!$A$7:$G$266,7,FALSE))</f>
        <v>0</v>
      </c>
      <c r="M43" s="200">
        <f>IF(ISERROR(VLOOKUP(M40,'Loan 1'!$A$7:$G$266,7,FALSE)),0,VLOOKUP(M40,'Loan 1'!$A$7:$G$266,7,FALSE))</f>
        <v>0</v>
      </c>
      <c r="N43" s="200">
        <f>IF(ISERROR(VLOOKUP(N40,'Loan 1'!$A$7:$G$266,7,FALSE)),0,VLOOKUP(N40,'Loan 1'!$A$7:$G$266,7,FALSE))</f>
        <v>0</v>
      </c>
      <c r="O43" s="200">
        <f>IF(ISERROR(VLOOKUP(O40,'Loan 1'!$A$7:$G$266,7,FALSE)),0,VLOOKUP(O40,'Loan 1'!$A$7:$G$266,7,FALSE))</f>
        <v>0</v>
      </c>
      <c r="P43" s="200">
        <f>IF(ISERROR(VLOOKUP(P40,'Loan 1'!$A$7:$G$266,7,FALSE)),0,VLOOKUP(P40,'Loan 1'!$A$7:$G$266,7,FALSE))</f>
        <v>0</v>
      </c>
      <c r="Q43" s="200">
        <f>IF(ISERROR(VLOOKUP(Q40,'Loan 1'!$A$7:$G$266,7,FALSE)),0,VLOOKUP(Q40,'Loan 1'!$A$7:$G$266,7,FALSE))</f>
        <v>0</v>
      </c>
      <c r="R43" s="200">
        <f>IF(ISERROR(VLOOKUP(R40,'Loan 1'!$A$7:$G$266,7,FALSE)),0,VLOOKUP(R40,'Loan 1'!$A$7:$G$266,7,FALSE))</f>
        <v>0</v>
      </c>
      <c r="S43" s="200">
        <f>IF(ISERROR(VLOOKUP(S40,'Loan 1'!$A$7:$G$266,7,FALSE)),0,VLOOKUP(S40,'Loan 1'!$A$7:$G$266,7,FALSE))</f>
        <v>0</v>
      </c>
      <c r="T43" s="200">
        <f>IF(ISERROR(VLOOKUP(T40,'Loan 1'!$A$7:$G$266,7,FALSE)),0,VLOOKUP(T40,'Loan 1'!$A$7:$G$266,7,FALSE))</f>
        <v>0</v>
      </c>
      <c r="U43" s="200">
        <f>IF(ISERROR(VLOOKUP(U40,'Loan 1'!$A$7:$G$266,7,FALSE)),0,VLOOKUP(U40,'Loan 1'!$A$7:$G$266,7,FALSE))</f>
        <v>0</v>
      </c>
      <c r="V43" s="200">
        <f>IF(ISERROR(VLOOKUP(V40,'Loan 1'!$A$7:$G$266,7,FALSE)),0,VLOOKUP(V40,'Loan 1'!$A$7:$G$266,7,FALSE))</f>
        <v>0</v>
      </c>
      <c r="W43" s="200">
        <f>IF(ISERROR(VLOOKUP(W40,'Loan 1'!$A$7:$G$266,7,FALSE)),0,VLOOKUP(W40,'Loan 1'!$A$7:$G$266,7,FALSE))</f>
        <v>0</v>
      </c>
      <c r="X43" s="200">
        <f>IF(ISERROR(VLOOKUP(X40,'Loan 1'!$A$7:$G$266,7,FALSE)),0,VLOOKUP(X40,'Loan 1'!$A$7:$G$266,7,FALSE))</f>
        <v>0</v>
      </c>
      <c r="Y43" s="200">
        <f>IF(ISERROR(VLOOKUP(Y40,'Loan 1'!$A$7:$G$266,7,FALSE)),0,VLOOKUP(Y40,'Loan 1'!$A$7:$G$266,7,FALSE))</f>
        <v>0</v>
      </c>
      <c r="Z43" s="200">
        <f>IF(ISERROR(VLOOKUP(Z40,'Loan 1'!$A$7:$G$266,7,FALSE)),0,VLOOKUP(Z40,'Loan 1'!$A$7:$G$266,7,FALSE))</f>
        <v>0</v>
      </c>
      <c r="AA43" s="291"/>
    </row>
    <row r="44" spans="1:16384" ht="27" customHeight="1" x14ac:dyDescent="0.35">
      <c r="A44" s="291"/>
      <c r="B44" s="291"/>
      <c r="C44" s="291"/>
      <c r="D44" s="291"/>
      <c r="E44" s="785" t="str">
        <f>+Translations!A243</f>
        <v>Annual Loan 2 payments</v>
      </c>
      <c r="F44" s="786"/>
      <c r="G44" s="200">
        <f>IF(ISERROR(VLOOKUP(G40,'Loan 2'!$A$7:$G$266,7,FALSE)),0,VLOOKUP(G40,'Loan 2'!$A$7:$G$266,7,FALSE))</f>
        <v>0</v>
      </c>
      <c r="H44" s="200">
        <f>IF(ISERROR(VLOOKUP(H40,'Loan 2'!$A$7:$G$266,7,FALSE)),0,VLOOKUP(H40,'Loan 2'!$A$7:$G$266,7,FALSE))</f>
        <v>0</v>
      </c>
      <c r="I44" s="200">
        <f>IF(ISERROR(VLOOKUP(I40,'Loan 2'!$A$7:$G$266,7,FALSE)),0,VLOOKUP(I40,'Loan 2'!$A$7:$G$266,7,FALSE))</f>
        <v>0</v>
      </c>
      <c r="J44" s="200">
        <f>IF(ISERROR(VLOOKUP(J40,'Loan 2'!$A$7:$G$266,7,FALSE)),0,VLOOKUP(J40,'Loan 2'!$A$7:$G$266,7,FALSE))</f>
        <v>0</v>
      </c>
      <c r="K44" s="200">
        <f>IF(ISERROR(VLOOKUP(K40,'Loan 2'!$A$7:$G$266,7,FALSE)),0,VLOOKUP(K40,'Loan 2'!$A$7:$G$266,7,FALSE))</f>
        <v>0</v>
      </c>
      <c r="L44" s="200">
        <f>IF(ISERROR(VLOOKUP(L40,'Loan 2'!$A$7:$G$266,7,FALSE)),0,VLOOKUP(L40,'Loan 2'!$A$7:$G$266,7,FALSE))</f>
        <v>0</v>
      </c>
      <c r="M44" s="200">
        <f>IF(ISERROR(VLOOKUP(M40,'Loan 2'!$A$7:$G$266,7,FALSE)),0,VLOOKUP(M40,'Loan 2'!$A$7:$G$266,7,FALSE))</f>
        <v>0</v>
      </c>
      <c r="N44" s="200">
        <f>IF(ISERROR(VLOOKUP(N40,'Loan 2'!$A$7:$G$266,7,FALSE)),0,VLOOKUP(N40,'Loan 2'!$A$7:$G$266,7,FALSE))</f>
        <v>0</v>
      </c>
      <c r="O44" s="200">
        <f>IF(ISERROR(VLOOKUP(O40,'Loan 2'!$A$7:$G$266,7,FALSE)),0,VLOOKUP(O40,'Loan 2'!$A$7:$G$266,7,FALSE))</f>
        <v>0</v>
      </c>
      <c r="P44" s="200">
        <f>IF(ISERROR(VLOOKUP(P40,'Loan 2'!$A$7:$G$266,7,FALSE)),0,VLOOKUP(P40,'Loan 2'!$A$7:$G$266,7,FALSE))</f>
        <v>0</v>
      </c>
      <c r="Q44" s="200">
        <f>IF(ISERROR(VLOOKUP(Q40,'Loan 2'!$A$7:$G$266,7,FALSE)),0,VLOOKUP(Q40,'Loan 2'!$A$7:$G$266,7,FALSE))</f>
        <v>0</v>
      </c>
      <c r="R44" s="200">
        <f>IF(ISERROR(VLOOKUP(R40,'Loan 2'!$A$7:$G$266,7,FALSE)),0,VLOOKUP(R40,'Loan 2'!$A$7:$G$266,7,FALSE))</f>
        <v>0</v>
      </c>
      <c r="S44" s="200">
        <f>IF(ISERROR(VLOOKUP(S40,'Loan 2'!$A$7:$G$266,7,FALSE)),0,VLOOKUP(S40,'Loan 2'!$A$7:$G$266,7,FALSE))</f>
        <v>0</v>
      </c>
      <c r="T44" s="200">
        <f>IF(ISERROR(VLOOKUP(T40,'Loan 2'!$A$7:$G$266,7,FALSE)),0,VLOOKUP(T40,'Loan 2'!$A$7:$G$266,7,FALSE))</f>
        <v>0</v>
      </c>
      <c r="U44" s="200">
        <f>IF(ISERROR(VLOOKUP(U40,'Loan 2'!$A$7:$G$266,7,FALSE)),0,VLOOKUP(U40,'Loan 2'!$A$7:$G$266,7,FALSE))</f>
        <v>0</v>
      </c>
      <c r="V44" s="200">
        <f>IF(ISERROR(VLOOKUP(V40,'Loan 2'!$A$7:$G$266,7,FALSE)),0,VLOOKUP(V40,'Loan 2'!$A$7:$G$266,7,FALSE))</f>
        <v>0</v>
      </c>
      <c r="W44" s="200">
        <f>IF(ISERROR(VLOOKUP(W40,'Loan 2'!$A$7:$G$266,7,FALSE)),0,VLOOKUP(W40,'Loan 2'!$A$7:$G$266,7,FALSE))</f>
        <v>0</v>
      </c>
      <c r="X44" s="200">
        <f>IF(ISERROR(VLOOKUP(X40,'Loan 2'!$A$7:$G$266,7,FALSE)),0,VLOOKUP(X40,'Loan 2'!$A$7:$G$266,7,FALSE))</f>
        <v>0</v>
      </c>
      <c r="Y44" s="200">
        <f>IF(ISERROR(VLOOKUP(Y40,'Loan 2'!$A$7:$G$266,7,FALSE)),0,VLOOKUP(Y40,'Loan 2'!$A$7:$G$266,7,FALSE))</f>
        <v>0</v>
      </c>
      <c r="Z44" s="200">
        <f>IF(ISERROR(VLOOKUP(Z40,'Loan 2'!$A$7:$G$266,7,FALSE)),0,VLOOKUP(Z40,'Loan 2'!$A$7:$G$266,7,FALSE))</f>
        <v>0</v>
      </c>
      <c r="AA44" s="291"/>
    </row>
    <row r="45" spans="1:16384" ht="27" customHeight="1" x14ac:dyDescent="0.35">
      <c r="A45" s="291"/>
      <c r="B45" s="291"/>
      <c r="C45" s="291"/>
      <c r="D45" s="291"/>
      <c r="E45" s="785" t="str">
        <f>+Translations!A244</f>
        <v>Annual Loan 3 payments</v>
      </c>
      <c r="F45" s="786"/>
      <c r="G45" s="200">
        <f>IF(ISERROR(VLOOKUP(G40,'Loan 3'!$A$7:$G$266,7,FALSE)),0,VLOOKUP(G40,'Loan 3'!$A$7:$G$266,7,FALSE))</f>
        <v>0</v>
      </c>
      <c r="H45" s="200">
        <f>IF(ISERROR(VLOOKUP(H40,'Loan 3'!$A$7:$G$266,7,FALSE)),0,VLOOKUP(H40,'Loan 3'!$A$7:$G$266,7,FALSE))</f>
        <v>0</v>
      </c>
      <c r="I45" s="200">
        <f>IF(ISERROR(VLOOKUP(I40,'Loan 3'!$A$7:$G$266,7,FALSE)),0,VLOOKUP(I40,'Loan 3'!$A$7:$G$266,7,FALSE))</f>
        <v>0</v>
      </c>
      <c r="J45" s="200">
        <f>IF(ISERROR(VLOOKUP(J40,'Loan 3'!$A$7:$G$266,7,FALSE)),0,VLOOKUP(J40,'Loan 3'!$A$7:$G$266,7,FALSE))</f>
        <v>0</v>
      </c>
      <c r="K45" s="200">
        <f>IF(ISERROR(VLOOKUP(K40,'Loan 3'!$A$7:$G$266,7,FALSE)),0,VLOOKUP(K40,'Loan 3'!$A$7:$G$266,7,FALSE))</f>
        <v>0</v>
      </c>
      <c r="L45" s="200">
        <f>IF(ISERROR(VLOOKUP(L40,'Loan 3'!$A$7:$G$266,7,FALSE)),0,VLOOKUP(L40,'Loan 3'!$A$7:$G$266,7,FALSE))</f>
        <v>0</v>
      </c>
      <c r="M45" s="200">
        <f>IF(ISERROR(VLOOKUP(M40,'Loan 3'!$A$7:$G$266,7,FALSE)),0,VLOOKUP(M40,'Loan 3'!$A$7:$G$266,7,FALSE))</f>
        <v>0</v>
      </c>
      <c r="N45" s="200">
        <f>IF(ISERROR(VLOOKUP(N40,'Loan 3'!$A$7:$G$266,7,FALSE)),0,VLOOKUP(N40,'Loan 3'!$A$7:$G$266,7,FALSE))</f>
        <v>0</v>
      </c>
      <c r="O45" s="200">
        <f>IF(ISERROR(VLOOKUP(O40,'Loan 3'!$A$7:$G$266,7,FALSE)),0,VLOOKUP(O40,'Loan 3'!$A$7:$G$266,7,FALSE))</f>
        <v>0</v>
      </c>
      <c r="P45" s="200">
        <f>IF(ISERROR(VLOOKUP(P40,'Loan 3'!$A$7:$G$266,7,FALSE)),0,VLOOKUP(P40,'Loan 3'!$A$7:$G$266,7,FALSE))</f>
        <v>0</v>
      </c>
      <c r="Q45" s="200">
        <f>IF(ISERROR(VLOOKUP(Q40,'Loan 3'!$A$7:$G$266,7,FALSE)),0,VLOOKUP(Q40,'Loan 3'!$A$7:$G$266,7,FALSE))</f>
        <v>0</v>
      </c>
      <c r="R45" s="200">
        <f>IF(ISERROR(VLOOKUP(R40,'Loan 3'!$A$7:$G$266,7,FALSE)),0,VLOOKUP(R40,'Loan 3'!$A$7:$G$266,7,FALSE))</f>
        <v>0</v>
      </c>
      <c r="S45" s="200">
        <f>IF(ISERROR(VLOOKUP(S40,'Loan 3'!$A$7:$G$266,7,FALSE)),0,VLOOKUP(S40,'Loan 3'!$A$7:$G$266,7,FALSE))</f>
        <v>0</v>
      </c>
      <c r="T45" s="200">
        <f>IF(ISERROR(VLOOKUP(T40,'Loan 3'!$A$7:$G$266,7,FALSE)),0,VLOOKUP(T40,'Loan 3'!$A$7:$G$266,7,FALSE))</f>
        <v>0</v>
      </c>
      <c r="U45" s="200">
        <f>IF(ISERROR(VLOOKUP(U40,'Loan 3'!$A$7:$G$266,7,FALSE)),0,VLOOKUP(U40,'Loan 3'!$A$7:$G$266,7,FALSE))</f>
        <v>0</v>
      </c>
      <c r="V45" s="200">
        <f>IF(ISERROR(VLOOKUP(V40,'Loan 3'!$A$7:$G$266,7,FALSE)),0,VLOOKUP(V40,'Loan 3'!$A$7:$G$266,7,FALSE))</f>
        <v>0</v>
      </c>
      <c r="W45" s="200">
        <f>IF(ISERROR(VLOOKUP(W40,'Loan 3'!$A$7:$G$266,7,FALSE)),0,VLOOKUP(W40,'Loan 3'!$A$7:$G$266,7,FALSE))</f>
        <v>0</v>
      </c>
      <c r="X45" s="200">
        <f>IF(ISERROR(VLOOKUP(X40,'Loan 3'!$A$7:$G$266,7,FALSE)),0,VLOOKUP(X40,'Loan 3'!$A$7:$G$266,7,FALSE))</f>
        <v>0</v>
      </c>
      <c r="Y45" s="200">
        <f>IF(ISERROR(VLOOKUP(Y40,'Loan 3'!$A$7:$G$266,7,FALSE)),0,VLOOKUP(Y40,'Loan 3'!$A$7:$G$266,7,FALSE))</f>
        <v>0</v>
      </c>
      <c r="Z45" s="200">
        <f>IF(ISERROR(VLOOKUP(Z40,'Loan 3'!$A$7:$G$266,7,FALSE)),0,VLOOKUP(Z40,'Loan 3'!$A$7:$G$266,7,FALSE))</f>
        <v>0</v>
      </c>
      <c r="AA45" s="291"/>
    </row>
    <row r="46" spans="1:16384" ht="27" customHeight="1" x14ac:dyDescent="0.35">
      <c r="A46" s="291"/>
      <c r="B46" s="291"/>
      <c r="C46" s="291"/>
      <c r="D46" s="291"/>
      <c r="E46" s="785" t="str">
        <f>+Translations!A245</f>
        <v>Bridge financing loan payments</v>
      </c>
      <c r="F46" s="786"/>
      <c r="G46" s="200">
        <f>IF(ISERROR(VLOOKUP(G40,'Bridge financing loan'!$A$7:$F$136,6,FALSE)),0,VLOOKUP(G40,'Bridge financing loan'!$A$7:$F$136,6,FALSE))</f>
        <v>0</v>
      </c>
      <c r="H46" s="200">
        <f>IF(ISERROR(VLOOKUP(H40,'Bridge financing loan'!$A$7:$F$136,6,FALSE)),0,VLOOKUP(H40,'Bridge financing loan'!$A$7:$F$136,6,FALSE))</f>
        <v>0</v>
      </c>
      <c r="I46" s="200">
        <f>IF(ISERROR(VLOOKUP(I40,'Bridge financing loan'!$A$7:$F$136,6,FALSE)),0,VLOOKUP(I40,'Bridge financing loan'!$A$7:$F$136,6,FALSE))</f>
        <v>0</v>
      </c>
      <c r="J46" s="200">
        <f>IF(ISERROR(VLOOKUP(J40,'Bridge financing loan'!$A$7:$F$136,6,FALSE)),0,VLOOKUP(J40,'Bridge financing loan'!$A$7:$F$136,6,FALSE))</f>
        <v>0</v>
      </c>
      <c r="K46" s="200">
        <f>IF(ISERROR(VLOOKUP(K40,'Bridge financing loan'!$A$7:$F$136,6,FALSE)),0,VLOOKUP(K40,'Bridge financing loan'!$A$7:$F$136,6,FALSE))</f>
        <v>0</v>
      </c>
      <c r="L46" s="200">
        <f>IF(ISERROR(VLOOKUP(L40,'Bridge financing loan'!$A$7:$F$136,6,FALSE)),0,VLOOKUP(L40,'Bridge financing loan'!$A$7:$F$136,6,FALSE))</f>
        <v>0</v>
      </c>
      <c r="M46" s="200">
        <f>IF(ISERROR(VLOOKUP(M40,'Bridge financing loan'!$A$7:$F$136,6,FALSE)),0,VLOOKUP(M40,'Bridge financing loan'!$A$7:$F$136,6,FALSE))</f>
        <v>0</v>
      </c>
      <c r="N46" s="200">
        <f>IF(ISERROR(VLOOKUP(N40,'Bridge financing loan'!$A$7:$F$136,6,FALSE)),0,VLOOKUP(N40,'Bridge financing loan'!$A$7:$F$136,6,FALSE))</f>
        <v>0</v>
      </c>
      <c r="O46" s="200">
        <f>IF(ISERROR(VLOOKUP(O40,'Bridge financing loan'!$A$7:$F$136,6,FALSE)),0,VLOOKUP(O40,'Bridge financing loan'!$A$7:$F$136,6,FALSE))</f>
        <v>0</v>
      </c>
      <c r="P46" s="200">
        <f>IF(ISERROR(VLOOKUP(P40,'Bridge financing loan'!$A$7:$F$136,6,FALSE)),0,VLOOKUP(P40,'Bridge financing loan'!$A$7:$F$136,6,FALSE))</f>
        <v>0</v>
      </c>
      <c r="Q46" s="200">
        <f>IF(ISERROR(VLOOKUP(Q40,'Bridge financing loan'!$A$7:$F$136,6,FALSE)),0,VLOOKUP(Q40,'Bridge financing loan'!$A$7:$F$136,6,FALSE))</f>
        <v>0</v>
      </c>
      <c r="R46" s="200">
        <f>IF(ISERROR(VLOOKUP(R40,'Bridge financing loan'!$A$7:$F$136,6,FALSE)),0,VLOOKUP(R40,'Bridge financing loan'!$A$7:$F$136,6,FALSE))</f>
        <v>0</v>
      </c>
      <c r="S46" s="200">
        <f>IF(ISERROR(VLOOKUP(S40,'Bridge financing loan'!$A$7:$F$136,6,FALSE)),0,VLOOKUP(S40,'Bridge financing loan'!$A$7:$F$136,6,FALSE))</f>
        <v>0</v>
      </c>
      <c r="T46" s="200">
        <f>IF(ISERROR(VLOOKUP(T40,'Bridge financing loan'!$A$7:$F$136,6,FALSE)),0,VLOOKUP(T40,'Bridge financing loan'!$A$7:$F$136,6,FALSE))</f>
        <v>0</v>
      </c>
      <c r="U46" s="200">
        <f>IF(ISERROR(VLOOKUP(U40,'Bridge financing loan'!$A$7:$F$136,6,FALSE)),0,VLOOKUP(U40,'Bridge financing loan'!$A$7:$F$136,6,FALSE))</f>
        <v>0</v>
      </c>
      <c r="V46" s="200">
        <f>IF(ISERROR(VLOOKUP(V40,'Bridge financing loan'!$A$7:$F$136,6,FALSE)),0,VLOOKUP(V40,'Bridge financing loan'!$A$7:$F$136,6,FALSE))</f>
        <v>0</v>
      </c>
      <c r="W46" s="200">
        <f>IF(ISERROR(VLOOKUP(W40,'Bridge financing loan'!$A$7:$F$136,6,FALSE)),0,VLOOKUP(W40,'Bridge financing loan'!$A$7:$F$136,6,FALSE))</f>
        <v>0</v>
      </c>
      <c r="X46" s="200">
        <f>IF(ISERROR(VLOOKUP(X40,'Bridge financing loan'!$A$7:$F$136,6,FALSE)),0,VLOOKUP(X40,'Bridge financing loan'!$A$7:$F$136,6,FALSE))</f>
        <v>0</v>
      </c>
      <c r="Y46" s="200">
        <f>IF(ISERROR(VLOOKUP(Y40,'Bridge financing loan'!$A$7:$F$136,6,FALSE)),0,VLOOKUP(Y40,'Bridge financing loan'!$A$7:$F$136,6,FALSE))</f>
        <v>0</v>
      </c>
      <c r="Z46" s="200">
        <f>IF(ISERROR(VLOOKUP(Z40,'Bridge financing loan'!$A$7:$F$136,6,FALSE)),0,VLOOKUP(Z40,'Bridge financing loan'!$A$7:$F$136,6,FALSE))</f>
        <v>0</v>
      </c>
      <c r="AA46" s="291"/>
    </row>
    <row r="47" spans="1:16384" ht="27" customHeight="1" x14ac:dyDescent="0.35">
      <c r="A47" s="291"/>
      <c r="B47" s="291"/>
      <c r="C47" s="291"/>
      <c r="D47" s="291"/>
      <c r="E47" s="783" t="str">
        <f>+Translations!A246</f>
        <v>B. TOTAL ANNUAL LOAN PAYMENTS</v>
      </c>
      <c r="F47" s="784"/>
      <c r="G47" s="194">
        <f>SUM(G43:G46)</f>
        <v>0</v>
      </c>
      <c r="H47" s="194">
        <f t="shared" ref="H47:Z47" si="8">SUM(H43:H46)</f>
        <v>0</v>
      </c>
      <c r="I47" s="194">
        <f t="shared" si="8"/>
        <v>0</v>
      </c>
      <c r="J47" s="194">
        <f t="shared" si="8"/>
        <v>0</v>
      </c>
      <c r="K47" s="194">
        <f t="shared" si="8"/>
        <v>0</v>
      </c>
      <c r="L47" s="194">
        <f t="shared" si="8"/>
        <v>0</v>
      </c>
      <c r="M47" s="194">
        <f t="shared" si="8"/>
        <v>0</v>
      </c>
      <c r="N47" s="194">
        <f t="shared" si="8"/>
        <v>0</v>
      </c>
      <c r="O47" s="194">
        <f t="shared" si="8"/>
        <v>0</v>
      </c>
      <c r="P47" s="194">
        <f t="shared" si="8"/>
        <v>0</v>
      </c>
      <c r="Q47" s="194">
        <f t="shared" si="8"/>
        <v>0</v>
      </c>
      <c r="R47" s="194">
        <f t="shared" si="8"/>
        <v>0</v>
      </c>
      <c r="S47" s="194">
        <f t="shared" si="8"/>
        <v>0</v>
      </c>
      <c r="T47" s="194">
        <f t="shared" si="8"/>
        <v>0</v>
      </c>
      <c r="U47" s="194">
        <f t="shared" si="8"/>
        <v>0</v>
      </c>
      <c r="V47" s="194">
        <f t="shared" si="8"/>
        <v>0</v>
      </c>
      <c r="W47" s="194">
        <f t="shared" si="8"/>
        <v>0</v>
      </c>
      <c r="X47" s="194">
        <f t="shared" si="8"/>
        <v>0</v>
      </c>
      <c r="Y47" s="194">
        <f t="shared" si="8"/>
        <v>0</v>
      </c>
      <c r="Z47" s="194">
        <f t="shared" si="8"/>
        <v>0</v>
      </c>
      <c r="AA47" s="291"/>
    </row>
    <row r="48" spans="1:16384" ht="27" customHeight="1" x14ac:dyDescent="0.35">
      <c r="A48" s="291"/>
      <c r="B48" s="291"/>
      <c r="C48" s="291"/>
      <c r="D48" s="291"/>
      <c r="E48" s="785" t="str">
        <f>+Translations!A247</f>
        <v>Annual payments of interests on Loan 1</v>
      </c>
      <c r="F48" s="786"/>
      <c r="G48" s="200">
        <f>IF(ISERROR(VLOOKUP(G40,'Loan 1'!$A$7:$G$266,6,FALSE)),0,VLOOKUP(G40,'Loan 1'!$A$7:$G$266,6,FALSE))</f>
        <v>0</v>
      </c>
      <c r="H48" s="200">
        <f>IF(ISERROR(VLOOKUP(H40,'Loan 1'!$A$7:$G$266,6,FALSE)),0,VLOOKUP(H40,'Loan 1'!$A$7:$G$266,6,FALSE))</f>
        <v>0</v>
      </c>
      <c r="I48" s="200">
        <f>IF(ISERROR(VLOOKUP(I40,'Loan 1'!$A$7:$G$266,6,FALSE)),0,VLOOKUP(I40,'Loan 1'!$A$7:$G$266,6,FALSE))</f>
        <v>0</v>
      </c>
      <c r="J48" s="200">
        <f>IF(ISERROR(VLOOKUP(J40,'Loan 1'!$A$7:$G$266,6,FALSE)),0,VLOOKUP(J40,'Loan 1'!$A$7:$G$266,6,FALSE))</f>
        <v>0</v>
      </c>
      <c r="K48" s="200">
        <f>IF(ISERROR(VLOOKUP(K40,'Loan 1'!$A$7:$G$266,6,FALSE)),0,VLOOKUP(K40,'Loan 1'!$A$7:$G$266,6,FALSE))</f>
        <v>0</v>
      </c>
      <c r="L48" s="200">
        <f>IF(ISERROR(VLOOKUP(L40,'Loan 1'!$A$7:$G$266,6,FALSE)),0,VLOOKUP(L40,'Loan 1'!$A$7:$G$266,6,FALSE))</f>
        <v>0</v>
      </c>
      <c r="M48" s="200">
        <f>IF(ISERROR(VLOOKUP(M40,'Loan 1'!$A$7:$G$266,6,FALSE)),0,VLOOKUP(M40,'Loan 1'!$A$7:$G$266,6,FALSE))</f>
        <v>0</v>
      </c>
      <c r="N48" s="200">
        <f>IF(ISERROR(VLOOKUP(N40,'Loan 1'!$A$7:$G$266,6,FALSE)),0,VLOOKUP(N40,'Loan 1'!$A$7:$G$266,6,FALSE))</f>
        <v>0</v>
      </c>
      <c r="O48" s="200">
        <f>IF(ISERROR(VLOOKUP(O40,'Loan 1'!$A$7:$G$266,6,FALSE)),0,VLOOKUP(O40,'Loan 1'!$A$7:$G$266,6,FALSE))</f>
        <v>0</v>
      </c>
      <c r="P48" s="200">
        <f>IF(ISERROR(VLOOKUP(P40,'Loan 1'!$A$7:$G$266,6,FALSE)),0,VLOOKUP(P40,'Loan 1'!$A$7:$G$266,6,FALSE))</f>
        <v>0</v>
      </c>
      <c r="Q48" s="200">
        <f>IF(ISERROR(VLOOKUP(Q40,'Loan 1'!$A$7:$G$266,6,FALSE)),0,VLOOKUP(Q40,'Loan 1'!$A$7:$G$266,6,FALSE))</f>
        <v>0</v>
      </c>
      <c r="R48" s="200">
        <f>IF(ISERROR(VLOOKUP(R40,'Loan 1'!$A$7:$G$266,6,FALSE)),0,VLOOKUP(R40,'Loan 1'!$A$7:$G$266,6,FALSE))</f>
        <v>0</v>
      </c>
      <c r="S48" s="200">
        <f>IF(ISERROR(VLOOKUP(S40,'Loan 1'!$A$7:$G$266,6,FALSE)),0,VLOOKUP(S40,'Loan 1'!$A$7:$G$266,6,FALSE))</f>
        <v>0</v>
      </c>
      <c r="T48" s="200">
        <f>IF(ISERROR(VLOOKUP(T40,'Loan 1'!$A$7:$G$266,6,FALSE)),0,VLOOKUP(T40,'Loan 1'!$A$7:$G$266,6,FALSE))</f>
        <v>0</v>
      </c>
      <c r="U48" s="200">
        <f>IF(ISERROR(VLOOKUP(U40,'Loan 1'!$A$7:$G$266,6,FALSE)),0,VLOOKUP(U40,'Loan 1'!$A$7:$G$266,6,FALSE))</f>
        <v>0</v>
      </c>
      <c r="V48" s="200">
        <f>IF(ISERROR(VLOOKUP(V40,'Loan 1'!$A$7:$G$266,6,FALSE)),0,VLOOKUP(V40,'Loan 1'!$A$7:$G$266,6,FALSE))</f>
        <v>0</v>
      </c>
      <c r="W48" s="200">
        <f>IF(ISERROR(VLOOKUP(W40,'Loan 1'!$A$7:$G$266,6,FALSE)),0,VLOOKUP(W40,'Loan 1'!$A$7:$G$266,6,FALSE))</f>
        <v>0</v>
      </c>
      <c r="X48" s="200">
        <f>IF(ISERROR(VLOOKUP(X40,'Loan 1'!$A$7:$G$266,6,FALSE)),0,VLOOKUP(X40,'Loan 1'!$A$7:$G$266,6,FALSE))</f>
        <v>0</v>
      </c>
      <c r="Y48" s="200">
        <f>IF(ISERROR(VLOOKUP(Y40,'Loan 1'!$A$7:$G$266,6,FALSE)),0,VLOOKUP(Y40,'Loan 1'!$A$7:$G$266,6,FALSE))</f>
        <v>0</v>
      </c>
      <c r="Z48" s="200">
        <f>IF(ISERROR(VLOOKUP(Z40,'Loan 1'!$A$7:$G$266,6,FALSE)),0,VLOOKUP(Z40,'Loan 1'!$A$7:$G$266,6,FALSE))</f>
        <v>0</v>
      </c>
      <c r="AA48" s="291"/>
    </row>
    <row r="49" spans="1:27" ht="27" customHeight="1" x14ac:dyDescent="0.35">
      <c r="A49" s="291"/>
      <c r="B49" s="291"/>
      <c r="C49" s="291"/>
      <c r="D49" s="291"/>
      <c r="E49" s="785" t="str">
        <f>+Translations!A248</f>
        <v>Annual payments of interests on Loan 2</v>
      </c>
      <c r="F49" s="786"/>
      <c r="G49" s="200">
        <f>IF(ISERROR(VLOOKUP(G40,'Loan 2'!$A$7:$G$266,6,FALSE)),0,VLOOKUP(G40,'Loan 2'!$A$7:$G$266,6,FALSE))</f>
        <v>0</v>
      </c>
      <c r="H49" s="200">
        <f>IF(ISERROR(VLOOKUP(H40,'Loan 2'!$A$7:$G$266,6,FALSE)),0,VLOOKUP(H40,'Loan 2'!$A$7:$G$266,6,FALSE))</f>
        <v>0</v>
      </c>
      <c r="I49" s="200">
        <f>IF(ISERROR(VLOOKUP(I40,'Loan 2'!$A$7:$G$266,6,FALSE)),0,VLOOKUP(I40,'Loan 2'!$A$7:$G$266,6,FALSE))</f>
        <v>0</v>
      </c>
      <c r="J49" s="200">
        <f>IF(ISERROR(VLOOKUP(J40,'Loan 2'!$A$7:$G$266,6,FALSE)),0,VLOOKUP(J40,'Loan 2'!$A$7:$G$266,6,FALSE))</f>
        <v>0</v>
      </c>
      <c r="K49" s="200">
        <f>IF(ISERROR(VLOOKUP(K40,'Loan 2'!$A$7:$G$266,6,FALSE)),0,VLOOKUP(K40,'Loan 2'!$A$7:$G$266,6,FALSE))</f>
        <v>0</v>
      </c>
      <c r="L49" s="200">
        <f>IF(ISERROR(VLOOKUP(L40,'Loan 2'!$A$7:$G$266,6,FALSE)),0,VLOOKUP(L40,'Loan 2'!$A$7:$G$266,6,FALSE))</f>
        <v>0</v>
      </c>
      <c r="M49" s="200">
        <f>IF(ISERROR(VLOOKUP(M40,'Loan 2'!$A$7:$G$266,6,FALSE)),0,VLOOKUP(M40,'Loan 2'!$A$7:$G$266,6,FALSE))</f>
        <v>0</v>
      </c>
      <c r="N49" s="200">
        <f>IF(ISERROR(VLOOKUP(N40,'Loan 2'!$A$7:$G$266,6,FALSE)),0,VLOOKUP(N40,'Loan 2'!$A$7:$G$266,6,FALSE))</f>
        <v>0</v>
      </c>
      <c r="O49" s="200">
        <f>IF(ISERROR(VLOOKUP(O40,'Loan 2'!$A$7:$G$266,6,FALSE)),0,VLOOKUP(O40,'Loan 2'!$A$7:$G$266,6,FALSE))</f>
        <v>0</v>
      </c>
      <c r="P49" s="200">
        <f>IF(ISERROR(VLOOKUP(P40,'Loan 2'!$A$7:$G$266,6,FALSE)),0,VLOOKUP(P40,'Loan 2'!$A$7:$G$266,6,FALSE))</f>
        <v>0</v>
      </c>
      <c r="Q49" s="200">
        <f>IF(ISERROR(VLOOKUP(Q40,'Loan 2'!$A$7:$G$266,6,FALSE)),0,VLOOKUP(Q40,'Loan 2'!$A$7:$G$266,6,FALSE))</f>
        <v>0</v>
      </c>
      <c r="R49" s="200">
        <f>IF(ISERROR(VLOOKUP(R40,'Loan 2'!$A$7:$G$266,6,FALSE)),0,VLOOKUP(R40,'Loan 2'!$A$7:$G$266,6,FALSE))</f>
        <v>0</v>
      </c>
      <c r="S49" s="200">
        <f>IF(ISERROR(VLOOKUP(S40,'Loan 2'!$A$7:$G$266,6,FALSE)),0,VLOOKUP(S40,'Loan 2'!$A$7:$G$266,6,FALSE))</f>
        <v>0</v>
      </c>
      <c r="T49" s="200">
        <f>IF(ISERROR(VLOOKUP(T40,'Loan 2'!$A$7:$G$266,6,FALSE)),0,VLOOKUP(T40,'Loan 2'!$A$7:$G$266,6,FALSE))</f>
        <v>0</v>
      </c>
      <c r="U49" s="200">
        <f>IF(ISERROR(VLOOKUP(U40,'Loan 2'!$A$7:$G$266,6,FALSE)),0,VLOOKUP(U40,'Loan 2'!$A$7:$G$266,6,FALSE))</f>
        <v>0</v>
      </c>
      <c r="V49" s="200">
        <f>IF(ISERROR(VLOOKUP(V40,'Loan 2'!$A$7:$G$266,6,FALSE)),0,VLOOKUP(V40,'Loan 2'!$A$7:$G$266,6,FALSE))</f>
        <v>0</v>
      </c>
      <c r="W49" s="200">
        <f>IF(ISERROR(VLOOKUP(W40,'Loan 2'!$A$7:$G$266,6,FALSE)),0,VLOOKUP(W40,'Loan 2'!$A$7:$G$266,6,FALSE))</f>
        <v>0</v>
      </c>
      <c r="X49" s="200">
        <f>IF(ISERROR(VLOOKUP(X40,'Loan 2'!$A$7:$G$266,6,FALSE)),0,VLOOKUP(X40,'Loan 2'!$A$7:$G$266,6,FALSE))</f>
        <v>0</v>
      </c>
      <c r="Y49" s="200">
        <f>IF(ISERROR(VLOOKUP(Y40,'Loan 2'!$A$7:$G$266,6,FALSE)),0,VLOOKUP(Y40,'Loan 2'!$A$7:$G$266,6,FALSE))</f>
        <v>0</v>
      </c>
      <c r="Z49" s="200">
        <f>IF(ISERROR(VLOOKUP(Z40,'Loan 2'!$A$7:$G$266,6,FALSE)),0,VLOOKUP(Z40,'Loan 2'!$A$7:$G$266,6,FALSE))</f>
        <v>0</v>
      </c>
      <c r="AA49" s="291"/>
    </row>
    <row r="50" spans="1:27" ht="27" customHeight="1" x14ac:dyDescent="0.35">
      <c r="A50" s="291"/>
      <c r="B50" s="291"/>
      <c r="C50" s="291"/>
      <c r="D50" s="291"/>
      <c r="E50" s="785" t="str">
        <f>+Translations!A249</f>
        <v>Annual payments of interests on Loan 3</v>
      </c>
      <c r="F50" s="786"/>
      <c r="G50" s="200">
        <f>IF(ISERROR(VLOOKUP(G40,'Loan 3'!$A$7:$G$266,6,FALSE)),0,VLOOKUP(G40,'Loan 3'!$A$7:$G$266,6,FALSE))</f>
        <v>0</v>
      </c>
      <c r="H50" s="200">
        <f>IF(ISERROR(VLOOKUP(H40,'Loan 3'!$A$7:$G$266,6,FALSE)),0,VLOOKUP(H40,'Loan 3'!$A$7:$G$266,6,FALSE))</f>
        <v>0</v>
      </c>
      <c r="I50" s="200">
        <f>IF(ISERROR(VLOOKUP(I40,'Loan 3'!$A$7:$G$266,6,FALSE)),0,VLOOKUP(I40,'Loan 3'!$A$7:$G$266,6,FALSE))</f>
        <v>0</v>
      </c>
      <c r="J50" s="200">
        <f>IF(ISERROR(VLOOKUP(J40,'Loan 3'!$A$7:$G$266,6,FALSE)),0,VLOOKUP(J40,'Loan 3'!$A$7:$G$266,6,FALSE))</f>
        <v>0</v>
      </c>
      <c r="K50" s="200">
        <f>IF(ISERROR(VLOOKUP(K40,'Loan 3'!$A$7:$G$266,6,FALSE)),0,VLOOKUP(K40,'Loan 3'!$A$7:$G$266,6,FALSE))</f>
        <v>0</v>
      </c>
      <c r="L50" s="200">
        <f>IF(ISERROR(VLOOKUP(L40,'Loan 3'!$A$7:$G$266,6,FALSE)),0,VLOOKUP(L40,'Loan 3'!$A$7:$G$266,6,FALSE))</f>
        <v>0</v>
      </c>
      <c r="M50" s="200">
        <f>IF(ISERROR(VLOOKUP(M40,'Loan 3'!$A$7:$G$266,6,FALSE)),0,VLOOKUP(M40,'Loan 3'!$A$7:$G$266,6,FALSE))</f>
        <v>0</v>
      </c>
      <c r="N50" s="200">
        <f>IF(ISERROR(VLOOKUP(N40,'Loan 3'!$A$7:$G$266,6,FALSE)),0,VLOOKUP(N40,'Loan 3'!$A$7:$G$266,6,FALSE))</f>
        <v>0</v>
      </c>
      <c r="O50" s="200">
        <f>IF(ISERROR(VLOOKUP(O40,'Loan 3'!$A$7:$G$266,6,FALSE)),0,VLOOKUP(O40,'Loan 3'!$A$7:$G$266,6,FALSE))</f>
        <v>0</v>
      </c>
      <c r="P50" s="200">
        <f>IF(ISERROR(VLOOKUP(P40,'Loan 3'!$A$7:$G$266,6,FALSE)),0,VLOOKUP(P40,'Loan 3'!$A$7:$G$266,6,FALSE))</f>
        <v>0</v>
      </c>
      <c r="Q50" s="200">
        <f>IF(ISERROR(VLOOKUP(Q40,'Loan 3'!$A$7:$G$266,6,FALSE)),0,VLOOKUP(Q40,'Loan 3'!$A$7:$G$266,6,FALSE))</f>
        <v>0</v>
      </c>
      <c r="R50" s="200">
        <f>IF(ISERROR(VLOOKUP(R40,'Loan 3'!$A$7:$G$266,6,FALSE)),0,VLOOKUP(R40,'Loan 3'!$A$7:$G$266,6,FALSE))</f>
        <v>0</v>
      </c>
      <c r="S50" s="200">
        <f>IF(ISERROR(VLOOKUP(S40,'Loan 3'!$A$7:$G$266,6,FALSE)),0,VLOOKUP(S40,'Loan 3'!$A$7:$G$266,6,FALSE))</f>
        <v>0</v>
      </c>
      <c r="T50" s="200">
        <f>IF(ISERROR(VLOOKUP(T40,'Loan 3'!$A$7:$G$266,6,FALSE)),0,VLOOKUP(T40,'Loan 3'!$A$7:$G$266,6,FALSE))</f>
        <v>0</v>
      </c>
      <c r="U50" s="200">
        <f>IF(ISERROR(VLOOKUP(U40,'Loan 3'!$A$7:$G$266,6,FALSE)),0,VLOOKUP(U40,'Loan 3'!$A$7:$G$266,6,FALSE))</f>
        <v>0</v>
      </c>
      <c r="V50" s="200">
        <f>IF(ISERROR(VLOOKUP(V40,'Loan 3'!$A$7:$G$266,6,FALSE)),0,VLOOKUP(V40,'Loan 3'!$A$7:$G$266,6,FALSE))</f>
        <v>0</v>
      </c>
      <c r="W50" s="200">
        <f>IF(ISERROR(VLOOKUP(W40,'Loan 3'!$A$7:$G$266,6,FALSE)),0,VLOOKUP(W40,'Loan 3'!$A$7:$G$266,6,FALSE))</f>
        <v>0</v>
      </c>
      <c r="X50" s="200">
        <f>IF(ISERROR(VLOOKUP(X40,'Loan 3'!$A$7:$G$266,6,FALSE)),0,VLOOKUP(X40,'Loan 3'!$A$7:$G$266,6,FALSE))</f>
        <v>0</v>
      </c>
      <c r="Y50" s="200">
        <f>IF(ISERROR(VLOOKUP(Y40,'Loan 3'!$A$7:$G$266,6,FALSE)),0,VLOOKUP(Y40,'Loan 3'!$A$7:$G$266,6,FALSE))</f>
        <v>0</v>
      </c>
      <c r="Z50" s="200">
        <f>IF(ISERROR(VLOOKUP(Z40,'Loan 3'!$A$7:$G$266,6,FALSE)),0,VLOOKUP(Z40,'Loan 3'!$A$7:$G$266,6,FALSE))</f>
        <v>0</v>
      </c>
      <c r="AA50" s="291"/>
    </row>
    <row r="51" spans="1:27" ht="27" customHeight="1" x14ac:dyDescent="0.35">
      <c r="A51" s="291"/>
      <c r="B51" s="291"/>
      <c r="C51" s="291"/>
      <c r="D51" s="291"/>
      <c r="E51" s="785" t="str">
        <f>+Translations!A250</f>
        <v>Annual payments of interests on bridge financing loan</v>
      </c>
      <c r="F51" s="786"/>
      <c r="G51" s="200">
        <f>IF(ISERROR(VLOOKUP(G40,'Bridge financing loan'!$A$7:$F$136,5,FALSE)),0,VLOOKUP(G40,'Bridge financing loan'!$A$7:$F$136,5,FALSE))</f>
        <v>0</v>
      </c>
      <c r="H51" s="200">
        <f>IF(ISERROR(VLOOKUP(H40,'Bridge financing loan'!$A$7:$F$136,5,FALSE)),0,VLOOKUP(H40,'Bridge financing loan'!$A$7:$F$136,5,FALSE))</f>
        <v>0</v>
      </c>
      <c r="I51" s="200">
        <f>IF(ISERROR(VLOOKUP(I40,'Bridge financing loan'!$A$7:$F$136,5,FALSE)),0,VLOOKUP(I40,'Bridge financing loan'!$A$7:$F$136,5,FALSE))</f>
        <v>0</v>
      </c>
      <c r="J51" s="200">
        <f>IF(ISERROR(VLOOKUP(J40,'Bridge financing loan'!$A$7:$F$136,5,FALSE)),0,VLOOKUP(J40,'Bridge financing loan'!$A$7:$F$136,5,FALSE))</f>
        <v>0</v>
      </c>
      <c r="K51" s="200">
        <f>IF(ISERROR(VLOOKUP(K40,'Bridge financing loan'!$A$7:$F$136,5,FALSE)),0,VLOOKUP(K40,'Bridge financing loan'!$A$7:$F$136,5,FALSE))</f>
        <v>0</v>
      </c>
      <c r="L51" s="200">
        <f>IF(ISERROR(VLOOKUP(L40,'Bridge financing loan'!$A$7:$F$136,5,FALSE)),0,VLOOKUP(L40,'Bridge financing loan'!$A$7:$F$136,5,FALSE))</f>
        <v>0</v>
      </c>
      <c r="M51" s="200">
        <f>IF(ISERROR(VLOOKUP(M40,'Bridge financing loan'!$A$7:$F$136,5,FALSE)),0,VLOOKUP(M40,'Bridge financing loan'!$A$7:$F$136,5,FALSE))</f>
        <v>0</v>
      </c>
      <c r="N51" s="200">
        <f>IF(ISERROR(VLOOKUP(N40,'Bridge financing loan'!$A$7:$F$136,5,FALSE)),0,VLOOKUP(N40,'Bridge financing loan'!$A$7:$F$136,5,FALSE))</f>
        <v>0</v>
      </c>
      <c r="O51" s="200">
        <f>IF(ISERROR(VLOOKUP(O40,'Bridge financing loan'!$A$7:$F$136,5,FALSE)),0,VLOOKUP(O40,'Bridge financing loan'!$A$7:$F$136,5,FALSE))</f>
        <v>0</v>
      </c>
      <c r="P51" s="200">
        <f>IF(ISERROR(VLOOKUP(P40,'Bridge financing loan'!$A$7:$F$136,5,FALSE)),0,VLOOKUP(P40,'Bridge financing loan'!$A$7:$F$136,5,FALSE))</f>
        <v>0</v>
      </c>
      <c r="Q51" s="200">
        <f>IF(ISERROR(VLOOKUP(Q40,'Bridge financing loan'!$A$7:$F$136,5,FALSE)),0,VLOOKUP(Q40,'Bridge financing loan'!$A$7:$F$136,5,FALSE))</f>
        <v>0</v>
      </c>
      <c r="R51" s="200">
        <f>IF(ISERROR(VLOOKUP(R40,'Bridge financing loan'!$A$7:$F$136,5,FALSE)),0,VLOOKUP(R40,'Bridge financing loan'!$A$7:$F$136,5,FALSE))</f>
        <v>0</v>
      </c>
      <c r="S51" s="200">
        <f>IF(ISERROR(VLOOKUP(S40,'Bridge financing loan'!$A$7:$F$136,5,FALSE)),0,VLOOKUP(S40,'Bridge financing loan'!$A$7:$F$136,5,FALSE))</f>
        <v>0</v>
      </c>
      <c r="T51" s="200">
        <f>IF(ISERROR(VLOOKUP(T40,'Bridge financing loan'!$A$7:$F$136,5,FALSE)),0,VLOOKUP(T40,'Bridge financing loan'!$A$7:$F$136,5,FALSE))</f>
        <v>0</v>
      </c>
      <c r="U51" s="200">
        <f>IF(ISERROR(VLOOKUP(U40,'Bridge financing loan'!$A$7:$F$136,5,FALSE)),0,VLOOKUP(U40,'Bridge financing loan'!$A$7:$F$136,5,FALSE))</f>
        <v>0</v>
      </c>
      <c r="V51" s="200">
        <f>IF(ISERROR(VLOOKUP(V40,'Bridge financing loan'!$A$7:$F$136,5,FALSE)),0,VLOOKUP(V40,'Bridge financing loan'!$A$7:$F$136,5,FALSE))</f>
        <v>0</v>
      </c>
      <c r="W51" s="200">
        <f>IF(ISERROR(VLOOKUP(W40,'Bridge financing loan'!$A$7:$F$136,5,FALSE)),0,VLOOKUP(W40,'Bridge financing loan'!$A$7:$F$136,5,FALSE))</f>
        <v>0</v>
      </c>
      <c r="X51" s="200">
        <f>IF(ISERROR(VLOOKUP(X40,'Bridge financing loan'!$A$7:$F$136,5,FALSE)),0,VLOOKUP(X40,'Bridge financing loan'!$A$7:$F$136,5,FALSE))</f>
        <v>0</v>
      </c>
      <c r="Y51" s="200">
        <f>IF(ISERROR(VLOOKUP(Y40,'Bridge financing loan'!$A$7:$F$136,5,FALSE)),0,VLOOKUP(Y40,'Bridge financing loan'!$A$7:$F$136,5,FALSE))</f>
        <v>0</v>
      </c>
      <c r="Z51" s="200">
        <f>IF(ISERROR(VLOOKUP(Z40,'Bridge financing loan'!$A$7:$F$136,5,FALSE)),0,VLOOKUP(Z40,'Bridge financing loan'!$A$7:$F$136,5,FALSE))</f>
        <v>0</v>
      </c>
      <c r="AA51" s="291"/>
    </row>
    <row r="52" spans="1:27" ht="27" customHeight="1" x14ac:dyDescent="0.35">
      <c r="A52" s="291"/>
      <c r="B52" s="291"/>
      <c r="C52" s="291"/>
      <c r="D52" s="291"/>
      <c r="E52" s="783" t="str">
        <f>+Translations!A251</f>
        <v>C. TOTAL ANNUAL PAYMENTS OF INTERESTS ON LOANS</v>
      </c>
      <c r="F52" s="784"/>
      <c r="G52" s="194">
        <f>SUM(G48:G51)</f>
        <v>0</v>
      </c>
      <c r="H52" s="194">
        <f t="shared" ref="H52:Z52" si="9">SUM(H48:H51)</f>
        <v>0</v>
      </c>
      <c r="I52" s="194">
        <f t="shared" si="9"/>
        <v>0</v>
      </c>
      <c r="J52" s="194">
        <f t="shared" si="9"/>
        <v>0</v>
      </c>
      <c r="K52" s="194">
        <f t="shared" si="9"/>
        <v>0</v>
      </c>
      <c r="L52" s="194">
        <f t="shared" si="9"/>
        <v>0</v>
      </c>
      <c r="M52" s="194">
        <f t="shared" si="9"/>
        <v>0</v>
      </c>
      <c r="N52" s="194">
        <f t="shared" si="9"/>
        <v>0</v>
      </c>
      <c r="O52" s="194">
        <f t="shared" si="9"/>
        <v>0</v>
      </c>
      <c r="P52" s="194">
        <f t="shared" si="9"/>
        <v>0</v>
      </c>
      <c r="Q52" s="194">
        <f t="shared" si="9"/>
        <v>0</v>
      </c>
      <c r="R52" s="194">
        <f t="shared" si="9"/>
        <v>0</v>
      </c>
      <c r="S52" s="194">
        <f t="shared" si="9"/>
        <v>0</v>
      </c>
      <c r="T52" s="194">
        <f t="shared" si="9"/>
        <v>0</v>
      </c>
      <c r="U52" s="194">
        <f t="shared" si="9"/>
        <v>0</v>
      </c>
      <c r="V52" s="194">
        <f t="shared" si="9"/>
        <v>0</v>
      </c>
      <c r="W52" s="194">
        <f t="shared" si="9"/>
        <v>0</v>
      </c>
      <c r="X52" s="194">
        <f t="shared" si="9"/>
        <v>0</v>
      </c>
      <c r="Y52" s="194">
        <f t="shared" si="9"/>
        <v>0</v>
      </c>
      <c r="Z52" s="194">
        <f t="shared" si="9"/>
        <v>0</v>
      </c>
      <c r="AA52" s="291"/>
    </row>
    <row r="53" spans="1:27" ht="12.75" customHeight="1" x14ac:dyDescent="0.35">
      <c r="A53" s="291"/>
      <c r="B53" s="291"/>
      <c r="C53" s="291"/>
      <c r="D53" s="291"/>
      <c r="E53" s="505"/>
      <c r="F53" s="505"/>
      <c r="G53" s="291"/>
      <c r="H53" s="291"/>
      <c r="I53" s="291"/>
      <c r="J53" s="291"/>
      <c r="K53" s="291"/>
      <c r="L53" s="291"/>
      <c r="M53" s="291"/>
      <c r="N53" s="291"/>
      <c r="O53" s="291"/>
      <c r="P53" s="291"/>
      <c r="Q53" s="291"/>
      <c r="R53" s="291"/>
      <c r="S53" s="291"/>
      <c r="T53" s="291"/>
      <c r="U53" s="291"/>
      <c r="V53" s="291"/>
      <c r="W53" s="291"/>
      <c r="X53" s="291"/>
      <c r="Y53" s="291"/>
      <c r="Z53" s="291"/>
      <c r="AA53" s="291"/>
    </row>
    <row r="54" spans="1:27" ht="15" customHeight="1" x14ac:dyDescent="0.35">
      <c r="A54" s="291"/>
      <c r="B54" s="291"/>
      <c r="C54" s="291"/>
      <c r="D54" s="291"/>
      <c r="E54" s="779"/>
      <c r="F54" s="832"/>
      <c r="G54" s="291"/>
      <c r="H54" s="291"/>
      <c r="I54" s="291"/>
      <c r="J54" s="291"/>
      <c r="K54" s="291"/>
      <c r="L54" s="291"/>
      <c r="M54" s="291"/>
      <c r="N54" s="291"/>
      <c r="O54" s="291"/>
      <c r="P54" s="291"/>
      <c r="Q54" s="291"/>
      <c r="R54" s="291"/>
      <c r="S54" s="291"/>
      <c r="T54" s="291"/>
      <c r="U54" s="291"/>
      <c r="V54" s="291"/>
      <c r="W54" s="291"/>
      <c r="X54" s="291"/>
      <c r="Y54" s="291"/>
      <c r="Z54" s="291"/>
      <c r="AA54" s="291"/>
    </row>
    <row r="55" spans="1:27" ht="12.75" customHeight="1" thickBot="1" x14ac:dyDescent="0.4">
      <c r="A55" s="291"/>
      <c r="B55" s="291"/>
      <c r="C55" s="291"/>
      <c r="D55" s="291"/>
      <c r="E55" s="505"/>
      <c r="F55" s="505"/>
      <c r="G55" s="291"/>
      <c r="H55" s="291"/>
      <c r="I55" s="291"/>
      <c r="J55" s="291"/>
      <c r="K55" s="291"/>
      <c r="L55" s="291"/>
      <c r="M55" s="291"/>
      <c r="N55" s="291"/>
      <c r="O55" s="291"/>
      <c r="P55" s="291"/>
      <c r="Q55" s="291"/>
      <c r="R55" s="291"/>
      <c r="S55" s="291"/>
      <c r="T55" s="291"/>
      <c r="U55" s="291"/>
      <c r="V55" s="291"/>
      <c r="W55" s="291"/>
      <c r="X55" s="291"/>
      <c r="Y55" s="291"/>
      <c r="Z55" s="291"/>
      <c r="AA55" s="291"/>
    </row>
    <row r="56" spans="1:27" ht="21" customHeight="1" x14ac:dyDescent="0.35">
      <c r="A56" s="291"/>
      <c r="B56" s="291"/>
      <c r="C56" s="291"/>
      <c r="D56" s="291"/>
      <c r="E56" s="781" t="str">
        <f>+Translations!A252</f>
        <v>Shareholders equity in € on 31st of December</v>
      </c>
      <c r="F56" s="781"/>
      <c r="G56" s="728">
        <f>+Home!K12</f>
        <v>2017</v>
      </c>
      <c r="H56" s="728">
        <f>+G56+1</f>
        <v>2018</v>
      </c>
      <c r="I56" s="728">
        <f t="shared" ref="I56:Z56" si="10">+H56+1</f>
        <v>2019</v>
      </c>
      <c r="J56" s="728">
        <f t="shared" si="10"/>
        <v>2020</v>
      </c>
      <c r="K56" s="728">
        <f t="shared" si="10"/>
        <v>2021</v>
      </c>
      <c r="L56" s="728">
        <f t="shared" si="10"/>
        <v>2022</v>
      </c>
      <c r="M56" s="728">
        <f t="shared" si="10"/>
        <v>2023</v>
      </c>
      <c r="N56" s="728">
        <f t="shared" si="10"/>
        <v>2024</v>
      </c>
      <c r="O56" s="728">
        <f t="shared" si="10"/>
        <v>2025</v>
      </c>
      <c r="P56" s="728">
        <f t="shared" si="10"/>
        <v>2026</v>
      </c>
      <c r="Q56" s="728">
        <f t="shared" si="10"/>
        <v>2027</v>
      </c>
      <c r="R56" s="728">
        <f t="shared" si="10"/>
        <v>2028</v>
      </c>
      <c r="S56" s="728">
        <f t="shared" si="10"/>
        <v>2029</v>
      </c>
      <c r="T56" s="728">
        <f t="shared" si="10"/>
        <v>2030</v>
      </c>
      <c r="U56" s="728">
        <f t="shared" si="10"/>
        <v>2031</v>
      </c>
      <c r="V56" s="728">
        <f t="shared" si="10"/>
        <v>2032</v>
      </c>
      <c r="W56" s="728">
        <f t="shared" si="10"/>
        <v>2033</v>
      </c>
      <c r="X56" s="728">
        <f t="shared" si="10"/>
        <v>2034</v>
      </c>
      <c r="Y56" s="728">
        <f t="shared" si="10"/>
        <v>2035</v>
      </c>
      <c r="Z56" s="728">
        <f t="shared" si="10"/>
        <v>2036</v>
      </c>
      <c r="AA56" s="291"/>
    </row>
    <row r="57" spans="1:27" ht="21" customHeight="1" thickBot="1" x14ac:dyDescent="0.4">
      <c r="A57" s="291"/>
      <c r="B57" s="291"/>
      <c r="C57" s="291"/>
      <c r="D57" s="291"/>
      <c r="E57" s="782"/>
      <c r="F57" s="782"/>
      <c r="G57" s="729"/>
      <c r="H57" s="729" t="s">
        <v>164</v>
      </c>
      <c r="I57" s="729" t="s">
        <v>164</v>
      </c>
      <c r="J57" s="729" t="s">
        <v>164</v>
      </c>
      <c r="K57" s="729" t="s">
        <v>164</v>
      </c>
      <c r="L57" s="729" t="s">
        <v>164</v>
      </c>
      <c r="M57" s="729" t="s">
        <v>164</v>
      </c>
      <c r="N57" s="729" t="s">
        <v>164</v>
      </c>
      <c r="O57" s="729" t="s">
        <v>164</v>
      </c>
      <c r="P57" s="729" t="s">
        <v>164</v>
      </c>
      <c r="Q57" s="729" t="s">
        <v>164</v>
      </c>
      <c r="R57" s="729" t="s">
        <v>164</v>
      </c>
      <c r="S57" s="729" t="s">
        <v>164</v>
      </c>
      <c r="T57" s="729" t="s">
        <v>164</v>
      </c>
      <c r="U57" s="729" t="s">
        <v>164</v>
      </c>
      <c r="V57" s="729" t="s">
        <v>164</v>
      </c>
      <c r="W57" s="729" t="s">
        <v>164</v>
      </c>
      <c r="X57" s="729" t="s">
        <v>164</v>
      </c>
      <c r="Y57" s="729" t="s">
        <v>164</v>
      </c>
      <c r="Z57" s="729" t="s">
        <v>164</v>
      </c>
      <c r="AA57" s="291"/>
    </row>
    <row r="58" spans="1:27" ht="27" customHeight="1" x14ac:dyDescent="0.35">
      <c r="A58" s="291"/>
      <c r="B58" s="291"/>
      <c r="C58" s="291"/>
      <c r="D58" s="291"/>
      <c r="E58" s="834" t="str">
        <f>+Translations!A253</f>
        <v>1. Owner's equity</v>
      </c>
      <c r="F58" s="756"/>
      <c r="G58" s="206">
        <f>+Investment_and_Financing!F23+Investment_and_Financing!F25</f>
        <v>0</v>
      </c>
      <c r="H58" s="195">
        <f>G60</f>
        <v>0</v>
      </c>
      <c r="I58" s="195">
        <f t="shared" ref="I58:K58" si="11">H60</f>
        <v>0</v>
      </c>
      <c r="J58" s="195">
        <f t="shared" si="11"/>
        <v>0</v>
      </c>
      <c r="K58" s="195">
        <f t="shared" si="11"/>
        <v>0</v>
      </c>
      <c r="L58" s="195">
        <f>K60</f>
        <v>0</v>
      </c>
      <c r="M58" s="195">
        <f t="shared" ref="M58:O58" si="12">L60</f>
        <v>0</v>
      </c>
      <c r="N58" s="195">
        <f t="shared" si="12"/>
        <v>0</v>
      </c>
      <c r="O58" s="195">
        <f t="shared" si="12"/>
        <v>0</v>
      </c>
      <c r="P58" s="195">
        <f>O60</f>
        <v>0</v>
      </c>
      <c r="Q58" s="195">
        <f t="shared" ref="Q58:Z58" si="13">P60</f>
        <v>0</v>
      </c>
      <c r="R58" s="195">
        <f t="shared" si="13"/>
        <v>160</v>
      </c>
      <c r="S58" s="195">
        <f t="shared" si="13"/>
        <v>320</v>
      </c>
      <c r="T58" s="195">
        <f t="shared" si="13"/>
        <v>480</v>
      </c>
      <c r="U58" s="195">
        <f t="shared" si="13"/>
        <v>640</v>
      </c>
      <c r="V58" s="195">
        <f t="shared" si="13"/>
        <v>800</v>
      </c>
      <c r="W58" s="195">
        <f t="shared" si="13"/>
        <v>960</v>
      </c>
      <c r="X58" s="195">
        <f t="shared" si="13"/>
        <v>1120</v>
      </c>
      <c r="Y58" s="195">
        <f t="shared" si="13"/>
        <v>1280</v>
      </c>
      <c r="Z58" s="195">
        <f t="shared" si="13"/>
        <v>1440</v>
      </c>
      <c r="AA58" s="291"/>
    </row>
    <row r="59" spans="1:27" ht="27" customHeight="1" x14ac:dyDescent="0.35">
      <c r="A59" s="291"/>
      <c r="B59" s="291"/>
      <c r="C59" s="291"/>
      <c r="D59" s="291"/>
      <c r="E59" s="770" t="str">
        <f>+Translations!A254</f>
        <v>2. Retained earnings</v>
      </c>
      <c r="F59" s="759"/>
      <c r="G59" s="207">
        <f>+Income_statement!E32</f>
        <v>0</v>
      </c>
      <c r="H59" s="207">
        <f>+Income_statement!F32</f>
        <v>0</v>
      </c>
      <c r="I59" s="207">
        <f>+Income_statement!G32</f>
        <v>0</v>
      </c>
      <c r="J59" s="207">
        <f>+Income_statement!H32</f>
        <v>0</v>
      </c>
      <c r="K59" s="207">
        <f>+Income_statement!I32</f>
        <v>0</v>
      </c>
      <c r="L59" s="207">
        <f>+Income_statement!J32</f>
        <v>0</v>
      </c>
      <c r="M59" s="207">
        <f>+Income_statement!K32</f>
        <v>0</v>
      </c>
      <c r="N59" s="207">
        <f>+Income_statement!L32</f>
        <v>0</v>
      </c>
      <c r="O59" s="207">
        <f>+Income_statement!M32</f>
        <v>0</v>
      </c>
      <c r="P59" s="207">
        <f>+Income_statement!N32</f>
        <v>0</v>
      </c>
      <c r="Q59" s="207">
        <f>+Income_statement!O32</f>
        <v>160</v>
      </c>
      <c r="R59" s="207">
        <f>+Income_statement!P32</f>
        <v>160</v>
      </c>
      <c r="S59" s="207">
        <f>+Income_statement!Q32</f>
        <v>160</v>
      </c>
      <c r="T59" s="207">
        <f>+Income_statement!R32</f>
        <v>160</v>
      </c>
      <c r="U59" s="207">
        <f>+Income_statement!S32</f>
        <v>160</v>
      </c>
      <c r="V59" s="207">
        <f>+Income_statement!T32</f>
        <v>160</v>
      </c>
      <c r="W59" s="207">
        <f>+Income_statement!U32</f>
        <v>160</v>
      </c>
      <c r="X59" s="207">
        <f>+Income_statement!V32</f>
        <v>160</v>
      </c>
      <c r="Y59" s="207">
        <f>+Income_statement!W32</f>
        <v>160</v>
      </c>
      <c r="Z59" s="207">
        <f>+Income_statement!X32</f>
        <v>160</v>
      </c>
      <c r="AA59" s="291"/>
    </row>
    <row r="60" spans="1:27" ht="27" customHeight="1" x14ac:dyDescent="0.35">
      <c r="A60" s="291"/>
      <c r="B60" s="291"/>
      <c r="C60" s="291"/>
      <c r="D60" s="291"/>
      <c r="E60" s="783" t="str">
        <f>+Translations!A255</f>
        <v>TOTAL EQUITY (1 to 2)</v>
      </c>
      <c r="F60" s="833"/>
      <c r="G60" s="194">
        <f t="shared" ref="G60:U60" si="14">SUM(G58:G59)</f>
        <v>0</v>
      </c>
      <c r="H60" s="194">
        <f t="shared" si="14"/>
        <v>0</v>
      </c>
      <c r="I60" s="194">
        <f t="shared" si="14"/>
        <v>0</v>
      </c>
      <c r="J60" s="194">
        <f t="shared" si="14"/>
        <v>0</v>
      </c>
      <c r="K60" s="194">
        <f t="shared" si="14"/>
        <v>0</v>
      </c>
      <c r="L60" s="194">
        <f t="shared" si="14"/>
        <v>0</v>
      </c>
      <c r="M60" s="194">
        <f t="shared" si="14"/>
        <v>0</v>
      </c>
      <c r="N60" s="194">
        <f t="shared" si="14"/>
        <v>0</v>
      </c>
      <c r="O60" s="194">
        <f t="shared" si="14"/>
        <v>0</v>
      </c>
      <c r="P60" s="194">
        <f t="shared" si="14"/>
        <v>0</v>
      </c>
      <c r="Q60" s="194">
        <f t="shared" si="14"/>
        <v>160</v>
      </c>
      <c r="R60" s="194">
        <f t="shared" si="14"/>
        <v>320</v>
      </c>
      <c r="S60" s="194">
        <f t="shared" si="14"/>
        <v>480</v>
      </c>
      <c r="T60" s="194">
        <f t="shared" si="14"/>
        <v>640</v>
      </c>
      <c r="U60" s="194">
        <f t="shared" si="14"/>
        <v>800</v>
      </c>
      <c r="V60" s="194">
        <f t="shared" ref="V60:Z60" si="15">SUM(V58:V59)</f>
        <v>960</v>
      </c>
      <c r="W60" s="194">
        <f t="shared" si="15"/>
        <v>1120</v>
      </c>
      <c r="X60" s="194">
        <f t="shared" si="15"/>
        <v>1280</v>
      </c>
      <c r="Y60" s="194">
        <f t="shared" si="15"/>
        <v>1440</v>
      </c>
      <c r="Z60" s="194">
        <f t="shared" si="15"/>
        <v>1600</v>
      </c>
      <c r="AA60" s="291"/>
    </row>
    <row r="61" spans="1:27" ht="12.75" customHeight="1" x14ac:dyDescent="0.35">
      <c r="A61" s="291"/>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row>
    <row r="62" spans="1:27" ht="15" customHeight="1" x14ac:dyDescent="0.35">
      <c r="A62" s="291"/>
      <c r="B62" s="291"/>
      <c r="C62" s="291"/>
      <c r="D62" s="291"/>
      <c r="E62" s="455"/>
      <c r="F62" s="455"/>
      <c r="G62" s="455"/>
      <c r="H62" s="455"/>
      <c r="I62" s="291"/>
      <c r="J62" s="291"/>
      <c r="K62" s="291"/>
      <c r="L62" s="291"/>
      <c r="M62" s="291"/>
      <c r="N62" s="291"/>
      <c r="O62" s="291"/>
      <c r="P62" s="291"/>
      <c r="Q62" s="291"/>
      <c r="R62" s="291"/>
      <c r="S62" s="291"/>
      <c r="T62" s="291"/>
      <c r="U62" s="291"/>
      <c r="V62" s="291"/>
      <c r="W62" s="291"/>
      <c r="X62" s="291"/>
      <c r="Y62" s="291"/>
      <c r="Z62" s="291"/>
      <c r="AA62" s="291"/>
    </row>
    <row r="63" spans="1:27" ht="12.75" customHeight="1" thickBot="1" x14ac:dyDescent="0.4">
      <c r="A63" s="291"/>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row>
    <row r="64" spans="1:27" ht="21" customHeight="1" x14ac:dyDescent="0.35">
      <c r="A64" s="291"/>
      <c r="B64" s="291"/>
      <c r="C64" s="291"/>
      <c r="D64" s="291"/>
      <c r="E64" s="781" t="str">
        <f>+Translations!A256</f>
        <v>Acquisition and consumption of investment subsidies in €</v>
      </c>
      <c r="F64" s="781"/>
      <c r="G64" s="728">
        <f>+Home!K12</f>
        <v>2017</v>
      </c>
      <c r="H64" s="728">
        <f>+G64+1</f>
        <v>2018</v>
      </c>
      <c r="I64" s="728">
        <f t="shared" ref="I64:Z64" si="16">+H64+1</f>
        <v>2019</v>
      </c>
      <c r="J64" s="728">
        <f t="shared" si="16"/>
        <v>2020</v>
      </c>
      <c r="K64" s="728">
        <f t="shared" si="16"/>
        <v>2021</v>
      </c>
      <c r="L64" s="728">
        <f t="shared" si="16"/>
        <v>2022</v>
      </c>
      <c r="M64" s="728">
        <f t="shared" si="16"/>
        <v>2023</v>
      </c>
      <c r="N64" s="728">
        <f t="shared" si="16"/>
        <v>2024</v>
      </c>
      <c r="O64" s="728">
        <f t="shared" si="16"/>
        <v>2025</v>
      </c>
      <c r="P64" s="728">
        <f t="shared" si="16"/>
        <v>2026</v>
      </c>
      <c r="Q64" s="728">
        <f t="shared" si="16"/>
        <v>2027</v>
      </c>
      <c r="R64" s="728">
        <f t="shared" si="16"/>
        <v>2028</v>
      </c>
      <c r="S64" s="728">
        <f t="shared" si="16"/>
        <v>2029</v>
      </c>
      <c r="T64" s="728">
        <f t="shared" si="16"/>
        <v>2030</v>
      </c>
      <c r="U64" s="728">
        <f t="shared" si="16"/>
        <v>2031</v>
      </c>
      <c r="V64" s="728">
        <f t="shared" si="16"/>
        <v>2032</v>
      </c>
      <c r="W64" s="728">
        <f t="shared" si="16"/>
        <v>2033</v>
      </c>
      <c r="X64" s="728">
        <f t="shared" si="16"/>
        <v>2034</v>
      </c>
      <c r="Y64" s="728">
        <f t="shared" si="16"/>
        <v>2035</v>
      </c>
      <c r="Z64" s="728">
        <f t="shared" si="16"/>
        <v>2036</v>
      </c>
      <c r="AA64" s="291"/>
    </row>
    <row r="65" spans="1:27" ht="21" customHeight="1" thickBot="1" x14ac:dyDescent="0.4">
      <c r="A65" s="291"/>
      <c r="B65" s="291"/>
      <c r="C65" s="291"/>
      <c r="D65" s="291"/>
      <c r="E65" s="782"/>
      <c r="F65" s="782"/>
      <c r="G65" s="729"/>
      <c r="H65" s="729" t="s">
        <v>164</v>
      </c>
      <c r="I65" s="729" t="s">
        <v>164</v>
      </c>
      <c r="J65" s="729" t="s">
        <v>164</v>
      </c>
      <c r="K65" s="729" t="s">
        <v>164</v>
      </c>
      <c r="L65" s="729" t="s">
        <v>164</v>
      </c>
      <c r="M65" s="729" t="s">
        <v>164</v>
      </c>
      <c r="N65" s="729" t="s">
        <v>164</v>
      </c>
      <c r="O65" s="729" t="s">
        <v>164</v>
      </c>
      <c r="P65" s="729" t="s">
        <v>164</v>
      </c>
      <c r="Q65" s="729" t="s">
        <v>164</v>
      </c>
      <c r="R65" s="729" t="s">
        <v>164</v>
      </c>
      <c r="S65" s="729" t="s">
        <v>164</v>
      </c>
      <c r="T65" s="729" t="s">
        <v>164</v>
      </c>
      <c r="U65" s="729" t="s">
        <v>164</v>
      </c>
      <c r="V65" s="729" t="s">
        <v>164</v>
      </c>
      <c r="W65" s="729" t="s">
        <v>164</v>
      </c>
      <c r="X65" s="729" t="s">
        <v>164</v>
      </c>
      <c r="Y65" s="729" t="s">
        <v>164</v>
      </c>
      <c r="Z65" s="729" t="s">
        <v>164</v>
      </c>
      <c r="AA65" s="291"/>
    </row>
    <row r="66" spans="1:27" ht="27" customHeight="1" x14ac:dyDescent="0.35">
      <c r="A66" s="291"/>
      <c r="B66" s="291"/>
      <c r="C66" s="291"/>
      <c r="D66" s="291"/>
      <c r="E66" s="834" t="str">
        <f>+Translations!A257</f>
        <v>1. Subsidies</v>
      </c>
      <c r="F66" s="756"/>
      <c r="G66" s="206">
        <f>+Investment_and_Financing!F26</f>
        <v>0</v>
      </c>
      <c r="H66" s="116"/>
      <c r="I66" s="116"/>
      <c r="J66" s="116"/>
      <c r="K66" s="116"/>
      <c r="L66" s="116"/>
      <c r="M66" s="116"/>
      <c r="N66" s="116"/>
      <c r="O66" s="116"/>
      <c r="P66" s="116"/>
      <c r="Q66" s="116"/>
      <c r="R66" s="116"/>
      <c r="S66" s="116"/>
      <c r="T66" s="116"/>
      <c r="U66" s="116"/>
      <c r="V66" s="116"/>
      <c r="W66" s="116"/>
      <c r="X66" s="116"/>
      <c r="Y66" s="116"/>
      <c r="Z66" s="116"/>
      <c r="AA66" s="291"/>
    </row>
    <row r="67" spans="1:27" ht="27" customHeight="1" x14ac:dyDescent="0.35">
      <c r="A67" s="291"/>
      <c r="B67" s="291"/>
      <c r="C67" s="291"/>
      <c r="D67" s="291"/>
      <c r="E67" s="770" t="str">
        <f>+Translations!A258</f>
        <v>2. Subsidized fixed assets on 31st of December</v>
      </c>
      <c r="F67" s="759"/>
      <c r="G67" s="207">
        <f>+Investment_and_Financing!F9+Investment_and_Financing!F11+Investment_and_Financing!F13+Investment_and_Financing!F14</f>
        <v>0</v>
      </c>
      <c r="H67" s="207">
        <f t="shared" ref="H67:Z67" si="17">+G67-G69</f>
        <v>0</v>
      </c>
      <c r="I67" s="207">
        <f t="shared" si="17"/>
        <v>0</v>
      </c>
      <c r="J67" s="207">
        <f t="shared" si="17"/>
        <v>0</v>
      </c>
      <c r="K67" s="207">
        <f t="shared" si="17"/>
        <v>0</v>
      </c>
      <c r="L67" s="207">
        <f t="shared" si="17"/>
        <v>0</v>
      </c>
      <c r="M67" s="207">
        <f t="shared" si="17"/>
        <v>0</v>
      </c>
      <c r="N67" s="207">
        <f t="shared" si="17"/>
        <v>0</v>
      </c>
      <c r="O67" s="207">
        <f t="shared" si="17"/>
        <v>0</v>
      </c>
      <c r="P67" s="207">
        <f t="shared" si="17"/>
        <v>0</v>
      </c>
      <c r="Q67" s="207">
        <f t="shared" si="17"/>
        <v>0</v>
      </c>
      <c r="R67" s="207">
        <f t="shared" si="17"/>
        <v>0</v>
      </c>
      <c r="S67" s="207">
        <f t="shared" si="17"/>
        <v>0</v>
      </c>
      <c r="T67" s="207">
        <f t="shared" si="17"/>
        <v>0</v>
      </c>
      <c r="U67" s="207">
        <f t="shared" si="17"/>
        <v>0</v>
      </c>
      <c r="V67" s="207">
        <f t="shared" si="17"/>
        <v>0</v>
      </c>
      <c r="W67" s="207">
        <f t="shared" si="17"/>
        <v>0</v>
      </c>
      <c r="X67" s="207">
        <f t="shared" si="17"/>
        <v>0</v>
      </c>
      <c r="Y67" s="207">
        <f t="shared" si="17"/>
        <v>0</v>
      </c>
      <c r="Z67" s="207">
        <f t="shared" si="17"/>
        <v>0</v>
      </c>
      <c r="AA67" s="291"/>
    </row>
    <row r="68" spans="1:27" ht="27" customHeight="1" x14ac:dyDescent="0.35">
      <c r="A68" s="291"/>
      <c r="B68" s="291"/>
      <c r="C68" s="291"/>
      <c r="D68" s="291"/>
      <c r="E68" s="770" t="str">
        <f>+Translations!A259</f>
        <v>3. Share of subsidies in subsidized fixed assets</v>
      </c>
      <c r="F68" s="759"/>
      <c r="G68" s="208">
        <f t="shared" ref="G68" si="18">IF(ISERROR(G66/G67),0,G66/G67)</f>
        <v>0</v>
      </c>
      <c r="H68" s="117"/>
      <c r="I68" s="117"/>
      <c r="J68" s="117"/>
      <c r="K68" s="118"/>
      <c r="L68" s="117"/>
      <c r="M68" s="117"/>
      <c r="N68" s="117"/>
      <c r="O68" s="118"/>
      <c r="P68" s="117"/>
      <c r="Q68" s="117"/>
      <c r="R68" s="117"/>
      <c r="S68" s="118"/>
      <c r="T68" s="117"/>
      <c r="U68" s="118"/>
      <c r="V68" s="118"/>
      <c r="W68" s="118"/>
      <c r="X68" s="118"/>
      <c r="Y68" s="118"/>
      <c r="Z68" s="118"/>
      <c r="AA68" s="267"/>
    </row>
    <row r="69" spans="1:27" ht="27" customHeight="1" x14ac:dyDescent="0.35">
      <c r="A69" s="291"/>
      <c r="B69" s="291"/>
      <c r="C69" s="291"/>
      <c r="D69" s="291"/>
      <c r="E69" s="770" t="str">
        <f>+Translations!A260</f>
        <v>4. Depreciation cost</v>
      </c>
      <c r="F69" s="759"/>
      <c r="G69" s="207">
        <f>+Assets!G48</f>
        <v>0</v>
      </c>
      <c r="H69" s="207">
        <f>+Assets!H48</f>
        <v>0</v>
      </c>
      <c r="I69" s="207">
        <f>+Assets!I48</f>
        <v>0</v>
      </c>
      <c r="J69" s="207">
        <f>+Assets!J48</f>
        <v>0</v>
      </c>
      <c r="K69" s="207">
        <f>+Assets!K48</f>
        <v>0</v>
      </c>
      <c r="L69" s="207">
        <f>+Assets!L48</f>
        <v>0</v>
      </c>
      <c r="M69" s="207">
        <f>+Assets!M48</f>
        <v>0</v>
      </c>
      <c r="N69" s="207">
        <f>+Assets!N48</f>
        <v>0</v>
      </c>
      <c r="O69" s="207">
        <f>+Assets!O48</f>
        <v>0</v>
      </c>
      <c r="P69" s="207">
        <f>+Assets!P48</f>
        <v>0</v>
      </c>
      <c r="Q69" s="207">
        <f>+Assets!Q48</f>
        <v>0</v>
      </c>
      <c r="R69" s="207">
        <f>+Assets!R48</f>
        <v>0</v>
      </c>
      <c r="S69" s="207">
        <f>+Assets!S48</f>
        <v>0</v>
      </c>
      <c r="T69" s="207">
        <f>+Assets!T48</f>
        <v>0</v>
      </c>
      <c r="U69" s="207">
        <f>+Assets!U48</f>
        <v>0</v>
      </c>
      <c r="V69" s="207">
        <f>+Assets!V48</f>
        <v>0</v>
      </c>
      <c r="W69" s="207">
        <f>+Assets!W48</f>
        <v>0</v>
      </c>
      <c r="X69" s="207">
        <f>+Assets!X48</f>
        <v>0</v>
      </c>
      <c r="Y69" s="207">
        <f>+Assets!Y48</f>
        <v>0</v>
      </c>
      <c r="Z69" s="207">
        <f>+Assets!Z48</f>
        <v>0</v>
      </c>
      <c r="AA69" s="291"/>
    </row>
    <row r="70" spans="1:27" ht="27" customHeight="1" x14ac:dyDescent="0.35">
      <c r="A70" s="291"/>
      <c r="B70" s="291"/>
      <c r="C70" s="291"/>
      <c r="D70" s="291"/>
      <c r="E70" s="770" t="str">
        <f>+Translations!A261</f>
        <v>5. Other sources of revenues</v>
      </c>
      <c r="F70" s="759"/>
      <c r="G70" s="207">
        <f>G69*G68</f>
        <v>0</v>
      </c>
      <c r="H70" s="193">
        <f>IF(G70&gt;G71,G71,G70)</f>
        <v>0</v>
      </c>
      <c r="I70" s="193">
        <f t="shared" ref="I70:Z70" si="19">IF(H70&gt;H71,H71,H70)</f>
        <v>0</v>
      </c>
      <c r="J70" s="193">
        <f t="shared" si="19"/>
        <v>0</v>
      </c>
      <c r="K70" s="193">
        <f t="shared" si="19"/>
        <v>0</v>
      </c>
      <c r="L70" s="193">
        <f t="shared" si="19"/>
        <v>0</v>
      </c>
      <c r="M70" s="193">
        <f t="shared" si="19"/>
        <v>0</v>
      </c>
      <c r="N70" s="193">
        <f t="shared" si="19"/>
        <v>0</v>
      </c>
      <c r="O70" s="193">
        <f t="shared" si="19"/>
        <v>0</v>
      </c>
      <c r="P70" s="193">
        <f t="shared" si="19"/>
        <v>0</v>
      </c>
      <c r="Q70" s="193">
        <f t="shared" si="19"/>
        <v>0</v>
      </c>
      <c r="R70" s="193">
        <f t="shared" si="19"/>
        <v>0</v>
      </c>
      <c r="S70" s="193">
        <f t="shared" si="19"/>
        <v>0</v>
      </c>
      <c r="T70" s="193">
        <f t="shared" si="19"/>
        <v>0</v>
      </c>
      <c r="U70" s="193">
        <f t="shared" si="19"/>
        <v>0</v>
      </c>
      <c r="V70" s="193">
        <f t="shared" si="19"/>
        <v>0</v>
      </c>
      <c r="W70" s="193">
        <f t="shared" si="19"/>
        <v>0</v>
      </c>
      <c r="X70" s="193">
        <f t="shared" si="19"/>
        <v>0</v>
      </c>
      <c r="Y70" s="193">
        <f t="shared" si="19"/>
        <v>0</v>
      </c>
      <c r="Z70" s="193">
        <f t="shared" si="19"/>
        <v>0</v>
      </c>
      <c r="AA70" s="291"/>
    </row>
    <row r="71" spans="1:27" ht="27" customHeight="1" x14ac:dyDescent="0.35">
      <c r="A71" s="291"/>
      <c r="B71" s="291"/>
      <c r="C71" s="291"/>
      <c r="D71" s="291"/>
      <c r="E71" s="783" t="str">
        <f>+Translations!A262</f>
        <v>LONG-TERM ACCRUED COSTS AND DEFERRED REVENUES ON 31ST OF DECEMBER</v>
      </c>
      <c r="F71" s="833"/>
      <c r="G71" s="194">
        <f>+G66-G70</f>
        <v>0</v>
      </c>
      <c r="H71" s="194">
        <f>+G71-H70</f>
        <v>0</v>
      </c>
      <c r="I71" s="194">
        <f t="shared" ref="I71:Z71" si="20">+H71-I70</f>
        <v>0</v>
      </c>
      <c r="J71" s="194">
        <f t="shared" si="20"/>
        <v>0</v>
      </c>
      <c r="K71" s="194">
        <f t="shared" si="20"/>
        <v>0</v>
      </c>
      <c r="L71" s="194">
        <f t="shared" si="20"/>
        <v>0</v>
      </c>
      <c r="M71" s="194">
        <f t="shared" si="20"/>
        <v>0</v>
      </c>
      <c r="N71" s="194">
        <f t="shared" si="20"/>
        <v>0</v>
      </c>
      <c r="O71" s="194">
        <f t="shared" si="20"/>
        <v>0</v>
      </c>
      <c r="P71" s="194">
        <f t="shared" si="20"/>
        <v>0</v>
      </c>
      <c r="Q71" s="194">
        <f t="shared" si="20"/>
        <v>0</v>
      </c>
      <c r="R71" s="194">
        <f t="shared" si="20"/>
        <v>0</v>
      </c>
      <c r="S71" s="194">
        <f t="shared" si="20"/>
        <v>0</v>
      </c>
      <c r="T71" s="194">
        <f t="shared" si="20"/>
        <v>0</v>
      </c>
      <c r="U71" s="194">
        <f t="shared" si="20"/>
        <v>0</v>
      </c>
      <c r="V71" s="194">
        <f t="shared" si="20"/>
        <v>0</v>
      </c>
      <c r="W71" s="194">
        <f t="shared" si="20"/>
        <v>0</v>
      </c>
      <c r="X71" s="194">
        <f t="shared" si="20"/>
        <v>0</v>
      </c>
      <c r="Y71" s="194">
        <f t="shared" si="20"/>
        <v>0</v>
      </c>
      <c r="Z71" s="194">
        <f t="shared" si="20"/>
        <v>0</v>
      </c>
      <c r="AA71" s="291"/>
    </row>
    <row r="72" spans="1:27" ht="69" customHeight="1" x14ac:dyDescent="0.35">
      <c r="A72" s="291"/>
      <c r="B72" s="291"/>
      <c r="C72" s="291"/>
      <c r="D72" s="291"/>
      <c r="E72" s="291"/>
      <c r="F72" s="291"/>
      <c r="G72" s="291"/>
      <c r="H72" s="291"/>
      <c r="I72" s="291"/>
      <c r="J72" s="291"/>
      <c r="K72" s="291"/>
      <c r="L72" s="291"/>
      <c r="M72" s="291"/>
      <c r="N72" s="291"/>
      <c r="O72" s="291"/>
      <c r="P72" s="291"/>
      <c r="Q72" s="291"/>
      <c r="R72" s="291"/>
      <c r="S72" s="291"/>
      <c r="T72" s="291"/>
      <c r="U72" s="291"/>
      <c r="V72" s="291"/>
      <c r="W72" s="291"/>
      <c r="X72" s="291"/>
      <c r="Y72" s="291"/>
      <c r="Z72" s="291"/>
      <c r="AA72" s="291"/>
    </row>
    <row r="73" spans="1:27" hidden="1" x14ac:dyDescent="0.35">
      <c r="A73" s="291"/>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row>
    <row r="74" spans="1:27" hidden="1" x14ac:dyDescent="0.35">
      <c r="A74" s="291"/>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row>
    <row r="75" spans="1:27" hidden="1" x14ac:dyDescent="0.35">
      <c r="A75" s="291"/>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row>
    <row r="76" spans="1:27" hidden="1" x14ac:dyDescent="0.35">
      <c r="A76" s="291"/>
      <c r="B76" s="291"/>
      <c r="C76" s="291"/>
      <c r="D76" s="291"/>
      <c r="E76" s="291"/>
      <c r="F76" s="291"/>
      <c r="G76" s="291"/>
      <c r="H76" s="291"/>
      <c r="I76" s="291"/>
      <c r="J76" s="291"/>
      <c r="K76" s="291"/>
      <c r="L76" s="291"/>
      <c r="M76" s="291"/>
      <c r="N76" s="291"/>
      <c r="O76" s="291"/>
      <c r="P76" s="291"/>
      <c r="Q76" s="291"/>
      <c r="R76" s="291"/>
      <c r="S76" s="291"/>
      <c r="T76" s="291"/>
      <c r="U76" s="291"/>
      <c r="V76" s="291"/>
      <c r="W76" s="291"/>
      <c r="X76" s="291"/>
      <c r="Y76" s="291"/>
      <c r="Z76" s="291"/>
      <c r="AA76" s="291"/>
    </row>
    <row r="77" spans="1:27" hidden="1" x14ac:dyDescent="0.35">
      <c r="A77" s="291"/>
      <c r="B77" s="291"/>
      <c r="C77" s="291"/>
      <c r="D77" s="291"/>
      <c r="E77" s="291"/>
      <c r="F77" s="291"/>
      <c r="G77" s="291"/>
      <c r="H77" s="291"/>
      <c r="I77" s="291"/>
      <c r="J77" s="291"/>
      <c r="K77" s="291"/>
      <c r="L77" s="291"/>
      <c r="M77" s="291"/>
      <c r="N77" s="291"/>
      <c r="O77" s="291"/>
      <c r="P77" s="291"/>
      <c r="Q77" s="291"/>
      <c r="R77" s="291"/>
      <c r="S77" s="291"/>
      <c r="T77" s="291"/>
      <c r="U77" s="291"/>
      <c r="V77" s="291"/>
      <c r="W77" s="291"/>
      <c r="X77" s="291"/>
      <c r="Y77" s="291"/>
      <c r="Z77" s="291"/>
      <c r="AA77" s="291"/>
    </row>
    <row r="78" spans="1:27" hidden="1" x14ac:dyDescent="0.35">
      <c r="A78" s="291"/>
      <c r="B78" s="291"/>
      <c r="C78" s="291"/>
      <c r="D78" s="291"/>
      <c r="E78" s="291"/>
      <c r="F78" s="291"/>
      <c r="G78" s="291"/>
      <c r="H78" s="291"/>
      <c r="I78" s="291"/>
      <c r="J78" s="291"/>
      <c r="K78" s="291"/>
      <c r="L78" s="291"/>
      <c r="M78" s="291"/>
      <c r="N78" s="291"/>
      <c r="O78" s="291"/>
      <c r="P78" s="291"/>
      <c r="Q78" s="291"/>
      <c r="R78" s="291"/>
      <c r="S78" s="291"/>
      <c r="T78" s="291"/>
      <c r="U78" s="291"/>
      <c r="V78" s="291"/>
      <c r="W78" s="291"/>
      <c r="X78" s="291"/>
      <c r="Y78" s="291"/>
      <c r="Z78" s="291"/>
      <c r="AA78" s="291"/>
    </row>
    <row r="79" spans="1:27" hidden="1" x14ac:dyDescent="0.35">
      <c r="A79" s="291"/>
      <c r="B79" s="291"/>
      <c r="C79" s="291"/>
      <c r="D79" s="291"/>
      <c r="E79" s="291"/>
      <c r="F79" s="291"/>
      <c r="G79" s="291"/>
      <c r="H79" s="291"/>
      <c r="I79" s="291"/>
      <c r="J79" s="291"/>
      <c r="K79" s="291"/>
      <c r="L79" s="291"/>
      <c r="M79" s="291"/>
      <c r="N79" s="291"/>
      <c r="O79" s="291"/>
      <c r="P79" s="291"/>
      <c r="Q79" s="291"/>
      <c r="R79" s="291"/>
      <c r="S79" s="291"/>
      <c r="T79" s="291"/>
      <c r="U79" s="291"/>
      <c r="V79" s="291"/>
      <c r="W79" s="291"/>
      <c r="X79" s="291"/>
      <c r="Y79" s="291"/>
      <c r="Z79" s="291"/>
      <c r="AA79" s="291"/>
    </row>
    <row r="80" spans="1:27" hidden="1" x14ac:dyDescent="0.35">
      <c r="A80" s="291"/>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row>
    <row r="81" spans="1:27" hidden="1" x14ac:dyDescent="0.35">
      <c r="A81" s="291"/>
      <c r="B81" s="291"/>
      <c r="C81" s="291"/>
      <c r="D81" s="291"/>
      <c r="E81" s="291"/>
      <c r="F81" s="291"/>
      <c r="G81" s="291"/>
      <c r="H81" s="291"/>
      <c r="I81" s="291"/>
      <c r="J81" s="291"/>
      <c r="K81" s="291"/>
      <c r="L81" s="291"/>
      <c r="M81" s="291"/>
      <c r="N81" s="291"/>
      <c r="O81" s="291"/>
      <c r="P81" s="291"/>
      <c r="Q81" s="291"/>
      <c r="R81" s="291"/>
      <c r="S81" s="291"/>
      <c r="T81" s="291"/>
      <c r="U81" s="291"/>
      <c r="V81" s="291"/>
      <c r="W81" s="291"/>
      <c r="X81" s="291"/>
      <c r="Y81" s="291"/>
      <c r="Z81" s="291"/>
      <c r="AA81" s="291"/>
    </row>
    <row r="82" spans="1:27" hidden="1" x14ac:dyDescent="0.35">
      <c r="A82" s="291"/>
      <c r="B82" s="291"/>
      <c r="C82" s="291"/>
      <c r="D82" s="291"/>
      <c r="E82" s="291"/>
      <c r="F82" s="291"/>
      <c r="G82" s="291"/>
      <c r="H82" s="291"/>
      <c r="I82" s="291"/>
      <c r="J82" s="291"/>
      <c r="K82" s="291"/>
      <c r="L82" s="291"/>
      <c r="M82" s="291"/>
      <c r="N82" s="291"/>
      <c r="O82" s="291"/>
      <c r="P82" s="291"/>
      <c r="Q82" s="291"/>
      <c r="R82" s="291"/>
      <c r="S82" s="291"/>
      <c r="T82" s="291"/>
      <c r="U82" s="291"/>
      <c r="V82" s="291"/>
      <c r="W82" s="291"/>
      <c r="X82" s="291"/>
      <c r="Y82" s="291"/>
      <c r="Z82" s="291"/>
      <c r="AA82" s="291"/>
    </row>
    <row r="83" spans="1:27" hidden="1" x14ac:dyDescent="0.35">
      <c r="A83" s="291"/>
      <c r="B83" s="291"/>
      <c r="C83" s="291"/>
      <c r="D83" s="291"/>
      <c r="E83" s="291"/>
      <c r="F83" s="291"/>
      <c r="G83" s="291"/>
      <c r="H83" s="291"/>
      <c r="I83" s="291"/>
      <c r="J83" s="291"/>
      <c r="K83" s="291"/>
      <c r="L83" s="291"/>
      <c r="M83" s="291"/>
      <c r="N83" s="291"/>
      <c r="O83" s="291"/>
      <c r="P83" s="291"/>
      <c r="Q83" s="291"/>
      <c r="R83" s="291"/>
      <c r="S83" s="291"/>
      <c r="T83" s="291"/>
      <c r="U83" s="291"/>
      <c r="V83" s="291"/>
      <c r="W83" s="291"/>
      <c r="X83" s="291"/>
      <c r="Y83" s="291"/>
      <c r="Z83" s="291"/>
      <c r="AA83" s="291"/>
    </row>
    <row r="84" spans="1:27" hidden="1" x14ac:dyDescent="0.35">
      <c r="A84" s="291"/>
      <c r="B84" s="291"/>
      <c r="C84" s="291"/>
      <c r="D84" s="291"/>
      <c r="E84" s="291"/>
      <c r="F84" s="291"/>
      <c r="G84" s="291"/>
      <c r="H84" s="291"/>
      <c r="I84" s="291"/>
      <c r="J84" s="291"/>
      <c r="K84" s="291"/>
      <c r="L84" s="291"/>
      <c r="M84" s="291"/>
      <c r="N84" s="291"/>
      <c r="O84" s="291"/>
      <c r="P84" s="291"/>
      <c r="Q84" s="291"/>
      <c r="R84" s="291"/>
      <c r="S84" s="291"/>
      <c r="T84" s="291"/>
      <c r="U84" s="291"/>
      <c r="V84" s="291"/>
      <c r="W84" s="291"/>
      <c r="X84" s="291"/>
      <c r="Y84" s="291"/>
      <c r="Z84" s="291"/>
      <c r="AA84" s="291"/>
    </row>
    <row r="85" spans="1:27" hidden="1" x14ac:dyDescent="0.35">
      <c r="A85" s="291"/>
      <c r="B85" s="291"/>
      <c r="C85" s="291"/>
      <c r="D85" s="291"/>
      <c r="E85" s="291"/>
      <c r="F85" s="291"/>
      <c r="G85" s="291"/>
      <c r="H85" s="291"/>
      <c r="I85" s="291"/>
      <c r="J85" s="291"/>
      <c r="K85" s="291"/>
      <c r="L85" s="291"/>
      <c r="M85" s="291"/>
      <c r="N85" s="291"/>
      <c r="O85" s="291"/>
      <c r="P85" s="291"/>
      <c r="Q85" s="291"/>
      <c r="R85" s="291"/>
      <c r="S85" s="291"/>
      <c r="T85" s="291"/>
      <c r="U85" s="291"/>
      <c r="V85" s="291"/>
      <c r="W85" s="291"/>
      <c r="X85" s="291"/>
      <c r="Y85" s="291"/>
      <c r="Z85" s="291"/>
      <c r="AA85" s="291"/>
    </row>
    <row r="86" spans="1:27" hidden="1" x14ac:dyDescent="0.35">
      <c r="A86" s="291"/>
      <c r="B86" s="291"/>
      <c r="C86" s="291"/>
      <c r="D86" s="291"/>
      <c r="E86" s="291"/>
      <c r="F86" s="291"/>
      <c r="G86" s="291"/>
      <c r="H86" s="291"/>
      <c r="I86" s="291"/>
      <c r="J86" s="291"/>
      <c r="K86" s="291"/>
      <c r="L86" s="291"/>
      <c r="M86" s="291"/>
      <c r="N86" s="291"/>
      <c r="O86" s="291"/>
      <c r="P86" s="291"/>
      <c r="Q86" s="291"/>
      <c r="R86" s="291"/>
      <c r="S86" s="291"/>
      <c r="T86" s="291"/>
      <c r="U86" s="291"/>
      <c r="V86" s="291"/>
      <c r="W86" s="291"/>
      <c r="X86" s="291"/>
      <c r="Y86" s="291"/>
      <c r="Z86" s="291"/>
      <c r="AA86" s="291"/>
    </row>
    <row r="87" spans="1:27" hidden="1" x14ac:dyDescent="0.35">
      <c r="A87" s="291"/>
      <c r="B87" s="291"/>
      <c r="C87" s="291"/>
      <c r="D87" s="291"/>
      <c r="E87" s="291"/>
      <c r="F87" s="291"/>
      <c r="G87" s="291"/>
      <c r="H87" s="291"/>
      <c r="I87" s="291"/>
      <c r="J87" s="291"/>
      <c r="K87" s="291"/>
      <c r="L87" s="291"/>
      <c r="M87" s="291"/>
      <c r="N87" s="291"/>
      <c r="O87" s="291"/>
      <c r="P87" s="291"/>
      <c r="Q87" s="291"/>
      <c r="R87" s="291"/>
      <c r="S87" s="291"/>
      <c r="T87" s="291"/>
      <c r="U87" s="291"/>
      <c r="V87" s="291"/>
      <c r="W87" s="291"/>
      <c r="X87" s="291"/>
      <c r="Y87" s="291"/>
      <c r="Z87" s="291"/>
      <c r="AA87" s="291"/>
    </row>
    <row r="88" spans="1:27" hidden="1" x14ac:dyDescent="0.35">
      <c r="A88" s="291"/>
      <c r="B88" s="291"/>
      <c r="C88" s="291"/>
      <c r="D88" s="291"/>
      <c r="E88" s="291"/>
      <c r="F88" s="291"/>
      <c r="G88" s="291"/>
      <c r="H88" s="291"/>
      <c r="I88" s="291"/>
      <c r="J88" s="291"/>
      <c r="K88" s="291"/>
      <c r="L88" s="291"/>
      <c r="M88" s="291"/>
      <c r="N88" s="291"/>
      <c r="O88" s="291"/>
      <c r="P88" s="291"/>
      <c r="Q88" s="291"/>
      <c r="R88" s="291"/>
      <c r="S88" s="291"/>
      <c r="T88" s="291"/>
      <c r="U88" s="291"/>
      <c r="V88" s="291"/>
      <c r="W88" s="291"/>
      <c r="X88" s="291"/>
      <c r="Y88" s="291"/>
      <c r="Z88" s="291"/>
      <c r="AA88" s="291"/>
    </row>
    <row r="89" spans="1:27" hidden="1" x14ac:dyDescent="0.35">
      <c r="A89" s="291"/>
      <c r="B89" s="291"/>
      <c r="C89" s="291"/>
      <c r="D89" s="291"/>
      <c r="E89" s="291"/>
      <c r="F89" s="291"/>
      <c r="G89" s="291"/>
      <c r="H89" s="291"/>
      <c r="I89" s="291"/>
      <c r="J89" s="291"/>
      <c r="K89" s="291"/>
      <c r="L89" s="291"/>
      <c r="M89" s="291"/>
      <c r="N89" s="291"/>
      <c r="O89" s="291"/>
      <c r="P89" s="291"/>
      <c r="Q89" s="291"/>
      <c r="R89" s="291"/>
      <c r="S89" s="291"/>
      <c r="T89" s="291"/>
      <c r="U89" s="291"/>
      <c r="V89" s="291"/>
      <c r="W89" s="291"/>
      <c r="X89" s="291"/>
      <c r="Y89" s="291"/>
      <c r="Z89" s="291"/>
      <c r="AA89" s="291"/>
    </row>
    <row r="90" spans="1:27" hidden="1" x14ac:dyDescent="0.35">
      <c r="A90" s="291"/>
      <c r="B90" s="291"/>
      <c r="C90" s="291"/>
      <c r="D90" s="291"/>
      <c r="E90" s="291"/>
      <c r="F90" s="291"/>
      <c r="G90" s="291"/>
      <c r="H90" s="291"/>
      <c r="I90" s="291"/>
      <c r="J90" s="291"/>
      <c r="K90" s="291"/>
      <c r="L90" s="291"/>
      <c r="M90" s="291"/>
      <c r="N90" s="291"/>
      <c r="O90" s="291"/>
      <c r="P90" s="291"/>
      <c r="Q90" s="291"/>
      <c r="R90" s="291"/>
      <c r="S90" s="291"/>
      <c r="T90" s="291"/>
      <c r="U90" s="291"/>
      <c r="V90" s="291"/>
      <c r="W90" s="291"/>
      <c r="X90" s="291"/>
      <c r="Y90" s="291"/>
      <c r="Z90" s="291"/>
      <c r="AA90" s="291"/>
    </row>
    <row r="91" spans="1:27" hidden="1" x14ac:dyDescent="0.35">
      <c r="A91" s="291"/>
      <c r="B91" s="291"/>
      <c r="C91" s="291"/>
      <c r="D91" s="291"/>
      <c r="E91" s="291"/>
      <c r="F91" s="291"/>
      <c r="G91" s="291"/>
      <c r="H91" s="291"/>
      <c r="I91" s="291"/>
      <c r="J91" s="291"/>
      <c r="K91" s="291"/>
      <c r="L91" s="291"/>
      <c r="M91" s="291"/>
      <c r="N91" s="291"/>
      <c r="O91" s="291"/>
      <c r="P91" s="291"/>
      <c r="Q91" s="291"/>
      <c r="R91" s="291"/>
      <c r="S91" s="291"/>
      <c r="T91" s="291"/>
      <c r="U91" s="291"/>
      <c r="V91" s="291"/>
      <c r="W91" s="291"/>
      <c r="X91" s="291"/>
      <c r="Y91" s="291"/>
      <c r="Z91" s="291"/>
      <c r="AA91" s="291"/>
    </row>
    <row r="92" spans="1:27" hidden="1" x14ac:dyDescent="0.35">
      <c r="A92" s="291"/>
      <c r="B92" s="291"/>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row>
    <row r="93" spans="1:27" hidden="1" x14ac:dyDescent="0.35">
      <c r="A93" s="291"/>
      <c r="B93" s="291"/>
      <c r="C93" s="291"/>
      <c r="D93" s="291"/>
      <c r="E93" s="291"/>
      <c r="F93" s="291"/>
      <c r="G93" s="291"/>
      <c r="H93" s="291"/>
      <c r="I93" s="291"/>
      <c r="J93" s="291"/>
      <c r="K93" s="291"/>
      <c r="L93" s="291"/>
      <c r="M93" s="291"/>
      <c r="N93" s="291"/>
      <c r="O93" s="291"/>
      <c r="P93" s="291"/>
      <c r="Q93" s="291"/>
      <c r="R93" s="291"/>
      <c r="S93" s="291"/>
      <c r="T93" s="291"/>
      <c r="U93" s="291"/>
      <c r="V93" s="291"/>
      <c r="W93" s="291"/>
      <c r="X93" s="291"/>
      <c r="Y93" s="291"/>
      <c r="Z93" s="291"/>
      <c r="AA93" s="291"/>
    </row>
    <row r="94" spans="1:27" hidden="1" x14ac:dyDescent="0.35">
      <c r="A94" s="291"/>
      <c r="B94" s="291"/>
      <c r="C94" s="291"/>
      <c r="D94" s="291"/>
      <c r="E94" s="291"/>
      <c r="F94" s="291"/>
      <c r="G94" s="291"/>
      <c r="H94" s="291"/>
      <c r="I94" s="291"/>
      <c r="J94" s="291"/>
      <c r="K94" s="291"/>
      <c r="L94" s="291"/>
      <c r="M94" s="291"/>
      <c r="N94" s="291"/>
      <c r="O94" s="291"/>
      <c r="P94" s="291"/>
      <c r="Q94" s="291"/>
      <c r="R94" s="291"/>
      <c r="S94" s="291"/>
      <c r="T94" s="291"/>
      <c r="U94" s="291"/>
      <c r="V94" s="291"/>
      <c r="W94" s="291"/>
      <c r="X94" s="291"/>
      <c r="Y94" s="291"/>
      <c r="Z94" s="291"/>
      <c r="AA94" s="291"/>
    </row>
    <row r="95" spans="1:27" hidden="1" x14ac:dyDescent="0.35">
      <c r="A95" s="291"/>
      <c r="B95" s="291"/>
      <c r="C95" s="291"/>
      <c r="D95" s="291"/>
      <c r="E95" s="291"/>
      <c r="F95" s="291"/>
      <c r="G95" s="291"/>
      <c r="H95" s="291"/>
      <c r="I95" s="291"/>
      <c r="J95" s="291"/>
      <c r="K95" s="291"/>
      <c r="L95" s="291"/>
      <c r="M95" s="291"/>
      <c r="N95" s="291"/>
      <c r="O95" s="291"/>
      <c r="P95" s="291"/>
      <c r="Q95" s="291"/>
      <c r="R95" s="291"/>
      <c r="S95" s="291"/>
      <c r="T95" s="291"/>
      <c r="U95" s="291"/>
      <c r="V95" s="291"/>
      <c r="W95" s="291"/>
      <c r="X95" s="291"/>
      <c r="Y95" s="291"/>
      <c r="Z95" s="291"/>
      <c r="AA95" s="291"/>
    </row>
    <row r="96" spans="1:27" hidden="1" x14ac:dyDescent="0.35">
      <c r="A96" s="291"/>
      <c r="B96" s="291"/>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291"/>
    </row>
    <row r="97" spans="1:27" hidden="1" x14ac:dyDescent="0.35">
      <c r="A97" s="291"/>
      <c r="B97" s="291"/>
      <c r="C97" s="291"/>
      <c r="D97" s="291"/>
      <c r="E97" s="291"/>
      <c r="F97" s="291"/>
      <c r="G97" s="291"/>
      <c r="H97" s="291"/>
      <c r="I97" s="291"/>
      <c r="J97" s="291"/>
      <c r="K97" s="291"/>
      <c r="L97" s="291"/>
      <c r="M97" s="291"/>
      <c r="N97" s="291"/>
      <c r="O97" s="291"/>
      <c r="P97" s="291"/>
      <c r="Q97" s="291"/>
      <c r="R97" s="291"/>
      <c r="S97" s="291"/>
      <c r="T97" s="291"/>
      <c r="U97" s="291"/>
      <c r="V97" s="291"/>
      <c r="W97" s="291"/>
      <c r="X97" s="291"/>
      <c r="Y97" s="291"/>
      <c r="Z97" s="291"/>
      <c r="AA97" s="291"/>
    </row>
    <row r="98" spans="1:27" hidden="1" x14ac:dyDescent="0.35">
      <c r="A98" s="291"/>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row>
    <row r="99" spans="1:27" hidden="1" x14ac:dyDescent="0.35">
      <c r="A99" s="291"/>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row>
    <row r="100" spans="1:27" hidden="1" x14ac:dyDescent="0.35">
      <c r="A100" s="291"/>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row>
    <row r="101" spans="1:27" hidden="1" x14ac:dyDescent="0.35">
      <c r="A101" s="291"/>
      <c r="B101" s="291"/>
      <c r="C101" s="291"/>
      <c r="D101" s="291"/>
      <c r="E101" s="291"/>
      <c r="F101" s="291"/>
      <c r="G101" s="291"/>
      <c r="H101" s="291"/>
      <c r="I101" s="291"/>
      <c r="J101" s="291"/>
      <c r="K101" s="291"/>
      <c r="L101" s="291"/>
      <c r="M101" s="291"/>
      <c r="N101" s="291"/>
      <c r="O101" s="291"/>
      <c r="P101" s="291"/>
      <c r="Q101" s="291"/>
      <c r="R101" s="291"/>
      <c r="S101" s="291"/>
      <c r="T101" s="291"/>
      <c r="U101" s="291"/>
      <c r="V101" s="291"/>
      <c r="W101" s="291"/>
      <c r="X101" s="291"/>
      <c r="Y101" s="291"/>
      <c r="Z101" s="291"/>
      <c r="AA101" s="291"/>
    </row>
    <row r="102" spans="1:27" hidden="1" x14ac:dyDescent="0.35">
      <c r="A102" s="291"/>
      <c r="B102" s="291"/>
      <c r="C102" s="291"/>
      <c r="D102" s="291"/>
      <c r="E102" s="291"/>
      <c r="F102" s="291"/>
      <c r="G102" s="291"/>
      <c r="H102" s="291"/>
      <c r="I102" s="291"/>
      <c r="J102" s="291"/>
      <c r="K102" s="291"/>
      <c r="L102" s="291"/>
      <c r="M102" s="291"/>
      <c r="N102" s="291"/>
      <c r="O102" s="291"/>
      <c r="P102" s="291"/>
      <c r="Q102" s="291"/>
      <c r="R102" s="291"/>
      <c r="S102" s="291"/>
      <c r="T102" s="291"/>
      <c r="U102" s="291"/>
      <c r="V102" s="291"/>
      <c r="W102" s="291"/>
      <c r="X102" s="291"/>
      <c r="Y102" s="291"/>
      <c r="Z102" s="291"/>
      <c r="AA102" s="291"/>
    </row>
    <row r="103" spans="1:27" hidden="1" x14ac:dyDescent="0.35">
      <c r="A103" s="291"/>
      <c r="B103" s="291"/>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291"/>
      <c r="Z103" s="291"/>
      <c r="AA103" s="291"/>
    </row>
    <row r="104" spans="1:27" hidden="1" x14ac:dyDescent="0.35">
      <c r="A104" s="291"/>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row>
    <row r="105" spans="1:27" hidden="1" x14ac:dyDescent="0.35">
      <c r="A105" s="291"/>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row>
    <row r="106" spans="1:27" hidden="1" x14ac:dyDescent="0.35">
      <c r="A106" s="291"/>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row>
    <row r="107" spans="1:27" hidden="1" x14ac:dyDescent="0.35">
      <c r="A107" s="291"/>
      <c r="B107" s="291"/>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291"/>
      <c r="Z107" s="291"/>
      <c r="AA107" s="291"/>
    </row>
    <row r="108" spans="1:27" hidden="1" x14ac:dyDescent="0.35">
      <c r="A108" s="291"/>
      <c r="B108" s="291"/>
      <c r="C108" s="291"/>
      <c r="D108" s="291"/>
      <c r="E108" s="291"/>
      <c r="F108" s="291"/>
      <c r="G108" s="291"/>
      <c r="H108" s="291"/>
      <c r="I108" s="291"/>
      <c r="J108" s="291"/>
      <c r="K108" s="291"/>
      <c r="L108" s="291"/>
      <c r="M108" s="291"/>
      <c r="N108" s="291"/>
      <c r="O108" s="291"/>
      <c r="P108" s="291"/>
      <c r="Q108" s="291"/>
      <c r="R108" s="291"/>
      <c r="S108" s="291"/>
      <c r="T108" s="291"/>
      <c r="U108" s="291"/>
      <c r="V108" s="291"/>
      <c r="W108" s="291"/>
      <c r="X108" s="291"/>
      <c r="Y108" s="291"/>
      <c r="Z108" s="291"/>
      <c r="AA108" s="291"/>
    </row>
    <row r="109" spans="1:27" hidden="1" x14ac:dyDescent="0.35">
      <c r="A109" s="291"/>
      <c r="B109" s="291"/>
      <c r="C109" s="291"/>
      <c r="D109" s="291"/>
      <c r="E109" s="291"/>
      <c r="F109" s="291"/>
      <c r="G109" s="291"/>
      <c r="H109" s="291"/>
      <c r="I109" s="291"/>
      <c r="J109" s="291"/>
      <c r="K109" s="291"/>
      <c r="L109" s="291"/>
      <c r="M109" s="291"/>
      <c r="N109" s="291"/>
      <c r="O109" s="291"/>
      <c r="P109" s="291"/>
      <c r="Q109" s="291"/>
      <c r="R109" s="291"/>
      <c r="S109" s="291"/>
      <c r="T109" s="291"/>
      <c r="U109" s="291"/>
      <c r="V109" s="291"/>
      <c r="W109" s="291"/>
      <c r="X109" s="291"/>
      <c r="Y109" s="291"/>
      <c r="Z109" s="291"/>
      <c r="AA109" s="291"/>
    </row>
    <row r="110" spans="1:27" hidden="1" x14ac:dyDescent="0.35">
      <c r="A110" s="291"/>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row>
    <row r="111" spans="1:27" hidden="1" x14ac:dyDescent="0.35">
      <c r="A111" s="291"/>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row>
    <row r="112" spans="1:27" hidden="1" x14ac:dyDescent="0.35">
      <c r="A112" s="291"/>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row>
    <row r="113" spans="1:27" hidden="1" x14ac:dyDescent="0.35">
      <c r="A113" s="291"/>
      <c r="B113" s="291"/>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291"/>
      <c r="AA113" s="291"/>
    </row>
    <row r="114" spans="1:27" hidden="1" x14ac:dyDescent="0.35">
      <c r="A114" s="291"/>
      <c r="B114" s="291"/>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row>
    <row r="115" spans="1:27" hidden="1" x14ac:dyDescent="0.35">
      <c r="A115" s="291"/>
      <c r="B115" s="291"/>
      <c r="C115" s="291"/>
      <c r="D115" s="291"/>
      <c r="E115" s="291"/>
      <c r="F115" s="291"/>
      <c r="G115" s="291"/>
      <c r="H115" s="291"/>
      <c r="I115" s="291"/>
      <c r="J115" s="291"/>
      <c r="K115" s="291"/>
      <c r="L115" s="291"/>
      <c r="M115" s="291"/>
      <c r="N115" s="291"/>
      <c r="O115" s="291"/>
      <c r="P115" s="291"/>
      <c r="Q115" s="291"/>
      <c r="R115" s="291"/>
      <c r="S115" s="291"/>
      <c r="T115" s="291"/>
      <c r="U115" s="291"/>
      <c r="V115" s="291"/>
      <c r="W115" s="291"/>
      <c r="X115" s="291"/>
      <c r="Y115" s="291"/>
      <c r="Z115" s="291"/>
      <c r="AA115" s="291"/>
    </row>
    <row r="116" spans="1:27" hidden="1" x14ac:dyDescent="0.35">
      <c r="A116" s="291"/>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row>
    <row r="117" spans="1:27" hidden="1" x14ac:dyDescent="0.35">
      <c r="A117" s="291"/>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row>
    <row r="118" spans="1:27" hidden="1" x14ac:dyDescent="0.35">
      <c r="A118" s="291"/>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row>
    <row r="119" spans="1:27" hidden="1" x14ac:dyDescent="0.35">
      <c r="A119" s="291"/>
      <c r="B119" s="291"/>
      <c r="C119" s="291"/>
      <c r="D119" s="291"/>
      <c r="E119" s="291"/>
      <c r="F119" s="291"/>
      <c r="G119" s="291"/>
      <c r="H119" s="291"/>
      <c r="I119" s="291"/>
      <c r="J119" s="291"/>
      <c r="K119" s="291"/>
      <c r="L119" s="291"/>
      <c r="M119" s="291"/>
      <c r="N119" s="291"/>
      <c r="O119" s="291"/>
      <c r="P119" s="291"/>
      <c r="Q119" s="291"/>
      <c r="R119" s="291"/>
      <c r="S119" s="291"/>
      <c r="T119" s="291"/>
      <c r="U119" s="291"/>
      <c r="V119" s="291"/>
      <c r="W119" s="291"/>
      <c r="X119" s="291"/>
      <c r="Y119" s="291"/>
      <c r="Z119" s="291"/>
      <c r="AA119" s="291"/>
    </row>
    <row r="120" spans="1:27" hidden="1" x14ac:dyDescent="0.35">
      <c r="A120" s="291"/>
      <c r="B120" s="291"/>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291"/>
      <c r="Z120" s="291"/>
      <c r="AA120" s="291"/>
    </row>
    <row r="121" spans="1:27" hidden="1" x14ac:dyDescent="0.35">
      <c r="A121" s="291"/>
      <c r="B121" s="291"/>
      <c r="C121" s="291"/>
      <c r="D121" s="291"/>
      <c r="E121" s="291"/>
      <c r="F121" s="291"/>
      <c r="G121" s="291"/>
      <c r="H121" s="291"/>
      <c r="I121" s="291"/>
      <c r="J121" s="291"/>
      <c r="K121" s="291"/>
      <c r="L121" s="291"/>
      <c r="M121" s="291"/>
      <c r="N121" s="291"/>
      <c r="O121" s="291"/>
      <c r="P121" s="291"/>
      <c r="Q121" s="291"/>
      <c r="R121" s="291"/>
      <c r="S121" s="291"/>
      <c r="T121" s="291"/>
      <c r="U121" s="291"/>
      <c r="V121" s="291"/>
      <c r="W121" s="291"/>
      <c r="X121" s="291"/>
      <c r="Y121" s="291"/>
      <c r="Z121" s="291"/>
      <c r="AA121" s="291"/>
    </row>
    <row r="122" spans="1:27" hidden="1" x14ac:dyDescent="0.35">
      <c r="A122" s="291"/>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row>
    <row r="123" spans="1:27" hidden="1" x14ac:dyDescent="0.35">
      <c r="A123" s="291"/>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row>
    <row r="124" spans="1:27" hidden="1" x14ac:dyDescent="0.35">
      <c r="A124" s="291"/>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row>
    <row r="125" spans="1:27" hidden="1" x14ac:dyDescent="0.35">
      <c r="A125" s="291"/>
      <c r="B125" s="291"/>
      <c r="C125" s="291"/>
      <c r="D125" s="291"/>
      <c r="E125" s="291"/>
      <c r="F125" s="291"/>
      <c r="G125" s="291"/>
      <c r="H125" s="291"/>
      <c r="I125" s="291"/>
      <c r="J125" s="291"/>
      <c r="K125" s="291"/>
      <c r="L125" s="291"/>
      <c r="M125" s="291"/>
      <c r="N125" s="291"/>
      <c r="O125" s="291"/>
      <c r="P125" s="291"/>
      <c r="Q125" s="291"/>
      <c r="R125" s="291"/>
      <c r="S125" s="291"/>
      <c r="T125" s="291"/>
      <c r="U125" s="291"/>
      <c r="V125" s="291"/>
      <c r="W125" s="291"/>
      <c r="X125" s="291"/>
      <c r="Y125" s="291"/>
      <c r="Z125" s="291"/>
      <c r="AA125" s="291"/>
    </row>
    <row r="126" spans="1:27" hidden="1" x14ac:dyDescent="0.35">
      <c r="A126" s="291"/>
      <c r="B126" s="291"/>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291"/>
      <c r="Z126" s="291"/>
      <c r="AA126" s="291"/>
    </row>
    <row r="127" spans="1:27" hidden="1" x14ac:dyDescent="0.35">
      <c r="A127" s="291"/>
      <c r="B127" s="291"/>
      <c r="C127" s="291"/>
      <c r="D127" s="291"/>
      <c r="E127" s="291"/>
      <c r="F127" s="291"/>
      <c r="G127" s="291"/>
      <c r="H127" s="291"/>
      <c r="I127" s="291"/>
      <c r="J127" s="291"/>
      <c r="K127" s="291"/>
      <c r="L127" s="291"/>
      <c r="M127" s="291"/>
      <c r="N127" s="291"/>
      <c r="O127" s="291"/>
      <c r="P127" s="291"/>
      <c r="Q127" s="291"/>
      <c r="R127" s="291"/>
      <c r="S127" s="291"/>
      <c r="T127" s="291"/>
      <c r="U127" s="291"/>
      <c r="V127" s="291"/>
      <c r="W127" s="291"/>
      <c r="X127" s="291"/>
      <c r="Y127" s="291"/>
      <c r="Z127" s="291"/>
      <c r="AA127" s="291"/>
    </row>
    <row r="128" spans="1:27" hidden="1" x14ac:dyDescent="0.35">
      <c r="A128" s="291"/>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row>
    <row r="129" spans="1:27" hidden="1" x14ac:dyDescent="0.35">
      <c r="A129" s="291"/>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row>
    <row r="130" spans="1:27" hidden="1" x14ac:dyDescent="0.35">
      <c r="A130" s="291"/>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row>
    <row r="131" spans="1:27" hidden="1" x14ac:dyDescent="0.35">
      <c r="A131" s="291"/>
      <c r="B131" s="291"/>
      <c r="C131" s="291"/>
      <c r="D131" s="291"/>
      <c r="E131" s="291"/>
      <c r="F131" s="291"/>
      <c r="G131" s="291"/>
      <c r="H131" s="291"/>
      <c r="I131" s="291"/>
      <c r="J131" s="291"/>
      <c r="K131" s="291"/>
      <c r="L131" s="291"/>
      <c r="M131" s="291"/>
      <c r="N131" s="291"/>
      <c r="O131" s="291"/>
      <c r="P131" s="291"/>
      <c r="Q131" s="291"/>
      <c r="R131" s="291"/>
      <c r="S131" s="291"/>
      <c r="T131" s="291"/>
      <c r="U131" s="291"/>
      <c r="V131" s="291"/>
      <c r="W131" s="291"/>
      <c r="X131" s="291"/>
      <c r="Y131" s="291"/>
      <c r="Z131" s="291"/>
      <c r="AA131" s="291"/>
    </row>
    <row r="132" spans="1:27" hidden="1" x14ac:dyDescent="0.35">
      <c r="A132" s="291"/>
      <c r="B132" s="291"/>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291"/>
      <c r="Z132" s="291"/>
      <c r="AA132" s="291"/>
    </row>
    <row r="133" spans="1:27" hidden="1" x14ac:dyDescent="0.35">
      <c r="A133" s="291"/>
      <c r="B133" s="291"/>
      <c r="C133" s="291"/>
      <c r="D133" s="291"/>
      <c r="E133" s="291"/>
      <c r="F133" s="291"/>
      <c r="G133" s="291"/>
      <c r="H133" s="291"/>
      <c r="I133" s="291"/>
      <c r="J133" s="291"/>
      <c r="K133" s="291"/>
      <c r="L133" s="291"/>
      <c r="M133" s="291"/>
      <c r="N133" s="291"/>
      <c r="O133" s="291"/>
      <c r="P133" s="291"/>
      <c r="Q133" s="291"/>
      <c r="R133" s="291"/>
      <c r="S133" s="291"/>
      <c r="T133" s="291"/>
      <c r="U133" s="291"/>
      <c r="V133" s="291"/>
      <c r="W133" s="291"/>
      <c r="X133" s="291"/>
      <c r="Y133" s="291"/>
      <c r="Z133" s="291"/>
      <c r="AA133" s="291"/>
    </row>
    <row r="134" spans="1:27" hidden="1" x14ac:dyDescent="0.35">
      <c r="A134" s="291"/>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row>
    <row r="135" spans="1:27" hidden="1" x14ac:dyDescent="0.35">
      <c r="A135" s="291"/>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row>
    <row r="136" spans="1:27" hidden="1" x14ac:dyDescent="0.35">
      <c r="A136" s="291"/>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row>
    <row r="137" spans="1:27" hidden="1" x14ac:dyDescent="0.35">
      <c r="A137" s="291"/>
      <c r="B137" s="291"/>
      <c r="C137" s="291"/>
      <c r="D137" s="291"/>
      <c r="E137" s="291"/>
      <c r="F137" s="291"/>
      <c r="G137" s="291"/>
      <c r="H137" s="291"/>
      <c r="I137" s="291"/>
      <c r="J137" s="291"/>
      <c r="K137" s="291"/>
      <c r="L137" s="291"/>
      <c r="M137" s="291"/>
      <c r="N137" s="291"/>
      <c r="O137" s="291"/>
      <c r="P137" s="291"/>
      <c r="Q137" s="291"/>
      <c r="R137" s="291"/>
      <c r="S137" s="291"/>
      <c r="T137" s="291"/>
      <c r="U137" s="291"/>
      <c r="V137" s="291"/>
      <c r="W137" s="291"/>
      <c r="X137" s="291"/>
      <c r="Y137" s="291"/>
      <c r="Z137" s="291"/>
      <c r="AA137" s="291"/>
    </row>
    <row r="138" spans="1:27" hidden="1" x14ac:dyDescent="0.35">
      <c r="A138" s="291"/>
      <c r="B138" s="291"/>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291"/>
      <c r="Z138" s="291"/>
      <c r="AA138" s="291"/>
    </row>
    <row r="139" spans="1:27" hidden="1" x14ac:dyDescent="0.35">
      <c r="A139" s="291"/>
      <c r="B139" s="291"/>
      <c r="C139" s="291"/>
      <c r="D139" s="291"/>
      <c r="E139" s="291"/>
      <c r="F139" s="291"/>
      <c r="G139" s="291"/>
      <c r="H139" s="291"/>
      <c r="I139" s="291"/>
      <c r="J139" s="291"/>
      <c r="K139" s="291"/>
      <c r="L139" s="291"/>
      <c r="M139" s="291"/>
      <c r="N139" s="291"/>
      <c r="O139" s="291"/>
      <c r="P139" s="291"/>
      <c r="Q139" s="291"/>
      <c r="R139" s="291"/>
      <c r="S139" s="291"/>
      <c r="T139" s="291"/>
      <c r="U139" s="291"/>
      <c r="V139" s="291"/>
      <c r="W139" s="291"/>
      <c r="X139" s="291"/>
      <c r="Y139" s="291"/>
      <c r="Z139" s="291"/>
      <c r="AA139" s="291"/>
    </row>
    <row r="140" spans="1:27" hidden="1" x14ac:dyDescent="0.35">
      <c r="A140" s="291"/>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row>
    <row r="141" spans="1:27" hidden="1" x14ac:dyDescent="0.35">
      <c r="A141" s="291"/>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row>
    <row r="142" spans="1:27" hidden="1" x14ac:dyDescent="0.35">
      <c r="A142" s="291"/>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row>
    <row r="143" spans="1:27" hidden="1" x14ac:dyDescent="0.35">
      <c r="A143" s="291"/>
      <c r="B143" s="291"/>
      <c r="C143" s="291"/>
      <c r="D143" s="291"/>
      <c r="E143" s="291"/>
      <c r="F143" s="291"/>
      <c r="G143" s="291"/>
      <c r="H143" s="291"/>
      <c r="I143" s="291"/>
      <c r="J143" s="291"/>
      <c r="K143" s="291"/>
      <c r="L143" s="291"/>
      <c r="M143" s="291"/>
      <c r="N143" s="291"/>
      <c r="O143" s="291"/>
      <c r="P143" s="291"/>
      <c r="Q143" s="291"/>
      <c r="R143" s="291"/>
      <c r="S143" s="291"/>
      <c r="T143" s="291"/>
      <c r="U143" s="291"/>
      <c r="V143" s="291"/>
      <c r="W143" s="291"/>
      <c r="X143" s="291"/>
      <c r="Y143" s="291"/>
      <c r="Z143" s="291"/>
      <c r="AA143" s="291"/>
    </row>
    <row r="144" spans="1:27" hidden="1" x14ac:dyDescent="0.35">
      <c r="A144" s="291"/>
      <c r="B144" s="291"/>
      <c r="C144" s="291"/>
      <c r="D144" s="291"/>
      <c r="E144" s="291"/>
      <c r="F144" s="291"/>
      <c r="G144" s="291"/>
      <c r="H144" s="291"/>
      <c r="I144" s="291"/>
      <c r="J144" s="291"/>
      <c r="K144" s="291"/>
      <c r="L144" s="291"/>
      <c r="M144" s="291"/>
      <c r="N144" s="291"/>
      <c r="O144" s="291"/>
      <c r="P144" s="291"/>
      <c r="Q144" s="291"/>
      <c r="R144" s="291"/>
      <c r="S144" s="291"/>
      <c r="T144" s="291"/>
      <c r="U144" s="291"/>
      <c r="V144" s="291"/>
      <c r="W144" s="291"/>
      <c r="X144" s="291"/>
      <c r="Y144" s="291"/>
      <c r="Z144" s="291"/>
      <c r="AA144" s="291"/>
    </row>
    <row r="145" spans="1:27" hidden="1" x14ac:dyDescent="0.35">
      <c r="A145" s="291"/>
      <c r="B145" s="291"/>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291"/>
      <c r="Z145" s="291"/>
      <c r="AA145" s="291"/>
    </row>
    <row r="146" spans="1:27" hidden="1" x14ac:dyDescent="0.35">
      <c r="A146" s="291"/>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row>
    <row r="147" spans="1:27" hidden="1" x14ac:dyDescent="0.35">
      <c r="A147" s="291"/>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row>
    <row r="148" spans="1:27" hidden="1" x14ac:dyDescent="0.35">
      <c r="A148" s="291"/>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row>
    <row r="149" spans="1:27" hidden="1" x14ac:dyDescent="0.35">
      <c r="A149" s="291"/>
      <c r="B149" s="291"/>
      <c r="C149" s="291"/>
      <c r="D149" s="291"/>
      <c r="E149" s="291"/>
      <c r="F149" s="291"/>
      <c r="G149" s="291"/>
      <c r="H149" s="291"/>
      <c r="I149" s="291"/>
      <c r="J149" s="291"/>
      <c r="K149" s="291"/>
      <c r="L149" s="291"/>
      <c r="M149" s="291"/>
      <c r="N149" s="291"/>
      <c r="O149" s="291"/>
      <c r="P149" s="291"/>
      <c r="Q149" s="291"/>
      <c r="R149" s="291"/>
      <c r="S149" s="291"/>
      <c r="T149" s="291"/>
      <c r="U149" s="291"/>
      <c r="V149" s="291"/>
      <c r="W149" s="291"/>
      <c r="X149" s="291"/>
      <c r="Y149" s="291"/>
      <c r="Z149" s="291"/>
      <c r="AA149" s="291"/>
    </row>
    <row r="150" spans="1:27" hidden="1" x14ac:dyDescent="0.35">
      <c r="A150" s="291"/>
      <c r="B150" s="291"/>
      <c r="C150" s="291"/>
      <c r="D150" s="291"/>
      <c r="E150" s="291"/>
      <c r="F150" s="291"/>
      <c r="G150" s="291"/>
      <c r="H150" s="291"/>
      <c r="I150" s="291"/>
      <c r="J150" s="291"/>
      <c r="K150" s="291"/>
      <c r="L150" s="291"/>
      <c r="M150" s="291"/>
      <c r="N150" s="291"/>
      <c r="O150" s="291"/>
      <c r="P150" s="291"/>
      <c r="Q150" s="291"/>
      <c r="R150" s="291"/>
      <c r="S150" s="291"/>
      <c r="T150" s="291"/>
      <c r="U150" s="291"/>
      <c r="V150" s="291"/>
      <c r="W150" s="291"/>
      <c r="X150" s="291"/>
      <c r="Y150" s="291"/>
      <c r="Z150" s="291"/>
      <c r="AA150" s="291"/>
    </row>
    <row r="151" spans="1:27" hidden="1" x14ac:dyDescent="0.35">
      <c r="A151" s="291"/>
      <c r="B151" s="291"/>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291"/>
      <c r="Z151" s="291"/>
      <c r="AA151" s="291"/>
    </row>
    <row r="152" spans="1:27" hidden="1" x14ac:dyDescent="0.35">
      <c r="A152" s="291"/>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row>
    <row r="153" spans="1:27" hidden="1" x14ac:dyDescent="0.35">
      <c r="A153" s="291"/>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row>
    <row r="154" spans="1:27" hidden="1" x14ac:dyDescent="0.35">
      <c r="A154" s="291"/>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row>
    <row r="155" spans="1:27" hidden="1" x14ac:dyDescent="0.35">
      <c r="A155" s="291"/>
      <c r="B155" s="291"/>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291"/>
      <c r="Z155" s="291"/>
      <c r="AA155" s="291"/>
    </row>
    <row r="156" spans="1:27" hidden="1" x14ac:dyDescent="0.35">
      <c r="A156" s="291"/>
      <c r="B156" s="291"/>
      <c r="C156" s="291"/>
      <c r="D156" s="291"/>
      <c r="E156" s="291"/>
      <c r="F156" s="291"/>
      <c r="G156" s="291"/>
      <c r="H156" s="291"/>
      <c r="I156" s="291"/>
      <c r="J156" s="291"/>
      <c r="K156" s="291"/>
      <c r="L156" s="291"/>
      <c r="M156" s="291"/>
      <c r="N156" s="291"/>
      <c r="O156" s="291"/>
      <c r="P156" s="291"/>
      <c r="Q156" s="291"/>
      <c r="R156" s="291"/>
      <c r="S156" s="291"/>
      <c r="T156" s="291"/>
      <c r="U156" s="291"/>
      <c r="V156" s="291"/>
      <c r="W156" s="291"/>
      <c r="X156" s="291"/>
      <c r="Y156" s="291"/>
      <c r="Z156" s="291"/>
      <c r="AA156" s="291"/>
    </row>
    <row r="157" spans="1:27" hidden="1" x14ac:dyDescent="0.35">
      <c r="A157" s="291"/>
      <c r="B157" s="291"/>
      <c r="C157" s="291"/>
      <c r="D157" s="291"/>
      <c r="E157" s="291"/>
      <c r="F157" s="291"/>
      <c r="G157" s="291"/>
      <c r="H157" s="291"/>
      <c r="I157" s="291"/>
      <c r="J157" s="291"/>
      <c r="K157" s="291"/>
      <c r="L157" s="291"/>
      <c r="M157" s="291"/>
      <c r="N157" s="291"/>
      <c r="O157" s="291"/>
      <c r="P157" s="291"/>
      <c r="Q157" s="291"/>
      <c r="R157" s="291"/>
      <c r="S157" s="291"/>
      <c r="T157" s="291"/>
      <c r="U157" s="291"/>
      <c r="V157" s="291"/>
      <c r="W157" s="291"/>
      <c r="X157" s="291"/>
      <c r="Y157" s="291"/>
      <c r="Z157" s="291"/>
      <c r="AA157" s="291"/>
    </row>
    <row r="158" spans="1:27" hidden="1" x14ac:dyDescent="0.35">
      <c r="A158" s="291"/>
      <c r="B158" s="291"/>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291"/>
      <c r="Z158" s="291"/>
      <c r="AA158" s="291"/>
    </row>
    <row r="159" spans="1:27" hidden="1" x14ac:dyDescent="0.35">
      <c r="A159" s="291"/>
      <c r="B159" s="291"/>
      <c r="C159" s="291"/>
      <c r="D159" s="291"/>
      <c r="E159" s="291"/>
      <c r="F159" s="291"/>
      <c r="G159" s="291"/>
      <c r="H159" s="291"/>
      <c r="I159" s="291"/>
      <c r="J159" s="291"/>
      <c r="K159" s="291"/>
      <c r="L159" s="291"/>
      <c r="M159" s="291"/>
      <c r="N159" s="291"/>
      <c r="O159" s="291"/>
      <c r="P159" s="291"/>
      <c r="Q159" s="291"/>
      <c r="R159" s="291"/>
      <c r="S159" s="291"/>
      <c r="T159" s="291"/>
      <c r="U159" s="291"/>
      <c r="V159" s="291"/>
      <c r="W159" s="291"/>
      <c r="X159" s="291"/>
      <c r="Y159" s="291"/>
      <c r="Z159" s="291"/>
      <c r="AA159" s="291"/>
    </row>
    <row r="160" spans="1:27" hidden="1" x14ac:dyDescent="0.35">
      <c r="A160" s="291"/>
      <c r="B160" s="291"/>
      <c r="C160" s="291"/>
      <c r="D160" s="291"/>
      <c r="E160" s="291"/>
      <c r="F160" s="291"/>
      <c r="G160" s="291"/>
      <c r="H160" s="291"/>
      <c r="I160" s="291"/>
      <c r="J160" s="291"/>
      <c r="K160" s="291"/>
      <c r="L160" s="291"/>
      <c r="M160" s="291"/>
      <c r="N160" s="291"/>
      <c r="O160" s="291"/>
      <c r="P160" s="291"/>
      <c r="Q160" s="291"/>
      <c r="R160" s="291"/>
      <c r="S160" s="291"/>
      <c r="T160" s="291"/>
      <c r="U160" s="291"/>
      <c r="V160" s="291"/>
      <c r="W160" s="291"/>
      <c r="X160" s="291"/>
      <c r="Y160" s="291"/>
      <c r="Z160" s="291"/>
      <c r="AA160" s="291"/>
    </row>
    <row r="161" spans="1:27" hidden="1" x14ac:dyDescent="0.35">
      <c r="A161" s="291"/>
      <c r="B161" s="291"/>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291"/>
      <c r="Z161" s="291"/>
      <c r="AA161" s="291"/>
    </row>
    <row r="162" spans="1:27" hidden="1" x14ac:dyDescent="0.35">
      <c r="A162" s="291"/>
      <c r="B162" s="291"/>
      <c r="C162" s="291"/>
      <c r="D162" s="291"/>
      <c r="E162" s="291"/>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row>
    <row r="163" spans="1:27" hidden="1" x14ac:dyDescent="0.35">
      <c r="A163" s="291"/>
      <c r="B163" s="291"/>
      <c r="C163" s="291"/>
      <c r="D163" s="291"/>
      <c r="E163" s="291"/>
      <c r="F163" s="291"/>
      <c r="G163" s="291"/>
      <c r="H163" s="291"/>
      <c r="I163" s="291"/>
      <c r="J163" s="291"/>
      <c r="K163" s="291"/>
      <c r="L163" s="291"/>
      <c r="M163" s="291"/>
      <c r="N163" s="291"/>
      <c r="O163" s="291"/>
      <c r="P163" s="291"/>
      <c r="Q163" s="291"/>
      <c r="R163" s="291"/>
      <c r="S163" s="291"/>
      <c r="T163" s="291"/>
      <c r="U163" s="291"/>
      <c r="V163" s="291"/>
      <c r="W163" s="291"/>
      <c r="X163" s="291"/>
      <c r="Y163" s="291"/>
      <c r="Z163" s="291"/>
      <c r="AA163" s="291"/>
    </row>
    <row r="164" spans="1:27" hidden="1" x14ac:dyDescent="0.35">
      <c r="A164" s="291"/>
      <c r="B164" s="291"/>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291"/>
      <c r="Z164" s="291"/>
      <c r="AA164" s="291"/>
    </row>
    <row r="165" spans="1:27" hidden="1" x14ac:dyDescent="0.35">
      <c r="A165" s="291"/>
      <c r="B165" s="291"/>
      <c r="C165" s="291"/>
      <c r="D165" s="291"/>
      <c r="E165" s="291"/>
      <c r="F165" s="291"/>
      <c r="G165" s="291"/>
      <c r="H165" s="291"/>
      <c r="I165" s="291"/>
      <c r="J165" s="291"/>
      <c r="K165" s="291"/>
      <c r="L165" s="291"/>
      <c r="M165" s="291"/>
      <c r="N165" s="291"/>
      <c r="O165" s="291"/>
      <c r="P165" s="291"/>
      <c r="Q165" s="291"/>
      <c r="R165" s="291"/>
      <c r="S165" s="291"/>
      <c r="T165" s="291"/>
      <c r="U165" s="291"/>
      <c r="V165" s="291"/>
      <c r="W165" s="291"/>
      <c r="X165" s="291"/>
      <c r="Y165" s="291"/>
      <c r="Z165" s="291"/>
      <c r="AA165" s="291"/>
    </row>
    <row r="166" spans="1:27" hidden="1" x14ac:dyDescent="0.35">
      <c r="A166" s="291"/>
      <c r="B166" s="291"/>
      <c r="C166" s="291"/>
      <c r="D166" s="291"/>
      <c r="E166" s="291"/>
      <c r="F166" s="291"/>
      <c r="G166" s="291"/>
      <c r="H166" s="291"/>
      <c r="I166" s="291"/>
      <c r="J166" s="291"/>
      <c r="K166" s="291"/>
      <c r="L166" s="291"/>
      <c r="M166" s="291"/>
      <c r="N166" s="291"/>
      <c r="O166" s="291"/>
      <c r="P166" s="291"/>
      <c r="Q166" s="291"/>
      <c r="R166" s="291"/>
      <c r="S166" s="291"/>
      <c r="T166" s="291"/>
      <c r="U166" s="291"/>
      <c r="V166" s="291"/>
      <c r="W166" s="291"/>
      <c r="X166" s="291"/>
      <c r="Y166" s="291"/>
      <c r="Z166" s="291"/>
      <c r="AA166" s="291"/>
    </row>
    <row r="167" spans="1:27" hidden="1" x14ac:dyDescent="0.35">
      <c r="A167" s="291"/>
      <c r="B167" s="291"/>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291"/>
      <c r="Z167" s="291"/>
      <c r="AA167" s="291"/>
    </row>
    <row r="168" spans="1:27" hidden="1" x14ac:dyDescent="0.35">
      <c r="A168" s="291"/>
      <c r="B168" s="291"/>
      <c r="C168" s="291"/>
      <c r="D168" s="291"/>
      <c r="E168" s="291"/>
      <c r="F168" s="291"/>
      <c r="G168" s="291"/>
      <c r="H168" s="291"/>
      <c r="I168" s="291"/>
      <c r="J168" s="291"/>
      <c r="K168" s="291"/>
      <c r="L168" s="291"/>
      <c r="M168" s="291"/>
      <c r="N168" s="291"/>
      <c r="O168" s="291"/>
      <c r="P168" s="291"/>
      <c r="Q168" s="291"/>
      <c r="R168" s="291"/>
      <c r="S168" s="291"/>
      <c r="T168" s="291"/>
      <c r="U168" s="291"/>
      <c r="V168" s="291"/>
      <c r="W168" s="291"/>
      <c r="X168" s="291"/>
      <c r="Y168" s="291"/>
      <c r="Z168" s="291"/>
      <c r="AA168" s="291"/>
    </row>
    <row r="169" spans="1:27" hidden="1" x14ac:dyDescent="0.35">
      <c r="A169" s="291"/>
      <c r="B169" s="291"/>
      <c r="C169" s="291"/>
      <c r="D169" s="291"/>
      <c r="E169" s="291"/>
      <c r="F169" s="291"/>
      <c r="G169" s="291"/>
      <c r="H169" s="291"/>
      <c r="I169" s="291"/>
      <c r="J169" s="291"/>
      <c r="K169" s="291"/>
      <c r="L169" s="291"/>
      <c r="M169" s="291"/>
      <c r="N169" s="291"/>
      <c r="O169" s="291"/>
      <c r="P169" s="291"/>
      <c r="Q169" s="291"/>
      <c r="R169" s="291"/>
      <c r="S169" s="291"/>
      <c r="T169" s="291"/>
      <c r="U169" s="291"/>
      <c r="V169" s="291"/>
      <c r="W169" s="291"/>
      <c r="X169" s="291"/>
      <c r="Y169" s="291"/>
      <c r="Z169" s="291"/>
      <c r="AA169" s="291"/>
    </row>
    <row r="170" spans="1:27" hidden="1" x14ac:dyDescent="0.35">
      <c r="A170" s="291"/>
      <c r="B170" s="291"/>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291"/>
      <c r="Z170" s="291"/>
      <c r="AA170" s="291"/>
    </row>
    <row r="171" spans="1:27" hidden="1" x14ac:dyDescent="0.35">
      <c r="A171" s="291"/>
      <c r="B171" s="291"/>
      <c r="C171" s="291"/>
      <c r="D171" s="291"/>
      <c r="E171" s="291"/>
      <c r="F171" s="291"/>
      <c r="G171" s="291"/>
      <c r="H171" s="291"/>
      <c r="I171" s="291"/>
      <c r="J171" s="291"/>
      <c r="K171" s="291"/>
      <c r="L171" s="291"/>
      <c r="M171" s="291"/>
      <c r="N171" s="291"/>
      <c r="O171" s="291"/>
      <c r="P171" s="291"/>
      <c r="Q171" s="291"/>
      <c r="R171" s="291"/>
      <c r="S171" s="291"/>
      <c r="T171" s="291"/>
      <c r="U171" s="291"/>
      <c r="V171" s="291"/>
      <c r="W171" s="291"/>
      <c r="X171" s="291"/>
      <c r="Y171" s="291"/>
      <c r="Z171" s="291"/>
      <c r="AA171" s="291"/>
    </row>
    <row r="172" spans="1:27" hidden="1" x14ac:dyDescent="0.35">
      <c r="A172" s="291"/>
      <c r="B172" s="291"/>
      <c r="C172" s="291"/>
      <c r="D172" s="291"/>
      <c r="E172" s="291"/>
      <c r="F172" s="291"/>
      <c r="G172" s="291"/>
      <c r="H172" s="291"/>
      <c r="I172" s="291"/>
      <c r="J172" s="291"/>
      <c r="K172" s="291"/>
      <c r="L172" s="291"/>
      <c r="M172" s="291"/>
      <c r="N172" s="291"/>
      <c r="O172" s="291"/>
      <c r="P172" s="291"/>
      <c r="Q172" s="291"/>
      <c r="R172" s="291"/>
      <c r="S172" s="291"/>
      <c r="T172" s="291"/>
      <c r="U172" s="291"/>
      <c r="V172" s="291"/>
      <c r="W172" s="291"/>
      <c r="X172" s="291"/>
      <c r="Y172" s="291"/>
      <c r="Z172" s="291"/>
      <c r="AA172" s="291"/>
    </row>
    <row r="173" spans="1:27" hidden="1" x14ac:dyDescent="0.35">
      <c r="A173" s="291"/>
      <c r="B173" s="291"/>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291"/>
      <c r="Z173" s="291"/>
      <c r="AA173" s="291"/>
    </row>
    <row r="174" spans="1:27" hidden="1" x14ac:dyDescent="0.35">
      <c r="A174" s="291"/>
      <c r="B174" s="291"/>
      <c r="C174" s="291"/>
      <c r="D174" s="291"/>
      <c r="E174" s="291"/>
      <c r="F174" s="291"/>
      <c r="G174" s="291"/>
      <c r="H174" s="291"/>
      <c r="I174" s="291"/>
      <c r="J174" s="291"/>
      <c r="K174" s="291"/>
      <c r="L174" s="291"/>
      <c r="M174" s="291"/>
      <c r="N174" s="291"/>
      <c r="O174" s="291"/>
      <c r="P174" s="291"/>
      <c r="Q174" s="291"/>
      <c r="R174" s="291"/>
      <c r="S174" s="291"/>
      <c r="T174" s="291"/>
      <c r="U174" s="291"/>
      <c r="V174" s="291"/>
      <c r="W174" s="291"/>
      <c r="X174" s="291"/>
      <c r="Y174" s="291"/>
      <c r="Z174" s="291"/>
      <c r="AA174" s="291"/>
    </row>
    <row r="175" spans="1:27" hidden="1" x14ac:dyDescent="0.35">
      <c r="A175" s="291"/>
      <c r="B175" s="291"/>
      <c r="C175" s="291"/>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row>
    <row r="176" spans="1:27" hidden="1" x14ac:dyDescent="0.35">
      <c r="A176" s="291"/>
      <c r="B176" s="291"/>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291"/>
      <c r="Z176" s="291"/>
      <c r="AA176" s="291"/>
    </row>
    <row r="177" spans="1:27" hidden="1" x14ac:dyDescent="0.35">
      <c r="A177" s="291"/>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row>
    <row r="178" spans="1:27" hidden="1" x14ac:dyDescent="0.35">
      <c r="A178" s="291"/>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row>
    <row r="179" spans="1:27" hidden="1" x14ac:dyDescent="0.35">
      <c r="A179" s="291"/>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row>
    <row r="180" spans="1:27" hidden="1" x14ac:dyDescent="0.35">
      <c r="A180" s="291"/>
      <c r="B180" s="291"/>
      <c r="C180" s="291"/>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291"/>
      <c r="Z180" s="291"/>
      <c r="AA180" s="291"/>
    </row>
    <row r="181" spans="1:27" hidden="1" x14ac:dyDescent="0.35">
      <c r="A181" s="291"/>
      <c r="B181" s="291"/>
      <c r="C181" s="291"/>
      <c r="D181" s="291"/>
      <c r="E181" s="291"/>
      <c r="F181" s="291"/>
      <c r="G181" s="291"/>
      <c r="H181" s="291"/>
      <c r="I181" s="291"/>
      <c r="J181" s="291"/>
      <c r="K181" s="291"/>
      <c r="L181" s="291"/>
      <c r="M181" s="291"/>
      <c r="N181" s="291"/>
      <c r="O181" s="291"/>
      <c r="P181" s="291"/>
      <c r="Q181" s="291"/>
      <c r="R181" s="291"/>
      <c r="S181" s="291"/>
      <c r="T181" s="291"/>
      <c r="U181" s="291"/>
      <c r="V181" s="291"/>
      <c r="W181" s="291"/>
      <c r="X181" s="291"/>
      <c r="Y181" s="291"/>
      <c r="Z181" s="291"/>
      <c r="AA181" s="291"/>
    </row>
    <row r="182" spans="1:27" hidden="1" x14ac:dyDescent="0.35">
      <c r="A182" s="291"/>
      <c r="B182" s="291"/>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291"/>
      <c r="Z182" s="291"/>
      <c r="AA182" s="291"/>
    </row>
    <row r="183" spans="1:27" hidden="1" x14ac:dyDescent="0.35">
      <c r="A183" s="291"/>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row>
    <row r="184" spans="1:27" hidden="1" x14ac:dyDescent="0.35">
      <c r="A184" s="291"/>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row>
    <row r="185" spans="1:27" hidden="1" x14ac:dyDescent="0.35">
      <c r="A185" s="291"/>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row>
    <row r="186" spans="1:27" hidden="1" x14ac:dyDescent="0.35">
      <c r="A186" s="291"/>
      <c r="B186" s="291"/>
      <c r="C186" s="291"/>
      <c r="D186" s="291"/>
      <c r="E186" s="291"/>
      <c r="F186" s="291"/>
      <c r="G186" s="291"/>
      <c r="H186" s="291"/>
      <c r="I186" s="291"/>
      <c r="J186" s="291"/>
      <c r="K186" s="291"/>
      <c r="L186" s="291"/>
      <c r="M186" s="291"/>
      <c r="N186" s="291"/>
      <c r="O186" s="291"/>
      <c r="P186" s="291"/>
      <c r="Q186" s="291"/>
      <c r="R186" s="291"/>
      <c r="S186" s="291"/>
      <c r="T186" s="291"/>
      <c r="U186" s="291"/>
      <c r="V186" s="291"/>
      <c r="W186" s="291"/>
      <c r="X186" s="291"/>
      <c r="Y186" s="291"/>
      <c r="Z186" s="291"/>
      <c r="AA186" s="291"/>
    </row>
    <row r="187" spans="1:27" hidden="1" x14ac:dyDescent="0.35">
      <c r="A187" s="291"/>
      <c r="B187" s="291"/>
      <c r="C187" s="291"/>
      <c r="D187" s="291"/>
      <c r="E187" s="291"/>
      <c r="F187" s="291"/>
      <c r="G187" s="291"/>
      <c r="H187" s="291"/>
      <c r="I187" s="291"/>
      <c r="J187" s="291"/>
      <c r="K187" s="291"/>
      <c r="L187" s="291"/>
      <c r="M187" s="291"/>
      <c r="N187" s="291"/>
      <c r="O187" s="291"/>
      <c r="P187" s="291"/>
      <c r="Q187" s="291"/>
      <c r="R187" s="291"/>
      <c r="S187" s="291"/>
      <c r="T187" s="291"/>
      <c r="U187" s="291"/>
      <c r="V187" s="291"/>
      <c r="W187" s="291"/>
      <c r="X187" s="291"/>
      <c r="Y187" s="291"/>
      <c r="Z187" s="291"/>
      <c r="AA187" s="291"/>
    </row>
    <row r="188" spans="1:27" hidden="1" x14ac:dyDescent="0.35">
      <c r="A188" s="291"/>
      <c r="B188" s="291"/>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291"/>
      <c r="Z188" s="291"/>
      <c r="AA188" s="291"/>
    </row>
    <row r="189" spans="1:27" hidden="1" x14ac:dyDescent="0.35">
      <c r="A189" s="291"/>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row>
    <row r="190" spans="1:27" hidden="1" x14ac:dyDescent="0.35">
      <c r="A190" s="291"/>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row>
    <row r="191" spans="1:27" hidden="1" x14ac:dyDescent="0.35">
      <c r="A191" s="291"/>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row>
    <row r="192" spans="1:27" hidden="1" x14ac:dyDescent="0.35">
      <c r="A192" s="291"/>
      <c r="B192" s="291"/>
      <c r="C192" s="291"/>
      <c r="D192" s="291"/>
      <c r="E192" s="291"/>
      <c r="F192" s="291"/>
      <c r="G192" s="291"/>
      <c r="H192" s="291"/>
      <c r="I192" s="291"/>
      <c r="J192" s="291"/>
      <c r="K192" s="291"/>
      <c r="L192" s="291"/>
      <c r="M192" s="291"/>
      <c r="N192" s="291"/>
      <c r="O192" s="291"/>
      <c r="P192" s="291"/>
      <c r="Q192" s="291"/>
      <c r="R192" s="291"/>
      <c r="S192" s="291"/>
      <c r="T192" s="291"/>
      <c r="U192" s="291"/>
      <c r="V192" s="291"/>
      <c r="W192" s="291"/>
      <c r="X192" s="291"/>
      <c r="Y192" s="291"/>
      <c r="Z192" s="291"/>
      <c r="AA192" s="291"/>
    </row>
    <row r="193" spans="1:27" hidden="1" x14ac:dyDescent="0.35">
      <c r="A193" s="291"/>
      <c r="B193" s="291"/>
      <c r="C193" s="291"/>
      <c r="D193" s="291"/>
      <c r="E193" s="291"/>
      <c r="F193" s="291"/>
      <c r="G193" s="291"/>
      <c r="H193" s="291"/>
      <c r="I193" s="291"/>
      <c r="J193" s="291"/>
      <c r="K193" s="291"/>
      <c r="L193" s="291"/>
      <c r="M193" s="291"/>
      <c r="N193" s="291"/>
      <c r="O193" s="291"/>
      <c r="P193" s="291"/>
      <c r="Q193" s="291"/>
      <c r="R193" s="291"/>
      <c r="S193" s="291"/>
      <c r="T193" s="291"/>
      <c r="U193" s="291"/>
      <c r="V193" s="291"/>
      <c r="W193" s="291"/>
      <c r="X193" s="291"/>
      <c r="Y193" s="291"/>
      <c r="Z193" s="291"/>
      <c r="AA193" s="291"/>
    </row>
    <row r="194" spans="1:27" hidden="1" x14ac:dyDescent="0.35">
      <c r="A194" s="291"/>
      <c r="B194" s="291"/>
      <c r="C194" s="291"/>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291"/>
      <c r="Z194" s="291"/>
      <c r="AA194" s="291"/>
    </row>
    <row r="195" spans="1:27" hidden="1" x14ac:dyDescent="0.35">
      <c r="A195" s="291"/>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row>
    <row r="196" spans="1:27" hidden="1" x14ac:dyDescent="0.35">
      <c r="A196" s="291"/>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row>
    <row r="197" spans="1:27" hidden="1" x14ac:dyDescent="0.35">
      <c r="A197" s="291"/>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row>
    <row r="198" spans="1:27" hidden="1" x14ac:dyDescent="0.35">
      <c r="A198" s="291"/>
      <c r="B198" s="291"/>
      <c r="C198" s="291"/>
      <c r="D198" s="291"/>
      <c r="E198" s="291"/>
      <c r="F198" s="291"/>
      <c r="G198" s="291"/>
      <c r="H198" s="291"/>
      <c r="I198" s="291"/>
      <c r="J198" s="291"/>
      <c r="K198" s="291"/>
      <c r="L198" s="291"/>
      <c r="M198" s="291"/>
      <c r="N198" s="291"/>
      <c r="O198" s="291"/>
      <c r="P198" s="291"/>
      <c r="Q198" s="291"/>
      <c r="R198" s="291"/>
      <c r="S198" s="291"/>
      <c r="T198" s="291"/>
      <c r="U198" s="291"/>
      <c r="V198" s="291"/>
      <c r="W198" s="291"/>
      <c r="X198" s="291"/>
      <c r="Y198" s="291"/>
      <c r="Z198" s="291"/>
      <c r="AA198" s="291"/>
    </row>
    <row r="199" spans="1:27" hidden="1" x14ac:dyDescent="0.35">
      <c r="A199" s="291"/>
      <c r="B199" s="291"/>
      <c r="C199" s="291"/>
      <c r="D199" s="291"/>
      <c r="E199" s="291"/>
      <c r="F199" s="291"/>
      <c r="G199" s="291"/>
      <c r="H199" s="291"/>
      <c r="I199" s="291"/>
      <c r="J199" s="291"/>
      <c r="K199" s="291"/>
      <c r="L199" s="291"/>
      <c r="M199" s="291"/>
      <c r="N199" s="291"/>
      <c r="O199" s="291"/>
      <c r="P199" s="291"/>
      <c r="Q199" s="291"/>
      <c r="R199" s="291"/>
      <c r="S199" s="291"/>
      <c r="T199" s="291"/>
      <c r="U199" s="291"/>
      <c r="V199" s="291"/>
      <c r="W199" s="291"/>
      <c r="X199" s="291"/>
      <c r="Y199" s="291"/>
      <c r="Z199" s="291"/>
      <c r="AA199" s="291"/>
    </row>
    <row r="200" spans="1:27" hidden="1" x14ac:dyDescent="0.35">
      <c r="A200" s="291"/>
      <c r="B200" s="291"/>
      <c r="C200" s="291"/>
      <c r="D200" s="291"/>
      <c r="E200" s="291"/>
      <c r="F200" s="291"/>
      <c r="G200" s="291"/>
      <c r="H200" s="291"/>
      <c r="I200" s="291"/>
      <c r="J200" s="291"/>
      <c r="K200" s="291"/>
      <c r="L200" s="291"/>
      <c r="M200" s="291"/>
      <c r="N200" s="291"/>
      <c r="O200" s="291"/>
      <c r="P200" s="291"/>
      <c r="Q200" s="291"/>
      <c r="R200" s="291"/>
      <c r="S200" s="291"/>
      <c r="T200" s="291"/>
      <c r="U200" s="291"/>
      <c r="V200" s="291"/>
      <c r="W200" s="291"/>
      <c r="X200" s="291"/>
      <c r="Y200" s="291"/>
      <c r="Z200" s="291"/>
      <c r="AA200" s="291"/>
    </row>
    <row r="201" spans="1:27" hidden="1" x14ac:dyDescent="0.35">
      <c r="A201" s="291"/>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row>
    <row r="202" spans="1:27" hidden="1" x14ac:dyDescent="0.35">
      <c r="A202" s="291"/>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row>
    <row r="203" spans="1:27" hidden="1" x14ac:dyDescent="0.35">
      <c r="A203" s="291"/>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row>
    <row r="204" spans="1:27" hidden="1" x14ac:dyDescent="0.35">
      <c r="A204" s="291"/>
      <c r="B204" s="291"/>
      <c r="C204" s="291"/>
      <c r="D204" s="291"/>
      <c r="E204" s="291"/>
      <c r="F204" s="291"/>
      <c r="G204" s="291"/>
      <c r="H204" s="291"/>
      <c r="I204" s="291"/>
      <c r="J204" s="291"/>
      <c r="K204" s="291"/>
      <c r="L204" s="291"/>
      <c r="M204" s="291"/>
      <c r="N204" s="291"/>
      <c r="O204" s="291"/>
      <c r="P204" s="291"/>
      <c r="Q204" s="291"/>
      <c r="R204" s="291"/>
      <c r="S204" s="291"/>
      <c r="T204" s="291"/>
      <c r="U204" s="291"/>
      <c r="V204" s="291"/>
      <c r="W204" s="291"/>
      <c r="X204" s="291"/>
      <c r="Y204" s="291"/>
      <c r="Z204" s="291"/>
      <c r="AA204" s="291"/>
    </row>
    <row r="205" spans="1:27" hidden="1" x14ac:dyDescent="0.35">
      <c r="A205" s="291"/>
      <c r="B205" s="291"/>
      <c r="C205" s="291"/>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291"/>
      <c r="Z205" s="291"/>
      <c r="AA205" s="291"/>
    </row>
    <row r="206" spans="1:27" hidden="1" x14ac:dyDescent="0.35">
      <c r="A206" s="291"/>
      <c r="B206" s="291"/>
      <c r="C206" s="291"/>
      <c r="D206" s="291"/>
      <c r="E206" s="291"/>
      <c r="F206" s="291"/>
      <c r="G206" s="291"/>
      <c r="H206" s="291"/>
      <c r="I206" s="291"/>
      <c r="J206" s="291"/>
      <c r="K206" s="291"/>
      <c r="L206" s="291"/>
      <c r="M206" s="291"/>
      <c r="N206" s="291"/>
      <c r="O206" s="291"/>
      <c r="P206" s="291"/>
      <c r="Q206" s="291"/>
      <c r="R206" s="291"/>
      <c r="S206" s="291"/>
      <c r="T206" s="291"/>
      <c r="U206" s="291"/>
      <c r="V206" s="291"/>
      <c r="W206" s="291"/>
      <c r="X206" s="291"/>
      <c r="Y206" s="291"/>
      <c r="Z206" s="291"/>
      <c r="AA206" s="291"/>
    </row>
    <row r="207" spans="1:27" hidden="1" x14ac:dyDescent="0.35">
      <c r="A207" s="291"/>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row>
    <row r="208" spans="1:27" hidden="1" x14ac:dyDescent="0.35">
      <c r="A208" s="291"/>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row>
    <row r="209" spans="1:27" hidden="1" x14ac:dyDescent="0.35">
      <c r="A209" s="291"/>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row>
    <row r="210" spans="1:27" hidden="1" x14ac:dyDescent="0.35">
      <c r="A210" s="291"/>
      <c r="B210" s="291"/>
      <c r="C210" s="291"/>
      <c r="D210" s="291"/>
      <c r="E210" s="291"/>
      <c r="F210" s="291"/>
      <c r="G210" s="291"/>
      <c r="H210" s="291"/>
      <c r="I210" s="291"/>
      <c r="J210" s="291"/>
      <c r="K210" s="291"/>
      <c r="L210" s="291"/>
      <c r="M210" s="291"/>
      <c r="N210" s="291"/>
      <c r="O210" s="291"/>
      <c r="P210" s="291"/>
      <c r="Q210" s="291"/>
      <c r="R210" s="291"/>
      <c r="S210" s="291"/>
      <c r="T210" s="291"/>
      <c r="U210" s="291"/>
      <c r="V210" s="291"/>
      <c r="W210" s="291"/>
      <c r="X210" s="291"/>
      <c r="Y210" s="291"/>
      <c r="Z210" s="291"/>
      <c r="AA210" s="291"/>
    </row>
    <row r="211" spans="1:27" hidden="1" x14ac:dyDescent="0.35">
      <c r="A211" s="291"/>
      <c r="B211" s="291"/>
      <c r="C211" s="291"/>
      <c r="D211" s="291"/>
      <c r="E211" s="291"/>
      <c r="F211" s="291"/>
      <c r="G211" s="291"/>
      <c r="H211" s="291"/>
      <c r="I211" s="291"/>
      <c r="J211" s="291"/>
      <c r="K211" s="291"/>
      <c r="L211" s="291"/>
      <c r="M211" s="291"/>
      <c r="N211" s="291"/>
      <c r="O211" s="291"/>
      <c r="P211" s="291"/>
      <c r="Q211" s="291"/>
      <c r="R211" s="291"/>
      <c r="S211" s="291"/>
      <c r="T211" s="291"/>
      <c r="U211" s="291"/>
      <c r="V211" s="291"/>
      <c r="W211" s="291"/>
      <c r="X211" s="291"/>
      <c r="Y211" s="291"/>
      <c r="Z211" s="291"/>
      <c r="AA211" s="291"/>
    </row>
    <row r="212" spans="1:27" hidden="1" x14ac:dyDescent="0.35">
      <c r="A212" s="291"/>
      <c r="B212" s="291"/>
      <c r="C212" s="291"/>
      <c r="D212" s="291"/>
      <c r="E212" s="291"/>
      <c r="F212" s="291"/>
      <c r="G212" s="291"/>
      <c r="H212" s="291"/>
      <c r="I212" s="291"/>
      <c r="J212" s="291"/>
      <c r="K212" s="291"/>
      <c r="L212" s="291"/>
      <c r="M212" s="291"/>
      <c r="N212" s="291"/>
      <c r="O212" s="291"/>
      <c r="P212" s="291"/>
      <c r="Q212" s="291"/>
      <c r="R212" s="291"/>
      <c r="S212" s="291"/>
      <c r="T212" s="291"/>
      <c r="U212" s="291"/>
      <c r="V212" s="291"/>
      <c r="W212" s="291"/>
      <c r="X212" s="291"/>
      <c r="Y212" s="291"/>
      <c r="Z212" s="291"/>
      <c r="AA212" s="291"/>
    </row>
    <row r="213" spans="1:27" hidden="1" x14ac:dyDescent="0.35">
      <c r="A213" s="291"/>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row>
    <row r="214" spans="1:27" hidden="1" x14ac:dyDescent="0.35">
      <c r="A214" s="291"/>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row>
    <row r="215" spans="1:27" hidden="1" x14ac:dyDescent="0.35">
      <c r="A215" s="291"/>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row>
    <row r="216" spans="1:27" hidden="1" x14ac:dyDescent="0.35">
      <c r="A216" s="291"/>
      <c r="B216" s="291"/>
      <c r="C216" s="291"/>
      <c r="D216" s="291"/>
      <c r="E216" s="291"/>
      <c r="F216" s="291"/>
      <c r="G216" s="291"/>
      <c r="H216" s="291"/>
      <c r="I216" s="291"/>
      <c r="J216" s="291"/>
      <c r="K216" s="291"/>
      <c r="L216" s="291"/>
      <c r="M216" s="291"/>
      <c r="N216" s="291"/>
      <c r="O216" s="291"/>
      <c r="P216" s="291"/>
      <c r="Q216" s="291"/>
      <c r="R216" s="291"/>
      <c r="S216" s="291"/>
      <c r="T216" s="291"/>
      <c r="U216" s="291"/>
      <c r="V216" s="291"/>
      <c r="W216" s="291"/>
      <c r="X216" s="291"/>
      <c r="Y216" s="291"/>
      <c r="Z216" s="291"/>
      <c r="AA216" s="291"/>
    </row>
    <row r="217" spans="1:27" hidden="1" x14ac:dyDescent="0.35">
      <c r="A217" s="291"/>
      <c r="B217" s="291"/>
      <c r="C217" s="291"/>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291"/>
      <c r="Z217" s="291"/>
      <c r="AA217" s="291"/>
    </row>
    <row r="218" spans="1:27" hidden="1" x14ac:dyDescent="0.35">
      <c r="A218" s="291"/>
      <c r="B218" s="291"/>
      <c r="C218" s="291"/>
      <c r="D218" s="291"/>
      <c r="E218" s="291"/>
      <c r="F218" s="291"/>
      <c r="G218" s="291"/>
      <c r="H218" s="291"/>
      <c r="I218" s="291"/>
      <c r="J218" s="291"/>
      <c r="K218" s="291"/>
      <c r="L218" s="291"/>
      <c r="M218" s="291"/>
      <c r="N218" s="291"/>
      <c r="O218" s="291"/>
      <c r="P218" s="291"/>
      <c r="Q218" s="291"/>
      <c r="R218" s="291"/>
      <c r="S218" s="291"/>
      <c r="T218" s="291"/>
      <c r="U218" s="291"/>
      <c r="V218" s="291"/>
      <c r="W218" s="291"/>
      <c r="X218" s="291"/>
      <c r="Y218" s="291"/>
      <c r="Z218" s="291"/>
      <c r="AA218" s="291"/>
    </row>
    <row r="219" spans="1:27" hidden="1" x14ac:dyDescent="0.35">
      <c r="A219" s="291"/>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row>
    <row r="220" spans="1:27" hidden="1" x14ac:dyDescent="0.35">
      <c r="A220" s="291"/>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row>
    <row r="221" spans="1:27" hidden="1" x14ac:dyDescent="0.35">
      <c r="A221" s="291"/>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row>
    <row r="222" spans="1:27" hidden="1" x14ac:dyDescent="0.35">
      <c r="A222" s="291"/>
      <c r="B222" s="291"/>
      <c r="C222" s="291"/>
      <c r="D222" s="291"/>
      <c r="E222" s="291"/>
      <c r="F222" s="291"/>
      <c r="G222" s="291"/>
      <c r="H222" s="291"/>
      <c r="I222" s="291"/>
      <c r="J222" s="291"/>
      <c r="K222" s="291"/>
      <c r="L222" s="291"/>
      <c r="M222" s="291"/>
      <c r="N222" s="291"/>
      <c r="O222" s="291"/>
      <c r="P222" s="291"/>
      <c r="Q222" s="291"/>
      <c r="R222" s="291"/>
      <c r="S222" s="291"/>
      <c r="T222" s="291"/>
      <c r="U222" s="291"/>
      <c r="V222" s="291"/>
      <c r="W222" s="291"/>
      <c r="X222" s="291"/>
      <c r="Y222" s="291"/>
      <c r="Z222" s="291"/>
      <c r="AA222" s="291"/>
    </row>
    <row r="223" spans="1:27" hidden="1" x14ac:dyDescent="0.35">
      <c r="A223" s="291"/>
      <c r="B223" s="291"/>
      <c r="C223" s="291"/>
      <c r="D223" s="291"/>
      <c r="E223" s="291"/>
      <c r="F223" s="291"/>
      <c r="G223" s="291"/>
      <c r="H223" s="291"/>
      <c r="I223" s="291"/>
      <c r="J223" s="291"/>
      <c r="K223" s="291"/>
      <c r="L223" s="291"/>
      <c r="M223" s="291"/>
      <c r="N223" s="291"/>
      <c r="O223" s="291"/>
      <c r="P223" s="291"/>
      <c r="Q223" s="291"/>
      <c r="R223" s="291"/>
      <c r="S223" s="291"/>
      <c r="T223" s="291"/>
      <c r="U223" s="291"/>
      <c r="V223" s="291"/>
      <c r="W223" s="291"/>
      <c r="X223" s="291"/>
      <c r="Y223" s="291"/>
      <c r="Z223" s="291"/>
      <c r="AA223" s="291"/>
    </row>
    <row r="224" spans="1:27" hidden="1" x14ac:dyDescent="0.35">
      <c r="A224" s="291"/>
      <c r="B224" s="291"/>
      <c r="C224" s="291"/>
      <c r="D224" s="291"/>
      <c r="E224" s="291"/>
      <c r="F224" s="291"/>
      <c r="G224" s="291"/>
      <c r="H224" s="291"/>
      <c r="I224" s="291"/>
      <c r="J224" s="291"/>
      <c r="K224" s="291"/>
      <c r="L224" s="291"/>
      <c r="M224" s="291"/>
      <c r="N224" s="291"/>
      <c r="O224" s="291"/>
      <c r="P224" s="291"/>
      <c r="Q224" s="291"/>
      <c r="R224" s="291"/>
      <c r="S224" s="291"/>
      <c r="T224" s="291"/>
      <c r="U224" s="291"/>
      <c r="V224" s="291"/>
      <c r="W224" s="291"/>
      <c r="X224" s="291"/>
      <c r="Y224" s="291"/>
      <c r="Z224" s="291"/>
      <c r="AA224" s="291"/>
    </row>
    <row r="225" spans="1:27" hidden="1" x14ac:dyDescent="0.35">
      <c r="A225" s="291"/>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row>
    <row r="226" spans="1:27" hidden="1" x14ac:dyDescent="0.35">
      <c r="A226" s="291"/>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row>
    <row r="227" spans="1:27" hidden="1" x14ac:dyDescent="0.35">
      <c r="A227" s="291"/>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row>
    <row r="228" spans="1:27" hidden="1" x14ac:dyDescent="0.35">
      <c r="A228" s="291"/>
      <c r="B228" s="291"/>
      <c r="C228" s="291"/>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291"/>
      <c r="Z228" s="291"/>
      <c r="AA228" s="291"/>
    </row>
    <row r="229" spans="1:27" hidden="1" x14ac:dyDescent="0.35">
      <c r="A229" s="291"/>
      <c r="B229" s="291"/>
      <c r="C229" s="291"/>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291"/>
      <c r="Z229" s="291"/>
      <c r="AA229" s="291"/>
    </row>
    <row r="230" spans="1:27" hidden="1" x14ac:dyDescent="0.35">
      <c r="A230" s="291"/>
      <c r="B230" s="291"/>
      <c r="C230" s="291"/>
      <c r="D230" s="291"/>
      <c r="E230" s="291"/>
      <c r="F230" s="291"/>
      <c r="G230" s="291"/>
      <c r="H230" s="291"/>
      <c r="I230" s="291"/>
      <c r="J230" s="291"/>
      <c r="K230" s="291"/>
      <c r="L230" s="291"/>
      <c r="M230" s="291"/>
      <c r="N230" s="291"/>
      <c r="O230" s="291"/>
      <c r="P230" s="291"/>
      <c r="Q230" s="291"/>
      <c r="R230" s="291"/>
      <c r="S230" s="291"/>
      <c r="T230" s="291"/>
      <c r="U230" s="291"/>
      <c r="V230" s="291"/>
      <c r="W230" s="291"/>
      <c r="X230" s="291"/>
      <c r="Y230" s="291"/>
      <c r="Z230" s="291"/>
      <c r="AA230" s="291"/>
    </row>
    <row r="231" spans="1:27" hidden="1" x14ac:dyDescent="0.35">
      <c r="A231" s="291"/>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row>
    <row r="232" spans="1:27" hidden="1" x14ac:dyDescent="0.35">
      <c r="A232" s="291"/>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row>
    <row r="233" spans="1:27" hidden="1" x14ac:dyDescent="0.35">
      <c r="A233" s="291"/>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row>
    <row r="234" spans="1:27" hidden="1" x14ac:dyDescent="0.35">
      <c r="A234" s="291"/>
      <c r="B234" s="291"/>
      <c r="C234" s="291"/>
      <c r="D234" s="291"/>
      <c r="E234" s="291"/>
      <c r="F234" s="291"/>
      <c r="G234" s="291"/>
      <c r="H234" s="291"/>
      <c r="I234" s="291"/>
      <c r="J234" s="291"/>
      <c r="K234" s="291"/>
      <c r="L234" s="291"/>
      <c r="M234" s="291"/>
      <c r="N234" s="291"/>
      <c r="O234" s="291"/>
      <c r="P234" s="291"/>
      <c r="Q234" s="291"/>
      <c r="R234" s="291"/>
      <c r="S234" s="291"/>
      <c r="T234" s="291"/>
      <c r="U234" s="291"/>
      <c r="V234" s="291"/>
      <c r="W234" s="291"/>
      <c r="X234" s="291"/>
      <c r="Y234" s="291"/>
      <c r="Z234" s="291"/>
      <c r="AA234" s="291"/>
    </row>
    <row r="235" spans="1:27" hidden="1" x14ac:dyDescent="0.35">
      <c r="A235" s="291"/>
      <c r="B235" s="291"/>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291"/>
      <c r="Z235" s="291"/>
      <c r="AA235" s="291"/>
    </row>
    <row r="236" spans="1:27" hidden="1" x14ac:dyDescent="0.35">
      <c r="A236" s="291"/>
      <c r="B236" s="291"/>
      <c r="C236" s="291"/>
      <c r="D236" s="291"/>
      <c r="E236" s="291"/>
      <c r="F236" s="291"/>
      <c r="G236" s="291"/>
      <c r="H236" s="291"/>
      <c r="I236" s="291"/>
      <c r="J236" s="291"/>
      <c r="K236" s="291"/>
      <c r="L236" s="291"/>
      <c r="M236" s="291"/>
      <c r="N236" s="291"/>
      <c r="O236" s="291"/>
      <c r="P236" s="291"/>
      <c r="Q236" s="291"/>
      <c r="R236" s="291"/>
      <c r="S236" s="291"/>
      <c r="T236" s="291"/>
      <c r="U236" s="291"/>
      <c r="V236" s="291"/>
      <c r="W236" s="291"/>
      <c r="X236" s="291"/>
      <c r="Y236" s="291"/>
      <c r="Z236" s="291"/>
      <c r="AA236" s="291"/>
    </row>
    <row r="237" spans="1:27" hidden="1" x14ac:dyDescent="0.35">
      <c r="A237" s="291"/>
      <c r="B237" s="291"/>
      <c r="C237" s="291"/>
      <c r="D237" s="291"/>
      <c r="E237" s="291"/>
      <c r="F237" s="291"/>
      <c r="G237" s="291"/>
      <c r="H237" s="291"/>
      <c r="I237" s="291"/>
      <c r="J237" s="291"/>
      <c r="K237" s="291"/>
      <c r="L237" s="291"/>
      <c r="M237" s="291"/>
      <c r="N237" s="291"/>
      <c r="O237" s="291"/>
      <c r="P237" s="291"/>
      <c r="Q237" s="291"/>
      <c r="R237" s="291"/>
      <c r="S237" s="291"/>
      <c r="T237" s="291"/>
      <c r="U237" s="291"/>
      <c r="V237" s="291"/>
      <c r="W237" s="291"/>
      <c r="X237" s="291"/>
      <c r="Y237" s="291"/>
      <c r="Z237" s="291"/>
      <c r="AA237" s="291"/>
    </row>
    <row r="238" spans="1:27" hidden="1" x14ac:dyDescent="0.35">
      <c r="A238" s="291"/>
      <c r="B238" s="291"/>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291"/>
      <c r="Z238" s="291"/>
      <c r="AA238" s="291"/>
    </row>
    <row r="239" spans="1:27" hidden="1" x14ac:dyDescent="0.35">
      <c r="A239" s="291"/>
      <c r="B239" s="291"/>
      <c r="C239" s="291"/>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291"/>
      <c r="Z239" s="291"/>
      <c r="AA239" s="291"/>
    </row>
    <row r="240" spans="1:27" hidden="1" x14ac:dyDescent="0.35">
      <c r="A240" s="291"/>
      <c r="B240" s="291"/>
      <c r="C240" s="291"/>
      <c r="D240" s="291"/>
      <c r="E240" s="291"/>
      <c r="F240" s="291"/>
      <c r="G240" s="291"/>
      <c r="H240" s="291"/>
      <c r="I240" s="291"/>
      <c r="J240" s="291"/>
      <c r="K240" s="291"/>
      <c r="L240" s="291"/>
      <c r="M240" s="291"/>
      <c r="N240" s="291"/>
      <c r="O240" s="291"/>
      <c r="P240" s="291"/>
      <c r="Q240" s="291"/>
      <c r="R240" s="291"/>
      <c r="S240" s="291"/>
      <c r="T240" s="291"/>
      <c r="U240" s="291"/>
      <c r="V240" s="291"/>
      <c r="W240" s="291"/>
      <c r="X240" s="291"/>
      <c r="Y240" s="291"/>
      <c r="Z240" s="291"/>
      <c r="AA240" s="291"/>
    </row>
    <row r="241" spans="1:27" hidden="1" x14ac:dyDescent="0.35">
      <c r="A241" s="291"/>
      <c r="B241" s="291"/>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291"/>
      <c r="Z241" s="291"/>
      <c r="AA241" s="291"/>
    </row>
    <row r="242" spans="1:27" hidden="1" x14ac:dyDescent="0.35">
      <c r="A242" s="291"/>
      <c r="B242" s="291"/>
      <c r="C242" s="291"/>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291"/>
      <c r="Z242" s="291"/>
      <c r="AA242" s="291"/>
    </row>
    <row r="243" spans="1:27" hidden="1" x14ac:dyDescent="0.35">
      <c r="A243" s="291"/>
      <c r="B243" s="291"/>
      <c r="C243" s="291"/>
      <c r="D243" s="291"/>
      <c r="E243" s="291"/>
      <c r="F243" s="291"/>
      <c r="G243" s="291"/>
      <c r="H243" s="291"/>
      <c r="I243" s="291"/>
      <c r="J243" s="291"/>
      <c r="K243" s="291"/>
      <c r="L243" s="291"/>
      <c r="M243" s="291"/>
      <c r="N243" s="291"/>
      <c r="O243" s="291"/>
      <c r="P243" s="291"/>
      <c r="Q243" s="291"/>
      <c r="R243" s="291"/>
      <c r="S243" s="291"/>
      <c r="T243" s="291"/>
      <c r="U243" s="291"/>
      <c r="V243" s="291"/>
      <c r="W243" s="291"/>
      <c r="X243" s="291"/>
      <c r="Y243" s="291"/>
      <c r="Z243" s="291"/>
      <c r="AA243" s="291"/>
    </row>
    <row r="244" spans="1:27" hidden="1" x14ac:dyDescent="0.35">
      <c r="A244" s="291"/>
      <c r="B244" s="291"/>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291"/>
      <c r="Z244" s="291"/>
      <c r="AA244" s="291"/>
    </row>
    <row r="245" spans="1:27" hidden="1" x14ac:dyDescent="0.35">
      <c r="A245" s="291"/>
      <c r="B245" s="291"/>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291"/>
      <c r="Z245" s="291"/>
      <c r="AA245" s="291"/>
    </row>
    <row r="246" spans="1:27" hidden="1" x14ac:dyDescent="0.35">
      <c r="A246" s="291"/>
      <c r="B246" s="291"/>
      <c r="C246" s="291"/>
      <c r="D246" s="291"/>
      <c r="E246" s="291"/>
      <c r="F246" s="291"/>
      <c r="G246" s="291"/>
      <c r="H246" s="291"/>
      <c r="I246" s="291"/>
      <c r="J246" s="291"/>
      <c r="K246" s="291"/>
      <c r="L246" s="291"/>
      <c r="M246" s="291"/>
      <c r="N246" s="291"/>
      <c r="O246" s="291"/>
      <c r="P246" s="291"/>
      <c r="Q246" s="291"/>
      <c r="R246" s="291"/>
      <c r="S246" s="291"/>
      <c r="T246" s="291"/>
      <c r="U246" s="291"/>
      <c r="V246" s="291"/>
      <c r="W246" s="291"/>
      <c r="X246" s="291"/>
      <c r="Y246" s="291"/>
      <c r="Z246" s="291"/>
      <c r="AA246" s="291"/>
    </row>
    <row r="247" spans="1:27" hidden="1" x14ac:dyDescent="0.35">
      <c r="A247" s="291"/>
      <c r="B247" s="291"/>
      <c r="C247" s="291"/>
      <c r="D247" s="291"/>
      <c r="E247" s="291"/>
      <c r="F247" s="291"/>
      <c r="G247" s="291"/>
      <c r="H247" s="291"/>
      <c r="I247" s="291"/>
      <c r="J247" s="291"/>
      <c r="K247" s="291"/>
      <c r="L247" s="291"/>
      <c r="M247" s="291"/>
      <c r="N247" s="291"/>
      <c r="O247" s="291"/>
      <c r="P247" s="291"/>
      <c r="Q247" s="291"/>
      <c r="R247" s="291"/>
      <c r="S247" s="291"/>
      <c r="T247" s="291"/>
      <c r="U247" s="291"/>
      <c r="V247" s="291"/>
      <c r="W247" s="291"/>
      <c r="X247" s="291"/>
      <c r="Y247" s="291"/>
      <c r="Z247" s="291"/>
      <c r="AA247" s="291"/>
    </row>
    <row r="248" spans="1:27" hidden="1" x14ac:dyDescent="0.35">
      <c r="A248" s="291"/>
      <c r="B248" s="291"/>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291"/>
      <c r="Z248" s="291"/>
      <c r="AA248" s="291"/>
    </row>
    <row r="249" spans="1:27" hidden="1" x14ac:dyDescent="0.35">
      <c r="A249" s="291"/>
      <c r="B249" s="291"/>
      <c r="C249" s="291"/>
      <c r="D249" s="291"/>
      <c r="E249" s="291"/>
      <c r="F249" s="291"/>
      <c r="G249" s="291"/>
      <c r="H249" s="291"/>
      <c r="I249" s="291"/>
      <c r="J249" s="291"/>
      <c r="K249" s="291"/>
      <c r="L249" s="291"/>
      <c r="M249" s="291"/>
      <c r="N249" s="291"/>
      <c r="O249" s="291"/>
      <c r="P249" s="291"/>
      <c r="Q249" s="291"/>
      <c r="R249" s="291"/>
      <c r="S249" s="291"/>
      <c r="T249" s="291"/>
      <c r="U249" s="291"/>
      <c r="V249" s="291"/>
      <c r="W249" s="291"/>
      <c r="X249" s="291"/>
      <c r="Y249" s="291"/>
      <c r="Z249" s="291"/>
      <c r="AA249" s="291"/>
    </row>
    <row r="250" spans="1:27" hidden="1" x14ac:dyDescent="0.35">
      <c r="A250" s="291"/>
      <c r="B250" s="291"/>
      <c r="C250" s="291"/>
      <c r="D250" s="291"/>
      <c r="E250" s="291"/>
      <c r="F250" s="291"/>
      <c r="G250" s="291"/>
      <c r="H250" s="291"/>
      <c r="I250" s="291"/>
      <c r="J250" s="291"/>
      <c r="K250" s="291"/>
      <c r="L250" s="291"/>
      <c r="M250" s="291"/>
      <c r="N250" s="291"/>
      <c r="O250" s="291"/>
      <c r="P250" s="291"/>
      <c r="Q250" s="291"/>
      <c r="R250" s="291"/>
      <c r="S250" s="291"/>
      <c r="T250" s="291"/>
      <c r="U250" s="291"/>
      <c r="V250" s="291"/>
      <c r="W250" s="291"/>
      <c r="X250" s="291"/>
      <c r="Y250" s="291"/>
      <c r="Z250" s="291"/>
      <c r="AA250" s="291"/>
    </row>
    <row r="251" spans="1:27" hidden="1" x14ac:dyDescent="0.35">
      <c r="A251" s="291"/>
      <c r="B251" s="291"/>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291"/>
      <c r="Z251" s="291"/>
      <c r="AA251" s="291"/>
    </row>
    <row r="252" spans="1:27" hidden="1" x14ac:dyDescent="0.35">
      <c r="A252" s="291"/>
      <c r="B252" s="291"/>
      <c r="C252" s="291"/>
      <c r="D252" s="291"/>
      <c r="E252" s="291"/>
      <c r="F252" s="291"/>
      <c r="G252" s="291"/>
      <c r="H252" s="291"/>
      <c r="I252" s="291"/>
      <c r="J252" s="291"/>
      <c r="K252" s="291"/>
      <c r="L252" s="291"/>
      <c r="M252" s="291"/>
      <c r="N252" s="291"/>
      <c r="O252" s="291"/>
      <c r="P252" s="291"/>
      <c r="Q252" s="291"/>
      <c r="R252" s="291"/>
      <c r="S252" s="291"/>
      <c r="T252" s="291"/>
      <c r="U252" s="291"/>
      <c r="V252" s="291"/>
      <c r="W252" s="291"/>
      <c r="X252" s="291"/>
      <c r="Y252" s="291"/>
      <c r="Z252" s="291"/>
      <c r="AA252" s="291"/>
    </row>
    <row r="253" spans="1:27" hidden="1" x14ac:dyDescent="0.35">
      <c r="A253" s="291"/>
      <c r="B253" s="291"/>
      <c r="C253" s="291"/>
      <c r="D253" s="291"/>
      <c r="E253" s="291"/>
      <c r="F253" s="291"/>
      <c r="G253" s="291"/>
      <c r="H253" s="291"/>
      <c r="I253" s="291"/>
      <c r="J253" s="291"/>
      <c r="K253" s="291"/>
      <c r="L253" s="291"/>
      <c r="M253" s="291"/>
      <c r="N253" s="291"/>
      <c r="O253" s="291"/>
      <c r="P253" s="291"/>
      <c r="Q253" s="291"/>
      <c r="R253" s="291"/>
      <c r="S253" s="291"/>
      <c r="T253" s="291"/>
      <c r="U253" s="291"/>
      <c r="V253" s="291"/>
      <c r="W253" s="291"/>
      <c r="X253" s="291"/>
      <c r="Y253" s="291"/>
      <c r="Z253" s="291"/>
      <c r="AA253" s="291"/>
    </row>
    <row r="254" spans="1:27" hidden="1" x14ac:dyDescent="0.35">
      <c r="A254" s="291"/>
      <c r="B254" s="291"/>
      <c r="C254" s="291"/>
      <c r="D254" s="291"/>
      <c r="E254" s="291"/>
      <c r="F254" s="291"/>
      <c r="G254" s="291"/>
      <c r="H254" s="291"/>
      <c r="I254" s="291"/>
      <c r="J254" s="291"/>
      <c r="K254" s="291"/>
      <c r="L254" s="291"/>
      <c r="M254" s="291"/>
      <c r="N254" s="291"/>
      <c r="O254" s="291"/>
      <c r="P254" s="291"/>
      <c r="Q254" s="291"/>
      <c r="R254" s="291"/>
      <c r="S254" s="291"/>
      <c r="T254" s="291"/>
      <c r="U254" s="291"/>
      <c r="V254" s="291"/>
      <c r="W254" s="291"/>
      <c r="X254" s="291"/>
      <c r="Y254" s="291"/>
      <c r="Z254" s="291"/>
      <c r="AA254" s="291"/>
    </row>
    <row r="255" spans="1:27" hidden="1" x14ac:dyDescent="0.35">
      <c r="A255" s="291"/>
      <c r="B255" s="291"/>
      <c r="C255" s="291"/>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291"/>
      <c r="Z255" s="291"/>
      <c r="AA255" s="291"/>
    </row>
    <row r="256" spans="1:27" hidden="1" x14ac:dyDescent="0.35">
      <c r="A256" s="291"/>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row>
    <row r="257" spans="1:27" hidden="1" x14ac:dyDescent="0.35">
      <c r="A257" s="291"/>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row>
    <row r="258" spans="1:27" hidden="1" x14ac:dyDescent="0.35">
      <c r="A258" s="291"/>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row>
    <row r="259" spans="1:27" hidden="1" x14ac:dyDescent="0.35">
      <c r="A259" s="291"/>
      <c r="B259" s="291"/>
      <c r="C259" s="291"/>
      <c r="D259" s="291"/>
      <c r="E259" s="291"/>
      <c r="F259" s="291"/>
      <c r="G259" s="291"/>
      <c r="H259" s="291"/>
      <c r="I259" s="291"/>
      <c r="J259" s="291"/>
      <c r="K259" s="291"/>
      <c r="L259" s="291"/>
      <c r="M259" s="291"/>
      <c r="N259" s="291"/>
      <c r="O259" s="291"/>
      <c r="P259" s="291"/>
      <c r="Q259" s="291"/>
      <c r="R259" s="291"/>
      <c r="S259" s="291"/>
      <c r="T259" s="291"/>
      <c r="U259" s="291"/>
      <c r="V259" s="291"/>
      <c r="W259" s="291"/>
      <c r="X259" s="291"/>
      <c r="Y259" s="291"/>
      <c r="Z259" s="291"/>
      <c r="AA259" s="291"/>
    </row>
    <row r="260" spans="1:27" hidden="1" x14ac:dyDescent="0.35"/>
    <row r="261" spans="1:27" hidden="1" x14ac:dyDescent="0.35"/>
    <row r="262" spans="1:27" hidden="1" x14ac:dyDescent="0.35"/>
    <row r="263" spans="1:27" hidden="1" x14ac:dyDescent="0.35"/>
    <row r="264" spans="1:27" hidden="1" x14ac:dyDescent="0.35"/>
    <row r="265" spans="1:27" hidden="1" x14ac:dyDescent="0.35"/>
    <row r="266" spans="1:27" hidden="1" x14ac:dyDescent="0.35"/>
    <row r="267" spans="1:27" hidden="1" x14ac:dyDescent="0.35"/>
    <row r="268" spans="1:27" hidden="1" x14ac:dyDescent="0.35"/>
    <row r="269" spans="1:27" hidden="1" x14ac:dyDescent="0.35"/>
    <row r="270" spans="1:27" hidden="1" x14ac:dyDescent="0.35"/>
  </sheetData>
  <sheetProtection password="CAA3" sheet="1" objects="1" scenarios="1"/>
  <mergeCells count="161">
    <mergeCell ref="E46:F46"/>
    <mergeCell ref="Z64:Z65"/>
    <mergeCell ref="E67:F67"/>
    <mergeCell ref="W56:W57"/>
    <mergeCell ref="X56:X57"/>
    <mergeCell ref="Y56:Y57"/>
    <mergeCell ref="Z56:Z57"/>
    <mergeCell ref="S56:S57"/>
    <mergeCell ref="T56:T57"/>
    <mergeCell ref="U56:U57"/>
    <mergeCell ref="E60:F60"/>
    <mergeCell ref="M56:M57"/>
    <mergeCell ref="N56:N57"/>
    <mergeCell ref="O56:O57"/>
    <mergeCell ref="P56:P57"/>
    <mergeCell ref="Q56:Q57"/>
    <mergeCell ref="R56:R57"/>
    <mergeCell ref="E58:F58"/>
    <mergeCell ref="E59:F59"/>
    <mergeCell ref="I64:I65"/>
    <mergeCell ref="J64:J65"/>
    <mergeCell ref="V64:V65"/>
    <mergeCell ref="W64:W65"/>
    <mergeCell ref="X64:X65"/>
    <mergeCell ref="Y64:Y65"/>
    <mergeCell ref="E70:F70"/>
    <mergeCell ref="E71:F71"/>
    <mergeCell ref="Q64:Q65"/>
    <mergeCell ref="R64:R65"/>
    <mergeCell ref="S64:S65"/>
    <mergeCell ref="T64:T65"/>
    <mergeCell ref="U64:U65"/>
    <mergeCell ref="E66:F66"/>
    <mergeCell ref="K64:K65"/>
    <mergeCell ref="L64:L65"/>
    <mergeCell ref="M64:M65"/>
    <mergeCell ref="N64:N65"/>
    <mergeCell ref="O64:O65"/>
    <mergeCell ref="P64:P65"/>
    <mergeCell ref="E64:F65"/>
    <mergeCell ref="G64:G65"/>
    <mergeCell ref="H64:H65"/>
    <mergeCell ref="E68:F68"/>
    <mergeCell ref="E69:F69"/>
    <mergeCell ref="E54:F54"/>
    <mergeCell ref="V56:V57"/>
    <mergeCell ref="E56:F57"/>
    <mergeCell ref="G56:G57"/>
    <mergeCell ref="H56:H57"/>
    <mergeCell ref="I56:I57"/>
    <mergeCell ref="J56:J57"/>
    <mergeCell ref="K56:K57"/>
    <mergeCell ref="L56:L57"/>
    <mergeCell ref="G30:H31"/>
    <mergeCell ref="G32:H32"/>
    <mergeCell ref="G33:H33"/>
    <mergeCell ref="G34:H34"/>
    <mergeCell ref="E44:F44"/>
    <mergeCell ref="E45:F45"/>
    <mergeCell ref="E49:F49"/>
    <mergeCell ref="E50:F50"/>
    <mergeCell ref="E52:F52"/>
    <mergeCell ref="E35:E36"/>
    <mergeCell ref="F35:F36"/>
    <mergeCell ref="F38:L38"/>
    <mergeCell ref="E51:F51"/>
    <mergeCell ref="K32:L32"/>
    <mergeCell ref="K33:L33"/>
    <mergeCell ref="K34:L34"/>
    <mergeCell ref="G35:H36"/>
    <mergeCell ref="G37:H37"/>
    <mergeCell ref="I35:J36"/>
    <mergeCell ref="K35:L36"/>
    <mergeCell ref="K37:L37"/>
    <mergeCell ref="I32:J32"/>
    <mergeCell ref="I33:J33"/>
    <mergeCell ref="I34:J34"/>
    <mergeCell ref="V40:V41"/>
    <mergeCell ref="W40:W41"/>
    <mergeCell ref="X40:X41"/>
    <mergeCell ref="Y40:Y41"/>
    <mergeCell ref="Z40:Z41"/>
    <mergeCell ref="E43:F43"/>
    <mergeCell ref="Q40:Q41"/>
    <mergeCell ref="R40:R41"/>
    <mergeCell ref="S40:S41"/>
    <mergeCell ref="T40:T41"/>
    <mergeCell ref="U40:U41"/>
    <mergeCell ref="E42:F42"/>
    <mergeCell ref="K40:K41"/>
    <mergeCell ref="L40:L41"/>
    <mergeCell ref="M40:M41"/>
    <mergeCell ref="N40:N41"/>
    <mergeCell ref="O40:O41"/>
    <mergeCell ref="P40:P41"/>
    <mergeCell ref="E27:F27"/>
    <mergeCell ref="E40:F41"/>
    <mergeCell ref="G40:G41"/>
    <mergeCell ref="H40:H41"/>
    <mergeCell ref="I40:I41"/>
    <mergeCell ref="J40:J41"/>
    <mergeCell ref="E47:F47"/>
    <mergeCell ref="E48:F48"/>
    <mergeCell ref="Z20:Z21"/>
    <mergeCell ref="E30:E31"/>
    <mergeCell ref="F30:F31"/>
    <mergeCell ref="I30:J31"/>
    <mergeCell ref="K30:L31"/>
    <mergeCell ref="E24:F24"/>
    <mergeCell ref="E25:F25"/>
    <mergeCell ref="V20:V21"/>
    <mergeCell ref="W20:W21"/>
    <mergeCell ref="X20:X21"/>
    <mergeCell ref="Y20:Y21"/>
    <mergeCell ref="R20:R21"/>
    <mergeCell ref="S20:S21"/>
    <mergeCell ref="T20:T21"/>
    <mergeCell ref="U20:U21"/>
    <mergeCell ref="E22:F22"/>
    <mergeCell ref="E23:F23"/>
    <mergeCell ref="L20:L21"/>
    <mergeCell ref="M20:M21"/>
    <mergeCell ref="N20:N21"/>
    <mergeCell ref="O20:O21"/>
    <mergeCell ref="P20:P21"/>
    <mergeCell ref="Y9:Y10"/>
    <mergeCell ref="Z9:Z10"/>
    <mergeCell ref="G11:Z11"/>
    <mergeCell ref="G12:Z12"/>
    <mergeCell ref="Q20:Q21"/>
    <mergeCell ref="E20:F21"/>
    <mergeCell ref="G20:G21"/>
    <mergeCell ref="H20:H21"/>
    <mergeCell ref="I20:I21"/>
    <mergeCell ref="J20:J21"/>
    <mergeCell ref="K20:K21"/>
    <mergeCell ref="I9:I10"/>
    <mergeCell ref="J9:J10"/>
    <mergeCell ref="K9:K10"/>
    <mergeCell ref="E9:F10"/>
    <mergeCell ref="G9:G10"/>
    <mergeCell ref="H9:H10"/>
    <mergeCell ref="E5:J5"/>
    <mergeCell ref="E13:F13"/>
    <mergeCell ref="E14:F14"/>
    <mergeCell ref="E16:F16"/>
    <mergeCell ref="V9:V10"/>
    <mergeCell ref="W9:W10"/>
    <mergeCell ref="X9:X10"/>
    <mergeCell ref="R9:R10"/>
    <mergeCell ref="S9:S10"/>
    <mergeCell ref="T9:T10"/>
    <mergeCell ref="U9:U10"/>
    <mergeCell ref="E11:F11"/>
    <mergeCell ref="E12:F12"/>
    <mergeCell ref="L9:L10"/>
    <mergeCell ref="M9:M10"/>
    <mergeCell ref="N9:N10"/>
    <mergeCell ref="O9:O10"/>
    <mergeCell ref="P9:P10"/>
    <mergeCell ref="Q9:Q10"/>
  </mergeCells>
  <conditionalFormatting sqref="G11:G13 H13:Z13">
    <cfRule type="expression" dxfId="72" priority="138" stopIfTrue="1">
      <formula>ISERROR($G$13)</formula>
    </cfRule>
  </conditionalFormatting>
  <conditionalFormatting sqref="G14:Z14">
    <cfRule type="expression" dxfId="71" priority="140" stopIfTrue="1">
      <formula>ISERROR($G$14)</formula>
    </cfRule>
  </conditionalFormatting>
  <conditionalFormatting sqref="G22:Z22">
    <cfRule type="expression" dxfId="70" priority="104" stopIfTrue="1">
      <formula>ISERROR($G$22)</formula>
    </cfRule>
  </conditionalFormatting>
  <conditionalFormatting sqref="G23:Z23">
    <cfRule type="expression" dxfId="69" priority="105" stopIfTrue="1">
      <formula>ISERROR($G$23)</formula>
    </cfRule>
  </conditionalFormatting>
  <conditionalFormatting sqref="G24:Z24">
    <cfRule type="expression" dxfId="68" priority="106" stopIfTrue="1">
      <formula>ISERROR($G$24)</formula>
    </cfRule>
  </conditionalFormatting>
  <conditionalFormatting sqref="G25">
    <cfRule type="expression" dxfId="67" priority="110" stopIfTrue="1">
      <formula>ISERROR($G$25)</formula>
    </cfRule>
  </conditionalFormatting>
  <conditionalFormatting sqref="H25">
    <cfRule type="expression" dxfId="66" priority="111" stopIfTrue="1">
      <formula>ISERROR($H$25)</formula>
    </cfRule>
  </conditionalFormatting>
  <conditionalFormatting sqref="I25">
    <cfRule type="expression" dxfId="65" priority="112" stopIfTrue="1">
      <formula>ISERROR($I$25)</formula>
    </cfRule>
  </conditionalFormatting>
  <conditionalFormatting sqref="J25:K25">
    <cfRule type="expression" dxfId="64" priority="113" stopIfTrue="1">
      <formula>ISERROR($J$25)</formula>
    </cfRule>
  </conditionalFormatting>
  <conditionalFormatting sqref="L25">
    <cfRule type="expression" dxfId="63" priority="100" stopIfTrue="1">
      <formula>ISERROR($G$25)</formula>
    </cfRule>
  </conditionalFormatting>
  <conditionalFormatting sqref="M25">
    <cfRule type="expression" dxfId="62" priority="101" stopIfTrue="1">
      <formula>ISERROR($H$25)</formula>
    </cfRule>
  </conditionalFormatting>
  <conditionalFormatting sqref="N25">
    <cfRule type="expression" dxfId="61" priority="102" stopIfTrue="1">
      <formula>ISERROR($I$25)</formula>
    </cfRule>
  </conditionalFormatting>
  <conditionalFormatting sqref="O25:P25">
    <cfRule type="expression" dxfId="60" priority="103" stopIfTrue="1">
      <formula>ISERROR($J$25)</formula>
    </cfRule>
  </conditionalFormatting>
  <conditionalFormatting sqref="Q25">
    <cfRule type="expression" dxfId="59" priority="90" stopIfTrue="1">
      <formula>ISERROR($G$25)</formula>
    </cfRule>
  </conditionalFormatting>
  <conditionalFormatting sqref="R25">
    <cfRule type="expression" dxfId="58" priority="91" stopIfTrue="1">
      <formula>ISERROR($H$25)</formula>
    </cfRule>
  </conditionalFormatting>
  <conditionalFormatting sqref="S25">
    <cfRule type="expression" dxfId="57" priority="92" stopIfTrue="1">
      <formula>ISERROR($I$25)</formula>
    </cfRule>
  </conditionalFormatting>
  <conditionalFormatting sqref="T25:U25">
    <cfRule type="expression" dxfId="56" priority="93" stopIfTrue="1">
      <formula>ISERROR($J$25)</formula>
    </cfRule>
  </conditionalFormatting>
  <conditionalFormatting sqref="V25">
    <cfRule type="expression" dxfId="55" priority="80" stopIfTrue="1">
      <formula>ISERROR($J$25)</formula>
    </cfRule>
  </conditionalFormatting>
  <conditionalFormatting sqref="W25">
    <cfRule type="expression" dxfId="54" priority="76" stopIfTrue="1">
      <formula>ISERROR($J$25)</formula>
    </cfRule>
  </conditionalFormatting>
  <conditionalFormatting sqref="X25">
    <cfRule type="expression" dxfId="53" priority="72" stopIfTrue="1">
      <formula>ISERROR($J$25)</formula>
    </cfRule>
  </conditionalFormatting>
  <conditionalFormatting sqref="Y25">
    <cfRule type="expression" dxfId="52" priority="68" stopIfTrue="1">
      <formula>ISERROR($J$25)</formula>
    </cfRule>
  </conditionalFormatting>
  <conditionalFormatting sqref="Z25">
    <cfRule type="expression" dxfId="51" priority="64" stopIfTrue="1">
      <formula>ISERROR($J$25)</formula>
    </cfRule>
  </conditionalFormatting>
  <conditionalFormatting sqref="G60:K60">
    <cfRule type="expression" dxfId="50" priority="59" stopIfTrue="1">
      <formula>ISERROR($G$46)</formula>
    </cfRule>
  </conditionalFormatting>
  <conditionalFormatting sqref="G59:Z59">
    <cfRule type="expression" dxfId="49" priority="60" stopIfTrue="1">
      <formula>ISERROR($G$45)</formula>
    </cfRule>
  </conditionalFormatting>
  <conditionalFormatting sqref="L60:O60">
    <cfRule type="expression" dxfId="48" priority="57" stopIfTrue="1">
      <formula>ISERROR($G$46)</formula>
    </cfRule>
  </conditionalFormatting>
  <conditionalFormatting sqref="P60:S60">
    <cfRule type="expression" dxfId="47" priority="55" stopIfTrue="1">
      <formula>ISERROR($G$46)</formula>
    </cfRule>
  </conditionalFormatting>
  <conditionalFormatting sqref="T60:U60">
    <cfRule type="expression" dxfId="46" priority="53" stopIfTrue="1">
      <formula>ISERROR($G$46)</formula>
    </cfRule>
  </conditionalFormatting>
  <conditionalFormatting sqref="V60">
    <cfRule type="expression" dxfId="45" priority="51" stopIfTrue="1">
      <formula>ISERROR($G$46)</formula>
    </cfRule>
  </conditionalFormatting>
  <conditionalFormatting sqref="W60">
    <cfRule type="expression" dxfId="44" priority="49" stopIfTrue="1">
      <formula>ISERROR($G$46)</formula>
    </cfRule>
  </conditionalFormatting>
  <conditionalFormatting sqref="X60">
    <cfRule type="expression" dxfId="43" priority="47" stopIfTrue="1">
      <formula>ISERROR($G$46)</formula>
    </cfRule>
  </conditionalFormatting>
  <conditionalFormatting sqref="Y60">
    <cfRule type="expression" dxfId="42" priority="45" stopIfTrue="1">
      <formula>ISERROR($G$46)</formula>
    </cfRule>
  </conditionalFormatting>
  <conditionalFormatting sqref="Z60">
    <cfRule type="expression" dxfId="41" priority="43" stopIfTrue="1">
      <formula>ISERROR($G$46)</formula>
    </cfRule>
  </conditionalFormatting>
  <conditionalFormatting sqref="G68">
    <cfRule type="expression" dxfId="40" priority="33" stopIfTrue="1">
      <formula>ISERROR($G$54)</formula>
    </cfRule>
  </conditionalFormatting>
  <conditionalFormatting sqref="H68:K68">
    <cfRule type="expression" dxfId="39" priority="34" stopIfTrue="1">
      <formula>ISERROR($H$54)</formula>
    </cfRule>
  </conditionalFormatting>
  <conditionalFormatting sqref="G70">
    <cfRule type="expression" dxfId="38" priority="35" stopIfTrue="1">
      <formula>ISERROR($G$56)</formula>
    </cfRule>
  </conditionalFormatting>
  <conditionalFormatting sqref="H70:Z70">
    <cfRule type="expression" dxfId="37" priority="36" stopIfTrue="1">
      <formula>ISERROR($H$56)</formula>
    </cfRule>
  </conditionalFormatting>
  <conditionalFormatting sqref="G71">
    <cfRule type="expression" dxfId="36" priority="39" stopIfTrue="1">
      <formula>ISERROR($G$57)</formula>
    </cfRule>
  </conditionalFormatting>
  <conditionalFormatting sqref="H71:Z71">
    <cfRule type="expression" dxfId="35" priority="40" stopIfTrue="1">
      <formula>ISERROR($H$57)</formula>
    </cfRule>
  </conditionalFormatting>
  <conditionalFormatting sqref="L68:O68">
    <cfRule type="expression" dxfId="34" priority="26" stopIfTrue="1">
      <formula>ISERROR($H$54)</formula>
    </cfRule>
  </conditionalFormatting>
  <conditionalFormatting sqref="P68:S68">
    <cfRule type="expression" dxfId="33" priority="19" stopIfTrue="1">
      <formula>ISERROR($H$54)</formula>
    </cfRule>
  </conditionalFormatting>
  <conditionalFormatting sqref="T68:U68">
    <cfRule type="expression" dxfId="32" priority="16" stopIfTrue="1">
      <formula>ISERROR($H$54)</formula>
    </cfRule>
  </conditionalFormatting>
  <conditionalFormatting sqref="V68">
    <cfRule type="expression" dxfId="31" priority="13" stopIfTrue="1">
      <formula>ISERROR($H$54)</formula>
    </cfRule>
  </conditionalFormatting>
  <conditionalFormatting sqref="W68">
    <cfRule type="expression" dxfId="30" priority="10" stopIfTrue="1">
      <formula>ISERROR($H$54)</formula>
    </cfRule>
  </conditionalFormatting>
  <conditionalFormatting sqref="X68">
    <cfRule type="expression" dxfId="29" priority="7" stopIfTrue="1">
      <formula>ISERROR($H$54)</formula>
    </cfRule>
  </conditionalFormatting>
  <conditionalFormatting sqref="Y68">
    <cfRule type="expression" dxfId="28" priority="4" stopIfTrue="1">
      <formula>ISERROR($H$54)</formula>
    </cfRule>
  </conditionalFormatting>
  <conditionalFormatting sqref="Z68">
    <cfRule type="expression" dxfId="27" priority="1" stopIfTrue="1">
      <formula>ISERROR($H$54)</formula>
    </cfRule>
  </conditionalFormatting>
  <dataValidations disablePrompts="1" count="1">
    <dataValidation type="decimal" allowBlank="1" showInputMessage="1" showErrorMessage="1" errorTitle="Invalid input!" error="Enter numeric value!" sqref="G16:Z16" xr:uid="{00000000-0002-0000-0900-000000000000}">
      <formula1>-999999999</formula1>
      <formula2>999999999</formula2>
    </dataValidation>
  </dataValidations>
  <printOptions horizontalCentered="1"/>
  <pageMargins left="0.39370078740157483" right="0.39370078740157483" top="0.39370078740157483" bottom="0.39370078740157483" header="0.31496062992125984" footer="0.31496062992125984"/>
  <pageSetup paperSize="9" scale="49" fitToHeight="2" orientation="landscape" r:id="rId1"/>
  <rowBreaks count="1" manualBreakCount="1">
    <brk id="55" max="2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pageSetUpPr fitToPage="1"/>
  </sheetPr>
  <dimension ref="A1:WVR97"/>
  <sheetViews>
    <sheetView showGridLines="0" showRowColHeaders="0" zoomScaleNormal="100" zoomScaleSheetLayoutView="100" workbookViewId="0">
      <selection activeCell="E34" sqref="E34"/>
    </sheetView>
  </sheetViews>
  <sheetFormatPr defaultColWidth="0" defaultRowHeight="12.75" customHeight="1" zeroHeight="1" x14ac:dyDescent="0.25"/>
  <cols>
    <col min="1" max="1" width="1.7265625" style="36" customWidth="1"/>
    <col min="2" max="2" width="9.1796875" style="36" hidden="1" customWidth="1"/>
    <col min="3" max="3" width="37.1796875" style="36" customWidth="1"/>
    <col min="4" max="4" width="3.26953125" style="36" customWidth="1"/>
    <col min="5" max="14" width="11.54296875" style="36" customWidth="1"/>
    <col min="15" max="24" width="11.54296875" style="36" hidden="1" customWidth="1"/>
    <col min="25" max="25" width="2.26953125" style="36" customWidth="1"/>
    <col min="26" max="256" width="9.1796875" style="36" hidden="1"/>
    <col min="257" max="257" width="1.7265625" style="36" hidden="1"/>
    <col min="258" max="258" width="9.1796875" style="36" hidden="1"/>
    <col min="259" max="259" width="37.1796875" style="36" hidden="1"/>
    <col min="260" max="265" width="9.1796875" style="36" hidden="1"/>
    <col min="266" max="266" width="4.1796875" style="36" hidden="1"/>
    <col min="267" max="512" width="9.1796875" style="36" hidden="1"/>
    <col min="513" max="513" width="1.7265625" style="36" hidden="1"/>
    <col min="514" max="514" width="9.1796875" style="36" hidden="1"/>
    <col min="515" max="515" width="37.1796875" style="36" hidden="1"/>
    <col min="516" max="521" width="9.1796875" style="36" hidden="1"/>
    <col min="522" max="522" width="4.1796875" style="36" hidden="1"/>
    <col min="523" max="768" width="9.1796875" style="36" hidden="1"/>
    <col min="769" max="769" width="1.7265625" style="36" hidden="1"/>
    <col min="770" max="770" width="9.1796875" style="36" hidden="1"/>
    <col min="771" max="771" width="37.1796875" style="36" hidden="1"/>
    <col min="772" max="777" width="9.1796875" style="36" hidden="1"/>
    <col min="778" max="778" width="4.1796875" style="36" hidden="1"/>
    <col min="779" max="1024" width="9.1796875" style="36" hidden="1"/>
    <col min="1025" max="1025" width="1.7265625" style="36" hidden="1"/>
    <col min="1026" max="1026" width="9.1796875" style="36" hidden="1"/>
    <col min="1027" max="1027" width="37.1796875" style="36" hidden="1"/>
    <col min="1028" max="1033" width="9.1796875" style="36" hidden="1"/>
    <col min="1034" max="1034" width="4.1796875" style="36" hidden="1"/>
    <col min="1035" max="1280" width="9.1796875" style="36" hidden="1"/>
    <col min="1281" max="1281" width="1.7265625" style="36" hidden="1"/>
    <col min="1282" max="1282" width="9.1796875" style="36" hidden="1"/>
    <col min="1283" max="1283" width="37.1796875" style="36" hidden="1"/>
    <col min="1284" max="1289" width="9.1796875" style="36" hidden="1"/>
    <col min="1290" max="1290" width="4.1796875" style="36" hidden="1"/>
    <col min="1291" max="1536" width="9.1796875" style="36" hidden="1"/>
    <col min="1537" max="1537" width="1.7265625" style="36" hidden="1"/>
    <col min="1538" max="1538" width="9.1796875" style="36" hidden="1"/>
    <col min="1539" max="1539" width="37.1796875" style="36" hidden="1"/>
    <col min="1540" max="1545" width="9.1796875" style="36" hidden="1"/>
    <col min="1546" max="1546" width="4.1796875" style="36" hidden="1"/>
    <col min="1547" max="1792" width="9.1796875" style="36" hidden="1"/>
    <col min="1793" max="1793" width="1.7265625" style="36" hidden="1"/>
    <col min="1794" max="1794" width="9.1796875" style="36" hidden="1"/>
    <col min="1795" max="1795" width="37.1796875" style="36" hidden="1"/>
    <col min="1796" max="1801" width="9.1796875" style="36" hidden="1"/>
    <col min="1802" max="1802" width="4.1796875" style="36" hidden="1"/>
    <col min="1803" max="2048" width="9.1796875" style="36" hidden="1"/>
    <col min="2049" max="2049" width="1.7265625" style="36" hidden="1"/>
    <col min="2050" max="2050" width="9.1796875" style="36" hidden="1"/>
    <col min="2051" max="2051" width="37.1796875" style="36" hidden="1"/>
    <col min="2052" max="2057" width="9.1796875" style="36" hidden="1"/>
    <col min="2058" max="2058" width="4.1796875" style="36" hidden="1"/>
    <col min="2059" max="2304" width="9.1796875" style="36" hidden="1"/>
    <col min="2305" max="2305" width="1.7265625" style="36" hidden="1"/>
    <col min="2306" max="2306" width="9.1796875" style="36" hidden="1"/>
    <col min="2307" max="2307" width="37.1796875" style="36" hidden="1"/>
    <col min="2308" max="2313" width="9.1796875" style="36" hidden="1"/>
    <col min="2314" max="2314" width="4.1796875" style="36" hidden="1"/>
    <col min="2315" max="2560" width="9.1796875" style="36" hidden="1"/>
    <col min="2561" max="2561" width="1.7265625" style="36" hidden="1"/>
    <col min="2562" max="2562" width="9.1796875" style="36" hidden="1"/>
    <col min="2563" max="2563" width="37.1796875" style="36" hidden="1"/>
    <col min="2564" max="2569" width="9.1796875" style="36" hidden="1"/>
    <col min="2570" max="2570" width="4.1796875" style="36" hidden="1"/>
    <col min="2571" max="2816" width="9.1796875" style="36" hidden="1"/>
    <col min="2817" max="2817" width="1.7265625" style="36" hidden="1"/>
    <col min="2818" max="2818" width="9.1796875" style="36" hidden="1"/>
    <col min="2819" max="2819" width="37.1796875" style="36" hidden="1"/>
    <col min="2820" max="2825" width="9.1796875" style="36" hidden="1"/>
    <col min="2826" max="2826" width="4.1796875" style="36" hidden="1"/>
    <col min="2827" max="3072" width="9.1796875" style="36" hidden="1"/>
    <col min="3073" max="3073" width="1.7265625" style="36" hidden="1"/>
    <col min="3074" max="3074" width="9.1796875" style="36" hidden="1"/>
    <col min="3075" max="3075" width="37.1796875" style="36" hidden="1"/>
    <col min="3076" max="3081" width="9.1796875" style="36" hidden="1"/>
    <col min="3082" max="3082" width="4.1796875" style="36" hidden="1"/>
    <col min="3083" max="3328" width="9.1796875" style="36" hidden="1"/>
    <col min="3329" max="3329" width="1.7265625" style="36" hidden="1"/>
    <col min="3330" max="3330" width="9.1796875" style="36" hidden="1"/>
    <col min="3331" max="3331" width="37.1796875" style="36" hidden="1"/>
    <col min="3332" max="3337" width="9.1796875" style="36" hidden="1"/>
    <col min="3338" max="3338" width="4.1796875" style="36" hidden="1"/>
    <col min="3339" max="3584" width="9.1796875" style="36" hidden="1"/>
    <col min="3585" max="3585" width="1.7265625" style="36" hidden="1"/>
    <col min="3586" max="3586" width="9.1796875" style="36" hidden="1"/>
    <col min="3587" max="3587" width="37.1796875" style="36" hidden="1"/>
    <col min="3588" max="3593" width="9.1796875" style="36" hidden="1"/>
    <col min="3594" max="3594" width="4.1796875" style="36" hidden="1"/>
    <col min="3595" max="3840" width="9.1796875" style="36" hidden="1"/>
    <col min="3841" max="3841" width="1.7265625" style="36" hidden="1"/>
    <col min="3842" max="3842" width="9.1796875" style="36" hidden="1"/>
    <col min="3843" max="3843" width="37.1796875" style="36" hidden="1"/>
    <col min="3844" max="3849" width="9.1796875" style="36" hidden="1"/>
    <col min="3850" max="3850" width="4.1796875" style="36" hidden="1"/>
    <col min="3851" max="4096" width="9.1796875" style="36" hidden="1"/>
    <col min="4097" max="4097" width="1.7265625" style="36" hidden="1"/>
    <col min="4098" max="4098" width="9.1796875" style="36" hidden="1"/>
    <col min="4099" max="4099" width="37.1796875" style="36" hidden="1"/>
    <col min="4100" max="4105" width="9.1796875" style="36" hidden="1"/>
    <col min="4106" max="4106" width="4.1796875" style="36" hidden="1"/>
    <col min="4107" max="4352" width="9.1796875" style="36" hidden="1"/>
    <col min="4353" max="4353" width="1.7265625" style="36" hidden="1"/>
    <col min="4354" max="4354" width="9.1796875" style="36" hidden="1"/>
    <col min="4355" max="4355" width="37.1796875" style="36" hidden="1"/>
    <col min="4356" max="4361" width="9.1796875" style="36" hidden="1"/>
    <col min="4362" max="4362" width="4.1796875" style="36" hidden="1"/>
    <col min="4363" max="4608" width="9.1796875" style="36" hidden="1"/>
    <col min="4609" max="4609" width="1.7265625" style="36" hidden="1"/>
    <col min="4610" max="4610" width="9.1796875" style="36" hidden="1"/>
    <col min="4611" max="4611" width="37.1796875" style="36" hidden="1"/>
    <col min="4612" max="4617" width="9.1796875" style="36" hidden="1"/>
    <col min="4618" max="4618" width="4.1796875" style="36" hidden="1"/>
    <col min="4619" max="4864" width="9.1796875" style="36" hidden="1"/>
    <col min="4865" max="4865" width="1.7265625" style="36" hidden="1"/>
    <col min="4866" max="4866" width="9.1796875" style="36" hidden="1"/>
    <col min="4867" max="4867" width="37.1796875" style="36" hidden="1"/>
    <col min="4868" max="4873" width="9.1796875" style="36" hidden="1"/>
    <col min="4874" max="4874" width="4.1796875" style="36" hidden="1"/>
    <col min="4875" max="5120" width="9.1796875" style="36" hidden="1"/>
    <col min="5121" max="5121" width="1.7265625" style="36" hidden="1"/>
    <col min="5122" max="5122" width="9.1796875" style="36" hidden="1"/>
    <col min="5123" max="5123" width="37.1796875" style="36" hidden="1"/>
    <col min="5124" max="5129" width="9.1796875" style="36" hidden="1"/>
    <col min="5130" max="5130" width="4.1796875" style="36" hidden="1"/>
    <col min="5131" max="5376" width="9.1796875" style="36" hidden="1"/>
    <col min="5377" max="5377" width="1.7265625" style="36" hidden="1"/>
    <col min="5378" max="5378" width="9.1796875" style="36" hidden="1"/>
    <col min="5379" max="5379" width="37.1796875" style="36" hidden="1"/>
    <col min="5380" max="5385" width="9.1796875" style="36" hidden="1"/>
    <col min="5386" max="5386" width="4.1796875" style="36" hidden="1"/>
    <col min="5387" max="5632" width="9.1796875" style="36" hidden="1"/>
    <col min="5633" max="5633" width="1.7265625" style="36" hidden="1"/>
    <col min="5634" max="5634" width="9.1796875" style="36" hidden="1"/>
    <col min="5635" max="5635" width="37.1796875" style="36" hidden="1"/>
    <col min="5636" max="5641" width="9.1796875" style="36" hidden="1"/>
    <col min="5642" max="5642" width="4.1796875" style="36" hidden="1"/>
    <col min="5643" max="5888" width="9.1796875" style="36" hidden="1"/>
    <col min="5889" max="5889" width="1.7265625" style="36" hidden="1"/>
    <col min="5890" max="5890" width="9.1796875" style="36" hidden="1"/>
    <col min="5891" max="5891" width="37.1796875" style="36" hidden="1"/>
    <col min="5892" max="5897" width="9.1796875" style="36" hidden="1"/>
    <col min="5898" max="5898" width="4.1796875" style="36" hidden="1"/>
    <col min="5899" max="6144" width="9.1796875" style="36" hidden="1"/>
    <col min="6145" max="6145" width="1.7265625" style="36" hidden="1"/>
    <col min="6146" max="6146" width="9.1796875" style="36" hidden="1"/>
    <col min="6147" max="6147" width="37.1796875" style="36" hidden="1"/>
    <col min="6148" max="6153" width="9.1796875" style="36" hidden="1"/>
    <col min="6154" max="6154" width="4.1796875" style="36" hidden="1"/>
    <col min="6155" max="6400" width="9.1796875" style="36" hidden="1"/>
    <col min="6401" max="6401" width="1.7265625" style="36" hidden="1"/>
    <col min="6402" max="6402" width="9.1796875" style="36" hidden="1"/>
    <col min="6403" max="6403" width="37.1796875" style="36" hidden="1"/>
    <col min="6404" max="6409" width="9.1796875" style="36" hidden="1"/>
    <col min="6410" max="6410" width="4.1796875" style="36" hidden="1"/>
    <col min="6411" max="6656" width="9.1796875" style="36" hidden="1"/>
    <col min="6657" max="6657" width="1.7265625" style="36" hidden="1"/>
    <col min="6658" max="6658" width="9.1796875" style="36" hidden="1"/>
    <col min="6659" max="6659" width="37.1796875" style="36" hidden="1"/>
    <col min="6660" max="6665" width="9.1796875" style="36" hidden="1"/>
    <col min="6666" max="6666" width="4.1796875" style="36" hidden="1"/>
    <col min="6667" max="6912" width="9.1796875" style="36" hidden="1"/>
    <col min="6913" max="6913" width="1.7265625" style="36" hidden="1"/>
    <col min="6914" max="6914" width="9.1796875" style="36" hidden="1"/>
    <col min="6915" max="6915" width="37.1796875" style="36" hidden="1"/>
    <col min="6916" max="6921" width="9.1796875" style="36" hidden="1"/>
    <col min="6922" max="6922" width="4.1796875" style="36" hidden="1"/>
    <col min="6923" max="7168" width="9.1796875" style="36" hidden="1"/>
    <col min="7169" max="7169" width="1.7265625" style="36" hidden="1"/>
    <col min="7170" max="7170" width="9.1796875" style="36" hidden="1"/>
    <col min="7171" max="7171" width="37.1796875" style="36" hidden="1"/>
    <col min="7172" max="7177" width="9.1796875" style="36" hidden="1"/>
    <col min="7178" max="7178" width="4.1796875" style="36" hidden="1"/>
    <col min="7179" max="7424" width="9.1796875" style="36" hidden="1"/>
    <col min="7425" max="7425" width="1.7265625" style="36" hidden="1"/>
    <col min="7426" max="7426" width="9.1796875" style="36" hidden="1"/>
    <col min="7427" max="7427" width="37.1796875" style="36" hidden="1"/>
    <col min="7428" max="7433" width="9.1796875" style="36" hidden="1"/>
    <col min="7434" max="7434" width="4.1796875" style="36" hidden="1"/>
    <col min="7435" max="7680" width="9.1796875" style="36" hidden="1"/>
    <col min="7681" max="7681" width="1.7265625" style="36" hidden="1"/>
    <col min="7682" max="7682" width="9.1796875" style="36" hidden="1"/>
    <col min="7683" max="7683" width="37.1796875" style="36" hidden="1"/>
    <col min="7684" max="7689" width="9.1796875" style="36" hidden="1"/>
    <col min="7690" max="7690" width="4.1796875" style="36" hidden="1"/>
    <col min="7691" max="7936" width="9.1796875" style="36" hidden="1"/>
    <col min="7937" max="7937" width="1.7265625" style="36" hidden="1"/>
    <col min="7938" max="7938" width="9.1796875" style="36" hidden="1"/>
    <col min="7939" max="7939" width="37.1796875" style="36" hidden="1"/>
    <col min="7940" max="7945" width="9.1796875" style="36" hidden="1"/>
    <col min="7946" max="7946" width="4.1796875" style="36" hidden="1"/>
    <col min="7947" max="8192" width="9.1796875" style="36" hidden="1"/>
    <col min="8193" max="8193" width="1.7265625" style="36" hidden="1"/>
    <col min="8194" max="8194" width="9.1796875" style="36" hidden="1"/>
    <col min="8195" max="8195" width="37.1796875" style="36" hidden="1"/>
    <col min="8196" max="8201" width="9.1796875" style="36" hidden="1"/>
    <col min="8202" max="8202" width="4.1796875" style="36" hidden="1"/>
    <col min="8203" max="8448" width="9.1796875" style="36" hidden="1"/>
    <col min="8449" max="8449" width="1.7265625" style="36" hidden="1"/>
    <col min="8450" max="8450" width="9.1796875" style="36" hidden="1"/>
    <col min="8451" max="8451" width="37.1796875" style="36" hidden="1"/>
    <col min="8452" max="8457" width="9.1796875" style="36" hidden="1"/>
    <col min="8458" max="8458" width="4.1796875" style="36" hidden="1"/>
    <col min="8459" max="8704" width="9.1796875" style="36" hidden="1"/>
    <col min="8705" max="8705" width="1.7265625" style="36" hidden="1"/>
    <col min="8706" max="8706" width="9.1796875" style="36" hidden="1"/>
    <col min="8707" max="8707" width="37.1796875" style="36" hidden="1"/>
    <col min="8708" max="8713" width="9.1796875" style="36" hidden="1"/>
    <col min="8714" max="8714" width="4.1796875" style="36" hidden="1"/>
    <col min="8715" max="8960" width="9.1796875" style="36" hidden="1"/>
    <col min="8961" max="8961" width="1.7265625" style="36" hidden="1"/>
    <col min="8962" max="8962" width="9.1796875" style="36" hidden="1"/>
    <col min="8963" max="8963" width="37.1796875" style="36" hidden="1"/>
    <col min="8964" max="8969" width="9.1796875" style="36" hidden="1"/>
    <col min="8970" max="8970" width="4.1796875" style="36" hidden="1"/>
    <col min="8971" max="9216" width="9.1796875" style="36" hidden="1"/>
    <col min="9217" max="9217" width="1.7265625" style="36" hidden="1"/>
    <col min="9218" max="9218" width="9.1796875" style="36" hidden="1"/>
    <col min="9219" max="9219" width="37.1796875" style="36" hidden="1"/>
    <col min="9220" max="9225" width="9.1796875" style="36" hidden="1"/>
    <col min="9226" max="9226" width="4.1796875" style="36" hidden="1"/>
    <col min="9227" max="9472" width="9.1796875" style="36" hidden="1"/>
    <col min="9473" max="9473" width="1.7265625" style="36" hidden="1"/>
    <col min="9474" max="9474" width="9.1796875" style="36" hidden="1"/>
    <col min="9475" max="9475" width="37.1796875" style="36" hidden="1"/>
    <col min="9476" max="9481" width="9.1796875" style="36" hidden="1"/>
    <col min="9482" max="9482" width="4.1796875" style="36" hidden="1"/>
    <col min="9483" max="9728" width="9.1796875" style="36" hidden="1"/>
    <col min="9729" max="9729" width="1.7265625" style="36" hidden="1"/>
    <col min="9730" max="9730" width="9.1796875" style="36" hidden="1"/>
    <col min="9731" max="9731" width="37.1796875" style="36" hidden="1"/>
    <col min="9732" max="9737" width="9.1796875" style="36" hidden="1"/>
    <col min="9738" max="9738" width="4.1796875" style="36" hidden="1"/>
    <col min="9739" max="9984" width="9.1796875" style="36" hidden="1"/>
    <col min="9985" max="9985" width="1.7265625" style="36" hidden="1"/>
    <col min="9986" max="9986" width="9.1796875" style="36" hidden="1"/>
    <col min="9987" max="9987" width="37.1796875" style="36" hidden="1"/>
    <col min="9988" max="9993" width="9.1796875" style="36" hidden="1"/>
    <col min="9994" max="9994" width="4.1796875" style="36" hidden="1"/>
    <col min="9995" max="10240" width="9.1796875" style="36" hidden="1"/>
    <col min="10241" max="10241" width="1.7265625" style="36" hidden="1"/>
    <col min="10242" max="10242" width="9.1796875" style="36" hidden="1"/>
    <col min="10243" max="10243" width="37.1796875" style="36" hidden="1"/>
    <col min="10244" max="10249" width="9.1796875" style="36" hidden="1"/>
    <col min="10250" max="10250" width="4.1796875" style="36" hidden="1"/>
    <col min="10251" max="10496" width="9.1796875" style="36" hidden="1"/>
    <col min="10497" max="10497" width="1.7265625" style="36" hidden="1"/>
    <col min="10498" max="10498" width="9.1796875" style="36" hidden="1"/>
    <col min="10499" max="10499" width="37.1796875" style="36" hidden="1"/>
    <col min="10500" max="10505" width="9.1796875" style="36" hidden="1"/>
    <col min="10506" max="10506" width="4.1796875" style="36" hidden="1"/>
    <col min="10507" max="10752" width="9.1796875" style="36" hidden="1"/>
    <col min="10753" max="10753" width="1.7265625" style="36" hidden="1"/>
    <col min="10754" max="10754" width="9.1796875" style="36" hidden="1"/>
    <col min="10755" max="10755" width="37.1796875" style="36" hidden="1"/>
    <col min="10756" max="10761" width="9.1796875" style="36" hidden="1"/>
    <col min="10762" max="10762" width="4.1796875" style="36" hidden="1"/>
    <col min="10763" max="11008" width="9.1796875" style="36" hidden="1"/>
    <col min="11009" max="11009" width="1.7265625" style="36" hidden="1"/>
    <col min="11010" max="11010" width="9.1796875" style="36" hidden="1"/>
    <col min="11011" max="11011" width="37.1796875" style="36" hidden="1"/>
    <col min="11012" max="11017" width="9.1796875" style="36" hidden="1"/>
    <col min="11018" max="11018" width="4.1796875" style="36" hidden="1"/>
    <col min="11019" max="11264" width="9.1796875" style="36" hidden="1"/>
    <col min="11265" max="11265" width="1.7265625" style="36" hidden="1"/>
    <col min="11266" max="11266" width="9.1796875" style="36" hidden="1"/>
    <col min="11267" max="11267" width="37.1796875" style="36" hidden="1"/>
    <col min="11268" max="11273" width="9.1796875" style="36" hidden="1"/>
    <col min="11274" max="11274" width="4.1796875" style="36" hidden="1"/>
    <col min="11275" max="11520" width="9.1796875" style="36" hidden="1"/>
    <col min="11521" max="11521" width="1.7265625" style="36" hidden="1"/>
    <col min="11522" max="11522" width="9.1796875" style="36" hidden="1"/>
    <col min="11523" max="11523" width="37.1796875" style="36" hidden="1"/>
    <col min="11524" max="11529" width="9.1796875" style="36" hidden="1"/>
    <col min="11530" max="11530" width="4.1796875" style="36" hidden="1"/>
    <col min="11531" max="11776" width="9.1796875" style="36" hidden="1"/>
    <col min="11777" max="11777" width="1.7265625" style="36" hidden="1"/>
    <col min="11778" max="11778" width="9.1796875" style="36" hidden="1"/>
    <col min="11779" max="11779" width="37.1796875" style="36" hidden="1"/>
    <col min="11780" max="11785" width="9.1796875" style="36" hidden="1"/>
    <col min="11786" max="11786" width="4.1796875" style="36" hidden="1"/>
    <col min="11787" max="12032" width="9.1796875" style="36" hidden="1"/>
    <col min="12033" max="12033" width="1.7265625" style="36" hidden="1"/>
    <col min="12034" max="12034" width="9.1796875" style="36" hidden="1"/>
    <col min="12035" max="12035" width="37.1796875" style="36" hidden="1"/>
    <col min="12036" max="12041" width="9.1796875" style="36" hidden="1"/>
    <col min="12042" max="12042" width="4.1796875" style="36" hidden="1"/>
    <col min="12043" max="12288" width="9.1796875" style="36" hidden="1"/>
    <col min="12289" max="12289" width="1.7265625" style="36" hidden="1"/>
    <col min="12290" max="12290" width="9.1796875" style="36" hidden="1"/>
    <col min="12291" max="12291" width="37.1796875" style="36" hidden="1"/>
    <col min="12292" max="12297" width="9.1796875" style="36" hidden="1"/>
    <col min="12298" max="12298" width="4.1796875" style="36" hidden="1"/>
    <col min="12299" max="12544" width="9.1796875" style="36" hidden="1"/>
    <col min="12545" max="12545" width="1.7265625" style="36" hidden="1"/>
    <col min="12546" max="12546" width="9.1796875" style="36" hidden="1"/>
    <col min="12547" max="12547" width="37.1796875" style="36" hidden="1"/>
    <col min="12548" max="12553" width="9.1796875" style="36" hidden="1"/>
    <col min="12554" max="12554" width="4.1796875" style="36" hidden="1"/>
    <col min="12555" max="12800" width="9.1796875" style="36" hidden="1"/>
    <col min="12801" max="12801" width="1.7265625" style="36" hidden="1"/>
    <col min="12802" max="12802" width="9.1796875" style="36" hidden="1"/>
    <col min="12803" max="12803" width="37.1796875" style="36" hidden="1"/>
    <col min="12804" max="12809" width="9.1796875" style="36" hidden="1"/>
    <col min="12810" max="12810" width="4.1796875" style="36" hidden="1"/>
    <col min="12811" max="13056" width="9.1796875" style="36" hidden="1"/>
    <col min="13057" max="13057" width="1.7265625" style="36" hidden="1"/>
    <col min="13058" max="13058" width="9.1796875" style="36" hidden="1"/>
    <col min="13059" max="13059" width="37.1796875" style="36" hidden="1"/>
    <col min="13060" max="13065" width="9.1796875" style="36" hidden="1"/>
    <col min="13066" max="13066" width="4.1796875" style="36" hidden="1"/>
    <col min="13067" max="13312" width="9.1796875" style="36" hidden="1"/>
    <col min="13313" max="13313" width="1.7265625" style="36" hidden="1"/>
    <col min="13314" max="13314" width="9.1796875" style="36" hidden="1"/>
    <col min="13315" max="13315" width="37.1796875" style="36" hidden="1"/>
    <col min="13316" max="13321" width="9.1796875" style="36" hidden="1"/>
    <col min="13322" max="13322" width="4.1796875" style="36" hidden="1"/>
    <col min="13323" max="13568" width="9.1796875" style="36" hidden="1"/>
    <col min="13569" max="13569" width="1.7265625" style="36" hidden="1"/>
    <col min="13570" max="13570" width="9.1796875" style="36" hidden="1"/>
    <col min="13571" max="13571" width="37.1796875" style="36" hidden="1"/>
    <col min="13572" max="13577" width="9.1796875" style="36" hidden="1"/>
    <col min="13578" max="13578" width="4.1796875" style="36" hidden="1"/>
    <col min="13579" max="13824" width="9.1796875" style="36" hidden="1"/>
    <col min="13825" max="13825" width="1.7265625" style="36" hidden="1"/>
    <col min="13826" max="13826" width="9.1796875" style="36" hidden="1"/>
    <col min="13827" max="13827" width="37.1796875" style="36" hidden="1"/>
    <col min="13828" max="13833" width="9.1796875" style="36" hidden="1"/>
    <col min="13834" max="13834" width="4.1796875" style="36" hidden="1"/>
    <col min="13835" max="14080" width="9.1796875" style="36" hidden="1"/>
    <col min="14081" max="14081" width="1.7265625" style="36" hidden="1"/>
    <col min="14082" max="14082" width="9.1796875" style="36" hidden="1"/>
    <col min="14083" max="14083" width="37.1796875" style="36" hidden="1"/>
    <col min="14084" max="14089" width="9.1796875" style="36" hidden="1"/>
    <col min="14090" max="14090" width="4.1796875" style="36" hidden="1"/>
    <col min="14091" max="14336" width="9.1796875" style="36" hidden="1"/>
    <col min="14337" max="14337" width="1.7265625" style="36" hidden="1"/>
    <col min="14338" max="14338" width="9.1796875" style="36" hidden="1"/>
    <col min="14339" max="14339" width="37.1796875" style="36" hidden="1"/>
    <col min="14340" max="14345" width="9.1796875" style="36" hidden="1"/>
    <col min="14346" max="14346" width="4.1796875" style="36" hidden="1"/>
    <col min="14347" max="14592" width="9.1796875" style="36" hidden="1"/>
    <col min="14593" max="14593" width="1.7265625" style="36" hidden="1"/>
    <col min="14594" max="14594" width="9.1796875" style="36" hidden="1"/>
    <col min="14595" max="14595" width="37.1796875" style="36" hidden="1"/>
    <col min="14596" max="14601" width="9.1796875" style="36" hidden="1"/>
    <col min="14602" max="14602" width="4.1796875" style="36" hidden="1"/>
    <col min="14603" max="14848" width="9.1796875" style="36" hidden="1"/>
    <col min="14849" max="14849" width="1.7265625" style="36" hidden="1"/>
    <col min="14850" max="14850" width="9.1796875" style="36" hidden="1"/>
    <col min="14851" max="14851" width="37.1796875" style="36" hidden="1"/>
    <col min="14852" max="14857" width="9.1796875" style="36" hidden="1"/>
    <col min="14858" max="14858" width="4.1796875" style="36" hidden="1"/>
    <col min="14859" max="15104" width="9.1796875" style="36" hidden="1"/>
    <col min="15105" max="15105" width="1.7265625" style="36" hidden="1"/>
    <col min="15106" max="15106" width="9.1796875" style="36" hidden="1"/>
    <col min="15107" max="15107" width="37.1796875" style="36" hidden="1"/>
    <col min="15108" max="15113" width="9.1796875" style="36" hidden="1"/>
    <col min="15114" max="15114" width="4.1796875" style="36" hidden="1"/>
    <col min="15115" max="15360" width="9.1796875" style="36" hidden="1"/>
    <col min="15361" max="15361" width="1.7265625" style="36" hidden="1"/>
    <col min="15362" max="15362" width="9.1796875" style="36" hidden="1"/>
    <col min="15363" max="15363" width="37.1796875" style="36" hidden="1"/>
    <col min="15364" max="15369" width="9.1796875" style="36" hidden="1"/>
    <col min="15370" max="15370" width="4.1796875" style="36" hidden="1"/>
    <col min="15371" max="15616" width="9.1796875" style="36" hidden="1"/>
    <col min="15617" max="15617" width="1.7265625" style="36" hidden="1"/>
    <col min="15618" max="15618" width="9.1796875" style="36" hidden="1"/>
    <col min="15619" max="15619" width="37.1796875" style="36" hidden="1"/>
    <col min="15620" max="15625" width="9.1796875" style="36" hidden="1"/>
    <col min="15626" max="15626" width="4.1796875" style="36" hidden="1"/>
    <col min="15627" max="15872" width="9.1796875" style="36" hidden="1"/>
    <col min="15873" max="15873" width="1.7265625" style="36" hidden="1"/>
    <col min="15874" max="15874" width="9.1796875" style="36" hidden="1"/>
    <col min="15875" max="15875" width="37.1796875" style="36" hidden="1"/>
    <col min="15876" max="15881" width="9.1796875" style="36" hidden="1"/>
    <col min="15882" max="15882" width="4.1796875" style="36" hidden="1"/>
    <col min="15883" max="16128" width="9.1796875" style="36" hidden="1"/>
    <col min="16129" max="16129" width="1.7265625" style="36" hidden="1"/>
    <col min="16130" max="16130" width="9.1796875" style="36" hidden="1"/>
    <col min="16131" max="16131" width="37.1796875" style="36" hidden="1"/>
    <col min="16132" max="16137" width="9.1796875" style="36" hidden="1"/>
    <col min="16138" max="16138" width="4.1796875" style="36" hidden="1"/>
    <col min="16139" max="16384" width="9.1796875" style="36" hidden="1"/>
  </cols>
  <sheetData>
    <row r="1" spans="1:26" ht="64.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4"/>
    </row>
    <row r="2" spans="1:26" ht="60.75" customHeight="1" thickBot="1" x14ac:dyDescent="0.35">
      <c r="A2" s="26"/>
      <c r="B2" s="26"/>
      <c r="C2" s="26"/>
      <c r="D2" s="26"/>
      <c r="E2" s="26"/>
      <c r="F2" s="730"/>
      <c r="G2" s="730"/>
      <c r="H2" s="730"/>
      <c r="I2" s="26"/>
      <c r="J2" s="26"/>
      <c r="K2" s="26"/>
      <c r="L2" s="26"/>
      <c r="M2" s="26"/>
      <c r="N2" s="26"/>
      <c r="O2" s="26"/>
      <c r="P2" s="26"/>
      <c r="Q2" s="26"/>
      <c r="R2" s="26"/>
      <c r="S2" s="26"/>
      <c r="T2" s="26"/>
      <c r="U2" s="26"/>
      <c r="V2" s="26"/>
      <c r="W2" s="26"/>
      <c r="X2" s="26"/>
      <c r="Y2" s="26"/>
      <c r="Z2" s="4"/>
    </row>
    <row r="3" spans="1:26" ht="15" hidden="1" x14ac:dyDescent="0.3">
      <c r="A3" s="26"/>
      <c r="B3" s="26"/>
      <c r="C3" s="125"/>
      <c r="D3" s="68"/>
      <c r="E3" s="26"/>
      <c r="F3" s="26"/>
      <c r="G3" s="26"/>
      <c r="H3" s="26"/>
      <c r="I3" s="26"/>
      <c r="J3" s="26"/>
      <c r="K3" s="26"/>
      <c r="L3" s="26"/>
      <c r="M3" s="26"/>
      <c r="N3" s="26"/>
      <c r="O3" s="26"/>
      <c r="P3" s="26"/>
      <c r="Q3" s="26"/>
      <c r="R3" s="26"/>
      <c r="S3" s="26"/>
      <c r="T3" s="26"/>
      <c r="U3" s="26"/>
      <c r="V3" s="26"/>
      <c r="W3" s="26"/>
      <c r="X3" s="26"/>
      <c r="Y3" s="26"/>
      <c r="Z3" s="4"/>
    </row>
    <row r="4" spans="1:26" ht="13" hidden="1" thickBot="1" x14ac:dyDescent="0.3">
      <c r="A4" s="26"/>
      <c r="B4" s="26"/>
      <c r="C4" s="26"/>
      <c r="D4" s="26"/>
      <c r="E4" s="26"/>
      <c r="F4" s="26"/>
      <c r="G4" s="26"/>
      <c r="H4" s="26"/>
      <c r="I4" s="26"/>
      <c r="J4" s="26"/>
      <c r="K4" s="26"/>
      <c r="L4" s="26"/>
      <c r="M4" s="26"/>
      <c r="N4" s="26"/>
      <c r="O4" s="26"/>
      <c r="P4" s="26"/>
      <c r="Q4" s="26"/>
      <c r="R4" s="26"/>
      <c r="S4" s="26"/>
      <c r="T4" s="26"/>
      <c r="U4" s="26"/>
      <c r="V4" s="26"/>
      <c r="W4" s="26"/>
      <c r="X4" s="26"/>
      <c r="Y4" s="26"/>
      <c r="Z4" s="4"/>
    </row>
    <row r="5" spans="1:26" s="62" customFormat="1" ht="21" customHeight="1" x14ac:dyDescent="0.25">
      <c r="A5" s="26"/>
      <c r="B5" s="52"/>
      <c r="C5" s="775" t="str">
        <f>+Translations!A264</f>
        <v>Income statement in €</v>
      </c>
      <c r="D5" s="776"/>
      <c r="E5" s="728">
        <f>+Home!K12</f>
        <v>2017</v>
      </c>
      <c r="F5" s="728">
        <f>+E5+1</f>
        <v>2018</v>
      </c>
      <c r="G5" s="728">
        <f t="shared" ref="G5:X5" si="0">+F5+1</f>
        <v>2019</v>
      </c>
      <c r="H5" s="728">
        <f t="shared" si="0"/>
        <v>2020</v>
      </c>
      <c r="I5" s="728">
        <f t="shared" si="0"/>
        <v>2021</v>
      </c>
      <c r="J5" s="728">
        <f t="shared" si="0"/>
        <v>2022</v>
      </c>
      <c r="K5" s="728">
        <f t="shared" si="0"/>
        <v>2023</v>
      </c>
      <c r="L5" s="728">
        <f t="shared" si="0"/>
        <v>2024</v>
      </c>
      <c r="M5" s="728">
        <f t="shared" si="0"/>
        <v>2025</v>
      </c>
      <c r="N5" s="728">
        <f t="shared" si="0"/>
        <v>2026</v>
      </c>
      <c r="O5" s="728">
        <f t="shared" si="0"/>
        <v>2027</v>
      </c>
      <c r="P5" s="728">
        <f t="shared" si="0"/>
        <v>2028</v>
      </c>
      <c r="Q5" s="728">
        <f t="shared" si="0"/>
        <v>2029</v>
      </c>
      <c r="R5" s="728">
        <f t="shared" si="0"/>
        <v>2030</v>
      </c>
      <c r="S5" s="728">
        <f t="shared" si="0"/>
        <v>2031</v>
      </c>
      <c r="T5" s="728">
        <f t="shared" si="0"/>
        <v>2032</v>
      </c>
      <c r="U5" s="728">
        <f t="shared" si="0"/>
        <v>2033</v>
      </c>
      <c r="V5" s="728">
        <f t="shared" si="0"/>
        <v>2034</v>
      </c>
      <c r="W5" s="728">
        <f t="shared" si="0"/>
        <v>2035</v>
      </c>
      <c r="X5" s="728">
        <f t="shared" si="0"/>
        <v>2036</v>
      </c>
      <c r="Y5" s="26"/>
      <c r="Z5" s="26"/>
    </row>
    <row r="6" spans="1:26" s="62" customFormat="1" ht="21" customHeight="1" thickBot="1" x14ac:dyDescent="0.3">
      <c r="A6" s="26"/>
      <c r="B6" s="52"/>
      <c r="C6" s="777"/>
      <c r="D6" s="778"/>
      <c r="E6" s="729"/>
      <c r="F6" s="729" t="s">
        <v>164</v>
      </c>
      <c r="G6" s="729" t="s">
        <v>164</v>
      </c>
      <c r="H6" s="729" t="s">
        <v>164</v>
      </c>
      <c r="I6" s="729" t="s">
        <v>164</v>
      </c>
      <c r="J6" s="729" t="s">
        <v>164</v>
      </c>
      <c r="K6" s="729" t="s">
        <v>164</v>
      </c>
      <c r="L6" s="729" t="s">
        <v>164</v>
      </c>
      <c r="M6" s="729" t="s">
        <v>164</v>
      </c>
      <c r="N6" s="729" t="s">
        <v>164</v>
      </c>
      <c r="O6" s="729" t="s">
        <v>164</v>
      </c>
      <c r="P6" s="729" t="s">
        <v>164</v>
      </c>
      <c r="Q6" s="729" t="s">
        <v>164</v>
      </c>
      <c r="R6" s="729" t="s">
        <v>164</v>
      </c>
      <c r="S6" s="729" t="s">
        <v>164</v>
      </c>
      <c r="T6" s="729" t="s">
        <v>164</v>
      </c>
      <c r="U6" s="729" t="s">
        <v>164</v>
      </c>
      <c r="V6" s="729" t="s">
        <v>164</v>
      </c>
      <c r="W6" s="729" t="s">
        <v>164</v>
      </c>
      <c r="X6" s="729" t="s">
        <v>164</v>
      </c>
      <c r="Y6" s="26"/>
      <c r="Z6" s="26"/>
    </row>
    <row r="7" spans="1:26" s="62" customFormat="1" ht="27" customHeight="1" x14ac:dyDescent="0.25">
      <c r="A7" s="26"/>
      <c r="B7" s="52"/>
      <c r="C7" s="755" t="str">
        <f>+Translations!A265</f>
        <v>1. Total operating income</v>
      </c>
      <c r="D7" s="756"/>
      <c r="E7" s="106">
        <f>+Revenues_!F12</f>
        <v>0</v>
      </c>
      <c r="F7" s="106">
        <f>+Revenues_!G12</f>
        <v>0</v>
      </c>
      <c r="G7" s="106">
        <f>+Revenues_!H12</f>
        <v>0</v>
      </c>
      <c r="H7" s="106">
        <f>+Revenues_!I12</f>
        <v>0</v>
      </c>
      <c r="I7" s="106">
        <f>+Revenues_!J12</f>
        <v>0</v>
      </c>
      <c r="J7" s="106">
        <f>+Revenues_!K12</f>
        <v>0</v>
      </c>
      <c r="K7" s="106">
        <f>+Revenues_!L12</f>
        <v>0</v>
      </c>
      <c r="L7" s="106">
        <f>+Revenues_!M12</f>
        <v>0</v>
      </c>
      <c r="M7" s="106">
        <f>+Revenues_!N12</f>
        <v>0</v>
      </c>
      <c r="N7" s="106">
        <f>+Revenues_!O12</f>
        <v>0</v>
      </c>
      <c r="O7" s="106">
        <f>+Revenues_!P12</f>
        <v>5000</v>
      </c>
      <c r="P7" s="106">
        <f>+Revenues_!Q12</f>
        <v>5000</v>
      </c>
      <c r="Q7" s="106">
        <f>+Revenues_!R12</f>
        <v>5000</v>
      </c>
      <c r="R7" s="106">
        <f>+Revenues_!S12</f>
        <v>5000</v>
      </c>
      <c r="S7" s="106">
        <f>+Revenues_!T12</f>
        <v>5000</v>
      </c>
      <c r="T7" s="106">
        <f>+Revenues_!U12</f>
        <v>5000</v>
      </c>
      <c r="U7" s="106">
        <f>+Revenues_!V12</f>
        <v>5000</v>
      </c>
      <c r="V7" s="106">
        <f>+Revenues_!W12</f>
        <v>5000</v>
      </c>
      <c r="W7" s="106">
        <f>+Revenues_!X12</f>
        <v>5000</v>
      </c>
      <c r="X7" s="106">
        <f>+Revenues_!Y12</f>
        <v>5000</v>
      </c>
      <c r="Y7" s="26"/>
      <c r="Z7" s="26"/>
    </row>
    <row r="8" spans="1:26" s="62" customFormat="1" ht="27" customHeight="1" x14ac:dyDescent="0.25">
      <c r="A8" s="26"/>
      <c r="B8" s="52"/>
      <c r="C8" s="757" t="str">
        <f>+Translations!A266</f>
        <v>2. Investment subsidies</v>
      </c>
      <c r="D8" s="759" t="e">
        <v>#REF!</v>
      </c>
      <c r="E8" s="98">
        <f>+Revenues_!F13</f>
        <v>0</v>
      </c>
      <c r="F8" s="98">
        <f>+Revenues_!G13</f>
        <v>0</v>
      </c>
      <c r="G8" s="98">
        <f>+Revenues_!H13</f>
        <v>0</v>
      </c>
      <c r="H8" s="98">
        <f>+Revenues_!I13</f>
        <v>0</v>
      </c>
      <c r="I8" s="98">
        <f>+Revenues_!J13</f>
        <v>0</v>
      </c>
      <c r="J8" s="98">
        <f>+Revenues_!K13</f>
        <v>0</v>
      </c>
      <c r="K8" s="98">
        <f>+Revenues_!L13</f>
        <v>0</v>
      </c>
      <c r="L8" s="98">
        <f>+Revenues_!M13</f>
        <v>0</v>
      </c>
      <c r="M8" s="98">
        <f>+Revenues_!N13</f>
        <v>0</v>
      </c>
      <c r="N8" s="98">
        <f>+Revenues_!O13</f>
        <v>0</v>
      </c>
      <c r="O8" s="98">
        <f>+Revenues_!P13</f>
        <v>0</v>
      </c>
      <c r="P8" s="98">
        <f>+Revenues_!Q13</f>
        <v>0</v>
      </c>
      <c r="Q8" s="98">
        <f>+Revenues_!R13</f>
        <v>0</v>
      </c>
      <c r="R8" s="98">
        <f>+Revenues_!S13</f>
        <v>0</v>
      </c>
      <c r="S8" s="98">
        <f>+Revenues_!T13</f>
        <v>0</v>
      </c>
      <c r="T8" s="98">
        <f>+Revenues_!U13</f>
        <v>0</v>
      </c>
      <c r="U8" s="98">
        <f>+Revenues_!V13</f>
        <v>0</v>
      </c>
      <c r="V8" s="98">
        <f>+Revenues_!W13</f>
        <v>0</v>
      </c>
      <c r="W8" s="98">
        <f>+Revenues_!X13</f>
        <v>0</v>
      </c>
      <c r="X8" s="98">
        <f>+Revenues_!Y13</f>
        <v>0</v>
      </c>
      <c r="Y8" s="26"/>
      <c r="Z8" s="26"/>
    </row>
    <row r="9" spans="1:26" s="62" customFormat="1" ht="27" customHeight="1" x14ac:dyDescent="0.25">
      <c r="A9" s="26"/>
      <c r="B9" s="52"/>
      <c r="C9" s="757" t="str">
        <f>+Translations!A267</f>
        <v>3. Total cost of goods and services</v>
      </c>
      <c r="D9" s="759" t="e">
        <v>#REF!</v>
      </c>
      <c r="E9" s="98">
        <f>+Operating_costs!G11+Operating_costs!G15</f>
        <v>0</v>
      </c>
      <c r="F9" s="98">
        <f>+Operating_costs!H11+Operating_costs!H15</f>
        <v>0</v>
      </c>
      <c r="G9" s="98">
        <f>+Operating_costs!I11+Operating_costs!I15</f>
        <v>0</v>
      </c>
      <c r="H9" s="98">
        <f>+Operating_costs!J11+Operating_costs!J15</f>
        <v>0</v>
      </c>
      <c r="I9" s="98">
        <f>+Operating_costs!K11+Operating_costs!K15</f>
        <v>0</v>
      </c>
      <c r="J9" s="98">
        <f>+Operating_costs!L11+Operating_costs!L15</f>
        <v>0</v>
      </c>
      <c r="K9" s="98">
        <f>+Operating_costs!M11+Operating_costs!M15</f>
        <v>0</v>
      </c>
      <c r="L9" s="98">
        <f>+Operating_costs!N11+Operating_costs!N15</f>
        <v>0</v>
      </c>
      <c r="M9" s="98">
        <f>+Operating_costs!O11+Operating_costs!O15</f>
        <v>0</v>
      </c>
      <c r="N9" s="98">
        <f>+Operating_costs!P11+Operating_costs!P15</f>
        <v>0</v>
      </c>
      <c r="O9" s="98">
        <f>+Operating_costs!Q11+Operating_costs!Q15</f>
        <v>5000</v>
      </c>
      <c r="P9" s="98">
        <f>+Operating_costs!R11+Operating_costs!R15</f>
        <v>5000</v>
      </c>
      <c r="Q9" s="98">
        <f>+Operating_costs!S11+Operating_costs!S15</f>
        <v>5000</v>
      </c>
      <c r="R9" s="98">
        <f>+Operating_costs!T11+Operating_costs!T15</f>
        <v>5000</v>
      </c>
      <c r="S9" s="98">
        <f>+Operating_costs!U11+Operating_costs!U15</f>
        <v>5000</v>
      </c>
      <c r="T9" s="98">
        <f>+Operating_costs!V11+Operating_costs!V15</f>
        <v>5000</v>
      </c>
      <c r="U9" s="98">
        <f>+Operating_costs!W11+Operating_costs!W15</f>
        <v>5000</v>
      </c>
      <c r="V9" s="98">
        <f>+Operating_costs!X11+Operating_costs!X15</f>
        <v>5000</v>
      </c>
      <c r="W9" s="98">
        <f>+Operating_costs!Y11+Operating_costs!Y15</f>
        <v>5000</v>
      </c>
      <c r="X9" s="98">
        <f>+Operating_costs!Z11+Operating_costs!Z15</f>
        <v>5000</v>
      </c>
      <c r="Y9" s="26"/>
      <c r="Z9" s="26"/>
    </row>
    <row r="10" spans="1:26" s="62" customFormat="1" ht="27" customHeight="1" x14ac:dyDescent="0.25">
      <c r="A10" s="26"/>
      <c r="B10" s="52"/>
      <c r="C10" s="840" t="str">
        <f>+Translations!A268</f>
        <v>a) Total operating costs</v>
      </c>
      <c r="D10" s="847" t="e">
        <v>#REF!</v>
      </c>
      <c r="E10" s="98">
        <f t="shared" ref="E10:X10" si="1">SUM(E11:E12)</f>
        <v>0</v>
      </c>
      <c r="F10" s="98">
        <f t="shared" si="1"/>
        <v>0</v>
      </c>
      <c r="G10" s="98">
        <f t="shared" si="1"/>
        <v>0</v>
      </c>
      <c r="H10" s="98">
        <f t="shared" si="1"/>
        <v>0</v>
      </c>
      <c r="I10" s="98">
        <f t="shared" si="1"/>
        <v>0</v>
      </c>
      <c r="J10" s="98">
        <f t="shared" si="1"/>
        <v>0</v>
      </c>
      <c r="K10" s="98">
        <f t="shared" si="1"/>
        <v>0</v>
      </c>
      <c r="L10" s="98">
        <f t="shared" si="1"/>
        <v>0</v>
      </c>
      <c r="M10" s="98">
        <f t="shared" si="1"/>
        <v>0</v>
      </c>
      <c r="N10" s="98">
        <f t="shared" si="1"/>
        <v>0</v>
      </c>
      <c r="O10" s="98">
        <f t="shared" si="1"/>
        <v>0</v>
      </c>
      <c r="P10" s="98">
        <f t="shared" si="1"/>
        <v>0</v>
      </c>
      <c r="Q10" s="98">
        <f t="shared" si="1"/>
        <v>0</v>
      </c>
      <c r="R10" s="98">
        <f t="shared" si="1"/>
        <v>0</v>
      </c>
      <c r="S10" s="98">
        <f t="shared" si="1"/>
        <v>0</v>
      </c>
      <c r="T10" s="98">
        <f t="shared" si="1"/>
        <v>0</v>
      </c>
      <c r="U10" s="98">
        <f t="shared" si="1"/>
        <v>0</v>
      </c>
      <c r="V10" s="98">
        <f t="shared" si="1"/>
        <v>0</v>
      </c>
      <c r="W10" s="98">
        <f t="shared" si="1"/>
        <v>0</v>
      </c>
      <c r="X10" s="98">
        <f t="shared" si="1"/>
        <v>0</v>
      </c>
      <c r="Y10" s="26"/>
      <c r="Z10" s="26"/>
    </row>
    <row r="11" spans="1:26" s="62" customFormat="1" ht="27" customHeight="1" x14ac:dyDescent="0.25">
      <c r="A11" s="26"/>
      <c r="B11" s="52"/>
      <c r="C11" s="840" t="str">
        <f>+Translations!A269</f>
        <v>1. Energy source costs</v>
      </c>
      <c r="D11" s="847" t="e">
        <v>#REF!</v>
      </c>
      <c r="E11" s="98">
        <f>+Operating_costs!G9</f>
        <v>0</v>
      </c>
      <c r="F11" s="98">
        <f>+Operating_costs!H9</f>
        <v>0</v>
      </c>
      <c r="G11" s="98">
        <f>+Operating_costs!I9</f>
        <v>0</v>
      </c>
      <c r="H11" s="98">
        <f>+Operating_costs!J9</f>
        <v>0</v>
      </c>
      <c r="I11" s="98">
        <f>+Operating_costs!K9</f>
        <v>0</v>
      </c>
      <c r="J11" s="98">
        <f>+Operating_costs!L9</f>
        <v>0</v>
      </c>
      <c r="K11" s="98">
        <f>+Operating_costs!M9</f>
        <v>0</v>
      </c>
      <c r="L11" s="98">
        <f>+Operating_costs!N9</f>
        <v>0</v>
      </c>
      <c r="M11" s="98">
        <f>+Operating_costs!O9</f>
        <v>0</v>
      </c>
      <c r="N11" s="98">
        <f>+Operating_costs!P9</f>
        <v>0</v>
      </c>
      <c r="O11" s="98">
        <f>+Operating_costs!Q9</f>
        <v>0</v>
      </c>
      <c r="P11" s="98">
        <f>+Operating_costs!R9</f>
        <v>0</v>
      </c>
      <c r="Q11" s="98">
        <f>+Operating_costs!S9</f>
        <v>0</v>
      </c>
      <c r="R11" s="98">
        <f>+Operating_costs!T9</f>
        <v>0</v>
      </c>
      <c r="S11" s="98">
        <f>+Operating_costs!U9</f>
        <v>0</v>
      </c>
      <c r="T11" s="98">
        <f>+Operating_costs!V9</f>
        <v>0</v>
      </c>
      <c r="U11" s="98">
        <f>+Operating_costs!W9</f>
        <v>0</v>
      </c>
      <c r="V11" s="98">
        <f>+Operating_costs!X9</f>
        <v>0</v>
      </c>
      <c r="W11" s="98">
        <f>+Operating_costs!Y9</f>
        <v>0</v>
      </c>
      <c r="X11" s="98">
        <f>+Operating_costs!Z9</f>
        <v>0</v>
      </c>
      <c r="Y11" s="26"/>
      <c r="Z11" s="26"/>
    </row>
    <row r="12" spans="1:26" s="62" customFormat="1" ht="27" customHeight="1" x14ac:dyDescent="0.25">
      <c r="A12" s="26"/>
      <c r="B12" s="52"/>
      <c r="C12" s="840" t="str">
        <f>+Translations!A270</f>
        <v>2. Operation and maintainance costs</v>
      </c>
      <c r="D12" s="847" t="e">
        <v>#REF!</v>
      </c>
      <c r="E12" s="98">
        <f>+Operating_costs!G10</f>
        <v>0</v>
      </c>
      <c r="F12" s="98">
        <f>+Operating_costs!H10</f>
        <v>0</v>
      </c>
      <c r="G12" s="98">
        <f>+Operating_costs!I10</f>
        <v>0</v>
      </c>
      <c r="H12" s="98">
        <f>+Operating_costs!J10</f>
        <v>0</v>
      </c>
      <c r="I12" s="98">
        <f>+Operating_costs!K10</f>
        <v>0</v>
      </c>
      <c r="J12" s="98">
        <f>+Operating_costs!L10</f>
        <v>0</v>
      </c>
      <c r="K12" s="98">
        <f>+Operating_costs!M10</f>
        <v>0</v>
      </c>
      <c r="L12" s="98">
        <f>+Operating_costs!N10</f>
        <v>0</v>
      </c>
      <c r="M12" s="98">
        <f>+Operating_costs!O10</f>
        <v>0</v>
      </c>
      <c r="N12" s="98">
        <f>+Operating_costs!P10</f>
        <v>0</v>
      </c>
      <c r="O12" s="98">
        <f>+Operating_costs!Q10</f>
        <v>0</v>
      </c>
      <c r="P12" s="98">
        <f>+Operating_costs!R10</f>
        <v>0</v>
      </c>
      <c r="Q12" s="98">
        <f>+Operating_costs!S10</f>
        <v>0</v>
      </c>
      <c r="R12" s="98">
        <f>+Operating_costs!T10</f>
        <v>0</v>
      </c>
      <c r="S12" s="98">
        <f>+Operating_costs!U10</f>
        <v>0</v>
      </c>
      <c r="T12" s="98">
        <f>+Operating_costs!V10</f>
        <v>0</v>
      </c>
      <c r="U12" s="98">
        <f>+Operating_costs!W10</f>
        <v>0</v>
      </c>
      <c r="V12" s="98">
        <f>+Operating_costs!X10</f>
        <v>0</v>
      </c>
      <c r="W12" s="98">
        <f>+Operating_costs!Y10</f>
        <v>0</v>
      </c>
      <c r="X12" s="98">
        <f>+Operating_costs!Z10</f>
        <v>0</v>
      </c>
      <c r="Y12" s="26"/>
      <c r="Z12" s="26"/>
    </row>
    <row r="13" spans="1:26" s="62" customFormat="1" ht="27" customHeight="1" x14ac:dyDescent="0.25">
      <c r="A13" s="26"/>
      <c r="B13" s="52"/>
      <c r="C13" s="840" t="str">
        <f>+Translations!A271</f>
        <v>b) Total cost of operating services</v>
      </c>
      <c r="D13" s="847" t="e">
        <v>#REF!</v>
      </c>
      <c r="E13" s="98">
        <f t="shared" ref="E13:X13" si="2">SUM(E14:E16)</f>
        <v>0</v>
      </c>
      <c r="F13" s="98">
        <f t="shared" si="2"/>
        <v>0</v>
      </c>
      <c r="G13" s="98">
        <f t="shared" si="2"/>
        <v>0</v>
      </c>
      <c r="H13" s="98">
        <f t="shared" si="2"/>
        <v>0</v>
      </c>
      <c r="I13" s="98">
        <f t="shared" si="2"/>
        <v>0</v>
      </c>
      <c r="J13" s="98">
        <f t="shared" si="2"/>
        <v>0</v>
      </c>
      <c r="K13" s="98">
        <f t="shared" si="2"/>
        <v>0</v>
      </c>
      <c r="L13" s="98">
        <f t="shared" si="2"/>
        <v>0</v>
      </c>
      <c r="M13" s="98">
        <f t="shared" si="2"/>
        <v>0</v>
      </c>
      <c r="N13" s="98">
        <f t="shared" si="2"/>
        <v>0</v>
      </c>
      <c r="O13" s="98">
        <f t="shared" si="2"/>
        <v>5000</v>
      </c>
      <c r="P13" s="98">
        <f t="shared" si="2"/>
        <v>5000</v>
      </c>
      <c r="Q13" s="98">
        <f t="shared" si="2"/>
        <v>5000</v>
      </c>
      <c r="R13" s="98">
        <f t="shared" si="2"/>
        <v>5000</v>
      </c>
      <c r="S13" s="98">
        <f t="shared" si="2"/>
        <v>5000</v>
      </c>
      <c r="T13" s="98">
        <f t="shared" si="2"/>
        <v>5000</v>
      </c>
      <c r="U13" s="98">
        <f t="shared" si="2"/>
        <v>5000</v>
      </c>
      <c r="V13" s="98">
        <f t="shared" si="2"/>
        <v>5000</v>
      </c>
      <c r="W13" s="98">
        <f t="shared" si="2"/>
        <v>5000</v>
      </c>
      <c r="X13" s="98">
        <f t="shared" si="2"/>
        <v>5000</v>
      </c>
      <c r="Y13" s="26"/>
      <c r="Z13" s="26"/>
    </row>
    <row r="14" spans="1:26" s="62" customFormat="1" ht="27" customHeight="1" x14ac:dyDescent="0.25">
      <c r="A14" s="26"/>
      <c r="B14" s="52"/>
      <c r="C14" s="840" t="str">
        <f>+Translations!A272</f>
        <v>1. Cost of management, insurance and lease</v>
      </c>
      <c r="D14" s="847" t="e">
        <v>#REF!</v>
      </c>
      <c r="E14" s="98">
        <f>+Operating_costs!G12</f>
        <v>0</v>
      </c>
      <c r="F14" s="98">
        <f>+Operating_costs!H12</f>
        <v>0</v>
      </c>
      <c r="G14" s="98">
        <f>+Operating_costs!I12</f>
        <v>0</v>
      </c>
      <c r="H14" s="98">
        <f>+Operating_costs!J12</f>
        <v>0</v>
      </c>
      <c r="I14" s="98">
        <f>+Operating_costs!K12</f>
        <v>0</v>
      </c>
      <c r="J14" s="98">
        <f>+Operating_costs!L12</f>
        <v>0</v>
      </c>
      <c r="K14" s="98">
        <f>+Operating_costs!M12</f>
        <v>0</v>
      </c>
      <c r="L14" s="98">
        <f>+Operating_costs!N12</f>
        <v>0</v>
      </c>
      <c r="M14" s="98">
        <f>+Operating_costs!O12</f>
        <v>0</v>
      </c>
      <c r="N14" s="98">
        <f>+Operating_costs!P12</f>
        <v>0</v>
      </c>
      <c r="O14" s="98">
        <f>+Operating_costs!Q12</f>
        <v>0</v>
      </c>
      <c r="P14" s="98">
        <f>+Operating_costs!R12</f>
        <v>0</v>
      </c>
      <c r="Q14" s="98">
        <f>+Operating_costs!S12</f>
        <v>0</v>
      </c>
      <c r="R14" s="98">
        <f>+Operating_costs!T12</f>
        <v>0</v>
      </c>
      <c r="S14" s="98">
        <f>+Operating_costs!U12</f>
        <v>0</v>
      </c>
      <c r="T14" s="98">
        <f>+Operating_costs!V12</f>
        <v>0</v>
      </c>
      <c r="U14" s="98">
        <f>+Operating_costs!W12</f>
        <v>0</v>
      </c>
      <c r="V14" s="98">
        <f>+Operating_costs!X12</f>
        <v>0</v>
      </c>
      <c r="W14" s="98">
        <f>+Operating_costs!Y12</f>
        <v>0</v>
      </c>
      <c r="X14" s="98">
        <f>+Operating_costs!Z12</f>
        <v>0</v>
      </c>
      <c r="Y14" s="26"/>
      <c r="Z14" s="26"/>
    </row>
    <row r="15" spans="1:26" s="62" customFormat="1" ht="27" customHeight="1" x14ac:dyDescent="0.25">
      <c r="A15" s="26"/>
      <c r="B15" s="52"/>
      <c r="C15" s="840" t="str">
        <f>+Translations!A273</f>
        <v>2. Cost of promotional activities</v>
      </c>
      <c r="D15" s="847" t="e">
        <v>#REF!</v>
      </c>
      <c r="E15" s="98">
        <f>+Operating_costs!G13</f>
        <v>0</v>
      </c>
      <c r="F15" s="98">
        <f>+Operating_costs!H13</f>
        <v>0</v>
      </c>
      <c r="G15" s="98">
        <f>+Operating_costs!I13</f>
        <v>0</v>
      </c>
      <c r="H15" s="98">
        <f>+Operating_costs!J13</f>
        <v>0</v>
      </c>
      <c r="I15" s="98">
        <f>+Operating_costs!K13</f>
        <v>0</v>
      </c>
      <c r="J15" s="98">
        <f>+Operating_costs!L13</f>
        <v>0</v>
      </c>
      <c r="K15" s="98">
        <f>+Operating_costs!M13</f>
        <v>0</v>
      </c>
      <c r="L15" s="98">
        <f>+Operating_costs!N13</f>
        <v>0</v>
      </c>
      <c r="M15" s="98">
        <f>+Operating_costs!O13</f>
        <v>0</v>
      </c>
      <c r="N15" s="98">
        <f>+Operating_costs!P13</f>
        <v>0</v>
      </c>
      <c r="O15" s="98">
        <f>+Operating_costs!Q13</f>
        <v>5000</v>
      </c>
      <c r="P15" s="98">
        <f>+Operating_costs!R13</f>
        <v>5000</v>
      </c>
      <c r="Q15" s="98">
        <f>+Operating_costs!S13</f>
        <v>5000</v>
      </c>
      <c r="R15" s="98">
        <f>+Operating_costs!T13</f>
        <v>5000</v>
      </c>
      <c r="S15" s="98">
        <f>+Operating_costs!U13</f>
        <v>5000</v>
      </c>
      <c r="T15" s="98">
        <f>+Operating_costs!V13</f>
        <v>5000</v>
      </c>
      <c r="U15" s="98">
        <f>+Operating_costs!W13</f>
        <v>5000</v>
      </c>
      <c r="V15" s="98">
        <f>+Operating_costs!X13</f>
        <v>5000</v>
      </c>
      <c r="W15" s="98">
        <f>+Operating_costs!Y13</f>
        <v>5000</v>
      </c>
      <c r="X15" s="98">
        <f>+Operating_costs!Z13</f>
        <v>5000</v>
      </c>
      <c r="Y15" s="26"/>
      <c r="Z15" s="26"/>
    </row>
    <row r="16" spans="1:26" s="62" customFormat="1" ht="27" customHeight="1" x14ac:dyDescent="0.25">
      <c r="A16" s="26"/>
      <c r="B16" s="52"/>
      <c r="C16" s="840" t="str">
        <f>+Translations!A274</f>
        <v>3. Cost of other services</v>
      </c>
      <c r="D16" s="847" t="e">
        <v>#REF!</v>
      </c>
      <c r="E16" s="98">
        <f>+Operating_costs!G14</f>
        <v>0</v>
      </c>
      <c r="F16" s="98">
        <f>+Operating_costs!H14</f>
        <v>0</v>
      </c>
      <c r="G16" s="98">
        <f>+Operating_costs!I14</f>
        <v>0</v>
      </c>
      <c r="H16" s="98">
        <f>+Operating_costs!J14</f>
        <v>0</v>
      </c>
      <c r="I16" s="98">
        <f>+Operating_costs!K14</f>
        <v>0</v>
      </c>
      <c r="J16" s="98">
        <f>+Operating_costs!L14</f>
        <v>0</v>
      </c>
      <c r="K16" s="98">
        <f>+Operating_costs!M14</f>
        <v>0</v>
      </c>
      <c r="L16" s="98">
        <f>+Operating_costs!N14</f>
        <v>0</v>
      </c>
      <c r="M16" s="98">
        <f>+Operating_costs!O14</f>
        <v>0</v>
      </c>
      <c r="N16" s="98">
        <f>+Operating_costs!P14</f>
        <v>0</v>
      </c>
      <c r="O16" s="98">
        <f>+Operating_costs!Q14</f>
        <v>0</v>
      </c>
      <c r="P16" s="98">
        <f>+Operating_costs!R14</f>
        <v>0</v>
      </c>
      <c r="Q16" s="98">
        <f>+Operating_costs!S14</f>
        <v>0</v>
      </c>
      <c r="R16" s="98">
        <f>+Operating_costs!T14</f>
        <v>0</v>
      </c>
      <c r="S16" s="98">
        <f>+Operating_costs!U14</f>
        <v>0</v>
      </c>
      <c r="T16" s="98">
        <f>+Operating_costs!V14</f>
        <v>0</v>
      </c>
      <c r="U16" s="98">
        <f>+Operating_costs!W14</f>
        <v>0</v>
      </c>
      <c r="V16" s="98">
        <f>+Operating_costs!X14</f>
        <v>0</v>
      </c>
      <c r="W16" s="98">
        <f>+Operating_costs!Y14</f>
        <v>0</v>
      </c>
      <c r="X16" s="98">
        <f>+Operating_costs!Z14</f>
        <v>0</v>
      </c>
      <c r="Y16" s="26"/>
      <c r="Z16" s="26"/>
    </row>
    <row r="17" spans="1:26" s="62" customFormat="1" ht="27" customHeight="1" x14ac:dyDescent="0.25">
      <c r="A17" s="26"/>
      <c r="B17" s="52"/>
      <c r="C17" s="768" t="str">
        <f>+Translations!A275</f>
        <v>4. Cost of labour</v>
      </c>
      <c r="D17" s="846"/>
      <c r="E17" s="115">
        <f>+Operating_costs!G16</f>
        <v>0</v>
      </c>
      <c r="F17" s="115">
        <f>+Operating_costs!H16</f>
        <v>0</v>
      </c>
      <c r="G17" s="115">
        <f>+Operating_costs!I16</f>
        <v>0</v>
      </c>
      <c r="H17" s="115">
        <f>+Operating_costs!J16</f>
        <v>0</v>
      </c>
      <c r="I17" s="115">
        <f>+Operating_costs!K16</f>
        <v>0</v>
      </c>
      <c r="J17" s="115">
        <f>+Operating_costs!L16</f>
        <v>0</v>
      </c>
      <c r="K17" s="115">
        <f>+Operating_costs!M16</f>
        <v>0</v>
      </c>
      <c r="L17" s="115">
        <f>+Operating_costs!N16</f>
        <v>0</v>
      </c>
      <c r="M17" s="115">
        <f>+Operating_costs!O16</f>
        <v>0</v>
      </c>
      <c r="N17" s="115">
        <f>+Operating_costs!P16</f>
        <v>0</v>
      </c>
      <c r="O17" s="115">
        <f>+Operating_costs!Q16</f>
        <v>0</v>
      </c>
      <c r="P17" s="115">
        <f>+Operating_costs!R16</f>
        <v>0</v>
      </c>
      <c r="Q17" s="115">
        <f>+Operating_costs!S16</f>
        <v>0</v>
      </c>
      <c r="R17" s="115">
        <f>+Operating_costs!T16</f>
        <v>0</v>
      </c>
      <c r="S17" s="115">
        <f>+Operating_costs!U16</f>
        <v>0</v>
      </c>
      <c r="T17" s="115">
        <f>+Operating_costs!V16</f>
        <v>0</v>
      </c>
      <c r="U17" s="115">
        <f>+Operating_costs!W16</f>
        <v>0</v>
      </c>
      <c r="V17" s="115">
        <f>+Operating_costs!X16</f>
        <v>0</v>
      </c>
      <c r="W17" s="115">
        <f>+Operating_costs!Y16</f>
        <v>0</v>
      </c>
      <c r="X17" s="115">
        <f>+Operating_costs!Z16</f>
        <v>0</v>
      </c>
      <c r="Y17" s="26"/>
      <c r="Z17" s="26"/>
    </row>
    <row r="18" spans="1:26" s="62" customFormat="1" ht="27" customHeight="1" x14ac:dyDescent="0.25">
      <c r="A18" s="26"/>
      <c r="B18" s="52"/>
      <c r="C18" s="835" t="str">
        <f>+Translations!A276</f>
        <v>EBITDA</v>
      </c>
      <c r="D18" s="836"/>
      <c r="E18" s="123">
        <f>IFERROR((E7+E8-E9-E17)/(E7+E8),0)</f>
        <v>0</v>
      </c>
      <c r="F18" s="123">
        <f t="shared" ref="F18:X18" si="3">IFERROR((F7+F8-F9-F17)/(F7+F8),0)</f>
        <v>0</v>
      </c>
      <c r="G18" s="123">
        <f t="shared" si="3"/>
        <v>0</v>
      </c>
      <c r="H18" s="123">
        <f t="shared" si="3"/>
        <v>0</v>
      </c>
      <c r="I18" s="123">
        <f t="shared" si="3"/>
        <v>0</v>
      </c>
      <c r="J18" s="123">
        <f t="shared" si="3"/>
        <v>0</v>
      </c>
      <c r="K18" s="123">
        <f t="shared" si="3"/>
        <v>0</v>
      </c>
      <c r="L18" s="123">
        <f t="shared" si="3"/>
        <v>0</v>
      </c>
      <c r="M18" s="123">
        <f t="shared" si="3"/>
        <v>0</v>
      </c>
      <c r="N18" s="123">
        <f t="shared" si="3"/>
        <v>0</v>
      </c>
      <c r="O18" s="123">
        <f t="shared" si="3"/>
        <v>0</v>
      </c>
      <c r="P18" s="123">
        <f t="shared" si="3"/>
        <v>0</v>
      </c>
      <c r="Q18" s="123">
        <f t="shared" si="3"/>
        <v>0</v>
      </c>
      <c r="R18" s="123">
        <f t="shared" si="3"/>
        <v>0</v>
      </c>
      <c r="S18" s="123">
        <f t="shared" si="3"/>
        <v>0</v>
      </c>
      <c r="T18" s="123">
        <f t="shared" si="3"/>
        <v>0</v>
      </c>
      <c r="U18" s="123">
        <f t="shared" si="3"/>
        <v>0</v>
      </c>
      <c r="V18" s="123">
        <f t="shared" si="3"/>
        <v>0</v>
      </c>
      <c r="W18" s="123">
        <f t="shared" si="3"/>
        <v>0</v>
      </c>
      <c r="X18" s="123">
        <f t="shared" si="3"/>
        <v>0</v>
      </c>
      <c r="Y18" s="26"/>
      <c r="Z18" s="26"/>
    </row>
    <row r="19" spans="1:26" s="62" customFormat="1" ht="27" customHeight="1" x14ac:dyDescent="0.25">
      <c r="A19" s="26"/>
      <c r="B19" s="52"/>
      <c r="C19" s="755" t="str">
        <f>+Translations!A277</f>
        <v>5. Depreciation and amortization</v>
      </c>
      <c r="D19" s="756">
        <v>0</v>
      </c>
      <c r="E19" s="120">
        <f>+E20+E21</f>
        <v>0</v>
      </c>
      <c r="F19" s="120">
        <f t="shared" ref="F19:S19" si="4">+F20+F21</f>
        <v>0</v>
      </c>
      <c r="G19" s="120">
        <f t="shared" si="4"/>
        <v>0</v>
      </c>
      <c r="H19" s="120">
        <f t="shared" si="4"/>
        <v>0</v>
      </c>
      <c r="I19" s="120">
        <f t="shared" si="4"/>
        <v>0</v>
      </c>
      <c r="J19" s="120">
        <f t="shared" si="4"/>
        <v>0</v>
      </c>
      <c r="K19" s="120">
        <f t="shared" si="4"/>
        <v>0</v>
      </c>
      <c r="L19" s="120">
        <f t="shared" si="4"/>
        <v>0</v>
      </c>
      <c r="M19" s="120">
        <f t="shared" si="4"/>
        <v>0</v>
      </c>
      <c r="N19" s="120">
        <f t="shared" si="4"/>
        <v>0</v>
      </c>
      <c r="O19" s="120">
        <f t="shared" si="4"/>
        <v>0</v>
      </c>
      <c r="P19" s="120">
        <f t="shared" si="4"/>
        <v>0</v>
      </c>
      <c r="Q19" s="120">
        <f t="shared" si="4"/>
        <v>0</v>
      </c>
      <c r="R19" s="120">
        <f t="shared" si="4"/>
        <v>0</v>
      </c>
      <c r="S19" s="120">
        <f t="shared" si="4"/>
        <v>0</v>
      </c>
      <c r="T19" s="120">
        <f t="shared" ref="T19:X19" si="5">+T20+T21</f>
        <v>0</v>
      </c>
      <c r="U19" s="120">
        <f t="shared" si="5"/>
        <v>0</v>
      </c>
      <c r="V19" s="120">
        <f t="shared" si="5"/>
        <v>0</v>
      </c>
      <c r="W19" s="120">
        <f t="shared" si="5"/>
        <v>0</v>
      </c>
      <c r="X19" s="120">
        <f t="shared" si="5"/>
        <v>0</v>
      </c>
      <c r="Y19" s="26"/>
      <c r="Z19" s="26"/>
    </row>
    <row r="20" spans="1:26" s="62" customFormat="1" ht="27" customHeight="1" x14ac:dyDescent="0.25">
      <c r="A20" s="26"/>
      <c r="B20" s="52"/>
      <c r="C20" s="840" t="str">
        <f>+Translations!A278</f>
        <v>1. Intangible assets</v>
      </c>
      <c r="D20" s="841" t="e">
        <v>#REF!</v>
      </c>
      <c r="E20" s="98">
        <f>+Assets!G44</f>
        <v>0</v>
      </c>
      <c r="F20" s="98">
        <f>+Assets!H44</f>
        <v>0</v>
      </c>
      <c r="G20" s="98">
        <f>+Assets!I44</f>
        <v>0</v>
      </c>
      <c r="H20" s="98">
        <f>+Assets!J44</f>
        <v>0</v>
      </c>
      <c r="I20" s="98">
        <f>+Assets!K44</f>
        <v>0</v>
      </c>
      <c r="J20" s="98">
        <f>+Assets!L44</f>
        <v>0</v>
      </c>
      <c r="K20" s="98">
        <f>+Assets!M44</f>
        <v>0</v>
      </c>
      <c r="L20" s="98">
        <f>+Assets!N44</f>
        <v>0</v>
      </c>
      <c r="M20" s="98">
        <f>+Assets!O44</f>
        <v>0</v>
      </c>
      <c r="N20" s="98">
        <f>+Assets!P44</f>
        <v>0</v>
      </c>
      <c r="O20" s="98">
        <f>+Assets!Q44</f>
        <v>0</v>
      </c>
      <c r="P20" s="98">
        <f>+Assets!R44</f>
        <v>0</v>
      </c>
      <c r="Q20" s="98">
        <f>+Assets!S44</f>
        <v>0</v>
      </c>
      <c r="R20" s="98">
        <f>+Assets!T44</f>
        <v>0</v>
      </c>
      <c r="S20" s="98">
        <f>+Assets!U44</f>
        <v>0</v>
      </c>
      <c r="T20" s="98">
        <f>+Assets!V44</f>
        <v>0</v>
      </c>
      <c r="U20" s="98">
        <f>+Assets!W44</f>
        <v>0</v>
      </c>
      <c r="V20" s="98">
        <f>+Assets!X44</f>
        <v>0</v>
      </c>
      <c r="W20" s="98">
        <f>+Assets!Y44</f>
        <v>0</v>
      </c>
      <c r="X20" s="98">
        <f>+Assets!Z44</f>
        <v>0</v>
      </c>
      <c r="Y20" s="26"/>
      <c r="Z20" s="26"/>
    </row>
    <row r="21" spans="1:26" s="62" customFormat="1" ht="27" customHeight="1" x14ac:dyDescent="0.25">
      <c r="A21" s="26"/>
      <c r="B21" s="52"/>
      <c r="C21" s="840" t="str">
        <f>+Translations!A279</f>
        <v>2. Property, plant and equipment</v>
      </c>
      <c r="D21" s="841" t="e">
        <v>#REF!</v>
      </c>
      <c r="E21" s="98">
        <f>SUM(E22:E23)</f>
        <v>0</v>
      </c>
      <c r="F21" s="98">
        <f t="shared" ref="F21:X21" si="6">SUM(F22:F23)</f>
        <v>0</v>
      </c>
      <c r="G21" s="98">
        <f t="shared" si="6"/>
        <v>0</v>
      </c>
      <c r="H21" s="98">
        <f t="shared" si="6"/>
        <v>0</v>
      </c>
      <c r="I21" s="98">
        <f t="shared" si="6"/>
        <v>0</v>
      </c>
      <c r="J21" s="98">
        <f t="shared" si="6"/>
        <v>0</v>
      </c>
      <c r="K21" s="98">
        <f t="shared" si="6"/>
        <v>0</v>
      </c>
      <c r="L21" s="98">
        <f t="shared" si="6"/>
        <v>0</v>
      </c>
      <c r="M21" s="98">
        <f t="shared" si="6"/>
        <v>0</v>
      </c>
      <c r="N21" s="98">
        <f t="shared" si="6"/>
        <v>0</v>
      </c>
      <c r="O21" s="98">
        <f t="shared" si="6"/>
        <v>0</v>
      </c>
      <c r="P21" s="98">
        <f t="shared" si="6"/>
        <v>0</v>
      </c>
      <c r="Q21" s="98">
        <f t="shared" si="6"/>
        <v>0</v>
      </c>
      <c r="R21" s="98">
        <f t="shared" si="6"/>
        <v>0</v>
      </c>
      <c r="S21" s="98">
        <f t="shared" si="6"/>
        <v>0</v>
      </c>
      <c r="T21" s="98">
        <f t="shared" si="6"/>
        <v>0</v>
      </c>
      <c r="U21" s="98">
        <f t="shared" si="6"/>
        <v>0</v>
      </c>
      <c r="V21" s="98">
        <f t="shared" si="6"/>
        <v>0</v>
      </c>
      <c r="W21" s="98">
        <f t="shared" si="6"/>
        <v>0</v>
      </c>
      <c r="X21" s="98">
        <f t="shared" si="6"/>
        <v>0</v>
      </c>
      <c r="Y21" s="26"/>
      <c r="Z21" s="26"/>
    </row>
    <row r="22" spans="1:26" s="62" customFormat="1" ht="27" customHeight="1" x14ac:dyDescent="0.25">
      <c r="A22" s="26"/>
      <c r="B22" s="52"/>
      <c r="C22" s="842" t="str">
        <f>+Translations!A280</f>
        <v>2.1. Buildings and constructions</v>
      </c>
      <c r="D22" s="843" t="e">
        <v>#REF!</v>
      </c>
      <c r="E22" s="98">
        <f>+Assets!G45</f>
        <v>0</v>
      </c>
      <c r="F22" s="98">
        <f>+Assets!H45</f>
        <v>0</v>
      </c>
      <c r="G22" s="98">
        <f>+Assets!I45</f>
        <v>0</v>
      </c>
      <c r="H22" s="98">
        <f>+Assets!J45</f>
        <v>0</v>
      </c>
      <c r="I22" s="98">
        <f>+Assets!K45</f>
        <v>0</v>
      </c>
      <c r="J22" s="98">
        <f>+Assets!L45</f>
        <v>0</v>
      </c>
      <c r="K22" s="98">
        <f>+Assets!M45</f>
        <v>0</v>
      </c>
      <c r="L22" s="98">
        <f>+Assets!N45</f>
        <v>0</v>
      </c>
      <c r="M22" s="98">
        <f>+Assets!O45</f>
        <v>0</v>
      </c>
      <c r="N22" s="98">
        <f>+Assets!P45</f>
        <v>0</v>
      </c>
      <c r="O22" s="98">
        <f>+Assets!Q45</f>
        <v>0</v>
      </c>
      <c r="P22" s="98">
        <f>+Assets!R45</f>
        <v>0</v>
      </c>
      <c r="Q22" s="98">
        <f>+Assets!S45</f>
        <v>0</v>
      </c>
      <c r="R22" s="98">
        <f>+Assets!T45</f>
        <v>0</v>
      </c>
      <c r="S22" s="98">
        <f>+Assets!U45</f>
        <v>0</v>
      </c>
      <c r="T22" s="98">
        <f>+Assets!V45</f>
        <v>0</v>
      </c>
      <c r="U22" s="98">
        <f>+Assets!W45</f>
        <v>0</v>
      </c>
      <c r="V22" s="98">
        <f>+Assets!X45</f>
        <v>0</v>
      </c>
      <c r="W22" s="98">
        <f>+Assets!Y45</f>
        <v>0</v>
      </c>
      <c r="X22" s="98">
        <f>+Assets!Z45</f>
        <v>0</v>
      </c>
      <c r="Y22" s="26"/>
      <c r="Z22" s="26"/>
    </row>
    <row r="23" spans="1:26" s="62" customFormat="1" ht="27" customHeight="1" x14ac:dyDescent="0.25">
      <c r="A23" s="26"/>
      <c r="B23" s="52"/>
      <c r="C23" s="844" t="str">
        <f>+Translations!A281</f>
        <v>2.2. Equipment, plant, vehicles, mechanization</v>
      </c>
      <c r="D23" s="845" t="e">
        <v>#REF!</v>
      </c>
      <c r="E23" s="115">
        <f>+Assets!G46</f>
        <v>0</v>
      </c>
      <c r="F23" s="115">
        <f>+Assets!H46</f>
        <v>0</v>
      </c>
      <c r="G23" s="115">
        <f>+Assets!I46</f>
        <v>0</v>
      </c>
      <c r="H23" s="115">
        <f>+Assets!J46</f>
        <v>0</v>
      </c>
      <c r="I23" s="115">
        <f>+Assets!K46</f>
        <v>0</v>
      </c>
      <c r="J23" s="115">
        <f>+Assets!L46</f>
        <v>0</v>
      </c>
      <c r="K23" s="115">
        <f>+Assets!M46</f>
        <v>0</v>
      </c>
      <c r="L23" s="115">
        <f>+Assets!N46</f>
        <v>0</v>
      </c>
      <c r="M23" s="115">
        <f>+Assets!O46</f>
        <v>0</v>
      </c>
      <c r="N23" s="115">
        <f>+Assets!P46</f>
        <v>0</v>
      </c>
      <c r="O23" s="115">
        <f>+Assets!Q46</f>
        <v>0</v>
      </c>
      <c r="P23" s="115">
        <f>+Assets!R46</f>
        <v>0</v>
      </c>
      <c r="Q23" s="115">
        <f>+Assets!S46</f>
        <v>0</v>
      </c>
      <c r="R23" s="115">
        <f>+Assets!T46</f>
        <v>0</v>
      </c>
      <c r="S23" s="115">
        <f>+Assets!U46</f>
        <v>0</v>
      </c>
      <c r="T23" s="115">
        <f>+Assets!V46</f>
        <v>0</v>
      </c>
      <c r="U23" s="115">
        <f>+Assets!W46</f>
        <v>0</v>
      </c>
      <c r="V23" s="115">
        <f>+Assets!X46</f>
        <v>0</v>
      </c>
      <c r="W23" s="115">
        <f>+Assets!Y46</f>
        <v>0</v>
      </c>
      <c r="X23" s="115">
        <f>+Assets!Z46</f>
        <v>0</v>
      </c>
      <c r="Y23" s="26"/>
      <c r="Z23" s="26"/>
    </row>
    <row r="24" spans="1:26" s="62" customFormat="1" ht="27" customHeight="1" x14ac:dyDescent="0.25">
      <c r="A24" s="26"/>
      <c r="B24" s="52"/>
      <c r="C24" s="835" t="str">
        <f>+Translations!A282</f>
        <v>EBIT</v>
      </c>
      <c r="D24" s="836"/>
      <c r="E24" s="123">
        <f>IFERROR((E7+E8-E9-E17-E19)/(E7+E8),0)</f>
        <v>0</v>
      </c>
      <c r="F24" s="123">
        <f t="shared" ref="F24:X24" si="7">IFERROR((F7+F8-F9-F17-F19)/(F7+F8),0)</f>
        <v>0</v>
      </c>
      <c r="G24" s="123">
        <f t="shared" si="7"/>
        <v>0</v>
      </c>
      <c r="H24" s="123">
        <f t="shared" si="7"/>
        <v>0</v>
      </c>
      <c r="I24" s="123">
        <f t="shared" si="7"/>
        <v>0</v>
      </c>
      <c r="J24" s="123">
        <f t="shared" si="7"/>
        <v>0</v>
      </c>
      <c r="K24" s="123">
        <f t="shared" si="7"/>
        <v>0</v>
      </c>
      <c r="L24" s="123">
        <f t="shared" si="7"/>
        <v>0</v>
      </c>
      <c r="M24" s="123">
        <f t="shared" si="7"/>
        <v>0</v>
      </c>
      <c r="N24" s="123">
        <f t="shared" si="7"/>
        <v>0</v>
      </c>
      <c r="O24" s="123">
        <f t="shared" si="7"/>
        <v>0</v>
      </c>
      <c r="P24" s="123">
        <f t="shared" si="7"/>
        <v>0</v>
      </c>
      <c r="Q24" s="123">
        <f t="shared" si="7"/>
        <v>0</v>
      </c>
      <c r="R24" s="123">
        <f t="shared" si="7"/>
        <v>0</v>
      </c>
      <c r="S24" s="123">
        <f t="shared" si="7"/>
        <v>0</v>
      </c>
      <c r="T24" s="123">
        <f t="shared" si="7"/>
        <v>0</v>
      </c>
      <c r="U24" s="123">
        <f t="shared" si="7"/>
        <v>0</v>
      </c>
      <c r="V24" s="123">
        <f t="shared" si="7"/>
        <v>0</v>
      </c>
      <c r="W24" s="123">
        <f t="shared" si="7"/>
        <v>0</v>
      </c>
      <c r="X24" s="123">
        <f t="shared" si="7"/>
        <v>0</v>
      </c>
      <c r="Y24" s="26"/>
      <c r="Z24" s="26"/>
    </row>
    <row r="25" spans="1:26" s="62" customFormat="1" ht="27" customHeight="1" x14ac:dyDescent="0.25">
      <c r="A25" s="26"/>
      <c r="B25" s="52"/>
      <c r="C25" s="755" t="str">
        <f>+Translations!A283</f>
        <v>6. Revenues from financial activities</v>
      </c>
      <c r="D25" s="756" t="e">
        <v>#REF!</v>
      </c>
      <c r="E25" s="428">
        <f>+Revenues_!F14</f>
        <v>0</v>
      </c>
      <c r="F25" s="428">
        <f>+Revenues_!G14</f>
        <v>0</v>
      </c>
      <c r="G25" s="428">
        <f>+Revenues_!H14</f>
        <v>0</v>
      </c>
      <c r="H25" s="428">
        <f>+Revenues_!I14</f>
        <v>0</v>
      </c>
      <c r="I25" s="428">
        <f>+Revenues_!J14</f>
        <v>0</v>
      </c>
      <c r="J25" s="428">
        <f>+Revenues_!K14</f>
        <v>0</v>
      </c>
      <c r="K25" s="428">
        <f>+Revenues_!L14</f>
        <v>0</v>
      </c>
      <c r="L25" s="428">
        <f>+Revenues_!M14</f>
        <v>0</v>
      </c>
      <c r="M25" s="428">
        <f>+Revenues_!N14</f>
        <v>0</v>
      </c>
      <c r="N25" s="428">
        <f>+Revenues_!O14</f>
        <v>0</v>
      </c>
      <c r="O25" s="428">
        <f>+Revenues_!P14</f>
        <v>100</v>
      </c>
      <c r="P25" s="428">
        <f>+Revenues_!Q14</f>
        <v>100</v>
      </c>
      <c r="Q25" s="428">
        <f>+Revenues_!R14</f>
        <v>100</v>
      </c>
      <c r="R25" s="428">
        <f>+Revenues_!S14</f>
        <v>100</v>
      </c>
      <c r="S25" s="428">
        <f>+Revenues_!T14</f>
        <v>100</v>
      </c>
      <c r="T25" s="428">
        <f>+Revenues_!U14</f>
        <v>100</v>
      </c>
      <c r="U25" s="428">
        <f>+Revenues_!V14</f>
        <v>100</v>
      </c>
      <c r="V25" s="428">
        <f>+Revenues_!W14</f>
        <v>100</v>
      </c>
      <c r="W25" s="428">
        <f>+Revenues_!X14</f>
        <v>100</v>
      </c>
      <c r="X25" s="428">
        <f>+Revenues_!Y14</f>
        <v>100</v>
      </c>
      <c r="Y25" s="26"/>
      <c r="Z25" s="26"/>
    </row>
    <row r="26" spans="1:26" s="62" customFormat="1" ht="27" customHeight="1" x14ac:dyDescent="0.25">
      <c r="A26" s="26"/>
      <c r="B26" s="52"/>
      <c r="C26" s="757" t="str">
        <f>+Translations!A284</f>
        <v>7. Financial costs</v>
      </c>
      <c r="D26" s="759" t="e">
        <v>#REF!</v>
      </c>
      <c r="E26" s="121">
        <f>+Operating_costs!G18</f>
        <v>0</v>
      </c>
      <c r="F26" s="121">
        <f>+Operating_costs!H18</f>
        <v>0</v>
      </c>
      <c r="G26" s="121">
        <f>+Operating_costs!I18</f>
        <v>0</v>
      </c>
      <c r="H26" s="121">
        <f>+Operating_costs!J18</f>
        <v>0</v>
      </c>
      <c r="I26" s="121">
        <f>+Operating_costs!K18</f>
        <v>0</v>
      </c>
      <c r="J26" s="121">
        <f>+Operating_costs!L18</f>
        <v>0</v>
      </c>
      <c r="K26" s="121">
        <f>+Operating_costs!M18</f>
        <v>0</v>
      </c>
      <c r="L26" s="121">
        <f>+Operating_costs!N18</f>
        <v>0</v>
      </c>
      <c r="M26" s="121">
        <f>+Operating_costs!O18</f>
        <v>0</v>
      </c>
      <c r="N26" s="121">
        <f>+Operating_costs!P18</f>
        <v>0</v>
      </c>
      <c r="O26" s="121">
        <f>+Operating_costs!Q18</f>
        <v>0</v>
      </c>
      <c r="P26" s="121">
        <f>+Operating_costs!R18</f>
        <v>0</v>
      </c>
      <c r="Q26" s="121">
        <f>+Operating_costs!S18</f>
        <v>0</v>
      </c>
      <c r="R26" s="121">
        <f>+Operating_costs!T18</f>
        <v>0</v>
      </c>
      <c r="S26" s="121">
        <f>+Operating_costs!U18</f>
        <v>0</v>
      </c>
      <c r="T26" s="121">
        <f>+Operating_costs!V18</f>
        <v>0</v>
      </c>
      <c r="U26" s="121">
        <f>+Operating_costs!W18</f>
        <v>0</v>
      </c>
      <c r="V26" s="121">
        <f>+Operating_costs!X18</f>
        <v>0</v>
      </c>
      <c r="W26" s="121">
        <f>+Operating_costs!Y18</f>
        <v>0</v>
      </c>
      <c r="X26" s="121">
        <f>+Operating_costs!Z18</f>
        <v>0</v>
      </c>
      <c r="Y26" s="26"/>
      <c r="Z26" s="26"/>
    </row>
    <row r="27" spans="1:26" s="62" customFormat="1" ht="27" customHeight="1" x14ac:dyDescent="0.25">
      <c r="A27" s="26"/>
      <c r="B27" s="52"/>
      <c r="C27" s="757" t="str">
        <f>+Translations!A285</f>
        <v>8. Other revenues and gains</v>
      </c>
      <c r="D27" s="759" t="e">
        <v>#REF!</v>
      </c>
      <c r="E27" s="429">
        <f>+Revenues_!F15</f>
        <v>0</v>
      </c>
      <c r="F27" s="429">
        <f>+Revenues_!G15</f>
        <v>0</v>
      </c>
      <c r="G27" s="429">
        <f>+Revenues_!H15</f>
        <v>0</v>
      </c>
      <c r="H27" s="429">
        <f>+Revenues_!I15</f>
        <v>0</v>
      </c>
      <c r="I27" s="429">
        <f>+Revenues_!J15</f>
        <v>0</v>
      </c>
      <c r="J27" s="429">
        <f>+Revenues_!K15</f>
        <v>0</v>
      </c>
      <c r="K27" s="429">
        <f>+Revenues_!L15</f>
        <v>0</v>
      </c>
      <c r="L27" s="429">
        <f>+Revenues_!M15</f>
        <v>0</v>
      </c>
      <c r="M27" s="429">
        <f>+Revenues_!N15</f>
        <v>0</v>
      </c>
      <c r="N27" s="429">
        <f>+Revenues_!O15</f>
        <v>0</v>
      </c>
      <c r="O27" s="429">
        <f>+Revenues_!P15</f>
        <v>100</v>
      </c>
      <c r="P27" s="429">
        <f>+Revenues_!Q15</f>
        <v>100</v>
      </c>
      <c r="Q27" s="429">
        <f>+Revenues_!R15</f>
        <v>100</v>
      </c>
      <c r="R27" s="429">
        <f>+Revenues_!S15</f>
        <v>100</v>
      </c>
      <c r="S27" s="429">
        <f>+Revenues_!T15</f>
        <v>100</v>
      </c>
      <c r="T27" s="429">
        <f>+Revenues_!U15</f>
        <v>100</v>
      </c>
      <c r="U27" s="429">
        <f>+Revenues_!V15</f>
        <v>100</v>
      </c>
      <c r="V27" s="429">
        <f>+Revenues_!W15</f>
        <v>100</v>
      </c>
      <c r="W27" s="429">
        <f>+Revenues_!X15</f>
        <v>100</v>
      </c>
      <c r="X27" s="429">
        <f>+Revenues_!Y15</f>
        <v>100</v>
      </c>
      <c r="Y27" s="26"/>
      <c r="Z27" s="26"/>
    </row>
    <row r="28" spans="1:26" s="62" customFormat="1" ht="27" customHeight="1" x14ac:dyDescent="0.25">
      <c r="A28" s="26"/>
      <c r="B28" s="52"/>
      <c r="C28" s="757" t="str">
        <f>+Translations!A286</f>
        <v>9. Other expenses and losses</v>
      </c>
      <c r="D28" s="759" t="e">
        <v>#REF!</v>
      </c>
      <c r="E28" s="428">
        <f>+Operating_costs!G19</f>
        <v>0</v>
      </c>
      <c r="F28" s="428">
        <f>+Operating_costs!H19</f>
        <v>0</v>
      </c>
      <c r="G28" s="428">
        <f>+Operating_costs!I19</f>
        <v>0</v>
      </c>
      <c r="H28" s="428">
        <f>+Operating_costs!J19</f>
        <v>0</v>
      </c>
      <c r="I28" s="428">
        <f>+Operating_costs!K19</f>
        <v>0</v>
      </c>
      <c r="J28" s="428">
        <f>+Operating_costs!L19</f>
        <v>0</v>
      </c>
      <c r="K28" s="428">
        <f>+Operating_costs!M19</f>
        <v>0</v>
      </c>
      <c r="L28" s="428">
        <f>+Operating_costs!N19</f>
        <v>0</v>
      </c>
      <c r="M28" s="428">
        <f>+Operating_costs!O19</f>
        <v>0</v>
      </c>
      <c r="N28" s="428">
        <f>+Operating_costs!P19</f>
        <v>0</v>
      </c>
      <c r="O28" s="428">
        <f>+Operating_costs!Q19</f>
        <v>0</v>
      </c>
      <c r="P28" s="428">
        <f>+Operating_costs!R19</f>
        <v>0</v>
      </c>
      <c r="Q28" s="428">
        <f>+Operating_costs!S19</f>
        <v>0</v>
      </c>
      <c r="R28" s="428">
        <f>+Operating_costs!T19</f>
        <v>0</v>
      </c>
      <c r="S28" s="428">
        <f>+Operating_costs!U19</f>
        <v>0</v>
      </c>
      <c r="T28" s="428">
        <f>+Operating_costs!V19</f>
        <v>0</v>
      </c>
      <c r="U28" s="428">
        <f>+Operating_costs!W19</f>
        <v>0</v>
      </c>
      <c r="V28" s="428">
        <f>+Operating_costs!X19</f>
        <v>0</v>
      </c>
      <c r="W28" s="428">
        <f>+Operating_costs!Y19</f>
        <v>0</v>
      </c>
      <c r="X28" s="428">
        <f>+Operating_costs!Z19</f>
        <v>0</v>
      </c>
      <c r="Y28" s="26"/>
      <c r="Z28" s="26"/>
    </row>
    <row r="29" spans="1:26" s="62" customFormat="1" ht="27" customHeight="1" x14ac:dyDescent="0.25">
      <c r="A29" s="26"/>
      <c r="B29" s="52"/>
      <c r="C29" s="837" t="str">
        <f>+Translations!A287</f>
        <v>10. INCOME BEFORE TAXES</v>
      </c>
      <c r="D29" s="838">
        <v>0</v>
      </c>
      <c r="E29" s="124">
        <f t="shared" ref="E29:X29" si="8">E7+E8-E9-E17-E19+E25-E26+E27-E28</f>
        <v>0</v>
      </c>
      <c r="F29" s="124">
        <f t="shared" si="8"/>
        <v>0</v>
      </c>
      <c r="G29" s="124">
        <f t="shared" si="8"/>
        <v>0</v>
      </c>
      <c r="H29" s="124">
        <f t="shared" si="8"/>
        <v>0</v>
      </c>
      <c r="I29" s="124">
        <f t="shared" si="8"/>
        <v>0</v>
      </c>
      <c r="J29" s="124">
        <f t="shared" si="8"/>
        <v>0</v>
      </c>
      <c r="K29" s="124">
        <f t="shared" si="8"/>
        <v>0</v>
      </c>
      <c r="L29" s="124">
        <f t="shared" si="8"/>
        <v>0</v>
      </c>
      <c r="M29" s="124">
        <f t="shared" si="8"/>
        <v>0</v>
      </c>
      <c r="N29" s="124">
        <f t="shared" si="8"/>
        <v>0</v>
      </c>
      <c r="O29" s="124">
        <f t="shared" si="8"/>
        <v>200</v>
      </c>
      <c r="P29" s="124">
        <f t="shared" si="8"/>
        <v>200</v>
      </c>
      <c r="Q29" s="124">
        <f t="shared" si="8"/>
        <v>200</v>
      </c>
      <c r="R29" s="124">
        <f t="shared" si="8"/>
        <v>200</v>
      </c>
      <c r="S29" s="124">
        <f t="shared" si="8"/>
        <v>200</v>
      </c>
      <c r="T29" s="124">
        <f t="shared" si="8"/>
        <v>200</v>
      </c>
      <c r="U29" s="124">
        <f t="shared" si="8"/>
        <v>200</v>
      </c>
      <c r="V29" s="124">
        <f t="shared" si="8"/>
        <v>200</v>
      </c>
      <c r="W29" s="124">
        <f t="shared" si="8"/>
        <v>200</v>
      </c>
      <c r="X29" s="124">
        <f t="shared" si="8"/>
        <v>200</v>
      </c>
      <c r="Y29" s="26"/>
      <c r="Z29" s="26"/>
    </row>
    <row r="30" spans="1:26" s="62" customFormat="1" ht="27" customHeight="1" x14ac:dyDescent="0.25">
      <c r="A30" s="26"/>
      <c r="B30" s="52"/>
      <c r="C30" s="835" t="str">
        <f>+Translations!A288</f>
        <v>EBT</v>
      </c>
      <c r="D30" s="836"/>
      <c r="E30" s="123">
        <f>IFERROR((E29)/(E7+E8),0)</f>
        <v>0</v>
      </c>
      <c r="F30" s="123">
        <f t="shared" ref="F30:X30" si="9">IFERROR((F29)/(F7+F8),0)</f>
        <v>0</v>
      </c>
      <c r="G30" s="123">
        <f t="shared" si="9"/>
        <v>0</v>
      </c>
      <c r="H30" s="123">
        <f t="shared" si="9"/>
        <v>0</v>
      </c>
      <c r="I30" s="123">
        <f t="shared" si="9"/>
        <v>0</v>
      </c>
      <c r="J30" s="123">
        <f t="shared" si="9"/>
        <v>0</v>
      </c>
      <c r="K30" s="123">
        <f t="shared" si="9"/>
        <v>0</v>
      </c>
      <c r="L30" s="123">
        <f t="shared" si="9"/>
        <v>0</v>
      </c>
      <c r="M30" s="123">
        <f t="shared" si="9"/>
        <v>0</v>
      </c>
      <c r="N30" s="123">
        <f t="shared" si="9"/>
        <v>0</v>
      </c>
      <c r="O30" s="123">
        <f t="shared" si="9"/>
        <v>0.04</v>
      </c>
      <c r="P30" s="123">
        <f t="shared" si="9"/>
        <v>0.04</v>
      </c>
      <c r="Q30" s="123">
        <f t="shared" si="9"/>
        <v>0.04</v>
      </c>
      <c r="R30" s="123">
        <f t="shared" si="9"/>
        <v>0.04</v>
      </c>
      <c r="S30" s="123">
        <f t="shared" si="9"/>
        <v>0.04</v>
      </c>
      <c r="T30" s="123">
        <f t="shared" si="9"/>
        <v>0.04</v>
      </c>
      <c r="U30" s="123">
        <f t="shared" si="9"/>
        <v>0.04</v>
      </c>
      <c r="V30" s="123">
        <f t="shared" si="9"/>
        <v>0.04</v>
      </c>
      <c r="W30" s="123">
        <f t="shared" si="9"/>
        <v>0.04</v>
      </c>
      <c r="X30" s="123">
        <f t="shared" si="9"/>
        <v>0.04</v>
      </c>
      <c r="Y30" s="26"/>
      <c r="Z30" s="26"/>
    </row>
    <row r="31" spans="1:26" s="62" customFormat="1" ht="27" customHeight="1" x14ac:dyDescent="0.25">
      <c r="A31" s="26"/>
      <c r="B31" s="52"/>
      <c r="C31" s="755" t="str">
        <f>+Translations!A289</f>
        <v>11. Income taxes</v>
      </c>
      <c r="D31" s="756" t="e">
        <v>#REF!</v>
      </c>
      <c r="E31" s="122">
        <f>IF(E29&gt;0,'Other parameters'!$C$15*E29,0)</f>
        <v>0</v>
      </c>
      <c r="F31" s="122">
        <f>IF(F29&gt;0,'Other parameters'!$C$15*F29,0)</f>
        <v>0</v>
      </c>
      <c r="G31" s="122">
        <f>IF(G29&gt;0,'Other parameters'!$C$15*G29,0)</f>
        <v>0</v>
      </c>
      <c r="H31" s="122">
        <f>IF(H29&gt;0,'Other parameters'!$C$15*H29,0)</f>
        <v>0</v>
      </c>
      <c r="I31" s="122">
        <f>IF(I29&gt;0,'Other parameters'!$C$15*I29,0)</f>
        <v>0</v>
      </c>
      <c r="J31" s="122">
        <f>IF(J29&gt;0,'Other parameters'!$C$15*J29,0)</f>
        <v>0</v>
      </c>
      <c r="K31" s="122">
        <f>IF(K29&gt;0,'Other parameters'!$C$15*K29,0)</f>
        <v>0</v>
      </c>
      <c r="L31" s="122">
        <f>IF(L29&gt;0,'Other parameters'!$C$15*L29,0)</f>
        <v>0</v>
      </c>
      <c r="M31" s="122">
        <f>IF(M29&gt;0,'Other parameters'!$C$15*M29,0)</f>
        <v>0</v>
      </c>
      <c r="N31" s="122">
        <f>IF(N29&gt;0,'Other parameters'!$C$15*N29,0)</f>
        <v>0</v>
      </c>
      <c r="O31" s="122">
        <f>IF(O29&gt;0,'Other parameters'!$C$15*O29,0)</f>
        <v>40</v>
      </c>
      <c r="P31" s="122">
        <f>IF(P29&gt;0,'Other parameters'!$C$15*P29,0)</f>
        <v>40</v>
      </c>
      <c r="Q31" s="122">
        <f>IF(Q29&gt;0,'Other parameters'!$C$15*Q29,0)</f>
        <v>40</v>
      </c>
      <c r="R31" s="122">
        <f>IF(R29&gt;0,'Other parameters'!$C$15*R29,0)</f>
        <v>40</v>
      </c>
      <c r="S31" s="122">
        <f>IF(S29&gt;0,'Other parameters'!$C$15*S29,0)</f>
        <v>40</v>
      </c>
      <c r="T31" s="122">
        <f>IF(T29&gt;0,'Other parameters'!$C$15*T29,0)</f>
        <v>40</v>
      </c>
      <c r="U31" s="122">
        <f>IF(U29&gt;0,'Other parameters'!$C$15*U29,0)</f>
        <v>40</v>
      </c>
      <c r="V31" s="122">
        <f>IF(V29&gt;0,'Other parameters'!$C$15*V29,0)</f>
        <v>40</v>
      </c>
      <c r="W31" s="122">
        <f>IF(W29&gt;0,'Other parameters'!$C$15*W29,0)</f>
        <v>40</v>
      </c>
      <c r="X31" s="122">
        <f>IF(X29&gt;0,'Other parameters'!$C$15*X29,0)</f>
        <v>40</v>
      </c>
      <c r="Y31" s="26"/>
      <c r="Z31" s="26"/>
    </row>
    <row r="32" spans="1:26" s="62" customFormat="1" ht="27" customHeight="1" x14ac:dyDescent="0.25">
      <c r="A32" s="26"/>
      <c r="B32" s="52"/>
      <c r="C32" s="839" t="str">
        <f>+Translations!A290</f>
        <v>12. NET INCOME</v>
      </c>
      <c r="D32" s="833">
        <v>0</v>
      </c>
      <c r="E32" s="102">
        <f>E29-E31</f>
        <v>0</v>
      </c>
      <c r="F32" s="102">
        <f t="shared" ref="F32:S32" si="10">F29-F31</f>
        <v>0</v>
      </c>
      <c r="G32" s="102">
        <f t="shared" si="10"/>
        <v>0</v>
      </c>
      <c r="H32" s="102">
        <f t="shared" si="10"/>
        <v>0</v>
      </c>
      <c r="I32" s="102">
        <f t="shared" si="10"/>
        <v>0</v>
      </c>
      <c r="J32" s="102">
        <f t="shared" si="10"/>
        <v>0</v>
      </c>
      <c r="K32" s="102">
        <f t="shared" si="10"/>
        <v>0</v>
      </c>
      <c r="L32" s="102">
        <f t="shared" si="10"/>
        <v>0</v>
      </c>
      <c r="M32" s="102">
        <f t="shared" si="10"/>
        <v>0</v>
      </c>
      <c r="N32" s="102">
        <f t="shared" si="10"/>
        <v>0</v>
      </c>
      <c r="O32" s="102">
        <f t="shared" si="10"/>
        <v>160</v>
      </c>
      <c r="P32" s="102">
        <f t="shared" si="10"/>
        <v>160</v>
      </c>
      <c r="Q32" s="102">
        <f t="shared" si="10"/>
        <v>160</v>
      </c>
      <c r="R32" s="102">
        <f t="shared" si="10"/>
        <v>160</v>
      </c>
      <c r="S32" s="102">
        <f t="shared" si="10"/>
        <v>160</v>
      </c>
      <c r="T32" s="102">
        <f t="shared" ref="T32:X32" si="11">T29-T31</f>
        <v>160</v>
      </c>
      <c r="U32" s="102">
        <f t="shared" si="11"/>
        <v>160</v>
      </c>
      <c r="V32" s="102">
        <f t="shared" si="11"/>
        <v>160</v>
      </c>
      <c r="W32" s="102">
        <f t="shared" si="11"/>
        <v>160</v>
      </c>
      <c r="X32" s="102">
        <f t="shared" si="11"/>
        <v>160</v>
      </c>
      <c r="Y32" s="26"/>
      <c r="Z32" s="26"/>
    </row>
    <row r="33" spans="1:26" s="62" customFormat="1" ht="27" customHeight="1" x14ac:dyDescent="0.25">
      <c r="A33" s="26"/>
      <c r="B33" s="52"/>
      <c r="C33" s="757" t="str">
        <f>+Translations!A291</f>
        <v>13. Number of employees</v>
      </c>
      <c r="D33" s="758"/>
      <c r="E33" s="119">
        <f>+'Operating costs'!D73</f>
        <v>0</v>
      </c>
      <c r="F33" s="119">
        <f>+'Operating costs'!E73</f>
        <v>0</v>
      </c>
      <c r="G33" s="119">
        <f>+'Operating costs'!F73</f>
        <v>0</v>
      </c>
      <c r="H33" s="119">
        <f>+'Operating costs'!G73</f>
        <v>0</v>
      </c>
      <c r="I33" s="119">
        <f>+'Operating costs'!H73</f>
        <v>0</v>
      </c>
      <c r="J33" s="119">
        <f>+'Operating costs'!I73</f>
        <v>0</v>
      </c>
      <c r="K33" s="119">
        <f>+'Operating costs'!J73</f>
        <v>0</v>
      </c>
      <c r="L33" s="119">
        <f>+'Operating costs'!K73</f>
        <v>0</v>
      </c>
      <c r="M33" s="119">
        <f>+'Operating costs'!L73</f>
        <v>0</v>
      </c>
      <c r="N33" s="119">
        <f>+'Operating costs'!M73</f>
        <v>0</v>
      </c>
      <c r="O33" s="119">
        <f>+'Operating costs'!N73</f>
        <v>0</v>
      </c>
      <c r="P33" s="119">
        <f>+'Operating costs'!O73</f>
        <v>0</v>
      </c>
      <c r="Q33" s="119">
        <f>+'Operating costs'!P73</f>
        <v>0</v>
      </c>
      <c r="R33" s="119">
        <f>+'Operating costs'!Q73</f>
        <v>0</v>
      </c>
      <c r="S33" s="119">
        <f>+'Operating costs'!R73</f>
        <v>0</v>
      </c>
      <c r="T33" s="119">
        <f>+'Operating costs'!S73</f>
        <v>0</v>
      </c>
      <c r="U33" s="119">
        <f>+'Operating costs'!T73</f>
        <v>0</v>
      </c>
      <c r="V33" s="119">
        <f>+'Operating costs'!U73</f>
        <v>0</v>
      </c>
      <c r="W33" s="119">
        <f>+'Operating costs'!V73</f>
        <v>0</v>
      </c>
      <c r="X33" s="119">
        <f>+'Operating costs'!W73</f>
        <v>0</v>
      </c>
      <c r="Y33" s="26"/>
      <c r="Z33" s="26"/>
    </row>
    <row r="34" spans="1:26" s="26" customFormat="1" ht="69" customHeight="1" x14ac:dyDescent="0.25">
      <c r="B34" s="36"/>
    </row>
    <row r="35" spans="1:26" ht="12.5" hidden="1" x14ac:dyDescent="0.25">
      <c r="A35" s="4"/>
      <c r="C35" s="4"/>
      <c r="D35" s="4"/>
      <c r="E35" s="67"/>
      <c r="F35" s="67"/>
      <c r="G35" s="67"/>
      <c r="H35" s="67"/>
      <c r="I35" s="67"/>
      <c r="J35" s="4"/>
      <c r="K35" s="4"/>
      <c r="L35" s="4"/>
      <c r="M35" s="4"/>
      <c r="N35" s="4"/>
      <c r="O35" s="4"/>
      <c r="P35" s="4"/>
      <c r="Q35" s="4"/>
      <c r="R35" s="4"/>
      <c r="S35" s="4"/>
      <c r="T35" s="4"/>
      <c r="U35" s="4"/>
      <c r="V35" s="4"/>
      <c r="W35" s="4"/>
      <c r="X35" s="4"/>
      <c r="Y35" s="4"/>
      <c r="Z35" s="4"/>
    </row>
    <row r="36" spans="1:26" ht="12.5" hidden="1" x14ac:dyDescent="0.25">
      <c r="A36" s="4"/>
      <c r="C36" s="4"/>
      <c r="D36" s="4"/>
      <c r="E36" s="4"/>
      <c r="F36" s="4"/>
      <c r="G36" s="4"/>
      <c r="H36" s="4"/>
      <c r="I36" s="4"/>
      <c r="J36" s="4"/>
      <c r="K36" s="4"/>
      <c r="L36" s="4"/>
      <c r="M36" s="4"/>
      <c r="N36" s="4"/>
      <c r="O36" s="4"/>
      <c r="P36" s="4"/>
      <c r="Q36" s="4"/>
      <c r="R36" s="4"/>
      <c r="S36" s="4"/>
      <c r="T36" s="4"/>
      <c r="U36" s="4"/>
      <c r="V36" s="4"/>
      <c r="W36" s="4"/>
      <c r="X36" s="4"/>
      <c r="Y36" s="4"/>
      <c r="Z36" s="4"/>
    </row>
    <row r="37" spans="1:26" ht="12.5" hidden="1" x14ac:dyDescent="0.25">
      <c r="A37" s="4"/>
      <c r="C37" s="4"/>
      <c r="D37" s="4"/>
      <c r="E37" s="4"/>
      <c r="F37" s="4"/>
      <c r="G37" s="4"/>
      <c r="H37" s="4"/>
      <c r="I37" s="4"/>
      <c r="J37" s="4"/>
      <c r="K37" s="4"/>
      <c r="L37" s="4"/>
      <c r="M37" s="4"/>
      <c r="N37" s="4"/>
      <c r="O37" s="4"/>
      <c r="P37" s="4"/>
      <c r="Q37" s="4"/>
      <c r="R37" s="4"/>
      <c r="S37" s="4"/>
      <c r="T37" s="4"/>
      <c r="U37" s="4"/>
      <c r="V37" s="4"/>
      <c r="W37" s="4"/>
      <c r="X37" s="4"/>
      <c r="Y37" s="4"/>
      <c r="Z37" s="4"/>
    </row>
    <row r="38" spans="1:26" ht="12.5" hidden="1" x14ac:dyDescent="0.25">
      <c r="A38" s="4"/>
      <c r="C38" s="4"/>
      <c r="D38" s="4"/>
      <c r="E38" s="4"/>
      <c r="F38" s="4"/>
      <c r="G38" s="4"/>
      <c r="H38" s="4"/>
      <c r="I38" s="4"/>
      <c r="J38" s="4"/>
      <c r="K38" s="4"/>
      <c r="L38" s="4"/>
      <c r="M38" s="4"/>
      <c r="N38" s="4"/>
      <c r="O38" s="4"/>
      <c r="P38" s="4"/>
      <c r="Q38" s="4"/>
      <c r="R38" s="4"/>
      <c r="S38" s="4"/>
      <c r="T38" s="4"/>
      <c r="U38" s="4"/>
      <c r="V38" s="4"/>
      <c r="W38" s="4"/>
      <c r="X38" s="4"/>
      <c r="Y38" s="4"/>
      <c r="Z38" s="4"/>
    </row>
    <row r="39" spans="1:26" ht="12.5" hidden="1" x14ac:dyDescent="0.25">
      <c r="A39" s="4"/>
      <c r="C39" s="4"/>
      <c r="D39" s="4"/>
      <c r="E39" s="4"/>
      <c r="F39" s="4"/>
      <c r="G39" s="4"/>
      <c r="H39" s="4"/>
      <c r="I39" s="4"/>
      <c r="J39" s="4"/>
      <c r="K39" s="4"/>
      <c r="L39" s="4"/>
      <c r="M39" s="4"/>
      <c r="N39" s="4"/>
      <c r="O39" s="4"/>
      <c r="P39" s="4"/>
      <c r="Q39" s="4"/>
      <c r="R39" s="4"/>
      <c r="S39" s="4"/>
      <c r="T39" s="4"/>
      <c r="U39" s="4"/>
      <c r="V39" s="4"/>
      <c r="W39" s="4"/>
      <c r="X39" s="4"/>
      <c r="Y39" s="4"/>
      <c r="Z39" s="4"/>
    </row>
    <row r="40" spans="1:26" ht="12.5" hidden="1" x14ac:dyDescent="0.25">
      <c r="A40" s="4"/>
      <c r="C40" s="4"/>
      <c r="D40" s="4"/>
      <c r="E40" s="4"/>
      <c r="F40" s="4"/>
      <c r="G40" s="4"/>
      <c r="H40" s="4"/>
      <c r="I40" s="4"/>
      <c r="J40" s="4"/>
      <c r="K40" s="4"/>
      <c r="L40" s="4"/>
      <c r="M40" s="4"/>
      <c r="N40" s="4"/>
      <c r="O40" s="4"/>
      <c r="P40" s="4"/>
      <c r="Q40" s="4"/>
      <c r="R40" s="4"/>
      <c r="S40" s="4"/>
      <c r="T40" s="4"/>
      <c r="U40" s="4"/>
      <c r="V40" s="4"/>
      <c r="W40" s="4"/>
      <c r="X40" s="4"/>
      <c r="Y40" s="4"/>
      <c r="Z40" s="4"/>
    </row>
    <row r="41" spans="1:26" ht="12.5" hidden="1" x14ac:dyDescent="0.25">
      <c r="A41" s="4"/>
      <c r="C41" s="4"/>
      <c r="D41" s="4"/>
      <c r="E41" s="4"/>
      <c r="F41" s="4"/>
      <c r="G41" s="4"/>
      <c r="H41" s="4"/>
      <c r="I41" s="4"/>
      <c r="J41" s="4"/>
      <c r="K41" s="4"/>
      <c r="L41" s="4"/>
      <c r="M41" s="4"/>
      <c r="N41" s="4"/>
      <c r="O41" s="4"/>
      <c r="P41" s="4"/>
      <c r="Q41" s="4"/>
      <c r="R41" s="4"/>
      <c r="S41" s="4"/>
      <c r="T41" s="4"/>
      <c r="U41" s="4"/>
      <c r="V41" s="4"/>
      <c r="W41" s="4"/>
      <c r="X41" s="4"/>
      <c r="Y41" s="4"/>
      <c r="Z41" s="4"/>
    </row>
    <row r="42" spans="1:26" ht="12.5" hidden="1" x14ac:dyDescent="0.25">
      <c r="A42" s="4"/>
      <c r="C42" s="4"/>
      <c r="D42" s="4"/>
      <c r="E42" s="4"/>
      <c r="F42" s="4"/>
      <c r="G42" s="4"/>
      <c r="H42" s="4"/>
      <c r="I42" s="4"/>
      <c r="J42" s="4"/>
      <c r="K42" s="4"/>
      <c r="L42" s="4"/>
      <c r="M42" s="4"/>
      <c r="N42" s="4"/>
      <c r="O42" s="4"/>
      <c r="P42" s="4"/>
      <c r="Q42" s="4"/>
      <c r="R42" s="4"/>
      <c r="S42" s="4"/>
      <c r="T42" s="4"/>
      <c r="U42" s="4"/>
      <c r="V42" s="4"/>
      <c r="W42" s="4"/>
      <c r="X42" s="4"/>
      <c r="Y42" s="4"/>
      <c r="Z42" s="4"/>
    </row>
    <row r="43" spans="1:26" ht="12.5" hidden="1" x14ac:dyDescent="0.25">
      <c r="A43" s="4"/>
      <c r="C43" s="4"/>
      <c r="D43" s="4"/>
      <c r="E43" s="4"/>
      <c r="F43" s="4"/>
      <c r="G43" s="4"/>
      <c r="H43" s="4"/>
      <c r="I43" s="4"/>
      <c r="J43" s="4"/>
      <c r="K43" s="4"/>
      <c r="L43" s="4"/>
      <c r="M43" s="4"/>
      <c r="N43" s="4"/>
      <c r="O43" s="4"/>
      <c r="P43" s="4"/>
      <c r="Q43" s="4"/>
      <c r="R43" s="4"/>
      <c r="S43" s="4"/>
      <c r="T43" s="4"/>
      <c r="U43" s="4"/>
      <c r="V43" s="4"/>
      <c r="W43" s="4"/>
      <c r="X43" s="4"/>
      <c r="Y43" s="4"/>
      <c r="Z43" s="4"/>
    </row>
    <row r="44" spans="1:26" ht="12.5" hidden="1" x14ac:dyDescent="0.25">
      <c r="A44" s="4"/>
      <c r="C44" s="4"/>
      <c r="D44" s="4"/>
      <c r="E44" s="4"/>
      <c r="F44" s="4"/>
      <c r="G44" s="4"/>
      <c r="H44" s="4"/>
      <c r="I44" s="4"/>
      <c r="J44" s="4"/>
      <c r="K44" s="4"/>
      <c r="L44" s="4"/>
      <c r="M44" s="4"/>
      <c r="N44" s="4"/>
      <c r="O44" s="4"/>
      <c r="P44" s="4"/>
      <c r="Q44" s="4"/>
      <c r="R44" s="4"/>
      <c r="S44" s="4"/>
      <c r="T44" s="4"/>
      <c r="U44" s="4"/>
      <c r="V44" s="4"/>
      <c r="W44" s="4"/>
      <c r="X44" s="4"/>
      <c r="Y44" s="4"/>
      <c r="Z44" s="4"/>
    </row>
    <row r="45" spans="1:26" ht="12.5" hidden="1" x14ac:dyDescent="0.25">
      <c r="A45" s="4"/>
      <c r="C45" s="4"/>
      <c r="D45" s="4"/>
      <c r="E45" s="4"/>
      <c r="F45" s="4"/>
      <c r="G45" s="4"/>
      <c r="H45" s="4"/>
      <c r="I45" s="4"/>
      <c r="J45" s="4"/>
      <c r="K45" s="4"/>
      <c r="L45" s="4"/>
      <c r="M45" s="4"/>
      <c r="N45" s="4"/>
      <c r="O45" s="4"/>
      <c r="P45" s="4"/>
      <c r="Q45" s="4"/>
      <c r="R45" s="4"/>
      <c r="S45" s="4"/>
      <c r="T45" s="4"/>
      <c r="U45" s="4"/>
      <c r="V45" s="4"/>
      <c r="W45" s="4"/>
      <c r="X45" s="4"/>
      <c r="Y45" s="4"/>
      <c r="Z45" s="4"/>
    </row>
    <row r="46" spans="1:26" ht="12.5" hidden="1" x14ac:dyDescent="0.25">
      <c r="A46" s="4"/>
      <c r="C46" s="4"/>
      <c r="D46" s="4"/>
      <c r="E46" s="4"/>
      <c r="F46" s="4"/>
      <c r="G46" s="4"/>
      <c r="H46" s="4"/>
      <c r="I46" s="4"/>
      <c r="J46" s="4"/>
      <c r="K46" s="4"/>
      <c r="L46" s="4"/>
      <c r="M46" s="4"/>
      <c r="N46" s="4"/>
      <c r="O46" s="4"/>
      <c r="P46" s="4"/>
      <c r="Q46" s="4"/>
      <c r="R46" s="4"/>
      <c r="S46" s="4"/>
      <c r="T46" s="4"/>
      <c r="U46" s="4"/>
      <c r="V46" s="4"/>
      <c r="W46" s="4"/>
      <c r="X46" s="4"/>
      <c r="Y46" s="4"/>
      <c r="Z46" s="4"/>
    </row>
    <row r="47" spans="1:26" ht="12.5" hidden="1" x14ac:dyDescent="0.25">
      <c r="A47" s="4"/>
      <c r="C47" s="4"/>
      <c r="D47" s="4"/>
      <c r="E47" s="4"/>
      <c r="F47" s="4"/>
      <c r="G47" s="4"/>
      <c r="H47" s="4"/>
      <c r="I47" s="4"/>
      <c r="J47" s="4"/>
      <c r="K47" s="4"/>
      <c r="L47" s="4"/>
      <c r="M47" s="4"/>
      <c r="N47" s="4"/>
      <c r="O47" s="4"/>
      <c r="P47" s="4"/>
      <c r="Q47" s="4"/>
      <c r="R47" s="4"/>
      <c r="S47" s="4"/>
      <c r="T47" s="4"/>
      <c r="U47" s="4"/>
      <c r="V47" s="4"/>
      <c r="W47" s="4"/>
      <c r="X47" s="4"/>
      <c r="Y47" s="4"/>
      <c r="Z47" s="4"/>
    </row>
    <row r="48" spans="1:26" ht="12.5" hidden="1" x14ac:dyDescent="0.25">
      <c r="A48" s="4"/>
      <c r="C48" s="4"/>
      <c r="D48" s="4"/>
      <c r="E48" s="4"/>
      <c r="F48" s="4"/>
      <c r="G48" s="4"/>
      <c r="H48" s="4"/>
      <c r="I48" s="4"/>
      <c r="J48" s="4"/>
      <c r="K48" s="4"/>
      <c r="L48" s="4"/>
      <c r="M48" s="4"/>
      <c r="N48" s="4"/>
      <c r="O48" s="4"/>
      <c r="P48" s="4"/>
      <c r="Q48" s="4"/>
      <c r="R48" s="4"/>
      <c r="S48" s="4"/>
      <c r="T48" s="4"/>
      <c r="U48" s="4"/>
      <c r="V48" s="4"/>
      <c r="W48" s="4"/>
      <c r="X48" s="4"/>
      <c r="Y48" s="4"/>
      <c r="Z48" s="4"/>
    </row>
    <row r="49" spans="1:26" ht="12.5" hidden="1" x14ac:dyDescent="0.25">
      <c r="A49" s="4"/>
      <c r="C49" s="4"/>
      <c r="D49" s="4"/>
      <c r="E49" s="4"/>
      <c r="F49" s="4"/>
      <c r="G49" s="4"/>
      <c r="H49" s="4"/>
      <c r="I49" s="4"/>
      <c r="J49" s="4"/>
      <c r="K49" s="4"/>
      <c r="L49" s="4"/>
      <c r="M49" s="4"/>
      <c r="N49" s="4"/>
      <c r="O49" s="4"/>
      <c r="P49" s="4"/>
      <c r="Q49" s="4"/>
      <c r="R49" s="4"/>
      <c r="S49" s="4"/>
      <c r="T49" s="4"/>
      <c r="U49" s="4"/>
      <c r="V49" s="4"/>
      <c r="W49" s="4"/>
      <c r="X49" s="4"/>
      <c r="Y49" s="4"/>
      <c r="Z49" s="4"/>
    </row>
    <row r="50" spans="1:26" ht="12.5" hidden="1" x14ac:dyDescent="0.25">
      <c r="A50" s="4"/>
      <c r="C50" s="4"/>
      <c r="D50" s="4"/>
      <c r="E50" s="4"/>
      <c r="F50" s="4"/>
      <c r="G50" s="4"/>
      <c r="H50" s="4"/>
      <c r="I50" s="4"/>
      <c r="J50" s="4"/>
      <c r="K50" s="4"/>
      <c r="L50" s="4"/>
      <c r="M50" s="4"/>
      <c r="N50" s="4"/>
      <c r="O50" s="4"/>
      <c r="P50" s="4"/>
      <c r="Q50" s="4"/>
      <c r="R50" s="4"/>
      <c r="S50" s="4"/>
      <c r="T50" s="4"/>
      <c r="U50" s="4"/>
      <c r="V50" s="4"/>
      <c r="W50" s="4"/>
      <c r="X50" s="4"/>
      <c r="Y50" s="4"/>
      <c r="Z50" s="4"/>
    </row>
    <row r="51" spans="1:26" ht="12.5" hidden="1" x14ac:dyDescent="0.25">
      <c r="A51" s="4"/>
      <c r="C51" s="4"/>
      <c r="D51" s="4"/>
      <c r="E51" s="4"/>
      <c r="F51" s="4"/>
      <c r="G51" s="4"/>
      <c r="H51" s="4"/>
      <c r="I51" s="4"/>
      <c r="J51" s="4"/>
      <c r="K51" s="4"/>
      <c r="L51" s="4"/>
      <c r="M51" s="4"/>
      <c r="N51" s="4"/>
      <c r="O51" s="4"/>
      <c r="P51" s="4"/>
      <c r="Q51" s="4"/>
      <c r="R51" s="4"/>
      <c r="S51" s="4"/>
      <c r="T51" s="4"/>
      <c r="U51" s="4"/>
      <c r="V51" s="4"/>
      <c r="W51" s="4"/>
      <c r="X51" s="4"/>
      <c r="Y51" s="4"/>
      <c r="Z51" s="4"/>
    </row>
    <row r="52" spans="1:26" ht="12.5" hidden="1" x14ac:dyDescent="0.25">
      <c r="A52" s="4"/>
      <c r="C52" s="4"/>
      <c r="D52" s="4"/>
      <c r="E52" s="4"/>
      <c r="F52" s="4"/>
      <c r="G52" s="4"/>
      <c r="H52" s="4"/>
      <c r="I52" s="4"/>
      <c r="J52" s="4"/>
      <c r="K52" s="4"/>
      <c r="L52" s="4"/>
      <c r="M52" s="4"/>
      <c r="N52" s="4"/>
      <c r="O52" s="4"/>
      <c r="P52" s="4"/>
      <c r="Q52" s="4"/>
      <c r="R52" s="4"/>
      <c r="S52" s="4"/>
      <c r="T52" s="4"/>
      <c r="U52" s="4"/>
      <c r="V52" s="4"/>
      <c r="W52" s="4"/>
      <c r="X52" s="4"/>
      <c r="Y52" s="4"/>
      <c r="Z52" s="4"/>
    </row>
    <row r="53" spans="1:26" ht="12.5" hidden="1" x14ac:dyDescent="0.25">
      <c r="A53" s="4"/>
      <c r="C53" s="4"/>
      <c r="D53" s="4"/>
      <c r="E53" s="4"/>
      <c r="F53" s="4"/>
      <c r="G53" s="4"/>
      <c r="H53" s="4"/>
      <c r="I53" s="4"/>
      <c r="J53" s="4"/>
      <c r="K53" s="4"/>
      <c r="L53" s="4"/>
      <c r="M53" s="4"/>
      <c r="N53" s="4"/>
      <c r="O53" s="4"/>
      <c r="P53" s="4"/>
      <c r="Q53" s="4"/>
      <c r="R53" s="4"/>
      <c r="S53" s="4"/>
      <c r="T53" s="4"/>
      <c r="U53" s="4"/>
      <c r="V53" s="4"/>
      <c r="W53" s="4"/>
      <c r="X53" s="4"/>
      <c r="Y53" s="4"/>
      <c r="Z53" s="4"/>
    </row>
    <row r="54" spans="1:26" ht="12.5" hidden="1" x14ac:dyDescent="0.25">
      <c r="A54" s="4"/>
      <c r="C54" s="4"/>
      <c r="D54" s="4"/>
      <c r="E54" s="4"/>
      <c r="F54" s="4"/>
      <c r="G54" s="4"/>
      <c r="H54" s="4"/>
      <c r="I54" s="4"/>
      <c r="J54" s="4"/>
      <c r="K54" s="4"/>
      <c r="L54" s="4"/>
      <c r="M54" s="4"/>
      <c r="N54" s="4"/>
      <c r="O54" s="4"/>
      <c r="P54" s="4"/>
      <c r="Q54" s="4"/>
      <c r="R54" s="4"/>
      <c r="S54" s="4"/>
      <c r="T54" s="4"/>
      <c r="U54" s="4"/>
      <c r="V54" s="4"/>
      <c r="W54" s="4"/>
      <c r="X54" s="4"/>
      <c r="Y54" s="4"/>
      <c r="Z54" s="4"/>
    </row>
    <row r="55" spans="1:26" ht="12.5" hidden="1" x14ac:dyDescent="0.25">
      <c r="A55" s="4"/>
      <c r="C55" s="4"/>
      <c r="D55" s="4"/>
      <c r="E55" s="4"/>
      <c r="F55" s="4"/>
      <c r="G55" s="4"/>
      <c r="H55" s="4"/>
      <c r="I55" s="4"/>
      <c r="J55" s="4"/>
      <c r="K55" s="4"/>
      <c r="L55" s="4"/>
      <c r="M55" s="4"/>
      <c r="N55" s="4"/>
      <c r="O55" s="4"/>
      <c r="P55" s="4"/>
      <c r="Q55" s="4"/>
      <c r="R55" s="4"/>
      <c r="S55" s="4"/>
      <c r="T55" s="4"/>
      <c r="U55" s="4"/>
      <c r="V55" s="4"/>
      <c r="W55" s="4"/>
      <c r="X55" s="4"/>
      <c r="Y55" s="4"/>
      <c r="Z55" s="4"/>
    </row>
    <row r="56" spans="1:26" ht="12.5" hidden="1" x14ac:dyDescent="0.25">
      <c r="A56" s="4"/>
      <c r="C56" s="4"/>
      <c r="D56" s="4"/>
      <c r="E56" s="4"/>
      <c r="F56" s="4"/>
      <c r="G56" s="4"/>
      <c r="H56" s="4"/>
      <c r="I56" s="4"/>
      <c r="J56" s="4"/>
      <c r="K56" s="4"/>
      <c r="L56" s="4"/>
      <c r="M56" s="4"/>
      <c r="N56" s="4"/>
      <c r="O56" s="4"/>
      <c r="P56" s="4"/>
      <c r="Q56" s="4"/>
      <c r="R56" s="4"/>
      <c r="S56" s="4"/>
      <c r="T56" s="4"/>
      <c r="U56" s="4"/>
      <c r="V56" s="4"/>
      <c r="W56" s="4"/>
      <c r="X56" s="4"/>
      <c r="Y56" s="4"/>
      <c r="Z56" s="4"/>
    </row>
    <row r="57" spans="1:26" ht="12.5" hidden="1" x14ac:dyDescent="0.25">
      <c r="A57" s="4"/>
      <c r="C57" s="4"/>
      <c r="D57" s="4"/>
      <c r="E57" s="4"/>
      <c r="F57" s="4"/>
      <c r="G57" s="4"/>
      <c r="H57" s="4"/>
      <c r="I57" s="4"/>
      <c r="J57" s="4"/>
      <c r="K57" s="4"/>
      <c r="L57" s="4"/>
      <c r="M57" s="4"/>
      <c r="N57" s="4"/>
      <c r="O57" s="4"/>
      <c r="P57" s="4"/>
      <c r="Q57" s="4"/>
      <c r="R57" s="4"/>
      <c r="S57" s="4"/>
      <c r="T57" s="4"/>
      <c r="U57" s="4"/>
      <c r="V57" s="4"/>
      <c r="W57" s="4"/>
      <c r="X57" s="4"/>
      <c r="Y57" s="4"/>
      <c r="Z57" s="4"/>
    </row>
    <row r="58" spans="1:26" ht="12.5" hidden="1" x14ac:dyDescent="0.25">
      <c r="A58" s="4"/>
      <c r="C58" s="4"/>
      <c r="D58" s="4"/>
      <c r="E58" s="4"/>
      <c r="F58" s="4"/>
      <c r="G58" s="4"/>
      <c r="H58" s="4"/>
      <c r="I58" s="4"/>
      <c r="J58" s="4"/>
      <c r="K58" s="4"/>
      <c r="L58" s="4"/>
      <c r="M58" s="4"/>
      <c r="N58" s="4"/>
      <c r="O58" s="4"/>
      <c r="P58" s="4"/>
      <c r="Q58" s="4"/>
      <c r="R58" s="4"/>
      <c r="S58" s="4"/>
      <c r="T58" s="4"/>
      <c r="U58" s="4"/>
      <c r="V58" s="4"/>
      <c r="W58" s="4"/>
      <c r="X58" s="4"/>
      <c r="Y58" s="4"/>
      <c r="Z58" s="4"/>
    </row>
    <row r="59" spans="1:26" ht="12.5" hidden="1" x14ac:dyDescent="0.25">
      <c r="A59" s="4"/>
      <c r="C59" s="4"/>
      <c r="D59" s="4"/>
      <c r="E59" s="4"/>
      <c r="F59" s="4"/>
      <c r="G59" s="4"/>
      <c r="H59" s="4"/>
      <c r="I59" s="4"/>
      <c r="J59" s="4"/>
      <c r="K59" s="4"/>
      <c r="L59" s="4"/>
      <c r="M59" s="4"/>
      <c r="N59" s="4"/>
      <c r="O59" s="4"/>
      <c r="P59" s="4"/>
      <c r="Q59" s="4"/>
      <c r="R59" s="4"/>
      <c r="S59" s="4"/>
      <c r="T59" s="4"/>
      <c r="U59" s="4"/>
      <c r="V59" s="4"/>
      <c r="W59" s="4"/>
      <c r="X59" s="4"/>
      <c r="Y59" s="4"/>
      <c r="Z59" s="4"/>
    </row>
    <row r="60" spans="1:26" ht="12.5" hidden="1" x14ac:dyDescent="0.25">
      <c r="A60" s="4"/>
      <c r="C60" s="4"/>
      <c r="D60" s="4"/>
      <c r="E60" s="4"/>
      <c r="F60" s="4"/>
      <c r="G60" s="4"/>
      <c r="H60" s="4"/>
      <c r="I60" s="4"/>
      <c r="J60" s="4"/>
      <c r="K60" s="4"/>
      <c r="L60" s="4"/>
      <c r="M60" s="4"/>
      <c r="N60" s="4"/>
      <c r="O60" s="4"/>
      <c r="P60" s="4"/>
      <c r="Q60" s="4"/>
      <c r="R60" s="4"/>
      <c r="S60" s="4"/>
      <c r="T60" s="4"/>
      <c r="U60" s="4"/>
      <c r="V60" s="4"/>
      <c r="W60" s="4"/>
      <c r="X60" s="4"/>
      <c r="Y60" s="4"/>
      <c r="Z60" s="4"/>
    </row>
    <row r="61" spans="1:26" ht="12.5" hidden="1" x14ac:dyDescent="0.25">
      <c r="A61" s="4"/>
      <c r="C61" s="4"/>
      <c r="D61" s="4"/>
      <c r="E61" s="4"/>
      <c r="F61" s="4"/>
      <c r="G61" s="4"/>
      <c r="H61" s="4"/>
      <c r="I61" s="4"/>
      <c r="J61" s="4"/>
      <c r="K61" s="4"/>
      <c r="L61" s="4"/>
      <c r="M61" s="4"/>
      <c r="N61" s="4"/>
      <c r="O61" s="4"/>
      <c r="P61" s="4"/>
      <c r="Q61" s="4"/>
      <c r="R61" s="4"/>
      <c r="S61" s="4"/>
      <c r="T61" s="4"/>
      <c r="U61" s="4"/>
      <c r="V61" s="4"/>
      <c r="W61" s="4"/>
      <c r="X61" s="4"/>
      <c r="Y61" s="4"/>
      <c r="Z61" s="4"/>
    </row>
    <row r="62" spans="1:26" ht="12.5" hidden="1" x14ac:dyDescent="0.25">
      <c r="A62" s="4"/>
      <c r="C62" s="4"/>
      <c r="D62" s="4"/>
      <c r="E62" s="4"/>
      <c r="F62" s="4"/>
      <c r="G62" s="4"/>
      <c r="H62" s="4"/>
      <c r="I62" s="4"/>
      <c r="J62" s="4"/>
      <c r="K62" s="4"/>
      <c r="L62" s="4"/>
      <c r="M62" s="4"/>
      <c r="N62" s="4"/>
      <c r="O62" s="4"/>
      <c r="P62" s="4"/>
      <c r="Q62" s="4"/>
      <c r="R62" s="4"/>
      <c r="S62" s="4"/>
      <c r="T62" s="4"/>
      <c r="U62" s="4"/>
      <c r="V62" s="4"/>
      <c r="W62" s="4"/>
      <c r="X62" s="4"/>
      <c r="Y62" s="4"/>
      <c r="Z62" s="4"/>
    </row>
    <row r="63" spans="1:26" ht="12.5" hidden="1" x14ac:dyDescent="0.25">
      <c r="A63" s="4"/>
      <c r="C63" s="4"/>
      <c r="D63" s="4"/>
      <c r="E63" s="4"/>
      <c r="F63" s="4"/>
      <c r="G63" s="4"/>
      <c r="H63" s="4"/>
      <c r="I63" s="4"/>
      <c r="J63" s="4"/>
      <c r="K63" s="4"/>
      <c r="L63" s="4"/>
      <c r="M63" s="4"/>
      <c r="N63" s="4"/>
      <c r="O63" s="4"/>
      <c r="P63" s="4"/>
      <c r="Q63" s="4"/>
      <c r="R63" s="4"/>
      <c r="S63" s="4"/>
      <c r="T63" s="4"/>
      <c r="U63" s="4"/>
      <c r="V63" s="4"/>
      <c r="W63" s="4"/>
      <c r="X63" s="4"/>
      <c r="Y63" s="4"/>
      <c r="Z63" s="4"/>
    </row>
    <row r="64" spans="1:26" ht="12.5" hidden="1" x14ac:dyDescent="0.25">
      <c r="A64" s="4"/>
      <c r="C64" s="4"/>
      <c r="D64" s="4"/>
      <c r="E64" s="4"/>
      <c r="F64" s="4"/>
      <c r="G64" s="4"/>
      <c r="H64" s="4"/>
      <c r="I64" s="4"/>
      <c r="J64" s="4"/>
      <c r="K64" s="4"/>
      <c r="L64" s="4"/>
      <c r="M64" s="4"/>
      <c r="N64" s="4"/>
      <c r="O64" s="4"/>
      <c r="P64" s="4"/>
      <c r="Q64" s="4"/>
      <c r="R64" s="4"/>
      <c r="S64" s="4"/>
      <c r="T64" s="4"/>
      <c r="U64" s="4"/>
      <c r="V64" s="4"/>
      <c r="W64" s="4"/>
      <c r="X64" s="4"/>
      <c r="Y64" s="4"/>
      <c r="Z64" s="4"/>
    </row>
    <row r="65" spans="1:26" ht="12.5" hidden="1" x14ac:dyDescent="0.25">
      <c r="A65" s="4"/>
      <c r="C65" s="4"/>
      <c r="D65" s="4"/>
      <c r="E65" s="4"/>
      <c r="F65" s="4"/>
      <c r="G65" s="4"/>
      <c r="H65" s="4"/>
      <c r="I65" s="4"/>
      <c r="J65" s="4"/>
      <c r="K65" s="4"/>
      <c r="L65" s="4"/>
      <c r="M65" s="4"/>
      <c r="N65" s="4"/>
      <c r="O65" s="4"/>
      <c r="P65" s="4"/>
      <c r="Q65" s="4"/>
      <c r="R65" s="4"/>
      <c r="S65" s="4"/>
      <c r="T65" s="4"/>
      <c r="U65" s="4"/>
      <c r="V65" s="4"/>
      <c r="W65" s="4"/>
      <c r="X65" s="4"/>
      <c r="Y65" s="4"/>
      <c r="Z65" s="4"/>
    </row>
    <row r="66" spans="1:26" ht="12.5" hidden="1" x14ac:dyDescent="0.25">
      <c r="A66" s="4"/>
      <c r="C66" s="4"/>
      <c r="D66" s="4"/>
      <c r="E66" s="4"/>
      <c r="F66" s="4"/>
      <c r="G66" s="4"/>
      <c r="H66" s="4"/>
      <c r="I66" s="4"/>
      <c r="J66" s="4"/>
      <c r="K66" s="4"/>
      <c r="L66" s="4"/>
      <c r="M66" s="4"/>
      <c r="N66" s="4"/>
      <c r="O66" s="4"/>
      <c r="P66" s="4"/>
      <c r="Q66" s="4"/>
      <c r="R66" s="4"/>
      <c r="S66" s="4"/>
      <c r="T66" s="4"/>
      <c r="U66" s="4"/>
      <c r="V66" s="4"/>
      <c r="W66" s="4"/>
      <c r="X66" s="4"/>
      <c r="Y66" s="4"/>
      <c r="Z66" s="4"/>
    </row>
    <row r="67" spans="1:26" ht="12.5" hidden="1" x14ac:dyDescent="0.25">
      <c r="A67" s="4"/>
      <c r="C67" s="4"/>
      <c r="D67" s="4"/>
      <c r="E67" s="4"/>
      <c r="F67" s="4"/>
      <c r="G67" s="4"/>
      <c r="H67" s="4"/>
      <c r="I67" s="4"/>
      <c r="J67" s="4"/>
      <c r="K67" s="4"/>
      <c r="L67" s="4"/>
      <c r="M67" s="4"/>
      <c r="N67" s="4"/>
      <c r="O67" s="4"/>
      <c r="P67" s="4"/>
      <c r="Q67" s="4"/>
      <c r="R67" s="4"/>
      <c r="S67" s="4"/>
      <c r="T67" s="4"/>
      <c r="U67" s="4"/>
      <c r="V67" s="4"/>
      <c r="W67" s="4"/>
      <c r="X67" s="4"/>
      <c r="Y67" s="4"/>
      <c r="Z67" s="4"/>
    </row>
    <row r="68" spans="1:26" ht="12.5" hidden="1" x14ac:dyDescent="0.25">
      <c r="A68" s="4"/>
      <c r="C68" s="4"/>
      <c r="D68" s="4"/>
      <c r="E68" s="4"/>
      <c r="F68" s="4"/>
      <c r="G68" s="4"/>
      <c r="H68" s="4"/>
      <c r="I68" s="4"/>
      <c r="J68" s="4"/>
      <c r="K68" s="4"/>
      <c r="L68" s="4"/>
      <c r="M68" s="4"/>
      <c r="N68" s="4"/>
      <c r="O68" s="4"/>
      <c r="P68" s="4"/>
      <c r="Q68" s="4"/>
      <c r="R68" s="4"/>
      <c r="S68" s="4"/>
      <c r="T68" s="4"/>
      <c r="U68" s="4"/>
      <c r="V68" s="4"/>
      <c r="W68" s="4"/>
      <c r="X68" s="4"/>
      <c r="Y68" s="4"/>
      <c r="Z68" s="4"/>
    </row>
    <row r="69" spans="1:26" ht="12.5" hidden="1" x14ac:dyDescent="0.25">
      <c r="A69" s="4"/>
      <c r="C69" s="4"/>
      <c r="D69" s="4"/>
      <c r="E69" s="4"/>
      <c r="F69" s="4"/>
      <c r="G69" s="4"/>
      <c r="H69" s="4"/>
      <c r="I69" s="4"/>
      <c r="J69" s="4"/>
      <c r="K69" s="4"/>
      <c r="L69" s="4"/>
      <c r="M69" s="4"/>
      <c r="N69" s="4"/>
      <c r="O69" s="4"/>
      <c r="P69" s="4"/>
      <c r="Q69" s="4"/>
      <c r="R69" s="4"/>
      <c r="S69" s="4"/>
      <c r="T69" s="4"/>
      <c r="U69" s="4"/>
      <c r="V69" s="4"/>
      <c r="W69" s="4"/>
      <c r="X69" s="4"/>
      <c r="Y69" s="4"/>
      <c r="Z69" s="4"/>
    </row>
    <row r="70" spans="1:26" ht="12.5" hidden="1" x14ac:dyDescent="0.25">
      <c r="A70" s="4"/>
      <c r="C70" s="4"/>
      <c r="D70" s="4"/>
      <c r="E70" s="4"/>
      <c r="F70" s="4"/>
      <c r="G70" s="4"/>
      <c r="H70" s="4"/>
      <c r="I70" s="4"/>
      <c r="J70" s="4"/>
      <c r="K70" s="4"/>
      <c r="L70" s="4"/>
      <c r="M70" s="4"/>
      <c r="N70" s="4"/>
      <c r="O70" s="4"/>
      <c r="P70" s="4"/>
      <c r="Q70" s="4"/>
      <c r="R70" s="4"/>
      <c r="S70" s="4"/>
      <c r="T70" s="4"/>
      <c r="U70" s="4"/>
      <c r="V70" s="4"/>
      <c r="W70" s="4"/>
      <c r="X70" s="4"/>
      <c r="Y70" s="4"/>
      <c r="Z70" s="4"/>
    </row>
    <row r="71" spans="1:26" ht="12.5" hidden="1" x14ac:dyDescent="0.25">
      <c r="A71" s="4"/>
      <c r="C71" s="4"/>
      <c r="D71" s="4"/>
      <c r="E71" s="4"/>
      <c r="F71" s="4"/>
      <c r="G71" s="4"/>
      <c r="H71" s="4"/>
      <c r="I71" s="4"/>
      <c r="J71" s="4"/>
      <c r="K71" s="4"/>
      <c r="L71" s="4"/>
      <c r="M71" s="4"/>
      <c r="N71" s="4"/>
      <c r="O71" s="4"/>
      <c r="P71" s="4"/>
      <c r="Q71" s="4"/>
      <c r="R71" s="4"/>
      <c r="S71" s="4"/>
      <c r="T71" s="4"/>
      <c r="U71" s="4"/>
      <c r="V71" s="4"/>
      <c r="W71" s="4"/>
      <c r="X71" s="4"/>
      <c r="Y71" s="4"/>
      <c r="Z71" s="4"/>
    </row>
    <row r="72" spans="1:26" ht="12.5" hidden="1" x14ac:dyDescent="0.25">
      <c r="A72" s="4"/>
      <c r="C72" s="4"/>
      <c r="D72" s="4"/>
      <c r="E72" s="4"/>
      <c r="F72" s="4"/>
      <c r="G72" s="4"/>
      <c r="H72" s="4"/>
      <c r="I72" s="4"/>
      <c r="J72" s="4"/>
      <c r="K72" s="4"/>
      <c r="L72" s="4"/>
      <c r="M72" s="4"/>
      <c r="N72" s="4"/>
      <c r="O72" s="4"/>
      <c r="P72" s="4"/>
      <c r="Q72" s="4"/>
      <c r="R72" s="4"/>
      <c r="S72" s="4"/>
      <c r="T72" s="4"/>
      <c r="U72" s="4"/>
      <c r="V72" s="4"/>
      <c r="W72" s="4"/>
      <c r="X72" s="4"/>
      <c r="Y72" s="4"/>
      <c r="Z72" s="4"/>
    </row>
    <row r="73" spans="1:26" ht="12.5" hidden="1" x14ac:dyDescent="0.25">
      <c r="A73" s="4"/>
      <c r="C73" s="4"/>
      <c r="D73" s="4"/>
      <c r="E73" s="4"/>
      <c r="F73" s="4"/>
      <c r="G73" s="4"/>
      <c r="H73" s="4"/>
      <c r="I73" s="4"/>
      <c r="J73" s="4"/>
      <c r="K73" s="4"/>
      <c r="L73" s="4"/>
      <c r="M73" s="4"/>
      <c r="N73" s="4"/>
      <c r="O73" s="4"/>
      <c r="P73" s="4"/>
      <c r="Q73" s="4"/>
      <c r="R73" s="4"/>
      <c r="S73" s="4"/>
      <c r="T73" s="4"/>
      <c r="U73" s="4"/>
      <c r="V73" s="4"/>
      <c r="W73" s="4"/>
      <c r="X73" s="4"/>
      <c r="Y73" s="4"/>
      <c r="Z73" s="4"/>
    </row>
    <row r="74" spans="1:26" ht="12.5" hidden="1" x14ac:dyDescent="0.25">
      <c r="A74" s="4"/>
      <c r="C74" s="4"/>
      <c r="D74" s="4"/>
      <c r="E74" s="4"/>
      <c r="F74" s="4"/>
      <c r="G74" s="4"/>
      <c r="H74" s="4"/>
      <c r="I74" s="4"/>
      <c r="J74" s="4"/>
      <c r="K74" s="4"/>
      <c r="L74" s="4"/>
      <c r="M74" s="4"/>
      <c r="N74" s="4"/>
      <c r="O74" s="4"/>
      <c r="P74" s="4"/>
      <c r="Q74" s="4"/>
      <c r="R74" s="4"/>
      <c r="S74" s="4"/>
      <c r="T74" s="4"/>
      <c r="U74" s="4"/>
      <c r="V74" s="4"/>
      <c r="W74" s="4"/>
      <c r="X74" s="4"/>
      <c r="Y74" s="4"/>
      <c r="Z74" s="4"/>
    </row>
    <row r="75" spans="1:26" ht="12.5" hidden="1" x14ac:dyDescent="0.25">
      <c r="A75" s="4"/>
      <c r="C75" s="4"/>
      <c r="D75" s="4"/>
      <c r="E75" s="4"/>
      <c r="F75" s="4"/>
      <c r="G75" s="4"/>
      <c r="H75" s="4"/>
      <c r="I75" s="4"/>
      <c r="J75" s="4"/>
      <c r="K75" s="4"/>
      <c r="L75" s="4"/>
      <c r="M75" s="4"/>
      <c r="N75" s="4"/>
      <c r="O75" s="4"/>
      <c r="P75" s="4"/>
      <c r="Q75" s="4"/>
      <c r="R75" s="4"/>
      <c r="S75" s="4"/>
      <c r="T75" s="4"/>
      <c r="U75" s="4"/>
      <c r="V75" s="4"/>
      <c r="W75" s="4"/>
      <c r="X75" s="4"/>
      <c r="Y75" s="4"/>
      <c r="Z75" s="4"/>
    </row>
    <row r="76" spans="1:26" ht="12.5" hidden="1" x14ac:dyDescent="0.25">
      <c r="A76" s="4"/>
      <c r="C76" s="4"/>
      <c r="D76" s="4"/>
      <c r="E76" s="4"/>
      <c r="F76" s="4"/>
      <c r="G76" s="4"/>
      <c r="H76" s="4"/>
      <c r="I76" s="4"/>
      <c r="J76" s="4"/>
      <c r="K76" s="4"/>
      <c r="L76" s="4"/>
      <c r="M76" s="4"/>
      <c r="N76" s="4"/>
      <c r="O76" s="4"/>
      <c r="P76" s="4"/>
      <c r="Q76" s="4"/>
      <c r="R76" s="4"/>
      <c r="S76" s="4"/>
      <c r="T76" s="4"/>
      <c r="U76" s="4"/>
      <c r="V76" s="4"/>
      <c r="W76" s="4"/>
      <c r="X76" s="4"/>
      <c r="Y76" s="4"/>
      <c r="Z76" s="4"/>
    </row>
    <row r="77" spans="1:26" ht="12.5" hidden="1" x14ac:dyDescent="0.25">
      <c r="A77" s="4"/>
      <c r="C77" s="4"/>
      <c r="D77" s="4"/>
      <c r="E77" s="4"/>
      <c r="F77" s="4"/>
      <c r="G77" s="4"/>
      <c r="H77" s="4"/>
      <c r="I77" s="4"/>
      <c r="J77" s="4"/>
      <c r="K77" s="4"/>
      <c r="L77" s="4"/>
      <c r="M77" s="4"/>
      <c r="N77" s="4"/>
      <c r="O77" s="4"/>
      <c r="P77" s="4"/>
      <c r="Q77" s="4"/>
      <c r="R77" s="4"/>
      <c r="S77" s="4"/>
      <c r="T77" s="4"/>
      <c r="U77" s="4"/>
      <c r="V77" s="4"/>
      <c r="W77" s="4"/>
      <c r="X77" s="4"/>
      <c r="Y77" s="4"/>
      <c r="Z77" s="4"/>
    </row>
    <row r="78" spans="1:26" ht="12.5" hidden="1" x14ac:dyDescent="0.25">
      <c r="A78" s="4"/>
      <c r="C78" s="4"/>
      <c r="D78" s="4"/>
      <c r="E78" s="4"/>
      <c r="F78" s="4"/>
      <c r="G78" s="4"/>
      <c r="H78" s="4"/>
      <c r="I78" s="4"/>
      <c r="J78" s="4"/>
      <c r="K78" s="4"/>
      <c r="L78" s="4"/>
      <c r="M78" s="4"/>
      <c r="N78" s="4"/>
      <c r="O78" s="4"/>
      <c r="P78" s="4"/>
      <c r="Q78" s="4"/>
      <c r="R78" s="4"/>
      <c r="S78" s="4"/>
      <c r="T78" s="4"/>
      <c r="U78" s="4"/>
      <c r="V78" s="4"/>
      <c r="W78" s="4"/>
      <c r="X78" s="4"/>
      <c r="Y78" s="4"/>
      <c r="Z78" s="4"/>
    </row>
    <row r="79" spans="1:26" ht="12.5" hidden="1" x14ac:dyDescent="0.25">
      <c r="A79" s="4"/>
      <c r="C79" s="4"/>
      <c r="D79" s="4"/>
      <c r="E79" s="4"/>
      <c r="F79" s="4"/>
      <c r="G79" s="4"/>
      <c r="H79" s="4"/>
      <c r="I79" s="4"/>
      <c r="J79" s="4"/>
      <c r="K79" s="4"/>
      <c r="L79" s="4"/>
      <c r="M79" s="4"/>
      <c r="N79" s="4"/>
      <c r="O79" s="4"/>
      <c r="P79" s="4"/>
      <c r="Q79" s="4"/>
      <c r="R79" s="4"/>
      <c r="S79" s="4"/>
      <c r="T79" s="4"/>
      <c r="U79" s="4"/>
      <c r="V79" s="4"/>
      <c r="W79" s="4"/>
      <c r="X79" s="4"/>
      <c r="Y79" s="4"/>
      <c r="Z79" s="4"/>
    </row>
    <row r="80" spans="1:26" ht="12.5" hidden="1" x14ac:dyDescent="0.25">
      <c r="A80" s="4"/>
      <c r="C80" s="4"/>
      <c r="D80" s="4"/>
      <c r="E80" s="4"/>
      <c r="F80" s="4"/>
      <c r="G80" s="4"/>
      <c r="H80" s="4"/>
      <c r="I80" s="4"/>
      <c r="J80" s="4"/>
      <c r="K80" s="4"/>
      <c r="L80" s="4"/>
      <c r="M80" s="4"/>
      <c r="N80" s="4"/>
      <c r="O80" s="4"/>
      <c r="P80" s="4"/>
      <c r="Q80" s="4"/>
      <c r="R80" s="4"/>
      <c r="S80" s="4"/>
      <c r="T80" s="4"/>
      <c r="U80" s="4"/>
      <c r="V80" s="4"/>
      <c r="W80" s="4"/>
      <c r="X80" s="4"/>
      <c r="Y80" s="4"/>
      <c r="Z80" s="4"/>
    </row>
    <row r="81" spans="1:26" ht="12.5" hidden="1" x14ac:dyDescent="0.25">
      <c r="A81" s="4"/>
      <c r="C81" s="4"/>
      <c r="D81" s="4"/>
      <c r="E81" s="4"/>
      <c r="F81" s="4"/>
      <c r="G81" s="4"/>
      <c r="H81" s="4"/>
      <c r="I81" s="4"/>
      <c r="J81" s="4"/>
      <c r="K81" s="4"/>
      <c r="L81" s="4"/>
      <c r="M81" s="4"/>
      <c r="N81" s="4"/>
      <c r="O81" s="4"/>
      <c r="P81" s="4"/>
      <c r="Q81" s="4"/>
      <c r="R81" s="4"/>
      <c r="S81" s="4"/>
      <c r="T81" s="4"/>
      <c r="U81" s="4"/>
      <c r="V81" s="4"/>
      <c r="W81" s="4"/>
      <c r="X81" s="4"/>
      <c r="Y81" s="4"/>
      <c r="Z81" s="4"/>
    </row>
    <row r="82" spans="1:26" ht="12.5" hidden="1" x14ac:dyDescent="0.25">
      <c r="A82" s="4"/>
      <c r="C82" s="4"/>
      <c r="D82" s="4"/>
      <c r="E82" s="4"/>
      <c r="F82" s="4"/>
      <c r="G82" s="4"/>
      <c r="H82" s="4"/>
      <c r="I82" s="4"/>
      <c r="J82" s="4"/>
      <c r="K82" s="4"/>
      <c r="L82" s="4"/>
      <c r="M82" s="4"/>
      <c r="N82" s="4"/>
      <c r="O82" s="4"/>
      <c r="P82" s="4"/>
      <c r="Q82" s="4"/>
      <c r="R82" s="4"/>
      <c r="S82" s="4"/>
      <c r="T82" s="4"/>
      <c r="U82" s="4"/>
      <c r="V82" s="4"/>
      <c r="W82" s="4"/>
      <c r="X82" s="4"/>
      <c r="Y82" s="4"/>
      <c r="Z82" s="4"/>
    </row>
    <row r="83" spans="1:26" ht="12.5" hidden="1" x14ac:dyDescent="0.25">
      <c r="A83" s="4"/>
      <c r="C83" s="4"/>
      <c r="D83" s="4"/>
      <c r="E83" s="4"/>
      <c r="F83" s="4"/>
      <c r="G83" s="4"/>
      <c r="H83" s="4"/>
      <c r="I83" s="4"/>
      <c r="J83" s="4"/>
      <c r="K83" s="4"/>
      <c r="L83" s="4"/>
      <c r="M83" s="4"/>
      <c r="N83" s="4"/>
      <c r="O83" s="4"/>
      <c r="P83" s="4"/>
      <c r="Q83" s="4"/>
      <c r="R83" s="4"/>
      <c r="S83" s="4"/>
      <c r="T83" s="4"/>
      <c r="U83" s="4"/>
      <c r="V83" s="4"/>
      <c r="W83" s="4"/>
      <c r="X83" s="4"/>
      <c r="Y83" s="4"/>
      <c r="Z83" s="4"/>
    </row>
    <row r="84" spans="1:26" ht="12.5" hidden="1" x14ac:dyDescent="0.25">
      <c r="A84" s="4"/>
      <c r="C84" s="4"/>
      <c r="D84" s="4"/>
      <c r="E84" s="4"/>
      <c r="F84" s="4"/>
      <c r="G84" s="4"/>
      <c r="H84" s="4"/>
      <c r="I84" s="4"/>
      <c r="J84" s="4"/>
      <c r="K84" s="4"/>
      <c r="L84" s="4"/>
      <c r="M84" s="4"/>
      <c r="N84" s="4"/>
      <c r="O84" s="4"/>
      <c r="P84" s="4"/>
      <c r="Q84" s="4"/>
      <c r="R84" s="4"/>
      <c r="S84" s="4"/>
      <c r="T84" s="4"/>
      <c r="U84" s="4"/>
      <c r="V84" s="4"/>
      <c r="W84" s="4"/>
      <c r="X84" s="4"/>
      <c r="Y84" s="4"/>
      <c r="Z84" s="4"/>
    </row>
    <row r="85" spans="1:26" ht="12.5" hidden="1" x14ac:dyDescent="0.25">
      <c r="A85" s="4"/>
      <c r="C85" s="4"/>
      <c r="D85" s="4"/>
      <c r="E85" s="4"/>
      <c r="F85" s="4"/>
      <c r="G85" s="4"/>
      <c r="H85" s="4"/>
      <c r="I85" s="4"/>
      <c r="J85" s="4"/>
      <c r="K85" s="4"/>
      <c r="L85" s="4"/>
      <c r="M85" s="4"/>
      <c r="N85" s="4"/>
      <c r="O85" s="4"/>
      <c r="P85" s="4"/>
      <c r="Q85" s="4"/>
      <c r="R85" s="4"/>
      <c r="S85" s="4"/>
      <c r="T85" s="4"/>
      <c r="U85" s="4"/>
      <c r="V85" s="4"/>
      <c r="W85" s="4"/>
      <c r="X85" s="4"/>
      <c r="Y85" s="4"/>
      <c r="Z85" s="4"/>
    </row>
    <row r="86" spans="1:26" ht="12.5" hidden="1" x14ac:dyDescent="0.25">
      <c r="A86" s="4"/>
      <c r="C86" s="4"/>
      <c r="D86" s="4"/>
      <c r="E86" s="4"/>
      <c r="F86" s="4"/>
      <c r="G86" s="4"/>
      <c r="H86" s="4"/>
      <c r="I86" s="4"/>
      <c r="J86" s="4"/>
      <c r="K86" s="4"/>
      <c r="L86" s="4"/>
      <c r="M86" s="4"/>
      <c r="N86" s="4"/>
      <c r="O86" s="4"/>
      <c r="P86" s="4"/>
      <c r="Q86" s="4"/>
      <c r="R86" s="4"/>
      <c r="S86" s="4"/>
      <c r="T86" s="4"/>
      <c r="U86" s="4"/>
      <c r="V86" s="4"/>
      <c r="W86" s="4"/>
      <c r="X86" s="4"/>
      <c r="Y86" s="4"/>
      <c r="Z86" s="4"/>
    </row>
    <row r="87" spans="1:26" ht="12.5" hidden="1" x14ac:dyDescent="0.25"/>
    <row r="88" spans="1:26" ht="12.5" hidden="1" x14ac:dyDescent="0.25"/>
    <row r="89" spans="1:26" ht="12.5" hidden="1" x14ac:dyDescent="0.25"/>
    <row r="90" spans="1:26" ht="12.5" hidden="1" x14ac:dyDescent="0.25"/>
    <row r="91" spans="1:26" ht="12.5" hidden="1" x14ac:dyDescent="0.25"/>
    <row r="92" spans="1:26" ht="12.75" hidden="1" customHeight="1" x14ac:dyDescent="0.25"/>
    <row r="93" spans="1:26" ht="12.75" hidden="1" customHeight="1" x14ac:dyDescent="0.25"/>
    <row r="94" spans="1:26" ht="12.75" hidden="1" customHeight="1" x14ac:dyDescent="0.25"/>
    <row r="95" spans="1:26" ht="12.75" hidden="1" customHeight="1" x14ac:dyDescent="0.25"/>
    <row r="96" spans="1:26" ht="12.75" hidden="1" customHeight="1" x14ac:dyDescent="0.25"/>
    <row r="97" ht="12.75" hidden="1" customHeight="1" x14ac:dyDescent="0.25"/>
  </sheetData>
  <sheetProtection password="CAA3" sheet="1" objects="1" scenarios="1"/>
  <mergeCells count="49">
    <mergeCell ref="U5:U6"/>
    <mergeCell ref="V5:V6"/>
    <mergeCell ref="W5:W6"/>
    <mergeCell ref="X5:X6"/>
    <mergeCell ref="C28:D28"/>
    <mergeCell ref="C15:D15"/>
    <mergeCell ref="C16:D16"/>
    <mergeCell ref="C8:D8"/>
    <mergeCell ref="C9:D9"/>
    <mergeCell ref="C10:D10"/>
    <mergeCell ref="C11:D11"/>
    <mergeCell ref="C12:D12"/>
    <mergeCell ref="O5:O6"/>
    <mergeCell ref="P5:P6"/>
    <mergeCell ref="Q5:Q6"/>
    <mergeCell ref="R5:R6"/>
    <mergeCell ref="C31:D31"/>
    <mergeCell ref="C32:D32"/>
    <mergeCell ref="C33:D33"/>
    <mergeCell ref="T5:T6"/>
    <mergeCell ref="C21:D21"/>
    <mergeCell ref="C22:D22"/>
    <mergeCell ref="C23:D23"/>
    <mergeCell ref="C25:D25"/>
    <mergeCell ref="C26:D26"/>
    <mergeCell ref="C27:D27"/>
    <mergeCell ref="C17:D17"/>
    <mergeCell ref="C19:D19"/>
    <mergeCell ref="C20:D20"/>
    <mergeCell ref="C13:D13"/>
    <mergeCell ref="C14:D14"/>
    <mergeCell ref="S5:S6"/>
    <mergeCell ref="M5:M6"/>
    <mergeCell ref="N5:N6"/>
    <mergeCell ref="C18:D18"/>
    <mergeCell ref="C24:D24"/>
    <mergeCell ref="C30:D30"/>
    <mergeCell ref="C29:D29"/>
    <mergeCell ref="C7:D7"/>
    <mergeCell ref="I5:I6"/>
    <mergeCell ref="J5:J6"/>
    <mergeCell ref="K5:K6"/>
    <mergeCell ref="L5:L6"/>
    <mergeCell ref="F2:H2"/>
    <mergeCell ref="C5:D6"/>
    <mergeCell ref="E5:E6"/>
    <mergeCell ref="F5:F6"/>
    <mergeCell ref="G5:G6"/>
    <mergeCell ref="H5:H6"/>
  </mergeCells>
  <conditionalFormatting sqref="E19:S19">
    <cfRule type="expression" dxfId="26" priority="16" stopIfTrue="1">
      <formula>ISERROR($E$19)</formula>
    </cfRule>
  </conditionalFormatting>
  <conditionalFormatting sqref="E8:X8">
    <cfRule type="expression" dxfId="25" priority="17" stopIfTrue="1">
      <formula>ISERROR($E$8)</formula>
    </cfRule>
  </conditionalFormatting>
  <conditionalFormatting sqref="E10:S10">
    <cfRule type="expression" dxfId="24" priority="18" stopIfTrue="1">
      <formula>ISERROR($E$10)</formula>
    </cfRule>
  </conditionalFormatting>
  <conditionalFormatting sqref="F2">
    <cfRule type="cellIs" dxfId="23" priority="19" stopIfTrue="1" operator="equal">
      <formula>"Poslovna skrivnost"</formula>
    </cfRule>
  </conditionalFormatting>
  <conditionalFormatting sqref="T19">
    <cfRule type="expression" dxfId="22" priority="13" stopIfTrue="1">
      <formula>ISERROR($E$19)</formula>
    </cfRule>
  </conditionalFormatting>
  <conditionalFormatting sqref="T10">
    <cfRule type="expression" dxfId="21" priority="15" stopIfTrue="1">
      <formula>ISERROR($E$10)</formula>
    </cfRule>
  </conditionalFormatting>
  <conditionalFormatting sqref="U19">
    <cfRule type="expression" dxfId="20" priority="10" stopIfTrue="1">
      <formula>ISERROR($E$19)</formula>
    </cfRule>
  </conditionalFormatting>
  <conditionalFormatting sqref="U10">
    <cfRule type="expression" dxfId="19" priority="12" stopIfTrue="1">
      <formula>ISERROR($E$10)</formula>
    </cfRule>
  </conditionalFormatting>
  <conditionalFormatting sqref="V19">
    <cfRule type="expression" dxfId="18" priority="7" stopIfTrue="1">
      <formula>ISERROR($E$19)</formula>
    </cfRule>
  </conditionalFormatting>
  <conditionalFormatting sqref="V10">
    <cfRule type="expression" dxfId="17" priority="9" stopIfTrue="1">
      <formula>ISERROR($E$10)</formula>
    </cfRule>
  </conditionalFormatting>
  <conditionalFormatting sqref="W19">
    <cfRule type="expression" dxfId="16" priority="4" stopIfTrue="1">
      <formula>ISERROR($E$19)</formula>
    </cfRule>
  </conditionalFormatting>
  <conditionalFormatting sqref="W10">
    <cfRule type="expression" dxfId="15" priority="6" stopIfTrue="1">
      <formula>ISERROR($E$10)</formula>
    </cfRule>
  </conditionalFormatting>
  <conditionalFormatting sqref="X19">
    <cfRule type="expression" dxfId="14" priority="1" stopIfTrue="1">
      <formula>ISERROR($E$19)</formula>
    </cfRule>
  </conditionalFormatting>
  <conditionalFormatting sqref="X10">
    <cfRule type="expression" dxfId="13" priority="3" stopIfTrue="1">
      <formula>ISERROR($E$10)</formula>
    </cfRule>
  </conditionalFormatting>
  <printOptions horizontalCentered="1"/>
  <pageMargins left="0.39370078740157483" right="0.39370078740157483" top="0.39370078740157483" bottom="0.39370078740157483" header="0.31496062992125984" footer="0.31496062992125984"/>
  <pageSetup paperSize="9" scale="50" orientation="landscape" r:id="rId1"/>
  <colBreaks count="1" manualBreakCount="1">
    <brk id="20"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pageSetUpPr fitToPage="1"/>
  </sheetPr>
  <dimension ref="A1:WVQ86"/>
  <sheetViews>
    <sheetView showGridLines="0" showRowColHeaders="0" zoomScaleNormal="100" zoomScaleSheetLayoutView="100" workbookViewId="0">
      <selection activeCell="G28" sqref="G28"/>
    </sheetView>
  </sheetViews>
  <sheetFormatPr defaultColWidth="0" defaultRowHeight="0" customHeight="1" zeroHeight="1" x14ac:dyDescent="0.25"/>
  <cols>
    <col min="1" max="1" width="1.81640625" style="26" customWidth="1"/>
    <col min="2" max="2" width="9.1796875" style="36" hidden="1" customWidth="1"/>
    <col min="3" max="3" width="32.7265625" style="291" customWidth="1"/>
    <col min="4" max="4" width="15.26953125" style="291" customWidth="1"/>
    <col min="5" max="14" width="11.54296875" style="291" customWidth="1"/>
    <col min="15" max="24" width="11.54296875" style="291" hidden="1" customWidth="1"/>
    <col min="25" max="25" width="2.26953125" style="26" customWidth="1"/>
    <col min="26" max="254" width="9.1796875" style="36" hidden="1"/>
    <col min="255" max="255" width="1.81640625" style="36" hidden="1"/>
    <col min="256" max="256" width="9.1796875" style="36" hidden="1"/>
    <col min="257" max="257" width="26.453125" style="36" hidden="1"/>
    <col min="258" max="258" width="10" style="36" hidden="1"/>
    <col min="259" max="263" width="9.1796875" style="36" hidden="1"/>
    <col min="264" max="264" width="3.1796875" style="36" hidden="1"/>
    <col min="265" max="510" width="9.1796875" style="36" hidden="1"/>
    <col min="511" max="511" width="1.81640625" style="36" hidden="1"/>
    <col min="512" max="512" width="9.1796875" style="36" hidden="1"/>
    <col min="513" max="513" width="26.453125" style="36" hidden="1"/>
    <col min="514" max="514" width="10" style="36" hidden="1"/>
    <col min="515" max="519" width="9.1796875" style="36" hidden="1"/>
    <col min="520" max="520" width="3.1796875" style="36" hidden="1"/>
    <col min="521" max="766" width="9.1796875" style="36" hidden="1"/>
    <col min="767" max="767" width="1.81640625" style="36" hidden="1"/>
    <col min="768" max="768" width="9.1796875" style="36" hidden="1"/>
    <col min="769" max="769" width="26.453125" style="36" hidden="1"/>
    <col min="770" max="770" width="10" style="36" hidden="1"/>
    <col min="771" max="775" width="9.1796875" style="36" hidden="1"/>
    <col min="776" max="776" width="3.1796875" style="36" hidden="1"/>
    <col min="777" max="1022" width="9.1796875" style="36" hidden="1"/>
    <col min="1023" max="1023" width="1.81640625" style="36" hidden="1"/>
    <col min="1024" max="1024" width="9.1796875" style="36" hidden="1"/>
    <col min="1025" max="1025" width="26.453125" style="36" hidden="1"/>
    <col min="1026" max="1026" width="10" style="36" hidden="1"/>
    <col min="1027" max="1031" width="9.1796875" style="36" hidden="1"/>
    <col min="1032" max="1032" width="3.1796875" style="36" hidden="1"/>
    <col min="1033" max="1278" width="9.1796875" style="36" hidden="1"/>
    <col min="1279" max="1279" width="1.81640625" style="36" hidden="1"/>
    <col min="1280" max="1280" width="9.1796875" style="36" hidden="1"/>
    <col min="1281" max="1281" width="26.453125" style="36" hidden="1"/>
    <col min="1282" max="1282" width="10" style="36" hidden="1"/>
    <col min="1283" max="1287" width="9.1796875" style="36" hidden="1"/>
    <col min="1288" max="1288" width="3.1796875" style="36" hidden="1"/>
    <col min="1289" max="1534" width="9.1796875" style="36" hidden="1"/>
    <col min="1535" max="1535" width="1.81640625" style="36" hidden="1"/>
    <col min="1536" max="1536" width="9.1796875" style="36" hidden="1"/>
    <col min="1537" max="1537" width="26.453125" style="36" hidden="1"/>
    <col min="1538" max="1538" width="10" style="36" hidden="1"/>
    <col min="1539" max="1543" width="9.1796875" style="36" hidden="1"/>
    <col min="1544" max="1544" width="3.1796875" style="36" hidden="1"/>
    <col min="1545" max="1790" width="9.1796875" style="36" hidden="1"/>
    <col min="1791" max="1791" width="1.81640625" style="36" hidden="1"/>
    <col min="1792" max="1792" width="9.1796875" style="36" hidden="1"/>
    <col min="1793" max="1793" width="26.453125" style="36" hidden="1"/>
    <col min="1794" max="1794" width="10" style="36" hidden="1"/>
    <col min="1795" max="1799" width="9.1796875" style="36" hidden="1"/>
    <col min="1800" max="1800" width="3.1796875" style="36" hidden="1"/>
    <col min="1801" max="2046" width="9.1796875" style="36" hidden="1"/>
    <col min="2047" max="2047" width="1.81640625" style="36" hidden="1"/>
    <col min="2048" max="2048" width="9.1796875" style="36" hidden="1"/>
    <col min="2049" max="2049" width="26.453125" style="36" hidden="1"/>
    <col min="2050" max="2050" width="10" style="36" hidden="1"/>
    <col min="2051" max="2055" width="9.1796875" style="36" hidden="1"/>
    <col min="2056" max="2056" width="3.1796875" style="36" hidden="1"/>
    <col min="2057" max="2302" width="9.1796875" style="36" hidden="1"/>
    <col min="2303" max="2303" width="1.81640625" style="36" hidden="1"/>
    <col min="2304" max="2304" width="9.1796875" style="36" hidden="1"/>
    <col min="2305" max="2305" width="26.453125" style="36" hidden="1"/>
    <col min="2306" max="2306" width="10" style="36" hidden="1"/>
    <col min="2307" max="2311" width="9.1796875" style="36" hidden="1"/>
    <col min="2312" max="2312" width="3.1796875" style="36" hidden="1"/>
    <col min="2313" max="2558" width="9.1796875" style="36" hidden="1"/>
    <col min="2559" max="2559" width="1.81640625" style="36" hidden="1"/>
    <col min="2560" max="2560" width="9.1796875" style="36" hidden="1"/>
    <col min="2561" max="2561" width="26.453125" style="36" hidden="1"/>
    <col min="2562" max="2562" width="10" style="36" hidden="1"/>
    <col min="2563" max="2567" width="9.1796875" style="36" hidden="1"/>
    <col min="2568" max="2568" width="3.1796875" style="36" hidden="1"/>
    <col min="2569" max="2814" width="9.1796875" style="36" hidden="1"/>
    <col min="2815" max="2815" width="1.81640625" style="36" hidden="1"/>
    <col min="2816" max="2816" width="9.1796875" style="36" hidden="1"/>
    <col min="2817" max="2817" width="26.453125" style="36" hidden="1"/>
    <col min="2818" max="2818" width="10" style="36" hidden="1"/>
    <col min="2819" max="2823" width="9.1796875" style="36" hidden="1"/>
    <col min="2824" max="2824" width="3.1796875" style="36" hidden="1"/>
    <col min="2825" max="3070" width="9.1796875" style="36" hidden="1"/>
    <col min="3071" max="3071" width="1.81640625" style="36" hidden="1"/>
    <col min="3072" max="3072" width="9.1796875" style="36" hidden="1"/>
    <col min="3073" max="3073" width="26.453125" style="36" hidden="1"/>
    <col min="3074" max="3074" width="10" style="36" hidden="1"/>
    <col min="3075" max="3079" width="9.1796875" style="36" hidden="1"/>
    <col min="3080" max="3080" width="3.1796875" style="36" hidden="1"/>
    <col min="3081" max="3326" width="9.1796875" style="36" hidden="1"/>
    <col min="3327" max="3327" width="1.81640625" style="36" hidden="1"/>
    <col min="3328" max="3328" width="9.1796875" style="36" hidden="1"/>
    <col min="3329" max="3329" width="26.453125" style="36" hidden="1"/>
    <col min="3330" max="3330" width="10" style="36" hidden="1"/>
    <col min="3331" max="3335" width="9.1796875" style="36" hidden="1"/>
    <col min="3336" max="3336" width="3.1796875" style="36" hidden="1"/>
    <col min="3337" max="3582" width="9.1796875" style="36" hidden="1"/>
    <col min="3583" max="3583" width="1.81640625" style="36" hidden="1"/>
    <col min="3584" max="3584" width="9.1796875" style="36" hidden="1"/>
    <col min="3585" max="3585" width="26.453125" style="36" hidden="1"/>
    <col min="3586" max="3586" width="10" style="36" hidden="1"/>
    <col min="3587" max="3591" width="9.1796875" style="36" hidden="1"/>
    <col min="3592" max="3592" width="3.1796875" style="36" hidden="1"/>
    <col min="3593" max="3838" width="9.1796875" style="36" hidden="1"/>
    <col min="3839" max="3839" width="1.81640625" style="36" hidden="1"/>
    <col min="3840" max="3840" width="9.1796875" style="36" hidden="1"/>
    <col min="3841" max="3841" width="26.453125" style="36" hidden="1"/>
    <col min="3842" max="3842" width="10" style="36" hidden="1"/>
    <col min="3843" max="3847" width="9.1796875" style="36" hidden="1"/>
    <col min="3848" max="3848" width="3.1796875" style="36" hidden="1"/>
    <col min="3849" max="4094" width="9.1796875" style="36" hidden="1"/>
    <col min="4095" max="4095" width="1.81640625" style="36" hidden="1"/>
    <col min="4096" max="4096" width="9.1796875" style="36" hidden="1"/>
    <col min="4097" max="4097" width="26.453125" style="36" hidden="1"/>
    <col min="4098" max="4098" width="10" style="36" hidden="1"/>
    <col min="4099" max="4103" width="9.1796875" style="36" hidden="1"/>
    <col min="4104" max="4104" width="3.1796875" style="36" hidden="1"/>
    <col min="4105" max="4350" width="9.1796875" style="36" hidden="1"/>
    <col min="4351" max="4351" width="1.81640625" style="36" hidden="1"/>
    <col min="4352" max="4352" width="9.1796875" style="36" hidden="1"/>
    <col min="4353" max="4353" width="26.453125" style="36" hidden="1"/>
    <col min="4354" max="4354" width="10" style="36" hidden="1"/>
    <col min="4355" max="4359" width="9.1796875" style="36" hidden="1"/>
    <col min="4360" max="4360" width="3.1796875" style="36" hidden="1"/>
    <col min="4361" max="4606" width="9.1796875" style="36" hidden="1"/>
    <col min="4607" max="4607" width="1.81640625" style="36" hidden="1"/>
    <col min="4608" max="4608" width="9.1796875" style="36" hidden="1"/>
    <col min="4609" max="4609" width="26.453125" style="36" hidden="1"/>
    <col min="4610" max="4610" width="10" style="36" hidden="1"/>
    <col min="4611" max="4615" width="9.1796875" style="36" hidden="1"/>
    <col min="4616" max="4616" width="3.1796875" style="36" hidden="1"/>
    <col min="4617" max="4862" width="9.1796875" style="36" hidden="1"/>
    <col min="4863" max="4863" width="1.81640625" style="36" hidden="1"/>
    <col min="4864" max="4864" width="9.1796875" style="36" hidden="1"/>
    <col min="4865" max="4865" width="26.453125" style="36" hidden="1"/>
    <col min="4866" max="4866" width="10" style="36" hidden="1"/>
    <col min="4867" max="4871" width="9.1796875" style="36" hidden="1"/>
    <col min="4872" max="4872" width="3.1796875" style="36" hidden="1"/>
    <col min="4873" max="5118" width="9.1796875" style="36" hidden="1"/>
    <col min="5119" max="5119" width="1.81640625" style="36" hidden="1"/>
    <col min="5120" max="5120" width="9.1796875" style="36" hidden="1"/>
    <col min="5121" max="5121" width="26.453125" style="36" hidden="1"/>
    <col min="5122" max="5122" width="10" style="36" hidden="1"/>
    <col min="5123" max="5127" width="9.1796875" style="36" hidden="1"/>
    <col min="5128" max="5128" width="3.1796875" style="36" hidden="1"/>
    <col min="5129" max="5374" width="9.1796875" style="36" hidden="1"/>
    <col min="5375" max="5375" width="1.81640625" style="36" hidden="1"/>
    <col min="5376" max="5376" width="9.1796875" style="36" hidden="1"/>
    <col min="5377" max="5377" width="26.453125" style="36" hidden="1"/>
    <col min="5378" max="5378" width="10" style="36" hidden="1"/>
    <col min="5379" max="5383" width="9.1796875" style="36" hidden="1"/>
    <col min="5384" max="5384" width="3.1796875" style="36" hidden="1"/>
    <col min="5385" max="5630" width="9.1796875" style="36" hidden="1"/>
    <col min="5631" max="5631" width="1.81640625" style="36" hidden="1"/>
    <col min="5632" max="5632" width="9.1796875" style="36" hidden="1"/>
    <col min="5633" max="5633" width="26.453125" style="36" hidden="1"/>
    <col min="5634" max="5634" width="10" style="36" hidden="1"/>
    <col min="5635" max="5639" width="9.1796875" style="36" hidden="1"/>
    <col min="5640" max="5640" width="3.1796875" style="36" hidden="1"/>
    <col min="5641" max="5886" width="9.1796875" style="36" hidden="1"/>
    <col min="5887" max="5887" width="1.81640625" style="36" hidden="1"/>
    <col min="5888" max="5888" width="9.1796875" style="36" hidden="1"/>
    <col min="5889" max="5889" width="26.453125" style="36" hidden="1"/>
    <col min="5890" max="5890" width="10" style="36" hidden="1"/>
    <col min="5891" max="5895" width="9.1796875" style="36" hidden="1"/>
    <col min="5896" max="5896" width="3.1796875" style="36" hidden="1"/>
    <col min="5897" max="6142" width="9.1796875" style="36" hidden="1"/>
    <col min="6143" max="6143" width="1.81640625" style="36" hidden="1"/>
    <col min="6144" max="6144" width="9.1796875" style="36" hidden="1"/>
    <col min="6145" max="6145" width="26.453125" style="36" hidden="1"/>
    <col min="6146" max="6146" width="10" style="36" hidden="1"/>
    <col min="6147" max="6151" width="9.1796875" style="36" hidden="1"/>
    <col min="6152" max="6152" width="3.1796875" style="36" hidden="1"/>
    <col min="6153" max="6398" width="9.1796875" style="36" hidden="1"/>
    <col min="6399" max="6399" width="1.81640625" style="36" hidden="1"/>
    <col min="6400" max="6400" width="9.1796875" style="36" hidden="1"/>
    <col min="6401" max="6401" width="26.453125" style="36" hidden="1"/>
    <col min="6402" max="6402" width="10" style="36" hidden="1"/>
    <col min="6403" max="6407" width="9.1796875" style="36" hidden="1"/>
    <col min="6408" max="6408" width="3.1796875" style="36" hidden="1"/>
    <col min="6409" max="6654" width="9.1796875" style="36" hidden="1"/>
    <col min="6655" max="6655" width="1.81640625" style="36" hidden="1"/>
    <col min="6656" max="6656" width="9.1796875" style="36" hidden="1"/>
    <col min="6657" max="6657" width="26.453125" style="36" hidden="1"/>
    <col min="6658" max="6658" width="10" style="36" hidden="1"/>
    <col min="6659" max="6663" width="9.1796875" style="36" hidden="1"/>
    <col min="6664" max="6664" width="3.1796875" style="36" hidden="1"/>
    <col min="6665" max="6910" width="9.1796875" style="36" hidden="1"/>
    <col min="6911" max="6911" width="1.81640625" style="36" hidden="1"/>
    <col min="6912" max="6912" width="9.1796875" style="36" hidden="1"/>
    <col min="6913" max="6913" width="26.453125" style="36" hidden="1"/>
    <col min="6914" max="6914" width="10" style="36" hidden="1"/>
    <col min="6915" max="6919" width="9.1796875" style="36" hidden="1"/>
    <col min="6920" max="6920" width="3.1796875" style="36" hidden="1"/>
    <col min="6921" max="7166" width="9.1796875" style="36" hidden="1"/>
    <col min="7167" max="7167" width="1.81640625" style="36" hidden="1"/>
    <col min="7168" max="7168" width="9.1796875" style="36" hidden="1"/>
    <col min="7169" max="7169" width="26.453125" style="36" hidden="1"/>
    <col min="7170" max="7170" width="10" style="36" hidden="1"/>
    <col min="7171" max="7175" width="9.1796875" style="36" hidden="1"/>
    <col min="7176" max="7176" width="3.1796875" style="36" hidden="1"/>
    <col min="7177" max="7422" width="9.1796875" style="36" hidden="1"/>
    <col min="7423" max="7423" width="1.81640625" style="36" hidden="1"/>
    <col min="7424" max="7424" width="9.1796875" style="36" hidden="1"/>
    <col min="7425" max="7425" width="26.453125" style="36" hidden="1"/>
    <col min="7426" max="7426" width="10" style="36" hidden="1"/>
    <col min="7427" max="7431" width="9.1796875" style="36" hidden="1"/>
    <col min="7432" max="7432" width="3.1796875" style="36" hidden="1"/>
    <col min="7433" max="7678" width="9.1796875" style="36" hidden="1"/>
    <col min="7679" max="7679" width="1.81640625" style="36" hidden="1"/>
    <col min="7680" max="7680" width="9.1796875" style="36" hidden="1"/>
    <col min="7681" max="7681" width="26.453125" style="36" hidden="1"/>
    <col min="7682" max="7682" width="10" style="36" hidden="1"/>
    <col min="7683" max="7687" width="9.1796875" style="36" hidden="1"/>
    <col min="7688" max="7688" width="3.1796875" style="36" hidden="1"/>
    <col min="7689" max="7934" width="9.1796875" style="36" hidden="1"/>
    <col min="7935" max="7935" width="1.81640625" style="36" hidden="1"/>
    <col min="7936" max="7936" width="9.1796875" style="36" hidden="1"/>
    <col min="7937" max="7937" width="26.453125" style="36" hidden="1"/>
    <col min="7938" max="7938" width="10" style="36" hidden="1"/>
    <col min="7939" max="7943" width="9.1796875" style="36" hidden="1"/>
    <col min="7944" max="7944" width="3.1796875" style="36" hidden="1"/>
    <col min="7945" max="8190" width="9.1796875" style="36" hidden="1"/>
    <col min="8191" max="8191" width="1.81640625" style="36" hidden="1"/>
    <col min="8192" max="8192" width="9.1796875" style="36" hidden="1"/>
    <col min="8193" max="8193" width="26.453125" style="36" hidden="1"/>
    <col min="8194" max="8194" width="10" style="36" hidden="1"/>
    <col min="8195" max="8199" width="9.1796875" style="36" hidden="1"/>
    <col min="8200" max="8200" width="3.1796875" style="36" hidden="1"/>
    <col min="8201" max="8446" width="9.1796875" style="36" hidden="1"/>
    <col min="8447" max="8447" width="1.81640625" style="36" hidden="1"/>
    <col min="8448" max="8448" width="9.1796875" style="36" hidden="1"/>
    <col min="8449" max="8449" width="26.453125" style="36" hidden="1"/>
    <col min="8450" max="8450" width="10" style="36" hidden="1"/>
    <col min="8451" max="8455" width="9.1796875" style="36" hidden="1"/>
    <col min="8456" max="8456" width="3.1796875" style="36" hidden="1"/>
    <col min="8457" max="8702" width="9.1796875" style="36" hidden="1"/>
    <col min="8703" max="8703" width="1.81640625" style="36" hidden="1"/>
    <col min="8704" max="8704" width="9.1796875" style="36" hidden="1"/>
    <col min="8705" max="8705" width="26.453125" style="36" hidden="1"/>
    <col min="8706" max="8706" width="10" style="36" hidden="1"/>
    <col min="8707" max="8711" width="9.1796875" style="36" hidden="1"/>
    <col min="8712" max="8712" width="3.1796875" style="36" hidden="1"/>
    <col min="8713" max="8958" width="9.1796875" style="36" hidden="1"/>
    <col min="8959" max="8959" width="1.81640625" style="36" hidden="1"/>
    <col min="8960" max="8960" width="9.1796875" style="36" hidden="1"/>
    <col min="8961" max="8961" width="26.453125" style="36" hidden="1"/>
    <col min="8962" max="8962" width="10" style="36" hidden="1"/>
    <col min="8963" max="8967" width="9.1796875" style="36" hidden="1"/>
    <col min="8968" max="8968" width="3.1796875" style="36" hidden="1"/>
    <col min="8969" max="9214" width="9.1796875" style="36" hidden="1"/>
    <col min="9215" max="9215" width="1.81640625" style="36" hidden="1"/>
    <col min="9216" max="9216" width="9.1796875" style="36" hidden="1"/>
    <col min="9217" max="9217" width="26.453125" style="36" hidden="1"/>
    <col min="9218" max="9218" width="10" style="36" hidden="1"/>
    <col min="9219" max="9223" width="9.1796875" style="36" hidden="1"/>
    <col min="9224" max="9224" width="3.1796875" style="36" hidden="1"/>
    <col min="9225" max="9470" width="9.1796875" style="36" hidden="1"/>
    <col min="9471" max="9471" width="1.81640625" style="36" hidden="1"/>
    <col min="9472" max="9472" width="9.1796875" style="36" hidden="1"/>
    <col min="9473" max="9473" width="26.453125" style="36" hidden="1"/>
    <col min="9474" max="9474" width="10" style="36" hidden="1"/>
    <col min="9475" max="9479" width="9.1796875" style="36" hidden="1"/>
    <col min="9480" max="9480" width="3.1796875" style="36" hidden="1"/>
    <col min="9481" max="9726" width="9.1796875" style="36" hidden="1"/>
    <col min="9727" max="9727" width="1.81640625" style="36" hidden="1"/>
    <col min="9728" max="9728" width="9.1796875" style="36" hidden="1"/>
    <col min="9729" max="9729" width="26.453125" style="36" hidden="1"/>
    <col min="9730" max="9730" width="10" style="36" hidden="1"/>
    <col min="9731" max="9735" width="9.1796875" style="36" hidden="1"/>
    <col min="9736" max="9736" width="3.1796875" style="36" hidden="1"/>
    <col min="9737" max="9982" width="9.1796875" style="36" hidden="1"/>
    <col min="9983" max="9983" width="1.81640625" style="36" hidden="1"/>
    <col min="9984" max="9984" width="9.1796875" style="36" hidden="1"/>
    <col min="9985" max="9985" width="26.453125" style="36" hidden="1"/>
    <col min="9986" max="9986" width="10" style="36" hidden="1"/>
    <col min="9987" max="9991" width="9.1796875" style="36" hidden="1"/>
    <col min="9992" max="9992" width="3.1796875" style="36" hidden="1"/>
    <col min="9993" max="10238" width="9.1796875" style="36" hidden="1"/>
    <col min="10239" max="10239" width="1.81640625" style="36" hidden="1"/>
    <col min="10240" max="10240" width="9.1796875" style="36" hidden="1"/>
    <col min="10241" max="10241" width="26.453125" style="36" hidden="1"/>
    <col min="10242" max="10242" width="10" style="36" hidden="1"/>
    <col min="10243" max="10247" width="9.1796875" style="36" hidden="1"/>
    <col min="10248" max="10248" width="3.1796875" style="36" hidden="1"/>
    <col min="10249" max="10494" width="9.1796875" style="36" hidden="1"/>
    <col min="10495" max="10495" width="1.81640625" style="36" hidden="1"/>
    <col min="10496" max="10496" width="9.1796875" style="36" hidden="1"/>
    <col min="10497" max="10497" width="26.453125" style="36" hidden="1"/>
    <col min="10498" max="10498" width="10" style="36" hidden="1"/>
    <col min="10499" max="10503" width="9.1796875" style="36" hidden="1"/>
    <col min="10504" max="10504" width="3.1796875" style="36" hidden="1"/>
    <col min="10505" max="10750" width="9.1796875" style="36" hidden="1"/>
    <col min="10751" max="10751" width="1.81640625" style="36" hidden="1"/>
    <col min="10752" max="10752" width="9.1796875" style="36" hidden="1"/>
    <col min="10753" max="10753" width="26.453125" style="36" hidden="1"/>
    <col min="10754" max="10754" width="10" style="36" hidden="1"/>
    <col min="10755" max="10759" width="9.1796875" style="36" hidden="1"/>
    <col min="10760" max="10760" width="3.1796875" style="36" hidden="1"/>
    <col min="10761" max="11006" width="9.1796875" style="36" hidden="1"/>
    <col min="11007" max="11007" width="1.81640625" style="36" hidden="1"/>
    <col min="11008" max="11008" width="9.1796875" style="36" hidden="1"/>
    <col min="11009" max="11009" width="26.453125" style="36" hidden="1"/>
    <col min="11010" max="11010" width="10" style="36" hidden="1"/>
    <col min="11011" max="11015" width="9.1796875" style="36" hidden="1"/>
    <col min="11016" max="11016" width="3.1796875" style="36" hidden="1"/>
    <col min="11017" max="11262" width="9.1796875" style="36" hidden="1"/>
    <col min="11263" max="11263" width="1.81640625" style="36" hidden="1"/>
    <col min="11264" max="11264" width="9.1796875" style="36" hidden="1"/>
    <col min="11265" max="11265" width="26.453125" style="36" hidden="1"/>
    <col min="11266" max="11266" width="10" style="36" hidden="1"/>
    <col min="11267" max="11271" width="9.1796875" style="36" hidden="1"/>
    <col min="11272" max="11272" width="3.1796875" style="36" hidden="1"/>
    <col min="11273" max="11518" width="9.1796875" style="36" hidden="1"/>
    <col min="11519" max="11519" width="1.81640625" style="36" hidden="1"/>
    <col min="11520" max="11520" width="9.1796875" style="36" hidden="1"/>
    <col min="11521" max="11521" width="26.453125" style="36" hidden="1"/>
    <col min="11522" max="11522" width="10" style="36" hidden="1"/>
    <col min="11523" max="11527" width="9.1796875" style="36" hidden="1"/>
    <col min="11528" max="11528" width="3.1796875" style="36" hidden="1"/>
    <col min="11529" max="11774" width="9.1796875" style="36" hidden="1"/>
    <col min="11775" max="11775" width="1.81640625" style="36" hidden="1"/>
    <col min="11776" max="11776" width="9.1796875" style="36" hidden="1"/>
    <col min="11777" max="11777" width="26.453125" style="36" hidden="1"/>
    <col min="11778" max="11778" width="10" style="36" hidden="1"/>
    <col min="11779" max="11783" width="9.1796875" style="36" hidden="1"/>
    <col min="11784" max="11784" width="3.1796875" style="36" hidden="1"/>
    <col min="11785" max="12030" width="9.1796875" style="36" hidden="1"/>
    <col min="12031" max="12031" width="1.81640625" style="36" hidden="1"/>
    <col min="12032" max="12032" width="9.1796875" style="36" hidden="1"/>
    <col min="12033" max="12033" width="26.453125" style="36" hidden="1"/>
    <col min="12034" max="12034" width="10" style="36" hidden="1"/>
    <col min="12035" max="12039" width="9.1796875" style="36" hidden="1"/>
    <col min="12040" max="12040" width="3.1796875" style="36" hidden="1"/>
    <col min="12041" max="12286" width="9.1796875" style="36" hidden="1"/>
    <col min="12287" max="12287" width="1.81640625" style="36" hidden="1"/>
    <col min="12288" max="12288" width="9.1796875" style="36" hidden="1"/>
    <col min="12289" max="12289" width="26.453125" style="36" hidden="1"/>
    <col min="12290" max="12290" width="10" style="36" hidden="1"/>
    <col min="12291" max="12295" width="9.1796875" style="36" hidden="1"/>
    <col min="12296" max="12296" width="3.1796875" style="36" hidden="1"/>
    <col min="12297" max="12542" width="9.1796875" style="36" hidden="1"/>
    <col min="12543" max="12543" width="1.81640625" style="36" hidden="1"/>
    <col min="12544" max="12544" width="9.1796875" style="36" hidden="1"/>
    <col min="12545" max="12545" width="26.453125" style="36" hidden="1"/>
    <col min="12546" max="12546" width="10" style="36" hidden="1"/>
    <col min="12547" max="12551" width="9.1796875" style="36" hidden="1"/>
    <col min="12552" max="12552" width="3.1796875" style="36" hidden="1"/>
    <col min="12553" max="12798" width="9.1796875" style="36" hidden="1"/>
    <col min="12799" max="12799" width="1.81640625" style="36" hidden="1"/>
    <col min="12800" max="12800" width="9.1796875" style="36" hidden="1"/>
    <col min="12801" max="12801" width="26.453125" style="36" hidden="1"/>
    <col min="12802" max="12802" width="10" style="36" hidden="1"/>
    <col min="12803" max="12807" width="9.1796875" style="36" hidden="1"/>
    <col min="12808" max="12808" width="3.1796875" style="36" hidden="1"/>
    <col min="12809" max="13054" width="9.1796875" style="36" hidden="1"/>
    <col min="13055" max="13055" width="1.81640625" style="36" hidden="1"/>
    <col min="13056" max="13056" width="9.1796875" style="36" hidden="1"/>
    <col min="13057" max="13057" width="26.453125" style="36" hidden="1"/>
    <col min="13058" max="13058" width="10" style="36" hidden="1"/>
    <col min="13059" max="13063" width="9.1796875" style="36" hidden="1"/>
    <col min="13064" max="13064" width="3.1796875" style="36" hidden="1"/>
    <col min="13065" max="13310" width="9.1796875" style="36" hidden="1"/>
    <col min="13311" max="13311" width="1.81640625" style="36" hidden="1"/>
    <col min="13312" max="13312" width="9.1796875" style="36" hidden="1"/>
    <col min="13313" max="13313" width="26.453125" style="36" hidden="1"/>
    <col min="13314" max="13314" width="10" style="36" hidden="1"/>
    <col min="13315" max="13319" width="9.1796875" style="36" hidden="1"/>
    <col min="13320" max="13320" width="3.1796875" style="36" hidden="1"/>
    <col min="13321" max="13566" width="9.1796875" style="36" hidden="1"/>
    <col min="13567" max="13567" width="1.81640625" style="36" hidden="1"/>
    <col min="13568" max="13568" width="9.1796875" style="36" hidden="1"/>
    <col min="13569" max="13569" width="26.453125" style="36" hidden="1"/>
    <col min="13570" max="13570" width="10" style="36" hidden="1"/>
    <col min="13571" max="13575" width="9.1796875" style="36" hidden="1"/>
    <col min="13576" max="13576" width="3.1796875" style="36" hidden="1"/>
    <col min="13577" max="13822" width="9.1796875" style="36" hidden="1"/>
    <col min="13823" max="13823" width="1.81640625" style="36" hidden="1"/>
    <col min="13824" max="13824" width="9.1796875" style="36" hidden="1"/>
    <col min="13825" max="13825" width="26.453125" style="36" hidden="1"/>
    <col min="13826" max="13826" width="10" style="36" hidden="1"/>
    <col min="13827" max="13831" width="9.1796875" style="36" hidden="1"/>
    <col min="13832" max="13832" width="3.1796875" style="36" hidden="1"/>
    <col min="13833" max="14078" width="9.1796875" style="36" hidden="1"/>
    <col min="14079" max="14079" width="1.81640625" style="36" hidden="1"/>
    <col min="14080" max="14080" width="9.1796875" style="36" hidden="1"/>
    <col min="14081" max="14081" width="26.453125" style="36" hidden="1"/>
    <col min="14082" max="14082" width="10" style="36" hidden="1"/>
    <col min="14083" max="14087" width="9.1796875" style="36" hidden="1"/>
    <col min="14088" max="14088" width="3.1796875" style="36" hidden="1"/>
    <col min="14089" max="14334" width="9.1796875" style="36" hidden="1"/>
    <col min="14335" max="14335" width="1.81640625" style="36" hidden="1"/>
    <col min="14336" max="14336" width="9.1796875" style="36" hidden="1"/>
    <col min="14337" max="14337" width="26.453125" style="36" hidden="1"/>
    <col min="14338" max="14338" width="10" style="36" hidden="1"/>
    <col min="14339" max="14343" width="9.1796875" style="36" hidden="1"/>
    <col min="14344" max="14344" width="3.1796875" style="36" hidden="1"/>
    <col min="14345" max="14590" width="9.1796875" style="36" hidden="1"/>
    <col min="14591" max="14591" width="1.81640625" style="36" hidden="1"/>
    <col min="14592" max="14592" width="9.1796875" style="36" hidden="1"/>
    <col min="14593" max="14593" width="26.453125" style="36" hidden="1"/>
    <col min="14594" max="14594" width="10" style="36" hidden="1"/>
    <col min="14595" max="14599" width="9.1796875" style="36" hidden="1"/>
    <col min="14600" max="14600" width="3.1796875" style="36" hidden="1"/>
    <col min="14601" max="14846" width="9.1796875" style="36" hidden="1"/>
    <col min="14847" max="14847" width="1.81640625" style="36" hidden="1"/>
    <col min="14848" max="14848" width="9.1796875" style="36" hidden="1"/>
    <col min="14849" max="14849" width="26.453125" style="36" hidden="1"/>
    <col min="14850" max="14850" width="10" style="36" hidden="1"/>
    <col min="14851" max="14855" width="9.1796875" style="36" hidden="1"/>
    <col min="14856" max="14856" width="3.1796875" style="36" hidden="1"/>
    <col min="14857" max="15102" width="9.1796875" style="36" hidden="1"/>
    <col min="15103" max="15103" width="1.81640625" style="36" hidden="1"/>
    <col min="15104" max="15104" width="9.1796875" style="36" hidden="1"/>
    <col min="15105" max="15105" width="26.453125" style="36" hidden="1"/>
    <col min="15106" max="15106" width="10" style="36" hidden="1"/>
    <col min="15107" max="15111" width="9.1796875" style="36" hidden="1"/>
    <col min="15112" max="15112" width="3.1796875" style="36" hidden="1"/>
    <col min="15113" max="15358" width="9.1796875" style="36" hidden="1"/>
    <col min="15359" max="15359" width="1.81640625" style="36" hidden="1"/>
    <col min="15360" max="15360" width="9.1796875" style="36" hidden="1"/>
    <col min="15361" max="15361" width="26.453125" style="36" hidden="1"/>
    <col min="15362" max="15362" width="10" style="36" hidden="1"/>
    <col min="15363" max="15367" width="9.1796875" style="36" hidden="1"/>
    <col min="15368" max="15368" width="3.1796875" style="36" hidden="1"/>
    <col min="15369" max="15614" width="9.1796875" style="36" hidden="1"/>
    <col min="15615" max="15615" width="1.81640625" style="36" hidden="1"/>
    <col min="15616" max="15616" width="9.1796875" style="36" hidden="1"/>
    <col min="15617" max="15617" width="26.453125" style="36" hidden="1"/>
    <col min="15618" max="15618" width="10" style="36" hidden="1"/>
    <col min="15619" max="15623" width="9.1796875" style="36" hidden="1"/>
    <col min="15624" max="15624" width="3.1796875" style="36" hidden="1"/>
    <col min="15625" max="15870" width="9.1796875" style="36" hidden="1"/>
    <col min="15871" max="15871" width="1.81640625" style="36" hidden="1"/>
    <col min="15872" max="15872" width="9.1796875" style="36" hidden="1"/>
    <col min="15873" max="15873" width="26.453125" style="36" hidden="1"/>
    <col min="15874" max="15874" width="10" style="36" hidden="1"/>
    <col min="15875" max="15879" width="9.1796875" style="36" hidden="1"/>
    <col min="15880" max="15880" width="3.1796875" style="36" hidden="1"/>
    <col min="15881" max="16126" width="9.1796875" style="36" hidden="1"/>
    <col min="16127" max="16127" width="1.81640625" style="36" hidden="1"/>
    <col min="16128" max="16128" width="9.1796875" style="36" hidden="1"/>
    <col min="16129" max="16129" width="26.453125" style="36" hidden="1"/>
    <col min="16130" max="16130" width="10" style="36" hidden="1"/>
    <col min="16131" max="16135" width="9.1796875" style="36" hidden="1"/>
    <col min="16136" max="16137" width="3.1796875" style="36" hidden="1"/>
    <col min="16138" max="16384" width="9.1796875" style="36" hidden="1"/>
  </cols>
  <sheetData>
    <row r="1" spans="1:25" ht="64.5" customHeight="1" x14ac:dyDescent="0.25">
      <c r="B1" s="26"/>
      <c r="C1" s="26"/>
      <c r="D1" s="26"/>
      <c r="E1" s="26"/>
      <c r="F1" s="26"/>
      <c r="G1" s="26"/>
      <c r="H1" s="26"/>
      <c r="I1" s="26"/>
      <c r="J1" s="26"/>
      <c r="K1" s="26"/>
      <c r="L1" s="26"/>
      <c r="M1" s="26"/>
      <c r="N1" s="26"/>
      <c r="O1" s="26"/>
      <c r="P1" s="26"/>
      <c r="Q1" s="26"/>
      <c r="R1" s="26"/>
      <c r="S1" s="26"/>
      <c r="T1" s="26"/>
      <c r="U1" s="26"/>
      <c r="V1" s="26"/>
      <c r="W1" s="26"/>
      <c r="X1" s="26"/>
    </row>
    <row r="2" spans="1:25" ht="60.75" customHeight="1" thickBot="1" x14ac:dyDescent="0.35">
      <c r="B2" s="26"/>
      <c r="C2" s="26"/>
      <c r="D2" s="26"/>
      <c r="E2" s="26"/>
      <c r="F2" s="730"/>
      <c r="G2" s="730"/>
      <c r="H2" s="730"/>
      <c r="I2" s="26"/>
      <c r="J2" s="26"/>
      <c r="K2" s="26"/>
      <c r="L2" s="26"/>
      <c r="M2" s="26"/>
      <c r="N2" s="26"/>
      <c r="O2" s="26"/>
      <c r="P2" s="26"/>
      <c r="Q2" s="26"/>
      <c r="R2" s="26"/>
      <c r="S2" s="26"/>
      <c r="T2" s="26"/>
      <c r="U2" s="26"/>
      <c r="V2" s="26"/>
      <c r="W2" s="26"/>
      <c r="X2" s="26"/>
    </row>
    <row r="3" spans="1:25" ht="15" hidden="1" x14ac:dyDescent="0.3">
      <c r="B3" s="26"/>
      <c r="C3" s="125"/>
      <c r="D3" s="68"/>
      <c r="E3" s="26"/>
      <c r="F3" s="26"/>
      <c r="G3" s="26"/>
      <c r="H3" s="26"/>
      <c r="I3" s="26"/>
      <c r="J3" s="26"/>
      <c r="K3" s="26"/>
      <c r="L3" s="26"/>
      <c r="M3" s="26"/>
      <c r="N3" s="26"/>
      <c r="O3" s="26"/>
      <c r="P3" s="26"/>
      <c r="Q3" s="26"/>
      <c r="R3" s="26"/>
      <c r="S3" s="26"/>
      <c r="T3" s="26"/>
      <c r="U3" s="26"/>
      <c r="V3" s="26"/>
      <c r="W3" s="26"/>
      <c r="X3" s="26"/>
    </row>
    <row r="4" spans="1:25" ht="13" hidden="1" thickBot="1" x14ac:dyDescent="0.3">
      <c r="B4" s="26"/>
      <c r="C4" s="26"/>
      <c r="D4" s="26"/>
      <c r="E4" s="26"/>
      <c r="F4" s="66"/>
      <c r="G4" s="66"/>
      <c r="H4" s="66"/>
      <c r="I4" s="66"/>
      <c r="J4" s="66"/>
      <c r="K4" s="66"/>
      <c r="L4" s="66"/>
      <c r="M4" s="66"/>
      <c r="N4" s="66"/>
      <c r="O4" s="26"/>
      <c r="P4" s="26"/>
      <c r="Q4" s="26"/>
      <c r="R4" s="26"/>
      <c r="S4" s="26"/>
      <c r="T4" s="26"/>
      <c r="U4" s="26"/>
      <c r="V4" s="26"/>
      <c r="W4" s="26"/>
      <c r="X4" s="26"/>
    </row>
    <row r="5" spans="1:25" s="52" customFormat="1" ht="21" customHeight="1" x14ac:dyDescent="0.25">
      <c r="A5" s="26"/>
      <c r="C5" s="850" t="str">
        <f>+Translations!A293</f>
        <v>Balance sheet on 31st of December in €</v>
      </c>
      <c r="D5" s="851"/>
      <c r="E5" s="848">
        <f>+Home!K12</f>
        <v>2017</v>
      </c>
      <c r="F5" s="848">
        <f>+E5+1</f>
        <v>2018</v>
      </c>
      <c r="G5" s="848">
        <f t="shared" ref="G5:X5" si="0">+F5+1</f>
        <v>2019</v>
      </c>
      <c r="H5" s="848">
        <f t="shared" si="0"/>
        <v>2020</v>
      </c>
      <c r="I5" s="848">
        <f t="shared" si="0"/>
        <v>2021</v>
      </c>
      <c r="J5" s="848">
        <f t="shared" si="0"/>
        <v>2022</v>
      </c>
      <c r="K5" s="848">
        <f t="shared" si="0"/>
        <v>2023</v>
      </c>
      <c r="L5" s="848">
        <f t="shared" si="0"/>
        <v>2024</v>
      </c>
      <c r="M5" s="848">
        <f t="shared" si="0"/>
        <v>2025</v>
      </c>
      <c r="N5" s="848">
        <f t="shared" si="0"/>
        <v>2026</v>
      </c>
      <c r="O5" s="848">
        <f t="shared" si="0"/>
        <v>2027</v>
      </c>
      <c r="P5" s="848">
        <f t="shared" si="0"/>
        <v>2028</v>
      </c>
      <c r="Q5" s="848">
        <f t="shared" si="0"/>
        <v>2029</v>
      </c>
      <c r="R5" s="848">
        <f t="shared" si="0"/>
        <v>2030</v>
      </c>
      <c r="S5" s="848">
        <f t="shared" si="0"/>
        <v>2031</v>
      </c>
      <c r="T5" s="848">
        <f t="shared" si="0"/>
        <v>2032</v>
      </c>
      <c r="U5" s="848">
        <f t="shared" si="0"/>
        <v>2033</v>
      </c>
      <c r="V5" s="848">
        <f t="shared" si="0"/>
        <v>2034</v>
      </c>
      <c r="W5" s="848">
        <f t="shared" si="0"/>
        <v>2035</v>
      </c>
      <c r="X5" s="848">
        <f t="shared" si="0"/>
        <v>2036</v>
      </c>
      <c r="Y5" s="62"/>
    </row>
    <row r="6" spans="1:25" s="52" customFormat="1" ht="21" customHeight="1" thickBot="1" x14ac:dyDescent="0.3">
      <c r="A6" s="26"/>
      <c r="C6" s="852"/>
      <c r="D6" s="853"/>
      <c r="E6" s="849"/>
      <c r="F6" s="849" t="s">
        <v>164</v>
      </c>
      <c r="G6" s="849" t="s">
        <v>164</v>
      </c>
      <c r="H6" s="849" t="s">
        <v>164</v>
      </c>
      <c r="I6" s="849" t="s">
        <v>164</v>
      </c>
      <c r="J6" s="849" t="s">
        <v>164</v>
      </c>
      <c r="K6" s="849" t="s">
        <v>164</v>
      </c>
      <c r="L6" s="849" t="s">
        <v>164</v>
      </c>
      <c r="M6" s="849" t="s">
        <v>164</v>
      </c>
      <c r="N6" s="849" t="s">
        <v>164</v>
      </c>
      <c r="O6" s="849" t="s">
        <v>164</v>
      </c>
      <c r="P6" s="849" t="s">
        <v>164</v>
      </c>
      <c r="Q6" s="849" t="s">
        <v>164</v>
      </c>
      <c r="R6" s="849" t="s">
        <v>164</v>
      </c>
      <c r="S6" s="849" t="s">
        <v>164</v>
      </c>
      <c r="T6" s="849" t="s">
        <v>164</v>
      </c>
      <c r="U6" s="849" t="s">
        <v>164</v>
      </c>
      <c r="V6" s="849" t="s">
        <v>164</v>
      </c>
      <c r="W6" s="849" t="s">
        <v>164</v>
      </c>
      <c r="X6" s="849" t="s">
        <v>164</v>
      </c>
      <c r="Y6" s="62"/>
    </row>
    <row r="7" spans="1:25" s="52" customFormat="1" ht="27" customHeight="1" x14ac:dyDescent="0.25">
      <c r="A7" s="26"/>
      <c r="C7" s="801" t="str">
        <f>+Translations!A294</f>
        <v>A. FIXED ASSETS</v>
      </c>
      <c r="D7" s="854"/>
      <c r="E7" s="211">
        <f t="shared" ref="E7:X7" si="1">E8+E9+E12</f>
        <v>0</v>
      </c>
      <c r="F7" s="211">
        <f t="shared" si="1"/>
        <v>0</v>
      </c>
      <c r="G7" s="211">
        <f t="shared" si="1"/>
        <v>0</v>
      </c>
      <c r="H7" s="211">
        <f t="shared" si="1"/>
        <v>0</v>
      </c>
      <c r="I7" s="211">
        <f t="shared" si="1"/>
        <v>0</v>
      </c>
      <c r="J7" s="211">
        <f t="shared" si="1"/>
        <v>0</v>
      </c>
      <c r="K7" s="211">
        <f t="shared" si="1"/>
        <v>0</v>
      </c>
      <c r="L7" s="211">
        <f t="shared" si="1"/>
        <v>0</v>
      </c>
      <c r="M7" s="211">
        <f t="shared" si="1"/>
        <v>0</v>
      </c>
      <c r="N7" s="211">
        <f t="shared" si="1"/>
        <v>0</v>
      </c>
      <c r="O7" s="211">
        <f t="shared" si="1"/>
        <v>0</v>
      </c>
      <c r="P7" s="211">
        <f t="shared" si="1"/>
        <v>0</v>
      </c>
      <c r="Q7" s="211">
        <f t="shared" si="1"/>
        <v>0</v>
      </c>
      <c r="R7" s="211">
        <f t="shared" si="1"/>
        <v>0</v>
      </c>
      <c r="S7" s="211">
        <f t="shared" si="1"/>
        <v>0</v>
      </c>
      <c r="T7" s="211">
        <f t="shared" si="1"/>
        <v>0</v>
      </c>
      <c r="U7" s="211">
        <f t="shared" si="1"/>
        <v>0</v>
      </c>
      <c r="V7" s="211">
        <f t="shared" si="1"/>
        <v>0</v>
      </c>
      <c r="W7" s="211">
        <f t="shared" si="1"/>
        <v>0</v>
      </c>
      <c r="X7" s="211">
        <f t="shared" si="1"/>
        <v>0</v>
      </c>
      <c r="Y7" s="62"/>
    </row>
    <row r="8" spans="1:25" s="52" customFormat="1" ht="27" customHeight="1" x14ac:dyDescent="0.25">
      <c r="A8" s="26"/>
      <c r="C8" s="770" t="str">
        <f>+Translations!A295</f>
        <v>I. Intangible assets and long-term deferred costs and accrued revenues</v>
      </c>
      <c r="D8" s="759">
        <v>0</v>
      </c>
      <c r="E8" s="98">
        <f>+Assets!G52</f>
        <v>0</v>
      </c>
      <c r="F8" s="98">
        <f>+Assets!H52</f>
        <v>0</v>
      </c>
      <c r="G8" s="98">
        <f>+Assets!I52</f>
        <v>0</v>
      </c>
      <c r="H8" s="98">
        <f>+Assets!J52</f>
        <v>0</v>
      </c>
      <c r="I8" s="98">
        <f>+Assets!K52</f>
        <v>0</v>
      </c>
      <c r="J8" s="98">
        <f>+Assets!L52</f>
        <v>0</v>
      </c>
      <c r="K8" s="98">
        <f>+Assets!M52</f>
        <v>0</v>
      </c>
      <c r="L8" s="98">
        <f>+Assets!N52</f>
        <v>0</v>
      </c>
      <c r="M8" s="98">
        <f>+Assets!O52</f>
        <v>0</v>
      </c>
      <c r="N8" s="98">
        <f>+Assets!P52</f>
        <v>0</v>
      </c>
      <c r="O8" s="98">
        <f>+Assets!Q52</f>
        <v>0</v>
      </c>
      <c r="P8" s="98">
        <f>+Assets!R52</f>
        <v>0</v>
      </c>
      <c r="Q8" s="98">
        <f>+Assets!S52</f>
        <v>0</v>
      </c>
      <c r="R8" s="98">
        <f>+Assets!T52</f>
        <v>0</v>
      </c>
      <c r="S8" s="98">
        <f>+Assets!U52</f>
        <v>0</v>
      </c>
      <c r="T8" s="98">
        <f>+Assets!V52</f>
        <v>0</v>
      </c>
      <c r="U8" s="98">
        <f>+Assets!W52</f>
        <v>0</v>
      </c>
      <c r="V8" s="98">
        <f>+Assets!X52</f>
        <v>0</v>
      </c>
      <c r="W8" s="98">
        <f>+Assets!Y52</f>
        <v>0</v>
      </c>
      <c r="X8" s="98">
        <f>+Assets!Z52</f>
        <v>0</v>
      </c>
      <c r="Y8" s="62"/>
    </row>
    <row r="9" spans="1:25" s="52" customFormat="1" ht="27" customHeight="1" x14ac:dyDescent="0.25">
      <c r="A9" s="26"/>
      <c r="C9" s="770" t="str">
        <f>+Translations!A296</f>
        <v>II. Property, plant and equipment</v>
      </c>
      <c r="D9" s="759">
        <v>1</v>
      </c>
      <c r="E9" s="98">
        <f>SUM(E10:E11)</f>
        <v>0</v>
      </c>
      <c r="F9" s="98">
        <f t="shared" ref="F9:X9" si="2">SUM(F10:F11)</f>
        <v>0</v>
      </c>
      <c r="G9" s="98">
        <f t="shared" si="2"/>
        <v>0</v>
      </c>
      <c r="H9" s="98">
        <f t="shared" si="2"/>
        <v>0</v>
      </c>
      <c r="I9" s="98">
        <f t="shared" si="2"/>
        <v>0</v>
      </c>
      <c r="J9" s="98">
        <f t="shared" si="2"/>
        <v>0</v>
      </c>
      <c r="K9" s="98">
        <f t="shared" si="2"/>
        <v>0</v>
      </c>
      <c r="L9" s="98">
        <f t="shared" si="2"/>
        <v>0</v>
      </c>
      <c r="M9" s="98">
        <f t="shared" si="2"/>
        <v>0</v>
      </c>
      <c r="N9" s="98">
        <f t="shared" si="2"/>
        <v>0</v>
      </c>
      <c r="O9" s="98">
        <f t="shared" si="2"/>
        <v>0</v>
      </c>
      <c r="P9" s="98">
        <f t="shared" si="2"/>
        <v>0</v>
      </c>
      <c r="Q9" s="98">
        <f t="shared" si="2"/>
        <v>0</v>
      </c>
      <c r="R9" s="98">
        <f t="shared" si="2"/>
        <v>0</v>
      </c>
      <c r="S9" s="98">
        <f t="shared" si="2"/>
        <v>0</v>
      </c>
      <c r="T9" s="98">
        <f t="shared" si="2"/>
        <v>0</v>
      </c>
      <c r="U9" s="98">
        <f t="shared" si="2"/>
        <v>0</v>
      </c>
      <c r="V9" s="98">
        <f t="shared" si="2"/>
        <v>0</v>
      </c>
      <c r="W9" s="98">
        <f t="shared" si="2"/>
        <v>0</v>
      </c>
      <c r="X9" s="98">
        <f t="shared" si="2"/>
        <v>0</v>
      </c>
      <c r="Y9" s="62"/>
    </row>
    <row r="10" spans="1:25" s="52" customFormat="1" ht="27" customHeight="1" x14ac:dyDescent="0.25">
      <c r="A10" s="26"/>
      <c r="C10" s="770" t="str">
        <f>+Translations!A297</f>
        <v>1. Buildings and constructions</v>
      </c>
      <c r="D10" s="759">
        <v>2</v>
      </c>
      <c r="E10" s="98">
        <f>+Assets!G53</f>
        <v>0</v>
      </c>
      <c r="F10" s="98">
        <f>+Assets!H53</f>
        <v>0</v>
      </c>
      <c r="G10" s="98">
        <f>+Assets!I53</f>
        <v>0</v>
      </c>
      <c r="H10" s="98">
        <f>+Assets!J53</f>
        <v>0</v>
      </c>
      <c r="I10" s="98">
        <f>+Assets!K53</f>
        <v>0</v>
      </c>
      <c r="J10" s="98">
        <f>+Assets!L53</f>
        <v>0</v>
      </c>
      <c r="K10" s="98">
        <f>+Assets!M53</f>
        <v>0</v>
      </c>
      <c r="L10" s="98">
        <f>+Assets!N53</f>
        <v>0</v>
      </c>
      <c r="M10" s="98">
        <f>+Assets!O53</f>
        <v>0</v>
      </c>
      <c r="N10" s="98">
        <f>+Assets!P53</f>
        <v>0</v>
      </c>
      <c r="O10" s="98">
        <f>+Assets!Q53</f>
        <v>0</v>
      </c>
      <c r="P10" s="98">
        <f>+Assets!R53</f>
        <v>0</v>
      </c>
      <c r="Q10" s="98">
        <f>+Assets!S53</f>
        <v>0</v>
      </c>
      <c r="R10" s="98">
        <f>+Assets!T53</f>
        <v>0</v>
      </c>
      <c r="S10" s="98">
        <f>+Assets!U53</f>
        <v>0</v>
      </c>
      <c r="T10" s="98">
        <f>+Assets!V53</f>
        <v>0</v>
      </c>
      <c r="U10" s="98">
        <f>+Assets!W53</f>
        <v>0</v>
      </c>
      <c r="V10" s="98">
        <f>+Assets!X53</f>
        <v>0</v>
      </c>
      <c r="W10" s="98">
        <f>+Assets!Y53</f>
        <v>0</v>
      </c>
      <c r="X10" s="98">
        <f>+Assets!Z53</f>
        <v>0</v>
      </c>
      <c r="Y10" s="62"/>
    </row>
    <row r="11" spans="1:25" s="52" customFormat="1" ht="27" customHeight="1" x14ac:dyDescent="0.25">
      <c r="A11" s="26"/>
      <c r="C11" s="770" t="str">
        <f>+Translations!A298</f>
        <v>2. Equipment, plant, vehicles, mechanization</v>
      </c>
      <c r="D11" s="759">
        <v>3</v>
      </c>
      <c r="E11" s="98">
        <f>+Assets!G54</f>
        <v>0</v>
      </c>
      <c r="F11" s="98">
        <f>+Assets!H54</f>
        <v>0</v>
      </c>
      <c r="G11" s="98">
        <f>+Assets!I54</f>
        <v>0</v>
      </c>
      <c r="H11" s="98">
        <f>+Assets!J54</f>
        <v>0</v>
      </c>
      <c r="I11" s="98">
        <f>+Assets!K54</f>
        <v>0</v>
      </c>
      <c r="J11" s="98">
        <f>+Assets!L54</f>
        <v>0</v>
      </c>
      <c r="K11" s="98">
        <f>+Assets!M54</f>
        <v>0</v>
      </c>
      <c r="L11" s="98">
        <f>+Assets!N54</f>
        <v>0</v>
      </c>
      <c r="M11" s="98">
        <f>+Assets!O54</f>
        <v>0</v>
      </c>
      <c r="N11" s="98">
        <f>+Assets!P54</f>
        <v>0</v>
      </c>
      <c r="O11" s="98">
        <f>+Assets!Q54</f>
        <v>0</v>
      </c>
      <c r="P11" s="98">
        <f>+Assets!R54</f>
        <v>0</v>
      </c>
      <c r="Q11" s="98">
        <f>+Assets!S54</f>
        <v>0</v>
      </c>
      <c r="R11" s="98">
        <f>+Assets!T54</f>
        <v>0</v>
      </c>
      <c r="S11" s="98">
        <f>+Assets!U54</f>
        <v>0</v>
      </c>
      <c r="T11" s="98">
        <f>+Assets!V54</f>
        <v>0</v>
      </c>
      <c r="U11" s="98">
        <f>+Assets!W54</f>
        <v>0</v>
      </c>
      <c r="V11" s="98">
        <f>+Assets!X54</f>
        <v>0</v>
      </c>
      <c r="W11" s="98">
        <f>+Assets!Y54</f>
        <v>0</v>
      </c>
      <c r="X11" s="98">
        <f>+Assets!Z54</f>
        <v>0</v>
      </c>
      <c r="Y11" s="62"/>
    </row>
    <row r="12" spans="1:25" s="52" customFormat="1" ht="27" customHeight="1" x14ac:dyDescent="0.25">
      <c r="A12" s="26"/>
      <c r="C12" s="770" t="str">
        <f>+Translations!A299</f>
        <v>III. Long-term accounts receivable</v>
      </c>
      <c r="D12" s="759">
        <v>4</v>
      </c>
      <c r="E12" s="106">
        <f>+Assets!G31</f>
        <v>0</v>
      </c>
      <c r="F12" s="106">
        <f>+Assets!H31</f>
        <v>0</v>
      </c>
      <c r="G12" s="106">
        <f>+Assets!I31</f>
        <v>0</v>
      </c>
      <c r="H12" s="106">
        <f>+Assets!J31</f>
        <v>0</v>
      </c>
      <c r="I12" s="106">
        <f>+Assets!K31</f>
        <v>0</v>
      </c>
      <c r="J12" s="106">
        <f>+Assets!L31</f>
        <v>0</v>
      </c>
      <c r="K12" s="106">
        <f>+Assets!M31</f>
        <v>0</v>
      </c>
      <c r="L12" s="106">
        <f>+Assets!N31</f>
        <v>0</v>
      </c>
      <c r="M12" s="106">
        <f>+Assets!O31</f>
        <v>0</v>
      </c>
      <c r="N12" s="106">
        <f>+Assets!P31</f>
        <v>0</v>
      </c>
      <c r="O12" s="106">
        <f>+Assets!Q31</f>
        <v>0</v>
      </c>
      <c r="P12" s="106">
        <f>+Assets!R31</f>
        <v>0</v>
      </c>
      <c r="Q12" s="106">
        <f>+Assets!S31</f>
        <v>0</v>
      </c>
      <c r="R12" s="106">
        <f>+Assets!T31</f>
        <v>0</v>
      </c>
      <c r="S12" s="106">
        <f>+Assets!U31</f>
        <v>0</v>
      </c>
      <c r="T12" s="106">
        <f>+Assets!V31</f>
        <v>0</v>
      </c>
      <c r="U12" s="106">
        <f>+Assets!W31</f>
        <v>0</v>
      </c>
      <c r="V12" s="106">
        <f>+Assets!X31</f>
        <v>0</v>
      </c>
      <c r="W12" s="106">
        <f>+Assets!Y31</f>
        <v>0</v>
      </c>
      <c r="X12" s="106">
        <f>+Assets!Z31</f>
        <v>0</v>
      </c>
      <c r="Y12" s="62"/>
    </row>
    <row r="13" spans="1:25" s="52" customFormat="1" ht="27" customHeight="1" x14ac:dyDescent="0.25">
      <c r="A13" s="26"/>
      <c r="C13" s="783" t="str">
        <f>+Translations!A300</f>
        <v>B.  CURRENT ASSETS</v>
      </c>
      <c r="D13" s="833"/>
      <c r="E13" s="102">
        <f t="shared" ref="E13:X13" si="3">+E14+E15+E16</f>
        <v>0</v>
      </c>
      <c r="F13" s="102">
        <f t="shared" si="3"/>
        <v>0</v>
      </c>
      <c r="G13" s="102">
        <f t="shared" si="3"/>
        <v>0</v>
      </c>
      <c r="H13" s="102">
        <f t="shared" si="3"/>
        <v>0</v>
      </c>
      <c r="I13" s="102">
        <f t="shared" si="3"/>
        <v>0</v>
      </c>
      <c r="J13" s="102">
        <f t="shared" si="3"/>
        <v>0</v>
      </c>
      <c r="K13" s="102">
        <f t="shared" si="3"/>
        <v>0</v>
      </c>
      <c r="L13" s="102">
        <f t="shared" si="3"/>
        <v>0</v>
      </c>
      <c r="M13" s="102">
        <f t="shared" si="3"/>
        <v>0</v>
      </c>
      <c r="N13" s="102">
        <f t="shared" si="3"/>
        <v>0</v>
      </c>
      <c r="O13" s="102">
        <f t="shared" si="3"/>
        <v>570.95890410958907</v>
      </c>
      <c r="P13" s="102">
        <f t="shared" si="3"/>
        <v>730.95890410958907</v>
      </c>
      <c r="Q13" s="102">
        <f t="shared" si="3"/>
        <v>890.95890410958907</v>
      </c>
      <c r="R13" s="102">
        <f t="shared" si="3"/>
        <v>1050.9589041095892</v>
      </c>
      <c r="S13" s="102">
        <f t="shared" si="3"/>
        <v>1210.9589041095892</v>
      </c>
      <c r="T13" s="102">
        <f t="shared" si="3"/>
        <v>1370.9589041095892</v>
      </c>
      <c r="U13" s="102">
        <f t="shared" si="3"/>
        <v>1530.9589041095892</v>
      </c>
      <c r="V13" s="102">
        <f t="shared" si="3"/>
        <v>1690.9589041095892</v>
      </c>
      <c r="W13" s="102">
        <f t="shared" si="3"/>
        <v>1850.9589041095892</v>
      </c>
      <c r="X13" s="102">
        <f t="shared" si="3"/>
        <v>2010.9589041095892</v>
      </c>
      <c r="Y13" s="62"/>
    </row>
    <row r="14" spans="1:25" s="52" customFormat="1" ht="27" customHeight="1" x14ac:dyDescent="0.25">
      <c r="A14" s="26"/>
      <c r="C14" s="770" t="str">
        <f>+Translations!A301</f>
        <v>I. Inventories</v>
      </c>
      <c r="D14" s="759"/>
      <c r="E14" s="98">
        <f>+Assets!G15</f>
        <v>0</v>
      </c>
      <c r="F14" s="98">
        <f>+Assets!H15</f>
        <v>0</v>
      </c>
      <c r="G14" s="98">
        <f>+Assets!I15</f>
        <v>0</v>
      </c>
      <c r="H14" s="98">
        <f>+Assets!J15</f>
        <v>0</v>
      </c>
      <c r="I14" s="98">
        <f>+Assets!K15</f>
        <v>0</v>
      </c>
      <c r="J14" s="98">
        <f>+Assets!L15</f>
        <v>0</v>
      </c>
      <c r="K14" s="98">
        <f>+Assets!M15</f>
        <v>0</v>
      </c>
      <c r="L14" s="98">
        <f>+Assets!N15</f>
        <v>0</v>
      </c>
      <c r="M14" s="98">
        <f>+Assets!O15</f>
        <v>0</v>
      </c>
      <c r="N14" s="98">
        <f>+Assets!P15</f>
        <v>0</v>
      </c>
      <c r="O14" s="98">
        <f>+Assets!Q15</f>
        <v>0</v>
      </c>
      <c r="P14" s="98">
        <f>+Assets!R15</f>
        <v>0</v>
      </c>
      <c r="Q14" s="98">
        <f>+Assets!S15</f>
        <v>0</v>
      </c>
      <c r="R14" s="98">
        <f>+Assets!T15</f>
        <v>0</v>
      </c>
      <c r="S14" s="98">
        <f>+Assets!U15</f>
        <v>0</v>
      </c>
      <c r="T14" s="98">
        <f>+Assets!V15</f>
        <v>0</v>
      </c>
      <c r="U14" s="98">
        <f>+Assets!W15</f>
        <v>0</v>
      </c>
      <c r="V14" s="98">
        <f>+Assets!X15</f>
        <v>0</v>
      </c>
      <c r="W14" s="98">
        <f>+Assets!Y15</f>
        <v>0</v>
      </c>
      <c r="X14" s="98">
        <f>+Assets!Z15</f>
        <v>0</v>
      </c>
      <c r="Y14" s="62"/>
    </row>
    <row r="15" spans="1:25" s="52" customFormat="1" ht="27" customHeight="1" x14ac:dyDescent="0.25">
      <c r="A15" s="26"/>
      <c r="C15" s="770" t="str">
        <f>+Translations!A302</f>
        <v>II. Accounts receivable</v>
      </c>
      <c r="D15" s="855"/>
      <c r="E15" s="106">
        <f>+Assets!G28</f>
        <v>0</v>
      </c>
      <c r="F15" s="106">
        <f>+Assets!H28</f>
        <v>0</v>
      </c>
      <c r="G15" s="106">
        <f>+Assets!I28</f>
        <v>0</v>
      </c>
      <c r="H15" s="106">
        <f>+Assets!J28</f>
        <v>0</v>
      </c>
      <c r="I15" s="106">
        <f>+Assets!K28</f>
        <v>0</v>
      </c>
      <c r="J15" s="106">
        <f>+Assets!L28</f>
        <v>0</v>
      </c>
      <c r="K15" s="106">
        <f>+Assets!M28</f>
        <v>0</v>
      </c>
      <c r="L15" s="106">
        <f>+Assets!N28</f>
        <v>0</v>
      </c>
      <c r="M15" s="106">
        <f>+Assets!O28</f>
        <v>0</v>
      </c>
      <c r="N15" s="106">
        <f>+Assets!P28</f>
        <v>0</v>
      </c>
      <c r="O15" s="106">
        <f>+Assets!Q28</f>
        <v>410.95890410958907</v>
      </c>
      <c r="P15" s="106">
        <f>+Assets!R28</f>
        <v>410.95890410958907</v>
      </c>
      <c r="Q15" s="106">
        <f>+Assets!S28</f>
        <v>410.95890410958907</v>
      </c>
      <c r="R15" s="106">
        <f>+Assets!T28</f>
        <v>410.95890410958907</v>
      </c>
      <c r="S15" s="106">
        <f>+Assets!U28</f>
        <v>410.95890410958907</v>
      </c>
      <c r="T15" s="106">
        <f>+Assets!V28</f>
        <v>410.95890410958907</v>
      </c>
      <c r="U15" s="106">
        <f>+Assets!W28</f>
        <v>410.95890410958907</v>
      </c>
      <c r="V15" s="106">
        <f>+Assets!X28</f>
        <v>410.95890410958907</v>
      </c>
      <c r="W15" s="106">
        <f>+Assets!Y28</f>
        <v>410.95890410958907</v>
      </c>
      <c r="X15" s="106">
        <f>+Assets!Z28</f>
        <v>410.95890410958907</v>
      </c>
      <c r="Y15" s="62"/>
    </row>
    <row r="16" spans="1:25" s="52" customFormat="1" ht="27" customHeight="1" x14ac:dyDescent="0.25">
      <c r="A16" s="26"/>
      <c r="C16" s="770" t="str">
        <f>+Translations!A303</f>
        <v>III. Cash and cash equivalents</v>
      </c>
      <c r="D16" s="855"/>
      <c r="E16" s="98">
        <f>+CashFlow_statement!D32</f>
        <v>0</v>
      </c>
      <c r="F16" s="98">
        <f>+CashFlow_statement!E32</f>
        <v>0</v>
      </c>
      <c r="G16" s="98">
        <f>+CashFlow_statement!F32</f>
        <v>0</v>
      </c>
      <c r="H16" s="98">
        <f>+CashFlow_statement!G32</f>
        <v>0</v>
      </c>
      <c r="I16" s="98">
        <f>+CashFlow_statement!H32</f>
        <v>0</v>
      </c>
      <c r="J16" s="98">
        <f>+CashFlow_statement!I32</f>
        <v>0</v>
      </c>
      <c r="K16" s="98">
        <f>+CashFlow_statement!J32</f>
        <v>0</v>
      </c>
      <c r="L16" s="98">
        <f>+CashFlow_statement!K32</f>
        <v>0</v>
      </c>
      <c r="M16" s="98">
        <f>+CashFlow_statement!L32</f>
        <v>0</v>
      </c>
      <c r="N16" s="98">
        <f>+CashFlow_statement!M32</f>
        <v>0</v>
      </c>
      <c r="O16" s="98">
        <f>+CashFlow_statement!N32</f>
        <v>160</v>
      </c>
      <c r="P16" s="98">
        <f>+CashFlow_statement!O32</f>
        <v>320</v>
      </c>
      <c r="Q16" s="98">
        <f>+CashFlow_statement!P32</f>
        <v>480</v>
      </c>
      <c r="R16" s="98">
        <f>+CashFlow_statement!Q32</f>
        <v>640</v>
      </c>
      <c r="S16" s="98">
        <f>+CashFlow_statement!R32</f>
        <v>800</v>
      </c>
      <c r="T16" s="98">
        <f>+CashFlow_statement!S32</f>
        <v>960</v>
      </c>
      <c r="U16" s="98">
        <f>+CashFlow_statement!T32</f>
        <v>1120</v>
      </c>
      <c r="V16" s="98">
        <f>+CashFlow_statement!U32</f>
        <v>1280</v>
      </c>
      <c r="W16" s="98">
        <f>+CashFlow_statement!V32</f>
        <v>1440</v>
      </c>
      <c r="X16" s="98">
        <f>+CashFlow_statement!W32</f>
        <v>1600</v>
      </c>
      <c r="Y16" s="62"/>
    </row>
    <row r="17" spans="1:25" s="52" customFormat="1" ht="27" customHeight="1" x14ac:dyDescent="0.25">
      <c r="A17" s="26"/>
      <c r="C17" s="856" t="str">
        <f>+Translations!A304</f>
        <v>TOTAL ASSETS</v>
      </c>
      <c r="D17" s="857"/>
      <c r="E17" s="212">
        <f t="shared" ref="E17:X17" si="4">E7+E13</f>
        <v>0</v>
      </c>
      <c r="F17" s="212">
        <f t="shared" si="4"/>
        <v>0</v>
      </c>
      <c r="G17" s="212">
        <f t="shared" si="4"/>
        <v>0</v>
      </c>
      <c r="H17" s="212">
        <f t="shared" si="4"/>
        <v>0</v>
      </c>
      <c r="I17" s="212">
        <f t="shared" si="4"/>
        <v>0</v>
      </c>
      <c r="J17" s="212">
        <f t="shared" si="4"/>
        <v>0</v>
      </c>
      <c r="K17" s="212">
        <f t="shared" si="4"/>
        <v>0</v>
      </c>
      <c r="L17" s="212">
        <f t="shared" si="4"/>
        <v>0</v>
      </c>
      <c r="M17" s="212">
        <f t="shared" si="4"/>
        <v>0</v>
      </c>
      <c r="N17" s="212">
        <f t="shared" si="4"/>
        <v>0</v>
      </c>
      <c r="O17" s="212">
        <f t="shared" si="4"/>
        <v>570.95890410958907</v>
      </c>
      <c r="P17" s="212">
        <f t="shared" si="4"/>
        <v>730.95890410958907</v>
      </c>
      <c r="Q17" s="212">
        <f t="shared" si="4"/>
        <v>890.95890410958907</v>
      </c>
      <c r="R17" s="212">
        <f t="shared" si="4"/>
        <v>1050.9589041095892</v>
      </c>
      <c r="S17" s="212">
        <f t="shared" si="4"/>
        <v>1210.9589041095892</v>
      </c>
      <c r="T17" s="212">
        <f t="shared" si="4"/>
        <v>1370.9589041095892</v>
      </c>
      <c r="U17" s="212">
        <f t="shared" si="4"/>
        <v>1530.9589041095892</v>
      </c>
      <c r="V17" s="212">
        <f t="shared" si="4"/>
        <v>1690.9589041095892</v>
      </c>
      <c r="W17" s="212">
        <f t="shared" si="4"/>
        <v>1850.9589041095892</v>
      </c>
      <c r="X17" s="212">
        <f t="shared" si="4"/>
        <v>2010.9589041095892</v>
      </c>
      <c r="Y17" s="62"/>
    </row>
    <row r="18" spans="1:25" s="52" customFormat="1" ht="13.5" customHeight="1" x14ac:dyDescent="0.25">
      <c r="A18" s="26"/>
      <c r="C18" s="108"/>
      <c r="D18" s="109"/>
      <c r="E18" s="109"/>
      <c r="F18" s="109"/>
      <c r="G18" s="109"/>
      <c r="H18" s="109"/>
      <c r="I18" s="110"/>
      <c r="J18" s="109"/>
      <c r="K18" s="109"/>
      <c r="L18" s="109"/>
      <c r="M18" s="109"/>
      <c r="N18" s="110"/>
      <c r="O18" s="109"/>
      <c r="P18" s="109"/>
      <c r="Q18" s="109"/>
      <c r="R18" s="109"/>
      <c r="S18" s="110"/>
      <c r="T18" s="110"/>
      <c r="U18" s="110"/>
      <c r="V18" s="110"/>
      <c r="W18" s="110"/>
      <c r="X18" s="110"/>
      <c r="Y18" s="62"/>
    </row>
    <row r="19" spans="1:25" s="52" customFormat="1" ht="27" customHeight="1" x14ac:dyDescent="0.25">
      <c r="A19" s="26"/>
      <c r="C19" s="783" t="str">
        <f>+Translations!A305</f>
        <v>A. OWNER'S EQUITY</v>
      </c>
      <c r="D19" s="833"/>
      <c r="E19" s="102">
        <f>+Liabilities_and_Equity!G60</f>
        <v>0</v>
      </c>
      <c r="F19" s="102">
        <f>+Liabilities_and_Equity!H60</f>
        <v>0</v>
      </c>
      <c r="G19" s="102">
        <f>+Liabilities_and_Equity!I60</f>
        <v>0</v>
      </c>
      <c r="H19" s="102">
        <f>+Liabilities_and_Equity!J60</f>
        <v>0</v>
      </c>
      <c r="I19" s="102">
        <f>+Liabilities_and_Equity!K60</f>
        <v>0</v>
      </c>
      <c r="J19" s="102">
        <f>+Liabilities_and_Equity!L60</f>
        <v>0</v>
      </c>
      <c r="K19" s="102">
        <f>+Liabilities_and_Equity!M60</f>
        <v>0</v>
      </c>
      <c r="L19" s="102">
        <f>+Liabilities_and_Equity!N60</f>
        <v>0</v>
      </c>
      <c r="M19" s="102">
        <f>+Liabilities_and_Equity!O60</f>
        <v>0</v>
      </c>
      <c r="N19" s="102">
        <f>+Liabilities_and_Equity!P60</f>
        <v>0</v>
      </c>
      <c r="O19" s="102">
        <f>+Liabilities_and_Equity!Q60</f>
        <v>160</v>
      </c>
      <c r="P19" s="102">
        <f>+Liabilities_and_Equity!R60</f>
        <v>320</v>
      </c>
      <c r="Q19" s="102">
        <f>+Liabilities_and_Equity!S60</f>
        <v>480</v>
      </c>
      <c r="R19" s="102">
        <f>+Liabilities_and_Equity!T60</f>
        <v>640</v>
      </c>
      <c r="S19" s="102">
        <f>+Liabilities_and_Equity!U60</f>
        <v>800</v>
      </c>
      <c r="T19" s="102">
        <f>+Liabilities_and_Equity!V60</f>
        <v>960</v>
      </c>
      <c r="U19" s="102">
        <f>+Liabilities_and_Equity!W60</f>
        <v>1120</v>
      </c>
      <c r="V19" s="102">
        <f>+Liabilities_and_Equity!X60</f>
        <v>1280</v>
      </c>
      <c r="W19" s="102">
        <f>+Liabilities_and_Equity!Y60</f>
        <v>1440</v>
      </c>
      <c r="X19" s="102">
        <f>+Liabilities_and_Equity!Z60</f>
        <v>1600</v>
      </c>
      <c r="Y19" s="62"/>
    </row>
    <row r="20" spans="1:25" s="52" customFormat="1" ht="27" customHeight="1" x14ac:dyDescent="0.25">
      <c r="A20" s="26"/>
      <c r="C20" s="783" t="str">
        <f>+Translations!A306</f>
        <v>B. PROVISIONS AND LONG-TERM ACCRUED COSTS AND DEFERRED REVENUES</v>
      </c>
      <c r="D20" s="833"/>
      <c r="E20" s="102">
        <f>+Liabilities_and_Equity!G71</f>
        <v>0</v>
      </c>
      <c r="F20" s="102">
        <f>+Liabilities_and_Equity!H71</f>
        <v>0</v>
      </c>
      <c r="G20" s="102">
        <f>+Liabilities_and_Equity!I71</f>
        <v>0</v>
      </c>
      <c r="H20" s="102">
        <f>+Liabilities_and_Equity!J71</f>
        <v>0</v>
      </c>
      <c r="I20" s="102">
        <f>+Liabilities_and_Equity!K71</f>
        <v>0</v>
      </c>
      <c r="J20" s="102">
        <f>+Liabilities_and_Equity!L71</f>
        <v>0</v>
      </c>
      <c r="K20" s="102">
        <f>+Liabilities_and_Equity!M71</f>
        <v>0</v>
      </c>
      <c r="L20" s="102">
        <f>+Liabilities_and_Equity!N71</f>
        <v>0</v>
      </c>
      <c r="M20" s="102">
        <f>+Liabilities_and_Equity!O71</f>
        <v>0</v>
      </c>
      <c r="N20" s="102">
        <f>+Liabilities_and_Equity!P71</f>
        <v>0</v>
      </c>
      <c r="O20" s="102">
        <f>+Liabilities_and_Equity!Q71</f>
        <v>0</v>
      </c>
      <c r="P20" s="102">
        <f>+Liabilities_and_Equity!R71</f>
        <v>0</v>
      </c>
      <c r="Q20" s="102">
        <f>+Liabilities_and_Equity!S71</f>
        <v>0</v>
      </c>
      <c r="R20" s="102">
        <f>+Liabilities_and_Equity!T71</f>
        <v>0</v>
      </c>
      <c r="S20" s="102">
        <f>+Liabilities_and_Equity!U71</f>
        <v>0</v>
      </c>
      <c r="T20" s="102">
        <f>+Liabilities_and_Equity!V71</f>
        <v>0</v>
      </c>
      <c r="U20" s="102">
        <f>+Liabilities_and_Equity!W71</f>
        <v>0</v>
      </c>
      <c r="V20" s="102">
        <f>+Liabilities_and_Equity!X71</f>
        <v>0</v>
      </c>
      <c r="W20" s="102">
        <f>+Liabilities_and_Equity!Y71</f>
        <v>0</v>
      </c>
      <c r="X20" s="102">
        <f>+Liabilities_and_Equity!Z71</f>
        <v>0</v>
      </c>
      <c r="Y20" s="62"/>
    </row>
    <row r="21" spans="1:25" s="52" customFormat="1" ht="27" customHeight="1" x14ac:dyDescent="0.25">
      <c r="A21" s="26"/>
      <c r="C21" s="783" t="str">
        <f>+Translations!A307</f>
        <v>C. LONG-TERM LIABILITIES</v>
      </c>
      <c r="D21" s="833"/>
      <c r="E21" s="102">
        <f t="shared" ref="E21:S21" si="5">SUM(E22:E23)</f>
        <v>0</v>
      </c>
      <c r="F21" s="102">
        <f t="shared" si="5"/>
        <v>0</v>
      </c>
      <c r="G21" s="102">
        <f t="shared" si="5"/>
        <v>0</v>
      </c>
      <c r="H21" s="102">
        <f t="shared" si="5"/>
        <v>0</v>
      </c>
      <c r="I21" s="102">
        <f t="shared" si="5"/>
        <v>0</v>
      </c>
      <c r="J21" s="102">
        <f t="shared" si="5"/>
        <v>0</v>
      </c>
      <c r="K21" s="102">
        <f t="shared" si="5"/>
        <v>0</v>
      </c>
      <c r="L21" s="102">
        <f t="shared" si="5"/>
        <v>0</v>
      </c>
      <c r="M21" s="102">
        <f t="shared" si="5"/>
        <v>0</v>
      </c>
      <c r="N21" s="102">
        <f t="shared" si="5"/>
        <v>0</v>
      </c>
      <c r="O21" s="102">
        <f t="shared" si="5"/>
        <v>0</v>
      </c>
      <c r="P21" s="102">
        <f t="shared" si="5"/>
        <v>0</v>
      </c>
      <c r="Q21" s="102">
        <f t="shared" si="5"/>
        <v>0</v>
      </c>
      <c r="R21" s="102">
        <f t="shared" si="5"/>
        <v>0</v>
      </c>
      <c r="S21" s="102">
        <f t="shared" si="5"/>
        <v>0</v>
      </c>
      <c r="T21" s="102">
        <f t="shared" ref="T21:X21" si="6">SUM(T22:T23)</f>
        <v>0</v>
      </c>
      <c r="U21" s="102">
        <f t="shared" si="6"/>
        <v>0</v>
      </c>
      <c r="V21" s="102">
        <f t="shared" si="6"/>
        <v>0</v>
      </c>
      <c r="W21" s="102">
        <f t="shared" si="6"/>
        <v>0</v>
      </c>
      <c r="X21" s="102">
        <f t="shared" si="6"/>
        <v>0</v>
      </c>
      <c r="Y21" s="62"/>
    </row>
    <row r="22" spans="1:25" s="52" customFormat="1" ht="27" customHeight="1" x14ac:dyDescent="0.25">
      <c r="A22" s="26"/>
      <c r="C22" s="770" t="str">
        <f>+Translations!A308</f>
        <v>I. Long-term financial liabilities</v>
      </c>
      <c r="D22" s="759">
        <v>0</v>
      </c>
      <c r="E22" s="98">
        <f>+Liabilities_and_Equity!G42-Liabilities_and_Equity!H47</f>
        <v>0</v>
      </c>
      <c r="F22" s="98">
        <f>+Liabilities_and_Equity!H42-Liabilities_and_Equity!I47</f>
        <v>0</v>
      </c>
      <c r="G22" s="98">
        <f>+Liabilities_and_Equity!I42-Liabilities_and_Equity!J47</f>
        <v>0</v>
      </c>
      <c r="H22" s="98">
        <f>+Liabilities_and_Equity!J42-Liabilities_and_Equity!K47</f>
        <v>0</v>
      </c>
      <c r="I22" s="98">
        <f>+Liabilities_and_Equity!K42-Liabilities_and_Equity!L47</f>
        <v>0</v>
      </c>
      <c r="J22" s="98">
        <f>+Liabilities_and_Equity!L42-Liabilities_and_Equity!M47</f>
        <v>0</v>
      </c>
      <c r="K22" s="98">
        <f>+Liabilities_and_Equity!M42-Liabilities_and_Equity!N47</f>
        <v>0</v>
      </c>
      <c r="L22" s="98">
        <f>+Liabilities_and_Equity!N42-Liabilities_and_Equity!O47</f>
        <v>0</v>
      </c>
      <c r="M22" s="98">
        <f>+Liabilities_and_Equity!O42-Liabilities_and_Equity!P47</f>
        <v>0</v>
      </c>
      <c r="N22" s="98">
        <f>+Liabilities_and_Equity!P42-Liabilities_and_Equity!Q47</f>
        <v>0</v>
      </c>
      <c r="O22" s="98">
        <f>+Liabilities_and_Equity!Q42-Liabilities_and_Equity!R47</f>
        <v>0</v>
      </c>
      <c r="P22" s="98">
        <f>+Liabilities_and_Equity!R42-Liabilities_and_Equity!S47</f>
        <v>0</v>
      </c>
      <c r="Q22" s="98">
        <f>+Liabilities_and_Equity!S42-Liabilities_and_Equity!T47</f>
        <v>0</v>
      </c>
      <c r="R22" s="98">
        <f>+Liabilities_and_Equity!T42-Liabilities_and_Equity!U47</f>
        <v>0</v>
      </c>
      <c r="S22" s="98">
        <f>+Liabilities_and_Equity!U42-Liabilities_and_Equity!V47</f>
        <v>0</v>
      </c>
      <c r="T22" s="98">
        <f>+Liabilities_and_Equity!V42-Liabilities_and_Equity!W47</f>
        <v>0</v>
      </c>
      <c r="U22" s="98">
        <f>+Liabilities_and_Equity!W42-Liabilities_and_Equity!X47</f>
        <v>0</v>
      </c>
      <c r="V22" s="98">
        <f>+Liabilities_and_Equity!X42-Liabilities_and_Equity!Y47</f>
        <v>0</v>
      </c>
      <c r="W22" s="98">
        <f>+Liabilities_and_Equity!Y42-Liabilities_and_Equity!Z47</f>
        <v>0</v>
      </c>
      <c r="X22" s="98">
        <f>+Liabilities_and_Equity!Z42-Liabilities_and_Equity!AA47</f>
        <v>0</v>
      </c>
      <c r="Y22" s="62"/>
    </row>
    <row r="23" spans="1:25" s="52" customFormat="1" ht="27" customHeight="1" x14ac:dyDescent="0.25">
      <c r="A23" s="26"/>
      <c r="C23" s="770" t="str">
        <f>+Translations!A309</f>
        <v>II. Long-term accounts payable</v>
      </c>
      <c r="D23" s="759">
        <v>1</v>
      </c>
      <c r="E23" s="98">
        <f>+Liabilities_and_Equity!G16</f>
        <v>0</v>
      </c>
      <c r="F23" s="98">
        <f>+Liabilities_and_Equity!H16</f>
        <v>0</v>
      </c>
      <c r="G23" s="98">
        <f>+Liabilities_and_Equity!I16</f>
        <v>0</v>
      </c>
      <c r="H23" s="98">
        <f>+Liabilities_and_Equity!J16</f>
        <v>0</v>
      </c>
      <c r="I23" s="98">
        <f>+Liabilities_and_Equity!K16</f>
        <v>0</v>
      </c>
      <c r="J23" s="98">
        <f>+Liabilities_and_Equity!L16</f>
        <v>0</v>
      </c>
      <c r="K23" s="98">
        <f>+Liabilities_and_Equity!M16</f>
        <v>0</v>
      </c>
      <c r="L23" s="98">
        <f>+Liabilities_and_Equity!N16</f>
        <v>0</v>
      </c>
      <c r="M23" s="98">
        <f>+Liabilities_and_Equity!O16</f>
        <v>0</v>
      </c>
      <c r="N23" s="98">
        <f>+Liabilities_and_Equity!P16</f>
        <v>0</v>
      </c>
      <c r="O23" s="98">
        <f>+Liabilities_and_Equity!Q16</f>
        <v>0</v>
      </c>
      <c r="P23" s="98">
        <f>+Liabilities_and_Equity!R16</f>
        <v>0</v>
      </c>
      <c r="Q23" s="98">
        <f>+Liabilities_and_Equity!S16</f>
        <v>0</v>
      </c>
      <c r="R23" s="98">
        <f>+Liabilities_and_Equity!T16</f>
        <v>0</v>
      </c>
      <c r="S23" s="98">
        <f>+Liabilities_and_Equity!U16</f>
        <v>0</v>
      </c>
      <c r="T23" s="98">
        <f>+Liabilities_and_Equity!V16</f>
        <v>0</v>
      </c>
      <c r="U23" s="98">
        <f>+Liabilities_and_Equity!W16</f>
        <v>0</v>
      </c>
      <c r="V23" s="98">
        <f>+Liabilities_and_Equity!X16</f>
        <v>0</v>
      </c>
      <c r="W23" s="98">
        <f>+Liabilities_and_Equity!Y16</f>
        <v>0</v>
      </c>
      <c r="X23" s="98">
        <f>+Liabilities_and_Equity!Z16</f>
        <v>0</v>
      </c>
      <c r="Y23" s="62"/>
    </row>
    <row r="24" spans="1:25" s="52" customFormat="1" ht="27" customHeight="1" x14ac:dyDescent="0.25">
      <c r="A24" s="26"/>
      <c r="C24" s="783" t="str">
        <f>+Translations!A310</f>
        <v>D. CURRENT LIABILITIES</v>
      </c>
      <c r="D24" s="833">
        <v>0</v>
      </c>
      <c r="E24" s="102">
        <f>SUM(E25:E26)</f>
        <v>0</v>
      </c>
      <c r="F24" s="102">
        <f t="shared" ref="F24:X24" si="7">SUM(F25:F26)</f>
        <v>0</v>
      </c>
      <c r="G24" s="102">
        <f t="shared" si="7"/>
        <v>0</v>
      </c>
      <c r="H24" s="102">
        <f t="shared" si="7"/>
        <v>0</v>
      </c>
      <c r="I24" s="102">
        <f t="shared" si="7"/>
        <v>0</v>
      </c>
      <c r="J24" s="102">
        <f t="shared" si="7"/>
        <v>0</v>
      </c>
      <c r="K24" s="102">
        <f t="shared" si="7"/>
        <v>0</v>
      </c>
      <c r="L24" s="102">
        <f t="shared" si="7"/>
        <v>0</v>
      </c>
      <c r="M24" s="102">
        <f t="shared" si="7"/>
        <v>0</v>
      </c>
      <c r="N24" s="102">
        <f t="shared" si="7"/>
        <v>0</v>
      </c>
      <c r="O24" s="102">
        <f t="shared" si="7"/>
        <v>410.95890410958907</v>
      </c>
      <c r="P24" s="102">
        <f t="shared" si="7"/>
        <v>410.95890410958907</v>
      </c>
      <c r="Q24" s="102">
        <f t="shared" si="7"/>
        <v>410.95890410958907</v>
      </c>
      <c r="R24" s="102">
        <f t="shared" si="7"/>
        <v>410.95890410958907</v>
      </c>
      <c r="S24" s="102">
        <f t="shared" si="7"/>
        <v>410.95890410958907</v>
      </c>
      <c r="T24" s="102">
        <f t="shared" si="7"/>
        <v>410.95890410958907</v>
      </c>
      <c r="U24" s="102">
        <f t="shared" si="7"/>
        <v>410.95890410958907</v>
      </c>
      <c r="V24" s="102">
        <f t="shared" si="7"/>
        <v>410.95890410958907</v>
      </c>
      <c r="W24" s="102">
        <f t="shared" si="7"/>
        <v>410.95890410958907</v>
      </c>
      <c r="X24" s="102">
        <f t="shared" si="7"/>
        <v>410.95890410958907</v>
      </c>
      <c r="Y24" s="62"/>
    </row>
    <row r="25" spans="1:25" s="52" customFormat="1" ht="27" customHeight="1" x14ac:dyDescent="0.25">
      <c r="A25" s="26"/>
      <c r="C25" s="770" t="str">
        <f>+Translations!A311</f>
        <v>I. Short-term financial liabilities</v>
      </c>
      <c r="D25" s="759">
        <v>0</v>
      </c>
      <c r="E25" s="209">
        <f>+Liabilities_and_Equity!H47</f>
        <v>0</v>
      </c>
      <c r="F25" s="209">
        <f>+Liabilities_and_Equity!I47</f>
        <v>0</v>
      </c>
      <c r="G25" s="209">
        <f>+Liabilities_and_Equity!J47</f>
        <v>0</v>
      </c>
      <c r="H25" s="209">
        <f>+Liabilities_and_Equity!K47</f>
        <v>0</v>
      </c>
      <c r="I25" s="209">
        <f>+Liabilities_and_Equity!L47</f>
        <v>0</v>
      </c>
      <c r="J25" s="209">
        <f>+Liabilities_and_Equity!M47</f>
        <v>0</v>
      </c>
      <c r="K25" s="209">
        <f>+Liabilities_and_Equity!N47</f>
        <v>0</v>
      </c>
      <c r="L25" s="209">
        <f>+Liabilities_and_Equity!O47</f>
        <v>0</v>
      </c>
      <c r="M25" s="209">
        <f>+Liabilities_and_Equity!P47</f>
        <v>0</v>
      </c>
      <c r="N25" s="209">
        <f>+Liabilities_and_Equity!Q47</f>
        <v>0</v>
      </c>
      <c r="O25" s="209">
        <f>+Liabilities_and_Equity!R47</f>
        <v>0</v>
      </c>
      <c r="P25" s="209">
        <f>+Liabilities_and_Equity!S47</f>
        <v>0</v>
      </c>
      <c r="Q25" s="209">
        <f>+Liabilities_and_Equity!T47</f>
        <v>0</v>
      </c>
      <c r="R25" s="209">
        <f>+Liabilities_and_Equity!U47</f>
        <v>0</v>
      </c>
      <c r="S25" s="209">
        <f>+Liabilities_and_Equity!V47</f>
        <v>0</v>
      </c>
      <c r="T25" s="209">
        <f>+Liabilities_and_Equity!W47</f>
        <v>0</v>
      </c>
      <c r="U25" s="209">
        <f>+Liabilities_and_Equity!X47</f>
        <v>0</v>
      </c>
      <c r="V25" s="209">
        <f>+Liabilities_and_Equity!Y47</f>
        <v>0</v>
      </c>
      <c r="W25" s="209">
        <f>+Liabilities_and_Equity!Z47</f>
        <v>0</v>
      </c>
      <c r="X25" s="209">
        <f>+Liabilities_and_Equity!AA47</f>
        <v>0</v>
      </c>
      <c r="Y25" s="62"/>
    </row>
    <row r="26" spans="1:25" s="52" customFormat="1" ht="27" customHeight="1" x14ac:dyDescent="0.25">
      <c r="A26" s="26"/>
      <c r="C26" s="770" t="str">
        <f>+Translations!A312</f>
        <v>II. Accounts payable</v>
      </c>
      <c r="D26" s="855">
        <v>1</v>
      </c>
      <c r="E26" s="98">
        <f>+Liabilities_and_Equity!G13</f>
        <v>0</v>
      </c>
      <c r="F26" s="98">
        <f>+Liabilities_and_Equity!H13</f>
        <v>0</v>
      </c>
      <c r="G26" s="98">
        <f>+Liabilities_and_Equity!I13</f>
        <v>0</v>
      </c>
      <c r="H26" s="98">
        <f>+Liabilities_and_Equity!J13</f>
        <v>0</v>
      </c>
      <c r="I26" s="98">
        <f>+Liabilities_and_Equity!K13</f>
        <v>0</v>
      </c>
      <c r="J26" s="98">
        <f>+Liabilities_and_Equity!L13</f>
        <v>0</v>
      </c>
      <c r="K26" s="98">
        <f>+Liabilities_and_Equity!M13</f>
        <v>0</v>
      </c>
      <c r="L26" s="98">
        <f>+Liabilities_and_Equity!N13</f>
        <v>0</v>
      </c>
      <c r="M26" s="98">
        <f>+Liabilities_and_Equity!O13</f>
        <v>0</v>
      </c>
      <c r="N26" s="98">
        <f>+Liabilities_and_Equity!P13</f>
        <v>0</v>
      </c>
      <c r="O26" s="98">
        <f>+Liabilities_and_Equity!Q13</f>
        <v>410.95890410958907</v>
      </c>
      <c r="P26" s="98">
        <f>+Liabilities_and_Equity!R13</f>
        <v>410.95890410958907</v>
      </c>
      <c r="Q26" s="98">
        <f>+Liabilities_and_Equity!S13</f>
        <v>410.95890410958907</v>
      </c>
      <c r="R26" s="98">
        <f>+Liabilities_and_Equity!T13</f>
        <v>410.95890410958907</v>
      </c>
      <c r="S26" s="98">
        <f>+Liabilities_and_Equity!U13</f>
        <v>410.95890410958907</v>
      </c>
      <c r="T26" s="98">
        <f>+Liabilities_and_Equity!V13</f>
        <v>410.95890410958907</v>
      </c>
      <c r="U26" s="98">
        <f>+Liabilities_and_Equity!W13</f>
        <v>410.95890410958907</v>
      </c>
      <c r="V26" s="98">
        <f>+Liabilities_and_Equity!X13</f>
        <v>410.95890410958907</v>
      </c>
      <c r="W26" s="98">
        <f>+Liabilities_and_Equity!Y13</f>
        <v>410.95890410958907</v>
      </c>
      <c r="X26" s="98">
        <f>+Liabilities_and_Equity!Z13</f>
        <v>410.95890410958907</v>
      </c>
      <c r="Y26" s="62"/>
    </row>
    <row r="27" spans="1:25" s="52" customFormat="1" ht="27" customHeight="1" x14ac:dyDescent="0.25">
      <c r="A27" s="26"/>
      <c r="C27" s="856" t="str">
        <f>+Translations!A313</f>
        <v>TOTAL LIABILITIES AND OWNER'S EQUITY</v>
      </c>
      <c r="D27" s="833"/>
      <c r="E27" s="102">
        <f t="shared" ref="E27:X27" si="8">E19+E20+E21+E24</f>
        <v>0</v>
      </c>
      <c r="F27" s="102">
        <f t="shared" si="8"/>
        <v>0</v>
      </c>
      <c r="G27" s="102">
        <f t="shared" si="8"/>
        <v>0</v>
      </c>
      <c r="H27" s="102">
        <f t="shared" si="8"/>
        <v>0</v>
      </c>
      <c r="I27" s="102">
        <f t="shared" si="8"/>
        <v>0</v>
      </c>
      <c r="J27" s="102">
        <f t="shared" si="8"/>
        <v>0</v>
      </c>
      <c r="K27" s="102">
        <f t="shared" si="8"/>
        <v>0</v>
      </c>
      <c r="L27" s="102">
        <f t="shared" si="8"/>
        <v>0</v>
      </c>
      <c r="M27" s="102">
        <f t="shared" si="8"/>
        <v>0</v>
      </c>
      <c r="N27" s="102">
        <f t="shared" si="8"/>
        <v>0</v>
      </c>
      <c r="O27" s="102">
        <f t="shared" si="8"/>
        <v>570.95890410958907</v>
      </c>
      <c r="P27" s="102">
        <f t="shared" si="8"/>
        <v>730.95890410958907</v>
      </c>
      <c r="Q27" s="102">
        <f t="shared" si="8"/>
        <v>890.95890410958907</v>
      </c>
      <c r="R27" s="102">
        <f t="shared" si="8"/>
        <v>1050.9589041095892</v>
      </c>
      <c r="S27" s="102">
        <f t="shared" si="8"/>
        <v>1210.9589041095892</v>
      </c>
      <c r="T27" s="102">
        <f t="shared" si="8"/>
        <v>1370.9589041095892</v>
      </c>
      <c r="U27" s="102">
        <f t="shared" si="8"/>
        <v>1530.9589041095892</v>
      </c>
      <c r="V27" s="102">
        <f t="shared" si="8"/>
        <v>1690.9589041095892</v>
      </c>
      <c r="W27" s="102">
        <f t="shared" si="8"/>
        <v>1850.9589041095892</v>
      </c>
      <c r="X27" s="102">
        <f t="shared" si="8"/>
        <v>2010.9589041095892</v>
      </c>
      <c r="Y27" s="62"/>
    </row>
    <row r="28" spans="1:25" ht="69" customHeight="1" x14ac:dyDescent="0.25">
      <c r="E28" s="210"/>
      <c r="F28" s="210"/>
      <c r="G28" s="210"/>
      <c r="H28" s="210"/>
      <c r="I28" s="210"/>
      <c r="J28" s="210"/>
      <c r="K28" s="210"/>
      <c r="L28" s="210"/>
      <c r="M28" s="210"/>
      <c r="N28" s="210"/>
      <c r="O28" s="210"/>
      <c r="P28" s="210"/>
      <c r="Q28" s="210"/>
      <c r="R28" s="210"/>
      <c r="S28" s="210"/>
      <c r="T28" s="210"/>
      <c r="U28" s="210"/>
      <c r="V28" s="210"/>
      <c r="W28" s="210"/>
      <c r="X28" s="210"/>
    </row>
    <row r="29" spans="1:25" ht="12.5" hidden="1" x14ac:dyDescent="0.25"/>
    <row r="30" spans="1:25" ht="12.5" hidden="1" x14ac:dyDescent="0.25"/>
    <row r="31" spans="1:25" ht="12.5" hidden="1" x14ac:dyDescent="0.25"/>
    <row r="32" spans="1:25" ht="12.5" hidden="1" x14ac:dyDescent="0.25"/>
    <row r="33" ht="12.5" hidden="1" x14ac:dyDescent="0.25"/>
    <row r="34" ht="12.5" hidden="1" x14ac:dyDescent="0.25"/>
    <row r="35" ht="12.5" hidden="1" x14ac:dyDescent="0.25"/>
    <row r="36" ht="12.5" hidden="1" x14ac:dyDescent="0.25"/>
    <row r="37" ht="12.5" hidden="1" x14ac:dyDescent="0.25"/>
    <row r="38" ht="12.5" hidden="1" x14ac:dyDescent="0.25"/>
    <row r="39" ht="12.5" hidden="1" x14ac:dyDescent="0.25"/>
    <row r="40" ht="12.5" hidden="1" x14ac:dyDescent="0.25"/>
    <row r="41" ht="12.5" hidden="1" x14ac:dyDescent="0.25"/>
    <row r="42" ht="12.5" hidden="1" x14ac:dyDescent="0.25"/>
    <row r="43" ht="12.5" hidden="1" x14ac:dyDescent="0.25"/>
    <row r="44" ht="12.5" hidden="1" x14ac:dyDescent="0.25"/>
    <row r="45" ht="12.5" hidden="1" x14ac:dyDescent="0.25"/>
    <row r="46" ht="12.5" hidden="1" x14ac:dyDescent="0.25"/>
    <row r="47" ht="12.5" hidden="1" x14ac:dyDescent="0.25"/>
    <row r="48"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5" hidden="1" x14ac:dyDescent="0.25"/>
    <row r="62" ht="12.5" hidden="1" x14ac:dyDescent="0.25"/>
    <row r="63" ht="12.5" hidden="1" x14ac:dyDescent="0.25"/>
    <row r="64" ht="12.5" hidden="1" x14ac:dyDescent="0.25"/>
    <row r="65" ht="12.5" hidden="1" x14ac:dyDescent="0.25"/>
    <row r="66" ht="12.5" hidden="1" x14ac:dyDescent="0.25"/>
    <row r="67" ht="12.5" hidden="1" x14ac:dyDescent="0.25"/>
    <row r="68" ht="12.5" hidden="1" x14ac:dyDescent="0.25"/>
    <row r="69" ht="12.5" hidden="1" x14ac:dyDescent="0.25"/>
    <row r="70" ht="12.5" hidden="1" x14ac:dyDescent="0.25"/>
    <row r="71" ht="12.5" hidden="1" x14ac:dyDescent="0.25"/>
    <row r="72" ht="12.5" hidden="1" x14ac:dyDescent="0.25"/>
    <row r="73" ht="12.5" hidden="1" x14ac:dyDescent="0.25"/>
    <row r="74" ht="12.5" hidden="1" x14ac:dyDescent="0.25"/>
    <row r="75" ht="12.5" hidden="1" x14ac:dyDescent="0.25"/>
    <row r="76" ht="12.5" hidden="1" x14ac:dyDescent="0.25"/>
    <row r="77" ht="12.5" hidden="1" x14ac:dyDescent="0.25"/>
    <row r="78" ht="12.5" hidden="1" x14ac:dyDescent="0.25"/>
    <row r="79" ht="12.5" hidden="1" x14ac:dyDescent="0.25"/>
    <row r="80" ht="12.5" hidden="1" x14ac:dyDescent="0.25"/>
    <row r="81" ht="12.5" hidden="1" x14ac:dyDescent="0.25"/>
    <row r="82" ht="12.5" hidden="1" x14ac:dyDescent="0.25"/>
    <row r="83" ht="12.5" hidden="1" x14ac:dyDescent="0.25"/>
    <row r="84" ht="12.5" hidden="1" x14ac:dyDescent="0.25"/>
    <row r="85" ht="12.5" hidden="1" x14ac:dyDescent="0.25"/>
    <row r="86" ht="12.75" hidden="1" customHeight="1" x14ac:dyDescent="0.25"/>
  </sheetData>
  <sheetProtection password="CAA3" sheet="1" objects="1" scenarios="1"/>
  <mergeCells count="42">
    <mergeCell ref="C27:D27"/>
    <mergeCell ref="T5:T6"/>
    <mergeCell ref="U5:U6"/>
    <mergeCell ref="C26:D26"/>
    <mergeCell ref="C17:D17"/>
    <mergeCell ref="C12:D12"/>
    <mergeCell ref="C13:D13"/>
    <mergeCell ref="C14:D14"/>
    <mergeCell ref="C8:D8"/>
    <mergeCell ref="C23:D23"/>
    <mergeCell ref="C24:D24"/>
    <mergeCell ref="C25:D25"/>
    <mergeCell ref="C19:D19"/>
    <mergeCell ref="C20:D20"/>
    <mergeCell ref="C21:D21"/>
    <mergeCell ref="C22:D22"/>
    <mergeCell ref="C9:D9"/>
    <mergeCell ref="C10:D10"/>
    <mergeCell ref="C11:D11"/>
    <mergeCell ref="C15:D15"/>
    <mergeCell ref="C16:D16"/>
    <mergeCell ref="O5:O6"/>
    <mergeCell ref="X5:X6"/>
    <mergeCell ref="V5:V6"/>
    <mergeCell ref="W5:W6"/>
    <mergeCell ref="P5:P6"/>
    <mergeCell ref="Q5:Q6"/>
    <mergeCell ref="R5:R6"/>
    <mergeCell ref="S5:S6"/>
    <mergeCell ref="C7:D7"/>
    <mergeCell ref="I5:I6"/>
    <mergeCell ref="J5:J6"/>
    <mergeCell ref="K5:K6"/>
    <mergeCell ref="L5:L6"/>
    <mergeCell ref="M5:M6"/>
    <mergeCell ref="N5:N6"/>
    <mergeCell ref="F2:H2"/>
    <mergeCell ref="C5:D6"/>
    <mergeCell ref="E5:E6"/>
    <mergeCell ref="F5:F6"/>
    <mergeCell ref="G5:G6"/>
    <mergeCell ref="H5:H6"/>
  </mergeCells>
  <conditionalFormatting sqref="E25:X25">
    <cfRule type="expression" dxfId="12" priority="69" stopIfTrue="1">
      <formula>ISERROR($E$25)</formula>
    </cfRule>
  </conditionalFormatting>
  <conditionalFormatting sqref="E23:X23">
    <cfRule type="expression" dxfId="11" priority="71" stopIfTrue="1">
      <formula>ISERROR($E$23)</formula>
    </cfRule>
  </conditionalFormatting>
  <conditionalFormatting sqref="E13:X13">
    <cfRule type="expression" dxfId="10" priority="74" stopIfTrue="1">
      <formula>ISERROR($E$13)</formula>
    </cfRule>
  </conditionalFormatting>
  <conditionalFormatting sqref="E14:X14">
    <cfRule type="expression" dxfId="9" priority="75" stopIfTrue="1">
      <formula>ISERROR($E$14)</formula>
    </cfRule>
  </conditionalFormatting>
  <conditionalFormatting sqref="F2">
    <cfRule type="cellIs" dxfId="8" priority="77" stopIfTrue="1" operator="equal">
      <formula>"Poslovna skrivnost"</formula>
    </cfRule>
  </conditionalFormatting>
  <printOptions horizontalCentered="1"/>
  <pageMargins left="0.39370078740157483" right="0.39370078740157483" top="0.39370078740157483" bottom="0.39370078740157483" header="0.31496062992125984" footer="0.31496062992125984"/>
  <pageSetup paperSize="9" scale="82" orientation="landscape" r:id="rId1"/>
  <colBreaks count="1" manualBreakCount="1">
    <brk id="19" max="40"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pageSetUpPr fitToPage="1"/>
  </sheetPr>
  <dimension ref="A1:WVP101"/>
  <sheetViews>
    <sheetView showGridLines="0" showRowColHeaders="0" zoomScaleNormal="100" zoomScaleSheetLayoutView="100" workbookViewId="0">
      <selection activeCell="I1" sqref="I1"/>
    </sheetView>
  </sheetViews>
  <sheetFormatPr defaultColWidth="0" defaultRowHeight="0" customHeight="1" zeroHeight="1" x14ac:dyDescent="0.35"/>
  <cols>
    <col min="1" max="1" width="1.26953125" style="291" customWidth="1"/>
    <col min="2" max="2" width="9.1796875" style="85" hidden="1" customWidth="1"/>
    <col min="3" max="3" width="59.453125" style="85" customWidth="1"/>
    <col min="4" max="13" width="11.54296875" style="85" customWidth="1"/>
    <col min="14" max="23" width="11.54296875" style="85" hidden="1" customWidth="1"/>
    <col min="24" max="24" width="2.26953125" style="291" customWidth="1"/>
    <col min="25" max="255" width="9.1796875" style="85" hidden="1"/>
    <col min="256" max="256" width="1.26953125" style="85" hidden="1"/>
    <col min="257" max="257" width="9.1796875" style="85" hidden="1"/>
    <col min="258" max="258" width="43.453125" style="85" hidden="1"/>
    <col min="259" max="259" width="10" style="85" hidden="1"/>
    <col min="260" max="263" width="9.1796875" style="85" hidden="1"/>
    <col min="264" max="264" width="1.81640625" style="85" hidden="1"/>
    <col min="265" max="511" width="9.1796875" style="85" hidden="1"/>
    <col min="512" max="512" width="1.26953125" style="85" hidden="1"/>
    <col min="513" max="513" width="9.1796875" style="85" hidden="1"/>
    <col min="514" max="514" width="43.453125" style="85" hidden="1"/>
    <col min="515" max="515" width="10" style="85" hidden="1"/>
    <col min="516" max="519" width="9.1796875" style="85" hidden="1"/>
    <col min="520" max="520" width="1.81640625" style="85" hidden="1"/>
    <col min="521" max="767" width="9.1796875" style="85" hidden="1"/>
    <col min="768" max="768" width="1.26953125" style="85" hidden="1"/>
    <col min="769" max="769" width="9.1796875" style="85" hidden="1"/>
    <col min="770" max="770" width="43.453125" style="85" hidden="1"/>
    <col min="771" max="771" width="10" style="85" hidden="1"/>
    <col min="772" max="775" width="9.1796875" style="85" hidden="1"/>
    <col min="776" max="776" width="1.81640625" style="85" hidden="1"/>
    <col min="777" max="1023" width="9.1796875" style="85" hidden="1"/>
    <col min="1024" max="1024" width="1.26953125" style="85" hidden="1"/>
    <col min="1025" max="1025" width="9.1796875" style="85" hidden="1"/>
    <col min="1026" max="1026" width="43.453125" style="85" hidden="1"/>
    <col min="1027" max="1027" width="10" style="85" hidden="1"/>
    <col min="1028" max="1031" width="9.1796875" style="85" hidden="1"/>
    <col min="1032" max="1032" width="1.81640625" style="85" hidden="1"/>
    <col min="1033" max="1279" width="9.1796875" style="85" hidden="1"/>
    <col min="1280" max="1280" width="1.26953125" style="85" hidden="1"/>
    <col min="1281" max="1281" width="9.1796875" style="85" hidden="1"/>
    <col min="1282" max="1282" width="43.453125" style="85" hidden="1"/>
    <col min="1283" max="1283" width="10" style="85" hidden="1"/>
    <col min="1284" max="1287" width="9.1796875" style="85" hidden="1"/>
    <col min="1288" max="1288" width="1.81640625" style="85" hidden="1"/>
    <col min="1289" max="1535" width="9.1796875" style="85" hidden="1"/>
    <col min="1536" max="1536" width="1.26953125" style="85" hidden="1"/>
    <col min="1537" max="1537" width="9.1796875" style="85" hidden="1"/>
    <col min="1538" max="1538" width="43.453125" style="85" hidden="1"/>
    <col min="1539" max="1539" width="10" style="85" hidden="1"/>
    <col min="1540" max="1543" width="9.1796875" style="85" hidden="1"/>
    <col min="1544" max="1544" width="1.81640625" style="85" hidden="1"/>
    <col min="1545" max="1791" width="9.1796875" style="85" hidden="1"/>
    <col min="1792" max="1792" width="1.26953125" style="85" hidden="1"/>
    <col min="1793" max="1793" width="9.1796875" style="85" hidden="1"/>
    <col min="1794" max="1794" width="43.453125" style="85" hidden="1"/>
    <col min="1795" max="1795" width="10" style="85" hidden="1"/>
    <col min="1796" max="1799" width="9.1796875" style="85" hidden="1"/>
    <col min="1800" max="1800" width="1.81640625" style="85" hidden="1"/>
    <col min="1801" max="2047" width="9.1796875" style="85" hidden="1"/>
    <col min="2048" max="2048" width="1.26953125" style="85" hidden="1"/>
    <col min="2049" max="2049" width="9.1796875" style="85" hidden="1"/>
    <col min="2050" max="2050" width="43.453125" style="85" hidden="1"/>
    <col min="2051" max="2051" width="10" style="85" hidden="1"/>
    <col min="2052" max="2055" width="9.1796875" style="85" hidden="1"/>
    <col min="2056" max="2056" width="1.81640625" style="85" hidden="1"/>
    <col min="2057" max="2303" width="9.1796875" style="85" hidden="1"/>
    <col min="2304" max="2304" width="1.26953125" style="85" hidden="1"/>
    <col min="2305" max="2305" width="9.1796875" style="85" hidden="1"/>
    <col min="2306" max="2306" width="43.453125" style="85" hidden="1"/>
    <col min="2307" max="2307" width="10" style="85" hidden="1"/>
    <col min="2308" max="2311" width="9.1796875" style="85" hidden="1"/>
    <col min="2312" max="2312" width="1.81640625" style="85" hidden="1"/>
    <col min="2313" max="2559" width="9.1796875" style="85" hidden="1"/>
    <col min="2560" max="2560" width="1.26953125" style="85" hidden="1"/>
    <col min="2561" max="2561" width="9.1796875" style="85" hidden="1"/>
    <col min="2562" max="2562" width="43.453125" style="85" hidden="1"/>
    <col min="2563" max="2563" width="10" style="85" hidden="1"/>
    <col min="2564" max="2567" width="9.1796875" style="85" hidden="1"/>
    <col min="2568" max="2568" width="1.81640625" style="85" hidden="1"/>
    <col min="2569" max="2815" width="9.1796875" style="85" hidden="1"/>
    <col min="2816" max="2816" width="1.26953125" style="85" hidden="1"/>
    <col min="2817" max="2817" width="9.1796875" style="85" hidden="1"/>
    <col min="2818" max="2818" width="43.453125" style="85" hidden="1"/>
    <col min="2819" max="2819" width="10" style="85" hidden="1"/>
    <col min="2820" max="2823" width="9.1796875" style="85" hidden="1"/>
    <col min="2824" max="2824" width="1.81640625" style="85" hidden="1"/>
    <col min="2825" max="3071" width="9.1796875" style="85" hidden="1"/>
    <col min="3072" max="3072" width="1.26953125" style="85" hidden="1"/>
    <col min="3073" max="3073" width="9.1796875" style="85" hidden="1"/>
    <col min="3074" max="3074" width="43.453125" style="85" hidden="1"/>
    <col min="3075" max="3075" width="10" style="85" hidden="1"/>
    <col min="3076" max="3079" width="9.1796875" style="85" hidden="1"/>
    <col min="3080" max="3080" width="1.81640625" style="85" hidden="1"/>
    <col min="3081" max="3327" width="9.1796875" style="85" hidden="1"/>
    <col min="3328" max="3328" width="1.26953125" style="85" hidden="1"/>
    <col min="3329" max="3329" width="9.1796875" style="85" hidden="1"/>
    <col min="3330" max="3330" width="43.453125" style="85" hidden="1"/>
    <col min="3331" max="3331" width="10" style="85" hidden="1"/>
    <col min="3332" max="3335" width="9.1796875" style="85" hidden="1"/>
    <col min="3336" max="3336" width="1.81640625" style="85" hidden="1"/>
    <col min="3337" max="3583" width="9.1796875" style="85" hidden="1"/>
    <col min="3584" max="3584" width="1.26953125" style="85" hidden="1"/>
    <col min="3585" max="3585" width="9.1796875" style="85" hidden="1"/>
    <col min="3586" max="3586" width="43.453125" style="85" hidden="1"/>
    <col min="3587" max="3587" width="10" style="85" hidden="1"/>
    <col min="3588" max="3591" width="9.1796875" style="85" hidden="1"/>
    <col min="3592" max="3592" width="1.81640625" style="85" hidden="1"/>
    <col min="3593" max="3839" width="9.1796875" style="85" hidden="1"/>
    <col min="3840" max="3840" width="1.26953125" style="85" hidden="1"/>
    <col min="3841" max="3841" width="9.1796875" style="85" hidden="1"/>
    <col min="3842" max="3842" width="43.453125" style="85" hidden="1"/>
    <col min="3843" max="3843" width="10" style="85" hidden="1"/>
    <col min="3844" max="3847" width="9.1796875" style="85" hidden="1"/>
    <col min="3848" max="3848" width="1.81640625" style="85" hidden="1"/>
    <col min="3849" max="4095" width="9.1796875" style="85" hidden="1"/>
    <col min="4096" max="4096" width="1.26953125" style="85" hidden="1"/>
    <col min="4097" max="4097" width="9.1796875" style="85" hidden="1"/>
    <col min="4098" max="4098" width="43.453125" style="85" hidden="1"/>
    <col min="4099" max="4099" width="10" style="85" hidden="1"/>
    <col min="4100" max="4103" width="9.1796875" style="85" hidden="1"/>
    <col min="4104" max="4104" width="1.81640625" style="85" hidden="1"/>
    <col min="4105" max="4351" width="9.1796875" style="85" hidden="1"/>
    <col min="4352" max="4352" width="1.26953125" style="85" hidden="1"/>
    <col min="4353" max="4353" width="9.1796875" style="85" hidden="1"/>
    <col min="4354" max="4354" width="43.453125" style="85" hidden="1"/>
    <col min="4355" max="4355" width="10" style="85" hidden="1"/>
    <col min="4356" max="4359" width="9.1796875" style="85" hidden="1"/>
    <col min="4360" max="4360" width="1.81640625" style="85" hidden="1"/>
    <col min="4361" max="4607" width="9.1796875" style="85" hidden="1"/>
    <col min="4608" max="4608" width="1.26953125" style="85" hidden="1"/>
    <col min="4609" max="4609" width="9.1796875" style="85" hidden="1"/>
    <col min="4610" max="4610" width="43.453125" style="85" hidden="1"/>
    <col min="4611" max="4611" width="10" style="85" hidden="1"/>
    <col min="4612" max="4615" width="9.1796875" style="85" hidden="1"/>
    <col min="4616" max="4616" width="1.81640625" style="85" hidden="1"/>
    <col min="4617" max="4863" width="9.1796875" style="85" hidden="1"/>
    <col min="4864" max="4864" width="1.26953125" style="85" hidden="1"/>
    <col min="4865" max="4865" width="9.1796875" style="85" hidden="1"/>
    <col min="4866" max="4866" width="43.453125" style="85" hidden="1"/>
    <col min="4867" max="4867" width="10" style="85" hidden="1"/>
    <col min="4868" max="4871" width="9.1796875" style="85" hidden="1"/>
    <col min="4872" max="4872" width="1.81640625" style="85" hidden="1"/>
    <col min="4873" max="5119" width="9.1796875" style="85" hidden="1"/>
    <col min="5120" max="5120" width="1.26953125" style="85" hidden="1"/>
    <col min="5121" max="5121" width="9.1796875" style="85" hidden="1"/>
    <col min="5122" max="5122" width="43.453125" style="85" hidden="1"/>
    <col min="5123" max="5123" width="10" style="85" hidden="1"/>
    <col min="5124" max="5127" width="9.1796875" style="85" hidden="1"/>
    <col min="5128" max="5128" width="1.81640625" style="85" hidden="1"/>
    <col min="5129" max="5375" width="9.1796875" style="85" hidden="1"/>
    <col min="5376" max="5376" width="1.26953125" style="85" hidden="1"/>
    <col min="5377" max="5377" width="9.1796875" style="85" hidden="1"/>
    <col min="5378" max="5378" width="43.453125" style="85" hidden="1"/>
    <col min="5379" max="5379" width="10" style="85" hidden="1"/>
    <col min="5380" max="5383" width="9.1796875" style="85" hidden="1"/>
    <col min="5384" max="5384" width="1.81640625" style="85" hidden="1"/>
    <col min="5385" max="5631" width="9.1796875" style="85" hidden="1"/>
    <col min="5632" max="5632" width="1.26953125" style="85" hidden="1"/>
    <col min="5633" max="5633" width="9.1796875" style="85" hidden="1"/>
    <col min="5634" max="5634" width="43.453125" style="85" hidden="1"/>
    <col min="5635" max="5635" width="10" style="85" hidden="1"/>
    <col min="5636" max="5639" width="9.1796875" style="85" hidden="1"/>
    <col min="5640" max="5640" width="1.81640625" style="85" hidden="1"/>
    <col min="5641" max="5887" width="9.1796875" style="85" hidden="1"/>
    <col min="5888" max="5888" width="1.26953125" style="85" hidden="1"/>
    <col min="5889" max="5889" width="9.1796875" style="85" hidden="1"/>
    <col min="5890" max="5890" width="43.453125" style="85" hidden="1"/>
    <col min="5891" max="5891" width="10" style="85" hidden="1"/>
    <col min="5892" max="5895" width="9.1796875" style="85" hidden="1"/>
    <col min="5896" max="5896" width="1.81640625" style="85" hidden="1"/>
    <col min="5897" max="6143" width="9.1796875" style="85" hidden="1"/>
    <col min="6144" max="6144" width="1.26953125" style="85" hidden="1"/>
    <col min="6145" max="6145" width="9.1796875" style="85" hidden="1"/>
    <col min="6146" max="6146" width="43.453125" style="85" hidden="1"/>
    <col min="6147" max="6147" width="10" style="85" hidden="1"/>
    <col min="6148" max="6151" width="9.1796875" style="85" hidden="1"/>
    <col min="6152" max="6152" width="1.81640625" style="85" hidden="1"/>
    <col min="6153" max="6399" width="9.1796875" style="85" hidden="1"/>
    <col min="6400" max="6400" width="1.26953125" style="85" hidden="1"/>
    <col min="6401" max="6401" width="9.1796875" style="85" hidden="1"/>
    <col min="6402" max="6402" width="43.453125" style="85" hidden="1"/>
    <col min="6403" max="6403" width="10" style="85" hidden="1"/>
    <col min="6404" max="6407" width="9.1796875" style="85" hidden="1"/>
    <col min="6408" max="6408" width="1.81640625" style="85" hidden="1"/>
    <col min="6409" max="6655" width="9.1796875" style="85" hidden="1"/>
    <col min="6656" max="6656" width="1.26953125" style="85" hidden="1"/>
    <col min="6657" max="6657" width="9.1796875" style="85" hidden="1"/>
    <col min="6658" max="6658" width="43.453125" style="85" hidden="1"/>
    <col min="6659" max="6659" width="10" style="85" hidden="1"/>
    <col min="6660" max="6663" width="9.1796875" style="85" hidden="1"/>
    <col min="6664" max="6664" width="1.81640625" style="85" hidden="1"/>
    <col min="6665" max="6911" width="9.1796875" style="85" hidden="1"/>
    <col min="6912" max="6912" width="1.26953125" style="85" hidden="1"/>
    <col min="6913" max="6913" width="9.1796875" style="85" hidden="1"/>
    <col min="6914" max="6914" width="43.453125" style="85" hidden="1"/>
    <col min="6915" max="6915" width="10" style="85" hidden="1"/>
    <col min="6916" max="6919" width="9.1796875" style="85" hidden="1"/>
    <col min="6920" max="6920" width="1.81640625" style="85" hidden="1"/>
    <col min="6921" max="7167" width="9.1796875" style="85" hidden="1"/>
    <col min="7168" max="7168" width="1.26953125" style="85" hidden="1"/>
    <col min="7169" max="7169" width="9.1796875" style="85" hidden="1"/>
    <col min="7170" max="7170" width="43.453125" style="85" hidden="1"/>
    <col min="7171" max="7171" width="10" style="85" hidden="1"/>
    <col min="7172" max="7175" width="9.1796875" style="85" hidden="1"/>
    <col min="7176" max="7176" width="1.81640625" style="85" hidden="1"/>
    <col min="7177" max="7423" width="9.1796875" style="85" hidden="1"/>
    <col min="7424" max="7424" width="1.26953125" style="85" hidden="1"/>
    <col min="7425" max="7425" width="9.1796875" style="85" hidden="1"/>
    <col min="7426" max="7426" width="43.453125" style="85" hidden="1"/>
    <col min="7427" max="7427" width="10" style="85" hidden="1"/>
    <col min="7428" max="7431" width="9.1796875" style="85" hidden="1"/>
    <col min="7432" max="7432" width="1.81640625" style="85" hidden="1"/>
    <col min="7433" max="7679" width="9.1796875" style="85" hidden="1"/>
    <col min="7680" max="7680" width="1.26953125" style="85" hidden="1"/>
    <col min="7681" max="7681" width="9.1796875" style="85" hidden="1"/>
    <col min="7682" max="7682" width="43.453125" style="85" hidden="1"/>
    <col min="7683" max="7683" width="10" style="85" hidden="1"/>
    <col min="7684" max="7687" width="9.1796875" style="85" hidden="1"/>
    <col min="7688" max="7688" width="1.81640625" style="85" hidden="1"/>
    <col min="7689" max="7935" width="9.1796875" style="85" hidden="1"/>
    <col min="7936" max="7936" width="1.26953125" style="85" hidden="1"/>
    <col min="7937" max="7937" width="9.1796875" style="85" hidden="1"/>
    <col min="7938" max="7938" width="43.453125" style="85" hidden="1"/>
    <col min="7939" max="7939" width="10" style="85" hidden="1"/>
    <col min="7940" max="7943" width="9.1796875" style="85" hidden="1"/>
    <col min="7944" max="7944" width="1.81640625" style="85" hidden="1"/>
    <col min="7945" max="8191" width="9.1796875" style="85" hidden="1"/>
    <col min="8192" max="8192" width="1.26953125" style="85" hidden="1"/>
    <col min="8193" max="8193" width="9.1796875" style="85" hidden="1"/>
    <col min="8194" max="8194" width="43.453125" style="85" hidden="1"/>
    <col min="8195" max="8195" width="10" style="85" hidden="1"/>
    <col min="8196" max="8199" width="9.1796875" style="85" hidden="1"/>
    <col min="8200" max="8200" width="1.81640625" style="85" hidden="1"/>
    <col min="8201" max="8447" width="9.1796875" style="85" hidden="1"/>
    <col min="8448" max="8448" width="1.26953125" style="85" hidden="1"/>
    <col min="8449" max="8449" width="9.1796875" style="85" hidden="1"/>
    <col min="8450" max="8450" width="43.453125" style="85" hidden="1"/>
    <col min="8451" max="8451" width="10" style="85" hidden="1"/>
    <col min="8452" max="8455" width="9.1796875" style="85" hidden="1"/>
    <col min="8456" max="8456" width="1.81640625" style="85" hidden="1"/>
    <col min="8457" max="8703" width="9.1796875" style="85" hidden="1"/>
    <col min="8704" max="8704" width="1.26953125" style="85" hidden="1"/>
    <col min="8705" max="8705" width="9.1796875" style="85" hidden="1"/>
    <col min="8706" max="8706" width="43.453125" style="85" hidden="1"/>
    <col min="8707" max="8707" width="10" style="85" hidden="1"/>
    <col min="8708" max="8711" width="9.1796875" style="85" hidden="1"/>
    <col min="8712" max="8712" width="1.81640625" style="85" hidden="1"/>
    <col min="8713" max="8959" width="9.1796875" style="85" hidden="1"/>
    <col min="8960" max="8960" width="1.26953125" style="85" hidden="1"/>
    <col min="8961" max="8961" width="9.1796875" style="85" hidden="1"/>
    <col min="8962" max="8962" width="43.453125" style="85" hidden="1"/>
    <col min="8963" max="8963" width="10" style="85" hidden="1"/>
    <col min="8964" max="8967" width="9.1796875" style="85" hidden="1"/>
    <col min="8968" max="8968" width="1.81640625" style="85" hidden="1"/>
    <col min="8969" max="9215" width="9.1796875" style="85" hidden="1"/>
    <col min="9216" max="9216" width="1.26953125" style="85" hidden="1"/>
    <col min="9217" max="9217" width="9.1796875" style="85" hidden="1"/>
    <col min="9218" max="9218" width="43.453125" style="85" hidden="1"/>
    <col min="9219" max="9219" width="10" style="85" hidden="1"/>
    <col min="9220" max="9223" width="9.1796875" style="85" hidden="1"/>
    <col min="9224" max="9224" width="1.81640625" style="85" hidden="1"/>
    <col min="9225" max="9471" width="9.1796875" style="85" hidden="1"/>
    <col min="9472" max="9472" width="1.26953125" style="85" hidden="1"/>
    <col min="9473" max="9473" width="9.1796875" style="85" hidden="1"/>
    <col min="9474" max="9474" width="43.453125" style="85" hidden="1"/>
    <col min="9475" max="9475" width="10" style="85" hidden="1"/>
    <col min="9476" max="9479" width="9.1796875" style="85" hidden="1"/>
    <col min="9480" max="9480" width="1.81640625" style="85" hidden="1"/>
    <col min="9481" max="9727" width="9.1796875" style="85" hidden="1"/>
    <col min="9728" max="9728" width="1.26953125" style="85" hidden="1"/>
    <col min="9729" max="9729" width="9.1796875" style="85" hidden="1"/>
    <col min="9730" max="9730" width="43.453125" style="85" hidden="1"/>
    <col min="9731" max="9731" width="10" style="85" hidden="1"/>
    <col min="9732" max="9735" width="9.1796875" style="85" hidden="1"/>
    <col min="9736" max="9736" width="1.81640625" style="85" hidden="1"/>
    <col min="9737" max="9983" width="9.1796875" style="85" hidden="1"/>
    <col min="9984" max="9984" width="1.26953125" style="85" hidden="1"/>
    <col min="9985" max="9985" width="9.1796875" style="85" hidden="1"/>
    <col min="9986" max="9986" width="43.453125" style="85" hidden="1"/>
    <col min="9987" max="9987" width="10" style="85" hidden="1"/>
    <col min="9988" max="9991" width="9.1796875" style="85" hidden="1"/>
    <col min="9992" max="9992" width="1.81640625" style="85" hidden="1"/>
    <col min="9993" max="10239" width="9.1796875" style="85" hidden="1"/>
    <col min="10240" max="10240" width="1.26953125" style="85" hidden="1"/>
    <col min="10241" max="10241" width="9.1796875" style="85" hidden="1"/>
    <col min="10242" max="10242" width="43.453125" style="85" hidden="1"/>
    <col min="10243" max="10243" width="10" style="85" hidden="1"/>
    <col min="10244" max="10247" width="9.1796875" style="85" hidden="1"/>
    <col min="10248" max="10248" width="1.81640625" style="85" hidden="1"/>
    <col min="10249" max="10495" width="9.1796875" style="85" hidden="1"/>
    <col min="10496" max="10496" width="1.26953125" style="85" hidden="1"/>
    <col min="10497" max="10497" width="9.1796875" style="85" hidden="1"/>
    <col min="10498" max="10498" width="43.453125" style="85" hidden="1"/>
    <col min="10499" max="10499" width="10" style="85" hidden="1"/>
    <col min="10500" max="10503" width="9.1796875" style="85" hidden="1"/>
    <col min="10504" max="10504" width="1.81640625" style="85" hidden="1"/>
    <col min="10505" max="10751" width="9.1796875" style="85" hidden="1"/>
    <col min="10752" max="10752" width="1.26953125" style="85" hidden="1"/>
    <col min="10753" max="10753" width="9.1796875" style="85" hidden="1"/>
    <col min="10754" max="10754" width="43.453125" style="85" hidden="1"/>
    <col min="10755" max="10755" width="10" style="85" hidden="1"/>
    <col min="10756" max="10759" width="9.1796875" style="85" hidden="1"/>
    <col min="10760" max="10760" width="1.81640625" style="85" hidden="1"/>
    <col min="10761" max="11007" width="9.1796875" style="85" hidden="1"/>
    <col min="11008" max="11008" width="1.26953125" style="85" hidden="1"/>
    <col min="11009" max="11009" width="9.1796875" style="85" hidden="1"/>
    <col min="11010" max="11010" width="43.453125" style="85" hidden="1"/>
    <col min="11011" max="11011" width="10" style="85" hidden="1"/>
    <col min="11012" max="11015" width="9.1796875" style="85" hidden="1"/>
    <col min="11016" max="11016" width="1.81640625" style="85" hidden="1"/>
    <col min="11017" max="11263" width="9.1796875" style="85" hidden="1"/>
    <col min="11264" max="11264" width="1.26953125" style="85" hidden="1"/>
    <col min="11265" max="11265" width="9.1796875" style="85" hidden="1"/>
    <col min="11266" max="11266" width="43.453125" style="85" hidden="1"/>
    <col min="11267" max="11267" width="10" style="85" hidden="1"/>
    <col min="11268" max="11271" width="9.1796875" style="85" hidden="1"/>
    <col min="11272" max="11272" width="1.81640625" style="85" hidden="1"/>
    <col min="11273" max="11519" width="9.1796875" style="85" hidden="1"/>
    <col min="11520" max="11520" width="1.26953125" style="85" hidden="1"/>
    <col min="11521" max="11521" width="9.1796875" style="85" hidden="1"/>
    <col min="11522" max="11522" width="43.453125" style="85" hidden="1"/>
    <col min="11523" max="11523" width="10" style="85" hidden="1"/>
    <col min="11524" max="11527" width="9.1796875" style="85" hidden="1"/>
    <col min="11528" max="11528" width="1.81640625" style="85" hidden="1"/>
    <col min="11529" max="11775" width="9.1796875" style="85" hidden="1"/>
    <col min="11776" max="11776" width="1.26953125" style="85" hidden="1"/>
    <col min="11777" max="11777" width="9.1796875" style="85" hidden="1"/>
    <col min="11778" max="11778" width="43.453125" style="85" hidden="1"/>
    <col min="11779" max="11779" width="10" style="85" hidden="1"/>
    <col min="11780" max="11783" width="9.1796875" style="85" hidden="1"/>
    <col min="11784" max="11784" width="1.81640625" style="85" hidden="1"/>
    <col min="11785" max="12031" width="9.1796875" style="85" hidden="1"/>
    <col min="12032" max="12032" width="1.26953125" style="85" hidden="1"/>
    <col min="12033" max="12033" width="9.1796875" style="85" hidden="1"/>
    <col min="12034" max="12034" width="43.453125" style="85" hidden="1"/>
    <col min="12035" max="12035" width="10" style="85" hidden="1"/>
    <col min="12036" max="12039" width="9.1796875" style="85" hidden="1"/>
    <col min="12040" max="12040" width="1.81640625" style="85" hidden="1"/>
    <col min="12041" max="12287" width="9.1796875" style="85" hidden="1"/>
    <col min="12288" max="12288" width="1.26953125" style="85" hidden="1"/>
    <col min="12289" max="12289" width="9.1796875" style="85" hidden="1"/>
    <col min="12290" max="12290" width="43.453125" style="85" hidden="1"/>
    <col min="12291" max="12291" width="10" style="85" hidden="1"/>
    <col min="12292" max="12295" width="9.1796875" style="85" hidden="1"/>
    <col min="12296" max="12296" width="1.81640625" style="85" hidden="1"/>
    <col min="12297" max="12543" width="9.1796875" style="85" hidden="1"/>
    <col min="12544" max="12544" width="1.26953125" style="85" hidden="1"/>
    <col min="12545" max="12545" width="9.1796875" style="85" hidden="1"/>
    <col min="12546" max="12546" width="43.453125" style="85" hidden="1"/>
    <col min="12547" max="12547" width="10" style="85" hidden="1"/>
    <col min="12548" max="12551" width="9.1796875" style="85" hidden="1"/>
    <col min="12552" max="12552" width="1.81640625" style="85" hidden="1"/>
    <col min="12553" max="12799" width="9.1796875" style="85" hidden="1"/>
    <col min="12800" max="12800" width="1.26953125" style="85" hidden="1"/>
    <col min="12801" max="12801" width="9.1796875" style="85" hidden="1"/>
    <col min="12802" max="12802" width="43.453125" style="85" hidden="1"/>
    <col min="12803" max="12803" width="10" style="85" hidden="1"/>
    <col min="12804" max="12807" width="9.1796875" style="85" hidden="1"/>
    <col min="12808" max="12808" width="1.81640625" style="85" hidden="1"/>
    <col min="12809" max="13055" width="9.1796875" style="85" hidden="1"/>
    <col min="13056" max="13056" width="1.26953125" style="85" hidden="1"/>
    <col min="13057" max="13057" width="9.1796875" style="85" hidden="1"/>
    <col min="13058" max="13058" width="43.453125" style="85" hidden="1"/>
    <col min="13059" max="13059" width="10" style="85" hidden="1"/>
    <col min="13060" max="13063" width="9.1796875" style="85" hidden="1"/>
    <col min="13064" max="13064" width="1.81640625" style="85" hidden="1"/>
    <col min="13065" max="13311" width="9.1796875" style="85" hidden="1"/>
    <col min="13312" max="13312" width="1.26953125" style="85" hidden="1"/>
    <col min="13313" max="13313" width="9.1796875" style="85" hidden="1"/>
    <col min="13314" max="13314" width="43.453125" style="85" hidden="1"/>
    <col min="13315" max="13315" width="10" style="85" hidden="1"/>
    <col min="13316" max="13319" width="9.1796875" style="85" hidden="1"/>
    <col min="13320" max="13320" width="1.81640625" style="85" hidden="1"/>
    <col min="13321" max="13567" width="9.1796875" style="85" hidden="1"/>
    <col min="13568" max="13568" width="1.26953125" style="85" hidden="1"/>
    <col min="13569" max="13569" width="9.1796875" style="85" hidden="1"/>
    <col min="13570" max="13570" width="43.453125" style="85" hidden="1"/>
    <col min="13571" max="13571" width="10" style="85" hidden="1"/>
    <col min="13572" max="13575" width="9.1796875" style="85" hidden="1"/>
    <col min="13576" max="13576" width="1.81640625" style="85" hidden="1"/>
    <col min="13577" max="13823" width="9.1796875" style="85" hidden="1"/>
    <col min="13824" max="13824" width="1.26953125" style="85" hidden="1"/>
    <col min="13825" max="13825" width="9.1796875" style="85" hidden="1"/>
    <col min="13826" max="13826" width="43.453125" style="85" hidden="1"/>
    <col min="13827" max="13827" width="10" style="85" hidden="1"/>
    <col min="13828" max="13831" width="9.1796875" style="85" hidden="1"/>
    <col min="13832" max="13832" width="1.81640625" style="85" hidden="1"/>
    <col min="13833" max="14079" width="9.1796875" style="85" hidden="1"/>
    <col min="14080" max="14080" width="1.26953125" style="85" hidden="1"/>
    <col min="14081" max="14081" width="9.1796875" style="85" hidden="1"/>
    <col min="14082" max="14082" width="43.453125" style="85" hidden="1"/>
    <col min="14083" max="14083" width="10" style="85" hidden="1"/>
    <col min="14084" max="14087" width="9.1796875" style="85" hidden="1"/>
    <col min="14088" max="14088" width="1.81640625" style="85" hidden="1"/>
    <col min="14089" max="14335" width="9.1796875" style="85" hidden="1"/>
    <col min="14336" max="14336" width="1.26953125" style="85" hidden="1"/>
    <col min="14337" max="14337" width="9.1796875" style="85" hidden="1"/>
    <col min="14338" max="14338" width="43.453125" style="85" hidden="1"/>
    <col min="14339" max="14339" width="10" style="85" hidden="1"/>
    <col min="14340" max="14343" width="9.1796875" style="85" hidden="1"/>
    <col min="14344" max="14344" width="1.81640625" style="85" hidden="1"/>
    <col min="14345" max="14591" width="9.1796875" style="85" hidden="1"/>
    <col min="14592" max="14592" width="1.26953125" style="85" hidden="1"/>
    <col min="14593" max="14593" width="9.1796875" style="85" hidden="1"/>
    <col min="14594" max="14594" width="43.453125" style="85" hidden="1"/>
    <col min="14595" max="14595" width="10" style="85" hidden="1"/>
    <col min="14596" max="14599" width="9.1796875" style="85" hidden="1"/>
    <col min="14600" max="14600" width="1.81640625" style="85" hidden="1"/>
    <col min="14601" max="14847" width="9.1796875" style="85" hidden="1"/>
    <col min="14848" max="14848" width="1.26953125" style="85" hidden="1"/>
    <col min="14849" max="14849" width="9.1796875" style="85" hidden="1"/>
    <col min="14850" max="14850" width="43.453125" style="85" hidden="1"/>
    <col min="14851" max="14851" width="10" style="85" hidden="1"/>
    <col min="14852" max="14855" width="9.1796875" style="85" hidden="1"/>
    <col min="14856" max="14856" width="1.81640625" style="85" hidden="1"/>
    <col min="14857" max="15103" width="9.1796875" style="85" hidden="1"/>
    <col min="15104" max="15104" width="1.26953125" style="85" hidden="1"/>
    <col min="15105" max="15105" width="9.1796875" style="85" hidden="1"/>
    <col min="15106" max="15106" width="43.453125" style="85" hidden="1"/>
    <col min="15107" max="15107" width="10" style="85" hidden="1"/>
    <col min="15108" max="15111" width="9.1796875" style="85" hidden="1"/>
    <col min="15112" max="15112" width="1.81640625" style="85" hidden="1"/>
    <col min="15113" max="15359" width="9.1796875" style="85" hidden="1"/>
    <col min="15360" max="15360" width="1.26953125" style="85" hidden="1"/>
    <col min="15361" max="15361" width="9.1796875" style="85" hidden="1"/>
    <col min="15362" max="15362" width="43.453125" style="85" hidden="1"/>
    <col min="15363" max="15363" width="10" style="85" hidden="1"/>
    <col min="15364" max="15367" width="9.1796875" style="85" hidden="1"/>
    <col min="15368" max="15368" width="1.81640625" style="85" hidden="1"/>
    <col min="15369" max="15615" width="9.1796875" style="85" hidden="1"/>
    <col min="15616" max="15616" width="1.26953125" style="85" hidden="1"/>
    <col min="15617" max="15617" width="9.1796875" style="85" hidden="1"/>
    <col min="15618" max="15618" width="43.453125" style="85" hidden="1"/>
    <col min="15619" max="15619" width="10" style="85" hidden="1"/>
    <col min="15620" max="15623" width="9.1796875" style="85" hidden="1"/>
    <col min="15624" max="15624" width="1.81640625" style="85" hidden="1"/>
    <col min="15625" max="15871" width="9.1796875" style="85" hidden="1"/>
    <col min="15872" max="15872" width="1.26953125" style="85" hidden="1"/>
    <col min="15873" max="15873" width="9.1796875" style="85" hidden="1"/>
    <col min="15874" max="15874" width="43.453125" style="85" hidden="1"/>
    <col min="15875" max="15875" width="10" style="85" hidden="1"/>
    <col min="15876" max="15879" width="9.1796875" style="85" hidden="1"/>
    <col min="15880" max="15880" width="1.81640625" style="85" hidden="1"/>
    <col min="15881" max="16127" width="9.1796875" style="85" hidden="1"/>
    <col min="16128" max="16128" width="1.26953125" style="85" hidden="1"/>
    <col min="16129" max="16129" width="9.1796875" style="85" hidden="1"/>
    <col min="16130" max="16130" width="43.453125" style="85" hidden="1"/>
    <col min="16131" max="16131" width="10" style="85" hidden="1"/>
    <col min="16132" max="16135" width="9.1796875" style="85" hidden="1"/>
    <col min="16136" max="16136" width="1.81640625" style="85" hidden="1"/>
    <col min="16137" max="16384" width="9.1796875" style="85" hidden="1"/>
  </cols>
  <sheetData>
    <row r="1" spans="1:25" ht="64.5" customHeight="1" x14ac:dyDescent="0.35">
      <c r="B1" s="291"/>
      <c r="C1" s="291"/>
      <c r="D1" s="291"/>
      <c r="E1" s="291"/>
      <c r="F1" s="291"/>
      <c r="G1" s="291"/>
      <c r="H1" s="291"/>
      <c r="I1" s="291"/>
      <c r="J1" s="291"/>
      <c r="K1" s="291"/>
      <c r="L1" s="291"/>
      <c r="M1" s="291"/>
      <c r="N1" s="291"/>
      <c r="O1" s="291"/>
      <c r="P1" s="291"/>
      <c r="Q1" s="291"/>
      <c r="R1" s="291"/>
      <c r="S1" s="291"/>
      <c r="T1" s="291"/>
      <c r="U1" s="291"/>
      <c r="V1" s="291"/>
      <c r="W1" s="291"/>
      <c r="Y1" s="9"/>
    </row>
    <row r="2" spans="1:25" ht="60.75" customHeight="1" thickBot="1" x14ac:dyDescent="0.4">
      <c r="B2" s="291"/>
      <c r="C2" s="291"/>
      <c r="D2" s="291"/>
      <c r="E2" s="858"/>
      <c r="F2" s="858"/>
      <c r="G2" s="858"/>
      <c r="H2" s="291"/>
      <c r="I2" s="291"/>
      <c r="J2" s="291"/>
      <c r="K2" s="291"/>
      <c r="L2" s="291"/>
      <c r="M2" s="291"/>
      <c r="N2" s="291"/>
      <c r="O2" s="291"/>
      <c r="P2" s="291"/>
      <c r="Q2" s="291"/>
      <c r="R2" s="291"/>
      <c r="S2" s="291"/>
      <c r="T2" s="291"/>
      <c r="U2" s="291"/>
      <c r="V2" s="291"/>
      <c r="W2" s="291"/>
      <c r="Y2" s="9"/>
    </row>
    <row r="3" spans="1:25" ht="15" hidden="1" x14ac:dyDescent="0.35">
      <c r="B3" s="291"/>
      <c r="C3" s="292"/>
      <c r="D3" s="291"/>
      <c r="E3" s="291"/>
      <c r="F3" s="216"/>
      <c r="G3" s="216"/>
      <c r="H3" s="216"/>
      <c r="I3" s="291"/>
      <c r="J3" s="291"/>
      <c r="K3" s="291"/>
      <c r="L3" s="291"/>
      <c r="M3" s="291"/>
      <c r="N3" s="291"/>
      <c r="O3" s="291"/>
      <c r="P3" s="291"/>
      <c r="Q3" s="291"/>
      <c r="R3" s="291"/>
      <c r="S3" s="291"/>
      <c r="T3" s="291"/>
      <c r="U3" s="291"/>
      <c r="V3" s="291"/>
      <c r="W3" s="291"/>
      <c r="Y3" s="9"/>
    </row>
    <row r="4" spans="1:25" ht="13" hidden="1" thickBot="1" x14ac:dyDescent="0.4">
      <c r="B4" s="291"/>
      <c r="C4" s="291"/>
      <c r="D4" s="291"/>
      <c r="E4" s="291"/>
      <c r="F4" s="291"/>
      <c r="G4" s="291"/>
      <c r="H4" s="291"/>
      <c r="I4" s="291"/>
      <c r="J4" s="291"/>
      <c r="K4" s="291"/>
      <c r="L4" s="291"/>
      <c r="M4" s="291"/>
      <c r="N4" s="291"/>
      <c r="O4" s="291"/>
      <c r="P4" s="291"/>
      <c r="Q4" s="291"/>
      <c r="R4" s="291"/>
      <c r="S4" s="291"/>
      <c r="T4" s="291"/>
      <c r="U4" s="291"/>
      <c r="V4" s="291"/>
      <c r="W4" s="291"/>
      <c r="Y4" s="9"/>
    </row>
    <row r="5" spans="1:25" s="217" customFormat="1" ht="21" customHeight="1" x14ac:dyDescent="0.35">
      <c r="A5" s="291"/>
      <c r="C5" s="850" t="str">
        <f>+Translations!A315</f>
        <v>Cash-flow statement in €</v>
      </c>
      <c r="D5" s="848">
        <f>+Home!K12</f>
        <v>2017</v>
      </c>
      <c r="E5" s="848">
        <f>+D5+1</f>
        <v>2018</v>
      </c>
      <c r="F5" s="848">
        <f t="shared" ref="F5:W5" si="0">+E5+1</f>
        <v>2019</v>
      </c>
      <c r="G5" s="848">
        <f t="shared" si="0"/>
        <v>2020</v>
      </c>
      <c r="H5" s="848">
        <f t="shared" si="0"/>
        <v>2021</v>
      </c>
      <c r="I5" s="848">
        <f t="shared" si="0"/>
        <v>2022</v>
      </c>
      <c r="J5" s="848">
        <f t="shared" si="0"/>
        <v>2023</v>
      </c>
      <c r="K5" s="848">
        <f t="shared" si="0"/>
        <v>2024</v>
      </c>
      <c r="L5" s="848">
        <f t="shared" si="0"/>
        <v>2025</v>
      </c>
      <c r="M5" s="848">
        <f t="shared" si="0"/>
        <v>2026</v>
      </c>
      <c r="N5" s="848">
        <f t="shared" si="0"/>
        <v>2027</v>
      </c>
      <c r="O5" s="848">
        <f t="shared" si="0"/>
        <v>2028</v>
      </c>
      <c r="P5" s="848">
        <f t="shared" si="0"/>
        <v>2029</v>
      </c>
      <c r="Q5" s="848">
        <f t="shared" si="0"/>
        <v>2030</v>
      </c>
      <c r="R5" s="848">
        <f t="shared" si="0"/>
        <v>2031</v>
      </c>
      <c r="S5" s="848">
        <f t="shared" si="0"/>
        <v>2032</v>
      </c>
      <c r="T5" s="848">
        <f t="shared" si="0"/>
        <v>2033</v>
      </c>
      <c r="U5" s="848">
        <f t="shared" si="0"/>
        <v>2034</v>
      </c>
      <c r="V5" s="848">
        <f t="shared" si="0"/>
        <v>2035</v>
      </c>
      <c r="W5" s="848">
        <f t="shared" si="0"/>
        <v>2036</v>
      </c>
      <c r="X5" s="291"/>
      <c r="Y5" s="9"/>
    </row>
    <row r="6" spans="1:25" s="217" customFormat="1" ht="21" customHeight="1" thickBot="1" x14ac:dyDescent="0.4">
      <c r="A6" s="291"/>
      <c r="C6" s="859"/>
      <c r="D6" s="849"/>
      <c r="E6" s="849" t="s">
        <v>164</v>
      </c>
      <c r="F6" s="849" t="s">
        <v>164</v>
      </c>
      <c r="G6" s="849" t="s">
        <v>164</v>
      </c>
      <c r="H6" s="849" t="s">
        <v>164</v>
      </c>
      <c r="I6" s="849" t="s">
        <v>164</v>
      </c>
      <c r="J6" s="849" t="s">
        <v>164</v>
      </c>
      <c r="K6" s="849" t="s">
        <v>164</v>
      </c>
      <c r="L6" s="849" t="s">
        <v>164</v>
      </c>
      <c r="M6" s="849" t="s">
        <v>164</v>
      </c>
      <c r="N6" s="849" t="s">
        <v>164</v>
      </c>
      <c r="O6" s="849" t="s">
        <v>164</v>
      </c>
      <c r="P6" s="849" t="s">
        <v>164</v>
      </c>
      <c r="Q6" s="849" t="s">
        <v>164</v>
      </c>
      <c r="R6" s="849" t="s">
        <v>164</v>
      </c>
      <c r="S6" s="849" t="s">
        <v>164</v>
      </c>
      <c r="T6" s="849" t="s">
        <v>164</v>
      </c>
      <c r="U6" s="849" t="s">
        <v>164</v>
      </c>
      <c r="V6" s="849" t="s">
        <v>164</v>
      </c>
      <c r="W6" s="849" t="s">
        <v>164</v>
      </c>
      <c r="X6" s="291"/>
      <c r="Y6" s="9"/>
    </row>
    <row r="7" spans="1:25" s="269" customFormat="1" ht="27" customHeight="1" x14ac:dyDescent="0.35">
      <c r="A7" s="291"/>
      <c r="B7" s="217"/>
      <c r="C7" s="228" t="str">
        <f>+Translations!A316</f>
        <v>A. CASH FLOW FROM OPERATING ACTIVITIES</v>
      </c>
      <c r="D7" s="218"/>
      <c r="E7" s="219"/>
      <c r="F7" s="219"/>
      <c r="G7" s="219"/>
      <c r="H7" s="219"/>
      <c r="I7" s="219"/>
      <c r="J7" s="219"/>
      <c r="K7" s="219"/>
      <c r="L7" s="219"/>
      <c r="M7" s="219"/>
      <c r="N7" s="219"/>
      <c r="O7" s="219"/>
      <c r="P7" s="219"/>
      <c r="Q7" s="219"/>
      <c r="R7" s="220"/>
      <c r="S7" s="220"/>
      <c r="T7" s="220"/>
      <c r="U7" s="220"/>
      <c r="V7" s="220"/>
      <c r="W7" s="220"/>
      <c r="X7" s="267"/>
      <c r="Y7" s="268"/>
    </row>
    <row r="8" spans="1:25" s="269" customFormat="1" ht="27" customHeight="1" x14ac:dyDescent="0.35">
      <c r="A8" s="291"/>
      <c r="B8" s="217"/>
      <c r="C8" s="95" t="str">
        <f>+Translations!A317</f>
        <v>1. Income before taxes</v>
      </c>
      <c r="D8" s="213">
        <f>+Income_statement!E29</f>
        <v>0</v>
      </c>
      <c r="E8" s="213">
        <f>+Income_statement!F29</f>
        <v>0</v>
      </c>
      <c r="F8" s="213">
        <f>+Income_statement!G29</f>
        <v>0</v>
      </c>
      <c r="G8" s="213">
        <f>+Income_statement!H29</f>
        <v>0</v>
      </c>
      <c r="H8" s="213">
        <f>+Income_statement!I29</f>
        <v>0</v>
      </c>
      <c r="I8" s="213">
        <f>+Income_statement!J29</f>
        <v>0</v>
      </c>
      <c r="J8" s="213">
        <f>+Income_statement!K29</f>
        <v>0</v>
      </c>
      <c r="K8" s="213">
        <f>+Income_statement!L29</f>
        <v>0</v>
      </c>
      <c r="L8" s="213">
        <f>+Income_statement!M29</f>
        <v>0</v>
      </c>
      <c r="M8" s="213">
        <f>+Income_statement!N29</f>
        <v>0</v>
      </c>
      <c r="N8" s="213">
        <f>+Income_statement!O29</f>
        <v>200</v>
      </c>
      <c r="O8" s="213">
        <f>+Income_statement!P29</f>
        <v>200</v>
      </c>
      <c r="P8" s="213">
        <f>+Income_statement!Q29</f>
        <v>200</v>
      </c>
      <c r="Q8" s="213">
        <f>+Income_statement!R29</f>
        <v>200</v>
      </c>
      <c r="R8" s="213">
        <f>+Income_statement!S29</f>
        <v>200</v>
      </c>
      <c r="S8" s="213">
        <f>+Income_statement!T29</f>
        <v>200</v>
      </c>
      <c r="T8" s="213">
        <f>+Income_statement!U29</f>
        <v>200</v>
      </c>
      <c r="U8" s="213">
        <f>+Income_statement!V29</f>
        <v>200</v>
      </c>
      <c r="V8" s="213">
        <f>+Income_statement!W29</f>
        <v>200</v>
      </c>
      <c r="W8" s="213">
        <f>+Income_statement!X29</f>
        <v>200</v>
      </c>
      <c r="X8" s="267"/>
      <c r="Y8" s="268"/>
    </row>
    <row r="9" spans="1:25" s="269" customFormat="1" ht="27" customHeight="1" x14ac:dyDescent="0.35">
      <c r="A9" s="291"/>
      <c r="B9" s="217"/>
      <c r="C9" s="95" t="str">
        <f>+Translations!A318</f>
        <v>2. Depreciation and amortization</v>
      </c>
      <c r="D9" s="214">
        <f>+Income_statement!E19</f>
        <v>0</v>
      </c>
      <c r="E9" s="214">
        <f>+Income_statement!F19</f>
        <v>0</v>
      </c>
      <c r="F9" s="214">
        <f>+Income_statement!G19</f>
        <v>0</v>
      </c>
      <c r="G9" s="214">
        <f>+Income_statement!H19</f>
        <v>0</v>
      </c>
      <c r="H9" s="214">
        <f>+Income_statement!I19</f>
        <v>0</v>
      </c>
      <c r="I9" s="214">
        <f>+Income_statement!J19</f>
        <v>0</v>
      </c>
      <c r="J9" s="214">
        <f>+Income_statement!K19</f>
        <v>0</v>
      </c>
      <c r="K9" s="214">
        <f>+Income_statement!L19</f>
        <v>0</v>
      </c>
      <c r="L9" s="214">
        <f>+Income_statement!M19</f>
        <v>0</v>
      </c>
      <c r="M9" s="214">
        <f>+Income_statement!N19</f>
        <v>0</v>
      </c>
      <c r="N9" s="214">
        <f>+Income_statement!O19</f>
        <v>0</v>
      </c>
      <c r="O9" s="214">
        <f>+Income_statement!P19</f>
        <v>0</v>
      </c>
      <c r="P9" s="214">
        <f>+Income_statement!Q19</f>
        <v>0</v>
      </c>
      <c r="Q9" s="214">
        <f>+Income_statement!R19</f>
        <v>0</v>
      </c>
      <c r="R9" s="214">
        <f>+Income_statement!S19</f>
        <v>0</v>
      </c>
      <c r="S9" s="214">
        <f>+Income_statement!T19</f>
        <v>0</v>
      </c>
      <c r="T9" s="214">
        <f>+Income_statement!U19</f>
        <v>0</v>
      </c>
      <c r="U9" s="214">
        <f>+Income_statement!V19</f>
        <v>0</v>
      </c>
      <c r="V9" s="214">
        <f>+Income_statement!W19</f>
        <v>0</v>
      </c>
      <c r="W9" s="214">
        <f>+Income_statement!X19</f>
        <v>0</v>
      </c>
      <c r="X9" s="267"/>
      <c r="Y9" s="268"/>
    </row>
    <row r="10" spans="1:25" s="269" customFormat="1" ht="27" customHeight="1" x14ac:dyDescent="0.35">
      <c r="A10" s="291"/>
      <c r="B10" s="217"/>
      <c r="C10" s="95" t="str">
        <f>+Translations!A319</f>
        <v>3. Income taxes</v>
      </c>
      <c r="D10" s="214">
        <f>-Income_statement!E31</f>
        <v>0</v>
      </c>
      <c r="E10" s="214">
        <f>-Income_statement!F31</f>
        <v>0</v>
      </c>
      <c r="F10" s="214">
        <f>-Income_statement!G31</f>
        <v>0</v>
      </c>
      <c r="G10" s="214">
        <f>-Income_statement!H31</f>
        <v>0</v>
      </c>
      <c r="H10" s="214">
        <f>-Income_statement!I31</f>
        <v>0</v>
      </c>
      <c r="I10" s="214">
        <f>-Income_statement!J31</f>
        <v>0</v>
      </c>
      <c r="J10" s="214">
        <f>-Income_statement!K31</f>
        <v>0</v>
      </c>
      <c r="K10" s="214">
        <f>-Income_statement!L31</f>
        <v>0</v>
      </c>
      <c r="L10" s="214">
        <f>-Income_statement!M31</f>
        <v>0</v>
      </c>
      <c r="M10" s="214">
        <f>-Income_statement!N31</f>
        <v>0</v>
      </c>
      <c r="N10" s="214">
        <f>-Income_statement!O31</f>
        <v>-40</v>
      </c>
      <c r="O10" s="214">
        <f>-Income_statement!P31</f>
        <v>-40</v>
      </c>
      <c r="P10" s="214">
        <f>-Income_statement!Q31</f>
        <v>-40</v>
      </c>
      <c r="Q10" s="214">
        <f>-Income_statement!R31</f>
        <v>-40</v>
      </c>
      <c r="R10" s="214">
        <f>-Income_statement!S31</f>
        <v>-40</v>
      </c>
      <c r="S10" s="214">
        <f>-Income_statement!T31</f>
        <v>-40</v>
      </c>
      <c r="T10" s="214">
        <f>-Income_statement!U31</f>
        <v>-40</v>
      </c>
      <c r="U10" s="214">
        <f>-Income_statement!V31</f>
        <v>-40</v>
      </c>
      <c r="V10" s="214">
        <f>-Income_statement!W31</f>
        <v>-40</v>
      </c>
      <c r="W10" s="214">
        <f>-Income_statement!X31</f>
        <v>-40</v>
      </c>
      <c r="X10" s="267"/>
      <c r="Y10" s="268"/>
    </row>
    <row r="11" spans="1:25" s="269" customFormat="1" ht="27" customHeight="1" x14ac:dyDescent="0.35">
      <c r="A11" s="291"/>
      <c r="B11" s="217"/>
      <c r="C11" s="95" t="str">
        <f>+Translations!A320</f>
        <v>4. Decrease (- increase) in accounts receivable</v>
      </c>
      <c r="D11" s="214">
        <f>0-Balance_sheet!E15-Balance_sheet!E12</f>
        <v>0</v>
      </c>
      <c r="E11" s="214">
        <f>+Balance_sheet!E15-Balance_sheet!F15+Balance_sheet!E12-Balance_sheet!F12</f>
        <v>0</v>
      </c>
      <c r="F11" s="214">
        <f>+Balance_sheet!F15-Balance_sheet!G15+Balance_sheet!F12-Balance_sheet!G12</f>
        <v>0</v>
      </c>
      <c r="G11" s="214">
        <f>+Balance_sheet!G15-Balance_sheet!H15+Balance_sheet!G12-Balance_sheet!H12</f>
        <v>0</v>
      </c>
      <c r="H11" s="214">
        <f>+Balance_sheet!H15-Balance_sheet!I15+Balance_sheet!H12-Balance_sheet!I12</f>
        <v>0</v>
      </c>
      <c r="I11" s="214">
        <f>+Balance_sheet!I15-Balance_sheet!J15+Balance_sheet!I12-Balance_sheet!J12</f>
        <v>0</v>
      </c>
      <c r="J11" s="214">
        <f>+Balance_sheet!J15-Balance_sheet!K15+Balance_sheet!J12-Balance_sheet!K12</f>
        <v>0</v>
      </c>
      <c r="K11" s="214">
        <f>+Balance_sheet!K15-Balance_sheet!L15+Balance_sheet!K12-Balance_sheet!L12</f>
        <v>0</v>
      </c>
      <c r="L11" s="214">
        <f>+Balance_sheet!L15-Balance_sheet!M15+Balance_sheet!L12-Balance_sheet!M12</f>
        <v>0</v>
      </c>
      <c r="M11" s="214">
        <f>+Balance_sheet!M15-Balance_sheet!N15+Balance_sheet!M12-Balance_sheet!N12</f>
        <v>0</v>
      </c>
      <c r="N11" s="214">
        <f>+Balance_sheet!N15-Balance_sheet!O15+Balance_sheet!N12-Balance_sheet!O12</f>
        <v>-410.95890410958907</v>
      </c>
      <c r="O11" s="214">
        <f>+Balance_sheet!O15-Balance_sheet!P15+Balance_sheet!O12-Balance_sheet!P12</f>
        <v>0</v>
      </c>
      <c r="P11" s="214">
        <f>+Balance_sheet!P15-Balance_sheet!Q15+Balance_sheet!P12-Balance_sheet!Q12</f>
        <v>0</v>
      </c>
      <c r="Q11" s="214">
        <f>+Balance_sheet!Q15-Balance_sheet!R15+Balance_sheet!Q12-Balance_sheet!R12</f>
        <v>0</v>
      </c>
      <c r="R11" s="214">
        <f>+Balance_sheet!R15-Balance_sheet!S15+Balance_sheet!R12-Balance_sheet!S12</f>
        <v>0</v>
      </c>
      <c r="S11" s="214">
        <f>+Balance_sheet!S15-Balance_sheet!T15+Balance_sheet!S12-Balance_sheet!T12</f>
        <v>0</v>
      </c>
      <c r="T11" s="214">
        <f>+Balance_sheet!T15-Balance_sheet!U15+Balance_sheet!T12-Balance_sheet!U12</f>
        <v>0</v>
      </c>
      <c r="U11" s="214">
        <f>+Balance_sheet!U15-Balance_sheet!V15+Balance_sheet!U12-Balance_sheet!V12</f>
        <v>0</v>
      </c>
      <c r="V11" s="214">
        <f>+Balance_sheet!V15-Balance_sheet!W15+Balance_sheet!V12-Balance_sheet!W12</f>
        <v>0</v>
      </c>
      <c r="W11" s="214">
        <f>+Balance_sheet!W15-Balance_sheet!X15+Balance_sheet!W12-Balance_sheet!X12</f>
        <v>0</v>
      </c>
      <c r="X11" s="267"/>
      <c r="Y11" s="268"/>
    </row>
    <row r="12" spans="1:25" s="269" customFormat="1" ht="27" customHeight="1" x14ac:dyDescent="0.35">
      <c r="A12" s="291"/>
      <c r="B12" s="217"/>
      <c r="C12" s="95" t="str">
        <f>+Translations!A321</f>
        <v>5. Decrease (- increase) in inventories</v>
      </c>
      <c r="D12" s="214">
        <f>0-Balance_sheet!E14</f>
        <v>0</v>
      </c>
      <c r="E12" s="214">
        <f>+Balance_sheet!E14-Balance_sheet!F14</f>
        <v>0</v>
      </c>
      <c r="F12" s="214">
        <f>+Balance_sheet!F14-Balance_sheet!G14</f>
        <v>0</v>
      </c>
      <c r="G12" s="214">
        <f>+Balance_sheet!G14-Balance_sheet!H14</f>
        <v>0</v>
      </c>
      <c r="H12" s="214">
        <f>+Balance_sheet!H14-Balance_sheet!I14</f>
        <v>0</v>
      </c>
      <c r="I12" s="214">
        <f>+Balance_sheet!I14-Balance_sheet!J14</f>
        <v>0</v>
      </c>
      <c r="J12" s="214">
        <f>+Balance_sheet!J14-Balance_sheet!K14</f>
        <v>0</v>
      </c>
      <c r="K12" s="214">
        <f>+Balance_sheet!K14-Balance_sheet!L14</f>
        <v>0</v>
      </c>
      <c r="L12" s="214">
        <f>+Balance_sheet!L14-Balance_sheet!M14</f>
        <v>0</v>
      </c>
      <c r="M12" s="214">
        <f>+Balance_sheet!M14-Balance_sheet!N14</f>
        <v>0</v>
      </c>
      <c r="N12" s="214">
        <f>+Balance_sheet!N14-Balance_sheet!O14</f>
        <v>0</v>
      </c>
      <c r="O12" s="214">
        <f>+Balance_sheet!O14-Balance_sheet!P14</f>
        <v>0</v>
      </c>
      <c r="P12" s="214">
        <f>+Balance_sheet!P14-Balance_sheet!Q14</f>
        <v>0</v>
      </c>
      <c r="Q12" s="214">
        <f>+Balance_sheet!Q14-Balance_sheet!R14</f>
        <v>0</v>
      </c>
      <c r="R12" s="214">
        <f>+Balance_sheet!R14-Balance_sheet!S14</f>
        <v>0</v>
      </c>
      <c r="S12" s="214">
        <f>+Balance_sheet!S14-Balance_sheet!T14</f>
        <v>0</v>
      </c>
      <c r="T12" s="214">
        <f>+Balance_sheet!T14-Balance_sheet!U14</f>
        <v>0</v>
      </c>
      <c r="U12" s="214">
        <f>+Balance_sheet!U14-Balance_sheet!V14</f>
        <v>0</v>
      </c>
      <c r="V12" s="214">
        <f>+Balance_sheet!V14-Balance_sheet!W14</f>
        <v>0</v>
      </c>
      <c r="W12" s="214">
        <f>+Balance_sheet!W14-Balance_sheet!X14</f>
        <v>0</v>
      </c>
      <c r="X12" s="267"/>
      <c r="Y12" s="268"/>
    </row>
    <row r="13" spans="1:25" s="269" customFormat="1" ht="27" customHeight="1" x14ac:dyDescent="0.35">
      <c r="A13" s="291"/>
      <c r="B13" s="217"/>
      <c r="C13" s="95" t="str">
        <f>+Translations!A322</f>
        <v>6. Increase (- decrease) in accounts payable</v>
      </c>
      <c r="D13" s="214">
        <f>Balance_sheet!E26+Balance_sheet!E23-0</f>
        <v>0</v>
      </c>
      <c r="E13" s="214">
        <f>Balance_sheet!F26-Balance_sheet!E26+Balance_sheet!F23-Balance_sheet!E23</f>
        <v>0</v>
      </c>
      <c r="F13" s="214">
        <f>Balance_sheet!G26-Balance_sheet!F26+Balance_sheet!G23-Balance_sheet!F23</f>
        <v>0</v>
      </c>
      <c r="G13" s="214">
        <f>Balance_sheet!H26-Balance_sheet!G26+Balance_sheet!H23-Balance_sheet!G23</f>
        <v>0</v>
      </c>
      <c r="H13" s="214">
        <f>Balance_sheet!I26-Balance_sheet!H26+Balance_sheet!I23-Balance_sheet!H23</f>
        <v>0</v>
      </c>
      <c r="I13" s="214">
        <f>Balance_sheet!J26-Balance_sheet!I26+Balance_sheet!J23-Balance_sheet!I23</f>
        <v>0</v>
      </c>
      <c r="J13" s="214">
        <f>Balance_sheet!K26-Balance_sheet!J26+Balance_sheet!K23-Balance_sheet!J23</f>
        <v>0</v>
      </c>
      <c r="K13" s="214">
        <f>Balance_sheet!L26-Balance_sheet!K26+Balance_sheet!L23-Balance_sheet!K23</f>
        <v>0</v>
      </c>
      <c r="L13" s="214">
        <f>Balance_sheet!M26-Balance_sheet!L26+Balance_sheet!M23-Balance_sheet!L23</f>
        <v>0</v>
      </c>
      <c r="M13" s="214">
        <f>Balance_sheet!N26-Balance_sheet!M26+Balance_sheet!N23-Balance_sheet!M23</f>
        <v>0</v>
      </c>
      <c r="N13" s="214">
        <f>Balance_sheet!O26-Balance_sheet!N26+Balance_sheet!O23-Balance_sheet!N23</f>
        <v>410.95890410958907</v>
      </c>
      <c r="O13" s="214">
        <f>Balance_sheet!P26-Balance_sheet!O26+Balance_sheet!P23-Balance_sheet!O23</f>
        <v>0</v>
      </c>
      <c r="P13" s="214">
        <f>Balance_sheet!Q26-Balance_sheet!P26+Balance_sheet!Q23-Balance_sheet!P23</f>
        <v>0</v>
      </c>
      <c r="Q13" s="214">
        <f>Balance_sheet!R26-Balance_sheet!Q26+Balance_sheet!R23-Balance_sheet!Q23</f>
        <v>0</v>
      </c>
      <c r="R13" s="214">
        <f>Balance_sheet!S26-Balance_sheet!R26+Balance_sheet!S23-Balance_sheet!R23</f>
        <v>0</v>
      </c>
      <c r="S13" s="214">
        <f>Balance_sheet!T26-Balance_sheet!S26+Balance_sheet!T23-Balance_sheet!S23</f>
        <v>0</v>
      </c>
      <c r="T13" s="214">
        <f>Balance_sheet!U26-Balance_sheet!T26+Balance_sheet!U23-Balance_sheet!T23</f>
        <v>0</v>
      </c>
      <c r="U13" s="214">
        <f>Balance_sheet!V26-Balance_sheet!U26+Balance_sheet!V23-Balance_sheet!U23</f>
        <v>0</v>
      </c>
      <c r="V13" s="214">
        <f>Balance_sheet!W26-Balance_sheet!V26+Balance_sheet!W23-Balance_sheet!V23</f>
        <v>0</v>
      </c>
      <c r="W13" s="214">
        <f>Balance_sheet!X26-Balance_sheet!W26+Balance_sheet!X23-Balance_sheet!W23</f>
        <v>0</v>
      </c>
      <c r="X13" s="267"/>
      <c r="Y13" s="268"/>
    </row>
    <row r="14" spans="1:25" s="269" customFormat="1" ht="27" customHeight="1" x14ac:dyDescent="0.35">
      <c r="A14" s="291"/>
      <c r="B14" s="217"/>
      <c r="C14" s="95" t="str">
        <f>+Translations!A323</f>
        <v>7. Financial costs</v>
      </c>
      <c r="D14" s="214">
        <f>+Income_statement!E26</f>
        <v>0</v>
      </c>
      <c r="E14" s="214">
        <f>+Income_statement!F26</f>
        <v>0</v>
      </c>
      <c r="F14" s="214">
        <f>+Income_statement!G26</f>
        <v>0</v>
      </c>
      <c r="G14" s="214">
        <f>+Income_statement!H26</f>
        <v>0</v>
      </c>
      <c r="H14" s="214">
        <f>+Income_statement!I26</f>
        <v>0</v>
      </c>
      <c r="I14" s="214">
        <f>+Income_statement!J26</f>
        <v>0</v>
      </c>
      <c r="J14" s="214">
        <f>+Income_statement!K26</f>
        <v>0</v>
      </c>
      <c r="K14" s="214">
        <f>+Income_statement!L26</f>
        <v>0</v>
      </c>
      <c r="L14" s="214">
        <f>+Income_statement!M26</f>
        <v>0</v>
      </c>
      <c r="M14" s="214">
        <f>+Income_statement!N26</f>
        <v>0</v>
      </c>
      <c r="N14" s="214">
        <f>+Income_statement!O26</f>
        <v>0</v>
      </c>
      <c r="O14" s="214">
        <f>+Income_statement!P26</f>
        <v>0</v>
      </c>
      <c r="P14" s="214">
        <f>+Income_statement!Q26</f>
        <v>0</v>
      </c>
      <c r="Q14" s="214">
        <f>+Income_statement!R26</f>
        <v>0</v>
      </c>
      <c r="R14" s="214">
        <f>+Income_statement!S26</f>
        <v>0</v>
      </c>
      <c r="S14" s="214">
        <f>+Income_statement!T26</f>
        <v>0</v>
      </c>
      <c r="T14" s="214">
        <f>+Income_statement!U26</f>
        <v>0</v>
      </c>
      <c r="U14" s="214">
        <f>+Income_statement!V26</f>
        <v>0</v>
      </c>
      <c r="V14" s="214">
        <f>+Income_statement!W26</f>
        <v>0</v>
      </c>
      <c r="W14" s="214">
        <f>+Income_statement!X26</f>
        <v>0</v>
      </c>
      <c r="X14" s="267"/>
      <c r="Y14" s="268"/>
    </row>
    <row r="15" spans="1:25" s="269" customFormat="1" ht="27" customHeight="1" x14ac:dyDescent="0.35">
      <c r="A15" s="291"/>
      <c r="B15" s="217"/>
      <c r="C15" s="95" t="str">
        <f>+Translations!A324</f>
        <v>8. Income related to long-term accrued costs and deferred revenues (subsidies)</v>
      </c>
      <c r="D15" s="215">
        <f>+-Liabilities_and_Equity!G70</f>
        <v>0</v>
      </c>
      <c r="E15" s="215">
        <f>+-Liabilities_and_Equity!H70</f>
        <v>0</v>
      </c>
      <c r="F15" s="215">
        <f>+-Liabilities_and_Equity!I70</f>
        <v>0</v>
      </c>
      <c r="G15" s="215">
        <f>+-Liabilities_and_Equity!J70</f>
        <v>0</v>
      </c>
      <c r="H15" s="215">
        <f>+-Liabilities_and_Equity!K70</f>
        <v>0</v>
      </c>
      <c r="I15" s="215">
        <f>+-Liabilities_and_Equity!L70</f>
        <v>0</v>
      </c>
      <c r="J15" s="215">
        <f>+-Liabilities_and_Equity!M70</f>
        <v>0</v>
      </c>
      <c r="K15" s="215">
        <f>+-Liabilities_and_Equity!N70</f>
        <v>0</v>
      </c>
      <c r="L15" s="215">
        <f>+-Liabilities_and_Equity!O70</f>
        <v>0</v>
      </c>
      <c r="M15" s="215">
        <f>+-Liabilities_and_Equity!P70</f>
        <v>0</v>
      </c>
      <c r="N15" s="215">
        <f>+-Liabilities_and_Equity!Q70</f>
        <v>0</v>
      </c>
      <c r="O15" s="215">
        <f>+-Liabilities_and_Equity!R70</f>
        <v>0</v>
      </c>
      <c r="P15" s="215">
        <f>+-Liabilities_and_Equity!S70</f>
        <v>0</v>
      </c>
      <c r="Q15" s="215">
        <f>+-Liabilities_and_Equity!T70</f>
        <v>0</v>
      </c>
      <c r="R15" s="215">
        <f>+-Liabilities_and_Equity!U70</f>
        <v>0</v>
      </c>
      <c r="S15" s="215">
        <f>+-Liabilities_and_Equity!V70</f>
        <v>0</v>
      </c>
      <c r="T15" s="215">
        <f>+-Liabilities_and_Equity!W70</f>
        <v>0</v>
      </c>
      <c r="U15" s="215">
        <f>+-Liabilities_and_Equity!X70</f>
        <v>0</v>
      </c>
      <c r="V15" s="215">
        <f>+-Liabilities_and_Equity!Y70</f>
        <v>0</v>
      </c>
      <c r="W15" s="215">
        <f>+-Liabilities_and_Equity!Z70</f>
        <v>0</v>
      </c>
      <c r="X15" s="267"/>
      <c r="Y15" s="268"/>
    </row>
    <row r="16" spans="1:25" s="269" customFormat="1" ht="27" customHeight="1" x14ac:dyDescent="0.35">
      <c r="A16" s="291"/>
      <c r="B16" s="217"/>
      <c r="C16" s="229" t="str">
        <f>+Translations!A325</f>
        <v>Net cash flow from operating activities</v>
      </c>
      <c r="D16" s="230">
        <f t="shared" ref="D16:R16" si="1">SUM(D8:D15)</f>
        <v>0</v>
      </c>
      <c r="E16" s="230">
        <f t="shared" si="1"/>
        <v>0</v>
      </c>
      <c r="F16" s="230">
        <f t="shared" si="1"/>
        <v>0</v>
      </c>
      <c r="G16" s="230">
        <f t="shared" si="1"/>
        <v>0</v>
      </c>
      <c r="H16" s="230">
        <f t="shared" si="1"/>
        <v>0</v>
      </c>
      <c r="I16" s="230">
        <f t="shared" si="1"/>
        <v>0</v>
      </c>
      <c r="J16" s="230">
        <f t="shared" si="1"/>
        <v>0</v>
      </c>
      <c r="K16" s="230">
        <f t="shared" si="1"/>
        <v>0</v>
      </c>
      <c r="L16" s="230">
        <f t="shared" si="1"/>
        <v>0</v>
      </c>
      <c r="M16" s="230">
        <f t="shared" si="1"/>
        <v>0</v>
      </c>
      <c r="N16" s="230">
        <f t="shared" si="1"/>
        <v>160</v>
      </c>
      <c r="O16" s="230">
        <f t="shared" si="1"/>
        <v>160</v>
      </c>
      <c r="P16" s="230">
        <f t="shared" si="1"/>
        <v>160</v>
      </c>
      <c r="Q16" s="230">
        <f t="shared" si="1"/>
        <v>160</v>
      </c>
      <c r="R16" s="230">
        <f t="shared" si="1"/>
        <v>160</v>
      </c>
      <c r="S16" s="230">
        <f t="shared" ref="S16:W16" si="2">SUM(S8:S15)</f>
        <v>160</v>
      </c>
      <c r="T16" s="230">
        <f t="shared" si="2"/>
        <v>160</v>
      </c>
      <c r="U16" s="230">
        <f t="shared" si="2"/>
        <v>160</v>
      </c>
      <c r="V16" s="230">
        <f t="shared" si="2"/>
        <v>160</v>
      </c>
      <c r="W16" s="230">
        <f t="shared" si="2"/>
        <v>160</v>
      </c>
      <c r="X16" s="267"/>
      <c r="Y16" s="268"/>
    </row>
    <row r="17" spans="1:25" s="269" customFormat="1" ht="13.5" customHeight="1" x14ac:dyDescent="0.35">
      <c r="A17" s="291"/>
      <c r="B17" s="217"/>
      <c r="C17" s="501"/>
      <c r="D17" s="109"/>
      <c r="E17" s="109"/>
      <c r="F17" s="109"/>
      <c r="G17" s="109"/>
      <c r="H17" s="109"/>
      <c r="I17" s="109"/>
      <c r="J17" s="109"/>
      <c r="K17" s="109"/>
      <c r="L17" s="109"/>
      <c r="M17" s="109"/>
      <c r="N17" s="109"/>
      <c r="O17" s="109"/>
      <c r="P17" s="109"/>
      <c r="Q17" s="109"/>
      <c r="R17" s="110"/>
      <c r="S17" s="110"/>
      <c r="T17" s="110"/>
      <c r="U17" s="110"/>
      <c r="V17" s="110"/>
      <c r="W17" s="110"/>
      <c r="X17" s="267"/>
      <c r="Y17" s="268"/>
    </row>
    <row r="18" spans="1:25" s="269" customFormat="1" ht="27" customHeight="1" x14ac:dyDescent="0.35">
      <c r="A18" s="291"/>
      <c r="B18" s="217"/>
      <c r="C18" s="103" t="str">
        <f>+Translations!A326</f>
        <v>B. CASH FLOW FROM INVESTING ACTIVITIES</v>
      </c>
      <c r="D18" s="860"/>
      <c r="E18" s="861"/>
      <c r="F18" s="861"/>
      <c r="G18" s="861"/>
      <c r="H18" s="861"/>
      <c r="I18" s="861"/>
      <c r="J18" s="861"/>
      <c r="K18" s="861"/>
      <c r="L18" s="861"/>
      <c r="M18" s="861"/>
      <c r="N18" s="861"/>
      <c r="O18" s="861"/>
      <c r="P18" s="861"/>
      <c r="Q18" s="861"/>
      <c r="R18" s="861"/>
      <c r="S18" s="861"/>
      <c r="T18" s="861"/>
      <c r="U18" s="861"/>
      <c r="V18" s="861"/>
      <c r="W18" s="862"/>
      <c r="X18" s="267"/>
      <c r="Y18" s="268"/>
    </row>
    <row r="19" spans="1:25" s="269" customFormat="1" ht="27" customHeight="1" x14ac:dyDescent="0.35">
      <c r="A19" s="291"/>
      <c r="B19" s="217"/>
      <c r="C19" s="94" t="str">
        <f>+Translations!A327</f>
        <v>1. Receipts (+) and disbursements (-) in intangible assets</v>
      </c>
      <c r="D19" s="213">
        <f>0-Income_statement!E20-Balance_sheet!E8</f>
        <v>0</v>
      </c>
      <c r="E19" s="213">
        <f>+Balance_sheet!E8-Income_statement!F20-Balance_sheet!F8</f>
        <v>0</v>
      </c>
      <c r="F19" s="213">
        <f>+Balance_sheet!F8-Income_statement!G20-Balance_sheet!G8</f>
        <v>0</v>
      </c>
      <c r="G19" s="213">
        <f>+Balance_sheet!G8-Income_statement!H20-Balance_sheet!H8</f>
        <v>0</v>
      </c>
      <c r="H19" s="213">
        <f>+Balance_sheet!H8-Income_statement!I20-Balance_sheet!I8</f>
        <v>0</v>
      </c>
      <c r="I19" s="213">
        <f>+Balance_sheet!I8-Income_statement!J20-Balance_sheet!J8</f>
        <v>0</v>
      </c>
      <c r="J19" s="213">
        <f>+Balance_sheet!J8-Income_statement!K20-Balance_sheet!K8</f>
        <v>0</v>
      </c>
      <c r="K19" s="213">
        <f>+Balance_sheet!K8-Income_statement!L20-Balance_sheet!L8</f>
        <v>0</v>
      </c>
      <c r="L19" s="213">
        <f>+Balance_sheet!L8-Income_statement!M20-Balance_sheet!M8</f>
        <v>0</v>
      </c>
      <c r="M19" s="213">
        <f>+Balance_sheet!M8-Income_statement!N20-Balance_sheet!N8</f>
        <v>0</v>
      </c>
      <c r="N19" s="213">
        <f>+Balance_sheet!N8-Income_statement!O20-Balance_sheet!O8</f>
        <v>0</v>
      </c>
      <c r="O19" s="213">
        <f>+Balance_sheet!O8-Income_statement!P20-Balance_sheet!P8</f>
        <v>0</v>
      </c>
      <c r="P19" s="213">
        <f>+Balance_sheet!P8-Income_statement!Q20-Balance_sheet!Q8</f>
        <v>0</v>
      </c>
      <c r="Q19" s="213">
        <f>+Balance_sheet!Q8-Income_statement!R20-Balance_sheet!R8</f>
        <v>0</v>
      </c>
      <c r="R19" s="213">
        <f>+Balance_sheet!R8-Income_statement!S20-Balance_sheet!S8</f>
        <v>0</v>
      </c>
      <c r="S19" s="213">
        <f>+Balance_sheet!S8-Income_statement!T20-Balance_sheet!T8</f>
        <v>0</v>
      </c>
      <c r="T19" s="213">
        <f>+Balance_sheet!T8-Income_statement!U20-Balance_sheet!U8</f>
        <v>0</v>
      </c>
      <c r="U19" s="213">
        <f>+Balance_sheet!U8-Income_statement!V20-Balance_sheet!V8</f>
        <v>0</v>
      </c>
      <c r="V19" s="213">
        <f>+Balance_sheet!V8-Income_statement!W20-Balance_sheet!W8</f>
        <v>0</v>
      </c>
      <c r="W19" s="213">
        <f>+Balance_sheet!W8-Income_statement!X20-Balance_sheet!X8</f>
        <v>0</v>
      </c>
      <c r="X19" s="267"/>
      <c r="Y19" s="268"/>
    </row>
    <row r="20" spans="1:25" s="269" customFormat="1" ht="27" customHeight="1" x14ac:dyDescent="0.35">
      <c r="A20" s="291"/>
      <c r="B20" s="217"/>
      <c r="C20" s="94" t="str">
        <f>+Translations!A328</f>
        <v>2. Receipts (+) and disbursements (-) in property, plant and equipment</v>
      </c>
      <c r="D20" s="214">
        <f>0-Balance_sheet!E9-Income_statement!E21</f>
        <v>0</v>
      </c>
      <c r="E20" s="214">
        <f>+Balance_sheet!E9-Balance_sheet!F9-Income_statement!F21</f>
        <v>0</v>
      </c>
      <c r="F20" s="214">
        <f>+Balance_sheet!F9-Balance_sheet!G9-Income_statement!G21</f>
        <v>0</v>
      </c>
      <c r="G20" s="214">
        <f>+Balance_sheet!G9-Balance_sheet!H9-Income_statement!H21</f>
        <v>0</v>
      </c>
      <c r="H20" s="214">
        <f>+Balance_sheet!H9-Balance_sheet!I9-Income_statement!I21</f>
        <v>0</v>
      </c>
      <c r="I20" s="214">
        <f>+Balance_sheet!I9-Balance_sheet!J9-Income_statement!J21</f>
        <v>0</v>
      </c>
      <c r="J20" s="214">
        <f>+Balance_sheet!J9-Balance_sheet!K9-Income_statement!K21</f>
        <v>0</v>
      </c>
      <c r="K20" s="214">
        <f>+Balance_sheet!K9-Balance_sheet!L9-Income_statement!L21</f>
        <v>0</v>
      </c>
      <c r="L20" s="214">
        <f>+Balance_sheet!L9-Balance_sheet!M9-Income_statement!M21</f>
        <v>0</v>
      </c>
      <c r="M20" s="214">
        <f>+Balance_sheet!M9-Balance_sheet!N9-Income_statement!N21</f>
        <v>0</v>
      </c>
      <c r="N20" s="214">
        <f>+Balance_sheet!N9-Balance_sheet!O9-Income_statement!O21</f>
        <v>0</v>
      </c>
      <c r="O20" s="214">
        <f>+Balance_sheet!O9-Balance_sheet!P9-Income_statement!P21</f>
        <v>0</v>
      </c>
      <c r="P20" s="214">
        <f>+Balance_sheet!P9-Balance_sheet!Q9-Income_statement!Q21</f>
        <v>0</v>
      </c>
      <c r="Q20" s="214">
        <f>+Balance_sheet!Q9-Balance_sheet!R9-Income_statement!R21</f>
        <v>0</v>
      </c>
      <c r="R20" s="214">
        <f>+Balance_sheet!R9-Balance_sheet!S9-Income_statement!S21</f>
        <v>0</v>
      </c>
      <c r="S20" s="214">
        <f>+Balance_sheet!S9-Balance_sheet!T9-Income_statement!T21</f>
        <v>0</v>
      </c>
      <c r="T20" s="214">
        <f>+Balance_sheet!T9-Balance_sheet!U9-Income_statement!U21</f>
        <v>0</v>
      </c>
      <c r="U20" s="214">
        <f>+Balance_sheet!U9-Balance_sheet!V9-Income_statement!V21</f>
        <v>0</v>
      </c>
      <c r="V20" s="214">
        <f>+Balance_sheet!V9-Balance_sheet!W9-Income_statement!W21</f>
        <v>0</v>
      </c>
      <c r="W20" s="214">
        <f>+Balance_sheet!W9-Balance_sheet!X9-Income_statement!X21</f>
        <v>0</v>
      </c>
      <c r="X20" s="267"/>
      <c r="Y20" s="268"/>
    </row>
    <row r="21" spans="1:25" s="269" customFormat="1" ht="13.5" hidden="1" customHeight="1" x14ac:dyDescent="0.35">
      <c r="A21" s="291"/>
      <c r="B21" s="217"/>
      <c r="C21" s="95"/>
      <c r="D21" s="214"/>
      <c r="E21" s="214"/>
      <c r="F21" s="214"/>
      <c r="G21" s="214"/>
      <c r="H21" s="214"/>
      <c r="I21" s="214"/>
      <c r="J21" s="214"/>
      <c r="K21" s="214"/>
      <c r="L21" s="214"/>
      <c r="M21" s="214"/>
      <c r="N21" s="214"/>
      <c r="O21" s="214"/>
      <c r="P21" s="214"/>
      <c r="Q21" s="214"/>
      <c r="R21" s="214"/>
      <c r="S21" s="214"/>
      <c r="T21" s="214"/>
      <c r="U21" s="214"/>
      <c r="V21" s="214"/>
      <c r="W21" s="214"/>
      <c r="X21" s="267"/>
      <c r="Y21" s="268"/>
    </row>
    <row r="22" spans="1:25" s="269" customFormat="1" ht="27" customHeight="1" x14ac:dyDescent="0.35">
      <c r="A22" s="291"/>
      <c r="B22" s="217"/>
      <c r="C22" s="229" t="str">
        <f>+Translations!A330</f>
        <v>Net cash flow from investing activities</v>
      </c>
      <c r="D22" s="230">
        <f t="shared" ref="D22:R22" si="3">SUM(D19:D21)</f>
        <v>0</v>
      </c>
      <c r="E22" s="230">
        <f t="shared" si="3"/>
        <v>0</v>
      </c>
      <c r="F22" s="230">
        <f t="shared" si="3"/>
        <v>0</v>
      </c>
      <c r="G22" s="230">
        <f t="shared" si="3"/>
        <v>0</v>
      </c>
      <c r="H22" s="230">
        <f t="shared" si="3"/>
        <v>0</v>
      </c>
      <c r="I22" s="230">
        <f t="shared" si="3"/>
        <v>0</v>
      </c>
      <c r="J22" s="230">
        <f t="shared" si="3"/>
        <v>0</v>
      </c>
      <c r="K22" s="230">
        <f t="shared" si="3"/>
        <v>0</v>
      </c>
      <c r="L22" s="230">
        <f t="shared" si="3"/>
        <v>0</v>
      </c>
      <c r="M22" s="230">
        <f t="shared" si="3"/>
        <v>0</v>
      </c>
      <c r="N22" s="230">
        <f t="shared" si="3"/>
        <v>0</v>
      </c>
      <c r="O22" s="230">
        <f t="shared" si="3"/>
        <v>0</v>
      </c>
      <c r="P22" s="230">
        <f t="shared" si="3"/>
        <v>0</v>
      </c>
      <c r="Q22" s="230">
        <f t="shared" si="3"/>
        <v>0</v>
      </c>
      <c r="R22" s="230">
        <f t="shared" si="3"/>
        <v>0</v>
      </c>
      <c r="S22" s="230">
        <f t="shared" ref="S22:W22" si="4">SUM(S19:S21)</f>
        <v>0</v>
      </c>
      <c r="T22" s="230">
        <f t="shared" si="4"/>
        <v>0</v>
      </c>
      <c r="U22" s="230">
        <f t="shared" si="4"/>
        <v>0</v>
      </c>
      <c r="V22" s="230">
        <f t="shared" si="4"/>
        <v>0</v>
      </c>
      <c r="W22" s="230">
        <f t="shared" si="4"/>
        <v>0</v>
      </c>
      <c r="X22" s="267"/>
      <c r="Y22" s="268"/>
    </row>
    <row r="23" spans="1:25" s="269" customFormat="1" ht="13.5" customHeight="1" x14ac:dyDescent="0.35">
      <c r="A23" s="291"/>
      <c r="B23" s="217"/>
      <c r="C23" s="501"/>
      <c r="D23" s="109"/>
      <c r="E23" s="109"/>
      <c r="F23" s="109"/>
      <c r="G23" s="109"/>
      <c r="H23" s="109"/>
      <c r="I23" s="109"/>
      <c r="J23" s="109"/>
      <c r="K23" s="109"/>
      <c r="L23" s="109"/>
      <c r="M23" s="109"/>
      <c r="N23" s="109"/>
      <c r="O23" s="109"/>
      <c r="P23" s="109"/>
      <c r="Q23" s="109"/>
      <c r="R23" s="110"/>
      <c r="S23" s="110"/>
      <c r="T23" s="110"/>
      <c r="U23" s="110"/>
      <c r="V23" s="110"/>
      <c r="W23" s="110"/>
      <c r="X23" s="267"/>
      <c r="Y23" s="268"/>
    </row>
    <row r="24" spans="1:25" s="269" customFormat="1" ht="27" customHeight="1" x14ac:dyDescent="0.35">
      <c r="A24" s="291"/>
      <c r="B24" s="217"/>
      <c r="C24" s="103" t="str">
        <f>+Translations!A331</f>
        <v>C. CASH FLOW FROM FINANCING ACTIVITIES</v>
      </c>
      <c r="D24" s="860"/>
      <c r="E24" s="861"/>
      <c r="F24" s="861"/>
      <c r="G24" s="861"/>
      <c r="H24" s="861"/>
      <c r="I24" s="861"/>
      <c r="J24" s="861"/>
      <c r="K24" s="861"/>
      <c r="L24" s="861"/>
      <c r="M24" s="861"/>
      <c r="N24" s="861"/>
      <c r="O24" s="861"/>
      <c r="P24" s="861"/>
      <c r="Q24" s="861"/>
      <c r="R24" s="861"/>
      <c r="S24" s="861"/>
      <c r="T24" s="861"/>
      <c r="U24" s="861"/>
      <c r="V24" s="861"/>
      <c r="W24" s="862"/>
      <c r="X24" s="267"/>
      <c r="Y24" s="268"/>
    </row>
    <row r="25" spans="1:25" s="269" customFormat="1" ht="27" customHeight="1" x14ac:dyDescent="0.35">
      <c r="A25" s="291"/>
      <c r="B25" s="217"/>
      <c r="C25" s="94" t="str">
        <f>+Translations!A332</f>
        <v xml:space="preserve">1. Receipts from capital pay-in (+) and dividends paid (-) </v>
      </c>
      <c r="D25" s="213">
        <f>+Liabilities_and_Equity!G60-0-Liabilities_and_Equity!G59</f>
        <v>0</v>
      </c>
      <c r="E25" s="213">
        <f>+Liabilities_and_Equity!H60-Liabilities_and_Equity!G60-Liabilities_and_Equity!H59</f>
        <v>0</v>
      </c>
      <c r="F25" s="213">
        <f>+Liabilities_and_Equity!I60-Liabilities_and_Equity!H60-Liabilities_and_Equity!I59</f>
        <v>0</v>
      </c>
      <c r="G25" s="213">
        <f>+Liabilities_and_Equity!J60-Liabilities_and_Equity!I60-Liabilities_and_Equity!J59</f>
        <v>0</v>
      </c>
      <c r="H25" s="213">
        <f>+Liabilities_and_Equity!K60-Liabilities_and_Equity!J60-Liabilities_and_Equity!K59</f>
        <v>0</v>
      </c>
      <c r="I25" s="213">
        <f>+Liabilities_and_Equity!L60-Liabilities_and_Equity!K60-Liabilities_and_Equity!L59</f>
        <v>0</v>
      </c>
      <c r="J25" s="213">
        <f>+Liabilities_and_Equity!M60-Liabilities_and_Equity!L60-Liabilities_and_Equity!M59</f>
        <v>0</v>
      </c>
      <c r="K25" s="213">
        <f>+Liabilities_and_Equity!N60-Liabilities_and_Equity!M60-Liabilities_and_Equity!N59</f>
        <v>0</v>
      </c>
      <c r="L25" s="213">
        <f>+Liabilities_and_Equity!O60-Liabilities_and_Equity!N60-Liabilities_and_Equity!O59</f>
        <v>0</v>
      </c>
      <c r="M25" s="213">
        <f>+Liabilities_and_Equity!P60-Liabilities_and_Equity!O60-Liabilities_and_Equity!P59</f>
        <v>0</v>
      </c>
      <c r="N25" s="213">
        <f>+Liabilities_and_Equity!Q60-Liabilities_and_Equity!P60-Liabilities_and_Equity!Q59</f>
        <v>0</v>
      </c>
      <c r="O25" s="213">
        <f>+Liabilities_and_Equity!R60-Liabilities_and_Equity!Q60-Liabilities_and_Equity!R59</f>
        <v>0</v>
      </c>
      <c r="P25" s="213">
        <f>+Liabilities_and_Equity!S60-Liabilities_and_Equity!R60-Liabilities_and_Equity!S59</f>
        <v>0</v>
      </c>
      <c r="Q25" s="213">
        <f>+Liabilities_and_Equity!T60-Liabilities_and_Equity!S60-Liabilities_and_Equity!T59</f>
        <v>0</v>
      </c>
      <c r="R25" s="213">
        <f>+Liabilities_and_Equity!U60-Liabilities_and_Equity!T60-Liabilities_and_Equity!U59</f>
        <v>0</v>
      </c>
      <c r="S25" s="213">
        <f>+Liabilities_and_Equity!V60-Liabilities_and_Equity!U60-Liabilities_and_Equity!V59</f>
        <v>0</v>
      </c>
      <c r="T25" s="213">
        <f>+Liabilities_and_Equity!W60-Liabilities_and_Equity!V60-Liabilities_and_Equity!W59</f>
        <v>0</v>
      </c>
      <c r="U25" s="213">
        <f>+Liabilities_and_Equity!X60-Liabilities_and_Equity!W60-Liabilities_and_Equity!X59</f>
        <v>0</v>
      </c>
      <c r="V25" s="213">
        <f>+Liabilities_and_Equity!Y60-Liabilities_and_Equity!X60-Liabilities_and_Equity!Y59</f>
        <v>0</v>
      </c>
      <c r="W25" s="213">
        <f>+Liabilities_and_Equity!Z60-Liabilities_and_Equity!Y60-Liabilities_and_Equity!Z59</f>
        <v>0</v>
      </c>
      <c r="X25" s="267"/>
      <c r="Y25" s="268"/>
    </row>
    <row r="26" spans="1:25" s="269" customFormat="1" ht="27" customHeight="1" x14ac:dyDescent="0.35">
      <c r="A26" s="291"/>
      <c r="B26" s="217"/>
      <c r="C26" s="94" t="str">
        <f>+Translations!A333</f>
        <v>2. Receipts (+) and disbursements (-) in financial liabilities and accrued costs and deferred revenues</v>
      </c>
      <c r="D26" s="214">
        <f>+Investment_and_Financing!F24+Investment_and_Financing!F26+Investment_and_Financing!F27-Liabilities_and_Equity!G47-Liabilities_and_Equity!G52</f>
        <v>0</v>
      </c>
      <c r="E26" s="214">
        <f>+Balance_sheet!F22-Balance_sheet!E22+Balance_sheet!F25-Balance_sheet!E25-Income_statement!F26</f>
        <v>0</v>
      </c>
      <c r="F26" s="214">
        <f>+Balance_sheet!G22-Balance_sheet!F22+Balance_sheet!G25-Balance_sheet!F25-Income_statement!G26</f>
        <v>0</v>
      </c>
      <c r="G26" s="214">
        <f>+Balance_sheet!H22-Balance_sheet!G22+Balance_sheet!H25-Balance_sheet!G25-Income_statement!H26</f>
        <v>0</v>
      </c>
      <c r="H26" s="214">
        <f>+Balance_sheet!I22-Balance_sheet!H22+Balance_sheet!I25-Balance_sheet!H25-Income_statement!I26</f>
        <v>0</v>
      </c>
      <c r="I26" s="214">
        <f>+Balance_sheet!J22-Balance_sheet!I22+Balance_sheet!J25-Balance_sheet!I25-Income_statement!J26</f>
        <v>0</v>
      </c>
      <c r="J26" s="214">
        <f>+Balance_sheet!K22-Balance_sheet!J22+Balance_sheet!K25-Balance_sheet!J25-Income_statement!K26</f>
        <v>0</v>
      </c>
      <c r="K26" s="214">
        <f>+Balance_sheet!L22-Balance_sheet!K22+Balance_sheet!L25-Balance_sheet!K25-Income_statement!L26</f>
        <v>0</v>
      </c>
      <c r="L26" s="214">
        <f>+Balance_sheet!M22-Balance_sheet!L22+Balance_sheet!M25-Balance_sheet!L25-Income_statement!M26</f>
        <v>0</v>
      </c>
      <c r="M26" s="214">
        <f>+Balance_sheet!N22-Balance_sheet!M22+Balance_sheet!N25-Balance_sheet!M25-Income_statement!N26</f>
        <v>0</v>
      </c>
      <c r="N26" s="214">
        <f>+Balance_sheet!O22-Balance_sheet!N22+Balance_sheet!O25-Balance_sheet!N25-Income_statement!O26</f>
        <v>0</v>
      </c>
      <c r="O26" s="214">
        <f>+Balance_sheet!P22-Balance_sheet!O22+Balance_sheet!P25-Balance_sheet!O25-Income_statement!P26</f>
        <v>0</v>
      </c>
      <c r="P26" s="214">
        <f>+Balance_sheet!Q22-Balance_sheet!P22+Balance_sheet!Q25-Balance_sheet!P25-Income_statement!Q26</f>
        <v>0</v>
      </c>
      <c r="Q26" s="214">
        <f>+Balance_sheet!R22-Balance_sheet!Q22+Balance_sheet!R25-Balance_sheet!Q25-Income_statement!R26</f>
        <v>0</v>
      </c>
      <c r="R26" s="214">
        <f>+Balance_sheet!S22-Balance_sheet!R22+Balance_sheet!S25-Balance_sheet!R25-Income_statement!S26</f>
        <v>0</v>
      </c>
      <c r="S26" s="214">
        <f>+Balance_sheet!T22-Balance_sheet!S22+Balance_sheet!T25-Balance_sheet!S25-Income_statement!T26</f>
        <v>0</v>
      </c>
      <c r="T26" s="214">
        <f>+Balance_sheet!U22-Balance_sheet!T22+Balance_sheet!U25-Balance_sheet!T25-Income_statement!U26</f>
        <v>0</v>
      </c>
      <c r="U26" s="214">
        <f>+Balance_sheet!V22-Balance_sheet!U22+Balance_sheet!V25-Balance_sheet!U25-Income_statement!V26</f>
        <v>0</v>
      </c>
      <c r="V26" s="214">
        <f>+Balance_sheet!W22-Balance_sheet!V22+Balance_sheet!W25-Balance_sheet!V25-Income_statement!W26</f>
        <v>0</v>
      </c>
      <c r="W26" s="214">
        <f>+Balance_sheet!X22-Balance_sheet!W22+Balance_sheet!X25-Balance_sheet!W25-Income_statement!X26</f>
        <v>0</v>
      </c>
      <c r="X26" s="267"/>
      <c r="Y26" s="268"/>
    </row>
    <row r="27" spans="1:25" s="269" customFormat="1" ht="27" customHeight="1" x14ac:dyDescent="0.35">
      <c r="A27" s="291"/>
      <c r="B27" s="217"/>
      <c r="C27" s="231" t="str">
        <f>+Translations!A334</f>
        <v>Net cash flow from financing activities</v>
      </c>
      <c r="D27" s="230">
        <f t="shared" ref="D27:W27" si="5">SUM(D25:D26)</f>
        <v>0</v>
      </c>
      <c r="E27" s="230">
        <f t="shared" si="5"/>
        <v>0</v>
      </c>
      <c r="F27" s="230">
        <f t="shared" si="5"/>
        <v>0</v>
      </c>
      <c r="G27" s="230">
        <f t="shared" si="5"/>
        <v>0</v>
      </c>
      <c r="H27" s="230">
        <f t="shared" si="5"/>
        <v>0</v>
      </c>
      <c r="I27" s="230">
        <f t="shared" si="5"/>
        <v>0</v>
      </c>
      <c r="J27" s="230">
        <f t="shared" si="5"/>
        <v>0</v>
      </c>
      <c r="K27" s="230">
        <f t="shared" si="5"/>
        <v>0</v>
      </c>
      <c r="L27" s="230">
        <f t="shared" si="5"/>
        <v>0</v>
      </c>
      <c r="M27" s="230">
        <f t="shared" si="5"/>
        <v>0</v>
      </c>
      <c r="N27" s="230">
        <f t="shared" si="5"/>
        <v>0</v>
      </c>
      <c r="O27" s="230">
        <f t="shared" si="5"/>
        <v>0</v>
      </c>
      <c r="P27" s="230">
        <f t="shared" si="5"/>
        <v>0</v>
      </c>
      <c r="Q27" s="230">
        <f t="shared" si="5"/>
        <v>0</v>
      </c>
      <c r="R27" s="230">
        <f t="shared" si="5"/>
        <v>0</v>
      </c>
      <c r="S27" s="230">
        <f t="shared" si="5"/>
        <v>0</v>
      </c>
      <c r="T27" s="230">
        <f t="shared" si="5"/>
        <v>0</v>
      </c>
      <c r="U27" s="230">
        <f t="shared" si="5"/>
        <v>0</v>
      </c>
      <c r="V27" s="230">
        <f t="shared" si="5"/>
        <v>0</v>
      </c>
      <c r="W27" s="230">
        <f t="shared" si="5"/>
        <v>0</v>
      </c>
      <c r="X27" s="267"/>
      <c r="Y27" s="268"/>
    </row>
    <row r="28" spans="1:25" s="269" customFormat="1" ht="13.5" customHeight="1" x14ac:dyDescent="0.35">
      <c r="A28" s="291"/>
      <c r="B28" s="217"/>
      <c r="C28" s="501"/>
      <c r="D28" s="221"/>
      <c r="E28" s="222"/>
      <c r="F28" s="222"/>
      <c r="G28" s="222"/>
      <c r="H28" s="222"/>
      <c r="I28" s="222"/>
      <c r="J28" s="222"/>
      <c r="K28" s="222"/>
      <c r="L28" s="109"/>
      <c r="M28" s="109"/>
      <c r="N28" s="109"/>
      <c r="O28" s="109"/>
      <c r="P28" s="109"/>
      <c r="Q28" s="109"/>
      <c r="R28" s="110"/>
      <c r="S28" s="110"/>
      <c r="T28" s="110"/>
      <c r="U28" s="110"/>
      <c r="V28" s="110"/>
      <c r="W28" s="110"/>
      <c r="X28" s="267"/>
      <c r="Y28" s="268"/>
    </row>
    <row r="29" spans="1:25" s="269" customFormat="1" ht="27" customHeight="1" x14ac:dyDescent="0.35">
      <c r="A29" s="291"/>
      <c r="B29" s="217"/>
      <c r="C29" s="103" t="str">
        <f>+Translations!A335</f>
        <v>D. NET BALANCE IN CASH AND CASH EQUIVALENTS</v>
      </c>
      <c r="D29" s="863"/>
      <c r="E29" s="864"/>
      <c r="F29" s="864"/>
      <c r="G29" s="864"/>
      <c r="H29" s="864"/>
      <c r="I29" s="864"/>
      <c r="J29" s="864"/>
      <c r="K29" s="864"/>
      <c r="L29" s="864"/>
      <c r="M29" s="864"/>
      <c r="N29" s="864"/>
      <c r="O29" s="864"/>
      <c r="P29" s="864"/>
      <c r="Q29" s="864"/>
      <c r="R29" s="864"/>
      <c r="S29" s="864"/>
      <c r="T29" s="864"/>
      <c r="U29" s="864"/>
      <c r="V29" s="864"/>
      <c r="W29" s="865"/>
      <c r="X29" s="267"/>
      <c r="Y29" s="268"/>
    </row>
    <row r="30" spans="1:25" s="269" customFormat="1" ht="27" customHeight="1" x14ac:dyDescent="0.35">
      <c r="A30" s="291"/>
      <c r="B30" s="217"/>
      <c r="C30" s="94" t="str">
        <f>+Translations!A336</f>
        <v>1. Net cash flow</v>
      </c>
      <c r="D30" s="213">
        <f t="shared" ref="D30:W30" si="6">D16+D22+D27</f>
        <v>0</v>
      </c>
      <c r="E30" s="213">
        <f t="shared" si="6"/>
        <v>0</v>
      </c>
      <c r="F30" s="213">
        <f t="shared" si="6"/>
        <v>0</v>
      </c>
      <c r="G30" s="213">
        <f t="shared" si="6"/>
        <v>0</v>
      </c>
      <c r="H30" s="213">
        <f t="shared" si="6"/>
        <v>0</v>
      </c>
      <c r="I30" s="213">
        <f t="shared" si="6"/>
        <v>0</v>
      </c>
      <c r="J30" s="213">
        <f t="shared" si="6"/>
        <v>0</v>
      </c>
      <c r="K30" s="213">
        <f t="shared" si="6"/>
        <v>0</v>
      </c>
      <c r="L30" s="213">
        <f t="shared" si="6"/>
        <v>0</v>
      </c>
      <c r="M30" s="213">
        <f t="shared" si="6"/>
        <v>0</v>
      </c>
      <c r="N30" s="213">
        <f t="shared" si="6"/>
        <v>160</v>
      </c>
      <c r="O30" s="213">
        <f t="shared" si="6"/>
        <v>160</v>
      </c>
      <c r="P30" s="213">
        <f t="shared" si="6"/>
        <v>160</v>
      </c>
      <c r="Q30" s="213">
        <f t="shared" si="6"/>
        <v>160</v>
      </c>
      <c r="R30" s="213">
        <f t="shared" si="6"/>
        <v>160</v>
      </c>
      <c r="S30" s="213">
        <f t="shared" si="6"/>
        <v>160</v>
      </c>
      <c r="T30" s="213">
        <f t="shared" si="6"/>
        <v>160</v>
      </c>
      <c r="U30" s="213">
        <f t="shared" si="6"/>
        <v>160</v>
      </c>
      <c r="V30" s="213">
        <f t="shared" si="6"/>
        <v>160</v>
      </c>
      <c r="W30" s="213">
        <f t="shared" si="6"/>
        <v>160</v>
      </c>
      <c r="X30" s="267"/>
      <c r="Y30" s="268"/>
    </row>
    <row r="31" spans="1:25" s="269" customFormat="1" ht="27" customHeight="1" x14ac:dyDescent="0.35">
      <c r="A31" s="291"/>
      <c r="B31" s="217"/>
      <c r="C31" s="94" t="str">
        <f>+Translations!A337</f>
        <v>2. Cash and cash equivalents, beginning of year</v>
      </c>
      <c r="D31" s="214">
        <v>0</v>
      </c>
      <c r="E31" s="214">
        <f>D32</f>
        <v>0</v>
      </c>
      <c r="F31" s="214">
        <f t="shared" ref="F31:W31" si="7">E32</f>
        <v>0</v>
      </c>
      <c r="G31" s="214">
        <f t="shared" si="7"/>
        <v>0</v>
      </c>
      <c r="H31" s="214">
        <f t="shared" si="7"/>
        <v>0</v>
      </c>
      <c r="I31" s="214">
        <f t="shared" si="7"/>
        <v>0</v>
      </c>
      <c r="J31" s="214">
        <f t="shared" si="7"/>
        <v>0</v>
      </c>
      <c r="K31" s="214">
        <f t="shared" si="7"/>
        <v>0</v>
      </c>
      <c r="L31" s="214">
        <f t="shared" si="7"/>
        <v>0</v>
      </c>
      <c r="M31" s="214">
        <f t="shared" si="7"/>
        <v>0</v>
      </c>
      <c r="N31" s="214">
        <f t="shared" si="7"/>
        <v>0</v>
      </c>
      <c r="O31" s="214">
        <f t="shared" si="7"/>
        <v>160</v>
      </c>
      <c r="P31" s="214">
        <f t="shared" si="7"/>
        <v>320</v>
      </c>
      <c r="Q31" s="214">
        <f t="shared" si="7"/>
        <v>480</v>
      </c>
      <c r="R31" s="214">
        <f t="shared" si="7"/>
        <v>640</v>
      </c>
      <c r="S31" s="214">
        <f t="shared" si="7"/>
        <v>800</v>
      </c>
      <c r="T31" s="214">
        <f t="shared" si="7"/>
        <v>960</v>
      </c>
      <c r="U31" s="214">
        <f t="shared" si="7"/>
        <v>1120</v>
      </c>
      <c r="V31" s="214">
        <f t="shared" si="7"/>
        <v>1280</v>
      </c>
      <c r="W31" s="214">
        <f t="shared" si="7"/>
        <v>1440</v>
      </c>
      <c r="X31" s="267"/>
      <c r="Y31" s="268"/>
    </row>
    <row r="32" spans="1:25" s="269" customFormat="1" ht="27" customHeight="1" x14ac:dyDescent="0.35">
      <c r="A32" s="291"/>
      <c r="B32" s="217"/>
      <c r="C32" s="456" t="str">
        <f>+Translations!A338</f>
        <v>3. Cash and cash equivalents, end of year</v>
      </c>
      <c r="D32" s="232">
        <f t="shared" ref="D32:R32" si="8">SUM(D30:D31)</f>
        <v>0</v>
      </c>
      <c r="E32" s="232">
        <f t="shared" si="8"/>
        <v>0</v>
      </c>
      <c r="F32" s="232">
        <f t="shared" si="8"/>
        <v>0</v>
      </c>
      <c r="G32" s="232">
        <f t="shared" si="8"/>
        <v>0</v>
      </c>
      <c r="H32" s="232">
        <f t="shared" si="8"/>
        <v>0</v>
      </c>
      <c r="I32" s="232">
        <f t="shared" si="8"/>
        <v>0</v>
      </c>
      <c r="J32" s="232">
        <f t="shared" si="8"/>
        <v>0</v>
      </c>
      <c r="K32" s="232">
        <f t="shared" si="8"/>
        <v>0</v>
      </c>
      <c r="L32" s="232">
        <f t="shared" si="8"/>
        <v>0</v>
      </c>
      <c r="M32" s="232">
        <f t="shared" si="8"/>
        <v>0</v>
      </c>
      <c r="N32" s="232">
        <f t="shared" si="8"/>
        <v>160</v>
      </c>
      <c r="O32" s="232">
        <f t="shared" si="8"/>
        <v>320</v>
      </c>
      <c r="P32" s="232">
        <f t="shared" si="8"/>
        <v>480</v>
      </c>
      <c r="Q32" s="232">
        <f t="shared" si="8"/>
        <v>640</v>
      </c>
      <c r="R32" s="232">
        <f t="shared" si="8"/>
        <v>800</v>
      </c>
      <c r="S32" s="232">
        <f t="shared" ref="S32:W32" si="9">SUM(S30:S31)</f>
        <v>960</v>
      </c>
      <c r="T32" s="232">
        <f t="shared" si="9"/>
        <v>1120</v>
      </c>
      <c r="U32" s="232">
        <f t="shared" si="9"/>
        <v>1280</v>
      </c>
      <c r="V32" s="232">
        <f t="shared" si="9"/>
        <v>1440</v>
      </c>
      <c r="W32" s="232">
        <f t="shared" si="9"/>
        <v>1600</v>
      </c>
      <c r="X32" s="267"/>
      <c r="Y32" s="268"/>
    </row>
    <row r="33" spans="3:25" ht="69" customHeight="1" x14ac:dyDescent="0.35">
      <c r="C33" s="89"/>
      <c r="D33" s="223"/>
      <c r="E33" s="224"/>
      <c r="F33" s="224"/>
      <c r="G33" s="224"/>
      <c r="H33" s="224"/>
      <c r="I33" s="224"/>
      <c r="J33" s="224"/>
      <c r="K33" s="224"/>
      <c r="L33" s="224"/>
      <c r="M33" s="224"/>
      <c r="N33" s="224"/>
      <c r="O33" s="224"/>
      <c r="P33" s="224"/>
      <c r="Q33" s="224"/>
      <c r="R33" s="224"/>
      <c r="S33" s="224"/>
      <c r="T33" s="224"/>
      <c r="U33" s="224"/>
      <c r="V33" s="224"/>
      <c r="W33" s="224"/>
      <c r="Y33" s="9"/>
    </row>
    <row r="34" spans="3:25" ht="14.5" hidden="1" x14ac:dyDescent="0.35">
      <c r="C34" s="9"/>
      <c r="D34" s="225"/>
      <c r="E34" s="9"/>
      <c r="F34" s="226"/>
      <c r="G34" s="226"/>
      <c r="H34" s="226"/>
      <c r="I34" s="227"/>
      <c r="J34" s="9"/>
      <c r="K34" s="9"/>
      <c r="L34" s="9"/>
      <c r="M34" s="9"/>
      <c r="N34" s="9"/>
      <c r="O34" s="9"/>
      <c r="P34" s="9"/>
      <c r="Q34" s="9"/>
      <c r="R34" s="9"/>
      <c r="S34" s="9"/>
      <c r="T34" s="9"/>
      <c r="U34" s="9"/>
      <c r="V34" s="9"/>
      <c r="W34" s="9"/>
      <c r="Y34" s="9"/>
    </row>
    <row r="35" spans="3:25" ht="14.5" hidden="1" x14ac:dyDescent="0.35">
      <c r="C35" s="9"/>
      <c r="D35" s="9"/>
      <c r="E35" s="9"/>
      <c r="F35" s="226"/>
      <c r="G35" s="226"/>
      <c r="H35" s="226"/>
      <c r="I35" s="227"/>
      <c r="J35" s="9"/>
      <c r="K35" s="9"/>
      <c r="L35" s="9"/>
      <c r="M35" s="9"/>
      <c r="N35" s="9"/>
      <c r="O35" s="9"/>
      <c r="P35" s="9"/>
      <c r="Q35" s="9"/>
      <c r="R35" s="9"/>
      <c r="S35" s="9"/>
      <c r="T35" s="9"/>
      <c r="U35" s="9"/>
      <c r="V35" s="9"/>
      <c r="W35" s="9"/>
      <c r="Y35" s="9"/>
    </row>
    <row r="36" spans="3:25" ht="12.5" hidden="1" x14ac:dyDescent="0.35">
      <c r="C36" s="9"/>
      <c r="D36" s="9"/>
      <c r="E36" s="9"/>
      <c r="J36" s="9"/>
      <c r="K36" s="9"/>
      <c r="L36" s="9"/>
      <c r="M36" s="9"/>
      <c r="N36" s="9"/>
      <c r="O36" s="9"/>
      <c r="P36" s="9"/>
      <c r="Q36" s="9"/>
      <c r="R36" s="9"/>
      <c r="S36" s="9"/>
      <c r="T36" s="9"/>
      <c r="U36" s="9"/>
      <c r="V36" s="9"/>
      <c r="W36" s="9"/>
      <c r="Y36" s="9"/>
    </row>
    <row r="37" spans="3:25" ht="12.5" hidden="1" x14ac:dyDescent="0.35">
      <c r="C37" s="9"/>
      <c r="D37" s="9"/>
      <c r="E37" s="9"/>
      <c r="F37" s="9"/>
      <c r="G37" s="9"/>
      <c r="H37" s="9"/>
      <c r="I37" s="9"/>
      <c r="J37" s="9"/>
      <c r="K37" s="9"/>
      <c r="L37" s="9"/>
      <c r="M37" s="9"/>
      <c r="N37" s="9"/>
      <c r="O37" s="9"/>
      <c r="P37" s="9"/>
      <c r="Q37" s="9"/>
      <c r="R37" s="9"/>
      <c r="S37" s="9"/>
      <c r="T37" s="9"/>
      <c r="U37" s="9"/>
      <c r="V37" s="9"/>
      <c r="W37" s="9"/>
      <c r="Y37" s="9"/>
    </row>
    <row r="38" spans="3:25" ht="12.5" hidden="1" x14ac:dyDescent="0.35">
      <c r="C38" s="9"/>
      <c r="D38" s="9"/>
      <c r="E38" s="9"/>
      <c r="F38" s="9"/>
      <c r="G38" s="9"/>
      <c r="H38" s="9"/>
      <c r="I38" s="9"/>
      <c r="J38" s="9"/>
      <c r="K38" s="9"/>
      <c r="L38" s="9"/>
      <c r="M38" s="9"/>
      <c r="N38" s="9"/>
      <c r="O38" s="9"/>
      <c r="P38" s="9"/>
      <c r="Q38" s="9"/>
      <c r="R38" s="9"/>
      <c r="S38" s="9"/>
      <c r="T38" s="9"/>
      <c r="U38" s="9"/>
      <c r="V38" s="9"/>
      <c r="W38" s="9"/>
      <c r="Y38" s="9"/>
    </row>
    <row r="39" spans="3:25" ht="12.5" hidden="1" x14ac:dyDescent="0.35">
      <c r="C39" s="9"/>
      <c r="D39" s="9"/>
      <c r="E39" s="9"/>
      <c r="F39" s="9"/>
      <c r="G39" s="9"/>
      <c r="H39" s="9"/>
      <c r="I39" s="9"/>
      <c r="J39" s="9"/>
      <c r="K39" s="9"/>
      <c r="L39" s="9"/>
      <c r="M39" s="9"/>
      <c r="N39" s="9"/>
      <c r="O39" s="9"/>
      <c r="P39" s="9"/>
      <c r="Q39" s="9"/>
      <c r="R39" s="9"/>
      <c r="S39" s="9"/>
      <c r="T39" s="9"/>
      <c r="U39" s="9"/>
      <c r="V39" s="9"/>
      <c r="W39" s="9"/>
      <c r="Y39" s="9"/>
    </row>
    <row r="40" spans="3:25" ht="12.5" hidden="1" x14ac:dyDescent="0.35">
      <c r="C40" s="9"/>
      <c r="D40" s="9"/>
      <c r="E40" s="9"/>
      <c r="F40" s="9"/>
      <c r="G40" s="9"/>
      <c r="H40" s="9"/>
      <c r="I40" s="9"/>
      <c r="J40" s="9"/>
      <c r="K40" s="9"/>
      <c r="L40" s="9"/>
      <c r="M40" s="9"/>
      <c r="N40" s="9"/>
      <c r="O40" s="9"/>
      <c r="P40" s="9"/>
      <c r="Q40" s="9"/>
      <c r="R40" s="9"/>
      <c r="S40" s="9"/>
      <c r="T40" s="9"/>
      <c r="U40" s="9"/>
      <c r="V40" s="9"/>
      <c r="W40" s="9"/>
      <c r="Y40" s="9"/>
    </row>
    <row r="41" spans="3:25" ht="12.5" hidden="1" x14ac:dyDescent="0.35">
      <c r="C41" s="9"/>
      <c r="D41" s="9"/>
      <c r="E41" s="9"/>
      <c r="F41" s="9"/>
      <c r="G41" s="9"/>
      <c r="H41" s="9"/>
      <c r="I41" s="9"/>
      <c r="J41" s="9"/>
      <c r="K41" s="9"/>
      <c r="L41" s="9"/>
      <c r="M41" s="9"/>
      <c r="N41" s="9"/>
      <c r="O41" s="9"/>
      <c r="P41" s="9"/>
      <c r="Q41" s="9"/>
      <c r="R41" s="9"/>
      <c r="S41" s="9"/>
      <c r="T41" s="9"/>
      <c r="U41" s="9"/>
      <c r="V41" s="9"/>
      <c r="W41" s="9"/>
      <c r="Y41" s="9"/>
    </row>
    <row r="42" spans="3:25" ht="12.5" hidden="1" x14ac:dyDescent="0.35">
      <c r="C42" s="9"/>
      <c r="D42" s="9"/>
      <c r="E42" s="9"/>
      <c r="F42" s="9"/>
      <c r="G42" s="9"/>
      <c r="H42" s="9"/>
      <c r="I42" s="9"/>
      <c r="J42" s="9"/>
      <c r="K42" s="9"/>
      <c r="L42" s="9"/>
      <c r="M42" s="9"/>
      <c r="N42" s="9"/>
      <c r="O42" s="9"/>
      <c r="P42" s="9"/>
      <c r="Q42" s="9"/>
      <c r="R42" s="9"/>
      <c r="S42" s="9"/>
      <c r="T42" s="9"/>
      <c r="U42" s="9"/>
      <c r="V42" s="9"/>
      <c r="W42" s="9"/>
      <c r="Y42" s="9"/>
    </row>
    <row r="43" spans="3:25" ht="12.5" hidden="1" x14ac:dyDescent="0.35">
      <c r="C43" s="9"/>
      <c r="D43" s="9"/>
      <c r="E43" s="9"/>
      <c r="F43" s="9"/>
      <c r="G43" s="9"/>
      <c r="H43" s="9"/>
      <c r="I43" s="9"/>
      <c r="J43" s="9"/>
      <c r="K43" s="9"/>
      <c r="L43" s="9"/>
      <c r="M43" s="9"/>
      <c r="N43" s="9"/>
      <c r="O43" s="9"/>
      <c r="P43" s="9"/>
      <c r="Q43" s="9"/>
      <c r="R43" s="9"/>
      <c r="S43" s="9"/>
      <c r="T43" s="9"/>
      <c r="U43" s="9"/>
      <c r="V43" s="9"/>
      <c r="W43" s="9"/>
      <c r="Y43" s="9"/>
    </row>
    <row r="44" spans="3:25" ht="12.5" hidden="1" x14ac:dyDescent="0.35">
      <c r="C44" s="9"/>
      <c r="D44" s="9"/>
      <c r="E44" s="9"/>
      <c r="F44" s="9"/>
      <c r="G44" s="9"/>
      <c r="H44" s="9"/>
      <c r="I44" s="9"/>
      <c r="J44" s="9"/>
      <c r="K44" s="9"/>
      <c r="L44" s="9"/>
      <c r="M44" s="9"/>
      <c r="N44" s="9"/>
      <c r="O44" s="9"/>
      <c r="P44" s="9"/>
      <c r="Q44" s="9"/>
      <c r="R44" s="9"/>
      <c r="S44" s="9"/>
      <c r="T44" s="9"/>
      <c r="U44" s="9"/>
      <c r="V44" s="9"/>
      <c r="W44" s="9"/>
      <c r="Y44" s="9"/>
    </row>
    <row r="45" spans="3:25" ht="12.5" hidden="1" x14ac:dyDescent="0.35">
      <c r="C45" s="9"/>
      <c r="D45" s="9"/>
      <c r="E45" s="9"/>
      <c r="F45" s="9"/>
      <c r="G45" s="9"/>
      <c r="H45" s="9"/>
      <c r="I45" s="9"/>
      <c r="J45" s="9"/>
      <c r="K45" s="9"/>
      <c r="L45" s="9"/>
      <c r="M45" s="9"/>
      <c r="N45" s="9"/>
      <c r="O45" s="9"/>
      <c r="P45" s="9"/>
      <c r="Q45" s="9"/>
      <c r="R45" s="9"/>
      <c r="S45" s="9"/>
      <c r="T45" s="9"/>
      <c r="U45" s="9"/>
      <c r="V45" s="9"/>
      <c r="W45" s="9"/>
      <c r="Y45" s="9"/>
    </row>
    <row r="46" spans="3:25" ht="12.5" hidden="1" x14ac:dyDescent="0.35">
      <c r="C46" s="9"/>
      <c r="D46" s="9"/>
      <c r="E46" s="9"/>
      <c r="F46" s="9"/>
      <c r="G46" s="9"/>
      <c r="H46" s="9"/>
      <c r="I46" s="9"/>
      <c r="J46" s="9"/>
      <c r="K46" s="9"/>
      <c r="L46" s="9"/>
      <c r="M46" s="9"/>
      <c r="N46" s="9"/>
      <c r="O46" s="9"/>
      <c r="P46" s="9"/>
      <c r="Q46" s="9"/>
      <c r="R46" s="9"/>
      <c r="S46" s="9"/>
      <c r="T46" s="9"/>
      <c r="U46" s="9"/>
      <c r="V46" s="9"/>
      <c r="W46" s="9"/>
      <c r="Y46" s="9"/>
    </row>
    <row r="47" spans="3:25" ht="12.5" hidden="1" x14ac:dyDescent="0.35">
      <c r="C47" s="9"/>
      <c r="D47" s="9"/>
      <c r="E47" s="9"/>
      <c r="F47" s="9"/>
      <c r="G47" s="9"/>
      <c r="H47" s="9"/>
      <c r="I47" s="9"/>
      <c r="J47" s="9"/>
      <c r="K47" s="9"/>
      <c r="L47" s="9"/>
      <c r="M47" s="9"/>
      <c r="N47" s="9"/>
      <c r="O47" s="9"/>
      <c r="P47" s="9"/>
      <c r="Q47" s="9"/>
      <c r="R47" s="9"/>
      <c r="S47" s="9"/>
      <c r="T47" s="9"/>
      <c r="U47" s="9"/>
      <c r="V47" s="9"/>
      <c r="W47" s="9"/>
      <c r="Y47" s="9"/>
    </row>
    <row r="48" spans="3:25" ht="12.5" hidden="1" x14ac:dyDescent="0.35">
      <c r="C48" s="9"/>
      <c r="D48" s="9"/>
      <c r="E48" s="9"/>
      <c r="F48" s="9"/>
      <c r="G48" s="9"/>
      <c r="H48" s="9"/>
      <c r="I48" s="9"/>
      <c r="J48" s="9"/>
      <c r="K48" s="9"/>
      <c r="L48" s="9"/>
      <c r="M48" s="9"/>
      <c r="N48" s="9"/>
      <c r="O48" s="9"/>
      <c r="P48" s="9"/>
      <c r="Q48" s="9"/>
      <c r="R48" s="9"/>
      <c r="S48" s="9"/>
      <c r="T48" s="9"/>
      <c r="U48" s="9"/>
      <c r="V48" s="9"/>
      <c r="W48" s="9"/>
      <c r="Y48" s="9"/>
    </row>
    <row r="49" spans="3:25" ht="12.5" hidden="1" x14ac:dyDescent="0.35">
      <c r="C49" s="9"/>
      <c r="D49" s="9"/>
      <c r="E49" s="9"/>
      <c r="F49" s="9"/>
      <c r="G49" s="9"/>
      <c r="H49" s="9"/>
      <c r="I49" s="9"/>
      <c r="J49" s="9"/>
      <c r="K49" s="9"/>
      <c r="L49" s="9"/>
      <c r="M49" s="9"/>
      <c r="N49" s="9"/>
      <c r="O49" s="9"/>
      <c r="P49" s="9"/>
      <c r="Q49" s="9"/>
      <c r="R49" s="9"/>
      <c r="S49" s="9"/>
      <c r="T49" s="9"/>
      <c r="U49" s="9"/>
      <c r="V49" s="9"/>
      <c r="W49" s="9"/>
      <c r="Y49" s="9"/>
    </row>
    <row r="50" spans="3:25" ht="12.5" hidden="1" x14ac:dyDescent="0.35">
      <c r="C50" s="9"/>
      <c r="D50" s="9"/>
      <c r="E50" s="9"/>
      <c r="F50" s="9"/>
      <c r="G50" s="9"/>
      <c r="H50" s="9"/>
      <c r="I50" s="9"/>
      <c r="J50" s="9"/>
      <c r="K50" s="9"/>
      <c r="L50" s="9"/>
      <c r="M50" s="9"/>
      <c r="N50" s="9"/>
      <c r="O50" s="9"/>
      <c r="P50" s="9"/>
      <c r="Q50" s="9"/>
      <c r="R50" s="9"/>
      <c r="S50" s="9"/>
      <c r="T50" s="9"/>
      <c r="U50" s="9"/>
      <c r="V50" s="9"/>
      <c r="W50" s="9"/>
      <c r="Y50" s="9"/>
    </row>
    <row r="51" spans="3:25" ht="12.5" hidden="1" x14ac:dyDescent="0.35">
      <c r="C51" s="9"/>
      <c r="D51" s="9"/>
      <c r="E51" s="9"/>
      <c r="F51" s="9"/>
      <c r="G51" s="9"/>
      <c r="H51" s="9"/>
      <c r="I51" s="9"/>
      <c r="J51" s="9"/>
      <c r="K51" s="9"/>
      <c r="L51" s="9"/>
      <c r="M51" s="9"/>
      <c r="N51" s="9"/>
      <c r="O51" s="9"/>
      <c r="P51" s="9"/>
      <c r="Q51" s="9"/>
      <c r="R51" s="9"/>
      <c r="S51" s="9"/>
      <c r="T51" s="9"/>
      <c r="U51" s="9"/>
      <c r="V51" s="9"/>
      <c r="W51" s="9"/>
      <c r="Y51" s="9"/>
    </row>
    <row r="52" spans="3:25" ht="12.5" hidden="1" x14ac:dyDescent="0.35">
      <c r="C52" s="9"/>
      <c r="D52" s="9"/>
      <c r="E52" s="9"/>
      <c r="F52" s="9"/>
      <c r="G52" s="9"/>
      <c r="H52" s="9"/>
      <c r="I52" s="9"/>
      <c r="J52" s="9"/>
      <c r="K52" s="9"/>
      <c r="L52" s="9"/>
      <c r="M52" s="9"/>
      <c r="N52" s="9"/>
      <c r="O52" s="9"/>
      <c r="P52" s="9"/>
      <c r="Q52" s="9"/>
      <c r="R52" s="9"/>
      <c r="S52" s="9"/>
      <c r="T52" s="9"/>
      <c r="U52" s="9"/>
      <c r="V52" s="9"/>
      <c r="W52" s="9"/>
      <c r="Y52" s="9"/>
    </row>
    <row r="53" spans="3:25" ht="12.5" hidden="1" x14ac:dyDescent="0.35">
      <c r="C53" s="9"/>
      <c r="D53" s="9"/>
      <c r="E53" s="9"/>
      <c r="F53" s="9"/>
      <c r="G53" s="9"/>
      <c r="H53" s="9"/>
      <c r="I53" s="9"/>
      <c r="J53" s="9"/>
      <c r="K53" s="9"/>
      <c r="L53" s="9"/>
      <c r="M53" s="9"/>
      <c r="N53" s="9"/>
      <c r="O53" s="9"/>
      <c r="P53" s="9"/>
      <c r="Q53" s="9"/>
      <c r="R53" s="9"/>
      <c r="S53" s="9"/>
      <c r="T53" s="9"/>
      <c r="U53" s="9"/>
      <c r="V53" s="9"/>
      <c r="W53" s="9"/>
      <c r="Y53" s="9"/>
    </row>
    <row r="54" spans="3:25" ht="12.5" hidden="1" x14ac:dyDescent="0.35">
      <c r="C54" s="9"/>
      <c r="D54" s="9"/>
      <c r="E54" s="9"/>
      <c r="F54" s="9"/>
      <c r="G54" s="9"/>
      <c r="H54" s="9"/>
      <c r="I54" s="9"/>
      <c r="J54" s="9"/>
      <c r="K54" s="9"/>
      <c r="L54" s="9"/>
      <c r="M54" s="9"/>
      <c r="N54" s="9"/>
      <c r="O54" s="9"/>
      <c r="P54" s="9"/>
      <c r="Q54" s="9"/>
      <c r="R54" s="9"/>
      <c r="S54" s="9"/>
      <c r="T54" s="9"/>
      <c r="U54" s="9"/>
      <c r="V54" s="9"/>
      <c r="W54" s="9"/>
      <c r="Y54" s="9"/>
    </row>
    <row r="55" spans="3:25" ht="12.5" hidden="1" x14ac:dyDescent="0.35">
      <c r="C55" s="9"/>
      <c r="D55" s="9"/>
      <c r="E55" s="9"/>
      <c r="F55" s="9"/>
      <c r="G55" s="9"/>
      <c r="H55" s="9"/>
      <c r="I55" s="9"/>
      <c r="J55" s="9"/>
      <c r="K55" s="9"/>
      <c r="L55" s="9"/>
      <c r="M55" s="9"/>
      <c r="N55" s="9"/>
      <c r="O55" s="9"/>
      <c r="P55" s="9"/>
      <c r="Q55" s="9"/>
      <c r="R55" s="9"/>
      <c r="S55" s="9"/>
      <c r="T55" s="9"/>
      <c r="U55" s="9"/>
      <c r="V55" s="9"/>
      <c r="W55" s="9"/>
      <c r="Y55" s="9"/>
    </row>
    <row r="56" spans="3:25" ht="12.5" hidden="1" x14ac:dyDescent="0.35">
      <c r="C56" s="9"/>
      <c r="D56" s="9"/>
      <c r="E56" s="9"/>
      <c r="F56" s="9"/>
      <c r="G56" s="9"/>
      <c r="H56" s="9"/>
      <c r="I56" s="9"/>
      <c r="J56" s="9"/>
      <c r="K56" s="9"/>
      <c r="L56" s="9"/>
      <c r="M56" s="9"/>
      <c r="N56" s="9"/>
      <c r="O56" s="9"/>
      <c r="P56" s="9"/>
      <c r="Q56" s="9"/>
      <c r="R56" s="9"/>
      <c r="S56" s="9"/>
      <c r="T56" s="9"/>
      <c r="U56" s="9"/>
      <c r="V56" s="9"/>
      <c r="W56" s="9"/>
      <c r="Y56" s="9"/>
    </row>
    <row r="57" spans="3:25" ht="12.5" hidden="1" x14ac:dyDescent="0.35">
      <c r="C57" s="9"/>
      <c r="D57" s="9"/>
      <c r="E57" s="9"/>
      <c r="F57" s="9"/>
      <c r="G57" s="9"/>
      <c r="H57" s="9"/>
      <c r="I57" s="9"/>
      <c r="J57" s="9"/>
      <c r="K57" s="9"/>
      <c r="L57" s="9"/>
      <c r="M57" s="9"/>
      <c r="N57" s="9"/>
      <c r="O57" s="9"/>
      <c r="P57" s="9"/>
      <c r="Q57" s="9"/>
      <c r="R57" s="9"/>
      <c r="S57" s="9"/>
      <c r="T57" s="9"/>
      <c r="U57" s="9"/>
      <c r="V57" s="9"/>
      <c r="W57" s="9"/>
      <c r="Y57" s="9"/>
    </row>
    <row r="58" spans="3:25" ht="12.5" hidden="1" x14ac:dyDescent="0.35">
      <c r="C58" s="9"/>
      <c r="D58" s="9"/>
      <c r="E58" s="9"/>
      <c r="F58" s="9"/>
      <c r="G58" s="9"/>
      <c r="H58" s="9"/>
      <c r="I58" s="9"/>
      <c r="J58" s="9"/>
      <c r="K58" s="9"/>
      <c r="L58" s="9"/>
      <c r="M58" s="9"/>
      <c r="N58" s="9"/>
      <c r="O58" s="9"/>
      <c r="P58" s="9"/>
      <c r="Q58" s="9"/>
      <c r="R58" s="9"/>
      <c r="S58" s="9"/>
      <c r="T58" s="9"/>
      <c r="U58" s="9"/>
      <c r="V58" s="9"/>
      <c r="W58" s="9"/>
      <c r="Y58" s="9"/>
    </row>
    <row r="59" spans="3:25" ht="12.5" hidden="1" x14ac:dyDescent="0.35">
      <c r="C59" s="9"/>
      <c r="D59" s="9"/>
      <c r="E59" s="9"/>
      <c r="F59" s="9"/>
      <c r="G59" s="9"/>
      <c r="H59" s="9"/>
      <c r="I59" s="9"/>
      <c r="J59" s="9"/>
      <c r="K59" s="9"/>
      <c r="L59" s="9"/>
      <c r="M59" s="9"/>
      <c r="N59" s="9"/>
      <c r="O59" s="9"/>
      <c r="P59" s="9"/>
      <c r="Q59" s="9"/>
      <c r="R59" s="9"/>
      <c r="S59" s="9"/>
      <c r="T59" s="9"/>
      <c r="U59" s="9"/>
      <c r="V59" s="9"/>
      <c r="W59" s="9"/>
      <c r="Y59" s="9"/>
    </row>
    <row r="60" spans="3:25" ht="12.5" hidden="1" x14ac:dyDescent="0.35">
      <c r="C60" s="9"/>
      <c r="D60" s="9"/>
      <c r="E60" s="9"/>
      <c r="F60" s="9"/>
      <c r="G60" s="9"/>
      <c r="H60" s="9"/>
      <c r="I60" s="9"/>
      <c r="J60" s="9"/>
      <c r="K60" s="9"/>
      <c r="L60" s="9"/>
      <c r="M60" s="9"/>
      <c r="N60" s="9"/>
      <c r="O60" s="9"/>
      <c r="P60" s="9"/>
      <c r="Q60" s="9"/>
      <c r="R60" s="9"/>
      <c r="S60" s="9"/>
      <c r="T60" s="9"/>
      <c r="U60" s="9"/>
      <c r="V60" s="9"/>
      <c r="W60" s="9"/>
      <c r="Y60" s="9"/>
    </row>
    <row r="61" spans="3:25" ht="12.5" hidden="1" x14ac:dyDescent="0.35">
      <c r="C61" s="9"/>
      <c r="D61" s="9"/>
      <c r="E61" s="9"/>
      <c r="F61" s="9"/>
      <c r="G61" s="9"/>
      <c r="H61" s="9"/>
      <c r="I61" s="9"/>
      <c r="J61" s="9"/>
      <c r="K61" s="9"/>
      <c r="L61" s="9"/>
      <c r="M61" s="9"/>
      <c r="N61" s="9"/>
      <c r="O61" s="9"/>
      <c r="P61" s="9"/>
      <c r="Q61" s="9"/>
      <c r="R61" s="9"/>
      <c r="S61" s="9"/>
      <c r="T61" s="9"/>
      <c r="U61" s="9"/>
      <c r="V61" s="9"/>
      <c r="W61" s="9"/>
      <c r="Y61" s="9"/>
    </row>
    <row r="62" spans="3:25" ht="12.5" hidden="1" x14ac:dyDescent="0.35">
      <c r="C62" s="9"/>
      <c r="D62" s="9"/>
      <c r="E62" s="9"/>
      <c r="F62" s="9"/>
      <c r="G62" s="9"/>
      <c r="H62" s="9"/>
      <c r="I62" s="9"/>
      <c r="J62" s="9"/>
      <c r="K62" s="9"/>
      <c r="L62" s="9"/>
      <c r="M62" s="9"/>
      <c r="N62" s="9"/>
      <c r="O62" s="9"/>
      <c r="P62" s="9"/>
      <c r="Q62" s="9"/>
      <c r="R62" s="9"/>
      <c r="S62" s="9"/>
      <c r="T62" s="9"/>
      <c r="U62" s="9"/>
      <c r="V62" s="9"/>
      <c r="W62" s="9"/>
      <c r="Y62" s="9"/>
    </row>
    <row r="63" spans="3:25" ht="12.5" hidden="1" x14ac:dyDescent="0.35">
      <c r="C63" s="9"/>
      <c r="D63" s="9"/>
      <c r="E63" s="9"/>
      <c r="F63" s="9"/>
      <c r="G63" s="9"/>
      <c r="H63" s="9"/>
      <c r="I63" s="9"/>
      <c r="J63" s="9"/>
      <c r="K63" s="9"/>
      <c r="L63" s="9"/>
      <c r="M63" s="9"/>
      <c r="N63" s="9"/>
      <c r="O63" s="9"/>
      <c r="P63" s="9"/>
      <c r="Q63" s="9"/>
      <c r="R63" s="9"/>
      <c r="S63" s="9"/>
      <c r="T63" s="9"/>
      <c r="U63" s="9"/>
      <c r="V63" s="9"/>
      <c r="W63" s="9"/>
      <c r="Y63" s="9"/>
    </row>
    <row r="64" spans="3:25" ht="12.5" hidden="1" x14ac:dyDescent="0.35">
      <c r="C64" s="9"/>
      <c r="D64" s="9"/>
      <c r="E64" s="9"/>
      <c r="F64" s="9"/>
      <c r="G64" s="9"/>
      <c r="H64" s="9"/>
      <c r="I64" s="9"/>
      <c r="J64" s="9"/>
      <c r="K64" s="9"/>
      <c r="L64" s="9"/>
      <c r="M64" s="9"/>
      <c r="N64" s="9"/>
      <c r="O64" s="9"/>
      <c r="P64" s="9"/>
      <c r="Q64" s="9"/>
      <c r="R64" s="9"/>
      <c r="S64" s="9"/>
      <c r="T64" s="9"/>
      <c r="U64" s="9"/>
      <c r="V64" s="9"/>
      <c r="W64" s="9"/>
      <c r="Y64" s="9"/>
    </row>
    <row r="65" spans="3:25" ht="12.5" hidden="1" x14ac:dyDescent="0.35">
      <c r="C65" s="9"/>
      <c r="D65" s="9"/>
      <c r="E65" s="9"/>
      <c r="F65" s="9"/>
      <c r="G65" s="9"/>
      <c r="H65" s="9"/>
      <c r="I65" s="9"/>
      <c r="J65" s="9"/>
      <c r="K65" s="9"/>
      <c r="L65" s="9"/>
      <c r="M65" s="9"/>
      <c r="N65" s="9"/>
      <c r="O65" s="9"/>
      <c r="P65" s="9"/>
      <c r="Q65" s="9"/>
      <c r="R65" s="9"/>
      <c r="S65" s="9"/>
      <c r="T65" s="9"/>
      <c r="U65" s="9"/>
      <c r="V65" s="9"/>
      <c r="W65" s="9"/>
      <c r="Y65" s="9"/>
    </row>
    <row r="66" spans="3:25" ht="12.5" hidden="1" x14ac:dyDescent="0.35">
      <c r="C66" s="9"/>
      <c r="D66" s="9"/>
      <c r="E66" s="9"/>
      <c r="F66" s="9"/>
      <c r="G66" s="9"/>
      <c r="H66" s="9"/>
      <c r="I66" s="9"/>
      <c r="J66" s="9"/>
      <c r="K66" s="9"/>
      <c r="L66" s="9"/>
      <c r="M66" s="9"/>
      <c r="N66" s="9"/>
      <c r="O66" s="9"/>
      <c r="P66" s="9"/>
      <c r="Q66" s="9"/>
      <c r="R66" s="9"/>
      <c r="S66" s="9"/>
      <c r="T66" s="9"/>
      <c r="U66" s="9"/>
      <c r="V66" s="9"/>
      <c r="W66" s="9"/>
      <c r="Y66" s="9"/>
    </row>
    <row r="67" spans="3:25" ht="12.5" hidden="1" x14ac:dyDescent="0.35">
      <c r="C67" s="9"/>
      <c r="D67" s="9"/>
      <c r="E67" s="9"/>
      <c r="F67" s="9"/>
      <c r="G67" s="9"/>
      <c r="H67" s="9"/>
      <c r="I67" s="9"/>
      <c r="J67" s="9"/>
      <c r="K67" s="9"/>
      <c r="L67" s="9"/>
      <c r="M67" s="9"/>
      <c r="N67" s="9"/>
      <c r="O67" s="9"/>
      <c r="P67" s="9"/>
      <c r="Q67" s="9"/>
      <c r="R67" s="9"/>
      <c r="S67" s="9"/>
      <c r="T67" s="9"/>
      <c r="U67" s="9"/>
      <c r="V67" s="9"/>
      <c r="W67" s="9"/>
      <c r="Y67" s="9"/>
    </row>
    <row r="68" spans="3:25" ht="12.5" hidden="1" x14ac:dyDescent="0.35">
      <c r="C68" s="9"/>
      <c r="D68" s="9"/>
      <c r="E68" s="9"/>
      <c r="F68" s="9"/>
      <c r="G68" s="9"/>
      <c r="H68" s="9"/>
      <c r="I68" s="9"/>
      <c r="J68" s="9"/>
      <c r="K68" s="9"/>
      <c r="L68" s="9"/>
      <c r="M68" s="9"/>
      <c r="N68" s="9"/>
      <c r="O68" s="9"/>
      <c r="P68" s="9"/>
      <c r="Q68" s="9"/>
      <c r="R68" s="9"/>
      <c r="S68" s="9"/>
      <c r="T68" s="9"/>
      <c r="U68" s="9"/>
      <c r="V68" s="9"/>
      <c r="W68" s="9"/>
      <c r="Y68" s="9"/>
    </row>
    <row r="69" spans="3:25" ht="12.5" hidden="1" x14ac:dyDescent="0.35">
      <c r="C69" s="9"/>
      <c r="D69" s="9"/>
      <c r="E69" s="9"/>
      <c r="F69" s="9"/>
      <c r="G69" s="9"/>
      <c r="H69" s="9"/>
      <c r="I69" s="9"/>
      <c r="J69" s="9"/>
      <c r="K69" s="9"/>
      <c r="L69" s="9"/>
      <c r="M69" s="9"/>
      <c r="N69" s="9"/>
      <c r="O69" s="9"/>
      <c r="P69" s="9"/>
      <c r="Q69" s="9"/>
      <c r="R69" s="9"/>
      <c r="S69" s="9"/>
      <c r="T69" s="9"/>
      <c r="U69" s="9"/>
      <c r="V69" s="9"/>
      <c r="W69" s="9"/>
      <c r="Y69" s="9"/>
    </row>
    <row r="70" spans="3:25" ht="12.5" hidden="1" x14ac:dyDescent="0.35">
      <c r="C70" s="9"/>
      <c r="D70" s="9"/>
      <c r="E70" s="9"/>
      <c r="F70" s="9"/>
      <c r="G70" s="9"/>
      <c r="H70" s="9"/>
      <c r="I70" s="9"/>
      <c r="J70" s="9"/>
      <c r="K70" s="9"/>
      <c r="L70" s="9"/>
      <c r="M70" s="9"/>
      <c r="N70" s="9"/>
      <c r="O70" s="9"/>
      <c r="P70" s="9"/>
      <c r="Q70" s="9"/>
      <c r="R70" s="9"/>
      <c r="S70" s="9"/>
      <c r="T70" s="9"/>
      <c r="U70" s="9"/>
      <c r="V70" s="9"/>
      <c r="W70" s="9"/>
      <c r="Y70" s="9"/>
    </row>
    <row r="71" spans="3:25" ht="12.5" hidden="1" x14ac:dyDescent="0.35">
      <c r="C71" s="9"/>
      <c r="D71" s="9"/>
      <c r="E71" s="9"/>
      <c r="F71" s="9"/>
      <c r="G71" s="9"/>
      <c r="H71" s="9"/>
      <c r="I71" s="9"/>
      <c r="J71" s="9"/>
      <c r="K71" s="9"/>
      <c r="L71" s="9"/>
      <c r="M71" s="9"/>
      <c r="N71" s="9"/>
      <c r="O71" s="9"/>
      <c r="P71" s="9"/>
      <c r="Q71" s="9"/>
      <c r="R71" s="9"/>
      <c r="S71" s="9"/>
      <c r="T71" s="9"/>
      <c r="U71" s="9"/>
      <c r="V71" s="9"/>
      <c r="W71" s="9"/>
      <c r="Y71" s="9"/>
    </row>
    <row r="72" spans="3:25" ht="12.5" hidden="1" x14ac:dyDescent="0.35">
      <c r="C72" s="9"/>
      <c r="D72" s="9"/>
      <c r="E72" s="9"/>
      <c r="F72" s="9"/>
      <c r="G72" s="9"/>
      <c r="H72" s="9"/>
      <c r="I72" s="9"/>
      <c r="J72" s="9"/>
      <c r="K72" s="9"/>
      <c r="L72" s="9"/>
      <c r="M72" s="9"/>
      <c r="N72" s="9"/>
      <c r="O72" s="9"/>
      <c r="P72" s="9"/>
      <c r="Q72" s="9"/>
      <c r="R72" s="9"/>
      <c r="S72" s="9"/>
      <c r="T72" s="9"/>
      <c r="U72" s="9"/>
      <c r="V72" s="9"/>
      <c r="W72" s="9"/>
      <c r="Y72" s="9"/>
    </row>
    <row r="73" spans="3:25" ht="12.5" hidden="1" x14ac:dyDescent="0.35">
      <c r="C73" s="9"/>
      <c r="D73" s="9"/>
      <c r="E73" s="9"/>
      <c r="F73" s="9"/>
      <c r="G73" s="9"/>
      <c r="H73" s="9"/>
      <c r="I73" s="9"/>
      <c r="J73" s="9"/>
      <c r="K73" s="9"/>
      <c r="L73" s="9"/>
      <c r="M73" s="9"/>
      <c r="N73" s="9"/>
      <c r="O73" s="9"/>
      <c r="P73" s="9"/>
      <c r="Q73" s="9"/>
      <c r="R73" s="9"/>
      <c r="S73" s="9"/>
      <c r="T73" s="9"/>
      <c r="U73" s="9"/>
      <c r="V73" s="9"/>
      <c r="W73" s="9"/>
      <c r="Y73" s="9"/>
    </row>
    <row r="74" spans="3:25" ht="12.5" hidden="1" x14ac:dyDescent="0.35">
      <c r="C74" s="9"/>
      <c r="D74" s="9"/>
      <c r="E74" s="9"/>
      <c r="F74" s="9"/>
      <c r="G74" s="9"/>
      <c r="H74" s="9"/>
      <c r="I74" s="9"/>
      <c r="J74" s="9"/>
      <c r="K74" s="9"/>
      <c r="L74" s="9"/>
      <c r="M74" s="9"/>
      <c r="N74" s="9"/>
      <c r="O74" s="9"/>
      <c r="P74" s="9"/>
      <c r="Q74" s="9"/>
      <c r="R74" s="9"/>
      <c r="S74" s="9"/>
      <c r="T74" s="9"/>
      <c r="U74" s="9"/>
      <c r="V74" s="9"/>
      <c r="W74" s="9"/>
      <c r="Y74" s="9"/>
    </row>
    <row r="75" spans="3:25" ht="12.5" hidden="1" x14ac:dyDescent="0.35">
      <c r="C75" s="9"/>
      <c r="D75" s="9"/>
      <c r="E75" s="9"/>
      <c r="F75" s="9"/>
      <c r="G75" s="9"/>
      <c r="H75" s="9"/>
      <c r="I75" s="9"/>
      <c r="J75" s="9"/>
      <c r="K75" s="9"/>
      <c r="L75" s="9"/>
      <c r="M75" s="9"/>
      <c r="N75" s="9"/>
      <c r="O75" s="9"/>
      <c r="P75" s="9"/>
      <c r="Q75" s="9"/>
      <c r="R75" s="9"/>
      <c r="S75" s="9"/>
      <c r="T75" s="9"/>
      <c r="U75" s="9"/>
      <c r="V75" s="9"/>
      <c r="W75" s="9"/>
      <c r="Y75" s="9"/>
    </row>
    <row r="76" spans="3:25" ht="12.5" hidden="1" x14ac:dyDescent="0.35">
      <c r="C76" s="9"/>
      <c r="D76" s="9"/>
      <c r="E76" s="9"/>
      <c r="F76" s="9"/>
      <c r="G76" s="9"/>
      <c r="H76" s="9"/>
      <c r="I76" s="9"/>
      <c r="J76" s="9"/>
      <c r="K76" s="9"/>
      <c r="L76" s="9"/>
      <c r="M76" s="9"/>
      <c r="N76" s="9"/>
      <c r="O76" s="9"/>
      <c r="P76" s="9"/>
      <c r="Q76" s="9"/>
      <c r="R76" s="9"/>
      <c r="S76" s="9"/>
      <c r="T76" s="9"/>
      <c r="U76" s="9"/>
      <c r="V76" s="9"/>
      <c r="W76" s="9"/>
      <c r="Y76" s="9"/>
    </row>
    <row r="77" spans="3:25" ht="12.5" hidden="1" x14ac:dyDescent="0.35">
      <c r="C77" s="9"/>
      <c r="D77" s="9"/>
      <c r="E77" s="9"/>
      <c r="F77" s="9"/>
      <c r="G77" s="9"/>
      <c r="H77" s="9"/>
      <c r="I77" s="9"/>
      <c r="J77" s="9"/>
      <c r="K77" s="9"/>
      <c r="L77" s="9"/>
      <c r="M77" s="9"/>
      <c r="N77" s="9"/>
      <c r="O77" s="9"/>
      <c r="P77" s="9"/>
      <c r="Q77" s="9"/>
      <c r="R77" s="9"/>
      <c r="S77" s="9"/>
      <c r="T77" s="9"/>
      <c r="U77" s="9"/>
      <c r="V77" s="9"/>
      <c r="W77" s="9"/>
      <c r="Y77" s="9"/>
    </row>
    <row r="78" spans="3:25" ht="12.5" hidden="1" x14ac:dyDescent="0.35">
      <c r="C78" s="9"/>
      <c r="D78" s="9"/>
      <c r="E78" s="9"/>
      <c r="F78" s="9"/>
      <c r="G78" s="9"/>
      <c r="H78" s="9"/>
      <c r="I78" s="9"/>
      <c r="J78" s="9"/>
      <c r="K78" s="9"/>
      <c r="L78" s="9"/>
      <c r="M78" s="9"/>
      <c r="N78" s="9"/>
      <c r="O78" s="9"/>
      <c r="P78" s="9"/>
      <c r="Q78" s="9"/>
      <c r="R78" s="9"/>
      <c r="S78" s="9"/>
      <c r="T78" s="9"/>
      <c r="U78" s="9"/>
      <c r="V78" s="9"/>
      <c r="W78" s="9"/>
      <c r="Y78" s="9"/>
    </row>
    <row r="79" spans="3:25" ht="12.5" hidden="1" x14ac:dyDescent="0.35">
      <c r="C79" s="9"/>
      <c r="D79" s="9"/>
      <c r="E79" s="9"/>
      <c r="F79" s="9"/>
      <c r="G79" s="9"/>
      <c r="H79" s="9"/>
      <c r="I79" s="9"/>
      <c r="J79" s="9"/>
      <c r="K79" s="9"/>
      <c r="L79" s="9"/>
      <c r="M79" s="9"/>
      <c r="N79" s="9"/>
      <c r="O79" s="9"/>
      <c r="P79" s="9"/>
      <c r="Q79" s="9"/>
      <c r="R79" s="9"/>
      <c r="S79" s="9"/>
      <c r="T79" s="9"/>
      <c r="U79" s="9"/>
      <c r="V79" s="9"/>
      <c r="W79" s="9"/>
      <c r="Y79" s="9"/>
    </row>
    <row r="80" spans="3:25" ht="12.5" hidden="1" x14ac:dyDescent="0.35">
      <c r="C80" s="9"/>
      <c r="D80" s="9"/>
      <c r="E80" s="9"/>
      <c r="F80" s="9"/>
      <c r="G80" s="9"/>
      <c r="H80" s="9"/>
      <c r="I80" s="9"/>
      <c r="J80" s="9"/>
      <c r="K80" s="9"/>
      <c r="L80" s="9"/>
      <c r="M80" s="9"/>
      <c r="N80" s="9"/>
      <c r="O80" s="9"/>
      <c r="P80" s="9"/>
      <c r="Q80" s="9"/>
      <c r="R80" s="9"/>
      <c r="S80" s="9"/>
      <c r="T80" s="9"/>
      <c r="U80" s="9"/>
      <c r="V80" s="9"/>
      <c r="W80" s="9"/>
      <c r="Y80" s="9"/>
    </row>
    <row r="81" spans="3:25" ht="12.5" hidden="1" x14ac:dyDescent="0.35">
      <c r="C81" s="9"/>
      <c r="D81" s="9"/>
      <c r="E81" s="9"/>
      <c r="F81" s="9"/>
      <c r="G81" s="9"/>
      <c r="H81" s="9"/>
      <c r="I81" s="9"/>
      <c r="J81" s="9"/>
      <c r="K81" s="9"/>
      <c r="L81" s="9"/>
      <c r="M81" s="9"/>
      <c r="N81" s="9"/>
      <c r="O81" s="9"/>
      <c r="P81" s="9"/>
      <c r="Q81" s="9"/>
      <c r="R81" s="9"/>
      <c r="S81" s="9"/>
      <c r="T81" s="9"/>
      <c r="U81" s="9"/>
      <c r="V81" s="9"/>
      <c r="W81" s="9"/>
      <c r="Y81" s="9"/>
    </row>
    <row r="82" spans="3:25" ht="12.5" hidden="1" x14ac:dyDescent="0.35">
      <c r="C82" s="9"/>
      <c r="D82" s="9"/>
      <c r="E82" s="9"/>
      <c r="F82" s="9"/>
      <c r="G82" s="9"/>
      <c r="H82" s="9"/>
      <c r="I82" s="9"/>
      <c r="J82" s="9"/>
      <c r="K82" s="9"/>
      <c r="L82" s="9"/>
      <c r="M82" s="9"/>
      <c r="N82" s="9"/>
      <c r="O82" s="9"/>
      <c r="P82" s="9"/>
      <c r="Q82" s="9"/>
      <c r="R82" s="9"/>
      <c r="S82" s="9"/>
      <c r="T82" s="9"/>
      <c r="U82" s="9"/>
      <c r="V82" s="9"/>
      <c r="W82" s="9"/>
      <c r="Y82" s="9"/>
    </row>
    <row r="83" spans="3:25" ht="12.5" hidden="1" x14ac:dyDescent="0.35">
      <c r="C83" s="9"/>
      <c r="D83" s="9"/>
      <c r="E83" s="9"/>
      <c r="F83" s="9"/>
      <c r="G83" s="9"/>
      <c r="H83" s="9"/>
      <c r="I83" s="9"/>
      <c r="J83" s="9"/>
      <c r="K83" s="9"/>
      <c r="L83" s="9"/>
      <c r="M83" s="9"/>
      <c r="N83" s="9"/>
      <c r="O83" s="9"/>
      <c r="P83" s="9"/>
      <c r="Q83" s="9"/>
      <c r="R83" s="9"/>
      <c r="S83" s="9"/>
      <c r="T83" s="9"/>
      <c r="U83" s="9"/>
      <c r="V83" s="9"/>
      <c r="W83" s="9"/>
      <c r="Y83" s="9"/>
    </row>
    <row r="84" spans="3:25" ht="12.5" hidden="1" x14ac:dyDescent="0.35">
      <c r="C84" s="9"/>
      <c r="D84" s="9"/>
      <c r="E84" s="9"/>
      <c r="F84" s="9"/>
      <c r="G84" s="9"/>
      <c r="H84" s="9"/>
      <c r="I84" s="9"/>
      <c r="J84" s="9"/>
      <c r="K84" s="9"/>
      <c r="L84" s="9"/>
      <c r="M84" s="9"/>
      <c r="N84" s="9"/>
      <c r="O84" s="9"/>
      <c r="P84" s="9"/>
      <c r="Q84" s="9"/>
      <c r="R84" s="9"/>
      <c r="S84" s="9"/>
      <c r="T84" s="9"/>
      <c r="U84" s="9"/>
      <c r="V84" s="9"/>
      <c r="W84" s="9"/>
      <c r="Y84" s="9"/>
    </row>
    <row r="85" spans="3:25" ht="12.5" hidden="1" x14ac:dyDescent="0.35">
      <c r="C85" s="9"/>
      <c r="D85" s="9"/>
      <c r="E85" s="9"/>
      <c r="F85" s="9"/>
      <c r="G85" s="9"/>
      <c r="H85" s="9"/>
      <c r="I85" s="9"/>
      <c r="J85" s="9"/>
      <c r="K85" s="9"/>
      <c r="L85" s="9"/>
      <c r="M85" s="9"/>
      <c r="N85" s="9"/>
      <c r="O85" s="9"/>
      <c r="P85" s="9"/>
      <c r="Q85" s="9"/>
      <c r="R85" s="9"/>
      <c r="S85" s="9"/>
      <c r="T85" s="9"/>
      <c r="U85" s="9"/>
      <c r="V85" s="9"/>
      <c r="W85" s="9"/>
      <c r="Y85" s="9"/>
    </row>
    <row r="86" spans="3:25" ht="12.5" hidden="1" x14ac:dyDescent="0.35">
      <c r="C86" s="9"/>
      <c r="D86" s="9"/>
      <c r="E86" s="9"/>
      <c r="F86" s="9"/>
      <c r="G86" s="9"/>
      <c r="H86" s="9"/>
      <c r="I86" s="9"/>
      <c r="J86" s="9"/>
      <c r="K86" s="9"/>
      <c r="L86" s="9"/>
      <c r="M86" s="9"/>
      <c r="N86" s="9"/>
      <c r="O86" s="9"/>
      <c r="P86" s="9"/>
      <c r="Q86" s="9"/>
      <c r="R86" s="9"/>
      <c r="S86" s="9"/>
      <c r="T86" s="9"/>
      <c r="U86" s="9"/>
      <c r="V86" s="9"/>
      <c r="W86" s="9"/>
      <c r="Y86" s="9"/>
    </row>
    <row r="87" spans="3:25" ht="12.5" hidden="1" x14ac:dyDescent="0.35">
      <c r="C87" s="9"/>
      <c r="D87" s="9"/>
      <c r="E87" s="9"/>
      <c r="F87" s="9"/>
      <c r="G87" s="9"/>
      <c r="H87" s="9"/>
      <c r="I87" s="9"/>
      <c r="J87" s="9"/>
      <c r="K87" s="9"/>
      <c r="L87" s="9"/>
      <c r="M87" s="9"/>
      <c r="N87" s="9"/>
      <c r="O87" s="9"/>
      <c r="P87" s="9"/>
      <c r="Q87" s="9"/>
      <c r="R87" s="9"/>
      <c r="S87" s="9"/>
      <c r="T87" s="9"/>
      <c r="U87" s="9"/>
      <c r="V87" s="9"/>
      <c r="W87" s="9"/>
      <c r="Y87" s="9"/>
    </row>
    <row r="88" spans="3:25" ht="12.5" hidden="1" x14ac:dyDescent="0.35">
      <c r="C88" s="9"/>
      <c r="D88" s="9"/>
      <c r="E88" s="9"/>
      <c r="F88" s="9"/>
      <c r="G88" s="9"/>
      <c r="H88" s="9"/>
      <c r="I88" s="9"/>
      <c r="J88" s="9"/>
      <c r="K88" s="9"/>
      <c r="L88" s="9"/>
      <c r="M88" s="9"/>
      <c r="N88" s="9"/>
      <c r="O88" s="9"/>
      <c r="P88" s="9"/>
      <c r="Q88" s="9"/>
      <c r="R88" s="9"/>
      <c r="S88" s="9"/>
      <c r="T88" s="9"/>
      <c r="U88" s="9"/>
      <c r="V88" s="9"/>
      <c r="W88" s="9"/>
      <c r="Y88" s="9"/>
    </row>
    <row r="89" spans="3:25" ht="12.5" hidden="1" x14ac:dyDescent="0.35">
      <c r="C89" s="9"/>
      <c r="D89" s="9"/>
      <c r="E89" s="9"/>
      <c r="F89" s="9"/>
      <c r="G89" s="9"/>
      <c r="H89" s="9"/>
      <c r="I89" s="9"/>
      <c r="J89" s="9"/>
      <c r="K89" s="9"/>
      <c r="L89" s="9"/>
      <c r="M89" s="9"/>
      <c r="N89" s="9"/>
      <c r="O89" s="9"/>
      <c r="P89" s="9"/>
      <c r="Q89" s="9"/>
      <c r="R89" s="9"/>
      <c r="S89" s="9"/>
      <c r="T89" s="9"/>
      <c r="U89" s="9"/>
      <c r="V89" s="9"/>
      <c r="W89" s="9"/>
      <c r="Y89" s="9"/>
    </row>
    <row r="90" spans="3:25" ht="12.5" hidden="1" x14ac:dyDescent="0.35">
      <c r="C90" s="9"/>
      <c r="D90" s="9"/>
      <c r="E90" s="9"/>
      <c r="F90" s="9"/>
      <c r="G90" s="9"/>
      <c r="H90" s="9"/>
      <c r="I90" s="9"/>
      <c r="J90" s="9"/>
      <c r="K90" s="9"/>
      <c r="L90" s="9"/>
      <c r="M90" s="9"/>
      <c r="N90" s="9"/>
      <c r="O90" s="9"/>
      <c r="P90" s="9"/>
      <c r="Q90" s="9"/>
      <c r="R90" s="9"/>
      <c r="S90" s="9"/>
      <c r="T90" s="9"/>
      <c r="U90" s="9"/>
      <c r="V90" s="9"/>
      <c r="W90" s="9"/>
      <c r="Y90" s="9"/>
    </row>
    <row r="91" spans="3:25" ht="12.5" hidden="1" x14ac:dyDescent="0.35">
      <c r="C91" s="9"/>
      <c r="D91" s="9"/>
      <c r="E91" s="9"/>
      <c r="F91" s="9"/>
      <c r="G91" s="9"/>
      <c r="H91" s="9"/>
      <c r="I91" s="9"/>
      <c r="J91" s="9"/>
      <c r="K91" s="9"/>
      <c r="L91" s="9"/>
      <c r="M91" s="9"/>
      <c r="N91" s="9"/>
      <c r="O91" s="9"/>
      <c r="P91" s="9"/>
      <c r="Q91" s="9"/>
      <c r="R91" s="9"/>
      <c r="S91" s="9"/>
      <c r="T91" s="9"/>
      <c r="U91" s="9"/>
      <c r="V91" s="9"/>
      <c r="W91" s="9"/>
      <c r="Y91" s="9"/>
    </row>
    <row r="92" spans="3:25" ht="12.5" hidden="1" x14ac:dyDescent="0.35">
      <c r="C92" s="9"/>
      <c r="D92" s="9"/>
      <c r="E92" s="9"/>
      <c r="F92" s="9"/>
      <c r="G92" s="9"/>
      <c r="H92" s="9"/>
      <c r="I92" s="9"/>
      <c r="J92" s="9"/>
      <c r="K92" s="9"/>
      <c r="L92" s="9"/>
      <c r="M92" s="9"/>
      <c r="N92" s="9"/>
      <c r="O92" s="9"/>
      <c r="P92" s="9"/>
      <c r="Q92" s="9"/>
      <c r="R92" s="9"/>
      <c r="S92" s="9"/>
      <c r="T92" s="9"/>
      <c r="U92" s="9"/>
      <c r="V92" s="9"/>
      <c r="W92" s="9"/>
      <c r="Y92" s="9"/>
    </row>
    <row r="93" spans="3:25" ht="12.5" hidden="1" x14ac:dyDescent="0.35">
      <c r="C93" s="9"/>
      <c r="D93" s="9"/>
      <c r="E93" s="9"/>
      <c r="F93" s="9"/>
      <c r="G93" s="9"/>
      <c r="H93" s="9"/>
      <c r="I93" s="9"/>
      <c r="J93" s="9"/>
      <c r="K93" s="9"/>
      <c r="L93" s="9"/>
      <c r="M93" s="9"/>
      <c r="N93" s="9"/>
      <c r="O93" s="9"/>
      <c r="P93" s="9"/>
      <c r="Q93" s="9"/>
      <c r="R93" s="9"/>
      <c r="S93" s="9"/>
      <c r="T93" s="9"/>
      <c r="U93" s="9"/>
      <c r="V93" s="9"/>
      <c r="W93" s="9"/>
      <c r="Y93" s="9"/>
    </row>
    <row r="94" spans="3:25" ht="12.5" hidden="1" x14ac:dyDescent="0.35">
      <c r="C94" s="9"/>
      <c r="D94" s="9"/>
      <c r="E94" s="9"/>
      <c r="F94" s="9"/>
      <c r="G94" s="9"/>
      <c r="H94" s="9"/>
      <c r="I94" s="9"/>
      <c r="J94" s="9"/>
      <c r="K94" s="9"/>
      <c r="L94" s="9"/>
      <c r="M94" s="9"/>
      <c r="N94" s="9"/>
      <c r="O94" s="9"/>
      <c r="P94" s="9"/>
      <c r="Q94" s="9"/>
      <c r="R94" s="9"/>
      <c r="S94" s="9"/>
      <c r="T94" s="9"/>
      <c r="U94" s="9"/>
      <c r="V94" s="9"/>
      <c r="W94" s="9"/>
      <c r="Y94" s="9"/>
    </row>
    <row r="95" spans="3:25" ht="12.5" hidden="1" x14ac:dyDescent="0.35">
      <c r="C95" s="9"/>
      <c r="D95" s="9"/>
      <c r="E95" s="9"/>
      <c r="F95" s="9"/>
      <c r="G95" s="9"/>
      <c r="H95" s="9"/>
      <c r="I95" s="9"/>
      <c r="J95" s="9"/>
      <c r="K95" s="9"/>
      <c r="L95" s="9"/>
      <c r="M95" s="9"/>
      <c r="N95" s="9"/>
      <c r="O95" s="9"/>
      <c r="P95" s="9"/>
      <c r="Q95" s="9"/>
      <c r="R95" s="9"/>
      <c r="S95" s="9"/>
      <c r="T95" s="9"/>
      <c r="U95" s="9"/>
      <c r="V95" s="9"/>
      <c r="W95" s="9"/>
      <c r="Y95" s="9"/>
    </row>
    <row r="96" spans="3:25" ht="12.5" hidden="1" x14ac:dyDescent="0.35">
      <c r="C96" s="9"/>
      <c r="D96" s="9"/>
      <c r="E96" s="9"/>
      <c r="F96" s="9"/>
      <c r="G96" s="9"/>
      <c r="H96" s="9"/>
      <c r="I96" s="9"/>
      <c r="J96" s="9"/>
      <c r="K96" s="9"/>
      <c r="L96" s="9"/>
      <c r="M96" s="9"/>
      <c r="N96" s="9"/>
      <c r="O96" s="9"/>
      <c r="P96" s="9"/>
      <c r="Q96" s="9"/>
      <c r="R96" s="9"/>
      <c r="S96" s="9"/>
      <c r="T96" s="9"/>
      <c r="U96" s="9"/>
      <c r="V96" s="9"/>
      <c r="W96" s="9"/>
      <c r="Y96" s="9"/>
    </row>
    <row r="97" spans="3:25" ht="12.5" hidden="1" x14ac:dyDescent="0.35">
      <c r="C97" s="9"/>
      <c r="D97" s="9"/>
      <c r="E97" s="9"/>
      <c r="F97" s="9"/>
      <c r="G97" s="9"/>
      <c r="H97" s="9"/>
      <c r="I97" s="9"/>
      <c r="J97" s="9"/>
      <c r="K97" s="9"/>
      <c r="L97" s="9"/>
      <c r="M97" s="9"/>
      <c r="N97" s="9"/>
      <c r="O97" s="9"/>
      <c r="P97" s="9"/>
      <c r="Q97" s="9"/>
      <c r="R97" s="9"/>
      <c r="S97" s="9"/>
      <c r="T97" s="9"/>
      <c r="U97" s="9"/>
      <c r="V97" s="9"/>
      <c r="W97" s="9"/>
      <c r="Y97" s="9"/>
    </row>
    <row r="98" spans="3:25" ht="12.5" hidden="1" x14ac:dyDescent="0.35">
      <c r="C98" s="9"/>
      <c r="D98" s="9"/>
      <c r="E98" s="9"/>
      <c r="F98" s="9"/>
      <c r="G98" s="9"/>
      <c r="H98" s="9"/>
    </row>
    <row r="99" spans="3:25" ht="12.5" hidden="1" x14ac:dyDescent="0.35">
      <c r="C99" s="9"/>
      <c r="D99" s="9"/>
      <c r="E99" s="9"/>
      <c r="F99" s="9"/>
      <c r="G99" s="9"/>
      <c r="H99" s="9"/>
    </row>
    <row r="100" spans="3:25" ht="12.5" hidden="1" x14ac:dyDescent="0.35"/>
    <row r="101" spans="3:25" ht="12.75" hidden="1" customHeight="1" x14ac:dyDescent="0.35"/>
  </sheetData>
  <sheetProtection password="CAA3" sheet="1" objects="1" scenarios="1"/>
  <mergeCells count="25">
    <mergeCell ref="V5:V6"/>
    <mergeCell ref="W5:W6"/>
    <mergeCell ref="D18:W18"/>
    <mergeCell ref="D24:W24"/>
    <mergeCell ref="D29:W29"/>
    <mergeCell ref="S5:S6"/>
    <mergeCell ref="T5:T6"/>
    <mergeCell ref="U5:U6"/>
    <mergeCell ref="N5:N6"/>
    <mergeCell ref="O5:O6"/>
    <mergeCell ref="P5:P6"/>
    <mergeCell ref="Q5:Q6"/>
    <mergeCell ref="R5:R6"/>
    <mergeCell ref="H5:H6"/>
    <mergeCell ref="I5:I6"/>
    <mergeCell ref="J5:J6"/>
    <mergeCell ref="K5:K6"/>
    <mergeCell ref="L5:L6"/>
    <mergeCell ref="M5:M6"/>
    <mergeCell ref="E2:G2"/>
    <mergeCell ref="C5:C6"/>
    <mergeCell ref="D5:D6"/>
    <mergeCell ref="E5:E6"/>
    <mergeCell ref="F5:F6"/>
    <mergeCell ref="G5:G6"/>
  </mergeCells>
  <conditionalFormatting sqref="E31:R31">
    <cfRule type="expression" dxfId="7" priority="6" stopIfTrue="1">
      <formula>ISERROR($E$31)</formula>
    </cfRule>
  </conditionalFormatting>
  <conditionalFormatting sqref="E2">
    <cfRule type="cellIs" dxfId="6" priority="7" stopIfTrue="1" operator="equal">
      <formula>"Poslovna skrivnost"</formula>
    </cfRule>
  </conditionalFormatting>
  <conditionalFormatting sqref="S31">
    <cfRule type="expression" dxfId="5" priority="5" stopIfTrue="1">
      <formula>ISERROR($E$31)</formula>
    </cfRule>
  </conditionalFormatting>
  <conditionalFormatting sqref="T31">
    <cfRule type="expression" dxfId="4" priority="4" stopIfTrue="1">
      <formula>ISERROR($E$31)</formula>
    </cfRule>
  </conditionalFormatting>
  <conditionalFormatting sqref="U31">
    <cfRule type="expression" dxfId="3" priority="3" stopIfTrue="1">
      <formula>ISERROR($E$31)</formula>
    </cfRule>
  </conditionalFormatting>
  <conditionalFormatting sqref="V31">
    <cfRule type="expression" dxfId="2" priority="2" stopIfTrue="1">
      <formula>ISERROR($E$31)</formula>
    </cfRule>
  </conditionalFormatting>
  <conditionalFormatting sqref="W31">
    <cfRule type="expression" dxfId="1" priority="1" stopIfTrue="1">
      <formula>ISERROR($E$31)</formula>
    </cfRule>
  </conditionalFormatting>
  <printOptions horizontalCentered="1"/>
  <pageMargins left="0.39370078740157483" right="0.39370078740157483" top="0.39370078740157483" bottom="0.39370078740157483" header="0.31496062992125984" footer="0.31496062992125984"/>
  <pageSetup paperSize="9" scale="77"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pageSetUpPr fitToPage="1"/>
  </sheetPr>
  <dimension ref="A1:WVP114"/>
  <sheetViews>
    <sheetView showGridLines="0" showRowColHeaders="0" zoomScaleNormal="100" zoomScaleSheetLayoutView="100" workbookViewId="0">
      <selection activeCell="I38" sqref="I38"/>
    </sheetView>
  </sheetViews>
  <sheetFormatPr defaultColWidth="0" defaultRowHeight="0" customHeight="1" zeroHeight="1" x14ac:dyDescent="0.35"/>
  <cols>
    <col min="1" max="1" width="1.54296875" style="233" customWidth="1"/>
    <col min="2" max="2" width="15.453125" style="239" customWidth="1"/>
    <col min="3" max="3" width="38.453125" style="239" customWidth="1"/>
    <col min="4" max="4" width="12.54296875" style="239" customWidth="1"/>
    <col min="5" max="5" width="9.453125" style="239" customWidth="1"/>
    <col min="6" max="6" width="19.7265625" style="239" bestFit="1" customWidth="1"/>
    <col min="7" max="7" width="15.81640625" style="233" customWidth="1"/>
    <col min="8" max="8" width="2.26953125" style="233" customWidth="1"/>
    <col min="9" max="11" width="11.453125" style="233" customWidth="1"/>
    <col min="12" max="12" width="20.453125" style="435" customWidth="1"/>
    <col min="13" max="13" width="13.54296875" style="233" hidden="1"/>
    <col min="14" max="16136" width="0" style="239" hidden="1"/>
    <col min="16137" max="16384" width="11.453125" style="239" hidden="1"/>
  </cols>
  <sheetData>
    <row r="1" spans="1:26" ht="64.5" customHeight="1" x14ac:dyDescent="0.35">
      <c r="A1" s="291"/>
      <c r="B1" s="291"/>
      <c r="C1" s="291"/>
      <c r="D1" s="233"/>
      <c r="E1" s="291"/>
      <c r="F1" s="291"/>
      <c r="G1" s="291"/>
      <c r="H1" s="291"/>
      <c r="I1" s="291"/>
      <c r="J1" s="291"/>
      <c r="K1" s="291"/>
      <c r="L1" s="238"/>
      <c r="M1" s="291"/>
      <c r="N1" s="9"/>
      <c r="O1" s="9"/>
      <c r="P1" s="9"/>
      <c r="Q1" s="9"/>
      <c r="R1" s="9"/>
      <c r="S1" s="9"/>
      <c r="T1" s="9"/>
      <c r="U1" s="9"/>
      <c r="V1" s="9"/>
      <c r="W1" s="9"/>
      <c r="X1" s="9"/>
      <c r="Y1" s="9"/>
    </row>
    <row r="2" spans="1:26" ht="60.75" customHeight="1" x14ac:dyDescent="0.35">
      <c r="A2" s="291"/>
      <c r="B2" s="291"/>
      <c r="C2" s="291"/>
      <c r="D2" s="291"/>
      <c r="E2" s="291"/>
      <c r="F2" s="291"/>
      <c r="G2" s="291"/>
      <c r="H2" s="291"/>
      <c r="I2" s="291"/>
      <c r="J2" s="291"/>
      <c r="K2" s="291"/>
      <c r="L2" s="238"/>
      <c r="M2" s="291"/>
      <c r="N2" s="9"/>
      <c r="O2" s="9"/>
      <c r="P2" s="9"/>
      <c r="Q2" s="9"/>
      <c r="R2" s="9"/>
      <c r="S2" s="9"/>
      <c r="T2" s="9"/>
      <c r="U2" s="9"/>
      <c r="V2" s="9"/>
      <c r="W2" s="9"/>
      <c r="X2" s="9"/>
      <c r="Y2" s="9"/>
    </row>
    <row r="3" spans="1:26" ht="15" hidden="1" x14ac:dyDescent="0.35">
      <c r="A3" s="291"/>
      <c r="B3" s="883"/>
      <c r="C3" s="884"/>
      <c r="D3" s="884"/>
      <c r="E3" s="234"/>
      <c r="F3" s="291"/>
      <c r="G3" s="291"/>
      <c r="H3" s="291"/>
      <c r="I3" s="291"/>
      <c r="J3" s="291"/>
      <c r="K3" s="291"/>
      <c r="L3" s="238"/>
      <c r="M3" s="291"/>
      <c r="N3" s="9"/>
      <c r="O3" s="9"/>
      <c r="P3" s="9"/>
      <c r="Q3" s="9"/>
      <c r="R3" s="9"/>
      <c r="S3" s="9"/>
      <c r="T3" s="9"/>
      <c r="U3" s="9"/>
      <c r="V3" s="9"/>
      <c r="W3" s="9"/>
      <c r="X3" s="9"/>
      <c r="Y3" s="9"/>
    </row>
    <row r="4" spans="1:26" ht="12.5" hidden="1" x14ac:dyDescent="0.35">
      <c r="A4" s="291"/>
      <c r="B4" s="291"/>
      <c r="C4" s="291"/>
      <c r="D4" s="291"/>
      <c r="E4" s="291"/>
      <c r="F4" s="291"/>
      <c r="G4" s="291"/>
      <c r="H4" s="291"/>
      <c r="I4" s="291"/>
      <c r="J4" s="291"/>
      <c r="K4" s="291"/>
      <c r="L4" s="238"/>
      <c r="M4" s="291"/>
      <c r="N4" s="9"/>
      <c r="O4" s="9"/>
      <c r="P4" s="9"/>
      <c r="Q4" s="9"/>
      <c r="R4" s="9"/>
      <c r="S4" s="9"/>
      <c r="T4" s="9"/>
      <c r="U4" s="9"/>
      <c r="V4" s="9"/>
      <c r="W4" s="9"/>
      <c r="X4" s="9"/>
      <c r="Y4" s="9"/>
    </row>
    <row r="5" spans="1:26" ht="12.5" hidden="1" x14ac:dyDescent="0.35">
      <c r="A5" s="291"/>
      <c r="B5" s="291"/>
      <c r="C5" s="291"/>
      <c r="D5" s="291"/>
      <c r="E5" s="291"/>
      <c r="F5" s="291"/>
      <c r="G5" s="291"/>
      <c r="H5" s="291"/>
      <c r="I5" s="291"/>
      <c r="J5" s="291"/>
      <c r="K5" s="291"/>
      <c r="L5" s="238"/>
      <c r="M5" s="291"/>
      <c r="N5" s="9"/>
      <c r="O5" s="9"/>
      <c r="P5" s="9"/>
      <c r="Q5" s="9"/>
      <c r="R5" s="9"/>
      <c r="S5" s="9"/>
      <c r="T5" s="9"/>
      <c r="U5" s="9"/>
      <c r="V5" s="9"/>
      <c r="W5" s="9"/>
      <c r="X5" s="9"/>
      <c r="Y5" s="9"/>
    </row>
    <row r="6" spans="1:26" ht="27" customHeight="1" x14ac:dyDescent="0.35">
      <c r="A6" s="291"/>
      <c r="B6" s="885" t="str">
        <f>+Translations!A340</f>
        <v>Profitability</v>
      </c>
      <c r="C6" s="885"/>
      <c r="D6" s="885"/>
      <c r="E6" s="885"/>
      <c r="F6" s="521" t="str">
        <f>+Translations!A341</f>
        <v>Cash flow</v>
      </c>
      <c r="G6" s="291"/>
      <c r="H6" s="291"/>
      <c r="I6" s="291"/>
      <c r="J6" s="291"/>
      <c r="K6" s="291"/>
      <c r="L6" s="238"/>
      <c r="M6" s="291"/>
      <c r="N6" s="9"/>
      <c r="O6" s="9"/>
      <c r="P6" s="9"/>
      <c r="Q6" s="9"/>
      <c r="R6" s="9"/>
      <c r="S6" s="9"/>
      <c r="T6" s="9"/>
      <c r="U6" s="9"/>
      <c r="V6" s="9"/>
      <c r="W6" s="9"/>
      <c r="X6" s="9"/>
      <c r="Y6" s="9"/>
    </row>
    <row r="7" spans="1:26" ht="27" customHeight="1" x14ac:dyDescent="0.35">
      <c r="A7" s="291"/>
      <c r="B7" s="886" t="str">
        <f>+Translations!A342</f>
        <v>Initial capital investment (discounted for received subsidies)</v>
      </c>
      <c r="C7" s="886"/>
      <c r="D7" s="886"/>
      <c r="E7" s="886"/>
      <c r="F7" s="241">
        <f>+Investment_and_Financing!F23+Investment_and_Financing!F24</f>
        <v>0</v>
      </c>
      <c r="G7" s="235"/>
      <c r="H7" s="291"/>
      <c r="I7" s="291"/>
      <c r="J7" s="291"/>
      <c r="K7" s="291"/>
      <c r="L7" s="238"/>
      <c r="M7" s="291"/>
      <c r="N7" s="9"/>
      <c r="O7" s="9"/>
      <c r="P7" s="9"/>
      <c r="Q7" s="9"/>
      <c r="R7" s="9"/>
      <c r="S7" s="9"/>
      <c r="T7" s="9"/>
      <c r="U7" s="9"/>
      <c r="V7" s="9"/>
      <c r="W7" s="9"/>
      <c r="X7" s="9"/>
      <c r="Y7" s="9"/>
    </row>
    <row r="8" spans="1:26" ht="27" customHeight="1" x14ac:dyDescent="0.35">
      <c r="A8" s="291"/>
      <c r="B8" s="886" t="str">
        <f>+Translations!A343</f>
        <v>Private equity invested</v>
      </c>
      <c r="C8" s="886"/>
      <c r="D8" s="886"/>
      <c r="E8" s="886"/>
      <c r="F8" s="241">
        <f>+Investment_and_Financing!F23</f>
        <v>0</v>
      </c>
      <c r="G8" s="235"/>
      <c r="H8" s="291"/>
      <c r="I8" s="291"/>
      <c r="J8" s="291"/>
      <c r="K8" s="291"/>
      <c r="L8" s="238"/>
      <c r="M8" s="291"/>
      <c r="N8" s="9"/>
      <c r="O8" s="9"/>
      <c r="P8" s="9"/>
      <c r="Q8" s="9"/>
      <c r="R8" s="9"/>
      <c r="S8" s="9"/>
      <c r="T8" s="9"/>
      <c r="U8" s="9"/>
      <c r="V8" s="9"/>
      <c r="W8" s="9"/>
      <c r="X8" s="9"/>
      <c r="Y8" s="9"/>
    </row>
    <row r="9" spans="1:26" ht="27" customHeight="1" x14ac:dyDescent="0.35">
      <c r="A9" s="291"/>
      <c r="B9" s="887" t="str">
        <f>+Translations!A344</f>
        <v>Equity net present value (NPV)</v>
      </c>
      <c r="C9" s="888"/>
      <c r="D9" s="888"/>
      <c r="E9" s="889"/>
      <c r="F9" s="264">
        <f>SUM(D15:F25)</f>
        <v>0</v>
      </c>
      <c r="G9" s="235"/>
      <c r="H9" s="291"/>
      <c r="I9" s="224"/>
      <c r="J9" s="224"/>
      <c r="K9" s="224"/>
      <c r="L9" s="224"/>
      <c r="M9" s="224"/>
      <c r="N9" s="430"/>
      <c r="O9" s="9"/>
      <c r="P9" s="9"/>
      <c r="Q9" s="9"/>
      <c r="R9" s="9"/>
      <c r="S9" s="9"/>
      <c r="T9" s="9"/>
      <c r="U9" s="9"/>
      <c r="V9" s="9"/>
      <c r="W9" s="9"/>
      <c r="X9" s="9"/>
      <c r="Y9" s="9"/>
    </row>
    <row r="10" spans="1:26" ht="27" customHeight="1" x14ac:dyDescent="0.35">
      <c r="A10" s="291"/>
      <c r="B10" s="882" t="str">
        <f>+Translations!A345</f>
        <v>Equity internal rate of return (IRR)</v>
      </c>
      <c r="C10" s="882"/>
      <c r="D10" s="882"/>
      <c r="E10" s="882"/>
      <c r="F10" s="242">
        <f>IFERROR(IRR(C15:C25),-0.22)</f>
        <v>-0.22</v>
      </c>
      <c r="G10" s="236"/>
      <c r="H10" s="291"/>
      <c r="I10" s="224"/>
      <c r="J10" s="224"/>
      <c r="K10" s="224"/>
      <c r="L10" s="224"/>
      <c r="M10" s="224"/>
      <c r="N10" s="430"/>
      <c r="O10" s="9"/>
      <c r="P10" s="9"/>
      <c r="Q10" s="9"/>
      <c r="R10" s="9"/>
      <c r="S10" s="9"/>
      <c r="T10" s="9"/>
      <c r="U10" s="9"/>
      <c r="V10" s="9"/>
      <c r="W10" s="9"/>
      <c r="X10" s="9"/>
      <c r="Y10" s="9"/>
    </row>
    <row r="11" spans="1:26" ht="13" thickBot="1" x14ac:dyDescent="0.4">
      <c r="A11" s="291"/>
      <c r="B11" s="224"/>
      <c r="C11" s="224"/>
      <c r="D11" s="224"/>
      <c r="E11" s="224"/>
      <c r="F11" s="224"/>
      <c r="G11" s="291"/>
      <c r="H11" s="291"/>
      <c r="I11" s="224"/>
      <c r="J11" s="224"/>
      <c r="K11" s="224"/>
      <c r="L11" s="224"/>
      <c r="M11" s="224"/>
      <c r="N11" s="430"/>
      <c r="O11" s="9"/>
      <c r="P11" s="9"/>
      <c r="Q11" s="9"/>
      <c r="R11" s="9"/>
      <c r="S11" s="9"/>
      <c r="T11" s="9"/>
      <c r="U11" s="9"/>
      <c r="V11" s="9"/>
      <c r="W11" s="9"/>
      <c r="X11" s="9"/>
      <c r="Y11" s="9"/>
    </row>
    <row r="12" spans="1:26" ht="27" customHeight="1" thickTop="1" x14ac:dyDescent="0.35">
      <c r="A12" s="291"/>
      <c r="B12" s="893" t="str">
        <f>+Translations!A347</f>
        <v>CASH FLOW in €</v>
      </c>
      <c r="C12" s="894"/>
      <c r="D12" s="891" t="str">
        <f>+Translations!A346</f>
        <v>Discount rate:</v>
      </c>
      <c r="E12" s="892"/>
      <c r="F12" s="506">
        <f>+'Other parameters'!C13</f>
        <v>0.04</v>
      </c>
      <c r="G12" s="224"/>
      <c r="H12" s="291"/>
      <c r="J12" s="224"/>
      <c r="K12" s="224"/>
      <c r="L12" s="224"/>
      <c r="M12" s="224"/>
      <c r="N12" s="224"/>
      <c r="O12" s="430"/>
      <c r="P12" s="9"/>
      <c r="Q12" s="9"/>
      <c r="R12" s="9"/>
      <c r="S12" s="9"/>
      <c r="T12" s="9"/>
      <c r="U12" s="9"/>
      <c r="V12" s="9"/>
      <c r="W12" s="9"/>
      <c r="X12" s="9"/>
      <c r="Y12" s="9"/>
      <c r="Z12" s="9"/>
    </row>
    <row r="13" spans="1:26" ht="27" hidden="1" customHeight="1" thickTop="1" thickBot="1" x14ac:dyDescent="0.4">
      <c r="A13" s="291"/>
      <c r="B13" s="890"/>
      <c r="C13" s="890"/>
      <c r="D13" s="507"/>
      <c r="E13" s="508"/>
      <c r="F13" s="508"/>
      <c r="G13" s="291"/>
      <c r="H13" s="237"/>
      <c r="I13" s="224"/>
      <c r="J13" s="224"/>
      <c r="K13" s="224"/>
      <c r="L13" s="224"/>
      <c r="M13" s="224"/>
      <c r="N13" s="430"/>
      <c r="O13" s="9"/>
      <c r="P13" s="9"/>
      <c r="Q13" s="9"/>
      <c r="R13" s="9"/>
      <c r="S13" s="9"/>
      <c r="T13" s="9"/>
      <c r="U13" s="9"/>
      <c r="V13" s="9"/>
      <c r="W13" s="9"/>
      <c r="X13" s="9"/>
      <c r="Y13" s="9"/>
    </row>
    <row r="14" spans="1:26" ht="27" customHeight="1" thickBot="1" x14ac:dyDescent="0.4">
      <c r="A14" s="291"/>
      <c r="B14" s="240" t="str">
        <f>+Translations!A348</f>
        <v>Year</v>
      </c>
      <c r="C14" s="522" t="str">
        <f>+Translations!A341</f>
        <v>Cash flow</v>
      </c>
      <c r="D14" s="874" t="str">
        <f>+Translations!A349</f>
        <v>Discounted Cash flow</v>
      </c>
      <c r="E14" s="875"/>
      <c r="F14" s="876"/>
      <c r="G14" s="880" t="s">
        <v>337</v>
      </c>
      <c r="H14" s="881"/>
      <c r="I14" s="881"/>
      <c r="J14" s="238" t="s">
        <v>338</v>
      </c>
      <c r="K14" s="238" t="s">
        <v>339</v>
      </c>
      <c r="L14" s="238" t="s">
        <v>340</v>
      </c>
      <c r="M14" s="238" t="s">
        <v>341</v>
      </c>
      <c r="N14" s="430"/>
      <c r="O14" s="9"/>
      <c r="P14" s="9"/>
      <c r="Q14" s="9"/>
      <c r="R14" s="9"/>
      <c r="S14" s="9"/>
      <c r="T14" s="9"/>
      <c r="U14" s="9"/>
      <c r="V14" s="9"/>
      <c r="W14" s="9"/>
      <c r="X14" s="9"/>
      <c r="Y14" s="9"/>
    </row>
    <row r="15" spans="1:26" ht="27" customHeight="1" thickTop="1" x14ac:dyDescent="0.35">
      <c r="A15" s="291"/>
      <c r="B15" s="243" t="s">
        <v>284</v>
      </c>
      <c r="C15" s="509">
        <f>+-F8</f>
        <v>0</v>
      </c>
      <c r="D15" s="877">
        <f>+C15</f>
        <v>0</v>
      </c>
      <c r="E15" s="878"/>
      <c r="F15" s="879"/>
      <c r="G15" s="238"/>
      <c r="H15" s="238"/>
      <c r="I15" s="293">
        <v>0</v>
      </c>
      <c r="J15" s="293">
        <v>0</v>
      </c>
      <c r="K15" s="293">
        <v>0</v>
      </c>
      <c r="L15" s="293">
        <v>0</v>
      </c>
      <c r="M15" s="293"/>
      <c r="N15" s="430"/>
      <c r="O15" s="9"/>
      <c r="P15" s="9"/>
      <c r="Q15" s="9"/>
      <c r="R15" s="9"/>
      <c r="S15" s="9"/>
      <c r="T15" s="9"/>
      <c r="U15" s="9"/>
      <c r="V15" s="9"/>
      <c r="W15" s="9"/>
      <c r="X15" s="9"/>
      <c r="Y15" s="9"/>
    </row>
    <row r="16" spans="1:26" ht="27" customHeight="1" x14ac:dyDescent="0.35">
      <c r="A16" s="291"/>
      <c r="B16" s="244" t="s">
        <v>285</v>
      </c>
      <c r="C16" s="510">
        <f>+CashFlow_statement!D30</f>
        <v>0</v>
      </c>
      <c r="D16" s="871">
        <f>+C16/(1+F12)</f>
        <v>0</v>
      </c>
      <c r="E16" s="872"/>
      <c r="F16" s="873"/>
      <c r="G16" s="238"/>
      <c r="H16" s="238"/>
      <c r="I16" s="271">
        <f>SUM(D15:E16)</f>
        <v>0</v>
      </c>
      <c r="J16" s="271">
        <f>SUM(D16)</f>
        <v>0</v>
      </c>
      <c r="K16" s="272" t="e">
        <f>+(-D15)/D16</f>
        <v>#DIV/0!</v>
      </c>
      <c r="L16" s="431" t="e">
        <f>0+K16</f>
        <v>#DIV/0!</v>
      </c>
      <c r="M16" s="272" t="e">
        <f>IF(AND(K16&gt;=0,K16&lt;=1),L16, "")</f>
        <v>#DIV/0!</v>
      </c>
      <c r="N16" s="430"/>
      <c r="O16" s="9"/>
      <c r="P16" s="9"/>
      <c r="Q16" s="9"/>
      <c r="R16" s="9"/>
      <c r="S16" s="9"/>
      <c r="T16" s="9"/>
      <c r="U16" s="9"/>
      <c r="V16" s="9"/>
      <c r="W16" s="9"/>
      <c r="X16" s="9"/>
      <c r="Y16" s="9"/>
    </row>
    <row r="17" spans="1:25" ht="27" customHeight="1" x14ac:dyDescent="0.35">
      <c r="A17" s="291"/>
      <c r="B17" s="244" t="s">
        <v>286</v>
      </c>
      <c r="C17" s="510">
        <f>+CashFlow_statement!E30</f>
        <v>0</v>
      </c>
      <c r="D17" s="871">
        <f>+C17/((1+F12)^2)</f>
        <v>0</v>
      </c>
      <c r="E17" s="872"/>
      <c r="F17" s="873"/>
      <c r="G17" s="238"/>
      <c r="H17" s="238"/>
      <c r="I17" s="271">
        <f>SUM(D15:E17)</f>
        <v>0</v>
      </c>
      <c r="J17" s="271">
        <f t="shared" ref="J17:J35" si="0">SUM(D16:E17)</f>
        <v>0</v>
      </c>
      <c r="K17" s="272" t="e">
        <f t="shared" ref="K17:K35" si="1">((-I16)/D17)</f>
        <v>#DIV/0!</v>
      </c>
      <c r="L17" s="272" t="e">
        <f>1+K17</f>
        <v>#DIV/0!</v>
      </c>
      <c r="M17" s="272" t="e">
        <f>IF(AND(K17&gt;=0,K17&lt;=1),L17, "")</f>
        <v>#DIV/0!</v>
      </c>
      <c r="N17" s="430"/>
      <c r="O17" s="9"/>
      <c r="P17" s="9"/>
      <c r="Q17" s="9"/>
      <c r="R17" s="9"/>
      <c r="S17" s="9"/>
      <c r="T17" s="9"/>
      <c r="U17" s="9"/>
      <c r="V17" s="9"/>
      <c r="W17" s="9"/>
      <c r="X17" s="9"/>
      <c r="Y17" s="9"/>
    </row>
    <row r="18" spans="1:25" ht="27" customHeight="1" x14ac:dyDescent="0.35">
      <c r="A18" s="291"/>
      <c r="B18" s="244" t="s">
        <v>287</v>
      </c>
      <c r="C18" s="510">
        <f>+CashFlow_statement!F30</f>
        <v>0</v>
      </c>
      <c r="D18" s="871">
        <f>+C18/((1+F12)^3)</f>
        <v>0</v>
      </c>
      <c r="E18" s="872"/>
      <c r="F18" s="873"/>
      <c r="G18" s="238"/>
      <c r="H18" s="238"/>
      <c r="I18" s="271">
        <f>SUM(D15:E18)</f>
        <v>0</v>
      </c>
      <c r="J18" s="271">
        <f t="shared" si="0"/>
        <v>0</v>
      </c>
      <c r="K18" s="272" t="e">
        <f t="shared" si="1"/>
        <v>#DIV/0!</v>
      </c>
      <c r="L18" s="272" t="e">
        <f>2+K18</f>
        <v>#DIV/0!</v>
      </c>
      <c r="M18" s="272" t="e">
        <f>IF(AND(K18&gt;=0,K18&lt;=1),L18, "")</f>
        <v>#DIV/0!</v>
      </c>
      <c r="N18" s="430"/>
      <c r="O18" s="9"/>
      <c r="P18" s="9"/>
      <c r="Q18" s="9"/>
      <c r="R18" s="9"/>
      <c r="S18" s="9"/>
      <c r="T18" s="9"/>
      <c r="U18" s="9"/>
      <c r="V18" s="9"/>
      <c r="W18" s="9"/>
      <c r="X18" s="9"/>
      <c r="Y18" s="9"/>
    </row>
    <row r="19" spans="1:25" ht="27" customHeight="1" x14ac:dyDescent="0.35">
      <c r="A19" s="291"/>
      <c r="B19" s="244" t="s">
        <v>288</v>
      </c>
      <c r="C19" s="510">
        <f>+CashFlow_statement!G30</f>
        <v>0</v>
      </c>
      <c r="D19" s="871">
        <f>+C19/((1+F12)^4)</f>
        <v>0</v>
      </c>
      <c r="E19" s="872"/>
      <c r="F19" s="873"/>
      <c r="G19" s="238"/>
      <c r="H19" s="238"/>
      <c r="I19" s="271">
        <f>SUM(D15:E19)</f>
        <v>0</v>
      </c>
      <c r="J19" s="271">
        <f t="shared" si="0"/>
        <v>0</v>
      </c>
      <c r="K19" s="272" t="e">
        <f t="shared" si="1"/>
        <v>#DIV/0!</v>
      </c>
      <c r="L19" s="272" t="e">
        <f>3+K19</f>
        <v>#DIV/0!</v>
      </c>
      <c r="M19" s="272" t="e">
        <f>IF(AND(K19&gt;=0,K19&lt;=1),L19, "")</f>
        <v>#DIV/0!</v>
      </c>
      <c r="N19" s="430"/>
      <c r="O19" s="9"/>
      <c r="P19" s="9"/>
      <c r="Q19" s="9"/>
      <c r="R19" s="9"/>
      <c r="S19" s="9"/>
      <c r="T19" s="9"/>
      <c r="U19" s="9"/>
      <c r="V19" s="9"/>
      <c r="W19" s="9"/>
      <c r="X19" s="9"/>
      <c r="Y19" s="9"/>
    </row>
    <row r="20" spans="1:25" ht="27" customHeight="1" x14ac:dyDescent="0.35">
      <c r="A20" s="291"/>
      <c r="B20" s="244" t="s">
        <v>289</v>
      </c>
      <c r="C20" s="510">
        <f>+CashFlow_statement!H30</f>
        <v>0</v>
      </c>
      <c r="D20" s="871">
        <f>+C20/((1+F12)^5)</f>
        <v>0</v>
      </c>
      <c r="E20" s="872"/>
      <c r="F20" s="873"/>
      <c r="G20" s="238"/>
      <c r="H20" s="238"/>
      <c r="I20" s="271">
        <f>SUM(D15:E20)</f>
        <v>0</v>
      </c>
      <c r="J20" s="271">
        <f t="shared" si="0"/>
        <v>0</v>
      </c>
      <c r="K20" s="272" t="e">
        <f t="shared" si="1"/>
        <v>#DIV/0!</v>
      </c>
      <c r="L20" s="272" t="e">
        <f>4+K20</f>
        <v>#DIV/0!</v>
      </c>
      <c r="M20" s="272" t="e">
        <f t="shared" ref="M20:M35" si="2">IF(AND(K20&gt;=0,K20&lt;=1),L20, "")</f>
        <v>#DIV/0!</v>
      </c>
      <c r="N20" s="430"/>
      <c r="O20" s="9"/>
      <c r="P20" s="9"/>
      <c r="Q20" s="9"/>
      <c r="R20" s="9"/>
      <c r="S20" s="9"/>
      <c r="T20" s="9"/>
      <c r="U20" s="9"/>
      <c r="V20" s="9"/>
      <c r="W20" s="9"/>
      <c r="X20" s="9"/>
      <c r="Y20" s="9"/>
    </row>
    <row r="21" spans="1:25" ht="27" customHeight="1" x14ac:dyDescent="0.35">
      <c r="A21" s="291"/>
      <c r="B21" s="244" t="s">
        <v>290</v>
      </c>
      <c r="C21" s="510">
        <f>+CashFlow_statement!I30</f>
        <v>0</v>
      </c>
      <c r="D21" s="871">
        <f>+C21/((1+F12)^6)</f>
        <v>0</v>
      </c>
      <c r="E21" s="872"/>
      <c r="F21" s="873"/>
      <c r="G21" s="238"/>
      <c r="H21" s="238"/>
      <c r="I21" s="271">
        <f>SUM(D15:E21)</f>
        <v>0</v>
      </c>
      <c r="J21" s="271">
        <f t="shared" si="0"/>
        <v>0</v>
      </c>
      <c r="K21" s="272" t="e">
        <f t="shared" si="1"/>
        <v>#DIV/0!</v>
      </c>
      <c r="L21" s="272" t="e">
        <f>5+K21</f>
        <v>#DIV/0!</v>
      </c>
      <c r="M21" s="272" t="e">
        <f t="shared" si="2"/>
        <v>#DIV/0!</v>
      </c>
      <c r="N21" s="430"/>
      <c r="O21" s="9"/>
      <c r="P21" s="9"/>
      <c r="Q21" s="9"/>
      <c r="R21" s="9"/>
      <c r="S21" s="9"/>
      <c r="T21" s="9"/>
      <c r="U21" s="9"/>
      <c r="V21" s="9"/>
      <c r="W21" s="9"/>
      <c r="X21" s="9"/>
      <c r="Y21" s="9"/>
    </row>
    <row r="22" spans="1:25" ht="27" customHeight="1" x14ac:dyDescent="0.35">
      <c r="A22" s="291"/>
      <c r="B22" s="244" t="s">
        <v>291</v>
      </c>
      <c r="C22" s="510">
        <f>+CashFlow_statement!J30</f>
        <v>0</v>
      </c>
      <c r="D22" s="871">
        <f>+C22/((1+F12)^7)</f>
        <v>0</v>
      </c>
      <c r="E22" s="872"/>
      <c r="F22" s="873"/>
      <c r="G22" s="238"/>
      <c r="H22" s="238"/>
      <c r="I22" s="271">
        <f>SUM(D15:E22)</f>
        <v>0</v>
      </c>
      <c r="J22" s="271">
        <f t="shared" si="0"/>
        <v>0</v>
      </c>
      <c r="K22" s="272" t="e">
        <f t="shared" si="1"/>
        <v>#DIV/0!</v>
      </c>
      <c r="L22" s="272" t="e">
        <f>6+K22</f>
        <v>#DIV/0!</v>
      </c>
      <c r="M22" s="272" t="e">
        <f t="shared" si="2"/>
        <v>#DIV/0!</v>
      </c>
      <c r="N22" s="430"/>
      <c r="O22" s="9"/>
      <c r="P22" s="9"/>
      <c r="Q22" s="9"/>
      <c r="R22" s="9"/>
      <c r="S22" s="9"/>
      <c r="T22" s="9"/>
      <c r="U22" s="9"/>
      <c r="V22" s="9"/>
      <c r="W22" s="9"/>
      <c r="X22" s="9"/>
      <c r="Y22" s="9"/>
    </row>
    <row r="23" spans="1:25" ht="27" customHeight="1" x14ac:dyDescent="0.35">
      <c r="A23" s="291"/>
      <c r="B23" s="244" t="s">
        <v>292</v>
      </c>
      <c r="C23" s="510">
        <f>+CashFlow_statement!K30</f>
        <v>0</v>
      </c>
      <c r="D23" s="871">
        <f>+C23/((1+F12)^8)</f>
        <v>0</v>
      </c>
      <c r="E23" s="872"/>
      <c r="F23" s="873"/>
      <c r="G23" s="238"/>
      <c r="H23" s="238"/>
      <c r="I23" s="271">
        <f>SUM(D15:E23)</f>
        <v>0</v>
      </c>
      <c r="J23" s="271">
        <f t="shared" si="0"/>
        <v>0</v>
      </c>
      <c r="K23" s="272" t="e">
        <f t="shared" si="1"/>
        <v>#DIV/0!</v>
      </c>
      <c r="L23" s="431" t="e">
        <f>7+K23</f>
        <v>#DIV/0!</v>
      </c>
      <c r="M23" s="272" t="e">
        <f t="shared" si="2"/>
        <v>#DIV/0!</v>
      </c>
      <c r="N23" s="430"/>
      <c r="O23" s="9"/>
      <c r="P23" s="9"/>
      <c r="Q23" s="9"/>
      <c r="R23" s="9"/>
      <c r="S23" s="9"/>
      <c r="T23" s="9"/>
      <c r="U23" s="9"/>
      <c r="V23" s="9"/>
      <c r="W23" s="9"/>
      <c r="X23" s="9"/>
      <c r="Y23" s="9"/>
    </row>
    <row r="24" spans="1:25" ht="27" customHeight="1" x14ac:dyDescent="0.35">
      <c r="A24" s="291"/>
      <c r="B24" s="244" t="s">
        <v>293</v>
      </c>
      <c r="C24" s="510">
        <f>+CashFlow_statement!L30</f>
        <v>0</v>
      </c>
      <c r="D24" s="871">
        <f>+C24/((1+F12)^9)</f>
        <v>0</v>
      </c>
      <c r="E24" s="872"/>
      <c r="F24" s="873"/>
      <c r="G24" s="238"/>
      <c r="H24" s="238"/>
      <c r="I24" s="271">
        <f>SUM(D15:E24)</f>
        <v>0</v>
      </c>
      <c r="J24" s="271">
        <f t="shared" si="0"/>
        <v>0</v>
      </c>
      <c r="K24" s="272" t="e">
        <f t="shared" si="1"/>
        <v>#DIV/0!</v>
      </c>
      <c r="L24" s="272" t="e">
        <f>8+K24</f>
        <v>#DIV/0!</v>
      </c>
      <c r="M24" s="272" t="e">
        <f t="shared" si="2"/>
        <v>#DIV/0!</v>
      </c>
      <c r="N24" s="430"/>
      <c r="O24" s="9"/>
      <c r="P24" s="9"/>
      <c r="Q24" s="9"/>
      <c r="R24" s="9"/>
      <c r="S24" s="9"/>
      <c r="T24" s="9"/>
      <c r="U24" s="9"/>
      <c r="V24" s="9"/>
      <c r="W24" s="9"/>
      <c r="X24" s="9"/>
      <c r="Y24" s="9"/>
    </row>
    <row r="25" spans="1:25" ht="27" customHeight="1" thickBot="1" x14ac:dyDescent="0.4">
      <c r="A25" s="291"/>
      <c r="B25" s="244" t="s">
        <v>294</v>
      </c>
      <c r="C25" s="510">
        <f>+CashFlow_statement!M30</f>
        <v>0</v>
      </c>
      <c r="D25" s="871">
        <f>+C25/((1+F12)^10)</f>
        <v>0</v>
      </c>
      <c r="E25" s="872"/>
      <c r="F25" s="873"/>
      <c r="G25" s="238"/>
      <c r="H25" s="238"/>
      <c r="I25" s="271">
        <f>SUM(D15:E25)</f>
        <v>0</v>
      </c>
      <c r="J25" s="271">
        <f t="shared" si="0"/>
        <v>0</v>
      </c>
      <c r="K25" s="272" t="e">
        <f t="shared" si="1"/>
        <v>#DIV/0!</v>
      </c>
      <c r="L25" s="272" t="e">
        <f>9+K25</f>
        <v>#DIV/0!</v>
      </c>
      <c r="M25" s="272" t="e">
        <f t="shared" si="2"/>
        <v>#DIV/0!</v>
      </c>
      <c r="N25" s="430"/>
      <c r="O25" s="9"/>
      <c r="P25" s="9"/>
      <c r="Q25" s="9"/>
      <c r="R25" s="9"/>
      <c r="S25" s="9"/>
      <c r="T25" s="9"/>
      <c r="U25" s="9"/>
      <c r="V25" s="9"/>
      <c r="W25" s="9"/>
      <c r="X25" s="9"/>
      <c r="Y25" s="9"/>
    </row>
    <row r="26" spans="1:25" ht="27" hidden="1" customHeight="1" x14ac:dyDescent="0.35">
      <c r="A26" s="291"/>
      <c r="B26" s="244" t="s">
        <v>295</v>
      </c>
      <c r="C26" s="510">
        <f>+CashFlow_statement!N30</f>
        <v>160</v>
      </c>
      <c r="D26" s="871">
        <f>+C26/((1+F12)^11)</f>
        <v>103.93294905012286</v>
      </c>
      <c r="E26" s="872"/>
      <c r="F26" s="873"/>
      <c r="G26" s="238"/>
      <c r="H26" s="238"/>
      <c r="I26" s="271">
        <f>SUM(D15:E26)</f>
        <v>103.93294905012286</v>
      </c>
      <c r="J26" s="271">
        <f t="shared" si="0"/>
        <v>103.93294905012286</v>
      </c>
      <c r="K26" s="272">
        <f t="shared" si="1"/>
        <v>0</v>
      </c>
      <c r="L26" s="272">
        <f>10+K26</f>
        <v>10</v>
      </c>
      <c r="M26" s="272">
        <f t="shared" si="2"/>
        <v>10</v>
      </c>
      <c r="N26" s="430"/>
      <c r="O26" s="9"/>
      <c r="P26" s="9"/>
      <c r="Q26" s="9"/>
      <c r="R26" s="9"/>
      <c r="S26" s="9"/>
      <c r="T26" s="9"/>
      <c r="U26" s="9"/>
      <c r="V26" s="9"/>
      <c r="W26" s="9"/>
      <c r="X26" s="9"/>
      <c r="Y26" s="9"/>
    </row>
    <row r="27" spans="1:25" ht="27" hidden="1" customHeight="1" x14ac:dyDescent="0.35">
      <c r="A27" s="291"/>
      <c r="B27" s="244" t="s">
        <v>296</v>
      </c>
      <c r="C27" s="510">
        <f>+CashFlow_statement!O30</f>
        <v>160</v>
      </c>
      <c r="D27" s="871">
        <f>+C27/((1+F12)^12)</f>
        <v>99.935527932810416</v>
      </c>
      <c r="E27" s="872"/>
      <c r="F27" s="873"/>
      <c r="G27" s="238"/>
      <c r="H27" s="238"/>
      <c r="I27" s="271">
        <f>SUM(D15:E27)</f>
        <v>203.86847698293326</v>
      </c>
      <c r="J27" s="271">
        <f t="shared" si="0"/>
        <v>203.86847698293326</v>
      </c>
      <c r="K27" s="272">
        <f t="shared" si="1"/>
        <v>-1.0400000000000003</v>
      </c>
      <c r="L27" s="272">
        <f>11+K27</f>
        <v>9.9599999999999991</v>
      </c>
      <c r="M27" s="272" t="str">
        <f t="shared" si="2"/>
        <v/>
      </c>
      <c r="N27" s="430"/>
      <c r="O27" s="9"/>
      <c r="P27" s="9"/>
      <c r="Q27" s="9"/>
      <c r="R27" s="9"/>
      <c r="S27" s="9"/>
      <c r="T27" s="9"/>
      <c r="U27" s="9"/>
      <c r="V27" s="9"/>
      <c r="W27" s="9"/>
      <c r="X27" s="9"/>
      <c r="Y27" s="9"/>
    </row>
    <row r="28" spans="1:25" ht="27" hidden="1" customHeight="1" x14ac:dyDescent="0.35">
      <c r="A28" s="291"/>
      <c r="B28" s="244" t="s">
        <v>297</v>
      </c>
      <c r="C28" s="510">
        <f>+CashFlow_statement!P30</f>
        <v>160</v>
      </c>
      <c r="D28" s="871">
        <f>+C28/((1+F12)^13)</f>
        <v>96.09185378154848</v>
      </c>
      <c r="E28" s="872"/>
      <c r="F28" s="873"/>
      <c r="G28" s="238"/>
      <c r="H28" s="238"/>
      <c r="I28" s="271">
        <f>SUM(D15:E28)</f>
        <v>299.96033076448174</v>
      </c>
      <c r="J28" s="271">
        <f t="shared" si="0"/>
        <v>196.02738171435891</v>
      </c>
      <c r="K28" s="272">
        <f t="shared" si="1"/>
        <v>-2.1215999999999999</v>
      </c>
      <c r="L28" s="272">
        <f>12+K28</f>
        <v>9.8783999999999992</v>
      </c>
      <c r="M28" s="272" t="str">
        <f t="shared" si="2"/>
        <v/>
      </c>
      <c r="N28" s="430"/>
      <c r="O28" s="9"/>
      <c r="P28" s="9"/>
      <c r="Q28" s="9"/>
      <c r="R28" s="9"/>
      <c r="S28" s="9"/>
      <c r="T28" s="9"/>
      <c r="U28" s="9"/>
      <c r="V28" s="9"/>
      <c r="W28" s="9"/>
      <c r="X28" s="9"/>
      <c r="Y28" s="9"/>
    </row>
    <row r="29" spans="1:25" ht="27" hidden="1" customHeight="1" x14ac:dyDescent="0.35">
      <c r="A29" s="291"/>
      <c r="B29" s="244" t="s">
        <v>298</v>
      </c>
      <c r="C29" s="510">
        <f>+CashFlow_statement!Q30</f>
        <v>160</v>
      </c>
      <c r="D29" s="871">
        <f>+C29/((1+F12)^14)</f>
        <v>92.396013251488924</v>
      </c>
      <c r="E29" s="872"/>
      <c r="F29" s="873"/>
      <c r="G29" s="238"/>
      <c r="H29" s="238"/>
      <c r="I29" s="271">
        <f>SUM(D15:E29)</f>
        <v>392.35634401597065</v>
      </c>
      <c r="J29" s="271">
        <f t="shared" si="0"/>
        <v>188.48786703303739</v>
      </c>
      <c r="K29" s="272">
        <f t="shared" si="1"/>
        <v>-3.246464</v>
      </c>
      <c r="L29" s="272">
        <f>13+K29</f>
        <v>9.7535360000000004</v>
      </c>
      <c r="M29" s="272" t="str">
        <f t="shared" si="2"/>
        <v/>
      </c>
      <c r="N29" s="430"/>
      <c r="O29" s="9"/>
      <c r="P29" s="9"/>
      <c r="Q29" s="9"/>
      <c r="R29" s="9"/>
      <c r="S29" s="9"/>
      <c r="T29" s="9"/>
      <c r="U29" s="9"/>
      <c r="V29" s="9"/>
      <c r="W29" s="9"/>
      <c r="X29" s="9"/>
      <c r="Y29" s="9"/>
    </row>
    <row r="30" spans="1:25" ht="27" hidden="1" customHeight="1" thickBot="1" x14ac:dyDescent="0.4">
      <c r="A30" s="291"/>
      <c r="B30" s="244" t="s">
        <v>299</v>
      </c>
      <c r="C30" s="510">
        <f>+CashFlow_statement!R30</f>
        <v>160</v>
      </c>
      <c r="D30" s="868">
        <f>+C30/((1+F12)^15)</f>
        <v>88.842320434123963</v>
      </c>
      <c r="E30" s="869"/>
      <c r="F30" s="870"/>
      <c r="G30" s="238"/>
      <c r="H30" s="238"/>
      <c r="I30" s="271">
        <f>SUM(D15:E30)</f>
        <v>481.19866445009461</v>
      </c>
      <c r="J30" s="271">
        <f t="shared" si="0"/>
        <v>181.23833368561287</v>
      </c>
      <c r="K30" s="272">
        <f t="shared" si="1"/>
        <v>-4.4163225600000002</v>
      </c>
      <c r="L30" s="272">
        <f>14+K30</f>
        <v>9.5836774399999989</v>
      </c>
      <c r="M30" s="272" t="str">
        <f t="shared" si="2"/>
        <v/>
      </c>
      <c r="N30" s="430"/>
      <c r="O30" s="9"/>
      <c r="P30" s="9"/>
      <c r="Q30" s="9"/>
      <c r="R30" s="9"/>
      <c r="S30" s="9"/>
      <c r="T30" s="9"/>
      <c r="U30" s="9"/>
      <c r="V30" s="9"/>
      <c r="W30" s="9"/>
      <c r="X30" s="9"/>
      <c r="Y30" s="9"/>
    </row>
    <row r="31" spans="1:25" ht="27" hidden="1" customHeight="1" x14ac:dyDescent="0.35">
      <c r="A31" s="291"/>
      <c r="B31" s="244" t="s">
        <v>301</v>
      </c>
      <c r="C31" s="510">
        <f>+CashFlow_statement!S30</f>
        <v>160</v>
      </c>
      <c r="D31" s="868">
        <f>+C31/((1+F12)^16)</f>
        <v>85.425308109734573</v>
      </c>
      <c r="E31" s="869"/>
      <c r="F31" s="870"/>
      <c r="G31" s="238"/>
      <c r="H31" s="238"/>
      <c r="I31" s="271">
        <f>SUM(D15:E31)</f>
        <v>566.62397255982921</v>
      </c>
      <c r="J31" s="271">
        <f t="shared" si="0"/>
        <v>174.26762854385854</v>
      </c>
      <c r="K31" s="272">
        <f t="shared" si="1"/>
        <v>-5.6329754624000001</v>
      </c>
      <c r="L31" s="272">
        <f>15+K31</f>
        <v>9.367024537599999</v>
      </c>
      <c r="M31" s="272" t="str">
        <f t="shared" si="2"/>
        <v/>
      </c>
      <c r="N31" s="430"/>
      <c r="O31" s="9"/>
      <c r="P31" s="9"/>
      <c r="Q31" s="9"/>
      <c r="R31" s="9"/>
      <c r="S31" s="9"/>
      <c r="T31" s="9"/>
      <c r="U31" s="9"/>
      <c r="V31" s="9"/>
      <c r="W31" s="9"/>
      <c r="X31" s="9"/>
      <c r="Y31" s="9"/>
    </row>
    <row r="32" spans="1:25" ht="27" hidden="1" customHeight="1" x14ac:dyDescent="0.35">
      <c r="A32" s="291"/>
      <c r="B32" s="244" t="s">
        <v>302</v>
      </c>
      <c r="C32" s="510">
        <f>+CashFlow_statement!T30</f>
        <v>160</v>
      </c>
      <c r="D32" s="868">
        <f>+C32/((1+F12)^17)</f>
        <v>82.139719336283235</v>
      </c>
      <c r="E32" s="869"/>
      <c r="F32" s="870"/>
      <c r="G32" s="238"/>
      <c r="H32" s="238"/>
      <c r="I32" s="271">
        <f>SUM(D15:E32)</f>
        <v>648.7636918961125</v>
      </c>
      <c r="J32" s="271">
        <f t="shared" si="0"/>
        <v>167.56502744601781</v>
      </c>
      <c r="K32" s="272">
        <f t="shared" si="1"/>
        <v>-6.8982944808960012</v>
      </c>
      <c r="L32" s="272">
        <f>16+K32</f>
        <v>9.1017055191039979</v>
      </c>
      <c r="M32" s="272" t="str">
        <f t="shared" si="2"/>
        <v/>
      </c>
      <c r="N32" s="430"/>
      <c r="O32" s="9"/>
      <c r="P32" s="9"/>
      <c r="Q32" s="9"/>
      <c r="R32" s="9"/>
      <c r="S32" s="9"/>
      <c r="T32" s="9"/>
      <c r="U32" s="9"/>
      <c r="V32" s="9"/>
      <c r="W32" s="9"/>
      <c r="X32" s="9"/>
      <c r="Y32" s="9"/>
    </row>
    <row r="33" spans="1:25" ht="27" hidden="1" customHeight="1" x14ac:dyDescent="0.35">
      <c r="A33" s="291"/>
      <c r="B33" s="244" t="s">
        <v>303</v>
      </c>
      <c r="C33" s="510">
        <f>+CashFlow_statement!U30</f>
        <v>160</v>
      </c>
      <c r="D33" s="868">
        <f>+C33/((1+F12)^18)</f>
        <v>78.9804993618108</v>
      </c>
      <c r="E33" s="869"/>
      <c r="F33" s="870"/>
      <c r="G33" s="238"/>
      <c r="H33" s="238"/>
      <c r="I33" s="271">
        <f>SUM(D15:E33)</f>
        <v>727.74419125792326</v>
      </c>
      <c r="J33" s="271">
        <f t="shared" si="0"/>
        <v>161.12021869809405</v>
      </c>
      <c r="K33" s="272">
        <f t="shared" si="1"/>
        <v>-8.2142262601318432</v>
      </c>
      <c r="L33" s="272">
        <f>17+K33</f>
        <v>8.7857737398681568</v>
      </c>
      <c r="M33" s="272" t="str">
        <f t="shared" si="2"/>
        <v/>
      </c>
      <c r="N33" s="430"/>
      <c r="O33" s="9"/>
      <c r="P33" s="9"/>
      <c r="Q33" s="9"/>
      <c r="R33" s="9"/>
      <c r="S33" s="9"/>
      <c r="T33" s="9"/>
      <c r="U33" s="9"/>
      <c r="V33" s="9"/>
      <c r="W33" s="9"/>
      <c r="X33" s="9"/>
      <c r="Y33" s="9"/>
    </row>
    <row r="34" spans="1:25" ht="27" hidden="1" customHeight="1" x14ac:dyDescent="0.35">
      <c r="A34" s="291"/>
      <c r="B34" s="244" t="s">
        <v>304</v>
      </c>
      <c r="C34" s="510">
        <f>+CashFlow_statement!V30</f>
        <v>160</v>
      </c>
      <c r="D34" s="868">
        <f>+C34/((1+F12)^19)</f>
        <v>75.942787847895005</v>
      </c>
      <c r="E34" s="869"/>
      <c r="F34" s="870"/>
      <c r="G34" s="294"/>
      <c r="H34" s="238"/>
      <c r="I34" s="271">
        <f>SUM(D15:E34)</f>
        <v>803.6869791058183</v>
      </c>
      <c r="J34" s="271">
        <f t="shared" si="0"/>
        <v>154.92328720970579</v>
      </c>
      <c r="K34" s="272">
        <f t="shared" si="1"/>
        <v>-9.5827953105371151</v>
      </c>
      <c r="L34" s="272">
        <f>18+K34</f>
        <v>8.4172046894628849</v>
      </c>
      <c r="M34" s="272" t="str">
        <f t="shared" si="2"/>
        <v/>
      </c>
      <c r="N34" s="430"/>
      <c r="O34" s="9"/>
      <c r="P34" s="9"/>
      <c r="Q34" s="9"/>
      <c r="R34" s="9"/>
      <c r="S34" s="9"/>
      <c r="T34" s="9"/>
      <c r="U34" s="9"/>
      <c r="V34" s="9"/>
      <c r="W34" s="9"/>
      <c r="X34" s="9"/>
      <c r="Y34" s="9"/>
    </row>
    <row r="35" spans="1:25" ht="27" hidden="1" customHeight="1" thickBot="1" x14ac:dyDescent="0.4">
      <c r="A35" s="291"/>
      <c r="B35" s="244" t="s">
        <v>305</v>
      </c>
      <c r="C35" s="510">
        <f>+CashFlow_statement!W30</f>
        <v>160</v>
      </c>
      <c r="D35" s="868">
        <f>+C35/((1+F12)^20)</f>
        <v>73.021911392206732</v>
      </c>
      <c r="E35" s="869"/>
      <c r="F35" s="870"/>
      <c r="G35" s="238"/>
      <c r="H35" s="238"/>
      <c r="I35" s="271">
        <f>SUM(D15:E35)</f>
        <v>876.70889049802508</v>
      </c>
      <c r="J35" s="271">
        <f t="shared" si="0"/>
        <v>148.96469924010174</v>
      </c>
      <c r="K35" s="272">
        <f t="shared" si="1"/>
        <v>-11.0061071229586</v>
      </c>
      <c r="L35" s="272">
        <f>19+K35</f>
        <v>7.9938928770414002</v>
      </c>
      <c r="M35" s="272" t="str">
        <f t="shared" si="2"/>
        <v/>
      </c>
      <c r="N35" s="430"/>
      <c r="O35" s="9"/>
      <c r="P35" s="9"/>
      <c r="Q35" s="9"/>
      <c r="R35" s="9"/>
      <c r="S35" s="9"/>
      <c r="T35" s="9"/>
      <c r="U35" s="9"/>
      <c r="V35" s="9"/>
      <c r="W35" s="9"/>
      <c r="X35" s="9"/>
      <c r="Y35" s="9"/>
    </row>
    <row r="36" spans="1:25" ht="27" customHeight="1" thickTop="1" thickBot="1" x14ac:dyDescent="0.4">
      <c r="A36" s="291"/>
      <c r="B36" s="245" t="str">
        <f>+Translations!A350</f>
        <v>TOTAL</v>
      </c>
      <c r="C36" s="511">
        <f>SUM(C15:C25)</f>
        <v>0</v>
      </c>
      <c r="D36" s="512" t="str">
        <f>+Translations!A397</f>
        <v>Payback:</v>
      </c>
      <c r="E36" s="866" t="str">
        <f>IF(M36&gt;0,CONCATENATE(ROUND(M36,2)," ",Translations!A393),Translations!A394)</f>
        <v>over 10 years</v>
      </c>
      <c r="F36" s="867"/>
      <c r="G36" s="238"/>
      <c r="H36" s="238"/>
      <c r="I36" s="271"/>
      <c r="J36" s="271"/>
      <c r="K36" s="272"/>
      <c r="L36" s="272"/>
      <c r="M36" s="432">
        <f>IF(ISERROR(MIN(M16:M35)),0,MIN(M16:M35))</f>
        <v>0</v>
      </c>
      <c r="N36" s="430"/>
      <c r="O36" s="9"/>
      <c r="P36" s="9"/>
      <c r="Q36" s="9"/>
      <c r="R36" s="9"/>
      <c r="S36" s="9"/>
      <c r="T36" s="9"/>
      <c r="U36" s="9"/>
      <c r="V36" s="9"/>
      <c r="W36" s="9"/>
      <c r="X36" s="9"/>
      <c r="Y36" s="9"/>
    </row>
    <row r="37" spans="1:25" ht="21" hidden="1" customHeight="1" thickTop="1" x14ac:dyDescent="0.35">
      <c r="A37" s="291"/>
      <c r="B37" s="291"/>
      <c r="C37" s="291"/>
      <c r="D37" s="291"/>
      <c r="E37" s="291"/>
      <c r="F37" s="291"/>
      <c r="G37" s="224"/>
      <c r="H37" s="224"/>
      <c r="I37" s="265"/>
      <c r="J37" s="265"/>
      <c r="K37" s="265"/>
      <c r="L37" s="265"/>
      <c r="M37" s="433">
        <f>IF(M36&lt;=10,M36,0)</f>
        <v>0</v>
      </c>
      <c r="N37" s="434"/>
      <c r="O37" s="9"/>
      <c r="P37" s="9"/>
      <c r="Q37" s="9"/>
      <c r="R37" s="9"/>
      <c r="S37" s="9"/>
      <c r="T37" s="9"/>
      <c r="U37" s="9"/>
      <c r="V37" s="9"/>
      <c r="W37" s="9"/>
      <c r="X37" s="9"/>
      <c r="Y37" s="9"/>
    </row>
    <row r="38" spans="1:25" ht="69" customHeight="1" thickTop="1" x14ac:dyDescent="0.35">
      <c r="A38" s="291"/>
      <c r="B38" s="291"/>
      <c r="C38" s="291"/>
      <c r="D38" s="291"/>
      <c r="E38" s="291"/>
      <c r="F38" s="291"/>
      <c r="G38" s="224"/>
      <c r="H38" s="224"/>
      <c r="I38" s="224"/>
      <c r="J38" s="224"/>
      <c r="K38" s="224"/>
      <c r="L38" s="224"/>
      <c r="M38" s="224"/>
      <c r="N38" s="430"/>
      <c r="O38" s="9"/>
      <c r="P38" s="9"/>
      <c r="Q38" s="9"/>
      <c r="R38" s="9"/>
      <c r="S38" s="9"/>
      <c r="T38" s="9"/>
      <c r="U38" s="9"/>
      <c r="V38" s="9"/>
      <c r="W38" s="9"/>
      <c r="X38" s="9"/>
      <c r="Y38" s="9"/>
    </row>
    <row r="39" spans="1:25" ht="12.5" hidden="1" x14ac:dyDescent="0.35">
      <c r="A39" s="291"/>
      <c r="B39" s="9"/>
      <c r="C39" s="9"/>
      <c r="D39" s="9"/>
      <c r="E39" s="9"/>
      <c r="F39" s="9"/>
      <c r="G39" s="291"/>
      <c r="H39" s="291"/>
      <c r="I39" s="291"/>
      <c r="J39" s="291"/>
      <c r="K39" s="291"/>
      <c r="L39" s="238"/>
      <c r="M39" s="291"/>
      <c r="N39" s="9"/>
      <c r="O39" s="9"/>
      <c r="P39" s="9"/>
      <c r="Q39" s="9"/>
      <c r="R39" s="9"/>
      <c r="S39" s="9"/>
      <c r="T39" s="9"/>
      <c r="U39" s="9"/>
      <c r="V39" s="9"/>
      <c r="W39" s="9"/>
      <c r="X39" s="9"/>
      <c r="Y39" s="9"/>
    </row>
    <row r="40" spans="1:25" ht="12.5" hidden="1" x14ac:dyDescent="0.35">
      <c r="A40" s="291"/>
      <c r="B40" s="9"/>
      <c r="C40" s="9"/>
      <c r="D40" s="9"/>
      <c r="E40" s="9"/>
      <c r="F40" s="9"/>
      <c r="G40" s="291"/>
      <c r="H40" s="291"/>
      <c r="I40" s="291"/>
      <c r="J40" s="291"/>
      <c r="K40" s="291"/>
      <c r="L40" s="238"/>
      <c r="M40" s="291"/>
      <c r="N40" s="9"/>
      <c r="O40" s="9"/>
      <c r="P40" s="9"/>
      <c r="Q40" s="9"/>
      <c r="R40" s="9"/>
      <c r="S40" s="9"/>
      <c r="T40" s="9"/>
      <c r="U40" s="9"/>
      <c r="V40" s="9"/>
      <c r="W40" s="9"/>
      <c r="X40" s="9"/>
      <c r="Y40" s="9"/>
    </row>
    <row r="41" spans="1:25" ht="12.5" hidden="1" x14ac:dyDescent="0.35">
      <c r="A41" s="291"/>
      <c r="B41" s="9"/>
      <c r="C41" s="9"/>
      <c r="D41" s="9"/>
      <c r="E41" s="9"/>
      <c r="F41" s="9"/>
      <c r="G41" s="291"/>
      <c r="H41" s="291"/>
      <c r="I41" s="291"/>
      <c r="J41" s="291"/>
      <c r="K41" s="291"/>
      <c r="L41" s="238"/>
      <c r="M41" s="291"/>
      <c r="N41" s="9"/>
      <c r="O41" s="9"/>
      <c r="P41" s="9"/>
      <c r="Q41" s="9"/>
      <c r="R41" s="9"/>
      <c r="S41" s="9"/>
      <c r="T41" s="9"/>
      <c r="U41" s="9"/>
      <c r="V41" s="9"/>
      <c r="W41" s="9"/>
      <c r="X41" s="9"/>
      <c r="Y41" s="9"/>
    </row>
    <row r="42" spans="1:25" ht="12.5" hidden="1" x14ac:dyDescent="0.35">
      <c r="A42" s="291"/>
      <c r="B42" s="9"/>
      <c r="C42" s="9"/>
      <c r="D42" s="9"/>
      <c r="E42" s="9"/>
      <c r="F42" s="9"/>
      <c r="G42" s="291"/>
      <c r="H42" s="291"/>
      <c r="I42" s="291"/>
      <c r="J42" s="291"/>
      <c r="K42" s="291"/>
      <c r="L42" s="238"/>
      <c r="M42" s="291"/>
      <c r="N42" s="9"/>
      <c r="O42" s="9"/>
      <c r="P42" s="9"/>
      <c r="Q42" s="9"/>
      <c r="R42" s="9"/>
      <c r="S42" s="9"/>
      <c r="T42" s="9"/>
      <c r="U42" s="9"/>
      <c r="V42" s="9"/>
      <c r="W42" s="9"/>
      <c r="X42" s="9"/>
      <c r="Y42" s="9"/>
    </row>
    <row r="43" spans="1:25" ht="12.5" hidden="1" x14ac:dyDescent="0.35">
      <c r="A43" s="291"/>
      <c r="B43" s="9"/>
      <c r="C43" s="9"/>
      <c r="D43" s="9"/>
      <c r="E43" s="9"/>
      <c r="F43" s="9"/>
      <c r="G43" s="291"/>
      <c r="H43" s="291"/>
      <c r="I43" s="291"/>
      <c r="J43" s="291"/>
      <c r="K43" s="291"/>
      <c r="L43" s="238"/>
      <c r="M43" s="291"/>
      <c r="N43" s="9"/>
      <c r="O43" s="9"/>
      <c r="P43" s="9"/>
      <c r="Q43" s="9"/>
      <c r="R43" s="9"/>
      <c r="S43" s="9"/>
      <c r="T43" s="9"/>
      <c r="U43" s="9"/>
      <c r="V43" s="9"/>
      <c r="W43" s="9"/>
      <c r="X43" s="9"/>
      <c r="Y43" s="9"/>
    </row>
    <row r="44" spans="1:25" ht="12.5" hidden="1" x14ac:dyDescent="0.35">
      <c r="A44" s="291"/>
      <c r="B44" s="9"/>
      <c r="C44" s="9"/>
      <c r="D44" s="9"/>
      <c r="E44" s="9"/>
      <c r="F44" s="9"/>
      <c r="G44" s="291"/>
      <c r="H44" s="291"/>
      <c r="I44" s="291"/>
      <c r="J44" s="291"/>
      <c r="K44" s="291"/>
      <c r="L44" s="238"/>
      <c r="M44" s="291"/>
      <c r="N44" s="9"/>
      <c r="O44" s="9"/>
      <c r="P44" s="9"/>
      <c r="Q44" s="9"/>
      <c r="R44" s="9"/>
      <c r="S44" s="9"/>
      <c r="T44" s="9"/>
      <c r="U44" s="9"/>
      <c r="V44" s="9"/>
      <c r="W44" s="9"/>
      <c r="X44" s="9"/>
      <c r="Y44" s="9"/>
    </row>
    <row r="45" spans="1:25" ht="12.5" hidden="1" x14ac:dyDescent="0.35">
      <c r="A45" s="291"/>
      <c r="B45" s="9"/>
      <c r="C45" s="9"/>
      <c r="D45" s="9"/>
      <c r="E45" s="9"/>
      <c r="F45" s="9"/>
      <c r="G45" s="291"/>
      <c r="H45" s="291"/>
      <c r="I45" s="291"/>
      <c r="J45" s="291"/>
      <c r="K45" s="291"/>
      <c r="L45" s="238"/>
      <c r="M45" s="291"/>
      <c r="N45" s="9"/>
      <c r="O45" s="9"/>
      <c r="P45" s="9"/>
      <c r="Q45" s="9"/>
      <c r="R45" s="9"/>
      <c r="S45" s="9"/>
      <c r="T45" s="9"/>
      <c r="U45" s="9"/>
      <c r="V45" s="9"/>
      <c r="W45" s="9"/>
      <c r="X45" s="9"/>
      <c r="Y45" s="9"/>
    </row>
    <row r="46" spans="1:25" ht="12.5" hidden="1" x14ac:dyDescent="0.35">
      <c r="A46" s="291"/>
      <c r="B46" s="9"/>
      <c r="C46" s="9"/>
      <c r="D46" s="9"/>
      <c r="E46" s="9"/>
      <c r="F46" s="9"/>
      <c r="G46" s="291"/>
      <c r="H46" s="291"/>
      <c r="I46" s="291"/>
      <c r="J46" s="291"/>
      <c r="K46" s="291"/>
      <c r="L46" s="238"/>
      <c r="M46" s="291"/>
      <c r="N46" s="9"/>
      <c r="O46" s="9"/>
      <c r="P46" s="9"/>
      <c r="Q46" s="9"/>
      <c r="R46" s="9"/>
      <c r="S46" s="9"/>
      <c r="T46" s="9"/>
      <c r="U46" s="9"/>
      <c r="V46" s="9"/>
      <c r="W46" s="9"/>
      <c r="X46" s="9"/>
      <c r="Y46" s="9"/>
    </row>
    <row r="47" spans="1:25" ht="12.5" hidden="1" x14ac:dyDescent="0.35">
      <c r="A47" s="291"/>
      <c r="B47" s="9"/>
      <c r="C47" s="9"/>
      <c r="D47" s="9"/>
      <c r="E47" s="9"/>
      <c r="F47" s="9"/>
      <c r="G47" s="291"/>
      <c r="H47" s="291"/>
      <c r="I47" s="291"/>
      <c r="J47" s="291"/>
      <c r="K47" s="291"/>
      <c r="L47" s="238"/>
      <c r="M47" s="291"/>
      <c r="N47" s="9"/>
      <c r="O47" s="9"/>
      <c r="P47" s="9"/>
      <c r="Q47" s="9"/>
      <c r="R47" s="9"/>
      <c r="S47" s="9"/>
      <c r="T47" s="9"/>
      <c r="U47" s="9"/>
      <c r="V47" s="9"/>
      <c r="W47" s="9"/>
      <c r="X47" s="9"/>
      <c r="Y47" s="9"/>
    </row>
    <row r="48" spans="1:25" ht="12.5" hidden="1" x14ac:dyDescent="0.35">
      <c r="A48" s="291"/>
      <c r="B48" s="9"/>
      <c r="C48" s="9"/>
      <c r="D48" s="9"/>
      <c r="E48" s="9"/>
      <c r="F48" s="9"/>
      <c r="G48" s="291"/>
      <c r="H48" s="291"/>
      <c r="I48" s="291"/>
      <c r="J48" s="291"/>
      <c r="K48" s="291"/>
      <c r="L48" s="238"/>
      <c r="M48" s="291"/>
      <c r="N48" s="9"/>
      <c r="O48" s="9"/>
      <c r="P48" s="9"/>
      <c r="Q48" s="9"/>
      <c r="R48" s="9"/>
      <c r="S48" s="9"/>
      <c r="T48" s="9"/>
      <c r="U48" s="9"/>
      <c r="V48" s="9"/>
      <c r="W48" s="9"/>
      <c r="X48" s="9"/>
      <c r="Y48" s="9"/>
    </row>
    <row r="49" spans="1:25" ht="12.5" hidden="1" x14ac:dyDescent="0.35">
      <c r="A49" s="291"/>
      <c r="B49" s="9"/>
      <c r="C49" s="9"/>
      <c r="D49" s="9"/>
      <c r="E49" s="9"/>
      <c r="F49" s="9"/>
      <c r="G49" s="291"/>
      <c r="H49" s="291"/>
      <c r="I49" s="291"/>
      <c r="J49" s="291"/>
      <c r="K49" s="291"/>
      <c r="L49" s="238"/>
      <c r="M49" s="291"/>
      <c r="N49" s="9"/>
      <c r="O49" s="9"/>
      <c r="P49" s="9"/>
      <c r="Q49" s="9"/>
      <c r="R49" s="9"/>
      <c r="S49" s="9"/>
      <c r="T49" s="9"/>
      <c r="U49" s="9"/>
      <c r="V49" s="9"/>
      <c r="W49" s="9"/>
      <c r="X49" s="9"/>
      <c r="Y49" s="9"/>
    </row>
    <row r="50" spans="1:25" ht="12.5" hidden="1" x14ac:dyDescent="0.35">
      <c r="A50" s="291"/>
      <c r="B50" s="9"/>
      <c r="C50" s="9"/>
      <c r="D50" s="9"/>
      <c r="E50" s="9"/>
      <c r="F50" s="9"/>
      <c r="G50" s="291"/>
      <c r="H50" s="291"/>
      <c r="I50" s="291"/>
      <c r="J50" s="291"/>
      <c r="K50" s="291"/>
      <c r="L50" s="238"/>
      <c r="M50" s="291"/>
      <c r="N50" s="9"/>
      <c r="O50" s="9"/>
      <c r="P50" s="9"/>
      <c r="Q50" s="9"/>
      <c r="R50" s="9"/>
      <c r="S50" s="9"/>
      <c r="T50" s="9"/>
      <c r="U50" s="9"/>
      <c r="V50" s="9"/>
      <c r="W50" s="9"/>
      <c r="X50" s="9"/>
      <c r="Y50" s="9"/>
    </row>
    <row r="51" spans="1:25" ht="12.5" hidden="1" x14ac:dyDescent="0.35">
      <c r="A51" s="291"/>
      <c r="B51" s="9"/>
      <c r="C51" s="9"/>
      <c r="D51" s="9"/>
      <c r="E51" s="9"/>
      <c r="F51" s="9"/>
      <c r="G51" s="291"/>
      <c r="H51" s="291"/>
      <c r="I51" s="291"/>
      <c r="J51" s="291"/>
      <c r="K51" s="291"/>
      <c r="L51" s="238"/>
      <c r="M51" s="291"/>
      <c r="N51" s="9"/>
      <c r="O51" s="9"/>
      <c r="P51" s="9"/>
      <c r="Q51" s="9"/>
      <c r="R51" s="9"/>
      <c r="S51" s="9"/>
      <c r="T51" s="9"/>
      <c r="U51" s="9"/>
      <c r="V51" s="9"/>
      <c r="W51" s="9"/>
      <c r="X51" s="9"/>
      <c r="Y51" s="9"/>
    </row>
    <row r="52" spans="1:25" ht="12.5" hidden="1" x14ac:dyDescent="0.35">
      <c r="A52" s="291"/>
      <c r="B52" s="9"/>
      <c r="C52" s="9"/>
      <c r="D52" s="9"/>
      <c r="E52" s="9"/>
      <c r="F52" s="9"/>
      <c r="G52" s="291"/>
      <c r="H52" s="291"/>
      <c r="I52" s="291"/>
      <c r="J52" s="291"/>
      <c r="K52" s="291"/>
      <c r="L52" s="238"/>
      <c r="M52" s="291"/>
      <c r="N52" s="9"/>
      <c r="O52" s="9"/>
      <c r="P52" s="9"/>
      <c r="Q52" s="9"/>
      <c r="R52" s="9"/>
      <c r="S52" s="9"/>
      <c r="T52" s="9"/>
      <c r="U52" s="9"/>
      <c r="V52" s="9"/>
      <c r="W52" s="9"/>
      <c r="X52" s="9"/>
      <c r="Y52" s="9"/>
    </row>
    <row r="53" spans="1:25" ht="12.5" hidden="1" x14ac:dyDescent="0.35">
      <c r="A53" s="291"/>
      <c r="B53" s="9"/>
      <c r="C53" s="9"/>
      <c r="D53" s="9"/>
      <c r="E53" s="9"/>
      <c r="F53" s="9"/>
      <c r="G53" s="291"/>
      <c r="H53" s="291"/>
      <c r="I53" s="291"/>
      <c r="J53" s="291"/>
      <c r="K53" s="291"/>
      <c r="L53" s="238"/>
      <c r="M53" s="291"/>
      <c r="N53" s="9"/>
      <c r="O53" s="9"/>
      <c r="P53" s="9"/>
      <c r="Q53" s="9"/>
      <c r="R53" s="9"/>
      <c r="S53" s="9"/>
      <c r="T53" s="9"/>
      <c r="U53" s="9"/>
      <c r="V53" s="9"/>
      <c r="W53" s="9"/>
      <c r="X53" s="9"/>
      <c r="Y53" s="9"/>
    </row>
    <row r="54" spans="1:25" ht="12.5" hidden="1" x14ac:dyDescent="0.35">
      <c r="A54" s="291"/>
      <c r="B54" s="9"/>
      <c r="C54" s="9"/>
      <c r="D54" s="9"/>
      <c r="E54" s="9"/>
      <c r="F54" s="9"/>
      <c r="G54" s="291"/>
      <c r="H54" s="291"/>
      <c r="I54" s="291"/>
      <c r="J54" s="291"/>
      <c r="K54" s="291"/>
      <c r="L54" s="238"/>
      <c r="M54" s="291"/>
      <c r="N54" s="9"/>
      <c r="O54" s="9"/>
      <c r="P54" s="9"/>
      <c r="Q54" s="9"/>
      <c r="R54" s="9"/>
      <c r="S54" s="9"/>
      <c r="T54" s="9"/>
      <c r="U54" s="9"/>
      <c r="V54" s="9"/>
      <c r="W54" s="9"/>
      <c r="X54" s="9"/>
      <c r="Y54" s="9"/>
    </row>
    <row r="55" spans="1:25" ht="12.5" hidden="1" x14ac:dyDescent="0.35">
      <c r="A55" s="291"/>
      <c r="B55" s="9"/>
      <c r="C55" s="9"/>
      <c r="D55" s="9"/>
      <c r="E55" s="9"/>
      <c r="F55" s="9"/>
      <c r="G55" s="291"/>
      <c r="H55" s="291"/>
      <c r="I55" s="291"/>
      <c r="J55" s="291"/>
      <c r="K55" s="291"/>
      <c r="L55" s="238"/>
      <c r="M55" s="291"/>
      <c r="N55" s="9"/>
      <c r="O55" s="9"/>
      <c r="P55" s="9"/>
      <c r="Q55" s="9"/>
      <c r="R55" s="9"/>
      <c r="S55" s="9"/>
      <c r="T55" s="9"/>
      <c r="U55" s="9"/>
      <c r="V55" s="9"/>
      <c r="W55" s="9"/>
      <c r="X55" s="9"/>
      <c r="Y55" s="9"/>
    </row>
    <row r="56" spans="1:25" ht="12.5" hidden="1" x14ac:dyDescent="0.35">
      <c r="A56" s="291"/>
      <c r="B56" s="9"/>
      <c r="C56" s="9"/>
      <c r="D56" s="9"/>
      <c r="E56" s="9"/>
      <c r="F56" s="9"/>
      <c r="G56" s="291"/>
      <c r="H56" s="291"/>
      <c r="I56" s="291"/>
      <c r="J56" s="291"/>
      <c r="K56" s="291"/>
      <c r="L56" s="238"/>
      <c r="M56" s="291"/>
      <c r="N56" s="9"/>
      <c r="O56" s="9"/>
      <c r="P56" s="9"/>
      <c r="Q56" s="9"/>
      <c r="R56" s="9"/>
      <c r="S56" s="9"/>
      <c r="T56" s="9"/>
      <c r="U56" s="9"/>
      <c r="V56" s="9"/>
      <c r="W56" s="9"/>
      <c r="X56" s="9"/>
      <c r="Y56" s="9"/>
    </row>
    <row r="57" spans="1:25" ht="12.5" hidden="1" x14ac:dyDescent="0.35">
      <c r="A57" s="291"/>
      <c r="B57" s="9"/>
      <c r="C57" s="9"/>
      <c r="D57" s="9"/>
      <c r="E57" s="9"/>
      <c r="F57" s="9"/>
      <c r="G57" s="291"/>
      <c r="H57" s="291"/>
      <c r="I57" s="291"/>
      <c r="J57" s="291"/>
      <c r="K57" s="291"/>
      <c r="L57" s="238"/>
      <c r="M57" s="291"/>
      <c r="N57" s="9"/>
      <c r="O57" s="9"/>
      <c r="P57" s="9"/>
      <c r="Q57" s="9"/>
      <c r="R57" s="9"/>
      <c r="S57" s="9"/>
      <c r="T57" s="9"/>
      <c r="U57" s="9"/>
      <c r="V57" s="9"/>
      <c r="W57" s="9"/>
      <c r="X57" s="9"/>
      <c r="Y57" s="9"/>
    </row>
    <row r="58" spans="1:25" ht="12.5" hidden="1" x14ac:dyDescent="0.35">
      <c r="A58" s="291"/>
      <c r="B58" s="9"/>
      <c r="C58" s="9"/>
      <c r="D58" s="9"/>
      <c r="E58" s="9"/>
      <c r="F58" s="9"/>
      <c r="G58" s="291"/>
      <c r="H58" s="291"/>
      <c r="I58" s="291"/>
      <c r="J58" s="291"/>
      <c r="K58" s="291"/>
      <c r="L58" s="238"/>
      <c r="M58" s="291"/>
      <c r="N58" s="9"/>
      <c r="O58" s="9"/>
      <c r="P58" s="9"/>
      <c r="Q58" s="9"/>
      <c r="R58" s="9"/>
      <c r="S58" s="9"/>
      <c r="T58" s="9"/>
      <c r="U58" s="9"/>
      <c r="V58" s="9"/>
      <c r="W58" s="9"/>
      <c r="X58" s="9"/>
      <c r="Y58" s="9"/>
    </row>
    <row r="59" spans="1:25" ht="12.5" hidden="1" x14ac:dyDescent="0.35">
      <c r="A59" s="291"/>
      <c r="B59" s="9"/>
      <c r="C59" s="9"/>
      <c r="D59" s="9"/>
      <c r="E59" s="9"/>
      <c r="F59" s="9"/>
      <c r="G59" s="291"/>
      <c r="H59" s="291"/>
      <c r="I59" s="291"/>
      <c r="J59" s="291"/>
      <c r="K59" s="291"/>
      <c r="L59" s="238"/>
      <c r="M59" s="291"/>
      <c r="N59" s="9"/>
      <c r="O59" s="9"/>
      <c r="P59" s="9"/>
      <c r="Q59" s="9"/>
      <c r="R59" s="9"/>
      <c r="S59" s="9"/>
      <c r="T59" s="9"/>
      <c r="U59" s="9"/>
      <c r="V59" s="9"/>
      <c r="W59" s="9"/>
      <c r="X59" s="9"/>
      <c r="Y59" s="9"/>
    </row>
    <row r="60" spans="1:25" ht="12.5" hidden="1" x14ac:dyDescent="0.35">
      <c r="A60" s="291"/>
      <c r="B60" s="9"/>
      <c r="C60" s="9"/>
      <c r="D60" s="9"/>
      <c r="E60" s="9"/>
      <c r="F60" s="9"/>
      <c r="G60" s="291"/>
      <c r="H60" s="291"/>
      <c r="I60" s="291"/>
      <c r="J60" s="291"/>
      <c r="K60" s="291"/>
      <c r="L60" s="238"/>
      <c r="M60" s="291"/>
      <c r="N60" s="9"/>
      <c r="O60" s="9"/>
      <c r="P60" s="9"/>
      <c r="Q60" s="9"/>
      <c r="R60" s="9"/>
      <c r="S60" s="9"/>
      <c r="T60" s="9"/>
      <c r="U60" s="9"/>
      <c r="V60" s="9"/>
      <c r="W60" s="9"/>
      <c r="X60" s="9"/>
      <c r="Y60" s="9"/>
    </row>
    <row r="61" spans="1:25" ht="12.5" hidden="1" x14ac:dyDescent="0.35">
      <c r="A61" s="291"/>
      <c r="B61" s="9"/>
      <c r="C61" s="9"/>
      <c r="D61" s="9"/>
      <c r="E61" s="9"/>
      <c r="F61" s="9"/>
      <c r="G61" s="291"/>
      <c r="H61" s="291"/>
      <c r="I61" s="291"/>
      <c r="J61" s="291"/>
      <c r="K61" s="291"/>
      <c r="L61" s="238"/>
      <c r="M61" s="291"/>
      <c r="N61" s="9"/>
      <c r="O61" s="9"/>
      <c r="P61" s="9"/>
      <c r="Q61" s="9"/>
      <c r="R61" s="9"/>
      <c r="S61" s="9"/>
      <c r="T61" s="9"/>
      <c r="U61" s="9"/>
      <c r="V61" s="9"/>
      <c r="W61" s="9"/>
      <c r="X61" s="9"/>
      <c r="Y61" s="9"/>
    </row>
    <row r="62" spans="1:25" ht="12.5" hidden="1" x14ac:dyDescent="0.35">
      <c r="A62" s="291"/>
      <c r="B62" s="9"/>
      <c r="C62" s="9"/>
      <c r="D62" s="9"/>
      <c r="E62" s="9"/>
      <c r="F62" s="9"/>
      <c r="G62" s="291"/>
      <c r="H62" s="291"/>
      <c r="I62" s="291"/>
      <c r="J62" s="291"/>
      <c r="K62" s="291"/>
      <c r="L62" s="238"/>
      <c r="M62" s="291"/>
      <c r="N62" s="9"/>
      <c r="O62" s="9"/>
      <c r="P62" s="9"/>
      <c r="Q62" s="9"/>
      <c r="R62" s="9"/>
      <c r="S62" s="9"/>
      <c r="T62" s="9"/>
      <c r="U62" s="9"/>
      <c r="V62" s="9"/>
      <c r="W62" s="9"/>
      <c r="X62" s="9"/>
      <c r="Y62" s="9"/>
    </row>
    <row r="63" spans="1:25" ht="12.5" hidden="1" x14ac:dyDescent="0.35">
      <c r="A63" s="291"/>
      <c r="B63" s="9"/>
      <c r="C63" s="9"/>
      <c r="D63" s="9"/>
      <c r="E63" s="9"/>
      <c r="F63" s="9"/>
      <c r="G63" s="291"/>
      <c r="H63" s="291"/>
      <c r="I63" s="291"/>
      <c r="J63" s="291"/>
      <c r="K63" s="291"/>
      <c r="L63" s="238"/>
      <c r="M63" s="291"/>
      <c r="N63" s="9"/>
      <c r="O63" s="9"/>
      <c r="P63" s="9"/>
      <c r="Q63" s="9"/>
      <c r="R63" s="9"/>
      <c r="S63" s="9"/>
      <c r="T63" s="9"/>
      <c r="U63" s="9"/>
      <c r="V63" s="9"/>
      <c r="W63" s="9"/>
      <c r="X63" s="9"/>
      <c r="Y63" s="9"/>
    </row>
    <row r="64" spans="1:25" ht="12.5" hidden="1" x14ac:dyDescent="0.35">
      <c r="A64" s="291"/>
      <c r="B64" s="9"/>
      <c r="C64" s="9"/>
      <c r="D64" s="9"/>
      <c r="E64" s="9"/>
      <c r="F64" s="9"/>
      <c r="G64" s="291"/>
      <c r="H64" s="291"/>
      <c r="I64" s="291"/>
      <c r="J64" s="291"/>
      <c r="K64" s="291"/>
      <c r="L64" s="238"/>
      <c r="M64" s="291"/>
      <c r="N64" s="9"/>
      <c r="O64" s="9"/>
      <c r="P64" s="9"/>
      <c r="Q64" s="9"/>
      <c r="R64" s="9"/>
      <c r="S64" s="9"/>
      <c r="T64" s="9"/>
      <c r="U64" s="9"/>
      <c r="V64" s="9"/>
      <c r="W64" s="9"/>
      <c r="X64" s="9"/>
      <c r="Y64" s="9"/>
    </row>
    <row r="65" spans="1:25" ht="12.5" hidden="1" x14ac:dyDescent="0.35">
      <c r="A65" s="291"/>
      <c r="B65" s="9"/>
      <c r="C65" s="9"/>
      <c r="D65" s="9"/>
      <c r="E65" s="9"/>
      <c r="F65" s="9"/>
      <c r="G65" s="291"/>
      <c r="H65" s="291"/>
      <c r="I65" s="291"/>
      <c r="J65" s="291"/>
      <c r="K65" s="291"/>
      <c r="L65" s="238"/>
      <c r="M65" s="291"/>
      <c r="N65" s="9"/>
      <c r="O65" s="9"/>
      <c r="P65" s="9"/>
      <c r="Q65" s="9"/>
      <c r="R65" s="9"/>
      <c r="S65" s="9"/>
      <c r="T65" s="9"/>
      <c r="U65" s="9"/>
      <c r="V65" s="9"/>
      <c r="W65" s="9"/>
      <c r="X65" s="9"/>
      <c r="Y65" s="9"/>
    </row>
    <row r="66" spans="1:25" ht="12.5" hidden="1" x14ac:dyDescent="0.35">
      <c r="A66" s="291"/>
      <c r="B66" s="9"/>
      <c r="C66" s="9"/>
      <c r="D66" s="9"/>
      <c r="E66" s="9"/>
      <c r="F66" s="9"/>
      <c r="G66" s="291"/>
      <c r="H66" s="291"/>
      <c r="I66" s="291"/>
      <c r="J66" s="291"/>
      <c r="K66" s="291"/>
      <c r="L66" s="238"/>
      <c r="M66" s="291"/>
      <c r="N66" s="9"/>
      <c r="O66" s="9"/>
      <c r="P66" s="9"/>
      <c r="Q66" s="9"/>
      <c r="R66" s="9"/>
      <c r="S66" s="9"/>
      <c r="T66" s="9"/>
      <c r="U66" s="9"/>
      <c r="V66" s="9"/>
      <c r="W66" s="9"/>
      <c r="X66" s="9"/>
      <c r="Y66" s="9"/>
    </row>
    <row r="67" spans="1:25" ht="12.5" hidden="1" x14ac:dyDescent="0.35">
      <c r="A67" s="291"/>
      <c r="B67" s="9"/>
      <c r="C67" s="9"/>
      <c r="D67" s="9"/>
      <c r="E67" s="9"/>
      <c r="F67" s="9"/>
      <c r="G67" s="291"/>
      <c r="H67" s="291"/>
      <c r="I67" s="291"/>
      <c r="J67" s="291"/>
      <c r="K67" s="291"/>
      <c r="L67" s="238"/>
      <c r="M67" s="291"/>
      <c r="N67" s="9"/>
      <c r="O67" s="9"/>
      <c r="P67" s="9"/>
      <c r="Q67" s="9"/>
      <c r="R67" s="9"/>
      <c r="S67" s="9"/>
      <c r="T67" s="9"/>
      <c r="U67" s="9"/>
      <c r="V67" s="9"/>
      <c r="W67" s="9"/>
      <c r="X67" s="9"/>
      <c r="Y67" s="9"/>
    </row>
    <row r="68" spans="1:25" ht="12.5" hidden="1" x14ac:dyDescent="0.35">
      <c r="A68" s="291"/>
      <c r="B68" s="9"/>
      <c r="C68" s="9"/>
      <c r="D68" s="9"/>
      <c r="E68" s="9"/>
      <c r="F68" s="9"/>
      <c r="G68" s="291"/>
      <c r="H68" s="291"/>
      <c r="I68" s="291"/>
      <c r="J68" s="291"/>
      <c r="K68" s="291"/>
      <c r="L68" s="238"/>
      <c r="M68" s="291"/>
      <c r="N68" s="9"/>
      <c r="O68" s="9"/>
      <c r="P68" s="9"/>
      <c r="Q68" s="9"/>
      <c r="R68" s="9"/>
      <c r="S68" s="9"/>
      <c r="T68" s="9"/>
      <c r="U68" s="9"/>
      <c r="V68" s="9"/>
      <c r="W68" s="9"/>
      <c r="X68" s="9"/>
      <c r="Y68" s="9"/>
    </row>
    <row r="69" spans="1:25" ht="12.5" hidden="1" x14ac:dyDescent="0.35">
      <c r="A69" s="291"/>
      <c r="B69" s="9"/>
      <c r="C69" s="9"/>
      <c r="D69" s="9"/>
      <c r="E69" s="9"/>
      <c r="F69" s="9"/>
      <c r="G69" s="291"/>
      <c r="H69" s="291"/>
      <c r="I69" s="291"/>
      <c r="J69" s="291"/>
      <c r="K69" s="291"/>
      <c r="L69" s="238"/>
      <c r="M69" s="291"/>
      <c r="N69" s="9"/>
      <c r="O69" s="9"/>
      <c r="P69" s="9"/>
      <c r="Q69" s="9"/>
      <c r="R69" s="9"/>
      <c r="S69" s="9"/>
      <c r="T69" s="9"/>
      <c r="U69" s="9"/>
      <c r="V69" s="9"/>
      <c r="W69" s="9"/>
      <c r="X69" s="9"/>
      <c r="Y69" s="9"/>
    </row>
    <row r="70" spans="1:25" ht="12.5" hidden="1" x14ac:dyDescent="0.35">
      <c r="A70" s="291"/>
      <c r="B70" s="9"/>
      <c r="C70" s="9"/>
      <c r="D70" s="9"/>
      <c r="E70" s="9"/>
      <c r="F70" s="9"/>
      <c r="G70" s="291"/>
      <c r="H70" s="291"/>
      <c r="I70" s="291"/>
      <c r="J70" s="291"/>
      <c r="K70" s="291"/>
      <c r="L70" s="238"/>
      <c r="M70" s="291"/>
      <c r="N70" s="9"/>
      <c r="O70" s="9"/>
      <c r="P70" s="9"/>
      <c r="Q70" s="9"/>
      <c r="R70" s="9"/>
      <c r="S70" s="9"/>
      <c r="T70" s="9"/>
      <c r="U70" s="9"/>
      <c r="V70" s="9"/>
      <c r="W70" s="9"/>
      <c r="X70" s="9"/>
      <c r="Y70" s="9"/>
    </row>
    <row r="71" spans="1:25" ht="12.5" hidden="1" x14ac:dyDescent="0.35">
      <c r="A71" s="291"/>
      <c r="B71" s="9"/>
      <c r="C71" s="9"/>
      <c r="D71" s="9"/>
      <c r="E71" s="9"/>
      <c r="F71" s="9"/>
      <c r="G71" s="291"/>
      <c r="H71" s="291"/>
      <c r="I71" s="291"/>
      <c r="J71" s="291"/>
      <c r="K71" s="291"/>
      <c r="L71" s="238"/>
      <c r="M71" s="291"/>
      <c r="N71" s="9"/>
      <c r="O71" s="9"/>
      <c r="P71" s="9"/>
      <c r="Q71" s="9"/>
      <c r="R71" s="9"/>
      <c r="S71" s="9"/>
      <c r="T71" s="9"/>
      <c r="U71" s="9"/>
      <c r="V71" s="9"/>
      <c r="W71" s="9"/>
      <c r="X71" s="9"/>
      <c r="Y71" s="9"/>
    </row>
    <row r="72" spans="1:25" ht="12.5" hidden="1" x14ac:dyDescent="0.35">
      <c r="A72" s="291"/>
      <c r="B72" s="9"/>
      <c r="C72" s="9"/>
      <c r="D72" s="9"/>
      <c r="E72" s="9"/>
      <c r="F72" s="9"/>
      <c r="G72" s="291"/>
      <c r="H72" s="291"/>
      <c r="I72" s="291"/>
      <c r="J72" s="291"/>
      <c r="K72" s="291"/>
      <c r="L72" s="238"/>
      <c r="M72" s="291"/>
      <c r="N72" s="9"/>
      <c r="O72" s="9"/>
      <c r="P72" s="9"/>
      <c r="Q72" s="9"/>
      <c r="R72" s="9"/>
      <c r="S72" s="9"/>
      <c r="T72" s="9"/>
      <c r="U72" s="9"/>
      <c r="V72" s="9"/>
      <c r="W72" s="9"/>
      <c r="X72" s="9"/>
      <c r="Y72" s="9"/>
    </row>
    <row r="73" spans="1:25" ht="12.5" hidden="1" x14ac:dyDescent="0.35">
      <c r="A73" s="291"/>
      <c r="B73" s="9"/>
      <c r="C73" s="9"/>
      <c r="D73" s="9"/>
      <c r="E73" s="9"/>
      <c r="F73" s="9"/>
      <c r="G73" s="291"/>
      <c r="H73" s="291"/>
      <c r="I73" s="291"/>
      <c r="J73" s="291"/>
      <c r="K73" s="291"/>
      <c r="L73" s="238"/>
      <c r="M73" s="291"/>
      <c r="N73" s="9"/>
      <c r="O73" s="9"/>
      <c r="P73" s="9"/>
      <c r="Q73" s="9"/>
      <c r="R73" s="9"/>
      <c r="S73" s="9"/>
      <c r="T73" s="9"/>
      <c r="U73" s="9"/>
      <c r="V73" s="9"/>
      <c r="W73" s="9"/>
      <c r="X73" s="9"/>
      <c r="Y73" s="9"/>
    </row>
    <row r="74" spans="1:25" ht="12.5" hidden="1" x14ac:dyDescent="0.35">
      <c r="A74" s="291"/>
      <c r="B74" s="9"/>
      <c r="C74" s="9"/>
      <c r="D74" s="9"/>
      <c r="E74" s="9"/>
      <c r="F74" s="9"/>
      <c r="G74" s="291"/>
      <c r="H74" s="291"/>
      <c r="I74" s="291"/>
      <c r="J74" s="291"/>
      <c r="K74" s="291"/>
      <c r="L74" s="238"/>
      <c r="M74" s="291"/>
      <c r="N74" s="9"/>
      <c r="O74" s="9"/>
      <c r="P74" s="9"/>
      <c r="Q74" s="9"/>
      <c r="R74" s="9"/>
      <c r="S74" s="9"/>
      <c r="T74" s="9"/>
      <c r="U74" s="9"/>
      <c r="V74" s="9"/>
      <c r="W74" s="9"/>
      <c r="X74" s="9"/>
      <c r="Y74" s="9"/>
    </row>
    <row r="75" spans="1:25" ht="12.5" hidden="1" x14ac:dyDescent="0.35">
      <c r="A75" s="291"/>
      <c r="B75" s="9"/>
      <c r="C75" s="9"/>
      <c r="D75" s="9"/>
      <c r="E75" s="9"/>
      <c r="F75" s="9"/>
      <c r="G75" s="291"/>
      <c r="H75" s="291"/>
      <c r="I75" s="291"/>
      <c r="J75" s="291"/>
      <c r="K75" s="291"/>
      <c r="L75" s="238"/>
      <c r="M75" s="291"/>
      <c r="N75" s="9"/>
      <c r="O75" s="9"/>
      <c r="P75" s="9"/>
      <c r="Q75" s="9"/>
      <c r="R75" s="9"/>
      <c r="S75" s="9"/>
      <c r="T75" s="9"/>
      <c r="U75" s="9"/>
      <c r="V75" s="9"/>
      <c r="W75" s="9"/>
      <c r="X75" s="9"/>
      <c r="Y75" s="9"/>
    </row>
    <row r="76" spans="1:25" ht="12.5" hidden="1" x14ac:dyDescent="0.35">
      <c r="A76" s="291"/>
      <c r="B76" s="9"/>
      <c r="C76" s="9"/>
      <c r="D76" s="9"/>
      <c r="E76" s="9"/>
      <c r="F76" s="9"/>
      <c r="G76" s="291"/>
      <c r="H76" s="291"/>
      <c r="I76" s="291"/>
      <c r="J76" s="291"/>
      <c r="K76" s="291"/>
      <c r="L76" s="238"/>
      <c r="M76" s="291"/>
      <c r="N76" s="9"/>
      <c r="O76" s="9"/>
      <c r="P76" s="9"/>
      <c r="Q76" s="9"/>
      <c r="R76" s="9"/>
      <c r="S76" s="9"/>
      <c r="T76" s="9"/>
      <c r="U76" s="9"/>
      <c r="V76" s="9"/>
      <c r="W76" s="9"/>
      <c r="X76" s="9"/>
      <c r="Y76" s="9"/>
    </row>
    <row r="77" spans="1:25" ht="12.5" hidden="1" x14ac:dyDescent="0.35">
      <c r="A77" s="291"/>
      <c r="B77" s="9"/>
      <c r="C77" s="9"/>
      <c r="D77" s="9"/>
      <c r="E77" s="9"/>
      <c r="F77" s="9"/>
      <c r="G77" s="291"/>
      <c r="H77" s="291"/>
      <c r="I77" s="291"/>
      <c r="J77" s="291"/>
      <c r="K77" s="291"/>
      <c r="L77" s="238"/>
      <c r="M77" s="291"/>
      <c r="N77" s="9"/>
      <c r="O77" s="9"/>
      <c r="P77" s="9"/>
      <c r="Q77" s="9"/>
      <c r="R77" s="9"/>
      <c r="S77" s="9"/>
      <c r="T77" s="9"/>
      <c r="U77" s="9"/>
      <c r="V77" s="9"/>
      <c r="W77" s="9"/>
      <c r="X77" s="9"/>
      <c r="Y77" s="9"/>
    </row>
    <row r="78" spans="1:25" ht="12.5" hidden="1" x14ac:dyDescent="0.35">
      <c r="A78" s="291"/>
      <c r="B78" s="9"/>
      <c r="C78" s="9"/>
      <c r="D78" s="9"/>
      <c r="E78" s="9"/>
      <c r="F78" s="9"/>
      <c r="G78" s="291"/>
      <c r="H78" s="291"/>
      <c r="I78" s="291"/>
      <c r="J78" s="291"/>
      <c r="K78" s="291"/>
      <c r="L78" s="238"/>
      <c r="M78" s="291"/>
      <c r="N78" s="9"/>
      <c r="O78" s="9"/>
      <c r="P78" s="9"/>
      <c r="Q78" s="9"/>
      <c r="R78" s="9"/>
      <c r="S78" s="9"/>
      <c r="T78" s="9"/>
      <c r="U78" s="9"/>
      <c r="V78" s="9"/>
      <c r="W78" s="9"/>
      <c r="X78" s="9"/>
      <c r="Y78" s="9"/>
    </row>
    <row r="79" spans="1:25" ht="12.5" hidden="1" x14ac:dyDescent="0.35">
      <c r="A79" s="291"/>
      <c r="B79" s="9"/>
      <c r="C79" s="9"/>
      <c r="D79" s="9"/>
      <c r="E79" s="9"/>
      <c r="F79" s="9"/>
      <c r="G79" s="291"/>
      <c r="H79" s="291"/>
      <c r="I79" s="291"/>
      <c r="J79" s="291"/>
      <c r="K79" s="291"/>
      <c r="L79" s="238"/>
      <c r="M79" s="291"/>
      <c r="N79" s="9"/>
      <c r="O79" s="9"/>
      <c r="P79" s="9"/>
      <c r="Q79" s="9"/>
      <c r="R79" s="9"/>
      <c r="S79" s="9"/>
      <c r="T79" s="9"/>
      <c r="U79" s="9"/>
      <c r="V79" s="9"/>
      <c r="W79" s="9"/>
      <c r="X79" s="9"/>
      <c r="Y79" s="9"/>
    </row>
    <row r="80" spans="1:25" ht="12.5" hidden="1" x14ac:dyDescent="0.35">
      <c r="A80" s="291"/>
      <c r="B80" s="9"/>
      <c r="C80" s="9"/>
      <c r="D80" s="9"/>
      <c r="E80" s="9"/>
      <c r="F80" s="9"/>
      <c r="G80" s="291"/>
      <c r="H80" s="291"/>
      <c r="I80" s="291"/>
      <c r="J80" s="291"/>
      <c r="K80" s="291"/>
      <c r="L80" s="238"/>
      <c r="M80" s="291"/>
      <c r="N80" s="9"/>
      <c r="O80" s="9"/>
      <c r="P80" s="9"/>
      <c r="Q80" s="9"/>
      <c r="R80" s="9"/>
      <c r="S80" s="9"/>
      <c r="T80" s="9"/>
      <c r="U80" s="9"/>
      <c r="V80" s="9"/>
      <c r="W80" s="9"/>
      <c r="X80" s="9"/>
      <c r="Y80" s="9"/>
    </row>
    <row r="81" spans="1:25" ht="12.5" hidden="1" x14ac:dyDescent="0.35">
      <c r="A81" s="291"/>
      <c r="B81" s="9"/>
      <c r="C81" s="9"/>
      <c r="D81" s="9"/>
      <c r="E81" s="9"/>
      <c r="F81" s="9"/>
      <c r="G81" s="291"/>
      <c r="H81" s="291"/>
      <c r="I81" s="291"/>
      <c r="J81" s="291"/>
      <c r="K81" s="291"/>
      <c r="L81" s="238"/>
      <c r="M81" s="291"/>
      <c r="N81" s="9"/>
      <c r="O81" s="9"/>
      <c r="P81" s="9"/>
      <c r="Q81" s="9"/>
      <c r="R81" s="9"/>
      <c r="S81" s="9"/>
      <c r="T81" s="9"/>
      <c r="U81" s="9"/>
      <c r="V81" s="9"/>
      <c r="W81" s="9"/>
      <c r="X81" s="9"/>
      <c r="Y81" s="9"/>
    </row>
    <row r="82" spans="1:25" ht="12.5" hidden="1" x14ac:dyDescent="0.35">
      <c r="A82" s="291"/>
      <c r="B82" s="9"/>
      <c r="C82" s="9"/>
      <c r="D82" s="9"/>
      <c r="E82" s="9"/>
      <c r="F82" s="9"/>
      <c r="G82" s="291"/>
      <c r="H82" s="291"/>
      <c r="I82" s="291"/>
      <c r="J82" s="291"/>
      <c r="K82" s="291"/>
      <c r="L82" s="238"/>
      <c r="M82" s="291"/>
      <c r="N82" s="9"/>
      <c r="O82" s="9"/>
      <c r="P82" s="9"/>
      <c r="Q82" s="9"/>
      <c r="R82" s="9"/>
      <c r="S82" s="9"/>
      <c r="T82" s="9"/>
      <c r="U82" s="9"/>
      <c r="V82" s="9"/>
      <c r="W82" s="9"/>
      <c r="X82" s="9"/>
      <c r="Y82" s="9"/>
    </row>
    <row r="83" spans="1:25" ht="12.5" hidden="1" x14ac:dyDescent="0.35">
      <c r="A83" s="291"/>
      <c r="B83" s="9"/>
      <c r="C83" s="9"/>
      <c r="D83" s="9"/>
      <c r="E83" s="9"/>
      <c r="F83" s="9"/>
      <c r="G83" s="291"/>
      <c r="H83" s="291"/>
      <c r="I83" s="291"/>
      <c r="J83" s="291"/>
      <c r="K83" s="291"/>
      <c r="L83" s="238"/>
      <c r="M83" s="291"/>
      <c r="N83" s="9"/>
      <c r="O83" s="9"/>
      <c r="P83" s="9"/>
      <c r="Q83" s="9"/>
      <c r="R83" s="9"/>
      <c r="S83" s="9"/>
      <c r="T83" s="9"/>
      <c r="U83" s="9"/>
      <c r="V83" s="9"/>
      <c r="W83" s="9"/>
      <c r="X83" s="9"/>
      <c r="Y83" s="9"/>
    </row>
    <row r="84" spans="1:25" ht="12.5" hidden="1" x14ac:dyDescent="0.35">
      <c r="A84" s="291"/>
      <c r="B84" s="9"/>
      <c r="C84" s="9"/>
      <c r="D84" s="9"/>
      <c r="E84" s="9"/>
      <c r="F84" s="9"/>
      <c r="G84" s="291"/>
      <c r="H84" s="291"/>
      <c r="I84" s="291"/>
      <c r="J84" s="291"/>
      <c r="K84" s="291"/>
      <c r="L84" s="238"/>
      <c r="M84" s="291"/>
      <c r="N84" s="9"/>
      <c r="O84" s="9"/>
      <c r="P84" s="9"/>
      <c r="Q84" s="9"/>
      <c r="R84" s="9"/>
      <c r="S84" s="9"/>
      <c r="T84" s="9"/>
      <c r="U84" s="9"/>
      <c r="V84" s="9"/>
      <c r="W84" s="9"/>
      <c r="X84" s="9"/>
      <c r="Y84" s="9"/>
    </row>
    <row r="85" spans="1:25" ht="12.5" hidden="1" x14ac:dyDescent="0.35">
      <c r="A85" s="291"/>
      <c r="B85" s="9"/>
      <c r="C85" s="9"/>
      <c r="D85" s="9"/>
      <c r="E85" s="9"/>
      <c r="F85" s="9"/>
      <c r="G85" s="291"/>
      <c r="H85" s="291"/>
      <c r="I85" s="291"/>
      <c r="J85" s="291"/>
      <c r="K85" s="291"/>
      <c r="L85" s="238"/>
      <c r="M85" s="291"/>
      <c r="N85" s="9"/>
      <c r="O85" s="9"/>
      <c r="P85" s="9"/>
      <c r="Q85" s="9"/>
      <c r="R85" s="9"/>
      <c r="S85" s="9"/>
      <c r="T85" s="9"/>
      <c r="U85" s="9"/>
      <c r="V85" s="9"/>
      <c r="W85" s="9"/>
      <c r="X85" s="9"/>
      <c r="Y85" s="9"/>
    </row>
    <row r="86" spans="1:25" ht="12.5" hidden="1" x14ac:dyDescent="0.35">
      <c r="A86" s="291"/>
      <c r="B86" s="9"/>
      <c r="C86" s="9"/>
      <c r="D86" s="9"/>
      <c r="E86" s="9"/>
      <c r="F86" s="9"/>
      <c r="G86" s="291"/>
      <c r="H86" s="291"/>
      <c r="I86" s="291"/>
      <c r="J86" s="291"/>
      <c r="K86" s="291"/>
      <c r="L86" s="238"/>
      <c r="M86" s="291"/>
      <c r="N86" s="9"/>
      <c r="O86" s="9"/>
      <c r="P86" s="9"/>
      <c r="Q86" s="9"/>
      <c r="R86" s="9"/>
      <c r="S86" s="9"/>
      <c r="T86" s="9"/>
      <c r="U86" s="9"/>
      <c r="V86" s="9"/>
      <c r="W86" s="9"/>
      <c r="X86" s="9"/>
      <c r="Y86" s="9"/>
    </row>
    <row r="87" spans="1:25" ht="12.5" hidden="1" x14ac:dyDescent="0.35">
      <c r="A87" s="291"/>
      <c r="B87" s="9"/>
      <c r="C87" s="9"/>
      <c r="D87" s="9"/>
      <c r="E87" s="9"/>
      <c r="F87" s="9"/>
      <c r="G87" s="291"/>
      <c r="H87" s="291"/>
      <c r="I87" s="291"/>
      <c r="J87" s="291"/>
      <c r="K87" s="291"/>
      <c r="L87" s="238"/>
      <c r="M87" s="291"/>
      <c r="N87" s="9"/>
      <c r="O87" s="9"/>
      <c r="P87" s="9"/>
      <c r="Q87" s="9"/>
      <c r="R87" s="9"/>
      <c r="S87" s="9"/>
      <c r="T87" s="9"/>
      <c r="U87" s="9"/>
      <c r="V87" s="9"/>
      <c r="W87" s="9"/>
      <c r="X87" s="9"/>
      <c r="Y87" s="9"/>
    </row>
    <row r="88" spans="1:25" ht="12.5" hidden="1" x14ac:dyDescent="0.35">
      <c r="A88" s="291"/>
      <c r="B88" s="9"/>
      <c r="C88" s="9"/>
      <c r="D88" s="9"/>
      <c r="E88" s="9"/>
      <c r="F88" s="9"/>
      <c r="G88" s="291"/>
      <c r="H88" s="291"/>
      <c r="I88" s="291"/>
      <c r="J88" s="291"/>
      <c r="K88" s="291"/>
      <c r="L88" s="238"/>
      <c r="M88" s="291"/>
      <c r="N88" s="9"/>
      <c r="O88" s="9"/>
      <c r="P88" s="9"/>
      <c r="Q88" s="9"/>
      <c r="R88" s="9"/>
      <c r="S88" s="9"/>
      <c r="T88" s="9"/>
      <c r="U88" s="9"/>
      <c r="V88" s="9"/>
      <c r="W88" s="9"/>
      <c r="X88" s="9"/>
      <c r="Y88" s="9"/>
    </row>
    <row r="89" spans="1:25" ht="12.5" hidden="1" x14ac:dyDescent="0.35">
      <c r="A89" s="291"/>
      <c r="B89" s="9"/>
      <c r="C89" s="9"/>
      <c r="D89" s="9"/>
      <c r="E89" s="9"/>
      <c r="F89" s="9"/>
      <c r="G89" s="291"/>
      <c r="H89" s="291"/>
      <c r="I89" s="291"/>
      <c r="J89" s="291"/>
      <c r="K89" s="291"/>
      <c r="L89" s="238"/>
      <c r="M89" s="291"/>
      <c r="N89" s="9"/>
      <c r="O89" s="9"/>
      <c r="P89" s="9"/>
      <c r="Q89" s="9"/>
      <c r="R89" s="9"/>
      <c r="S89" s="9"/>
      <c r="T89" s="9"/>
      <c r="U89" s="9"/>
      <c r="V89" s="9"/>
      <c r="W89" s="9"/>
      <c r="X89" s="9"/>
      <c r="Y89" s="9"/>
    </row>
    <row r="90" spans="1:25" ht="12.5" hidden="1" x14ac:dyDescent="0.35">
      <c r="A90" s="291"/>
      <c r="B90" s="9"/>
      <c r="C90" s="9"/>
      <c r="D90" s="9"/>
      <c r="E90" s="9"/>
      <c r="F90" s="9"/>
      <c r="G90" s="291"/>
      <c r="H90" s="291"/>
      <c r="I90" s="291"/>
      <c r="J90" s="291"/>
      <c r="K90" s="291"/>
      <c r="L90" s="238"/>
      <c r="M90" s="291"/>
      <c r="N90" s="9"/>
      <c r="O90" s="9"/>
      <c r="P90" s="9"/>
      <c r="Q90" s="9"/>
      <c r="R90" s="9"/>
      <c r="S90" s="9"/>
      <c r="T90" s="9"/>
      <c r="U90" s="9"/>
      <c r="V90" s="9"/>
      <c r="W90" s="9"/>
      <c r="X90" s="9"/>
      <c r="Y90" s="9"/>
    </row>
    <row r="91" spans="1:25" ht="12.5" hidden="1" x14ac:dyDescent="0.35">
      <c r="A91" s="291"/>
      <c r="B91" s="9"/>
      <c r="C91" s="9"/>
      <c r="D91" s="9"/>
      <c r="E91" s="9"/>
      <c r="F91" s="9"/>
      <c r="G91" s="291"/>
      <c r="H91" s="291"/>
      <c r="I91" s="291"/>
      <c r="J91" s="291"/>
      <c r="K91" s="291"/>
      <c r="L91" s="238"/>
      <c r="M91" s="291"/>
      <c r="N91" s="9"/>
      <c r="O91" s="9"/>
      <c r="P91" s="9"/>
      <c r="Q91" s="9"/>
      <c r="R91" s="9"/>
      <c r="S91" s="9"/>
      <c r="T91" s="9"/>
      <c r="U91" s="9"/>
      <c r="V91" s="9"/>
      <c r="W91" s="9"/>
      <c r="X91" s="9"/>
      <c r="Y91" s="9"/>
    </row>
    <row r="92" spans="1:25" ht="12.5" hidden="1" x14ac:dyDescent="0.35">
      <c r="A92" s="291"/>
      <c r="B92" s="9"/>
      <c r="C92" s="9"/>
      <c r="D92" s="9"/>
      <c r="E92" s="9"/>
      <c r="F92" s="9"/>
      <c r="G92" s="291"/>
      <c r="H92" s="291"/>
      <c r="I92" s="291"/>
      <c r="J92" s="291"/>
      <c r="K92" s="291"/>
      <c r="L92" s="238"/>
      <c r="M92" s="291"/>
      <c r="N92" s="9"/>
      <c r="O92" s="9"/>
      <c r="P92" s="9"/>
      <c r="Q92" s="9"/>
      <c r="R92" s="9"/>
      <c r="S92" s="9"/>
      <c r="T92" s="9"/>
      <c r="U92" s="9"/>
      <c r="V92" s="9"/>
      <c r="W92" s="9"/>
      <c r="X92" s="9"/>
      <c r="Y92" s="9"/>
    </row>
    <row r="93" spans="1:25" ht="12.5" hidden="1" x14ac:dyDescent="0.35">
      <c r="A93" s="291"/>
      <c r="B93" s="9"/>
      <c r="C93" s="9"/>
      <c r="D93" s="9"/>
      <c r="E93" s="9"/>
      <c r="F93" s="9"/>
      <c r="G93" s="291"/>
      <c r="H93" s="291"/>
      <c r="I93" s="291"/>
      <c r="J93" s="291"/>
      <c r="K93" s="291"/>
      <c r="L93" s="238"/>
      <c r="M93" s="291"/>
      <c r="N93" s="9"/>
      <c r="O93" s="9"/>
      <c r="P93" s="9"/>
      <c r="Q93" s="9"/>
      <c r="R93" s="9"/>
      <c r="S93" s="9"/>
      <c r="T93" s="9"/>
      <c r="U93" s="9"/>
      <c r="V93" s="9"/>
      <c r="W93" s="9"/>
      <c r="X93" s="9"/>
      <c r="Y93" s="9"/>
    </row>
    <row r="94" spans="1:25" ht="12.5" hidden="1" x14ac:dyDescent="0.35">
      <c r="A94" s="291"/>
      <c r="B94" s="9"/>
      <c r="C94" s="9"/>
      <c r="D94" s="9"/>
      <c r="G94" s="291"/>
      <c r="H94" s="291"/>
      <c r="I94" s="291"/>
      <c r="J94" s="291"/>
      <c r="K94" s="291"/>
      <c r="L94" s="238"/>
      <c r="M94" s="291"/>
      <c r="N94" s="9"/>
      <c r="O94" s="9"/>
      <c r="P94" s="9"/>
      <c r="Q94" s="9"/>
      <c r="R94" s="9"/>
      <c r="S94" s="9"/>
      <c r="T94" s="9"/>
      <c r="U94" s="9"/>
      <c r="V94" s="9"/>
      <c r="W94" s="9"/>
      <c r="X94" s="9"/>
      <c r="Y94" s="9"/>
    </row>
    <row r="95" spans="1:25" ht="12.5" hidden="1" x14ac:dyDescent="0.35">
      <c r="B95" s="9"/>
      <c r="C95" s="9"/>
      <c r="D95" s="9"/>
    </row>
    <row r="96" spans="1:25" ht="12.5" hidden="1" x14ac:dyDescent="0.35">
      <c r="B96" s="9"/>
      <c r="C96" s="9"/>
      <c r="D96" s="9"/>
    </row>
    <row r="97" spans="1:6" ht="12.5" hidden="1" x14ac:dyDescent="0.35">
      <c r="B97" s="9"/>
      <c r="C97" s="9"/>
      <c r="D97" s="9"/>
    </row>
    <row r="98" spans="1:6" ht="12.5" hidden="1" x14ac:dyDescent="0.35">
      <c r="B98" s="9"/>
      <c r="C98" s="9"/>
      <c r="D98" s="9"/>
    </row>
    <row r="99" spans="1:6" ht="12.5" hidden="1" x14ac:dyDescent="0.35">
      <c r="B99" s="9"/>
      <c r="C99" s="9"/>
      <c r="D99" s="9"/>
    </row>
    <row r="100" spans="1:6" ht="12.5" hidden="1" x14ac:dyDescent="0.35">
      <c r="B100" s="9"/>
      <c r="C100" s="9"/>
      <c r="D100" s="9"/>
    </row>
    <row r="101" spans="1:6" ht="12.5" hidden="1" x14ac:dyDescent="0.35">
      <c r="B101" s="9"/>
      <c r="C101" s="9"/>
      <c r="D101" s="9"/>
    </row>
    <row r="102" spans="1:6" ht="12.5" hidden="1" x14ac:dyDescent="0.35">
      <c r="B102" s="9"/>
      <c r="C102" s="9"/>
      <c r="D102" s="9"/>
    </row>
    <row r="103" spans="1:6" ht="12.5" hidden="1" x14ac:dyDescent="0.35">
      <c r="B103" s="9"/>
      <c r="C103" s="9"/>
      <c r="D103" s="9"/>
    </row>
    <row r="104" spans="1:6" ht="12.5" hidden="1" x14ac:dyDescent="0.35">
      <c r="B104" s="9"/>
      <c r="C104" s="9"/>
      <c r="D104" s="9"/>
    </row>
    <row r="105" spans="1:6" ht="12.5" hidden="1" x14ac:dyDescent="0.35">
      <c r="B105" s="9"/>
      <c r="C105" s="9"/>
      <c r="D105" s="9"/>
    </row>
    <row r="106" spans="1:6" ht="12.5" hidden="1" x14ac:dyDescent="0.35">
      <c r="B106" s="9"/>
      <c r="C106" s="9"/>
      <c r="D106" s="9"/>
    </row>
    <row r="107" spans="1:6" ht="12.5" hidden="1" x14ac:dyDescent="0.35">
      <c r="B107" s="9"/>
      <c r="C107" s="9"/>
      <c r="D107" s="9"/>
    </row>
    <row r="108" spans="1:6" ht="12.5" hidden="1" x14ac:dyDescent="0.35">
      <c r="B108" s="9"/>
      <c r="C108" s="9"/>
      <c r="D108" s="9"/>
    </row>
    <row r="109" spans="1:6" ht="12.5" hidden="1" x14ac:dyDescent="0.35">
      <c r="B109" s="9"/>
      <c r="C109" s="9"/>
      <c r="D109" s="9"/>
      <c r="E109" s="9"/>
      <c r="F109" s="9"/>
    </row>
    <row r="110" spans="1:6" ht="12.5" hidden="1" x14ac:dyDescent="0.35">
      <c r="A110" s="291"/>
      <c r="B110" s="9"/>
      <c r="C110" s="9"/>
      <c r="D110" s="9"/>
      <c r="E110" s="9"/>
      <c r="F110" s="9"/>
    </row>
    <row r="111" spans="1:6" ht="12.5" hidden="1" x14ac:dyDescent="0.35">
      <c r="A111" s="291"/>
      <c r="B111" s="9"/>
      <c r="C111" s="9"/>
      <c r="D111" s="9"/>
      <c r="E111" s="9"/>
      <c r="F111" s="9"/>
    </row>
    <row r="112" spans="1:6" ht="12.5" hidden="1" x14ac:dyDescent="0.35">
      <c r="A112" s="291"/>
      <c r="B112" s="9"/>
      <c r="C112" s="9"/>
      <c r="D112" s="9"/>
      <c r="E112" s="9"/>
      <c r="F112" s="9"/>
    </row>
    <row r="113" spans="1:6" ht="12.5" hidden="1" x14ac:dyDescent="0.35">
      <c r="A113" s="291"/>
      <c r="B113" s="9"/>
      <c r="C113" s="9"/>
      <c r="D113" s="9"/>
      <c r="E113" s="9"/>
      <c r="F113" s="9"/>
    </row>
    <row r="114" spans="1:6" ht="12.5" hidden="1" x14ac:dyDescent="0.35">
      <c r="A114" s="291"/>
    </row>
  </sheetData>
  <sheetProtection password="CAA3" sheet="1" objects="1" scenarios="1"/>
  <mergeCells count="33">
    <mergeCell ref="G14:I14"/>
    <mergeCell ref="B10:E10"/>
    <mergeCell ref="B3:D3"/>
    <mergeCell ref="B6:E6"/>
    <mergeCell ref="B7:E7"/>
    <mergeCell ref="B8:E8"/>
    <mergeCell ref="B9:E9"/>
    <mergeCell ref="B13:C13"/>
    <mergeCell ref="D12:E12"/>
    <mergeCell ref="B12:C12"/>
    <mergeCell ref="D25:F25"/>
    <mergeCell ref="D14:F14"/>
    <mergeCell ref="D15:F15"/>
    <mergeCell ref="D16:F16"/>
    <mergeCell ref="D17:F17"/>
    <mergeCell ref="D18:F18"/>
    <mergeCell ref="D19:F19"/>
    <mergeCell ref="D20:F20"/>
    <mergeCell ref="D21:F21"/>
    <mergeCell ref="D22:F22"/>
    <mergeCell ref="D23:F23"/>
    <mergeCell ref="D24:F24"/>
    <mergeCell ref="D26:F26"/>
    <mergeCell ref="D27:F27"/>
    <mergeCell ref="D28:F28"/>
    <mergeCell ref="D29:F29"/>
    <mergeCell ref="D30:F30"/>
    <mergeCell ref="E36:F36"/>
    <mergeCell ref="D31:F31"/>
    <mergeCell ref="D32:F32"/>
    <mergeCell ref="D33:F33"/>
    <mergeCell ref="D34:F34"/>
    <mergeCell ref="D35:F35"/>
  </mergeCells>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dimension ref="A1:U476"/>
  <sheetViews>
    <sheetView showGridLines="0" showRowColHeaders="0" zoomScaleNormal="100" workbookViewId="0">
      <selection activeCell="O16" sqref="O16"/>
    </sheetView>
  </sheetViews>
  <sheetFormatPr defaultColWidth="0" defaultRowHeight="15" customHeight="1" zeroHeight="1" x14ac:dyDescent="0.35"/>
  <cols>
    <col min="1" max="12" width="9.1796875" style="70" customWidth="1"/>
    <col min="13" max="13" width="5.453125" style="70" customWidth="1"/>
    <col min="14" max="16" width="9.1796875" style="70" customWidth="1"/>
    <col min="17" max="21" width="0" style="70" hidden="1" customWidth="1"/>
    <col min="22" max="16384" width="9.1796875" style="70" hidden="1"/>
  </cols>
  <sheetData>
    <row r="1" spans="1:21" ht="14.5" x14ac:dyDescent="0.35">
      <c r="A1" s="4"/>
      <c r="B1" s="4"/>
      <c r="C1" s="4"/>
      <c r="D1" s="4"/>
      <c r="E1" s="4"/>
      <c r="F1" s="4"/>
      <c r="G1" s="4"/>
      <c r="H1" s="4"/>
      <c r="I1" s="4"/>
      <c r="J1" s="4"/>
      <c r="K1" s="4"/>
      <c r="L1" s="4"/>
      <c r="M1" s="4"/>
      <c r="N1" s="4"/>
      <c r="O1" s="4"/>
      <c r="P1" s="4"/>
      <c r="Q1" s="4"/>
      <c r="R1" s="4"/>
      <c r="S1" s="4"/>
      <c r="T1" s="4"/>
      <c r="U1" s="4"/>
    </row>
    <row r="2" spans="1:21" ht="14.5" x14ac:dyDescent="0.35">
      <c r="A2" s="4"/>
      <c r="B2" s="4"/>
      <c r="C2" s="4"/>
      <c r="D2" s="4"/>
      <c r="E2" s="4"/>
      <c r="F2" s="4"/>
      <c r="G2" s="4"/>
      <c r="H2" s="4"/>
      <c r="I2" s="4"/>
      <c r="J2" s="4"/>
      <c r="K2" s="4"/>
      <c r="L2" s="4"/>
      <c r="M2" s="4"/>
      <c r="N2" s="4"/>
      <c r="O2" s="4"/>
      <c r="P2" s="4"/>
      <c r="Q2" s="4"/>
      <c r="R2" s="4"/>
      <c r="S2" s="4"/>
      <c r="T2" s="4"/>
      <c r="U2" s="4"/>
    </row>
    <row r="3" spans="1:21" ht="14.5" x14ac:dyDescent="0.35">
      <c r="A3" s="4"/>
      <c r="B3" s="4"/>
      <c r="C3" s="4"/>
      <c r="D3" s="4"/>
      <c r="E3" s="4"/>
      <c r="F3" s="4"/>
      <c r="G3" s="4"/>
      <c r="H3" s="4"/>
      <c r="I3" s="4"/>
      <c r="J3" s="4"/>
      <c r="K3" s="4"/>
      <c r="L3" s="4"/>
      <c r="M3" s="4"/>
      <c r="N3" s="4"/>
      <c r="O3" s="4"/>
      <c r="P3" s="4"/>
      <c r="Q3" s="4"/>
      <c r="R3" s="4"/>
      <c r="S3" s="4"/>
      <c r="T3" s="4"/>
      <c r="U3" s="4"/>
    </row>
    <row r="4" spans="1:21" ht="14.5" x14ac:dyDescent="0.35">
      <c r="A4" s="4"/>
      <c r="B4" s="4"/>
      <c r="C4" s="4"/>
      <c r="D4" s="4"/>
      <c r="E4" s="4"/>
      <c r="F4" s="4"/>
      <c r="G4" s="4"/>
      <c r="H4" s="4"/>
      <c r="I4" s="4"/>
      <c r="J4" s="4"/>
      <c r="K4" s="4"/>
      <c r="L4" s="4"/>
      <c r="M4" s="4"/>
      <c r="N4" s="4"/>
      <c r="O4" s="4"/>
      <c r="P4" s="4"/>
      <c r="Q4" s="4"/>
      <c r="R4" s="4"/>
      <c r="S4" s="4"/>
      <c r="T4" s="4"/>
      <c r="U4" s="4"/>
    </row>
    <row r="5" spans="1:21" ht="14.5" x14ac:dyDescent="0.35">
      <c r="A5" s="4"/>
      <c r="B5" s="4"/>
      <c r="C5" s="4"/>
      <c r="D5" s="4"/>
      <c r="E5" s="4"/>
      <c r="F5" s="4"/>
      <c r="G5" s="4"/>
      <c r="H5" s="4"/>
      <c r="I5" s="4"/>
      <c r="J5" s="4"/>
      <c r="K5" s="4"/>
      <c r="L5" s="4"/>
      <c r="M5" s="4"/>
      <c r="N5" s="4"/>
      <c r="O5" s="4"/>
      <c r="P5" s="4"/>
      <c r="Q5" s="4"/>
      <c r="R5" s="4"/>
      <c r="S5" s="4"/>
      <c r="T5" s="4"/>
      <c r="U5" s="4"/>
    </row>
    <row r="6" spans="1:21" ht="14.5" x14ac:dyDescent="0.35">
      <c r="A6" s="4"/>
      <c r="B6" s="4"/>
      <c r="C6" s="4"/>
      <c r="D6" s="4"/>
      <c r="E6" s="4"/>
      <c r="F6" s="4"/>
      <c r="G6" s="4"/>
      <c r="H6" s="4"/>
      <c r="I6" s="4"/>
      <c r="J6" s="4"/>
      <c r="K6" s="4"/>
      <c r="L6" s="4"/>
      <c r="M6" s="4"/>
      <c r="N6" s="4"/>
      <c r="O6" s="4"/>
      <c r="P6" s="4"/>
      <c r="Q6" s="4"/>
      <c r="R6" s="4"/>
      <c r="S6" s="4"/>
      <c r="T6" s="4"/>
      <c r="U6" s="4"/>
    </row>
    <row r="7" spans="1:21" ht="14.5" x14ac:dyDescent="0.35">
      <c r="A7" s="4"/>
      <c r="B7" s="4"/>
      <c r="C7" s="4"/>
      <c r="D7" s="4"/>
      <c r="E7" s="4"/>
      <c r="F7" s="4"/>
      <c r="G7" s="4"/>
      <c r="H7" s="4"/>
      <c r="I7" s="4"/>
      <c r="J7" s="4"/>
      <c r="K7" s="4"/>
      <c r="L7" s="4"/>
      <c r="M7" s="4"/>
      <c r="N7" s="4"/>
      <c r="O7" s="4"/>
      <c r="P7" s="4"/>
      <c r="Q7" s="4"/>
      <c r="R7" s="4"/>
      <c r="S7" s="4"/>
      <c r="T7" s="4"/>
      <c r="U7" s="4"/>
    </row>
    <row r="8" spans="1:21" ht="14.5" x14ac:dyDescent="0.35">
      <c r="A8" s="4"/>
      <c r="B8" s="4"/>
      <c r="C8" s="4"/>
      <c r="D8" s="4"/>
      <c r="E8" s="4"/>
      <c r="F8" s="4"/>
      <c r="G8" s="4"/>
      <c r="H8" s="4"/>
      <c r="I8" s="4"/>
      <c r="J8" s="4"/>
      <c r="K8" s="4"/>
      <c r="L8" s="4"/>
      <c r="M8" s="4"/>
      <c r="N8" s="4"/>
      <c r="O8" s="4"/>
      <c r="P8" s="4"/>
      <c r="Q8" s="4"/>
      <c r="R8" s="4"/>
      <c r="S8" s="4"/>
      <c r="T8" s="4"/>
      <c r="U8" s="4"/>
    </row>
    <row r="9" spans="1:21" ht="14.5" x14ac:dyDescent="0.35">
      <c r="A9" s="4"/>
      <c r="B9" s="4"/>
      <c r="C9" s="4"/>
      <c r="D9" s="4"/>
      <c r="E9" s="4"/>
      <c r="F9" s="4"/>
      <c r="G9" s="4"/>
      <c r="H9" s="4"/>
      <c r="I9" s="4"/>
      <c r="J9" s="4"/>
      <c r="K9" s="4"/>
      <c r="L9" s="4"/>
      <c r="M9" s="4"/>
      <c r="N9" s="4"/>
      <c r="O9" s="4"/>
      <c r="P9" s="4"/>
      <c r="Q9" s="4"/>
      <c r="R9" s="4"/>
      <c r="S9" s="4"/>
      <c r="T9" s="4"/>
      <c r="U9" s="4"/>
    </row>
    <row r="10" spans="1:21" ht="14.5" x14ac:dyDescent="0.35">
      <c r="A10" s="4"/>
      <c r="B10" s="4"/>
      <c r="C10" s="4"/>
      <c r="D10" s="4"/>
      <c r="E10" s="4"/>
      <c r="F10" s="4"/>
      <c r="G10" s="4"/>
      <c r="H10" s="4"/>
      <c r="I10" s="4"/>
      <c r="J10" s="4"/>
      <c r="K10" s="4"/>
      <c r="L10" s="4"/>
      <c r="M10" s="4"/>
      <c r="N10" s="4"/>
      <c r="O10" s="4"/>
      <c r="P10" s="4"/>
      <c r="Q10" s="4"/>
      <c r="R10" s="4"/>
      <c r="S10" s="4"/>
      <c r="T10" s="4"/>
      <c r="U10" s="4"/>
    </row>
    <row r="11" spans="1:21" ht="14.5" x14ac:dyDescent="0.35">
      <c r="A11" s="4"/>
      <c r="B11" s="4"/>
      <c r="C11" s="4"/>
      <c r="D11" s="4"/>
      <c r="E11" s="4"/>
      <c r="F11" s="4"/>
      <c r="G11" s="4"/>
      <c r="H11" s="4"/>
      <c r="I11" s="4"/>
      <c r="J11" s="4"/>
      <c r="K11" s="4"/>
      <c r="L11" s="4"/>
      <c r="M11" s="4"/>
      <c r="N11" s="4"/>
      <c r="O11" s="4"/>
      <c r="P11" s="4"/>
      <c r="Q11" s="4"/>
      <c r="R11" s="4"/>
      <c r="S11" s="4"/>
      <c r="T11" s="4"/>
      <c r="U11" s="4"/>
    </row>
    <row r="12" spans="1:21" ht="14.5" x14ac:dyDescent="0.35">
      <c r="A12" s="4"/>
      <c r="B12" s="4"/>
      <c r="C12" s="4"/>
      <c r="D12" s="4"/>
      <c r="E12" s="4"/>
      <c r="F12" s="4"/>
      <c r="G12" s="4"/>
      <c r="H12" s="4"/>
      <c r="I12" s="4"/>
      <c r="J12" s="4"/>
      <c r="K12" s="4"/>
      <c r="L12" s="4"/>
      <c r="M12" s="4"/>
      <c r="N12" s="4"/>
      <c r="O12" s="4"/>
      <c r="P12" s="4"/>
      <c r="Q12" s="4"/>
      <c r="R12" s="4"/>
      <c r="S12" s="4"/>
      <c r="T12" s="4"/>
      <c r="U12" s="4"/>
    </row>
    <row r="13" spans="1:21" ht="14.5" x14ac:dyDescent="0.35">
      <c r="A13" s="4"/>
      <c r="B13" s="4"/>
      <c r="C13" s="4"/>
      <c r="D13" s="4"/>
      <c r="E13" s="4"/>
      <c r="F13" s="4"/>
      <c r="G13" s="4"/>
      <c r="H13" s="4"/>
      <c r="I13" s="4"/>
      <c r="J13" s="4"/>
      <c r="K13" s="4"/>
      <c r="L13" s="4"/>
      <c r="M13" s="4"/>
      <c r="N13" s="4"/>
      <c r="O13" s="4"/>
      <c r="P13" s="4"/>
      <c r="Q13" s="4"/>
      <c r="R13" s="4"/>
      <c r="S13" s="4"/>
      <c r="T13" s="4"/>
      <c r="U13" s="4"/>
    </row>
    <row r="14" spans="1:21" ht="14.5" x14ac:dyDescent="0.35">
      <c r="A14" s="4"/>
      <c r="B14" s="4"/>
      <c r="C14" s="4"/>
      <c r="D14" s="4"/>
      <c r="E14" s="4"/>
      <c r="F14" s="4"/>
      <c r="G14" s="4"/>
      <c r="H14" s="4"/>
      <c r="I14" s="4"/>
      <c r="J14" s="4"/>
      <c r="K14" s="4"/>
      <c r="L14" s="4"/>
      <c r="M14" s="4"/>
      <c r="N14" s="4"/>
      <c r="O14" s="4"/>
      <c r="P14" s="4"/>
      <c r="Q14" s="4"/>
      <c r="R14" s="4"/>
      <c r="S14" s="4"/>
      <c r="T14" s="4"/>
      <c r="U14" s="4"/>
    </row>
    <row r="15" spans="1:21" ht="14.5" x14ac:dyDescent="0.35">
      <c r="A15" s="4"/>
      <c r="B15" s="4"/>
      <c r="C15" s="4"/>
      <c r="D15" s="4"/>
      <c r="E15" s="4"/>
      <c r="F15" s="4"/>
      <c r="G15" s="4"/>
      <c r="H15" s="4"/>
      <c r="I15" s="4"/>
      <c r="J15" s="4"/>
      <c r="K15" s="4"/>
      <c r="L15" s="4"/>
      <c r="M15" s="4"/>
      <c r="N15" s="4"/>
      <c r="O15" s="4"/>
      <c r="P15" s="4"/>
      <c r="Q15" s="4"/>
      <c r="R15" s="4"/>
      <c r="S15" s="4"/>
      <c r="T15" s="4"/>
      <c r="U15" s="4"/>
    </row>
    <row r="16" spans="1:21" ht="14.5" x14ac:dyDescent="0.35">
      <c r="A16" s="4"/>
      <c r="B16" s="4"/>
      <c r="C16" s="4"/>
      <c r="D16" s="4"/>
      <c r="E16" s="4"/>
      <c r="F16" s="4"/>
      <c r="G16" s="4"/>
      <c r="H16" s="4"/>
      <c r="I16" s="4"/>
      <c r="J16" s="4"/>
      <c r="K16" s="4"/>
      <c r="L16" s="4"/>
      <c r="M16" s="4"/>
      <c r="N16" s="4"/>
      <c r="O16" s="4"/>
      <c r="P16" s="4"/>
      <c r="Q16" s="4"/>
      <c r="R16" s="4"/>
      <c r="S16" s="4"/>
      <c r="T16" s="4"/>
      <c r="U16" s="4"/>
    </row>
    <row r="17" spans="1:21" ht="14.5" x14ac:dyDescent="0.35">
      <c r="A17" s="4"/>
      <c r="B17" s="4"/>
      <c r="C17" s="4"/>
      <c r="D17" s="4"/>
      <c r="E17" s="4"/>
      <c r="F17" s="4"/>
      <c r="G17" s="4"/>
      <c r="H17" s="4"/>
      <c r="I17" s="4"/>
      <c r="J17" s="4"/>
      <c r="K17" s="4"/>
      <c r="L17" s="4"/>
      <c r="M17" s="4"/>
      <c r="N17" s="4"/>
      <c r="O17" s="4"/>
      <c r="P17" s="4"/>
      <c r="Q17" s="4"/>
      <c r="R17" s="4"/>
      <c r="S17" s="4"/>
      <c r="T17" s="4"/>
      <c r="U17" s="4"/>
    </row>
    <row r="18" spans="1:21" ht="14.5" x14ac:dyDescent="0.35">
      <c r="A18" s="4"/>
      <c r="B18" s="4"/>
      <c r="C18" s="4"/>
      <c r="D18" s="4"/>
      <c r="E18" s="4"/>
      <c r="F18" s="4"/>
      <c r="G18" s="4"/>
      <c r="H18" s="4"/>
      <c r="I18" s="4"/>
      <c r="J18" s="4"/>
      <c r="K18" s="4"/>
      <c r="L18" s="4"/>
      <c r="M18" s="4"/>
      <c r="N18" s="4"/>
      <c r="O18" s="4"/>
      <c r="P18" s="4"/>
      <c r="Q18" s="4"/>
      <c r="R18" s="4"/>
      <c r="S18" s="4"/>
      <c r="T18" s="4"/>
      <c r="U18" s="4"/>
    </row>
    <row r="19" spans="1:21" ht="14.5" x14ac:dyDescent="0.35">
      <c r="A19" s="4"/>
      <c r="B19" s="4"/>
      <c r="C19" s="4"/>
      <c r="D19" s="4"/>
      <c r="E19" s="4"/>
      <c r="F19" s="4"/>
      <c r="G19" s="4"/>
      <c r="H19" s="4"/>
      <c r="I19" s="4"/>
      <c r="J19" s="4"/>
      <c r="K19" s="4"/>
      <c r="L19" s="4"/>
      <c r="M19" s="4"/>
      <c r="N19" s="4"/>
      <c r="O19" s="4"/>
      <c r="P19" s="4"/>
      <c r="Q19" s="4"/>
      <c r="R19" s="4"/>
      <c r="S19" s="4"/>
      <c r="T19" s="4"/>
      <c r="U19" s="4"/>
    </row>
    <row r="20" spans="1:21" ht="14.5" x14ac:dyDescent="0.35">
      <c r="A20" s="4"/>
      <c r="B20" s="4"/>
      <c r="C20" s="4"/>
      <c r="D20" s="4"/>
      <c r="E20" s="4"/>
      <c r="F20" s="4"/>
      <c r="G20" s="4"/>
      <c r="H20" s="4"/>
      <c r="I20" s="4"/>
      <c r="J20" s="4"/>
      <c r="K20" s="4"/>
      <c r="L20" s="4"/>
      <c r="M20" s="4"/>
      <c r="N20" s="4"/>
      <c r="O20" s="4"/>
      <c r="P20" s="4"/>
      <c r="Q20" s="4"/>
      <c r="R20" s="4"/>
      <c r="S20" s="4"/>
      <c r="T20" s="4"/>
      <c r="U20" s="4"/>
    </row>
    <row r="21" spans="1:21" ht="14.5" x14ac:dyDescent="0.35">
      <c r="A21" s="4"/>
      <c r="B21" s="4"/>
      <c r="C21" s="4"/>
      <c r="D21" s="4"/>
      <c r="E21" s="4"/>
      <c r="F21" s="4"/>
      <c r="G21" s="4"/>
      <c r="H21" s="4"/>
      <c r="I21" s="4"/>
      <c r="J21" s="4"/>
      <c r="K21" s="4"/>
      <c r="L21" s="4"/>
      <c r="M21" s="4"/>
      <c r="N21" s="4"/>
      <c r="O21" s="4"/>
      <c r="P21" s="4"/>
      <c r="Q21" s="4"/>
      <c r="R21" s="4"/>
      <c r="S21" s="4"/>
      <c r="T21" s="4"/>
      <c r="U21" s="4"/>
    </row>
    <row r="22" spans="1:21" ht="14.5" x14ac:dyDescent="0.35">
      <c r="A22" s="4"/>
      <c r="B22" s="4"/>
      <c r="C22" s="4"/>
      <c r="D22" s="4"/>
      <c r="E22" s="4"/>
      <c r="F22" s="4"/>
      <c r="G22" s="4"/>
      <c r="H22" s="4"/>
      <c r="I22" s="4"/>
      <c r="J22" s="4"/>
      <c r="K22" s="4"/>
      <c r="L22" s="4"/>
      <c r="M22" s="4"/>
      <c r="N22" s="4"/>
      <c r="O22" s="4"/>
      <c r="P22" s="4"/>
      <c r="Q22" s="4"/>
      <c r="R22" s="4"/>
      <c r="S22" s="4"/>
      <c r="T22" s="4"/>
      <c r="U22" s="4"/>
    </row>
    <row r="23" spans="1:21" ht="14.5" x14ac:dyDescent="0.35">
      <c r="A23" s="4"/>
      <c r="B23" s="4"/>
      <c r="C23" s="4"/>
      <c r="D23" s="4"/>
      <c r="E23" s="4"/>
      <c r="F23" s="4"/>
      <c r="G23" s="4"/>
      <c r="H23" s="4"/>
      <c r="I23" s="4"/>
      <c r="J23" s="4"/>
      <c r="K23" s="4"/>
      <c r="L23" s="4"/>
      <c r="M23" s="4"/>
      <c r="N23" s="4"/>
      <c r="O23" s="4"/>
      <c r="P23" s="4"/>
      <c r="Q23" s="4"/>
      <c r="R23" s="4"/>
      <c r="S23" s="4"/>
      <c r="T23" s="4"/>
      <c r="U23" s="4"/>
    </row>
    <row r="24" spans="1:21" ht="14.5" x14ac:dyDescent="0.35">
      <c r="A24" s="4"/>
      <c r="B24" s="4"/>
      <c r="C24" s="4"/>
      <c r="D24" s="4"/>
      <c r="E24" s="4"/>
      <c r="F24" s="4"/>
      <c r="G24" s="4"/>
      <c r="H24" s="4"/>
      <c r="I24" s="4"/>
      <c r="J24" s="4"/>
      <c r="K24" s="4"/>
      <c r="L24" s="4"/>
      <c r="M24" s="4"/>
      <c r="N24" s="4"/>
      <c r="O24" s="4"/>
      <c r="P24" s="4"/>
      <c r="Q24" s="4"/>
      <c r="R24" s="4"/>
      <c r="S24" s="4"/>
      <c r="T24" s="4"/>
      <c r="U24" s="4"/>
    </row>
    <row r="25" spans="1:21" ht="14.5" x14ac:dyDescent="0.35">
      <c r="A25" s="4"/>
      <c r="B25" s="4"/>
      <c r="C25" s="4"/>
      <c r="D25" s="4"/>
      <c r="E25" s="4"/>
      <c r="F25" s="4"/>
      <c r="G25" s="4"/>
      <c r="H25" s="4"/>
      <c r="I25" s="4"/>
      <c r="J25" s="4"/>
      <c r="K25" s="4"/>
      <c r="L25" s="4"/>
      <c r="M25" s="4"/>
      <c r="N25" s="4"/>
      <c r="O25" s="4"/>
      <c r="P25" s="4"/>
      <c r="Q25" s="4"/>
      <c r="R25" s="4"/>
      <c r="S25" s="4"/>
      <c r="T25" s="4"/>
      <c r="U25" s="4"/>
    </row>
    <row r="26" spans="1:21" ht="14.5" x14ac:dyDescent="0.35">
      <c r="A26" s="4"/>
      <c r="B26" s="4"/>
      <c r="C26" s="4"/>
      <c r="D26" s="4"/>
      <c r="E26" s="4"/>
      <c r="F26" s="4"/>
      <c r="G26" s="4"/>
      <c r="H26" s="4"/>
      <c r="I26" s="4"/>
      <c r="J26" s="4"/>
      <c r="K26" s="4"/>
      <c r="L26" s="4"/>
      <c r="M26" s="4"/>
      <c r="N26" s="4"/>
      <c r="O26" s="4"/>
      <c r="P26" s="4"/>
      <c r="Q26" s="4"/>
      <c r="R26" s="4"/>
      <c r="S26" s="4"/>
      <c r="T26" s="4"/>
      <c r="U26" s="4"/>
    </row>
    <row r="27" spans="1:21" ht="14.5" x14ac:dyDescent="0.35">
      <c r="A27" s="4"/>
      <c r="B27" s="4"/>
      <c r="C27" s="4"/>
      <c r="D27" s="4"/>
      <c r="E27" s="4"/>
      <c r="F27" s="4"/>
      <c r="G27" s="4"/>
      <c r="H27" s="4"/>
      <c r="I27" s="4"/>
      <c r="J27" s="4"/>
      <c r="K27" s="4"/>
      <c r="L27" s="4"/>
      <c r="M27" s="4"/>
      <c r="N27" s="4"/>
      <c r="O27" s="4"/>
      <c r="P27" s="4"/>
      <c r="Q27" s="4"/>
      <c r="R27" s="4"/>
      <c r="S27" s="4"/>
      <c r="T27" s="4"/>
      <c r="U27" s="4"/>
    </row>
    <row r="28" spans="1:21" ht="14.5" x14ac:dyDescent="0.35">
      <c r="A28" s="4"/>
      <c r="B28" s="4"/>
      <c r="C28" s="4"/>
      <c r="D28" s="4"/>
      <c r="E28" s="4"/>
      <c r="F28" s="4"/>
      <c r="G28" s="4"/>
      <c r="H28" s="4"/>
      <c r="I28" s="4"/>
      <c r="J28" s="4"/>
      <c r="K28" s="4"/>
      <c r="L28" s="4"/>
      <c r="M28" s="4"/>
      <c r="N28" s="4"/>
      <c r="O28" s="4"/>
      <c r="P28" s="4"/>
      <c r="Q28" s="4"/>
      <c r="R28" s="4"/>
      <c r="S28" s="4"/>
      <c r="T28" s="4"/>
      <c r="U28" s="4"/>
    </row>
    <row r="29" spans="1:21" ht="14.5" x14ac:dyDescent="0.35">
      <c r="A29" s="4"/>
      <c r="B29" s="4"/>
      <c r="C29" s="4"/>
      <c r="D29" s="4"/>
      <c r="E29" s="4"/>
      <c r="F29" s="4"/>
      <c r="G29" s="4"/>
      <c r="H29" s="4"/>
      <c r="I29" s="4"/>
      <c r="J29" s="4"/>
      <c r="K29" s="4"/>
      <c r="L29" s="4"/>
      <c r="M29" s="4"/>
      <c r="N29" s="4"/>
      <c r="O29" s="4"/>
      <c r="P29" s="4"/>
      <c r="Q29" s="4"/>
      <c r="R29" s="4"/>
      <c r="S29" s="4"/>
      <c r="T29" s="4"/>
      <c r="U29" s="4"/>
    </row>
    <row r="30" spans="1:21" ht="14.5" x14ac:dyDescent="0.35">
      <c r="A30" s="4"/>
      <c r="B30" s="4"/>
      <c r="C30" s="4"/>
      <c r="D30" s="4"/>
      <c r="E30" s="4"/>
      <c r="F30" s="4"/>
      <c r="G30" s="4"/>
      <c r="H30" s="4"/>
      <c r="I30" s="4"/>
      <c r="J30" s="4"/>
      <c r="K30" s="4"/>
      <c r="L30" s="4"/>
      <c r="M30" s="4"/>
      <c r="N30" s="4"/>
      <c r="O30" s="4"/>
      <c r="P30" s="4"/>
      <c r="Q30" s="4"/>
      <c r="R30" s="4"/>
      <c r="S30" s="4"/>
      <c r="T30" s="4"/>
      <c r="U30" s="4"/>
    </row>
    <row r="31" spans="1:21" ht="14.5" x14ac:dyDescent="0.35">
      <c r="A31" s="4"/>
      <c r="B31" s="4"/>
      <c r="C31" s="4"/>
      <c r="D31" s="4"/>
      <c r="E31" s="4"/>
      <c r="F31" s="4"/>
      <c r="G31" s="4"/>
      <c r="H31" s="4"/>
      <c r="I31" s="4"/>
      <c r="J31" s="4"/>
      <c r="K31" s="4"/>
      <c r="L31" s="4"/>
      <c r="M31" s="4"/>
      <c r="N31" s="4"/>
      <c r="O31" s="4"/>
      <c r="P31" s="4"/>
      <c r="Q31" s="4"/>
      <c r="R31" s="4"/>
      <c r="S31" s="4"/>
      <c r="T31" s="4"/>
      <c r="U31" s="4"/>
    </row>
    <row r="32" spans="1:21" ht="14.5" x14ac:dyDescent="0.35">
      <c r="A32" s="4"/>
      <c r="B32" s="4"/>
      <c r="C32" s="4"/>
      <c r="D32" s="4"/>
      <c r="E32" s="4"/>
      <c r="F32" s="4"/>
      <c r="G32" s="4"/>
      <c r="H32" s="4"/>
      <c r="I32" s="4"/>
      <c r="J32" s="4"/>
      <c r="K32" s="4"/>
      <c r="L32" s="4"/>
      <c r="M32" s="4"/>
      <c r="N32" s="4"/>
      <c r="O32" s="4"/>
      <c r="P32" s="4"/>
      <c r="Q32" s="4"/>
      <c r="R32" s="4"/>
      <c r="S32" s="4"/>
      <c r="T32" s="4"/>
      <c r="U32" s="4"/>
    </row>
    <row r="33" spans="1:21" ht="14.5" x14ac:dyDescent="0.35">
      <c r="A33" s="4"/>
      <c r="B33" s="4"/>
      <c r="C33" s="4"/>
      <c r="D33" s="4"/>
      <c r="E33" s="4"/>
      <c r="F33" s="4"/>
      <c r="G33" s="4"/>
      <c r="H33" s="4"/>
      <c r="I33" s="4"/>
      <c r="J33" s="4"/>
      <c r="K33" s="4"/>
      <c r="L33" s="4"/>
      <c r="M33" s="4"/>
      <c r="N33" s="4"/>
      <c r="O33" s="4"/>
      <c r="P33" s="4"/>
      <c r="Q33" s="4"/>
      <c r="R33" s="4"/>
      <c r="S33" s="4"/>
      <c r="T33" s="4"/>
      <c r="U33" s="4"/>
    </row>
    <row r="34" spans="1:21" ht="14.5" x14ac:dyDescent="0.35">
      <c r="A34" s="4"/>
      <c r="B34" s="4"/>
      <c r="C34" s="4"/>
      <c r="D34" s="4"/>
      <c r="E34" s="4"/>
      <c r="F34" s="4"/>
      <c r="G34" s="4"/>
      <c r="H34" s="4"/>
      <c r="I34" s="4"/>
      <c r="J34" s="4"/>
      <c r="K34" s="4"/>
      <c r="L34" s="4"/>
      <c r="M34" s="4"/>
      <c r="N34" s="4"/>
      <c r="O34" s="4"/>
      <c r="P34" s="4"/>
      <c r="Q34" s="4"/>
      <c r="R34" s="4"/>
      <c r="S34" s="4"/>
      <c r="T34" s="4"/>
      <c r="U34" s="4"/>
    </row>
    <row r="35" spans="1:21" ht="14.5" x14ac:dyDescent="0.35">
      <c r="A35" s="4"/>
      <c r="B35" s="4"/>
      <c r="C35" s="4"/>
      <c r="D35" s="4"/>
      <c r="E35" s="4"/>
      <c r="F35" s="4"/>
      <c r="G35" s="4"/>
      <c r="H35" s="4"/>
      <c r="I35" s="4"/>
      <c r="J35" s="4"/>
      <c r="K35" s="4"/>
      <c r="L35" s="4"/>
      <c r="M35" s="4"/>
      <c r="N35" s="4"/>
      <c r="O35" s="4"/>
      <c r="P35" s="4"/>
      <c r="Q35" s="4"/>
      <c r="R35" s="4"/>
      <c r="S35" s="4"/>
      <c r="T35" s="4"/>
      <c r="U35" s="4"/>
    </row>
    <row r="36" spans="1:21" ht="14.5" x14ac:dyDescent="0.35">
      <c r="A36" s="4"/>
      <c r="B36" s="4"/>
      <c r="C36" s="4"/>
      <c r="D36" s="4"/>
      <c r="E36" s="4"/>
      <c r="F36" s="4"/>
      <c r="G36" s="4"/>
      <c r="H36" s="4"/>
      <c r="I36" s="4"/>
      <c r="J36" s="4"/>
      <c r="K36" s="4"/>
      <c r="L36" s="4"/>
      <c r="M36" s="4"/>
      <c r="N36" s="4"/>
      <c r="O36" s="4"/>
      <c r="P36" s="4"/>
      <c r="Q36" s="4"/>
      <c r="R36" s="4"/>
      <c r="S36" s="4"/>
      <c r="T36" s="4"/>
      <c r="U36" s="4"/>
    </row>
    <row r="37" spans="1:21" ht="14.5" x14ac:dyDescent="0.35">
      <c r="A37" s="4"/>
      <c r="B37" s="4"/>
      <c r="C37" s="4"/>
      <c r="D37" s="4"/>
      <c r="E37" s="4"/>
      <c r="F37" s="4"/>
      <c r="G37" s="4"/>
      <c r="H37" s="4"/>
      <c r="I37" s="4"/>
      <c r="J37" s="4"/>
      <c r="K37" s="4"/>
      <c r="L37" s="4"/>
      <c r="M37" s="4"/>
      <c r="N37" s="4"/>
      <c r="O37" s="4"/>
      <c r="P37" s="4"/>
      <c r="Q37" s="4"/>
      <c r="R37" s="4"/>
      <c r="S37" s="4"/>
      <c r="T37" s="4"/>
      <c r="U37" s="4"/>
    </row>
    <row r="38" spans="1:21" ht="14.5" x14ac:dyDescent="0.35">
      <c r="A38" s="4"/>
      <c r="B38" s="4"/>
      <c r="C38" s="4"/>
      <c r="D38" s="4"/>
      <c r="E38" s="4"/>
      <c r="F38" s="4"/>
      <c r="G38" s="4"/>
      <c r="H38" s="4"/>
      <c r="I38" s="4"/>
      <c r="J38" s="4"/>
      <c r="K38" s="4"/>
      <c r="L38" s="4"/>
      <c r="M38" s="4"/>
      <c r="N38" s="4"/>
      <c r="O38" s="4"/>
      <c r="P38" s="4"/>
      <c r="Q38" s="4"/>
      <c r="R38" s="4"/>
      <c r="S38" s="4"/>
      <c r="T38" s="4"/>
      <c r="U38" s="4"/>
    </row>
    <row r="39" spans="1:21" ht="14.5" x14ac:dyDescent="0.35">
      <c r="A39" s="4"/>
      <c r="B39" s="4"/>
      <c r="C39" s="4"/>
      <c r="D39" s="4"/>
      <c r="E39" s="4"/>
      <c r="F39" s="4"/>
      <c r="G39" s="4"/>
      <c r="H39" s="4"/>
      <c r="I39" s="4"/>
      <c r="J39" s="4"/>
      <c r="K39" s="4"/>
      <c r="L39" s="4"/>
      <c r="M39" s="4"/>
      <c r="N39" s="4"/>
      <c r="O39" s="4"/>
      <c r="P39" s="4"/>
      <c r="Q39" s="4"/>
      <c r="R39" s="4"/>
      <c r="S39" s="4"/>
      <c r="T39" s="4"/>
      <c r="U39" s="4"/>
    </row>
    <row r="40" spans="1:21" ht="14.5" x14ac:dyDescent="0.35">
      <c r="A40" s="4"/>
      <c r="B40" s="4"/>
      <c r="C40" s="4"/>
      <c r="D40" s="4"/>
      <c r="E40" s="4"/>
      <c r="F40" s="4"/>
      <c r="G40" s="4"/>
      <c r="H40" s="4"/>
      <c r="I40" s="4"/>
      <c r="J40" s="4"/>
      <c r="K40" s="4"/>
      <c r="L40" s="4"/>
      <c r="M40" s="4"/>
      <c r="N40" s="4"/>
      <c r="O40" s="4"/>
      <c r="P40" s="4"/>
      <c r="Q40" s="4"/>
      <c r="R40" s="4"/>
      <c r="S40" s="4"/>
      <c r="T40" s="4"/>
      <c r="U40" s="4"/>
    </row>
    <row r="41" spans="1:21" ht="14.5" x14ac:dyDescent="0.35">
      <c r="A41" s="4"/>
      <c r="B41" s="4"/>
      <c r="C41" s="4"/>
      <c r="D41" s="4"/>
      <c r="E41" s="4"/>
      <c r="F41" s="4"/>
      <c r="G41" s="4"/>
      <c r="H41" s="4"/>
      <c r="I41" s="4"/>
      <c r="J41" s="4"/>
      <c r="K41" s="4"/>
      <c r="L41" s="4"/>
      <c r="M41" s="4"/>
      <c r="N41" s="4"/>
      <c r="O41" s="4"/>
      <c r="P41" s="4"/>
      <c r="Q41" s="4"/>
      <c r="R41" s="4"/>
      <c r="S41" s="4"/>
      <c r="T41" s="4"/>
      <c r="U41" s="4"/>
    </row>
    <row r="42" spans="1:21" ht="14.5" x14ac:dyDescent="0.35">
      <c r="A42" s="4"/>
      <c r="B42" s="4"/>
      <c r="C42" s="4"/>
      <c r="D42" s="4"/>
      <c r="E42" s="4"/>
      <c r="F42" s="4"/>
      <c r="G42" s="4"/>
      <c r="H42" s="4"/>
      <c r="I42" s="4"/>
      <c r="J42" s="4"/>
      <c r="K42" s="4"/>
      <c r="L42" s="4"/>
      <c r="M42" s="4"/>
      <c r="N42" s="4"/>
      <c r="O42" s="4"/>
      <c r="P42" s="4"/>
      <c r="Q42" s="4"/>
      <c r="R42" s="4"/>
      <c r="S42" s="4"/>
      <c r="T42" s="4"/>
      <c r="U42" s="4"/>
    </row>
    <row r="43" spans="1:21" ht="14.5" x14ac:dyDescent="0.35">
      <c r="A43" s="4"/>
      <c r="B43" s="4"/>
      <c r="C43" s="4"/>
      <c r="D43" s="4"/>
      <c r="E43" s="4"/>
      <c r="F43" s="4"/>
      <c r="G43" s="4"/>
      <c r="H43" s="4"/>
      <c r="I43" s="4"/>
      <c r="J43" s="4"/>
      <c r="K43" s="4"/>
      <c r="L43" s="4"/>
      <c r="M43" s="4"/>
      <c r="N43" s="4"/>
      <c r="O43" s="4"/>
      <c r="P43" s="4"/>
      <c r="Q43" s="4"/>
      <c r="R43" s="4"/>
      <c r="S43" s="4"/>
      <c r="T43" s="4"/>
      <c r="U43" s="4"/>
    </row>
    <row r="44" spans="1:21" ht="14.5" x14ac:dyDescent="0.35">
      <c r="A44" s="4"/>
      <c r="B44" s="4"/>
      <c r="C44" s="4"/>
      <c r="D44" s="4"/>
      <c r="E44" s="4"/>
      <c r="F44" s="4"/>
      <c r="G44" s="4"/>
      <c r="H44" s="4"/>
      <c r="I44" s="4"/>
      <c r="J44" s="4"/>
      <c r="K44" s="4"/>
      <c r="L44" s="4"/>
      <c r="M44" s="4"/>
      <c r="N44" s="4"/>
      <c r="O44" s="4"/>
      <c r="P44" s="4"/>
      <c r="Q44" s="4"/>
      <c r="R44" s="4"/>
      <c r="S44" s="4"/>
      <c r="T44" s="4"/>
      <c r="U44" s="4"/>
    </row>
    <row r="45" spans="1:21" ht="14.5" x14ac:dyDescent="0.35">
      <c r="A45" s="4"/>
      <c r="B45" s="4"/>
      <c r="C45" s="4"/>
      <c r="D45" s="4"/>
      <c r="E45" s="4"/>
      <c r="F45" s="4"/>
      <c r="G45" s="4"/>
      <c r="H45" s="4"/>
      <c r="I45" s="4"/>
      <c r="J45" s="4"/>
      <c r="K45" s="4"/>
      <c r="L45" s="4"/>
      <c r="M45" s="4"/>
      <c r="N45" s="4"/>
      <c r="O45" s="4"/>
      <c r="P45" s="4"/>
      <c r="Q45" s="4"/>
      <c r="R45" s="4"/>
      <c r="S45" s="4"/>
      <c r="T45" s="4"/>
      <c r="U45" s="4"/>
    </row>
    <row r="46" spans="1:21" ht="14.5" x14ac:dyDescent="0.35">
      <c r="A46" s="4"/>
      <c r="B46" s="4"/>
      <c r="C46" s="4"/>
      <c r="D46" s="4"/>
      <c r="E46" s="4"/>
      <c r="F46" s="4"/>
      <c r="G46" s="4"/>
      <c r="H46" s="4"/>
      <c r="I46" s="4"/>
      <c r="J46" s="4"/>
      <c r="K46" s="4"/>
      <c r="L46" s="4"/>
      <c r="M46" s="4"/>
      <c r="N46" s="4"/>
      <c r="O46" s="4"/>
      <c r="P46" s="4"/>
      <c r="Q46" s="4"/>
      <c r="R46" s="4"/>
      <c r="S46" s="4"/>
      <c r="T46" s="4"/>
      <c r="U46" s="4"/>
    </row>
    <row r="47" spans="1:21" ht="14.5" x14ac:dyDescent="0.35">
      <c r="A47" s="4"/>
      <c r="B47" s="4"/>
      <c r="C47" s="4"/>
      <c r="D47" s="4"/>
      <c r="E47" s="4"/>
      <c r="F47" s="4"/>
      <c r="G47" s="4"/>
      <c r="H47" s="4"/>
      <c r="I47" s="4"/>
      <c r="J47" s="4"/>
      <c r="K47" s="4"/>
      <c r="L47" s="4"/>
      <c r="M47" s="4"/>
      <c r="N47" s="4"/>
      <c r="O47" s="4"/>
      <c r="P47" s="4"/>
      <c r="Q47" s="4"/>
      <c r="R47" s="4"/>
      <c r="S47" s="4"/>
      <c r="T47" s="4"/>
      <c r="U47" s="4"/>
    </row>
    <row r="48" spans="1:21" ht="14.5" x14ac:dyDescent="0.35">
      <c r="A48" s="4"/>
      <c r="B48" s="4"/>
      <c r="C48" s="4"/>
      <c r="D48" s="4"/>
      <c r="E48" s="4"/>
      <c r="F48" s="4"/>
      <c r="G48" s="4"/>
      <c r="H48" s="4"/>
      <c r="I48" s="4"/>
      <c r="J48" s="4"/>
      <c r="K48" s="4"/>
      <c r="L48" s="4"/>
      <c r="M48" s="4"/>
      <c r="N48" s="4"/>
      <c r="O48" s="4"/>
      <c r="P48" s="4"/>
      <c r="Q48" s="4"/>
      <c r="R48" s="4"/>
      <c r="S48" s="4"/>
      <c r="T48" s="4"/>
      <c r="U48" s="4"/>
    </row>
    <row r="49" spans="1:21" ht="14.5" x14ac:dyDescent="0.35">
      <c r="A49" s="4"/>
      <c r="B49" s="4"/>
      <c r="C49" s="4"/>
      <c r="D49" s="4"/>
      <c r="E49" s="4"/>
      <c r="F49" s="4"/>
      <c r="G49" s="4"/>
      <c r="H49" s="4"/>
      <c r="I49" s="4"/>
      <c r="J49" s="4"/>
      <c r="K49" s="4"/>
      <c r="L49" s="4"/>
      <c r="M49" s="4"/>
      <c r="N49" s="4"/>
      <c r="O49" s="4"/>
      <c r="P49" s="4"/>
      <c r="Q49" s="4"/>
      <c r="R49" s="4"/>
      <c r="S49" s="4"/>
      <c r="T49" s="4"/>
      <c r="U49" s="4"/>
    </row>
    <row r="50" spans="1:21" ht="14.5" x14ac:dyDescent="0.35">
      <c r="A50" s="4"/>
      <c r="B50" s="4"/>
      <c r="C50" s="4"/>
      <c r="D50" s="4"/>
      <c r="E50" s="4"/>
      <c r="F50" s="4"/>
      <c r="G50" s="4"/>
      <c r="H50" s="4"/>
      <c r="I50" s="4"/>
      <c r="J50" s="4"/>
      <c r="K50" s="4"/>
      <c r="L50" s="4"/>
      <c r="M50" s="4"/>
      <c r="N50" s="4"/>
      <c r="O50" s="4"/>
      <c r="P50" s="4"/>
      <c r="Q50" s="4"/>
      <c r="R50" s="4"/>
      <c r="S50" s="4"/>
      <c r="T50" s="4"/>
      <c r="U50" s="4"/>
    </row>
    <row r="51" spans="1:21" ht="14.5" x14ac:dyDescent="0.35">
      <c r="A51" s="4"/>
      <c r="B51" s="4"/>
      <c r="C51" s="4"/>
      <c r="D51" s="4"/>
      <c r="E51" s="4"/>
      <c r="F51" s="4"/>
      <c r="G51" s="4"/>
      <c r="H51" s="4"/>
      <c r="I51" s="4"/>
      <c r="J51" s="4"/>
      <c r="K51" s="4"/>
      <c r="L51" s="4"/>
      <c r="M51" s="4"/>
      <c r="N51" s="4"/>
      <c r="O51" s="4"/>
      <c r="P51" s="4"/>
      <c r="Q51" s="4"/>
      <c r="R51" s="4"/>
      <c r="S51" s="4"/>
      <c r="T51" s="4"/>
      <c r="U51" s="4"/>
    </row>
    <row r="52" spans="1:21" ht="14.5" x14ac:dyDescent="0.35">
      <c r="A52" s="4"/>
      <c r="B52" s="4"/>
      <c r="C52" s="4"/>
      <c r="D52" s="4"/>
      <c r="E52" s="4"/>
      <c r="F52" s="4"/>
      <c r="G52" s="4"/>
      <c r="H52" s="4"/>
      <c r="I52" s="4"/>
      <c r="J52" s="4"/>
      <c r="K52" s="4"/>
      <c r="L52" s="4"/>
      <c r="M52" s="4"/>
      <c r="N52" s="4"/>
      <c r="O52" s="4"/>
      <c r="P52" s="4"/>
      <c r="Q52" s="4"/>
      <c r="R52" s="4"/>
      <c r="S52" s="4"/>
      <c r="T52" s="4"/>
      <c r="U52" s="4"/>
    </row>
    <row r="53" spans="1:21" ht="14.5" x14ac:dyDescent="0.35">
      <c r="A53" s="4"/>
      <c r="B53" s="4"/>
      <c r="C53" s="4"/>
      <c r="D53" s="4"/>
      <c r="E53" s="4"/>
      <c r="F53" s="4"/>
      <c r="G53" s="4"/>
      <c r="H53" s="4"/>
      <c r="I53" s="4"/>
      <c r="J53" s="4"/>
      <c r="K53" s="4"/>
      <c r="L53" s="4"/>
      <c r="M53" s="4"/>
      <c r="N53" s="4"/>
      <c r="O53" s="4"/>
      <c r="P53" s="4"/>
      <c r="Q53" s="4"/>
      <c r="R53" s="4"/>
      <c r="S53" s="4"/>
      <c r="T53" s="4"/>
      <c r="U53" s="4"/>
    </row>
    <row r="54" spans="1:21" ht="14.5" x14ac:dyDescent="0.35">
      <c r="A54" s="4"/>
      <c r="B54" s="4"/>
      <c r="C54" s="4"/>
      <c r="D54" s="4"/>
      <c r="E54" s="4"/>
      <c r="F54" s="4"/>
      <c r="G54" s="4"/>
      <c r="H54" s="4"/>
      <c r="I54" s="4"/>
      <c r="J54" s="4"/>
      <c r="K54" s="4"/>
      <c r="L54" s="4"/>
      <c r="M54" s="4"/>
      <c r="N54" s="4"/>
      <c r="O54" s="4"/>
      <c r="P54" s="4"/>
      <c r="Q54" s="4"/>
      <c r="R54" s="4"/>
      <c r="S54" s="4"/>
      <c r="T54" s="4"/>
      <c r="U54" s="4"/>
    </row>
    <row r="55" spans="1:21" ht="14.5" x14ac:dyDescent="0.35">
      <c r="A55" s="4"/>
      <c r="B55" s="4"/>
      <c r="C55" s="4"/>
      <c r="D55" s="4"/>
      <c r="E55" s="4"/>
      <c r="F55" s="4"/>
      <c r="G55" s="4"/>
      <c r="H55" s="4"/>
      <c r="I55" s="4"/>
      <c r="J55" s="4"/>
      <c r="K55" s="4"/>
      <c r="L55" s="4"/>
      <c r="M55" s="4"/>
      <c r="N55" s="4"/>
      <c r="O55" s="4"/>
      <c r="P55" s="4"/>
      <c r="Q55" s="4"/>
      <c r="R55" s="4"/>
      <c r="S55" s="4"/>
      <c r="T55" s="4"/>
      <c r="U55" s="4"/>
    </row>
    <row r="56" spans="1:21" ht="14.5" x14ac:dyDescent="0.35">
      <c r="A56" s="4"/>
      <c r="B56" s="4"/>
      <c r="C56" s="4"/>
      <c r="D56" s="4"/>
      <c r="E56" s="4"/>
      <c r="F56" s="4"/>
      <c r="G56" s="4"/>
      <c r="H56" s="4"/>
      <c r="I56" s="4"/>
      <c r="J56" s="4"/>
      <c r="K56" s="4"/>
      <c r="L56" s="4"/>
      <c r="M56" s="4"/>
      <c r="N56" s="4"/>
      <c r="O56" s="4"/>
      <c r="P56" s="4"/>
      <c r="Q56" s="4"/>
      <c r="R56" s="4"/>
      <c r="S56" s="4"/>
      <c r="T56" s="4"/>
      <c r="U56" s="4"/>
    </row>
    <row r="57" spans="1:21" ht="14.5" x14ac:dyDescent="0.35">
      <c r="A57" s="4"/>
      <c r="B57" s="4"/>
      <c r="C57" s="4"/>
      <c r="D57" s="4"/>
      <c r="E57" s="4"/>
      <c r="F57" s="4"/>
      <c r="G57" s="4"/>
      <c r="H57" s="4"/>
      <c r="I57" s="4"/>
      <c r="J57" s="4"/>
      <c r="K57" s="4"/>
      <c r="L57" s="4"/>
      <c r="M57" s="4"/>
      <c r="N57" s="4"/>
      <c r="O57" s="4"/>
      <c r="P57" s="4"/>
      <c r="Q57" s="4"/>
      <c r="R57" s="4"/>
      <c r="S57" s="4"/>
      <c r="T57" s="4"/>
      <c r="U57" s="4"/>
    </row>
    <row r="58" spans="1:21" ht="14.5" x14ac:dyDescent="0.35">
      <c r="A58" s="4"/>
      <c r="B58" s="4"/>
      <c r="C58" s="4"/>
      <c r="D58" s="4"/>
      <c r="E58" s="4"/>
      <c r="F58" s="4"/>
      <c r="G58" s="4"/>
      <c r="H58" s="4"/>
      <c r="I58" s="4"/>
      <c r="J58" s="4"/>
      <c r="K58" s="4"/>
      <c r="L58" s="4"/>
      <c r="M58" s="4"/>
      <c r="N58" s="4"/>
      <c r="O58" s="4"/>
      <c r="P58" s="4"/>
      <c r="Q58" s="4"/>
      <c r="R58" s="4"/>
      <c r="S58" s="4"/>
      <c r="T58" s="4"/>
      <c r="U58" s="4"/>
    </row>
    <row r="59" spans="1:21" ht="14.5" x14ac:dyDescent="0.35">
      <c r="A59" s="4"/>
      <c r="B59" s="4"/>
      <c r="C59" s="4"/>
      <c r="D59" s="4"/>
      <c r="E59" s="4"/>
      <c r="F59" s="4"/>
      <c r="G59" s="4"/>
      <c r="H59" s="4"/>
      <c r="I59" s="4"/>
      <c r="J59" s="4"/>
      <c r="K59" s="4"/>
      <c r="L59" s="4"/>
      <c r="M59" s="4"/>
      <c r="N59" s="4"/>
      <c r="O59" s="4"/>
      <c r="P59" s="4"/>
      <c r="Q59" s="4"/>
      <c r="R59" s="4"/>
      <c r="S59" s="4"/>
      <c r="T59" s="4"/>
      <c r="U59" s="4"/>
    </row>
    <row r="60" spans="1:21" ht="14.5" x14ac:dyDescent="0.35">
      <c r="A60" s="4"/>
      <c r="B60" s="4"/>
      <c r="C60" s="4"/>
      <c r="D60" s="4"/>
      <c r="E60" s="4"/>
      <c r="F60" s="4"/>
      <c r="G60" s="4"/>
      <c r="H60" s="4"/>
      <c r="I60" s="4"/>
      <c r="J60" s="4"/>
      <c r="K60" s="4"/>
      <c r="L60" s="4"/>
      <c r="M60" s="4"/>
      <c r="N60" s="4"/>
      <c r="O60" s="4"/>
      <c r="P60" s="4"/>
      <c r="Q60" s="4"/>
      <c r="R60" s="4"/>
      <c r="S60" s="4"/>
      <c r="T60" s="4"/>
      <c r="U60" s="4"/>
    </row>
    <row r="61" spans="1:21" ht="14.5" hidden="1" x14ac:dyDescent="0.35">
      <c r="A61" s="4"/>
      <c r="B61" s="4"/>
      <c r="C61" s="4"/>
      <c r="D61" s="4"/>
      <c r="E61" s="4"/>
      <c r="F61" s="4"/>
      <c r="G61" s="4"/>
      <c r="H61" s="4"/>
      <c r="I61" s="4"/>
      <c r="J61" s="4"/>
      <c r="K61" s="4"/>
      <c r="L61" s="4"/>
      <c r="M61" s="4"/>
      <c r="N61" s="4"/>
      <c r="O61" s="4"/>
      <c r="P61" s="4"/>
      <c r="Q61" s="4"/>
      <c r="R61" s="4"/>
      <c r="S61" s="4"/>
      <c r="T61" s="4"/>
      <c r="U61" s="4"/>
    </row>
    <row r="62" spans="1:21" ht="14.5" hidden="1" x14ac:dyDescent="0.35">
      <c r="A62" s="4"/>
      <c r="B62" s="4"/>
      <c r="C62" s="4"/>
      <c r="D62" s="4"/>
      <c r="E62" s="4"/>
      <c r="F62" s="4"/>
      <c r="G62" s="4"/>
      <c r="H62" s="4"/>
      <c r="I62" s="4"/>
      <c r="J62" s="4"/>
      <c r="K62" s="4"/>
      <c r="L62" s="4"/>
      <c r="M62" s="4"/>
      <c r="N62" s="4"/>
      <c r="O62" s="4"/>
      <c r="P62" s="4"/>
      <c r="Q62" s="4"/>
      <c r="R62" s="4"/>
      <c r="S62" s="4"/>
      <c r="T62" s="4"/>
      <c r="U62" s="4"/>
    </row>
    <row r="63" spans="1:21" ht="14.5" hidden="1" x14ac:dyDescent="0.35">
      <c r="A63" s="4"/>
      <c r="B63" s="4"/>
      <c r="C63" s="4"/>
      <c r="D63" s="4"/>
      <c r="E63" s="4"/>
      <c r="F63" s="4"/>
      <c r="G63" s="4"/>
      <c r="H63" s="4"/>
      <c r="I63" s="4"/>
      <c r="J63" s="4"/>
      <c r="K63" s="4"/>
      <c r="L63" s="4"/>
      <c r="M63" s="4"/>
      <c r="N63" s="4"/>
      <c r="O63" s="4"/>
      <c r="P63" s="4"/>
      <c r="Q63" s="4"/>
      <c r="R63" s="4"/>
      <c r="S63" s="4"/>
      <c r="T63" s="4"/>
      <c r="U63" s="4"/>
    </row>
    <row r="64" spans="1:21" ht="14.5" hidden="1" x14ac:dyDescent="0.35">
      <c r="A64" s="4"/>
      <c r="B64" s="4"/>
      <c r="C64" s="4"/>
      <c r="D64" s="4"/>
      <c r="E64" s="4"/>
      <c r="F64" s="4"/>
      <c r="G64" s="4"/>
      <c r="H64" s="4"/>
      <c r="I64" s="4"/>
      <c r="J64" s="4"/>
      <c r="K64" s="4"/>
      <c r="L64" s="4"/>
      <c r="M64" s="4"/>
      <c r="N64" s="4"/>
      <c r="O64" s="4"/>
      <c r="P64" s="4"/>
      <c r="Q64" s="4"/>
      <c r="R64" s="4"/>
      <c r="S64" s="4"/>
      <c r="T64" s="4"/>
      <c r="U64" s="4"/>
    </row>
    <row r="65" spans="1:21" ht="14.5" hidden="1" x14ac:dyDescent="0.35">
      <c r="A65" s="4"/>
      <c r="B65" s="4"/>
      <c r="C65" s="4"/>
      <c r="D65" s="4"/>
      <c r="E65" s="4"/>
      <c r="F65" s="4"/>
      <c r="G65" s="4"/>
      <c r="H65" s="4"/>
      <c r="I65" s="4"/>
      <c r="J65" s="4"/>
      <c r="K65" s="4"/>
      <c r="L65" s="4"/>
      <c r="M65" s="4"/>
      <c r="N65" s="4"/>
      <c r="O65" s="4"/>
      <c r="P65" s="4"/>
      <c r="Q65" s="4"/>
      <c r="R65" s="4"/>
      <c r="S65" s="4"/>
      <c r="T65" s="4"/>
      <c r="U65" s="4"/>
    </row>
    <row r="66" spans="1:21" ht="14.5" hidden="1" x14ac:dyDescent="0.35">
      <c r="A66" s="4"/>
      <c r="B66" s="4"/>
      <c r="C66" s="4"/>
      <c r="D66" s="4"/>
      <c r="E66" s="4"/>
      <c r="F66" s="4"/>
      <c r="G66" s="4"/>
      <c r="H66" s="4"/>
      <c r="I66" s="4"/>
      <c r="J66" s="4"/>
      <c r="K66" s="4"/>
      <c r="L66" s="4"/>
      <c r="M66" s="4"/>
      <c r="N66" s="4"/>
      <c r="O66" s="4"/>
      <c r="P66" s="4"/>
      <c r="Q66" s="4"/>
      <c r="R66" s="4"/>
      <c r="S66" s="4"/>
      <c r="T66" s="4"/>
      <c r="U66" s="4"/>
    </row>
    <row r="67" spans="1:21" ht="14.5" hidden="1" x14ac:dyDescent="0.35">
      <c r="A67" s="4"/>
      <c r="B67" s="4"/>
      <c r="C67" s="4"/>
      <c r="D67" s="4"/>
      <c r="E67" s="4"/>
      <c r="F67" s="4"/>
      <c r="G67" s="4"/>
      <c r="H67" s="4"/>
      <c r="I67" s="4"/>
      <c r="J67" s="4"/>
      <c r="K67" s="4"/>
      <c r="L67" s="4"/>
      <c r="M67" s="4"/>
      <c r="N67" s="4"/>
      <c r="O67" s="4"/>
      <c r="P67" s="4"/>
      <c r="Q67" s="4"/>
      <c r="R67" s="4"/>
      <c r="S67" s="4"/>
      <c r="T67" s="4"/>
      <c r="U67" s="4"/>
    </row>
    <row r="68" spans="1:21" ht="14.5" hidden="1" x14ac:dyDescent="0.35">
      <c r="A68" s="4"/>
      <c r="B68" s="4"/>
      <c r="C68" s="4"/>
      <c r="D68" s="4"/>
      <c r="E68" s="4"/>
      <c r="F68" s="4"/>
      <c r="G68" s="4"/>
      <c r="H68" s="4"/>
      <c r="I68" s="4"/>
      <c r="J68" s="4"/>
      <c r="K68" s="4"/>
      <c r="L68" s="4"/>
      <c r="M68" s="4"/>
      <c r="N68" s="4"/>
      <c r="O68" s="4"/>
      <c r="P68" s="4"/>
      <c r="Q68" s="4"/>
      <c r="R68" s="4"/>
      <c r="S68" s="4"/>
      <c r="T68" s="4"/>
      <c r="U68" s="4"/>
    </row>
    <row r="69" spans="1:21" ht="14.5" hidden="1" x14ac:dyDescent="0.35">
      <c r="A69" s="4"/>
      <c r="B69" s="4"/>
      <c r="C69" s="4"/>
      <c r="D69" s="4"/>
      <c r="E69" s="4"/>
      <c r="F69" s="4"/>
      <c r="G69" s="4"/>
      <c r="H69" s="4"/>
      <c r="I69" s="4"/>
      <c r="J69" s="4"/>
      <c r="K69" s="4"/>
      <c r="L69" s="4"/>
      <c r="M69" s="4"/>
      <c r="N69" s="4"/>
      <c r="O69" s="4"/>
      <c r="P69" s="4"/>
      <c r="Q69" s="4"/>
      <c r="R69" s="4"/>
      <c r="S69" s="4"/>
      <c r="T69" s="4"/>
      <c r="U69" s="4"/>
    </row>
    <row r="70" spans="1:21" ht="14.5" hidden="1" x14ac:dyDescent="0.35">
      <c r="A70" s="4"/>
      <c r="B70" s="4"/>
      <c r="C70" s="4"/>
      <c r="D70" s="4"/>
      <c r="E70" s="4"/>
      <c r="F70" s="4"/>
      <c r="G70" s="4"/>
      <c r="H70" s="4"/>
      <c r="I70" s="4"/>
      <c r="J70" s="4"/>
      <c r="K70" s="4"/>
      <c r="L70" s="4"/>
      <c r="M70" s="4"/>
      <c r="N70" s="4"/>
      <c r="O70" s="4"/>
      <c r="P70" s="4"/>
      <c r="Q70" s="4"/>
      <c r="R70" s="4"/>
      <c r="S70" s="4"/>
      <c r="T70" s="4"/>
      <c r="U70" s="4"/>
    </row>
    <row r="71" spans="1:21" ht="14.5" hidden="1" x14ac:dyDescent="0.35">
      <c r="A71" s="4"/>
      <c r="B71" s="4"/>
      <c r="C71" s="4"/>
      <c r="D71" s="4"/>
      <c r="E71" s="4"/>
      <c r="F71" s="4"/>
      <c r="G71" s="4"/>
      <c r="H71" s="4"/>
      <c r="I71" s="4"/>
      <c r="J71" s="4"/>
      <c r="K71" s="4"/>
      <c r="L71" s="4"/>
      <c r="M71" s="4"/>
      <c r="N71" s="4"/>
      <c r="O71" s="4"/>
      <c r="P71" s="4"/>
      <c r="Q71" s="4"/>
      <c r="R71" s="4"/>
      <c r="S71" s="4"/>
      <c r="T71" s="4"/>
      <c r="U71" s="4"/>
    </row>
    <row r="72" spans="1:21" ht="14.5" hidden="1" x14ac:dyDescent="0.35">
      <c r="A72" s="4"/>
      <c r="B72" s="4"/>
      <c r="C72" s="4"/>
      <c r="D72" s="4"/>
      <c r="E72" s="4"/>
      <c r="F72" s="4"/>
      <c r="G72" s="4"/>
      <c r="H72" s="4"/>
      <c r="I72" s="4"/>
      <c r="J72" s="4"/>
      <c r="K72" s="4"/>
      <c r="L72" s="4"/>
      <c r="M72" s="4"/>
      <c r="N72" s="4"/>
      <c r="O72" s="4"/>
      <c r="P72" s="4"/>
      <c r="Q72" s="4"/>
      <c r="R72" s="4"/>
      <c r="S72" s="4"/>
      <c r="T72" s="4"/>
      <c r="U72" s="4"/>
    </row>
    <row r="73" spans="1:21" ht="14.5" hidden="1" x14ac:dyDescent="0.35">
      <c r="A73" s="4"/>
      <c r="B73" s="4"/>
      <c r="C73" s="4"/>
      <c r="D73" s="4"/>
      <c r="E73" s="4"/>
      <c r="F73" s="4"/>
      <c r="G73" s="4"/>
      <c r="H73" s="4"/>
      <c r="I73" s="4"/>
      <c r="J73" s="4"/>
      <c r="K73" s="4"/>
      <c r="L73" s="4"/>
      <c r="M73" s="4"/>
      <c r="N73" s="4"/>
      <c r="O73" s="4"/>
      <c r="P73" s="4"/>
      <c r="Q73" s="4"/>
      <c r="R73" s="4"/>
      <c r="S73" s="4"/>
      <c r="T73" s="4"/>
      <c r="U73" s="4"/>
    </row>
    <row r="74" spans="1:21" ht="14.5" hidden="1" x14ac:dyDescent="0.35">
      <c r="A74" s="4"/>
      <c r="B74" s="4"/>
      <c r="C74" s="4"/>
      <c r="D74" s="4"/>
      <c r="E74" s="4"/>
      <c r="F74" s="4"/>
      <c r="G74" s="4"/>
      <c r="H74" s="4"/>
      <c r="I74" s="4"/>
      <c r="J74" s="4"/>
      <c r="K74" s="4"/>
      <c r="L74" s="4"/>
      <c r="M74" s="4"/>
      <c r="N74" s="4"/>
      <c r="O74" s="4"/>
      <c r="P74" s="4"/>
      <c r="Q74" s="4"/>
      <c r="R74" s="4"/>
      <c r="S74" s="4"/>
      <c r="T74" s="4"/>
      <c r="U74" s="4"/>
    </row>
    <row r="75" spans="1:21" ht="14.5" hidden="1" x14ac:dyDescent="0.35">
      <c r="A75" s="4"/>
      <c r="B75" s="4"/>
      <c r="C75" s="4"/>
      <c r="D75" s="4"/>
      <c r="E75" s="4"/>
      <c r="F75" s="4"/>
      <c r="G75" s="4"/>
      <c r="H75" s="4"/>
      <c r="I75" s="4"/>
      <c r="J75" s="4"/>
      <c r="K75" s="4"/>
      <c r="L75" s="4"/>
      <c r="M75" s="4"/>
      <c r="N75" s="4"/>
      <c r="O75" s="4"/>
      <c r="P75" s="4"/>
      <c r="Q75" s="4"/>
      <c r="R75" s="4"/>
      <c r="S75" s="4"/>
      <c r="T75" s="4"/>
      <c r="U75" s="4"/>
    </row>
    <row r="76" spans="1:21" ht="14.5" hidden="1" x14ac:dyDescent="0.35">
      <c r="A76" s="4"/>
      <c r="B76" s="4"/>
      <c r="C76" s="4"/>
      <c r="D76" s="4"/>
      <c r="E76" s="4"/>
      <c r="F76" s="4"/>
      <c r="G76" s="4"/>
      <c r="H76" s="4"/>
      <c r="I76" s="4"/>
      <c r="J76" s="4"/>
      <c r="K76" s="4"/>
      <c r="L76" s="4"/>
      <c r="M76" s="4"/>
      <c r="N76" s="4"/>
      <c r="O76" s="4"/>
      <c r="P76" s="4"/>
      <c r="Q76" s="4"/>
      <c r="R76" s="4"/>
      <c r="S76" s="4"/>
      <c r="T76" s="4"/>
      <c r="U76" s="4"/>
    </row>
    <row r="77" spans="1:21" ht="14.5" hidden="1" x14ac:dyDescent="0.35">
      <c r="A77" s="4"/>
      <c r="B77" s="4"/>
      <c r="C77" s="4"/>
      <c r="D77" s="4"/>
      <c r="E77" s="4"/>
      <c r="F77" s="4"/>
      <c r="G77" s="4"/>
      <c r="H77" s="4"/>
      <c r="I77" s="4"/>
      <c r="J77" s="4"/>
      <c r="K77" s="4"/>
      <c r="L77" s="4"/>
      <c r="M77" s="4"/>
      <c r="N77" s="4"/>
      <c r="O77" s="4"/>
      <c r="P77" s="4"/>
      <c r="Q77" s="4"/>
      <c r="R77" s="4"/>
      <c r="S77" s="4"/>
      <c r="T77" s="4"/>
      <c r="U77" s="4"/>
    </row>
    <row r="78" spans="1:21" ht="14.5" hidden="1" x14ac:dyDescent="0.35">
      <c r="A78" s="4"/>
      <c r="B78" s="4"/>
      <c r="C78" s="4"/>
      <c r="D78" s="4"/>
      <c r="E78" s="4"/>
      <c r="F78" s="4"/>
      <c r="G78" s="4"/>
      <c r="H78" s="4"/>
      <c r="I78" s="4"/>
      <c r="J78" s="4"/>
      <c r="K78" s="4"/>
      <c r="L78" s="4"/>
      <c r="M78" s="4"/>
      <c r="N78" s="4"/>
      <c r="O78" s="4"/>
      <c r="P78" s="4"/>
      <c r="Q78" s="4"/>
      <c r="R78" s="4"/>
      <c r="S78" s="4"/>
      <c r="T78" s="4"/>
      <c r="U78" s="4"/>
    </row>
    <row r="79" spans="1:21" ht="14.5" hidden="1" x14ac:dyDescent="0.35">
      <c r="A79" s="4"/>
      <c r="B79" s="4"/>
      <c r="C79" s="4"/>
      <c r="D79" s="4"/>
      <c r="E79" s="4"/>
      <c r="F79" s="4"/>
      <c r="G79" s="4"/>
      <c r="H79" s="4"/>
      <c r="I79" s="4"/>
      <c r="J79" s="4"/>
      <c r="K79" s="4"/>
      <c r="L79" s="4"/>
      <c r="M79" s="4"/>
      <c r="N79" s="4"/>
      <c r="O79" s="4"/>
      <c r="P79" s="4"/>
      <c r="Q79" s="4"/>
      <c r="R79" s="4"/>
      <c r="S79" s="4"/>
      <c r="T79" s="4"/>
      <c r="U79" s="4"/>
    </row>
    <row r="80" spans="1:21" ht="14.5" hidden="1" x14ac:dyDescent="0.35">
      <c r="A80" s="4"/>
      <c r="B80" s="4"/>
      <c r="C80" s="4"/>
      <c r="D80" s="4"/>
      <c r="E80" s="4"/>
      <c r="F80" s="4"/>
      <c r="G80" s="4"/>
      <c r="H80" s="4"/>
      <c r="I80" s="4"/>
      <c r="J80" s="4"/>
      <c r="K80" s="4"/>
      <c r="L80" s="4"/>
      <c r="M80" s="4"/>
      <c r="N80" s="4"/>
      <c r="O80" s="4"/>
      <c r="P80" s="4"/>
      <c r="Q80" s="4"/>
      <c r="R80" s="4"/>
      <c r="S80" s="4"/>
      <c r="T80" s="4"/>
      <c r="U80" s="4"/>
    </row>
    <row r="81" spans="1:21" ht="14.5" hidden="1" x14ac:dyDescent="0.35">
      <c r="A81" s="4"/>
      <c r="B81" s="4"/>
      <c r="C81" s="4"/>
      <c r="D81" s="4"/>
      <c r="E81" s="4"/>
      <c r="F81" s="4"/>
      <c r="G81" s="4"/>
      <c r="H81" s="4"/>
      <c r="I81" s="4"/>
      <c r="J81" s="4"/>
      <c r="K81" s="4"/>
      <c r="L81" s="4"/>
      <c r="M81" s="4"/>
      <c r="N81" s="4"/>
      <c r="O81" s="4"/>
      <c r="P81" s="4"/>
      <c r="Q81" s="4"/>
      <c r="R81" s="4"/>
      <c r="S81" s="4"/>
      <c r="T81" s="4"/>
      <c r="U81" s="4"/>
    </row>
    <row r="82" spans="1:21" ht="14.5" hidden="1" x14ac:dyDescent="0.35">
      <c r="A82" s="4"/>
      <c r="B82" s="4"/>
      <c r="C82" s="4"/>
      <c r="D82" s="4"/>
      <c r="E82" s="4"/>
      <c r="F82" s="4"/>
      <c r="G82" s="4"/>
      <c r="H82" s="4"/>
      <c r="I82" s="4"/>
      <c r="J82" s="4"/>
      <c r="K82" s="4"/>
      <c r="L82" s="4"/>
      <c r="M82" s="4"/>
      <c r="N82" s="4"/>
      <c r="O82" s="4"/>
      <c r="P82" s="4"/>
      <c r="Q82" s="4"/>
      <c r="R82" s="4"/>
      <c r="S82" s="4"/>
      <c r="T82" s="4"/>
      <c r="U82" s="4"/>
    </row>
    <row r="83" spans="1:21" ht="14.5" hidden="1" x14ac:dyDescent="0.35">
      <c r="A83" s="4"/>
      <c r="B83" s="4"/>
      <c r="C83" s="4"/>
      <c r="D83" s="4"/>
      <c r="E83" s="4"/>
      <c r="F83" s="4"/>
      <c r="G83" s="4"/>
      <c r="H83" s="4"/>
      <c r="I83" s="4"/>
      <c r="J83" s="4"/>
      <c r="K83" s="4"/>
      <c r="L83" s="4"/>
      <c r="M83" s="4"/>
      <c r="N83" s="4"/>
      <c r="O83" s="4"/>
      <c r="P83" s="4"/>
      <c r="Q83" s="4"/>
      <c r="R83" s="4"/>
      <c r="S83" s="4"/>
      <c r="T83" s="4"/>
      <c r="U83" s="4"/>
    </row>
    <row r="84" spans="1:21" ht="14.5" hidden="1" x14ac:dyDescent="0.35">
      <c r="A84" s="4"/>
      <c r="B84" s="4"/>
      <c r="C84" s="4"/>
      <c r="D84" s="4"/>
      <c r="E84" s="4"/>
      <c r="F84" s="4"/>
      <c r="G84" s="4"/>
      <c r="H84" s="4"/>
      <c r="I84" s="4"/>
      <c r="J84" s="4"/>
      <c r="K84" s="4"/>
      <c r="L84" s="4"/>
      <c r="M84" s="4"/>
      <c r="N84" s="4"/>
      <c r="O84" s="4"/>
      <c r="P84" s="4"/>
      <c r="Q84" s="4"/>
      <c r="R84" s="4"/>
      <c r="S84" s="4"/>
      <c r="T84" s="4"/>
      <c r="U84" s="4"/>
    </row>
    <row r="85" spans="1:21" ht="14.5" hidden="1" x14ac:dyDescent="0.35">
      <c r="A85" s="4"/>
      <c r="B85" s="4"/>
      <c r="C85" s="4"/>
      <c r="D85" s="4"/>
      <c r="E85" s="4"/>
      <c r="F85" s="4"/>
      <c r="G85" s="4"/>
      <c r="H85" s="4"/>
      <c r="I85" s="4"/>
      <c r="J85" s="4"/>
      <c r="K85" s="4"/>
      <c r="L85" s="4"/>
      <c r="M85" s="4"/>
      <c r="N85" s="4"/>
      <c r="O85" s="4"/>
      <c r="P85" s="4"/>
      <c r="Q85" s="4"/>
      <c r="R85" s="4"/>
      <c r="S85" s="4"/>
      <c r="T85" s="4"/>
      <c r="U85" s="4"/>
    </row>
    <row r="86" spans="1:21" ht="14.5" hidden="1" x14ac:dyDescent="0.35">
      <c r="A86" s="4"/>
      <c r="B86" s="4"/>
      <c r="C86" s="4"/>
      <c r="D86" s="4"/>
      <c r="E86" s="4"/>
      <c r="F86" s="4"/>
      <c r="G86" s="4"/>
      <c r="H86" s="4"/>
      <c r="I86" s="4"/>
      <c r="J86" s="4"/>
      <c r="K86" s="4"/>
      <c r="L86" s="4"/>
      <c r="M86" s="4"/>
      <c r="N86" s="4"/>
      <c r="O86" s="4"/>
      <c r="P86" s="4"/>
      <c r="Q86" s="4"/>
      <c r="R86" s="4"/>
      <c r="S86" s="4"/>
      <c r="T86" s="4"/>
      <c r="U86" s="4"/>
    </row>
    <row r="87" spans="1:21" ht="14.5" hidden="1" x14ac:dyDescent="0.35">
      <c r="A87" s="4"/>
      <c r="B87" s="4"/>
      <c r="C87" s="4"/>
      <c r="D87" s="4"/>
      <c r="E87" s="4"/>
      <c r="F87" s="4"/>
      <c r="G87" s="4"/>
      <c r="H87" s="4"/>
      <c r="I87" s="4"/>
      <c r="J87" s="4"/>
      <c r="K87" s="4"/>
      <c r="L87" s="4"/>
      <c r="M87" s="4"/>
      <c r="N87" s="4"/>
      <c r="O87" s="4"/>
      <c r="P87" s="4"/>
      <c r="Q87" s="4"/>
      <c r="R87" s="4"/>
      <c r="S87" s="4"/>
      <c r="T87" s="4"/>
      <c r="U87" s="4"/>
    </row>
    <row r="88" spans="1:21" ht="14.5" hidden="1" x14ac:dyDescent="0.35">
      <c r="A88" s="4"/>
      <c r="B88" s="4"/>
      <c r="C88" s="4"/>
      <c r="D88" s="4"/>
      <c r="E88" s="4"/>
      <c r="F88" s="4"/>
      <c r="G88" s="4"/>
      <c r="H88" s="4"/>
      <c r="I88" s="4"/>
      <c r="J88" s="4"/>
      <c r="K88" s="4"/>
      <c r="L88" s="4"/>
      <c r="M88" s="4"/>
      <c r="N88" s="4"/>
      <c r="O88" s="4"/>
      <c r="P88" s="4"/>
      <c r="Q88" s="4"/>
      <c r="R88" s="4"/>
      <c r="S88" s="4"/>
      <c r="T88" s="4"/>
      <c r="U88" s="4"/>
    </row>
    <row r="89" spans="1:21" ht="14.5" hidden="1" x14ac:dyDescent="0.35">
      <c r="A89" s="4"/>
      <c r="B89" s="4"/>
      <c r="C89" s="4"/>
      <c r="D89" s="4"/>
      <c r="E89" s="4"/>
      <c r="F89" s="4"/>
      <c r="G89" s="4"/>
      <c r="H89" s="4"/>
      <c r="I89" s="4"/>
      <c r="J89" s="4"/>
      <c r="K89" s="4"/>
      <c r="L89" s="4"/>
      <c r="M89" s="4"/>
      <c r="N89" s="4"/>
      <c r="O89" s="4"/>
      <c r="P89" s="4"/>
      <c r="Q89" s="4"/>
      <c r="R89" s="4"/>
      <c r="S89" s="4"/>
      <c r="T89" s="4"/>
      <c r="U89" s="4"/>
    </row>
    <row r="90" spans="1:21" ht="14.5" hidden="1" x14ac:dyDescent="0.35">
      <c r="A90" s="4"/>
      <c r="B90" s="4"/>
      <c r="C90" s="4"/>
      <c r="D90" s="4"/>
      <c r="E90" s="4"/>
      <c r="F90" s="4"/>
      <c r="G90" s="4"/>
      <c r="H90" s="4"/>
      <c r="I90" s="4"/>
      <c r="J90" s="4"/>
      <c r="K90" s="4"/>
      <c r="L90" s="4"/>
      <c r="M90" s="4"/>
      <c r="N90" s="4"/>
      <c r="O90" s="4"/>
      <c r="P90" s="4"/>
      <c r="Q90" s="4"/>
      <c r="R90" s="4"/>
      <c r="S90" s="4"/>
      <c r="T90" s="4"/>
      <c r="U90" s="4"/>
    </row>
    <row r="91" spans="1:21" ht="14.5" hidden="1" x14ac:dyDescent="0.35">
      <c r="A91" s="4"/>
      <c r="B91" s="4"/>
      <c r="C91" s="4"/>
      <c r="D91" s="4"/>
      <c r="E91" s="4"/>
      <c r="F91" s="4"/>
      <c r="G91" s="4"/>
      <c r="H91" s="4"/>
      <c r="I91" s="4"/>
      <c r="J91" s="4"/>
      <c r="K91" s="4"/>
      <c r="L91" s="4"/>
      <c r="M91" s="4"/>
      <c r="N91" s="4"/>
      <c r="O91" s="4"/>
      <c r="P91" s="4"/>
      <c r="Q91" s="4"/>
      <c r="R91" s="4"/>
      <c r="S91" s="4"/>
      <c r="T91" s="4"/>
      <c r="U91" s="4"/>
    </row>
    <row r="92" spans="1:21" ht="14.5" hidden="1" x14ac:dyDescent="0.35">
      <c r="A92" s="4"/>
      <c r="B92" s="4"/>
      <c r="C92" s="4"/>
      <c r="D92" s="4"/>
      <c r="E92" s="4"/>
      <c r="F92" s="4"/>
      <c r="G92" s="4"/>
      <c r="H92" s="4"/>
      <c r="I92" s="4"/>
      <c r="J92" s="4"/>
      <c r="K92" s="4"/>
      <c r="L92" s="4"/>
      <c r="M92" s="4"/>
      <c r="N92" s="4"/>
      <c r="O92" s="4"/>
      <c r="P92" s="4"/>
      <c r="Q92" s="4"/>
      <c r="R92" s="4"/>
      <c r="S92" s="4"/>
      <c r="T92" s="4"/>
      <c r="U92" s="4"/>
    </row>
    <row r="93" spans="1:21" ht="14.5" hidden="1" x14ac:dyDescent="0.35">
      <c r="A93" s="4"/>
      <c r="B93" s="4"/>
      <c r="C93" s="4"/>
      <c r="D93" s="4"/>
      <c r="E93" s="4"/>
      <c r="F93" s="4"/>
      <c r="G93" s="4"/>
      <c r="H93" s="4"/>
      <c r="I93" s="4"/>
      <c r="J93" s="4"/>
      <c r="K93" s="4"/>
      <c r="L93" s="4"/>
      <c r="M93" s="4"/>
      <c r="N93" s="4"/>
      <c r="O93" s="4"/>
      <c r="P93" s="4"/>
      <c r="Q93" s="4"/>
      <c r="R93" s="4"/>
      <c r="S93" s="4"/>
      <c r="T93" s="4"/>
      <c r="U93" s="4"/>
    </row>
    <row r="94" spans="1:21" ht="14.5" hidden="1" x14ac:dyDescent="0.35">
      <c r="A94" s="4"/>
      <c r="B94" s="4"/>
      <c r="C94" s="4"/>
      <c r="D94" s="4"/>
      <c r="E94" s="4"/>
      <c r="F94" s="4"/>
      <c r="G94" s="4"/>
      <c r="H94" s="4"/>
      <c r="I94" s="4"/>
      <c r="J94" s="4"/>
      <c r="K94" s="4"/>
      <c r="L94" s="4"/>
      <c r="M94" s="4"/>
      <c r="N94" s="4"/>
      <c r="O94" s="4"/>
      <c r="P94" s="4"/>
      <c r="Q94" s="4"/>
      <c r="R94" s="4"/>
      <c r="S94" s="4"/>
      <c r="T94" s="4"/>
      <c r="U94" s="4"/>
    </row>
    <row r="95" spans="1:21" ht="14.5" hidden="1" x14ac:dyDescent="0.35">
      <c r="A95" s="4"/>
      <c r="B95" s="4"/>
      <c r="C95" s="4"/>
      <c r="D95" s="4"/>
      <c r="E95" s="4"/>
      <c r="F95" s="4"/>
      <c r="G95" s="4"/>
      <c r="H95" s="4"/>
      <c r="I95" s="4"/>
      <c r="J95" s="4"/>
      <c r="K95" s="4"/>
      <c r="L95" s="4"/>
      <c r="M95" s="4"/>
      <c r="N95" s="4"/>
      <c r="O95" s="4"/>
      <c r="P95" s="4"/>
      <c r="Q95" s="4"/>
      <c r="R95" s="4"/>
      <c r="S95" s="4"/>
      <c r="T95" s="4"/>
      <c r="U95" s="4"/>
    </row>
    <row r="96" spans="1:21" ht="14.5" hidden="1" x14ac:dyDescent="0.35">
      <c r="A96" s="4"/>
      <c r="B96" s="4"/>
      <c r="C96" s="4"/>
      <c r="D96" s="4"/>
      <c r="E96" s="4"/>
      <c r="F96" s="4"/>
      <c r="G96" s="4"/>
      <c r="H96" s="4"/>
      <c r="I96" s="4"/>
      <c r="J96" s="4"/>
      <c r="K96" s="4"/>
      <c r="L96" s="4"/>
      <c r="M96" s="4"/>
      <c r="N96" s="4"/>
      <c r="O96" s="4"/>
      <c r="P96" s="4"/>
      <c r="Q96" s="4"/>
      <c r="R96" s="4"/>
      <c r="S96" s="4"/>
      <c r="T96" s="4"/>
      <c r="U96" s="4"/>
    </row>
    <row r="97" spans="1:21" ht="14.5" hidden="1" x14ac:dyDescent="0.35">
      <c r="A97" s="4"/>
      <c r="B97" s="4"/>
      <c r="C97" s="4"/>
      <c r="D97" s="4"/>
      <c r="E97" s="4"/>
      <c r="F97" s="4"/>
      <c r="G97" s="4"/>
      <c r="H97" s="4"/>
      <c r="I97" s="4"/>
      <c r="J97" s="4"/>
      <c r="K97" s="4"/>
      <c r="L97" s="4"/>
      <c r="M97" s="4"/>
      <c r="N97" s="4"/>
      <c r="O97" s="4"/>
      <c r="P97" s="4"/>
      <c r="Q97" s="4"/>
      <c r="R97" s="4"/>
      <c r="S97" s="4"/>
      <c r="T97" s="4"/>
      <c r="U97" s="4"/>
    </row>
    <row r="98" spans="1:21" ht="14.5" hidden="1" x14ac:dyDescent="0.35">
      <c r="A98" s="4"/>
      <c r="B98" s="4"/>
      <c r="C98" s="4"/>
      <c r="D98" s="4"/>
      <c r="E98" s="4"/>
      <c r="F98" s="4"/>
      <c r="G98" s="4"/>
      <c r="H98" s="4"/>
      <c r="I98" s="4"/>
      <c r="J98" s="4"/>
      <c r="K98" s="4"/>
      <c r="L98" s="4"/>
      <c r="M98" s="4"/>
      <c r="N98" s="4"/>
      <c r="O98" s="4"/>
      <c r="P98" s="4"/>
      <c r="Q98" s="4"/>
      <c r="R98" s="4"/>
      <c r="S98" s="4"/>
      <c r="T98" s="4"/>
      <c r="U98" s="4"/>
    </row>
    <row r="99" spans="1:21" ht="14.5" hidden="1" x14ac:dyDescent="0.35">
      <c r="A99" s="4"/>
      <c r="B99" s="4"/>
      <c r="C99" s="4"/>
      <c r="D99" s="4"/>
      <c r="E99" s="4"/>
      <c r="F99" s="4"/>
      <c r="G99" s="4"/>
      <c r="H99" s="4"/>
      <c r="I99" s="4"/>
      <c r="J99" s="4"/>
      <c r="K99" s="4"/>
      <c r="L99" s="4"/>
      <c r="M99" s="4"/>
      <c r="N99" s="4"/>
      <c r="O99" s="4"/>
      <c r="P99" s="4"/>
      <c r="Q99" s="4"/>
      <c r="R99" s="4"/>
      <c r="S99" s="4"/>
      <c r="T99" s="4"/>
      <c r="U99" s="4"/>
    </row>
    <row r="100" spans="1:21" ht="14.5" hidden="1" x14ac:dyDescent="0.35">
      <c r="A100" s="4"/>
      <c r="B100" s="4"/>
      <c r="C100" s="4"/>
      <c r="D100" s="4"/>
      <c r="E100" s="4"/>
      <c r="F100" s="4"/>
      <c r="G100" s="4"/>
      <c r="H100" s="4"/>
      <c r="I100" s="4"/>
      <c r="J100" s="4"/>
      <c r="K100" s="4"/>
      <c r="L100" s="4"/>
      <c r="M100" s="4"/>
      <c r="N100" s="4"/>
      <c r="O100" s="4"/>
      <c r="P100" s="4"/>
      <c r="Q100" s="4"/>
      <c r="R100" s="4"/>
      <c r="S100" s="4"/>
      <c r="T100" s="4"/>
      <c r="U100" s="4"/>
    </row>
    <row r="101" spans="1:21" ht="14.5" hidden="1" x14ac:dyDescent="0.35">
      <c r="A101" s="4"/>
      <c r="B101" s="4"/>
      <c r="C101" s="4"/>
      <c r="D101" s="4"/>
      <c r="E101" s="4"/>
      <c r="F101" s="4"/>
      <c r="G101" s="4"/>
      <c r="H101" s="4"/>
      <c r="I101" s="4"/>
      <c r="J101" s="4"/>
      <c r="K101" s="4"/>
      <c r="L101" s="4"/>
      <c r="M101" s="4"/>
      <c r="N101" s="4"/>
      <c r="O101" s="4"/>
      <c r="P101" s="4"/>
      <c r="Q101" s="4"/>
      <c r="R101" s="4"/>
      <c r="S101" s="4"/>
      <c r="T101" s="4"/>
      <c r="U101" s="4"/>
    </row>
    <row r="102" spans="1:21" ht="14.5" hidden="1" x14ac:dyDescent="0.35">
      <c r="A102" s="4"/>
      <c r="B102" s="4"/>
      <c r="C102" s="4"/>
      <c r="D102" s="4"/>
      <c r="E102" s="4"/>
      <c r="F102" s="4"/>
      <c r="G102" s="4"/>
      <c r="H102" s="4"/>
      <c r="I102" s="4"/>
      <c r="J102" s="4"/>
      <c r="K102" s="4"/>
      <c r="L102" s="4"/>
      <c r="M102" s="4"/>
      <c r="N102" s="4"/>
      <c r="O102" s="4"/>
      <c r="P102" s="4"/>
      <c r="Q102" s="4"/>
      <c r="R102" s="4"/>
      <c r="S102" s="4"/>
      <c r="T102" s="4"/>
      <c r="U102" s="4"/>
    </row>
    <row r="103" spans="1:21" ht="14.5" hidden="1" x14ac:dyDescent="0.35">
      <c r="A103" s="4"/>
      <c r="B103" s="4"/>
      <c r="C103" s="4"/>
      <c r="D103" s="4"/>
      <c r="E103" s="4"/>
      <c r="F103" s="4"/>
      <c r="G103" s="4"/>
      <c r="H103" s="4"/>
      <c r="I103" s="4"/>
      <c r="J103" s="4"/>
      <c r="K103" s="4"/>
      <c r="L103" s="4"/>
      <c r="M103" s="4"/>
      <c r="N103" s="4"/>
      <c r="O103" s="4"/>
      <c r="P103" s="4"/>
      <c r="Q103" s="4"/>
      <c r="R103" s="4"/>
      <c r="S103" s="4"/>
      <c r="T103" s="4"/>
      <c r="U103" s="4"/>
    </row>
    <row r="104" spans="1:21" ht="14.5" hidden="1" x14ac:dyDescent="0.35">
      <c r="A104" s="4"/>
      <c r="B104" s="4"/>
      <c r="C104" s="4"/>
      <c r="D104" s="4"/>
      <c r="E104" s="4"/>
      <c r="F104" s="4"/>
      <c r="G104" s="4"/>
      <c r="H104" s="4"/>
      <c r="I104" s="4"/>
      <c r="J104" s="4"/>
      <c r="K104" s="4"/>
      <c r="L104" s="4"/>
      <c r="M104" s="4"/>
      <c r="N104" s="4"/>
      <c r="O104" s="4"/>
      <c r="P104" s="4"/>
      <c r="Q104" s="4"/>
      <c r="R104" s="4"/>
      <c r="S104" s="4"/>
      <c r="T104" s="4"/>
      <c r="U104" s="4"/>
    </row>
    <row r="105" spans="1:21" ht="14.5" hidden="1" x14ac:dyDescent="0.35">
      <c r="A105" s="4"/>
      <c r="B105" s="4"/>
      <c r="C105" s="4"/>
      <c r="D105" s="4"/>
      <c r="E105" s="4"/>
      <c r="F105" s="4"/>
      <c r="G105" s="4"/>
      <c r="H105" s="4"/>
      <c r="I105" s="4"/>
      <c r="J105" s="4"/>
      <c r="K105" s="4"/>
      <c r="L105" s="4"/>
      <c r="M105" s="4"/>
      <c r="N105" s="4"/>
      <c r="O105" s="4"/>
      <c r="P105" s="4"/>
      <c r="Q105" s="4"/>
      <c r="R105" s="4"/>
      <c r="S105" s="4"/>
      <c r="T105" s="4"/>
      <c r="U105" s="4"/>
    </row>
    <row r="106" spans="1:21" ht="14.5" hidden="1" x14ac:dyDescent="0.35">
      <c r="A106" s="4"/>
      <c r="B106" s="4"/>
      <c r="C106" s="4"/>
      <c r="D106" s="4"/>
      <c r="E106" s="4"/>
      <c r="F106" s="4"/>
      <c r="G106" s="4"/>
      <c r="H106" s="4"/>
      <c r="I106" s="4"/>
      <c r="J106" s="4"/>
      <c r="K106" s="4"/>
      <c r="L106" s="4"/>
      <c r="M106" s="4"/>
      <c r="N106" s="4"/>
      <c r="O106" s="4"/>
      <c r="P106" s="4"/>
      <c r="Q106" s="4"/>
      <c r="R106" s="4"/>
      <c r="S106" s="4"/>
      <c r="T106" s="4"/>
      <c r="U106" s="4"/>
    </row>
    <row r="107" spans="1:21" ht="14.5" hidden="1" x14ac:dyDescent="0.35">
      <c r="A107" s="4"/>
      <c r="B107" s="4"/>
      <c r="C107" s="4"/>
      <c r="D107" s="4"/>
      <c r="E107" s="4"/>
      <c r="F107" s="4"/>
      <c r="G107" s="4"/>
      <c r="H107" s="4"/>
      <c r="I107" s="4"/>
      <c r="J107" s="4"/>
      <c r="K107" s="4"/>
      <c r="L107" s="4"/>
      <c r="M107" s="4"/>
      <c r="N107" s="4"/>
      <c r="O107" s="4"/>
      <c r="P107" s="4"/>
      <c r="Q107" s="4"/>
      <c r="R107" s="4"/>
      <c r="S107" s="4"/>
      <c r="T107" s="4"/>
      <c r="U107" s="4"/>
    </row>
    <row r="108" spans="1:21" ht="14.5" hidden="1" x14ac:dyDescent="0.35">
      <c r="A108" s="4"/>
      <c r="B108" s="4"/>
      <c r="C108" s="4"/>
      <c r="D108" s="4"/>
      <c r="E108" s="4"/>
      <c r="F108" s="4"/>
      <c r="G108" s="4"/>
      <c r="H108" s="4"/>
      <c r="I108" s="4"/>
      <c r="J108" s="4"/>
      <c r="K108" s="4"/>
      <c r="L108" s="4"/>
      <c r="M108" s="4"/>
      <c r="N108" s="4"/>
      <c r="O108" s="4"/>
      <c r="P108" s="4"/>
      <c r="Q108" s="4"/>
      <c r="R108" s="4"/>
      <c r="S108" s="4"/>
      <c r="T108" s="4"/>
      <c r="U108" s="4"/>
    </row>
    <row r="109" spans="1:21" ht="14.5" hidden="1" x14ac:dyDescent="0.35">
      <c r="A109" s="4"/>
      <c r="B109" s="4"/>
      <c r="C109" s="4"/>
      <c r="D109" s="4"/>
      <c r="E109" s="4"/>
      <c r="F109" s="4"/>
      <c r="G109" s="4"/>
      <c r="H109" s="4"/>
      <c r="I109" s="4"/>
      <c r="J109" s="4"/>
      <c r="K109" s="4"/>
      <c r="L109" s="4"/>
      <c r="M109" s="4"/>
      <c r="N109" s="4"/>
      <c r="O109" s="4"/>
      <c r="P109" s="4"/>
      <c r="Q109" s="4"/>
      <c r="R109" s="4"/>
      <c r="S109" s="4"/>
      <c r="T109" s="4"/>
      <c r="U109" s="4"/>
    </row>
    <row r="110" spans="1:21" ht="14.5" hidden="1" x14ac:dyDescent="0.35">
      <c r="A110" s="4"/>
      <c r="B110" s="4"/>
      <c r="C110" s="4"/>
      <c r="D110" s="4"/>
      <c r="E110" s="4"/>
      <c r="F110" s="4"/>
      <c r="G110" s="4"/>
      <c r="H110" s="4"/>
      <c r="I110" s="4"/>
      <c r="J110" s="4"/>
      <c r="K110" s="4"/>
      <c r="L110" s="4"/>
      <c r="M110" s="4"/>
      <c r="N110" s="4"/>
      <c r="O110" s="4"/>
      <c r="P110" s="4"/>
      <c r="Q110" s="4"/>
      <c r="R110" s="4"/>
      <c r="S110" s="4"/>
      <c r="T110" s="4"/>
      <c r="U110" s="4"/>
    </row>
    <row r="111" spans="1:21" ht="14.5" hidden="1" x14ac:dyDescent="0.35">
      <c r="A111" s="4"/>
      <c r="B111" s="4"/>
      <c r="C111" s="4"/>
      <c r="D111" s="4"/>
      <c r="E111" s="4"/>
      <c r="F111" s="4"/>
      <c r="G111" s="4"/>
      <c r="H111" s="4"/>
      <c r="I111" s="4"/>
      <c r="J111" s="4"/>
      <c r="K111" s="4"/>
      <c r="L111" s="4"/>
      <c r="M111" s="4"/>
      <c r="N111" s="4"/>
      <c r="O111" s="4"/>
      <c r="P111" s="4"/>
      <c r="Q111" s="4"/>
      <c r="R111" s="4"/>
      <c r="S111" s="4"/>
      <c r="T111" s="4"/>
      <c r="U111" s="4"/>
    </row>
    <row r="112" spans="1:21" ht="14.5" hidden="1" x14ac:dyDescent="0.35">
      <c r="A112" s="4"/>
      <c r="B112" s="4"/>
      <c r="C112" s="4"/>
      <c r="D112" s="4"/>
      <c r="E112" s="4"/>
      <c r="F112" s="4"/>
      <c r="G112" s="4"/>
      <c r="H112" s="4"/>
      <c r="I112" s="4"/>
      <c r="J112" s="4"/>
      <c r="K112" s="4"/>
      <c r="L112" s="4"/>
      <c r="M112" s="4"/>
      <c r="N112" s="4"/>
      <c r="O112" s="4"/>
      <c r="P112" s="4"/>
      <c r="Q112" s="4"/>
      <c r="R112" s="4"/>
      <c r="S112" s="4"/>
      <c r="T112" s="4"/>
      <c r="U112" s="4"/>
    </row>
    <row r="113" spans="1:21" ht="14.5" hidden="1" x14ac:dyDescent="0.35">
      <c r="A113" s="4"/>
      <c r="B113" s="4"/>
      <c r="C113" s="4"/>
      <c r="D113" s="4"/>
      <c r="E113" s="4"/>
      <c r="F113" s="4"/>
      <c r="G113" s="4"/>
      <c r="H113" s="4"/>
      <c r="I113" s="4"/>
      <c r="J113" s="4"/>
      <c r="K113" s="4"/>
      <c r="L113" s="4"/>
      <c r="M113" s="4"/>
      <c r="N113" s="4"/>
      <c r="O113" s="4"/>
      <c r="P113" s="4"/>
      <c r="Q113" s="4"/>
      <c r="R113" s="4"/>
      <c r="S113" s="4"/>
      <c r="T113" s="4"/>
      <c r="U113" s="4"/>
    </row>
    <row r="114" spans="1:21" ht="14.5" hidden="1" x14ac:dyDescent="0.35">
      <c r="A114" s="4"/>
      <c r="B114" s="4"/>
      <c r="C114" s="4"/>
      <c r="D114" s="4"/>
      <c r="E114" s="4"/>
      <c r="F114" s="4"/>
      <c r="G114" s="4"/>
      <c r="H114" s="4"/>
      <c r="I114" s="4"/>
      <c r="J114" s="4"/>
      <c r="K114" s="4"/>
      <c r="L114" s="4"/>
      <c r="M114" s="4"/>
      <c r="N114" s="4"/>
      <c r="O114" s="4"/>
      <c r="P114" s="4"/>
      <c r="Q114" s="4"/>
      <c r="R114" s="4"/>
      <c r="S114" s="4"/>
      <c r="T114" s="4"/>
      <c r="U114" s="4"/>
    </row>
    <row r="115" spans="1:21" ht="14.5" hidden="1" x14ac:dyDescent="0.35">
      <c r="A115" s="4"/>
      <c r="B115" s="4"/>
      <c r="C115" s="4"/>
      <c r="D115" s="4"/>
      <c r="E115" s="4"/>
      <c r="F115" s="4"/>
      <c r="G115" s="4"/>
      <c r="H115" s="4"/>
      <c r="I115" s="4"/>
      <c r="J115" s="4"/>
      <c r="K115" s="4"/>
      <c r="L115" s="4"/>
      <c r="M115" s="4"/>
      <c r="N115" s="4"/>
      <c r="O115" s="4"/>
      <c r="P115" s="4"/>
      <c r="Q115" s="4"/>
      <c r="R115" s="4"/>
      <c r="S115" s="4"/>
      <c r="T115" s="4"/>
      <c r="U115" s="4"/>
    </row>
    <row r="116" spans="1:21" ht="14.5" hidden="1" x14ac:dyDescent="0.35">
      <c r="A116" s="4"/>
      <c r="B116" s="4"/>
      <c r="C116" s="4"/>
      <c r="D116" s="4"/>
      <c r="E116" s="4"/>
      <c r="F116" s="4"/>
      <c r="G116" s="4"/>
      <c r="H116" s="4"/>
      <c r="I116" s="4"/>
      <c r="J116" s="4"/>
      <c r="K116" s="4"/>
      <c r="L116" s="4"/>
      <c r="M116" s="4"/>
      <c r="N116" s="4"/>
      <c r="O116" s="4"/>
      <c r="P116" s="4"/>
      <c r="Q116" s="4"/>
      <c r="R116" s="4"/>
      <c r="S116" s="4"/>
      <c r="T116" s="4"/>
      <c r="U116" s="4"/>
    </row>
    <row r="117" spans="1:21" ht="14.5" hidden="1" x14ac:dyDescent="0.35">
      <c r="A117" s="4"/>
      <c r="B117" s="4"/>
      <c r="C117" s="4"/>
      <c r="D117" s="4"/>
      <c r="E117" s="4"/>
      <c r="F117" s="4"/>
      <c r="G117" s="4"/>
      <c r="H117" s="4"/>
      <c r="I117" s="4"/>
      <c r="J117" s="4"/>
      <c r="K117" s="4"/>
      <c r="L117" s="4"/>
      <c r="M117" s="4"/>
      <c r="N117" s="4"/>
      <c r="O117" s="4"/>
      <c r="P117" s="4"/>
      <c r="Q117" s="4"/>
      <c r="R117" s="4"/>
      <c r="S117" s="4"/>
      <c r="T117" s="4"/>
      <c r="U117" s="4"/>
    </row>
    <row r="118" spans="1:21" ht="14.5" hidden="1" x14ac:dyDescent="0.35">
      <c r="A118" s="4"/>
      <c r="B118" s="4"/>
      <c r="C118" s="4"/>
      <c r="D118" s="4"/>
      <c r="E118" s="4"/>
      <c r="F118" s="4"/>
      <c r="G118" s="4"/>
      <c r="H118" s="4"/>
      <c r="I118" s="4"/>
      <c r="J118" s="4"/>
      <c r="K118" s="4"/>
      <c r="L118" s="4"/>
      <c r="M118" s="4"/>
      <c r="N118" s="4"/>
      <c r="O118" s="4"/>
      <c r="P118" s="4"/>
      <c r="Q118" s="4"/>
      <c r="R118" s="4"/>
      <c r="S118" s="4"/>
      <c r="T118" s="4"/>
      <c r="U118" s="4"/>
    </row>
    <row r="119" spans="1:21" ht="14.5" hidden="1" x14ac:dyDescent="0.35">
      <c r="A119" s="4"/>
      <c r="B119" s="4"/>
      <c r="C119" s="4"/>
      <c r="D119" s="4"/>
      <c r="E119" s="4"/>
      <c r="F119" s="4"/>
      <c r="G119" s="4"/>
      <c r="H119" s="4"/>
      <c r="I119" s="4"/>
      <c r="J119" s="4"/>
      <c r="K119" s="4"/>
      <c r="L119" s="4"/>
      <c r="M119" s="4"/>
      <c r="N119" s="4"/>
      <c r="O119" s="4"/>
      <c r="P119" s="4"/>
      <c r="Q119" s="4"/>
      <c r="R119" s="4"/>
      <c r="S119" s="4"/>
      <c r="T119" s="4"/>
      <c r="U119" s="4"/>
    </row>
    <row r="120" spans="1:21" ht="14.5" hidden="1" x14ac:dyDescent="0.35">
      <c r="A120" s="4"/>
      <c r="B120" s="4"/>
      <c r="C120" s="4"/>
      <c r="D120" s="4"/>
      <c r="E120" s="4"/>
      <c r="F120" s="4"/>
      <c r="G120" s="4"/>
      <c r="H120" s="4"/>
      <c r="I120" s="4"/>
      <c r="J120" s="4"/>
      <c r="K120" s="4"/>
      <c r="L120" s="4"/>
      <c r="M120" s="4"/>
      <c r="N120" s="4"/>
      <c r="O120" s="4"/>
      <c r="P120" s="4"/>
      <c r="Q120" s="4"/>
      <c r="R120" s="4"/>
      <c r="S120" s="4"/>
      <c r="T120" s="4"/>
      <c r="U120" s="4"/>
    </row>
    <row r="121" spans="1:21" ht="14.5" hidden="1" x14ac:dyDescent="0.35">
      <c r="A121" s="4"/>
      <c r="B121" s="4"/>
      <c r="C121" s="4"/>
      <c r="D121" s="4"/>
      <c r="E121" s="4"/>
      <c r="F121" s="4"/>
      <c r="G121" s="4"/>
      <c r="H121" s="4"/>
      <c r="I121" s="4"/>
      <c r="J121" s="4"/>
      <c r="K121" s="4"/>
      <c r="L121" s="4"/>
      <c r="M121" s="4"/>
      <c r="N121" s="4"/>
      <c r="O121" s="4"/>
      <c r="P121" s="4"/>
      <c r="Q121" s="4"/>
      <c r="R121" s="4"/>
      <c r="S121" s="4"/>
      <c r="T121" s="4"/>
      <c r="U121" s="4"/>
    </row>
    <row r="122" spans="1:21" ht="14.5" hidden="1" x14ac:dyDescent="0.35">
      <c r="A122" s="4"/>
      <c r="B122" s="4"/>
      <c r="C122" s="4"/>
      <c r="D122" s="4"/>
      <c r="E122" s="4"/>
      <c r="F122" s="4"/>
      <c r="G122" s="4"/>
      <c r="H122" s="4"/>
      <c r="I122" s="4"/>
      <c r="J122" s="4"/>
      <c r="K122" s="4"/>
      <c r="L122" s="4"/>
      <c r="M122" s="4"/>
      <c r="N122" s="4"/>
      <c r="O122" s="4"/>
      <c r="P122" s="4"/>
      <c r="Q122" s="4"/>
      <c r="R122" s="4"/>
      <c r="S122" s="4"/>
      <c r="T122" s="4"/>
      <c r="U122" s="4"/>
    </row>
    <row r="123" spans="1:21" ht="14.5" hidden="1" x14ac:dyDescent="0.35">
      <c r="A123" s="4"/>
      <c r="B123" s="4"/>
      <c r="C123" s="4"/>
      <c r="D123" s="4"/>
      <c r="E123" s="4"/>
      <c r="F123" s="4"/>
      <c r="G123" s="4"/>
      <c r="H123" s="4"/>
      <c r="I123" s="4"/>
      <c r="J123" s="4"/>
      <c r="K123" s="4"/>
      <c r="L123" s="4"/>
      <c r="M123" s="4"/>
      <c r="N123" s="4"/>
      <c r="O123" s="4"/>
      <c r="P123" s="4"/>
      <c r="Q123" s="4"/>
      <c r="R123" s="4"/>
      <c r="S123" s="4"/>
      <c r="T123" s="4"/>
      <c r="U123" s="4"/>
    </row>
    <row r="124" spans="1:21" ht="14.5" hidden="1" x14ac:dyDescent="0.35">
      <c r="A124" s="4"/>
      <c r="B124" s="4"/>
      <c r="C124" s="4"/>
      <c r="D124" s="4"/>
      <c r="E124" s="4"/>
      <c r="F124" s="4"/>
      <c r="G124" s="4"/>
      <c r="H124" s="4"/>
      <c r="I124" s="4"/>
      <c r="J124" s="4"/>
      <c r="K124" s="4"/>
      <c r="L124" s="4"/>
      <c r="M124" s="4"/>
      <c r="N124" s="4"/>
      <c r="O124" s="4"/>
      <c r="P124" s="4"/>
      <c r="Q124" s="4"/>
      <c r="R124" s="4"/>
      <c r="S124" s="4"/>
      <c r="T124" s="4"/>
      <c r="U124" s="4"/>
    </row>
    <row r="125" spans="1:21" ht="14.5" hidden="1" x14ac:dyDescent="0.35">
      <c r="A125" s="4"/>
      <c r="B125" s="4"/>
      <c r="C125" s="4"/>
      <c r="D125" s="4"/>
      <c r="E125" s="4"/>
      <c r="F125" s="4"/>
      <c r="G125" s="4"/>
      <c r="H125" s="4"/>
      <c r="I125" s="4"/>
      <c r="J125" s="4"/>
      <c r="K125" s="4"/>
      <c r="L125" s="4"/>
      <c r="M125" s="4"/>
      <c r="N125" s="4"/>
      <c r="O125" s="4"/>
      <c r="P125" s="4"/>
      <c r="Q125" s="4"/>
      <c r="R125" s="4"/>
      <c r="S125" s="4"/>
      <c r="T125" s="4"/>
      <c r="U125" s="4"/>
    </row>
    <row r="126" spans="1:21" ht="14.5" hidden="1" x14ac:dyDescent="0.35">
      <c r="A126" s="4"/>
      <c r="B126" s="4"/>
      <c r="C126" s="4"/>
      <c r="D126" s="4"/>
      <c r="E126" s="4"/>
      <c r="F126" s="4"/>
      <c r="G126" s="4"/>
      <c r="H126" s="4"/>
      <c r="I126" s="4"/>
      <c r="J126" s="4"/>
      <c r="K126" s="4"/>
      <c r="L126" s="4"/>
      <c r="M126" s="4"/>
      <c r="N126" s="4"/>
      <c r="O126" s="4"/>
      <c r="P126" s="4"/>
      <c r="Q126" s="4"/>
      <c r="R126" s="4"/>
      <c r="S126" s="4"/>
      <c r="T126" s="4"/>
      <c r="U126" s="4"/>
    </row>
    <row r="127" spans="1:21" ht="14.5" hidden="1" x14ac:dyDescent="0.35">
      <c r="A127" s="4"/>
      <c r="B127" s="4"/>
      <c r="C127" s="4"/>
      <c r="D127" s="4"/>
      <c r="E127" s="4"/>
      <c r="F127" s="4"/>
      <c r="G127" s="4"/>
      <c r="H127" s="4"/>
      <c r="I127" s="4"/>
      <c r="J127" s="4"/>
      <c r="K127" s="4"/>
      <c r="L127" s="4"/>
      <c r="M127" s="4"/>
      <c r="N127" s="4"/>
      <c r="O127" s="4"/>
      <c r="P127" s="4"/>
      <c r="Q127" s="4"/>
      <c r="R127" s="4"/>
      <c r="S127" s="4"/>
      <c r="T127" s="4"/>
      <c r="U127" s="4"/>
    </row>
    <row r="128" spans="1:21" ht="14.5" hidden="1" x14ac:dyDescent="0.35">
      <c r="A128" s="4"/>
      <c r="B128" s="4"/>
      <c r="C128" s="4"/>
      <c r="D128" s="4"/>
      <c r="E128" s="4"/>
      <c r="F128" s="4"/>
      <c r="G128" s="4"/>
      <c r="H128" s="4"/>
      <c r="I128" s="4"/>
      <c r="J128" s="4"/>
      <c r="K128" s="4"/>
      <c r="L128" s="4"/>
      <c r="M128" s="4"/>
      <c r="N128" s="4"/>
      <c r="O128" s="4"/>
      <c r="P128" s="4"/>
      <c r="Q128" s="4"/>
      <c r="R128" s="4"/>
      <c r="S128" s="4"/>
      <c r="T128" s="4"/>
      <c r="U128" s="4"/>
    </row>
    <row r="129" spans="1:21" ht="14.5" hidden="1" x14ac:dyDescent="0.35">
      <c r="A129" s="4"/>
      <c r="B129" s="4"/>
      <c r="C129" s="4"/>
      <c r="D129" s="4"/>
      <c r="E129" s="4"/>
      <c r="F129" s="4"/>
      <c r="G129" s="4"/>
      <c r="H129" s="4"/>
      <c r="I129" s="4"/>
      <c r="J129" s="4"/>
      <c r="K129" s="4"/>
      <c r="L129" s="4"/>
      <c r="M129" s="4"/>
      <c r="N129" s="4"/>
      <c r="O129" s="4"/>
      <c r="P129" s="4"/>
      <c r="Q129" s="4"/>
      <c r="R129" s="4"/>
      <c r="S129" s="4"/>
      <c r="T129" s="4"/>
      <c r="U129" s="4"/>
    </row>
    <row r="130" spans="1:21" ht="14.5" hidden="1" x14ac:dyDescent="0.35">
      <c r="A130" s="4"/>
      <c r="B130" s="4"/>
      <c r="C130" s="4"/>
      <c r="D130" s="4"/>
      <c r="E130" s="4"/>
      <c r="F130" s="4"/>
      <c r="G130" s="4"/>
      <c r="H130" s="4"/>
      <c r="I130" s="4"/>
      <c r="J130" s="4"/>
      <c r="K130" s="4"/>
      <c r="L130" s="4"/>
      <c r="M130" s="4"/>
      <c r="N130" s="4"/>
      <c r="O130" s="4"/>
      <c r="P130" s="4"/>
      <c r="Q130" s="4"/>
      <c r="R130" s="4"/>
      <c r="S130" s="4"/>
      <c r="T130" s="4"/>
      <c r="U130" s="4"/>
    </row>
    <row r="131" spans="1:21" ht="14.5" hidden="1" x14ac:dyDescent="0.35">
      <c r="A131" s="4"/>
      <c r="B131" s="4"/>
      <c r="C131" s="4"/>
      <c r="D131" s="4"/>
      <c r="E131" s="4"/>
      <c r="F131" s="4"/>
      <c r="G131" s="4"/>
      <c r="H131" s="4"/>
      <c r="I131" s="4"/>
      <c r="J131" s="4"/>
      <c r="K131" s="4"/>
      <c r="L131" s="4"/>
      <c r="M131" s="4"/>
      <c r="N131" s="4"/>
      <c r="O131" s="4"/>
      <c r="P131" s="4"/>
      <c r="Q131" s="4"/>
      <c r="R131" s="4"/>
      <c r="S131" s="4"/>
      <c r="T131" s="4"/>
      <c r="U131" s="4"/>
    </row>
    <row r="132" spans="1:21" ht="14.5" hidden="1" x14ac:dyDescent="0.35">
      <c r="A132" s="4"/>
      <c r="B132" s="4"/>
      <c r="C132" s="4"/>
      <c r="D132" s="4"/>
      <c r="E132" s="4"/>
      <c r="F132" s="4"/>
      <c r="G132" s="4"/>
      <c r="H132" s="4"/>
      <c r="I132" s="4"/>
      <c r="J132" s="4"/>
      <c r="K132" s="4"/>
      <c r="L132" s="4"/>
      <c r="M132" s="4"/>
      <c r="N132" s="4"/>
      <c r="O132" s="4"/>
      <c r="P132" s="4"/>
      <c r="Q132" s="4"/>
      <c r="R132" s="4"/>
      <c r="S132" s="4"/>
      <c r="T132" s="4"/>
      <c r="U132" s="4"/>
    </row>
    <row r="133" spans="1:21" ht="14.5" hidden="1" x14ac:dyDescent="0.35">
      <c r="A133" s="4"/>
      <c r="B133" s="4"/>
      <c r="C133" s="4"/>
      <c r="D133" s="4"/>
      <c r="E133" s="4"/>
      <c r="F133" s="4"/>
      <c r="G133" s="4"/>
      <c r="H133" s="4"/>
      <c r="I133" s="4"/>
      <c r="J133" s="4"/>
      <c r="K133" s="4"/>
      <c r="L133" s="4"/>
      <c r="M133" s="4"/>
      <c r="N133" s="4"/>
      <c r="O133" s="4"/>
      <c r="P133" s="4"/>
      <c r="Q133" s="4"/>
      <c r="R133" s="4"/>
      <c r="S133" s="4"/>
      <c r="T133" s="4"/>
      <c r="U133" s="4"/>
    </row>
    <row r="134" spans="1:21" ht="14.5" hidden="1" x14ac:dyDescent="0.35">
      <c r="A134" s="4"/>
      <c r="B134" s="4"/>
      <c r="C134" s="4"/>
      <c r="D134" s="4"/>
      <c r="E134" s="4"/>
      <c r="F134" s="4"/>
      <c r="G134" s="4"/>
      <c r="H134" s="4"/>
      <c r="I134" s="4"/>
      <c r="J134" s="4"/>
      <c r="K134" s="4"/>
      <c r="L134" s="4"/>
      <c r="M134" s="4"/>
      <c r="N134" s="4"/>
      <c r="O134" s="4"/>
      <c r="P134" s="4"/>
      <c r="Q134" s="4"/>
      <c r="R134" s="4"/>
      <c r="S134" s="4"/>
      <c r="T134" s="4"/>
      <c r="U134" s="4"/>
    </row>
    <row r="135" spans="1:21" ht="14.5" hidden="1" x14ac:dyDescent="0.35">
      <c r="A135" s="4"/>
      <c r="B135" s="4"/>
      <c r="C135" s="4"/>
      <c r="D135" s="4"/>
      <c r="E135" s="4"/>
      <c r="F135" s="4"/>
      <c r="G135" s="4"/>
      <c r="H135" s="4"/>
      <c r="I135" s="4"/>
      <c r="J135" s="4"/>
      <c r="K135" s="4"/>
      <c r="L135" s="4"/>
      <c r="M135" s="4"/>
      <c r="N135" s="4"/>
      <c r="O135" s="4"/>
      <c r="P135" s="4"/>
      <c r="Q135" s="4"/>
      <c r="R135" s="4"/>
      <c r="S135" s="4"/>
      <c r="T135" s="4"/>
      <c r="U135" s="4"/>
    </row>
    <row r="136" spans="1:21" ht="14.5" hidden="1" x14ac:dyDescent="0.35">
      <c r="A136" s="4"/>
      <c r="B136" s="4"/>
      <c r="C136" s="4"/>
      <c r="D136" s="4"/>
      <c r="E136" s="4"/>
      <c r="F136" s="4"/>
      <c r="G136" s="4"/>
      <c r="H136" s="4"/>
      <c r="I136" s="4"/>
      <c r="J136" s="4"/>
      <c r="K136" s="4"/>
      <c r="L136" s="4"/>
      <c r="M136" s="4"/>
      <c r="N136" s="4"/>
      <c r="O136" s="4"/>
      <c r="P136" s="4"/>
      <c r="Q136" s="4"/>
      <c r="R136" s="4"/>
      <c r="S136" s="4"/>
      <c r="T136" s="4"/>
      <c r="U136" s="4"/>
    </row>
    <row r="137" spans="1:21" ht="14.5" hidden="1" x14ac:dyDescent="0.35">
      <c r="A137" s="4"/>
      <c r="B137" s="4"/>
      <c r="C137" s="4"/>
      <c r="D137" s="4"/>
      <c r="E137" s="4"/>
      <c r="F137" s="4"/>
      <c r="G137" s="4"/>
      <c r="H137" s="4"/>
      <c r="I137" s="4"/>
      <c r="J137" s="4"/>
      <c r="K137" s="4"/>
      <c r="L137" s="4"/>
      <c r="M137" s="4"/>
      <c r="N137" s="4"/>
      <c r="O137" s="4"/>
      <c r="P137" s="4"/>
      <c r="Q137" s="4"/>
      <c r="R137" s="4"/>
      <c r="S137" s="4"/>
      <c r="T137" s="4"/>
      <c r="U137" s="4"/>
    </row>
    <row r="138" spans="1:21" ht="14.5" hidden="1" x14ac:dyDescent="0.35">
      <c r="A138" s="4"/>
      <c r="B138" s="4"/>
      <c r="C138" s="4"/>
      <c r="D138" s="4"/>
      <c r="E138" s="4"/>
      <c r="F138" s="4"/>
      <c r="G138" s="4"/>
      <c r="H138" s="4"/>
      <c r="I138" s="4"/>
      <c r="J138" s="4"/>
      <c r="K138" s="4"/>
      <c r="L138" s="4"/>
      <c r="M138" s="4"/>
      <c r="N138" s="4"/>
      <c r="O138" s="4"/>
      <c r="P138" s="4"/>
      <c r="Q138" s="4"/>
      <c r="R138" s="4"/>
      <c r="S138" s="4"/>
      <c r="T138" s="4"/>
      <c r="U138" s="4"/>
    </row>
    <row r="139" spans="1:21" ht="14.5" hidden="1" x14ac:dyDescent="0.35">
      <c r="A139" s="4"/>
      <c r="B139" s="4"/>
      <c r="C139" s="4"/>
      <c r="D139" s="4"/>
      <c r="E139" s="4"/>
      <c r="F139" s="4"/>
      <c r="G139" s="4"/>
      <c r="H139" s="4"/>
      <c r="I139" s="4"/>
      <c r="J139" s="4"/>
      <c r="K139" s="4"/>
      <c r="L139" s="4"/>
      <c r="M139" s="4"/>
      <c r="N139" s="4"/>
      <c r="O139" s="4"/>
      <c r="P139" s="4"/>
      <c r="Q139" s="4"/>
      <c r="R139" s="4"/>
      <c r="S139" s="4"/>
      <c r="T139" s="4"/>
      <c r="U139" s="4"/>
    </row>
    <row r="140" spans="1:21" ht="14.5" hidden="1" x14ac:dyDescent="0.35">
      <c r="A140" s="4"/>
      <c r="B140" s="4"/>
      <c r="C140" s="4"/>
      <c r="D140" s="4"/>
      <c r="E140" s="4"/>
      <c r="F140" s="4"/>
      <c r="G140" s="4"/>
      <c r="H140" s="4"/>
      <c r="I140" s="4"/>
      <c r="J140" s="4"/>
      <c r="K140" s="4"/>
      <c r="L140" s="4"/>
      <c r="M140" s="4"/>
      <c r="N140" s="4"/>
      <c r="O140" s="4"/>
      <c r="P140" s="4"/>
      <c r="Q140" s="4"/>
      <c r="R140" s="4"/>
      <c r="S140" s="4"/>
      <c r="T140" s="4"/>
      <c r="U140" s="4"/>
    </row>
    <row r="141" spans="1:21" ht="14.5" hidden="1" x14ac:dyDescent="0.35">
      <c r="A141" s="4"/>
      <c r="B141" s="4"/>
      <c r="C141" s="4"/>
      <c r="D141" s="4"/>
      <c r="E141" s="4"/>
      <c r="F141" s="4"/>
      <c r="G141" s="4"/>
      <c r="H141" s="4"/>
      <c r="I141" s="4"/>
      <c r="J141" s="4"/>
      <c r="K141" s="4"/>
      <c r="L141" s="4"/>
      <c r="M141" s="4"/>
      <c r="N141" s="4"/>
      <c r="O141" s="4"/>
      <c r="P141" s="4"/>
      <c r="Q141" s="4"/>
      <c r="R141" s="4"/>
      <c r="S141" s="4"/>
      <c r="T141" s="4"/>
      <c r="U141" s="4"/>
    </row>
    <row r="142" spans="1:21" ht="14.5" hidden="1" x14ac:dyDescent="0.35">
      <c r="A142" s="4"/>
      <c r="B142" s="4"/>
      <c r="C142" s="4"/>
      <c r="D142" s="4"/>
      <c r="E142" s="4"/>
      <c r="F142" s="4"/>
      <c r="G142" s="4"/>
      <c r="H142" s="4"/>
      <c r="I142" s="4"/>
      <c r="J142" s="4"/>
      <c r="K142" s="4"/>
      <c r="L142" s="4"/>
      <c r="M142" s="4"/>
      <c r="N142" s="4"/>
      <c r="O142" s="4"/>
      <c r="P142" s="4"/>
      <c r="Q142" s="4"/>
      <c r="R142" s="4"/>
      <c r="S142" s="4"/>
      <c r="T142" s="4"/>
      <c r="U142" s="4"/>
    </row>
    <row r="143" spans="1:21" ht="14.5" hidden="1" x14ac:dyDescent="0.35">
      <c r="A143" s="4"/>
      <c r="B143" s="4"/>
      <c r="C143" s="4"/>
      <c r="D143" s="4"/>
      <c r="E143" s="4"/>
      <c r="F143" s="4"/>
      <c r="G143" s="4"/>
      <c r="H143" s="4"/>
      <c r="I143" s="4"/>
      <c r="J143" s="4"/>
      <c r="K143" s="4"/>
      <c r="L143" s="4"/>
      <c r="M143" s="4"/>
      <c r="N143" s="4"/>
      <c r="O143" s="4"/>
      <c r="P143" s="4"/>
      <c r="Q143" s="4"/>
      <c r="R143" s="4"/>
      <c r="S143" s="4"/>
      <c r="T143" s="4"/>
      <c r="U143" s="4"/>
    </row>
    <row r="144" spans="1:21" ht="14.5" hidden="1" x14ac:dyDescent="0.35">
      <c r="A144" s="4"/>
      <c r="B144" s="4"/>
      <c r="C144" s="4"/>
      <c r="D144" s="4"/>
      <c r="E144" s="4"/>
      <c r="F144" s="4"/>
      <c r="G144" s="4"/>
      <c r="H144" s="4"/>
      <c r="I144" s="4"/>
      <c r="J144" s="4"/>
      <c r="K144" s="4"/>
      <c r="L144" s="4"/>
      <c r="M144" s="4"/>
      <c r="N144" s="4"/>
      <c r="O144" s="4"/>
      <c r="P144" s="4"/>
      <c r="Q144" s="4"/>
      <c r="R144" s="4"/>
      <c r="S144" s="4"/>
      <c r="T144" s="4"/>
      <c r="U144" s="4"/>
    </row>
    <row r="145" spans="1:21" ht="14.5" hidden="1" x14ac:dyDescent="0.35">
      <c r="A145" s="4"/>
      <c r="B145" s="4"/>
      <c r="C145" s="4"/>
      <c r="D145" s="4"/>
      <c r="E145" s="4"/>
      <c r="F145" s="4"/>
      <c r="G145" s="4"/>
      <c r="H145" s="4"/>
      <c r="I145" s="4"/>
      <c r="J145" s="4"/>
      <c r="K145" s="4"/>
      <c r="L145" s="4"/>
      <c r="M145" s="4"/>
      <c r="N145" s="4"/>
      <c r="O145" s="4"/>
      <c r="P145" s="4"/>
      <c r="Q145" s="4"/>
      <c r="R145" s="4"/>
      <c r="S145" s="4"/>
      <c r="T145" s="4"/>
      <c r="U145" s="4"/>
    </row>
    <row r="146" spans="1:21" ht="14.5" hidden="1" x14ac:dyDescent="0.35">
      <c r="A146" s="4"/>
      <c r="B146" s="4"/>
      <c r="C146" s="4"/>
      <c r="D146" s="4"/>
      <c r="E146" s="4"/>
      <c r="F146" s="4"/>
      <c r="G146" s="4"/>
      <c r="H146" s="4"/>
      <c r="I146" s="4"/>
      <c r="J146" s="4"/>
      <c r="K146" s="4"/>
      <c r="L146" s="4"/>
      <c r="M146" s="4"/>
      <c r="N146" s="4"/>
      <c r="O146" s="4"/>
      <c r="P146" s="4"/>
      <c r="Q146" s="4"/>
      <c r="R146" s="4"/>
      <c r="S146" s="4"/>
      <c r="T146" s="4"/>
      <c r="U146" s="4"/>
    </row>
    <row r="147" spans="1:21" ht="14.5" hidden="1" x14ac:dyDescent="0.35">
      <c r="A147" s="4"/>
      <c r="B147" s="4"/>
      <c r="C147" s="4"/>
      <c r="D147" s="4"/>
      <c r="E147" s="4"/>
      <c r="F147" s="4"/>
      <c r="G147" s="4"/>
      <c r="H147" s="4"/>
      <c r="I147" s="4"/>
      <c r="J147" s="4"/>
      <c r="K147" s="4"/>
      <c r="L147" s="4"/>
      <c r="M147" s="4"/>
      <c r="N147" s="4"/>
      <c r="O147" s="4"/>
      <c r="P147" s="4"/>
      <c r="Q147" s="4"/>
      <c r="R147" s="4"/>
      <c r="S147" s="4"/>
      <c r="T147" s="4"/>
      <c r="U147" s="4"/>
    </row>
    <row r="148" spans="1:21" ht="14.5" hidden="1" x14ac:dyDescent="0.35">
      <c r="A148" s="4"/>
      <c r="B148" s="4"/>
      <c r="C148" s="4"/>
      <c r="D148" s="4"/>
      <c r="E148" s="4"/>
      <c r="F148" s="4"/>
      <c r="G148" s="4"/>
      <c r="H148" s="4"/>
      <c r="I148" s="4"/>
      <c r="J148" s="4"/>
      <c r="K148" s="4"/>
      <c r="L148" s="4"/>
      <c r="M148" s="4"/>
      <c r="N148" s="4"/>
      <c r="O148" s="4"/>
      <c r="P148" s="4"/>
      <c r="Q148" s="4"/>
      <c r="R148" s="4"/>
      <c r="S148" s="4"/>
      <c r="T148" s="4"/>
      <c r="U148" s="4"/>
    </row>
    <row r="149" spans="1:21" ht="14.5" hidden="1" x14ac:dyDescent="0.35">
      <c r="A149" s="4"/>
      <c r="B149" s="4"/>
      <c r="C149" s="4"/>
      <c r="D149" s="4"/>
      <c r="E149" s="4"/>
      <c r="F149" s="4"/>
      <c r="G149" s="4"/>
      <c r="H149" s="4"/>
      <c r="I149" s="4"/>
      <c r="J149" s="4"/>
      <c r="K149" s="4"/>
      <c r="L149" s="4"/>
      <c r="M149" s="4"/>
      <c r="N149" s="4"/>
      <c r="O149" s="4"/>
      <c r="P149" s="4"/>
      <c r="Q149" s="4"/>
      <c r="R149" s="4"/>
      <c r="S149" s="4"/>
      <c r="T149" s="4"/>
      <c r="U149" s="4"/>
    </row>
    <row r="150" spans="1:21" ht="14.5" hidden="1" x14ac:dyDescent="0.35">
      <c r="A150" s="4"/>
      <c r="B150" s="4"/>
      <c r="C150" s="4"/>
      <c r="D150" s="4"/>
      <c r="E150" s="4"/>
      <c r="F150" s="4"/>
      <c r="G150" s="4"/>
      <c r="H150" s="4"/>
      <c r="I150" s="4"/>
      <c r="J150" s="4"/>
      <c r="K150" s="4"/>
      <c r="L150" s="4"/>
      <c r="M150" s="4"/>
      <c r="N150" s="4"/>
      <c r="O150" s="4"/>
      <c r="P150" s="4"/>
      <c r="Q150" s="4"/>
      <c r="R150" s="4"/>
      <c r="S150" s="4"/>
      <c r="T150" s="4"/>
      <c r="U150" s="4"/>
    </row>
    <row r="151" spans="1:21" ht="14.5" hidden="1" x14ac:dyDescent="0.35">
      <c r="A151" s="4"/>
      <c r="B151" s="4"/>
      <c r="C151" s="4"/>
      <c r="D151" s="4"/>
      <c r="E151" s="4"/>
      <c r="F151" s="4"/>
      <c r="G151" s="4"/>
      <c r="H151" s="4"/>
      <c r="I151" s="4"/>
      <c r="J151" s="4"/>
      <c r="K151" s="4"/>
      <c r="L151" s="4"/>
      <c r="M151" s="4"/>
      <c r="N151" s="4"/>
      <c r="O151" s="4"/>
      <c r="P151" s="4"/>
      <c r="Q151" s="4"/>
      <c r="R151" s="4"/>
      <c r="S151" s="4"/>
      <c r="T151" s="4"/>
      <c r="U151" s="4"/>
    </row>
    <row r="152" spans="1:21" ht="14.5" hidden="1" x14ac:dyDescent="0.35">
      <c r="A152" s="4"/>
      <c r="B152" s="4"/>
      <c r="C152" s="4"/>
      <c r="D152" s="4"/>
      <c r="E152" s="4"/>
      <c r="F152" s="4"/>
      <c r="G152" s="4"/>
      <c r="H152" s="4"/>
      <c r="I152" s="4"/>
      <c r="J152" s="4"/>
      <c r="K152" s="4"/>
      <c r="L152" s="4"/>
      <c r="M152" s="4"/>
      <c r="N152" s="4"/>
      <c r="O152" s="4"/>
      <c r="P152" s="4"/>
      <c r="Q152" s="4"/>
      <c r="R152" s="4"/>
      <c r="S152" s="4"/>
      <c r="T152" s="4"/>
      <c r="U152" s="4"/>
    </row>
    <row r="153" spans="1:21" ht="14.5" hidden="1" x14ac:dyDescent="0.35">
      <c r="A153" s="4"/>
      <c r="B153" s="4"/>
      <c r="C153" s="4"/>
      <c r="D153" s="4"/>
      <c r="E153" s="4"/>
      <c r="F153" s="4"/>
      <c r="G153" s="4"/>
      <c r="H153" s="4"/>
      <c r="I153" s="4"/>
      <c r="J153" s="4"/>
      <c r="K153" s="4"/>
      <c r="L153" s="4"/>
      <c r="M153" s="4"/>
      <c r="N153" s="4"/>
      <c r="O153" s="4"/>
      <c r="P153" s="4"/>
      <c r="Q153" s="4"/>
      <c r="R153" s="4"/>
      <c r="S153" s="4"/>
      <c r="T153" s="4"/>
      <c r="U153" s="4"/>
    </row>
    <row r="154" spans="1:21" ht="14.5" hidden="1" x14ac:dyDescent="0.35">
      <c r="A154" s="4"/>
      <c r="B154" s="4"/>
      <c r="C154" s="4"/>
      <c r="D154" s="4"/>
      <c r="E154" s="4"/>
      <c r="F154" s="4"/>
      <c r="G154" s="4"/>
      <c r="H154" s="4"/>
      <c r="I154" s="4"/>
      <c r="J154" s="4"/>
      <c r="K154" s="4"/>
      <c r="L154" s="4"/>
      <c r="M154" s="4"/>
      <c r="N154" s="4"/>
      <c r="O154" s="4"/>
      <c r="P154" s="4"/>
      <c r="Q154" s="4"/>
      <c r="R154" s="4"/>
      <c r="S154" s="4"/>
      <c r="T154" s="4"/>
      <c r="U154" s="4"/>
    </row>
    <row r="155" spans="1:21" ht="14.5" hidden="1" x14ac:dyDescent="0.35">
      <c r="A155" s="4"/>
      <c r="B155" s="4"/>
      <c r="C155" s="4"/>
      <c r="D155" s="4"/>
      <c r="E155" s="4"/>
      <c r="F155" s="4"/>
      <c r="G155" s="4"/>
      <c r="H155" s="4"/>
      <c r="I155" s="4"/>
      <c r="J155" s="4"/>
      <c r="K155" s="4"/>
      <c r="L155" s="4"/>
      <c r="M155" s="4"/>
      <c r="N155" s="4"/>
      <c r="O155" s="4"/>
      <c r="P155" s="4"/>
      <c r="Q155" s="4"/>
      <c r="R155" s="4"/>
      <c r="S155" s="4"/>
      <c r="T155" s="4"/>
      <c r="U155" s="4"/>
    </row>
    <row r="156" spans="1:21" ht="14.5" hidden="1" x14ac:dyDescent="0.35">
      <c r="A156" s="4"/>
      <c r="B156" s="4"/>
      <c r="C156" s="4"/>
      <c r="D156" s="4"/>
      <c r="E156" s="4"/>
      <c r="F156" s="4"/>
      <c r="G156" s="4"/>
      <c r="H156" s="4"/>
      <c r="I156" s="4"/>
      <c r="J156" s="4"/>
      <c r="K156" s="4"/>
      <c r="L156" s="4"/>
      <c r="M156" s="4"/>
      <c r="N156" s="4"/>
      <c r="O156" s="4"/>
      <c r="P156" s="4"/>
      <c r="Q156" s="4"/>
      <c r="R156" s="4"/>
      <c r="S156" s="4"/>
      <c r="T156" s="4"/>
      <c r="U156" s="4"/>
    </row>
    <row r="157" spans="1:21" ht="14.5" hidden="1" x14ac:dyDescent="0.35">
      <c r="A157" s="4"/>
      <c r="B157" s="4"/>
      <c r="C157" s="4"/>
      <c r="D157" s="4"/>
      <c r="E157" s="4"/>
      <c r="F157" s="4"/>
      <c r="G157" s="4"/>
      <c r="H157" s="4"/>
      <c r="I157" s="4"/>
      <c r="J157" s="4"/>
      <c r="K157" s="4"/>
      <c r="L157" s="4"/>
      <c r="M157" s="4"/>
      <c r="N157" s="4"/>
      <c r="O157" s="4"/>
      <c r="P157" s="4"/>
      <c r="Q157" s="4"/>
      <c r="R157" s="4"/>
      <c r="S157" s="4"/>
      <c r="T157" s="4"/>
      <c r="U157" s="4"/>
    </row>
    <row r="158" spans="1:21" ht="14.5" hidden="1" x14ac:dyDescent="0.35">
      <c r="A158" s="4"/>
      <c r="B158" s="4"/>
      <c r="C158" s="4"/>
      <c r="D158" s="4"/>
      <c r="E158" s="4"/>
      <c r="F158" s="4"/>
      <c r="G158" s="4"/>
      <c r="H158" s="4"/>
      <c r="I158" s="4"/>
      <c r="J158" s="4"/>
      <c r="K158" s="4"/>
      <c r="L158" s="4"/>
      <c r="M158" s="4"/>
      <c r="N158" s="4"/>
      <c r="O158" s="4"/>
      <c r="P158" s="4"/>
      <c r="Q158" s="4"/>
      <c r="R158" s="4"/>
      <c r="S158" s="4"/>
      <c r="T158" s="4"/>
      <c r="U158" s="4"/>
    </row>
    <row r="159" spans="1:21" ht="14.5" hidden="1" x14ac:dyDescent="0.35">
      <c r="A159" s="4"/>
      <c r="B159" s="4"/>
      <c r="C159" s="4"/>
      <c r="D159" s="4"/>
      <c r="E159" s="4"/>
      <c r="F159" s="4"/>
      <c r="G159" s="4"/>
      <c r="H159" s="4"/>
      <c r="I159" s="4"/>
      <c r="J159" s="4"/>
      <c r="K159" s="4"/>
      <c r="L159" s="4"/>
      <c r="M159" s="4"/>
      <c r="N159" s="4"/>
      <c r="O159" s="4"/>
      <c r="P159" s="4"/>
      <c r="Q159" s="4"/>
      <c r="R159" s="4"/>
      <c r="S159" s="4"/>
      <c r="T159" s="4"/>
      <c r="U159" s="4"/>
    </row>
    <row r="160" spans="1:21" ht="14.5" hidden="1" x14ac:dyDescent="0.35">
      <c r="A160" s="4"/>
      <c r="B160" s="4"/>
      <c r="C160" s="4"/>
      <c r="D160" s="4"/>
      <c r="E160" s="4"/>
      <c r="F160" s="4"/>
      <c r="G160" s="4"/>
      <c r="H160" s="4"/>
      <c r="I160" s="4"/>
      <c r="J160" s="4"/>
      <c r="K160" s="4"/>
      <c r="L160" s="4"/>
      <c r="M160" s="4"/>
      <c r="N160" s="4"/>
      <c r="O160" s="4"/>
      <c r="P160" s="4"/>
      <c r="Q160" s="4"/>
      <c r="R160" s="4"/>
      <c r="S160" s="4"/>
      <c r="T160" s="4"/>
      <c r="U160" s="4"/>
    </row>
    <row r="161" spans="1:21" ht="14.5" hidden="1" x14ac:dyDescent="0.35">
      <c r="A161" s="4"/>
      <c r="B161" s="4"/>
      <c r="C161" s="4"/>
      <c r="D161" s="4"/>
      <c r="E161" s="4"/>
      <c r="F161" s="4"/>
      <c r="G161" s="4"/>
      <c r="H161" s="4"/>
      <c r="I161" s="4"/>
      <c r="J161" s="4"/>
      <c r="K161" s="4"/>
      <c r="L161" s="4"/>
      <c r="M161" s="4"/>
      <c r="N161" s="4"/>
      <c r="O161" s="4"/>
      <c r="P161" s="4"/>
      <c r="Q161" s="4"/>
      <c r="R161" s="4"/>
      <c r="S161" s="4"/>
      <c r="T161" s="4"/>
      <c r="U161" s="4"/>
    </row>
    <row r="162" spans="1:21" ht="14.5" hidden="1" x14ac:dyDescent="0.35">
      <c r="A162" s="4"/>
      <c r="B162" s="4"/>
      <c r="C162" s="4"/>
      <c r="D162" s="4"/>
      <c r="E162" s="4"/>
      <c r="F162" s="4"/>
      <c r="G162" s="4"/>
      <c r="H162" s="4"/>
      <c r="I162" s="4"/>
      <c r="J162" s="4"/>
      <c r="K162" s="4"/>
      <c r="L162" s="4"/>
      <c r="M162" s="4"/>
      <c r="N162" s="4"/>
      <c r="O162" s="4"/>
      <c r="P162" s="4"/>
      <c r="Q162" s="4"/>
      <c r="R162" s="4"/>
      <c r="S162" s="4"/>
      <c r="T162" s="4"/>
      <c r="U162" s="4"/>
    </row>
    <row r="163" spans="1:21" ht="14.5" hidden="1" x14ac:dyDescent="0.35">
      <c r="A163" s="4"/>
      <c r="B163" s="4"/>
      <c r="C163" s="4"/>
      <c r="D163" s="4"/>
      <c r="E163" s="4"/>
      <c r="F163" s="4"/>
      <c r="G163" s="4"/>
      <c r="H163" s="4"/>
      <c r="I163" s="4"/>
      <c r="J163" s="4"/>
      <c r="K163" s="4"/>
      <c r="L163" s="4"/>
      <c r="M163" s="4"/>
      <c r="N163" s="4"/>
      <c r="O163" s="4"/>
      <c r="P163" s="4"/>
      <c r="Q163" s="4"/>
      <c r="R163" s="4"/>
      <c r="S163" s="4"/>
      <c r="T163" s="4"/>
      <c r="U163" s="4"/>
    </row>
    <row r="164" spans="1:21" ht="14.5" hidden="1" x14ac:dyDescent="0.35">
      <c r="A164" s="4"/>
      <c r="B164" s="4"/>
      <c r="C164" s="4"/>
      <c r="D164" s="4"/>
      <c r="E164" s="4"/>
      <c r="F164" s="4"/>
      <c r="G164" s="4"/>
      <c r="H164" s="4"/>
      <c r="I164" s="4"/>
      <c r="J164" s="4"/>
      <c r="K164" s="4"/>
      <c r="L164" s="4"/>
      <c r="M164" s="4"/>
      <c r="N164" s="4"/>
      <c r="O164" s="4"/>
      <c r="P164" s="4"/>
      <c r="Q164" s="4"/>
      <c r="R164" s="4"/>
      <c r="S164" s="4"/>
      <c r="T164" s="4"/>
      <c r="U164" s="4"/>
    </row>
    <row r="165" spans="1:21" ht="14.5" hidden="1" x14ac:dyDescent="0.35">
      <c r="A165" s="4"/>
      <c r="B165" s="4"/>
      <c r="C165" s="4"/>
      <c r="D165" s="4"/>
      <c r="E165" s="4"/>
      <c r="F165" s="4"/>
      <c r="G165" s="4"/>
      <c r="H165" s="4"/>
      <c r="I165" s="4"/>
      <c r="J165" s="4"/>
      <c r="K165" s="4"/>
      <c r="L165" s="4"/>
      <c r="M165" s="4"/>
      <c r="N165" s="4"/>
      <c r="O165" s="4"/>
      <c r="P165" s="4"/>
      <c r="Q165" s="4"/>
      <c r="R165" s="4"/>
      <c r="S165" s="4"/>
      <c r="T165" s="4"/>
      <c r="U165" s="4"/>
    </row>
    <row r="166" spans="1:21" ht="14.5" hidden="1" x14ac:dyDescent="0.35">
      <c r="A166" s="4"/>
      <c r="B166" s="4"/>
      <c r="C166" s="4"/>
      <c r="D166" s="4"/>
      <c r="E166" s="4"/>
      <c r="F166" s="4"/>
      <c r="G166" s="4"/>
      <c r="H166" s="4"/>
      <c r="I166" s="4"/>
      <c r="J166" s="4"/>
      <c r="K166" s="4"/>
      <c r="L166" s="4"/>
      <c r="M166" s="4"/>
      <c r="N166" s="4"/>
      <c r="O166" s="4"/>
      <c r="P166" s="4"/>
      <c r="Q166" s="4"/>
      <c r="R166" s="4"/>
      <c r="S166" s="4"/>
      <c r="T166" s="4"/>
      <c r="U166" s="4"/>
    </row>
    <row r="167" spans="1:21" ht="14.5" hidden="1" x14ac:dyDescent="0.35">
      <c r="A167" s="4"/>
      <c r="B167" s="4"/>
      <c r="C167" s="4"/>
      <c r="D167" s="4"/>
      <c r="E167" s="4"/>
      <c r="F167" s="4"/>
      <c r="G167" s="4"/>
      <c r="H167" s="4"/>
      <c r="I167" s="4"/>
      <c r="J167" s="4"/>
      <c r="K167" s="4"/>
      <c r="L167" s="4"/>
      <c r="M167" s="4"/>
      <c r="N167" s="4"/>
      <c r="O167" s="4"/>
      <c r="P167" s="4"/>
      <c r="Q167" s="4"/>
      <c r="R167" s="4"/>
      <c r="S167" s="4"/>
      <c r="T167" s="4"/>
      <c r="U167" s="4"/>
    </row>
    <row r="168" spans="1:21" ht="14.5" hidden="1" x14ac:dyDescent="0.35">
      <c r="A168" s="4"/>
      <c r="B168" s="4"/>
      <c r="C168" s="4"/>
      <c r="D168" s="4"/>
      <c r="E168" s="4"/>
      <c r="F168" s="4"/>
      <c r="G168" s="4"/>
      <c r="H168" s="4"/>
      <c r="I168" s="4"/>
      <c r="J168" s="4"/>
      <c r="K168" s="4"/>
      <c r="L168" s="4"/>
      <c r="M168" s="4"/>
      <c r="N168" s="4"/>
      <c r="O168" s="4"/>
      <c r="P168" s="4"/>
      <c r="Q168" s="4"/>
      <c r="R168" s="4"/>
      <c r="S168" s="4"/>
      <c r="T168" s="4"/>
      <c r="U168" s="4"/>
    </row>
    <row r="169" spans="1:21" ht="14.5" hidden="1" x14ac:dyDescent="0.35">
      <c r="A169" s="4"/>
      <c r="B169" s="4"/>
      <c r="C169" s="4"/>
      <c r="D169" s="4"/>
      <c r="E169" s="4"/>
      <c r="F169" s="4"/>
      <c r="G169" s="4"/>
      <c r="H169" s="4"/>
      <c r="I169" s="4"/>
      <c r="J169" s="4"/>
      <c r="K169" s="4"/>
      <c r="L169" s="4"/>
      <c r="M169" s="4"/>
      <c r="N169" s="4"/>
      <c r="O169" s="4"/>
      <c r="P169" s="4"/>
      <c r="Q169" s="4"/>
      <c r="R169" s="4"/>
      <c r="S169" s="4"/>
      <c r="T169" s="4"/>
      <c r="U169" s="4"/>
    </row>
    <row r="170" spans="1:21" ht="14.5" hidden="1" x14ac:dyDescent="0.35">
      <c r="A170" s="4"/>
      <c r="B170" s="4"/>
      <c r="C170" s="4"/>
      <c r="D170" s="4"/>
      <c r="E170" s="4"/>
      <c r="F170" s="4"/>
      <c r="G170" s="4"/>
      <c r="H170" s="4"/>
      <c r="I170" s="4"/>
      <c r="J170" s="4"/>
      <c r="K170" s="4"/>
      <c r="L170" s="4"/>
      <c r="M170" s="4"/>
      <c r="N170" s="4"/>
      <c r="O170" s="4"/>
      <c r="P170" s="4"/>
      <c r="Q170" s="4"/>
      <c r="R170" s="4"/>
      <c r="S170" s="4"/>
      <c r="T170" s="4"/>
      <c r="U170" s="4"/>
    </row>
    <row r="171" spans="1:21" ht="14.5" hidden="1" x14ac:dyDescent="0.35">
      <c r="A171" s="4"/>
      <c r="B171" s="4"/>
      <c r="C171" s="4"/>
      <c r="D171" s="4"/>
      <c r="E171" s="4"/>
      <c r="F171" s="4"/>
      <c r="G171" s="4"/>
      <c r="H171" s="4"/>
      <c r="I171" s="4"/>
      <c r="J171" s="4"/>
      <c r="K171" s="4"/>
      <c r="L171" s="4"/>
      <c r="M171" s="4"/>
      <c r="N171" s="4"/>
      <c r="O171" s="4"/>
      <c r="P171" s="4"/>
      <c r="Q171" s="4"/>
      <c r="R171" s="4"/>
      <c r="S171" s="4"/>
      <c r="T171" s="4"/>
      <c r="U171" s="4"/>
    </row>
    <row r="172" spans="1:21" ht="14.5" hidden="1" x14ac:dyDescent="0.35">
      <c r="A172" s="4"/>
      <c r="B172" s="4"/>
      <c r="C172" s="4"/>
      <c r="D172" s="4"/>
      <c r="E172" s="4"/>
      <c r="F172" s="4"/>
      <c r="G172" s="4"/>
      <c r="H172" s="4"/>
      <c r="I172" s="4"/>
      <c r="J172" s="4"/>
      <c r="K172" s="4"/>
      <c r="L172" s="4"/>
      <c r="M172" s="4"/>
      <c r="N172" s="4"/>
      <c r="O172" s="4"/>
      <c r="P172" s="4"/>
      <c r="Q172" s="4"/>
      <c r="R172" s="4"/>
      <c r="S172" s="4"/>
      <c r="T172" s="4"/>
      <c r="U172" s="4"/>
    </row>
    <row r="173" spans="1:21" ht="14.5" hidden="1" x14ac:dyDescent="0.35">
      <c r="A173" s="4"/>
      <c r="B173" s="4"/>
      <c r="C173" s="4"/>
      <c r="D173" s="4"/>
      <c r="E173" s="4"/>
      <c r="F173" s="4"/>
      <c r="G173" s="4"/>
      <c r="H173" s="4"/>
      <c r="I173" s="4"/>
      <c r="J173" s="4"/>
      <c r="K173" s="4"/>
      <c r="L173" s="4"/>
      <c r="M173" s="4"/>
      <c r="N173" s="4"/>
      <c r="O173" s="4"/>
      <c r="P173" s="4"/>
      <c r="Q173" s="4"/>
      <c r="R173" s="4"/>
      <c r="S173" s="4"/>
      <c r="T173" s="4"/>
      <c r="U173" s="4"/>
    </row>
    <row r="174" spans="1:21" ht="14.5" hidden="1" x14ac:dyDescent="0.35">
      <c r="A174" s="4"/>
      <c r="B174" s="4"/>
      <c r="C174" s="4"/>
      <c r="D174" s="4"/>
      <c r="E174" s="4"/>
      <c r="F174" s="4"/>
      <c r="G174" s="4"/>
      <c r="H174" s="4"/>
      <c r="I174" s="4"/>
      <c r="J174" s="4"/>
      <c r="K174" s="4"/>
      <c r="L174" s="4"/>
      <c r="M174" s="4"/>
      <c r="N174" s="4"/>
      <c r="O174" s="4"/>
      <c r="P174" s="4"/>
      <c r="Q174" s="4"/>
      <c r="R174" s="4"/>
      <c r="S174" s="4"/>
      <c r="T174" s="4"/>
      <c r="U174" s="4"/>
    </row>
    <row r="175" spans="1:21" ht="14.5" hidden="1" x14ac:dyDescent="0.35">
      <c r="A175" s="4"/>
      <c r="B175" s="4"/>
      <c r="C175" s="4"/>
      <c r="D175" s="4"/>
      <c r="E175" s="4"/>
      <c r="F175" s="4"/>
      <c r="G175" s="4"/>
      <c r="H175" s="4"/>
      <c r="I175" s="4"/>
      <c r="J175" s="4"/>
      <c r="K175" s="4"/>
      <c r="L175" s="4"/>
      <c r="M175" s="4"/>
      <c r="N175" s="4"/>
      <c r="O175" s="4"/>
      <c r="P175" s="4"/>
      <c r="Q175" s="4"/>
      <c r="R175" s="4"/>
      <c r="S175" s="4"/>
      <c r="T175" s="4"/>
      <c r="U175" s="4"/>
    </row>
    <row r="176" spans="1:21" ht="14.5" hidden="1" x14ac:dyDescent="0.35">
      <c r="A176" s="4"/>
      <c r="B176" s="4"/>
      <c r="C176" s="4"/>
      <c r="D176" s="4"/>
      <c r="E176" s="4"/>
      <c r="F176" s="4"/>
      <c r="G176" s="4"/>
      <c r="H176" s="4"/>
      <c r="I176" s="4"/>
      <c r="J176" s="4"/>
      <c r="K176" s="4"/>
      <c r="L176" s="4"/>
      <c r="M176" s="4"/>
      <c r="N176" s="4"/>
      <c r="O176" s="4"/>
      <c r="P176" s="4"/>
      <c r="Q176" s="4"/>
      <c r="R176" s="4"/>
      <c r="S176" s="4"/>
      <c r="T176" s="4"/>
      <c r="U176" s="4"/>
    </row>
    <row r="177" spans="1:21" ht="14.5" hidden="1" x14ac:dyDescent="0.35">
      <c r="A177" s="4"/>
      <c r="B177" s="4"/>
      <c r="C177" s="4"/>
      <c r="D177" s="4"/>
      <c r="E177" s="4"/>
      <c r="F177" s="4"/>
      <c r="G177" s="4"/>
      <c r="H177" s="4"/>
      <c r="I177" s="4"/>
      <c r="J177" s="4"/>
      <c r="K177" s="4"/>
      <c r="L177" s="4"/>
      <c r="M177" s="4"/>
      <c r="N177" s="4"/>
      <c r="O177" s="4"/>
      <c r="P177" s="4"/>
      <c r="Q177" s="4"/>
      <c r="R177" s="4"/>
      <c r="S177" s="4"/>
      <c r="T177" s="4"/>
      <c r="U177" s="4"/>
    </row>
    <row r="178" spans="1:21" ht="14.5" hidden="1" x14ac:dyDescent="0.35">
      <c r="A178" s="4"/>
      <c r="B178" s="4"/>
      <c r="C178" s="4"/>
      <c r="D178" s="4"/>
      <c r="E178" s="4"/>
      <c r="F178" s="4"/>
      <c r="G178" s="4"/>
      <c r="H178" s="4"/>
      <c r="I178" s="4"/>
      <c r="J178" s="4"/>
      <c r="K178" s="4"/>
      <c r="L178" s="4"/>
      <c r="M178" s="4"/>
      <c r="N178" s="4"/>
      <c r="O178" s="4"/>
      <c r="P178" s="4"/>
      <c r="Q178" s="4"/>
      <c r="R178" s="4"/>
      <c r="S178" s="4"/>
      <c r="T178" s="4"/>
      <c r="U178" s="4"/>
    </row>
    <row r="179" spans="1:21" ht="14.5" hidden="1" x14ac:dyDescent="0.35">
      <c r="A179" s="4"/>
      <c r="B179" s="4"/>
      <c r="C179" s="4"/>
      <c r="D179" s="4"/>
      <c r="E179" s="4"/>
      <c r="F179" s="4"/>
      <c r="G179" s="4"/>
      <c r="H179" s="4"/>
      <c r="I179" s="4"/>
      <c r="J179" s="4"/>
      <c r="K179" s="4"/>
      <c r="L179" s="4"/>
      <c r="M179" s="4"/>
      <c r="N179" s="4"/>
      <c r="O179" s="4"/>
      <c r="P179" s="4"/>
      <c r="Q179" s="4"/>
      <c r="R179" s="4"/>
      <c r="S179" s="4"/>
      <c r="T179" s="4"/>
      <c r="U179" s="4"/>
    </row>
    <row r="180" spans="1:21" ht="14.5" hidden="1" x14ac:dyDescent="0.35">
      <c r="A180" s="4"/>
      <c r="B180" s="4"/>
      <c r="C180" s="4"/>
      <c r="D180" s="4"/>
      <c r="E180" s="4"/>
      <c r="F180" s="4"/>
      <c r="G180" s="4"/>
      <c r="H180" s="4"/>
      <c r="I180" s="4"/>
      <c r="J180" s="4"/>
      <c r="K180" s="4"/>
      <c r="L180" s="4"/>
      <c r="M180" s="4"/>
      <c r="N180" s="4"/>
      <c r="O180" s="4"/>
      <c r="P180" s="4"/>
      <c r="Q180" s="4"/>
      <c r="R180" s="4"/>
      <c r="S180" s="4"/>
      <c r="T180" s="4"/>
      <c r="U180" s="4"/>
    </row>
    <row r="181" spans="1:21" ht="14.5" hidden="1" x14ac:dyDescent="0.35">
      <c r="A181" s="4"/>
      <c r="B181" s="4"/>
      <c r="C181" s="4"/>
      <c r="D181" s="4"/>
      <c r="E181" s="4"/>
      <c r="F181" s="4"/>
      <c r="G181" s="4"/>
      <c r="H181" s="4"/>
      <c r="I181" s="4"/>
      <c r="J181" s="4"/>
      <c r="K181" s="4"/>
      <c r="L181" s="4"/>
      <c r="M181" s="4"/>
      <c r="N181" s="4"/>
      <c r="O181" s="4"/>
      <c r="P181" s="4"/>
      <c r="Q181" s="4"/>
      <c r="R181" s="4"/>
      <c r="S181" s="4"/>
      <c r="T181" s="4"/>
      <c r="U181" s="4"/>
    </row>
    <row r="182" spans="1:21" ht="14.5" hidden="1" x14ac:dyDescent="0.35">
      <c r="A182" s="4"/>
      <c r="B182" s="4"/>
      <c r="C182" s="4"/>
      <c r="D182" s="4"/>
      <c r="E182" s="4"/>
      <c r="F182" s="4"/>
      <c r="G182" s="4"/>
      <c r="H182" s="4"/>
      <c r="I182" s="4"/>
      <c r="J182" s="4"/>
      <c r="K182" s="4"/>
      <c r="L182" s="4"/>
      <c r="M182" s="4"/>
      <c r="N182" s="4"/>
      <c r="O182" s="4"/>
      <c r="P182" s="4"/>
      <c r="Q182" s="4"/>
      <c r="R182" s="4"/>
      <c r="S182" s="4"/>
      <c r="T182" s="4"/>
      <c r="U182" s="4"/>
    </row>
    <row r="183" spans="1:21" ht="14.5" hidden="1" x14ac:dyDescent="0.35">
      <c r="A183" s="4"/>
      <c r="B183" s="4"/>
      <c r="C183" s="4"/>
      <c r="D183" s="4"/>
      <c r="E183" s="4"/>
      <c r="F183" s="4"/>
      <c r="G183" s="4"/>
      <c r="H183" s="4"/>
      <c r="I183" s="4"/>
      <c r="J183" s="4"/>
      <c r="K183" s="4"/>
      <c r="L183" s="4"/>
      <c r="M183" s="4"/>
      <c r="N183" s="4"/>
      <c r="O183" s="4"/>
      <c r="P183" s="4"/>
      <c r="Q183" s="4"/>
      <c r="R183" s="4"/>
      <c r="S183" s="4"/>
      <c r="T183" s="4"/>
      <c r="U183" s="4"/>
    </row>
    <row r="184" spans="1:21" ht="14.5" hidden="1" x14ac:dyDescent="0.35">
      <c r="A184" s="4"/>
      <c r="B184" s="4"/>
      <c r="C184" s="4"/>
      <c r="D184" s="4"/>
      <c r="E184" s="4"/>
      <c r="F184" s="4"/>
      <c r="G184" s="4"/>
      <c r="H184" s="4"/>
      <c r="I184" s="4"/>
      <c r="J184" s="4"/>
      <c r="K184" s="4"/>
      <c r="L184" s="4"/>
      <c r="M184" s="4"/>
      <c r="N184" s="4"/>
      <c r="O184" s="4"/>
      <c r="P184" s="4"/>
      <c r="Q184" s="4"/>
      <c r="R184" s="4"/>
      <c r="S184" s="4"/>
      <c r="T184" s="4"/>
      <c r="U184" s="4"/>
    </row>
    <row r="185" spans="1:21" ht="14.5" hidden="1" x14ac:dyDescent="0.35">
      <c r="A185" s="4"/>
      <c r="B185" s="4"/>
      <c r="C185" s="4"/>
      <c r="D185" s="4"/>
      <c r="E185" s="4"/>
      <c r="F185" s="4"/>
      <c r="G185" s="4"/>
      <c r="H185" s="4"/>
      <c r="I185" s="4"/>
      <c r="J185" s="4"/>
      <c r="K185" s="4"/>
      <c r="L185" s="4"/>
      <c r="M185" s="4"/>
      <c r="N185" s="4"/>
      <c r="O185" s="4"/>
      <c r="P185" s="4"/>
      <c r="Q185" s="4"/>
      <c r="R185" s="4"/>
      <c r="S185" s="4"/>
      <c r="T185" s="4"/>
      <c r="U185" s="4"/>
    </row>
    <row r="186" spans="1:21" ht="14.5" hidden="1" x14ac:dyDescent="0.35">
      <c r="A186" s="4"/>
      <c r="B186" s="4"/>
      <c r="C186" s="4"/>
      <c r="D186" s="4"/>
      <c r="E186" s="4"/>
      <c r="F186" s="4"/>
      <c r="G186" s="4"/>
      <c r="H186" s="4"/>
      <c r="I186" s="4"/>
      <c r="J186" s="4"/>
      <c r="K186" s="4"/>
      <c r="L186" s="4"/>
      <c r="M186" s="4"/>
      <c r="N186" s="4"/>
      <c r="O186" s="4"/>
      <c r="P186" s="4"/>
      <c r="Q186" s="4"/>
      <c r="R186" s="4"/>
      <c r="S186" s="4"/>
      <c r="T186" s="4"/>
      <c r="U186" s="4"/>
    </row>
    <row r="187" spans="1:21" ht="14.5" hidden="1" x14ac:dyDescent="0.35">
      <c r="A187" s="4"/>
      <c r="B187" s="4"/>
      <c r="C187" s="4"/>
      <c r="D187" s="4"/>
      <c r="E187" s="4"/>
      <c r="F187" s="4"/>
      <c r="G187" s="4"/>
      <c r="H187" s="4"/>
      <c r="I187" s="4"/>
      <c r="J187" s="4"/>
      <c r="K187" s="4"/>
      <c r="L187" s="4"/>
      <c r="M187" s="4"/>
      <c r="N187" s="4"/>
      <c r="O187" s="4"/>
      <c r="P187" s="4"/>
      <c r="Q187" s="4"/>
      <c r="R187" s="4"/>
      <c r="S187" s="4"/>
      <c r="T187" s="4"/>
      <c r="U187" s="4"/>
    </row>
    <row r="188" spans="1:21" ht="14.5" hidden="1" x14ac:dyDescent="0.35">
      <c r="A188" s="4"/>
      <c r="B188" s="4"/>
      <c r="C188" s="4"/>
      <c r="D188" s="4"/>
      <c r="E188" s="4"/>
      <c r="F188" s="4"/>
      <c r="G188" s="4"/>
      <c r="H188" s="4"/>
      <c r="I188" s="4"/>
      <c r="J188" s="4"/>
      <c r="K188" s="4"/>
      <c r="L188" s="4"/>
      <c r="M188" s="4"/>
      <c r="N188" s="4"/>
      <c r="O188" s="4"/>
      <c r="P188" s="4"/>
      <c r="Q188" s="4"/>
      <c r="R188" s="4"/>
      <c r="S188" s="4"/>
      <c r="T188" s="4"/>
      <c r="U188" s="4"/>
    </row>
    <row r="189" spans="1:21" ht="14.5" hidden="1" x14ac:dyDescent="0.35">
      <c r="A189" s="4"/>
      <c r="B189" s="4"/>
      <c r="C189" s="4"/>
      <c r="D189" s="4"/>
      <c r="E189" s="4"/>
      <c r="F189" s="4"/>
      <c r="G189" s="4"/>
      <c r="H189" s="4"/>
      <c r="I189" s="4"/>
      <c r="J189" s="4"/>
      <c r="K189" s="4"/>
      <c r="L189" s="4"/>
      <c r="M189" s="4"/>
      <c r="N189" s="4"/>
      <c r="O189" s="4"/>
      <c r="P189" s="4"/>
      <c r="Q189" s="4"/>
      <c r="R189" s="4"/>
      <c r="S189" s="4"/>
      <c r="T189" s="4"/>
      <c r="U189" s="4"/>
    </row>
    <row r="190" spans="1:21" ht="14.5" hidden="1" x14ac:dyDescent="0.35">
      <c r="A190" s="4"/>
      <c r="B190" s="4"/>
      <c r="C190" s="4"/>
      <c r="D190" s="4"/>
      <c r="E190" s="4"/>
      <c r="F190" s="4"/>
      <c r="G190" s="4"/>
      <c r="H190" s="4"/>
      <c r="I190" s="4"/>
      <c r="J190" s="4"/>
      <c r="K190" s="4"/>
      <c r="L190" s="4"/>
      <c r="M190" s="4"/>
      <c r="N190" s="4"/>
      <c r="O190" s="4"/>
      <c r="P190" s="4"/>
      <c r="Q190" s="4"/>
      <c r="R190" s="4"/>
      <c r="S190" s="4"/>
      <c r="T190" s="4"/>
      <c r="U190" s="4"/>
    </row>
    <row r="191" spans="1:21" ht="14.5" hidden="1" x14ac:dyDescent="0.35">
      <c r="A191" s="4"/>
      <c r="B191" s="4"/>
      <c r="C191" s="4"/>
      <c r="D191" s="4"/>
      <c r="E191" s="4"/>
      <c r="F191" s="4"/>
      <c r="G191" s="4"/>
      <c r="H191" s="4"/>
      <c r="I191" s="4"/>
      <c r="J191" s="4"/>
      <c r="K191" s="4"/>
      <c r="L191" s="4"/>
      <c r="M191" s="4"/>
      <c r="N191" s="4"/>
      <c r="O191" s="4"/>
      <c r="P191" s="4"/>
      <c r="Q191" s="4"/>
      <c r="R191" s="4"/>
      <c r="S191" s="4"/>
      <c r="T191" s="4"/>
      <c r="U191" s="4"/>
    </row>
    <row r="192" spans="1:21" ht="14.5" hidden="1" x14ac:dyDescent="0.35">
      <c r="A192" s="4"/>
      <c r="B192" s="4"/>
      <c r="C192" s="4"/>
      <c r="D192" s="4"/>
      <c r="E192" s="4"/>
      <c r="F192" s="4"/>
      <c r="G192" s="4"/>
      <c r="H192" s="4"/>
      <c r="I192" s="4"/>
      <c r="J192" s="4"/>
      <c r="K192" s="4"/>
      <c r="L192" s="4"/>
      <c r="M192" s="4"/>
      <c r="N192" s="4"/>
      <c r="O192" s="4"/>
      <c r="P192" s="4"/>
      <c r="Q192" s="4"/>
      <c r="R192" s="4"/>
      <c r="S192" s="4"/>
      <c r="T192" s="4"/>
      <c r="U192" s="4"/>
    </row>
    <row r="193" spans="1:21" ht="14.5" hidden="1" x14ac:dyDescent="0.35">
      <c r="A193" s="4"/>
      <c r="B193" s="4"/>
      <c r="C193" s="4"/>
      <c r="D193" s="4"/>
      <c r="E193" s="4"/>
      <c r="F193" s="4"/>
      <c r="G193" s="4"/>
      <c r="H193" s="4"/>
      <c r="I193" s="4"/>
      <c r="J193" s="4"/>
      <c r="K193" s="4"/>
      <c r="L193" s="4"/>
      <c r="M193" s="4"/>
      <c r="N193" s="4"/>
      <c r="O193" s="4"/>
      <c r="P193" s="4"/>
      <c r="Q193" s="4"/>
      <c r="R193" s="4"/>
      <c r="S193" s="4"/>
      <c r="T193" s="4"/>
      <c r="U193" s="4"/>
    </row>
    <row r="194" spans="1:21" ht="14.5" hidden="1" x14ac:dyDescent="0.35">
      <c r="A194" s="4"/>
      <c r="B194" s="4"/>
      <c r="C194" s="4"/>
      <c r="D194" s="4"/>
      <c r="E194" s="4"/>
      <c r="F194" s="4"/>
      <c r="G194" s="4"/>
      <c r="H194" s="4"/>
      <c r="I194" s="4"/>
      <c r="J194" s="4"/>
      <c r="K194" s="4"/>
      <c r="L194" s="4"/>
      <c r="M194" s="4"/>
      <c r="N194" s="4"/>
      <c r="O194" s="4"/>
      <c r="P194" s="4"/>
      <c r="Q194" s="4"/>
      <c r="R194" s="4"/>
      <c r="S194" s="4"/>
      <c r="T194" s="4"/>
      <c r="U194" s="4"/>
    </row>
    <row r="195" spans="1:21" ht="14.5" hidden="1" x14ac:dyDescent="0.35">
      <c r="A195" s="4"/>
      <c r="B195" s="4"/>
      <c r="C195" s="4"/>
      <c r="D195" s="4"/>
      <c r="E195" s="4"/>
      <c r="F195" s="4"/>
      <c r="G195" s="4"/>
      <c r="H195" s="4"/>
      <c r="I195" s="4"/>
      <c r="J195" s="4"/>
      <c r="K195" s="4"/>
      <c r="L195" s="4"/>
      <c r="M195" s="4"/>
      <c r="N195" s="4"/>
      <c r="O195" s="4"/>
      <c r="P195" s="4"/>
      <c r="Q195" s="4"/>
      <c r="R195" s="4"/>
      <c r="S195" s="4"/>
      <c r="T195" s="4"/>
      <c r="U195" s="4"/>
    </row>
    <row r="196" spans="1:21" ht="14.5" hidden="1" x14ac:dyDescent="0.35">
      <c r="A196" s="4"/>
      <c r="B196" s="4"/>
      <c r="C196" s="4"/>
      <c r="D196" s="4"/>
      <c r="E196" s="4"/>
      <c r="F196" s="4"/>
      <c r="G196" s="4"/>
      <c r="H196" s="4"/>
      <c r="I196" s="4"/>
      <c r="J196" s="4"/>
      <c r="K196" s="4"/>
      <c r="L196" s="4"/>
      <c r="M196" s="4"/>
      <c r="N196" s="4"/>
      <c r="O196" s="4"/>
      <c r="P196" s="4"/>
      <c r="Q196" s="4"/>
      <c r="R196" s="4"/>
      <c r="S196" s="4"/>
      <c r="T196" s="4"/>
      <c r="U196" s="4"/>
    </row>
    <row r="197" spans="1:21" ht="14.5" hidden="1" x14ac:dyDescent="0.35">
      <c r="A197" s="4"/>
      <c r="B197" s="4"/>
      <c r="C197" s="4"/>
      <c r="D197" s="4"/>
      <c r="E197" s="4"/>
      <c r="F197" s="4"/>
      <c r="G197" s="4"/>
      <c r="H197" s="4"/>
      <c r="I197" s="4"/>
      <c r="J197" s="4"/>
      <c r="K197" s="4"/>
      <c r="L197" s="4"/>
      <c r="M197" s="4"/>
      <c r="N197" s="4"/>
      <c r="O197" s="4"/>
      <c r="P197" s="4"/>
      <c r="Q197" s="4"/>
      <c r="R197" s="4"/>
      <c r="S197" s="4"/>
      <c r="T197" s="4"/>
      <c r="U197" s="4"/>
    </row>
    <row r="198" spans="1:21" ht="14.5" hidden="1" x14ac:dyDescent="0.35">
      <c r="A198" s="4"/>
      <c r="B198" s="4"/>
      <c r="C198" s="4"/>
      <c r="D198" s="4"/>
      <c r="E198" s="4"/>
      <c r="F198" s="4"/>
      <c r="G198" s="4"/>
      <c r="H198" s="4"/>
      <c r="I198" s="4"/>
      <c r="J198" s="4"/>
      <c r="K198" s="4"/>
      <c r="L198" s="4"/>
      <c r="M198" s="4"/>
      <c r="N198" s="4"/>
      <c r="O198" s="4"/>
      <c r="P198" s="4"/>
      <c r="Q198" s="4"/>
      <c r="R198" s="4"/>
      <c r="S198" s="4"/>
      <c r="T198" s="4"/>
      <c r="U198" s="4"/>
    </row>
    <row r="199" spans="1:21" ht="14.5" hidden="1" x14ac:dyDescent="0.35">
      <c r="A199" s="4"/>
      <c r="B199" s="4"/>
      <c r="C199" s="4"/>
      <c r="D199" s="4"/>
      <c r="E199" s="4"/>
      <c r="F199" s="4"/>
      <c r="G199" s="4"/>
      <c r="H199" s="4"/>
      <c r="I199" s="4"/>
      <c r="J199" s="4"/>
      <c r="K199" s="4"/>
      <c r="L199" s="4"/>
      <c r="M199" s="4"/>
      <c r="N199" s="4"/>
      <c r="O199" s="4"/>
      <c r="P199" s="4"/>
      <c r="Q199" s="4"/>
      <c r="R199" s="4"/>
      <c r="S199" s="4"/>
      <c r="T199" s="4"/>
      <c r="U199" s="4"/>
    </row>
    <row r="200" spans="1:21" ht="14.5" hidden="1" x14ac:dyDescent="0.35">
      <c r="A200" s="4"/>
      <c r="B200" s="4"/>
      <c r="C200" s="4"/>
      <c r="D200" s="4"/>
      <c r="E200" s="4"/>
      <c r="F200" s="4"/>
      <c r="G200" s="4"/>
      <c r="H200" s="4"/>
      <c r="I200" s="4"/>
      <c r="J200" s="4"/>
      <c r="K200" s="4"/>
      <c r="L200" s="4"/>
      <c r="M200" s="4"/>
      <c r="N200" s="4"/>
      <c r="O200" s="4"/>
      <c r="P200" s="4"/>
      <c r="Q200" s="4"/>
      <c r="R200" s="4"/>
      <c r="S200" s="4"/>
      <c r="T200" s="4"/>
      <c r="U200" s="4"/>
    </row>
    <row r="201" spans="1:21" ht="14.5" hidden="1" x14ac:dyDescent="0.35">
      <c r="A201" s="4"/>
      <c r="B201" s="4"/>
      <c r="C201" s="4"/>
      <c r="D201" s="4"/>
      <c r="E201" s="4"/>
      <c r="F201" s="4"/>
      <c r="G201" s="4"/>
      <c r="H201" s="4"/>
      <c r="I201" s="4"/>
      <c r="J201" s="4"/>
      <c r="K201" s="4"/>
      <c r="L201" s="4"/>
      <c r="M201" s="4"/>
      <c r="N201" s="4"/>
      <c r="O201" s="4"/>
      <c r="P201" s="4"/>
      <c r="Q201" s="4"/>
      <c r="R201" s="4"/>
      <c r="S201" s="4"/>
      <c r="T201" s="4"/>
      <c r="U201" s="4"/>
    </row>
    <row r="202" spans="1:21" ht="14.5" hidden="1" x14ac:dyDescent="0.35">
      <c r="A202" s="4"/>
      <c r="B202" s="4"/>
      <c r="C202" s="4"/>
      <c r="D202" s="4"/>
      <c r="E202" s="4"/>
      <c r="F202" s="4"/>
      <c r="G202" s="4"/>
      <c r="H202" s="4"/>
      <c r="I202" s="4"/>
      <c r="J202" s="4"/>
      <c r="K202" s="4"/>
      <c r="L202" s="4"/>
      <c r="M202" s="4"/>
      <c r="N202" s="4"/>
      <c r="O202" s="4"/>
      <c r="P202" s="4"/>
      <c r="Q202" s="4"/>
      <c r="R202" s="4"/>
      <c r="S202" s="4"/>
      <c r="T202" s="4"/>
      <c r="U202" s="4"/>
    </row>
    <row r="203" spans="1:21" ht="14.5" hidden="1" x14ac:dyDescent="0.35">
      <c r="A203" s="4"/>
      <c r="B203" s="4"/>
      <c r="C203" s="4"/>
      <c r="D203" s="4"/>
      <c r="E203" s="4"/>
      <c r="F203" s="4"/>
      <c r="G203" s="4"/>
      <c r="H203" s="4"/>
      <c r="I203" s="4"/>
      <c r="J203" s="4"/>
      <c r="K203" s="4"/>
      <c r="L203" s="4"/>
      <c r="M203" s="4"/>
      <c r="N203" s="4"/>
      <c r="O203" s="4"/>
      <c r="P203" s="4"/>
      <c r="Q203" s="4"/>
      <c r="R203" s="4"/>
      <c r="S203" s="4"/>
      <c r="T203" s="4"/>
      <c r="U203" s="4"/>
    </row>
    <row r="204" spans="1:21" ht="14.5" hidden="1" x14ac:dyDescent="0.35">
      <c r="A204" s="4"/>
      <c r="B204" s="4"/>
      <c r="C204" s="4"/>
      <c r="D204" s="4"/>
      <c r="E204" s="4"/>
      <c r="F204" s="4"/>
      <c r="G204" s="4"/>
      <c r="H204" s="4"/>
      <c r="I204" s="4"/>
      <c r="J204" s="4"/>
      <c r="K204" s="4"/>
      <c r="L204" s="4"/>
      <c r="M204" s="4"/>
      <c r="N204" s="4"/>
      <c r="O204" s="4"/>
      <c r="P204" s="4"/>
      <c r="Q204" s="4"/>
      <c r="R204" s="4"/>
      <c r="S204" s="4"/>
      <c r="T204" s="4"/>
      <c r="U204" s="4"/>
    </row>
    <row r="205" spans="1:21" ht="14.5" hidden="1" x14ac:dyDescent="0.35">
      <c r="A205" s="4"/>
      <c r="B205" s="4"/>
      <c r="C205" s="4"/>
      <c r="D205" s="4"/>
      <c r="E205" s="4"/>
      <c r="F205" s="4"/>
      <c r="G205" s="4"/>
      <c r="H205" s="4"/>
      <c r="I205" s="4"/>
      <c r="J205" s="4"/>
      <c r="K205" s="4"/>
      <c r="L205" s="4"/>
      <c r="M205" s="4"/>
      <c r="N205" s="4"/>
      <c r="O205" s="4"/>
      <c r="P205" s="4"/>
      <c r="Q205" s="4"/>
      <c r="R205" s="4"/>
      <c r="S205" s="4"/>
      <c r="T205" s="4"/>
      <c r="U205" s="4"/>
    </row>
    <row r="206" spans="1:21" ht="14.5" hidden="1" x14ac:dyDescent="0.35">
      <c r="A206" s="4"/>
      <c r="B206" s="4"/>
      <c r="C206" s="4"/>
      <c r="D206" s="4"/>
      <c r="E206" s="4"/>
      <c r="F206" s="4"/>
      <c r="G206" s="4"/>
      <c r="H206" s="4"/>
      <c r="I206" s="4"/>
      <c r="J206" s="4"/>
      <c r="K206" s="4"/>
      <c r="L206" s="4"/>
      <c r="M206" s="4"/>
      <c r="N206" s="4"/>
      <c r="O206" s="4"/>
      <c r="P206" s="4"/>
      <c r="Q206" s="4"/>
      <c r="R206" s="4"/>
      <c r="S206" s="4"/>
      <c r="T206" s="4"/>
      <c r="U206" s="4"/>
    </row>
    <row r="207" spans="1:21" ht="14.5" hidden="1" x14ac:dyDescent="0.35">
      <c r="A207" s="4"/>
      <c r="B207" s="4"/>
      <c r="C207" s="4"/>
      <c r="D207" s="4"/>
      <c r="E207" s="4"/>
      <c r="F207" s="4"/>
      <c r="G207" s="4"/>
      <c r="H207" s="4"/>
      <c r="I207" s="4"/>
      <c r="J207" s="4"/>
      <c r="K207" s="4"/>
      <c r="L207" s="4"/>
      <c r="M207" s="4"/>
      <c r="N207" s="4"/>
      <c r="O207" s="4"/>
      <c r="P207" s="4"/>
      <c r="Q207" s="4"/>
      <c r="R207" s="4"/>
      <c r="S207" s="4"/>
      <c r="T207" s="4"/>
      <c r="U207" s="4"/>
    </row>
    <row r="208" spans="1:21" ht="14.5" hidden="1" x14ac:dyDescent="0.35">
      <c r="A208" s="4"/>
      <c r="B208" s="4"/>
      <c r="C208" s="4"/>
      <c r="D208" s="4"/>
      <c r="E208" s="4"/>
      <c r="F208" s="4"/>
      <c r="G208" s="4"/>
      <c r="H208" s="4"/>
      <c r="I208" s="4"/>
      <c r="J208" s="4"/>
      <c r="K208" s="4"/>
      <c r="L208" s="4"/>
      <c r="M208" s="4"/>
      <c r="N208" s="4"/>
      <c r="O208" s="4"/>
      <c r="P208" s="4"/>
      <c r="Q208" s="4"/>
      <c r="R208" s="4"/>
      <c r="S208" s="4"/>
      <c r="T208" s="4"/>
      <c r="U208" s="4"/>
    </row>
    <row r="209" spans="1:21" ht="14.5" hidden="1" x14ac:dyDescent="0.35">
      <c r="A209" s="4"/>
      <c r="B209" s="4"/>
      <c r="C209" s="4"/>
      <c r="D209" s="4"/>
      <c r="E209" s="4"/>
      <c r="F209" s="4"/>
      <c r="G209" s="4"/>
      <c r="H209" s="4"/>
      <c r="I209" s="4"/>
      <c r="J209" s="4"/>
      <c r="K209" s="4"/>
      <c r="L209" s="4"/>
      <c r="M209" s="4"/>
      <c r="N209" s="4"/>
      <c r="O209" s="4"/>
      <c r="P209" s="4"/>
      <c r="Q209" s="4"/>
      <c r="R209" s="4"/>
      <c r="S209" s="4"/>
      <c r="T209" s="4"/>
      <c r="U209" s="4"/>
    </row>
    <row r="210" spans="1:21" ht="14.5" hidden="1" x14ac:dyDescent="0.35">
      <c r="A210" s="4"/>
      <c r="B210" s="4"/>
      <c r="C210" s="4"/>
      <c r="D210" s="4"/>
      <c r="E210" s="4"/>
      <c r="F210" s="4"/>
      <c r="G210" s="4"/>
      <c r="H210" s="4"/>
      <c r="I210" s="4"/>
      <c r="J210" s="4"/>
      <c r="K210" s="4"/>
      <c r="L210" s="4"/>
      <c r="M210" s="4"/>
      <c r="N210" s="4"/>
      <c r="O210" s="4"/>
      <c r="P210" s="4"/>
      <c r="Q210" s="4"/>
      <c r="R210" s="4"/>
      <c r="S210" s="4"/>
      <c r="T210" s="4"/>
      <c r="U210" s="4"/>
    </row>
    <row r="211" spans="1:21" ht="14.5" hidden="1" x14ac:dyDescent="0.35">
      <c r="A211" s="4"/>
      <c r="B211" s="4"/>
      <c r="C211" s="4"/>
      <c r="D211" s="4"/>
      <c r="E211" s="4"/>
      <c r="F211" s="4"/>
      <c r="G211" s="4"/>
      <c r="H211" s="4"/>
      <c r="I211" s="4"/>
      <c r="J211" s="4"/>
      <c r="K211" s="4"/>
      <c r="L211" s="4"/>
      <c r="M211" s="4"/>
      <c r="N211" s="4"/>
      <c r="O211" s="4"/>
      <c r="P211" s="4"/>
      <c r="Q211" s="4"/>
      <c r="R211" s="4"/>
      <c r="S211" s="4"/>
      <c r="T211" s="4"/>
      <c r="U211" s="4"/>
    </row>
    <row r="212" spans="1:21" ht="14.5" hidden="1" x14ac:dyDescent="0.35">
      <c r="A212" s="4"/>
      <c r="B212" s="4"/>
      <c r="C212" s="4"/>
      <c r="D212" s="4"/>
      <c r="E212" s="4"/>
      <c r="F212" s="4"/>
      <c r="G212" s="4"/>
      <c r="H212" s="4"/>
      <c r="I212" s="4"/>
      <c r="J212" s="4"/>
      <c r="K212" s="4"/>
      <c r="L212" s="4"/>
      <c r="M212" s="4"/>
      <c r="N212" s="4"/>
      <c r="O212" s="4"/>
      <c r="P212" s="4"/>
      <c r="Q212" s="4"/>
      <c r="R212" s="4"/>
      <c r="S212" s="4"/>
      <c r="T212" s="4"/>
      <c r="U212" s="4"/>
    </row>
    <row r="213" spans="1:21" ht="14.5" hidden="1" x14ac:dyDescent="0.35">
      <c r="A213" s="4"/>
      <c r="B213" s="4"/>
      <c r="C213" s="4"/>
      <c r="D213" s="4"/>
      <c r="E213" s="4"/>
      <c r="F213" s="4"/>
      <c r="G213" s="4"/>
      <c r="H213" s="4"/>
      <c r="I213" s="4"/>
      <c r="J213" s="4"/>
      <c r="K213" s="4"/>
      <c r="L213" s="4"/>
      <c r="M213" s="4"/>
      <c r="N213" s="4"/>
      <c r="O213" s="4"/>
      <c r="P213" s="4"/>
      <c r="Q213" s="4"/>
      <c r="R213" s="4"/>
      <c r="S213" s="4"/>
      <c r="T213" s="4"/>
      <c r="U213" s="4"/>
    </row>
    <row r="214" spans="1:21" ht="14.5" hidden="1" x14ac:dyDescent="0.35">
      <c r="A214" s="4"/>
      <c r="B214" s="4"/>
      <c r="C214" s="4"/>
      <c r="D214" s="4"/>
      <c r="E214" s="4"/>
      <c r="F214" s="4"/>
      <c r="G214" s="4"/>
      <c r="H214" s="4"/>
      <c r="I214" s="4"/>
      <c r="J214" s="4"/>
      <c r="K214" s="4"/>
      <c r="L214" s="4"/>
      <c r="M214" s="4"/>
      <c r="N214" s="4"/>
      <c r="O214" s="4"/>
      <c r="P214" s="4"/>
      <c r="Q214" s="4"/>
      <c r="R214" s="4"/>
      <c r="S214" s="4"/>
      <c r="T214" s="4"/>
      <c r="U214" s="4"/>
    </row>
    <row r="215" spans="1:21" ht="14.5" hidden="1" x14ac:dyDescent="0.35">
      <c r="A215" s="4"/>
      <c r="B215" s="4"/>
      <c r="C215" s="4"/>
      <c r="D215" s="4"/>
      <c r="E215" s="4"/>
      <c r="F215" s="4"/>
      <c r="G215" s="4"/>
      <c r="H215" s="4"/>
      <c r="I215" s="4"/>
      <c r="J215" s="4"/>
      <c r="K215" s="4"/>
      <c r="L215" s="4"/>
      <c r="M215" s="4"/>
      <c r="N215" s="4"/>
      <c r="O215" s="4"/>
      <c r="P215" s="4"/>
      <c r="Q215" s="4"/>
      <c r="R215" s="4"/>
      <c r="S215" s="4"/>
      <c r="T215" s="4"/>
      <c r="U215" s="4"/>
    </row>
    <row r="216" spans="1:21" ht="14.5" hidden="1" x14ac:dyDescent="0.35">
      <c r="A216" s="4"/>
      <c r="B216" s="4"/>
      <c r="C216" s="4"/>
      <c r="D216" s="4"/>
      <c r="E216" s="4"/>
      <c r="F216" s="4"/>
      <c r="G216" s="4"/>
      <c r="H216" s="4"/>
      <c r="I216" s="4"/>
      <c r="J216" s="4"/>
      <c r="K216" s="4"/>
      <c r="L216" s="4"/>
      <c r="M216" s="4"/>
      <c r="N216" s="4"/>
      <c r="O216" s="4"/>
      <c r="P216" s="4"/>
      <c r="Q216" s="4"/>
      <c r="R216" s="4"/>
      <c r="S216" s="4"/>
      <c r="T216" s="4"/>
      <c r="U216" s="4"/>
    </row>
    <row r="217" spans="1:21" ht="14.5" hidden="1" x14ac:dyDescent="0.35">
      <c r="A217" s="4"/>
      <c r="B217" s="4"/>
      <c r="C217" s="4"/>
      <c r="D217" s="4"/>
      <c r="E217" s="4"/>
      <c r="F217" s="4"/>
      <c r="G217" s="4"/>
      <c r="H217" s="4"/>
      <c r="I217" s="4"/>
      <c r="J217" s="4"/>
      <c r="K217" s="4"/>
      <c r="L217" s="4"/>
      <c r="M217" s="4"/>
      <c r="N217" s="4"/>
      <c r="O217" s="4"/>
      <c r="P217" s="4"/>
      <c r="Q217" s="4"/>
      <c r="R217" s="4"/>
      <c r="S217" s="4"/>
      <c r="T217" s="4"/>
      <c r="U217" s="4"/>
    </row>
    <row r="218" spans="1:21" ht="14.5" hidden="1" x14ac:dyDescent="0.35">
      <c r="A218" s="4"/>
      <c r="B218" s="4"/>
      <c r="C218" s="4"/>
      <c r="D218" s="4"/>
      <c r="E218" s="4"/>
      <c r="F218" s="4"/>
      <c r="G218" s="4"/>
      <c r="H218" s="4"/>
      <c r="I218" s="4"/>
      <c r="J218" s="4"/>
      <c r="K218" s="4"/>
      <c r="L218" s="4"/>
      <c r="M218" s="4"/>
      <c r="N218" s="4"/>
      <c r="O218" s="4"/>
      <c r="P218" s="4"/>
      <c r="Q218" s="4"/>
      <c r="R218" s="4"/>
      <c r="S218" s="4"/>
      <c r="T218" s="4"/>
      <c r="U218" s="4"/>
    </row>
    <row r="219" spans="1:21" ht="14.5" hidden="1" x14ac:dyDescent="0.35">
      <c r="A219" s="4"/>
      <c r="B219" s="4"/>
      <c r="C219" s="4"/>
      <c r="D219" s="4"/>
      <c r="E219" s="4"/>
      <c r="F219" s="4"/>
      <c r="G219" s="4"/>
      <c r="H219" s="4"/>
      <c r="I219" s="4"/>
      <c r="J219" s="4"/>
      <c r="K219" s="4"/>
      <c r="L219" s="4"/>
      <c r="M219" s="4"/>
      <c r="N219" s="4"/>
      <c r="O219" s="4"/>
      <c r="P219" s="4"/>
      <c r="Q219" s="4"/>
      <c r="R219" s="4"/>
      <c r="S219" s="4"/>
      <c r="T219" s="4"/>
      <c r="U219" s="4"/>
    </row>
    <row r="220" spans="1:21" ht="14.5" hidden="1" x14ac:dyDescent="0.35">
      <c r="A220" s="4"/>
      <c r="B220" s="4"/>
      <c r="C220" s="4"/>
      <c r="D220" s="4"/>
      <c r="E220" s="4"/>
      <c r="F220" s="4"/>
      <c r="G220" s="4"/>
      <c r="H220" s="4"/>
      <c r="I220" s="4"/>
      <c r="J220" s="4"/>
      <c r="K220" s="4"/>
      <c r="L220" s="4"/>
      <c r="M220" s="4"/>
      <c r="N220" s="4"/>
      <c r="O220" s="4"/>
      <c r="P220" s="4"/>
      <c r="Q220" s="4"/>
      <c r="R220" s="4"/>
      <c r="S220" s="4"/>
      <c r="T220" s="4"/>
      <c r="U220" s="4"/>
    </row>
    <row r="221" spans="1:21" ht="14.5" hidden="1" x14ac:dyDescent="0.35">
      <c r="A221" s="4"/>
      <c r="B221" s="4"/>
      <c r="C221" s="4"/>
      <c r="D221" s="4"/>
      <c r="E221" s="4"/>
      <c r="F221" s="4"/>
      <c r="G221" s="4"/>
      <c r="H221" s="4"/>
      <c r="I221" s="4"/>
      <c r="J221" s="4"/>
      <c r="K221" s="4"/>
      <c r="L221" s="4"/>
      <c r="M221" s="4"/>
      <c r="N221" s="4"/>
      <c r="O221" s="4"/>
      <c r="P221" s="4"/>
      <c r="Q221" s="4"/>
      <c r="R221" s="4"/>
      <c r="S221" s="4"/>
      <c r="T221" s="4"/>
      <c r="U221" s="4"/>
    </row>
    <row r="222" spans="1:21" ht="14.5" hidden="1" x14ac:dyDescent="0.35">
      <c r="A222" s="4"/>
      <c r="B222" s="4"/>
      <c r="C222" s="4"/>
      <c r="D222" s="4"/>
      <c r="E222" s="4"/>
      <c r="F222" s="4"/>
      <c r="G222" s="4"/>
      <c r="H222" s="4"/>
      <c r="I222" s="4"/>
      <c r="J222" s="4"/>
      <c r="K222" s="4"/>
      <c r="L222" s="4"/>
      <c r="M222" s="4"/>
      <c r="N222" s="4"/>
      <c r="O222" s="4"/>
      <c r="P222" s="4"/>
      <c r="Q222" s="4"/>
      <c r="R222" s="4"/>
      <c r="S222" s="4"/>
      <c r="T222" s="4"/>
      <c r="U222" s="4"/>
    </row>
    <row r="223" spans="1:21" ht="14.5" hidden="1" x14ac:dyDescent="0.35">
      <c r="A223" s="4"/>
      <c r="B223" s="4"/>
      <c r="C223" s="4"/>
      <c r="D223" s="4"/>
      <c r="E223" s="4"/>
      <c r="F223" s="4"/>
      <c r="G223" s="4"/>
      <c r="H223" s="4"/>
      <c r="I223" s="4"/>
      <c r="J223" s="4"/>
      <c r="K223" s="4"/>
      <c r="L223" s="4"/>
      <c r="M223" s="4"/>
      <c r="N223" s="4"/>
      <c r="O223" s="4"/>
      <c r="P223" s="4"/>
      <c r="Q223" s="4"/>
      <c r="R223" s="4"/>
      <c r="S223" s="4"/>
      <c r="T223" s="4"/>
      <c r="U223" s="4"/>
    </row>
    <row r="224" spans="1:21" ht="14.5" hidden="1" x14ac:dyDescent="0.35">
      <c r="A224" s="4"/>
      <c r="B224" s="4"/>
      <c r="C224" s="4"/>
      <c r="D224" s="4"/>
      <c r="E224" s="4"/>
      <c r="F224" s="4"/>
      <c r="G224" s="4"/>
      <c r="H224" s="4"/>
      <c r="I224" s="4"/>
      <c r="J224" s="4"/>
      <c r="K224" s="4"/>
      <c r="L224" s="4"/>
      <c r="M224" s="4"/>
      <c r="N224" s="4"/>
      <c r="O224" s="4"/>
      <c r="P224" s="4"/>
      <c r="Q224" s="4"/>
      <c r="R224" s="4"/>
      <c r="S224" s="4"/>
      <c r="T224" s="4"/>
      <c r="U224" s="4"/>
    </row>
    <row r="225" spans="1:21" ht="14.5" hidden="1" x14ac:dyDescent="0.35">
      <c r="A225" s="4"/>
      <c r="B225" s="4"/>
      <c r="C225" s="4"/>
      <c r="D225" s="4"/>
      <c r="E225" s="4"/>
      <c r="F225" s="4"/>
      <c r="G225" s="4"/>
      <c r="H225" s="4"/>
      <c r="I225" s="4"/>
      <c r="J225" s="4"/>
      <c r="K225" s="4"/>
      <c r="L225" s="4"/>
      <c r="M225" s="4"/>
      <c r="N225" s="4"/>
      <c r="O225" s="4"/>
      <c r="P225" s="4"/>
      <c r="Q225" s="4"/>
      <c r="R225" s="4"/>
      <c r="S225" s="4"/>
      <c r="T225" s="4"/>
      <c r="U225" s="4"/>
    </row>
    <row r="226" spans="1:21" ht="14.5" hidden="1" x14ac:dyDescent="0.35">
      <c r="A226" s="4"/>
      <c r="B226" s="4"/>
      <c r="C226" s="4"/>
      <c r="D226" s="4"/>
      <c r="E226" s="4"/>
      <c r="F226" s="4"/>
      <c r="G226" s="4"/>
      <c r="H226" s="4"/>
      <c r="I226" s="4"/>
      <c r="J226" s="4"/>
      <c r="K226" s="4"/>
      <c r="L226" s="4"/>
      <c r="M226" s="4"/>
      <c r="N226" s="4"/>
      <c r="O226" s="4"/>
      <c r="P226" s="4"/>
      <c r="Q226" s="4"/>
      <c r="R226" s="4"/>
      <c r="S226" s="4"/>
      <c r="T226" s="4"/>
      <c r="U226" s="4"/>
    </row>
    <row r="227" spans="1:21" ht="14.5" hidden="1" x14ac:dyDescent="0.35">
      <c r="A227" s="4"/>
      <c r="B227" s="4"/>
      <c r="C227" s="4"/>
      <c r="D227" s="4"/>
      <c r="E227" s="4"/>
      <c r="F227" s="4"/>
      <c r="G227" s="4"/>
      <c r="H227" s="4"/>
      <c r="I227" s="4"/>
      <c r="J227" s="4"/>
      <c r="K227" s="4"/>
      <c r="L227" s="4"/>
      <c r="M227" s="4"/>
      <c r="N227" s="4"/>
      <c r="O227" s="4"/>
      <c r="P227" s="4"/>
      <c r="Q227" s="4"/>
      <c r="R227" s="4"/>
      <c r="S227" s="4"/>
      <c r="T227" s="4"/>
      <c r="U227" s="4"/>
    </row>
    <row r="228" spans="1:21" ht="14.5" hidden="1" x14ac:dyDescent="0.35">
      <c r="A228" s="4"/>
      <c r="B228" s="4"/>
      <c r="C228" s="4"/>
      <c r="D228" s="4"/>
      <c r="E228" s="4"/>
      <c r="F228" s="4"/>
      <c r="G228" s="4"/>
      <c r="H228" s="4"/>
      <c r="I228" s="4"/>
      <c r="J228" s="4"/>
      <c r="K228" s="4"/>
      <c r="L228" s="4"/>
      <c r="M228" s="4"/>
      <c r="N228" s="4"/>
      <c r="O228" s="4"/>
      <c r="P228" s="4"/>
      <c r="Q228" s="4"/>
      <c r="R228" s="4"/>
      <c r="S228" s="4"/>
      <c r="T228" s="4"/>
      <c r="U228" s="4"/>
    </row>
    <row r="229" spans="1:21" ht="14.5" hidden="1" x14ac:dyDescent="0.35">
      <c r="A229" s="4"/>
      <c r="B229" s="4"/>
      <c r="C229" s="4"/>
      <c r="D229" s="4"/>
      <c r="E229" s="4"/>
      <c r="F229" s="4"/>
      <c r="G229" s="4"/>
      <c r="H229" s="4"/>
      <c r="I229" s="4"/>
      <c r="J229" s="4"/>
      <c r="K229" s="4"/>
      <c r="L229" s="4"/>
      <c r="M229" s="4"/>
      <c r="N229" s="4"/>
      <c r="O229" s="4"/>
      <c r="P229" s="4"/>
      <c r="Q229" s="4"/>
      <c r="R229" s="4"/>
      <c r="S229" s="4"/>
      <c r="T229" s="4"/>
      <c r="U229" s="4"/>
    </row>
    <row r="230" spans="1:21" ht="14.5" hidden="1" x14ac:dyDescent="0.35">
      <c r="A230" s="4"/>
      <c r="B230" s="4"/>
      <c r="C230" s="4"/>
      <c r="D230" s="4"/>
      <c r="E230" s="4"/>
      <c r="F230" s="4"/>
      <c r="G230" s="4"/>
      <c r="H230" s="4"/>
      <c r="I230" s="4"/>
      <c r="J230" s="4"/>
      <c r="K230" s="4"/>
      <c r="L230" s="4"/>
      <c r="M230" s="4"/>
      <c r="N230" s="4"/>
      <c r="O230" s="4"/>
      <c r="P230" s="4"/>
      <c r="Q230" s="4"/>
      <c r="R230" s="4"/>
      <c r="S230" s="4"/>
      <c r="T230" s="4"/>
      <c r="U230" s="4"/>
    </row>
    <row r="231" spans="1:21" ht="14.5" hidden="1" x14ac:dyDescent="0.35">
      <c r="A231" s="4"/>
      <c r="B231" s="4"/>
      <c r="C231" s="4"/>
      <c r="D231" s="4"/>
      <c r="E231" s="4"/>
      <c r="F231" s="4"/>
      <c r="G231" s="4"/>
      <c r="H231" s="4"/>
      <c r="I231" s="4"/>
      <c r="J231" s="4"/>
      <c r="K231" s="4"/>
      <c r="L231" s="4"/>
      <c r="M231" s="4"/>
      <c r="N231" s="4"/>
      <c r="O231" s="4"/>
      <c r="P231" s="4"/>
      <c r="Q231" s="4"/>
      <c r="R231" s="4"/>
      <c r="S231" s="4"/>
      <c r="T231" s="4"/>
      <c r="U231" s="4"/>
    </row>
    <row r="232" spans="1:21" ht="14.5" hidden="1" x14ac:dyDescent="0.35">
      <c r="A232" s="4"/>
      <c r="B232" s="4"/>
      <c r="C232" s="4"/>
      <c r="D232" s="4"/>
      <c r="E232" s="4"/>
      <c r="F232" s="4"/>
      <c r="G232" s="4"/>
      <c r="H232" s="4"/>
      <c r="I232" s="4"/>
      <c r="J232" s="4"/>
      <c r="K232" s="4"/>
      <c r="L232" s="4"/>
      <c r="M232" s="4"/>
      <c r="N232" s="4"/>
      <c r="O232" s="4"/>
      <c r="P232" s="4"/>
      <c r="Q232" s="4"/>
      <c r="R232" s="4"/>
      <c r="S232" s="4"/>
      <c r="T232" s="4"/>
      <c r="U232" s="4"/>
    </row>
    <row r="233" spans="1:21" ht="14.5" hidden="1" x14ac:dyDescent="0.35">
      <c r="A233" s="4"/>
      <c r="B233" s="4"/>
      <c r="C233" s="4"/>
      <c r="D233" s="4"/>
      <c r="E233" s="4"/>
      <c r="F233" s="4"/>
      <c r="G233" s="4"/>
      <c r="H233" s="4"/>
      <c r="I233" s="4"/>
      <c r="J233" s="4"/>
      <c r="K233" s="4"/>
      <c r="L233" s="4"/>
      <c r="M233" s="4"/>
      <c r="N233" s="4"/>
      <c r="O233" s="4"/>
      <c r="P233" s="4"/>
      <c r="Q233" s="4"/>
      <c r="R233" s="4"/>
      <c r="S233" s="4"/>
      <c r="T233" s="4"/>
      <c r="U233" s="4"/>
    </row>
    <row r="234" spans="1:21" ht="14.5" hidden="1" x14ac:dyDescent="0.35">
      <c r="A234" s="4"/>
      <c r="B234" s="4"/>
      <c r="C234" s="4"/>
      <c r="D234" s="4"/>
      <c r="E234" s="4"/>
      <c r="F234" s="4"/>
      <c r="G234" s="4"/>
      <c r="H234" s="4"/>
      <c r="I234" s="4"/>
      <c r="J234" s="4"/>
      <c r="K234" s="4"/>
      <c r="L234" s="4"/>
      <c r="M234" s="4"/>
      <c r="N234" s="4"/>
      <c r="O234" s="4"/>
      <c r="P234" s="4"/>
      <c r="Q234" s="4"/>
      <c r="R234" s="4"/>
      <c r="S234" s="4"/>
      <c r="T234" s="4"/>
      <c r="U234" s="4"/>
    </row>
    <row r="235" spans="1:21" ht="14.5" hidden="1" x14ac:dyDescent="0.35">
      <c r="A235" s="4"/>
      <c r="B235" s="4"/>
      <c r="C235" s="4"/>
      <c r="D235" s="4"/>
      <c r="E235" s="4"/>
      <c r="F235" s="4"/>
      <c r="G235" s="4"/>
      <c r="H235" s="4"/>
      <c r="I235" s="4"/>
      <c r="J235" s="4"/>
      <c r="K235" s="4"/>
      <c r="L235" s="4"/>
      <c r="M235" s="4"/>
      <c r="N235" s="4"/>
      <c r="O235" s="4"/>
      <c r="P235" s="4"/>
      <c r="Q235" s="4"/>
      <c r="R235" s="4"/>
      <c r="S235" s="4"/>
      <c r="T235" s="4"/>
      <c r="U235" s="4"/>
    </row>
    <row r="236" spans="1:21" ht="14.5" hidden="1" x14ac:dyDescent="0.35">
      <c r="A236" s="4"/>
      <c r="B236" s="4"/>
      <c r="C236" s="4"/>
      <c r="D236" s="4"/>
      <c r="E236" s="4"/>
      <c r="F236" s="4"/>
      <c r="G236" s="4"/>
      <c r="H236" s="4"/>
      <c r="I236" s="4"/>
      <c r="J236" s="4"/>
      <c r="K236" s="4"/>
      <c r="L236" s="4"/>
      <c r="M236" s="4"/>
      <c r="N236" s="4"/>
      <c r="O236" s="4"/>
      <c r="P236" s="4"/>
      <c r="Q236" s="4"/>
      <c r="R236" s="4"/>
      <c r="S236" s="4"/>
      <c r="T236" s="4"/>
      <c r="U236" s="4"/>
    </row>
    <row r="237" spans="1:21" ht="14.5" hidden="1" x14ac:dyDescent="0.35">
      <c r="A237" s="4"/>
      <c r="B237" s="4"/>
      <c r="C237" s="4"/>
      <c r="D237" s="4"/>
      <c r="E237" s="4"/>
      <c r="F237" s="4"/>
      <c r="G237" s="4"/>
      <c r="H237" s="4"/>
      <c r="I237" s="4"/>
      <c r="J237" s="4"/>
      <c r="K237" s="4"/>
      <c r="L237" s="4"/>
      <c r="M237" s="4"/>
      <c r="N237" s="4"/>
      <c r="O237" s="4"/>
      <c r="P237" s="4"/>
      <c r="Q237" s="4"/>
      <c r="R237" s="4"/>
      <c r="S237" s="4"/>
      <c r="T237" s="4"/>
      <c r="U237" s="4"/>
    </row>
    <row r="238" spans="1:21" ht="14.5" hidden="1" x14ac:dyDescent="0.35">
      <c r="A238" s="4"/>
      <c r="B238" s="4"/>
      <c r="C238" s="4"/>
      <c r="D238" s="4"/>
      <c r="E238" s="4"/>
      <c r="F238" s="4"/>
      <c r="G238" s="4"/>
      <c r="H238" s="4"/>
      <c r="I238" s="4"/>
      <c r="J238" s="4"/>
      <c r="K238" s="4"/>
      <c r="L238" s="4"/>
      <c r="M238" s="4"/>
      <c r="N238" s="4"/>
      <c r="O238" s="4"/>
      <c r="P238" s="4"/>
      <c r="Q238" s="4"/>
      <c r="R238" s="4"/>
      <c r="S238" s="4"/>
      <c r="T238" s="4"/>
      <c r="U238" s="4"/>
    </row>
    <row r="239" spans="1:21" ht="14.5" hidden="1" x14ac:dyDescent="0.35">
      <c r="A239" s="4"/>
      <c r="B239" s="4"/>
      <c r="C239" s="4"/>
      <c r="D239" s="4"/>
      <c r="E239" s="4"/>
      <c r="F239" s="4"/>
      <c r="G239" s="4"/>
      <c r="H239" s="4"/>
      <c r="I239" s="4"/>
      <c r="J239" s="4"/>
      <c r="K239" s="4"/>
      <c r="L239" s="4"/>
      <c r="M239" s="4"/>
      <c r="N239" s="4"/>
      <c r="O239" s="4"/>
      <c r="P239" s="4"/>
      <c r="Q239" s="4"/>
      <c r="R239" s="4"/>
      <c r="S239" s="4"/>
      <c r="T239" s="4"/>
      <c r="U239" s="4"/>
    </row>
    <row r="240" spans="1:21" ht="14.5" hidden="1" x14ac:dyDescent="0.35">
      <c r="A240" s="4"/>
      <c r="B240" s="4"/>
      <c r="C240" s="4"/>
      <c r="D240" s="4"/>
      <c r="E240" s="4"/>
      <c r="F240" s="4"/>
      <c r="G240" s="4"/>
      <c r="H240" s="4"/>
      <c r="I240" s="4"/>
      <c r="J240" s="4"/>
      <c r="K240" s="4"/>
      <c r="L240" s="4"/>
      <c r="M240" s="4"/>
      <c r="N240" s="4"/>
      <c r="O240" s="4"/>
      <c r="P240" s="4"/>
      <c r="Q240" s="4"/>
      <c r="R240" s="4"/>
      <c r="S240" s="4"/>
      <c r="T240" s="4"/>
      <c r="U240" s="4"/>
    </row>
    <row r="241" spans="1:21" ht="14.5" hidden="1" x14ac:dyDescent="0.35">
      <c r="A241" s="4"/>
      <c r="B241" s="4"/>
      <c r="C241" s="4"/>
      <c r="D241" s="4"/>
      <c r="E241" s="4"/>
      <c r="F241" s="4"/>
      <c r="G241" s="4"/>
      <c r="H241" s="4"/>
      <c r="I241" s="4"/>
      <c r="J241" s="4"/>
      <c r="K241" s="4"/>
      <c r="L241" s="4"/>
      <c r="M241" s="4"/>
      <c r="N241" s="4"/>
      <c r="O241" s="4"/>
      <c r="P241" s="4"/>
      <c r="Q241" s="4"/>
      <c r="R241" s="4"/>
      <c r="S241" s="4"/>
      <c r="T241" s="4"/>
      <c r="U241" s="4"/>
    </row>
    <row r="242" spans="1:21" ht="14.5" hidden="1" x14ac:dyDescent="0.35">
      <c r="A242" s="4"/>
      <c r="B242" s="4"/>
      <c r="C242" s="4"/>
      <c r="D242" s="4"/>
      <c r="E242" s="4"/>
      <c r="F242" s="4"/>
      <c r="G242" s="4"/>
      <c r="H242" s="4"/>
      <c r="I242" s="4"/>
      <c r="J242" s="4"/>
      <c r="K242" s="4"/>
      <c r="L242" s="4"/>
      <c r="M242" s="4"/>
      <c r="N242" s="4"/>
      <c r="O242" s="4"/>
      <c r="P242" s="4"/>
      <c r="Q242" s="4"/>
      <c r="R242" s="4"/>
      <c r="S242" s="4"/>
      <c r="T242" s="4"/>
      <c r="U242" s="4"/>
    </row>
    <row r="243" spans="1:21" ht="14.5" hidden="1" x14ac:dyDescent="0.35">
      <c r="A243" s="4"/>
      <c r="B243" s="4"/>
      <c r="C243" s="4"/>
      <c r="D243" s="4"/>
      <c r="E243" s="4"/>
      <c r="F243" s="4"/>
      <c r="G243" s="4"/>
      <c r="H243" s="4"/>
      <c r="I243" s="4"/>
      <c r="J243" s="4"/>
      <c r="K243" s="4"/>
      <c r="L243" s="4"/>
      <c r="M243" s="4"/>
      <c r="N243" s="4"/>
      <c r="O243" s="4"/>
      <c r="P243" s="4"/>
      <c r="Q243" s="4"/>
      <c r="R243" s="4"/>
      <c r="S243" s="4"/>
      <c r="T243" s="4"/>
      <c r="U243" s="4"/>
    </row>
    <row r="244" spans="1:21" ht="14.5" hidden="1" x14ac:dyDescent="0.35">
      <c r="A244" s="4"/>
      <c r="B244" s="4"/>
      <c r="C244" s="4"/>
      <c r="D244" s="4"/>
      <c r="E244" s="4"/>
      <c r="F244" s="4"/>
      <c r="G244" s="4"/>
      <c r="H244" s="4"/>
      <c r="I244" s="4"/>
      <c r="J244" s="4"/>
      <c r="K244" s="4"/>
      <c r="L244" s="4"/>
      <c r="M244" s="4"/>
      <c r="N244" s="4"/>
      <c r="O244" s="4"/>
      <c r="P244" s="4"/>
      <c r="Q244" s="4"/>
      <c r="R244" s="4"/>
      <c r="S244" s="4"/>
      <c r="T244" s="4"/>
      <c r="U244" s="4"/>
    </row>
    <row r="245" spans="1:21" ht="14.5" hidden="1" x14ac:dyDescent="0.35">
      <c r="A245" s="4"/>
      <c r="B245" s="4"/>
      <c r="C245" s="4"/>
      <c r="D245" s="4"/>
      <c r="E245" s="4"/>
      <c r="F245" s="4"/>
      <c r="G245" s="4"/>
      <c r="H245" s="4"/>
      <c r="I245" s="4"/>
      <c r="J245" s="4"/>
      <c r="K245" s="4"/>
      <c r="L245" s="4"/>
      <c r="M245" s="4"/>
      <c r="N245" s="4"/>
      <c r="O245" s="4"/>
      <c r="P245" s="4"/>
      <c r="Q245" s="4"/>
      <c r="R245" s="4"/>
      <c r="S245" s="4"/>
      <c r="T245" s="4"/>
      <c r="U245" s="4"/>
    </row>
    <row r="246" spans="1:21" ht="14.5" hidden="1" x14ac:dyDescent="0.35">
      <c r="A246" s="4"/>
      <c r="B246" s="4"/>
      <c r="C246" s="4"/>
      <c r="D246" s="4"/>
      <c r="E246" s="4"/>
      <c r="F246" s="4"/>
      <c r="G246" s="4"/>
      <c r="H246" s="4"/>
      <c r="I246" s="4"/>
      <c r="J246" s="4"/>
      <c r="K246" s="4"/>
      <c r="L246" s="4"/>
      <c r="M246" s="4"/>
      <c r="N246" s="4"/>
      <c r="O246" s="4"/>
      <c r="P246" s="4"/>
      <c r="Q246" s="4"/>
      <c r="R246" s="4"/>
      <c r="S246" s="4"/>
      <c r="T246" s="4"/>
      <c r="U246" s="4"/>
    </row>
    <row r="247" spans="1:21" ht="14.5" hidden="1" x14ac:dyDescent="0.35">
      <c r="A247" s="4"/>
      <c r="B247" s="4"/>
      <c r="C247" s="4"/>
      <c r="D247" s="4"/>
      <c r="E247" s="4"/>
      <c r="F247" s="4"/>
      <c r="G247" s="4"/>
      <c r="H247" s="4"/>
      <c r="I247" s="4"/>
      <c r="J247" s="4"/>
      <c r="K247" s="4"/>
      <c r="L247" s="4"/>
      <c r="M247" s="4"/>
      <c r="N247" s="4"/>
      <c r="O247" s="4"/>
      <c r="P247" s="4"/>
      <c r="Q247" s="4"/>
      <c r="R247" s="4"/>
      <c r="S247" s="4"/>
      <c r="T247" s="4"/>
      <c r="U247" s="4"/>
    </row>
    <row r="248" spans="1:21" ht="14.5" hidden="1" x14ac:dyDescent="0.35">
      <c r="A248" s="4"/>
      <c r="B248" s="4"/>
      <c r="C248" s="4"/>
      <c r="D248" s="4"/>
      <c r="E248" s="4"/>
      <c r="F248" s="4"/>
      <c r="G248" s="4"/>
      <c r="H248" s="4"/>
      <c r="I248" s="4"/>
      <c r="J248" s="4"/>
      <c r="K248" s="4"/>
      <c r="L248" s="4"/>
      <c r="M248" s="4"/>
      <c r="N248" s="4"/>
      <c r="O248" s="4"/>
      <c r="P248" s="4"/>
      <c r="Q248" s="4"/>
      <c r="R248" s="4"/>
      <c r="S248" s="4"/>
      <c r="T248" s="4"/>
      <c r="U248" s="4"/>
    </row>
    <row r="249" spans="1:21" ht="14.5" hidden="1" x14ac:dyDescent="0.35">
      <c r="A249" s="4"/>
      <c r="B249" s="4"/>
      <c r="C249" s="4"/>
      <c r="D249" s="4"/>
      <c r="E249" s="4"/>
      <c r="F249" s="4"/>
      <c r="G249" s="4"/>
      <c r="H249" s="4"/>
      <c r="I249" s="4"/>
      <c r="J249" s="4"/>
      <c r="K249" s="4"/>
      <c r="L249" s="4"/>
      <c r="M249" s="4"/>
      <c r="N249" s="4"/>
      <c r="O249" s="4"/>
      <c r="P249" s="4"/>
      <c r="Q249" s="4"/>
      <c r="R249" s="4"/>
      <c r="S249" s="4"/>
      <c r="T249" s="4"/>
      <c r="U249" s="4"/>
    </row>
    <row r="250" spans="1:21" ht="14.5" hidden="1" x14ac:dyDescent="0.35">
      <c r="A250" s="4"/>
      <c r="B250" s="4"/>
      <c r="C250" s="4"/>
      <c r="D250" s="4"/>
      <c r="E250" s="4"/>
      <c r="F250" s="4"/>
      <c r="G250" s="4"/>
      <c r="H250" s="4"/>
      <c r="I250" s="4"/>
      <c r="J250" s="4"/>
      <c r="K250" s="4"/>
      <c r="L250" s="4"/>
      <c r="M250" s="4"/>
      <c r="N250" s="4"/>
      <c r="O250" s="4"/>
      <c r="P250" s="4"/>
      <c r="Q250" s="4"/>
      <c r="R250" s="4"/>
      <c r="S250" s="4"/>
      <c r="T250" s="4"/>
      <c r="U250" s="4"/>
    </row>
    <row r="251" spans="1:21" ht="14.5" hidden="1" x14ac:dyDescent="0.35">
      <c r="A251" s="4"/>
      <c r="B251" s="4"/>
      <c r="C251" s="4"/>
      <c r="D251" s="4"/>
      <c r="E251" s="4"/>
      <c r="F251" s="4"/>
      <c r="G251" s="4"/>
      <c r="H251" s="4"/>
      <c r="I251" s="4"/>
      <c r="J251" s="4"/>
      <c r="K251" s="4"/>
      <c r="L251" s="4"/>
      <c r="M251" s="4"/>
      <c r="N251" s="4"/>
      <c r="O251" s="4"/>
      <c r="P251" s="4"/>
      <c r="Q251" s="4"/>
      <c r="R251" s="4"/>
      <c r="S251" s="4"/>
      <c r="T251" s="4"/>
      <c r="U251" s="4"/>
    </row>
    <row r="252" spans="1:21" ht="14.5" hidden="1" x14ac:dyDescent="0.35">
      <c r="A252" s="4"/>
      <c r="B252" s="4"/>
      <c r="C252" s="4"/>
      <c r="D252" s="4"/>
      <c r="E252" s="4"/>
      <c r="F252" s="4"/>
      <c r="G252" s="4"/>
      <c r="H252" s="4"/>
      <c r="I252" s="4"/>
      <c r="J252" s="4"/>
      <c r="K252" s="4"/>
      <c r="L252" s="4"/>
      <c r="M252" s="4"/>
      <c r="N252" s="4"/>
      <c r="O252" s="4"/>
      <c r="P252" s="4"/>
      <c r="Q252" s="4"/>
      <c r="R252" s="4"/>
      <c r="S252" s="4"/>
      <c r="T252" s="4"/>
      <c r="U252" s="4"/>
    </row>
    <row r="253" spans="1:21" ht="14.5" hidden="1" x14ac:dyDescent="0.35">
      <c r="A253" s="4"/>
      <c r="B253" s="4"/>
      <c r="C253" s="4"/>
      <c r="D253" s="4"/>
      <c r="E253" s="4"/>
      <c r="F253" s="4"/>
      <c r="G253" s="4"/>
      <c r="H253" s="4"/>
      <c r="I253" s="4"/>
      <c r="J253" s="4"/>
      <c r="K253" s="4"/>
      <c r="L253" s="4"/>
      <c r="M253" s="4"/>
      <c r="N253" s="4"/>
      <c r="O253" s="4"/>
      <c r="P253" s="4"/>
      <c r="Q253" s="4"/>
      <c r="R253" s="4"/>
      <c r="S253" s="4"/>
      <c r="T253" s="4"/>
      <c r="U253" s="4"/>
    </row>
    <row r="254" spans="1:21" ht="14.5" hidden="1" x14ac:dyDescent="0.35">
      <c r="A254" s="4"/>
      <c r="B254" s="4"/>
      <c r="C254" s="4"/>
      <c r="D254" s="4"/>
      <c r="E254" s="4"/>
      <c r="F254" s="4"/>
      <c r="G254" s="4"/>
      <c r="H254" s="4"/>
      <c r="I254" s="4"/>
      <c r="J254" s="4"/>
      <c r="K254" s="4"/>
      <c r="L254" s="4"/>
      <c r="M254" s="4"/>
      <c r="N254" s="4"/>
      <c r="O254" s="4"/>
      <c r="P254" s="4"/>
      <c r="Q254" s="4"/>
      <c r="R254" s="4"/>
      <c r="S254" s="4"/>
      <c r="T254" s="4"/>
      <c r="U254" s="4"/>
    </row>
    <row r="255" spans="1:21" ht="14.5" hidden="1" x14ac:dyDescent="0.35">
      <c r="A255" s="4"/>
      <c r="B255" s="4"/>
      <c r="C255" s="4"/>
      <c r="D255" s="4"/>
      <c r="E255" s="4"/>
      <c r="F255" s="4"/>
      <c r="G255" s="4"/>
      <c r="H255" s="4"/>
      <c r="I255" s="4"/>
      <c r="J255" s="4"/>
      <c r="K255" s="4"/>
      <c r="L255" s="4"/>
      <c r="M255" s="4"/>
      <c r="N255" s="4"/>
      <c r="O255" s="4"/>
      <c r="P255" s="4"/>
      <c r="Q255" s="4"/>
      <c r="R255" s="4"/>
      <c r="S255" s="4"/>
      <c r="T255" s="4"/>
      <c r="U255" s="4"/>
    </row>
    <row r="256" spans="1:21" ht="14.5" hidden="1" x14ac:dyDescent="0.35">
      <c r="A256" s="4"/>
      <c r="B256" s="4"/>
      <c r="C256" s="4"/>
      <c r="D256" s="4"/>
      <c r="E256" s="4"/>
      <c r="F256" s="4"/>
      <c r="G256" s="4"/>
      <c r="H256" s="4"/>
      <c r="I256" s="4"/>
      <c r="J256" s="4"/>
      <c r="K256" s="4"/>
      <c r="L256" s="4"/>
      <c r="M256" s="4"/>
      <c r="N256" s="4"/>
      <c r="O256" s="4"/>
      <c r="P256" s="4"/>
      <c r="Q256" s="4"/>
      <c r="R256" s="4"/>
      <c r="S256" s="4"/>
      <c r="T256" s="4"/>
      <c r="U256" s="4"/>
    </row>
    <row r="257" spans="1:21" ht="14.5" hidden="1" x14ac:dyDescent="0.35">
      <c r="A257" s="4"/>
      <c r="B257" s="4"/>
      <c r="C257" s="4"/>
      <c r="D257" s="4"/>
      <c r="E257" s="4"/>
      <c r="F257" s="4"/>
      <c r="G257" s="4"/>
      <c r="H257" s="4"/>
      <c r="I257" s="4"/>
      <c r="J257" s="4"/>
      <c r="K257" s="4"/>
      <c r="L257" s="4"/>
      <c r="M257" s="4"/>
      <c r="N257" s="4"/>
      <c r="O257" s="4"/>
      <c r="P257" s="4"/>
      <c r="Q257" s="4"/>
      <c r="R257" s="4"/>
      <c r="S257" s="4"/>
      <c r="T257" s="4"/>
      <c r="U257" s="4"/>
    </row>
    <row r="258" spans="1:21" ht="14.5" hidden="1" x14ac:dyDescent="0.35">
      <c r="A258" s="4"/>
      <c r="B258" s="4"/>
      <c r="C258" s="4"/>
      <c r="D258" s="4"/>
      <c r="E258" s="4"/>
      <c r="F258" s="4"/>
      <c r="G258" s="4"/>
      <c r="H258" s="4"/>
      <c r="I258" s="4"/>
      <c r="J258" s="4"/>
      <c r="K258" s="4"/>
      <c r="L258" s="4"/>
      <c r="M258" s="4"/>
      <c r="N258" s="4"/>
      <c r="O258" s="4"/>
      <c r="P258" s="4"/>
      <c r="Q258" s="4"/>
      <c r="R258" s="4"/>
      <c r="S258" s="4"/>
      <c r="T258" s="4"/>
      <c r="U258" s="4"/>
    </row>
    <row r="259" spans="1:21" ht="14.5" hidden="1" x14ac:dyDescent="0.35">
      <c r="A259" s="4"/>
      <c r="B259" s="4"/>
      <c r="C259" s="4"/>
      <c r="D259" s="4"/>
      <c r="E259" s="4"/>
      <c r="F259" s="4"/>
      <c r="G259" s="4"/>
      <c r="H259" s="4"/>
      <c r="I259" s="4"/>
      <c r="J259" s="4"/>
      <c r="K259" s="4"/>
      <c r="L259" s="4"/>
      <c r="M259" s="4"/>
      <c r="N259" s="4"/>
      <c r="O259" s="4"/>
      <c r="P259" s="4"/>
      <c r="Q259" s="4"/>
      <c r="R259" s="4"/>
      <c r="S259" s="4"/>
      <c r="T259" s="4"/>
      <c r="U259" s="4"/>
    </row>
    <row r="260" spans="1:21" ht="14.5" hidden="1" x14ac:dyDescent="0.35">
      <c r="A260" s="4"/>
      <c r="B260" s="4"/>
      <c r="C260" s="4"/>
      <c r="D260" s="4"/>
      <c r="E260" s="4"/>
      <c r="F260" s="4"/>
      <c r="G260" s="4"/>
      <c r="H260" s="4"/>
      <c r="I260" s="4"/>
      <c r="J260" s="4"/>
      <c r="K260" s="4"/>
      <c r="L260" s="4"/>
      <c r="M260" s="4"/>
      <c r="N260" s="4"/>
      <c r="O260" s="4"/>
      <c r="P260" s="4"/>
      <c r="Q260" s="4"/>
      <c r="R260" s="4"/>
      <c r="S260" s="4"/>
      <c r="T260" s="4"/>
      <c r="U260" s="4"/>
    </row>
    <row r="261" spans="1:21" ht="14.5" hidden="1" x14ac:dyDescent="0.35">
      <c r="A261" s="4"/>
      <c r="B261" s="4"/>
      <c r="C261" s="4"/>
      <c r="D261" s="4"/>
      <c r="E261" s="4"/>
      <c r="F261" s="4"/>
      <c r="G261" s="4"/>
      <c r="H261" s="4"/>
      <c r="I261" s="4"/>
      <c r="J261" s="4"/>
      <c r="K261" s="4"/>
      <c r="L261" s="4"/>
      <c r="M261" s="4"/>
      <c r="N261" s="4"/>
      <c r="O261" s="4"/>
      <c r="P261" s="4"/>
      <c r="Q261" s="4"/>
      <c r="R261" s="4"/>
      <c r="S261" s="4"/>
      <c r="T261" s="4"/>
      <c r="U261" s="4"/>
    </row>
    <row r="262" spans="1:21" ht="14.5" hidden="1" x14ac:dyDescent="0.35">
      <c r="A262" s="4"/>
      <c r="B262" s="4"/>
      <c r="C262" s="4"/>
      <c r="D262" s="4"/>
      <c r="E262" s="4"/>
      <c r="F262" s="4"/>
      <c r="G262" s="4"/>
      <c r="H262" s="4"/>
      <c r="I262" s="4"/>
      <c r="J262" s="4"/>
      <c r="K262" s="4"/>
      <c r="L262" s="4"/>
      <c r="M262" s="4"/>
      <c r="N262" s="4"/>
      <c r="O262" s="4"/>
      <c r="P262" s="4"/>
      <c r="Q262" s="4"/>
      <c r="R262" s="4"/>
      <c r="S262" s="4"/>
      <c r="T262" s="4"/>
      <c r="U262" s="4"/>
    </row>
    <row r="263" spans="1:21" ht="14.5" hidden="1" x14ac:dyDescent="0.35">
      <c r="A263" s="4"/>
      <c r="B263" s="4"/>
      <c r="C263" s="4"/>
      <c r="D263" s="4"/>
      <c r="E263" s="4"/>
      <c r="F263" s="4"/>
      <c r="G263" s="4"/>
      <c r="H263" s="4"/>
      <c r="I263" s="4"/>
      <c r="J263" s="4"/>
      <c r="K263" s="4"/>
      <c r="L263" s="4"/>
      <c r="M263" s="4"/>
      <c r="N263" s="4"/>
      <c r="O263" s="4"/>
      <c r="P263" s="4"/>
      <c r="Q263" s="4"/>
      <c r="R263" s="4"/>
      <c r="S263" s="4"/>
      <c r="T263" s="4"/>
      <c r="U263" s="4"/>
    </row>
    <row r="264" spans="1:21" ht="14.5" hidden="1" x14ac:dyDescent="0.35">
      <c r="A264" s="4"/>
      <c r="B264" s="4"/>
      <c r="C264" s="4"/>
      <c r="D264" s="4"/>
      <c r="E264" s="4"/>
      <c r="F264" s="4"/>
      <c r="G264" s="4"/>
      <c r="H264" s="4"/>
      <c r="I264" s="4"/>
      <c r="J264" s="4"/>
      <c r="K264" s="4"/>
      <c r="L264" s="4"/>
      <c r="M264" s="4"/>
      <c r="N264" s="4"/>
      <c r="O264" s="4"/>
      <c r="P264" s="4"/>
      <c r="Q264" s="4"/>
      <c r="R264" s="4"/>
      <c r="S264" s="4"/>
      <c r="T264" s="4"/>
      <c r="U264" s="4"/>
    </row>
    <row r="265" spans="1:21" ht="14.5" hidden="1" x14ac:dyDescent="0.35">
      <c r="A265" s="4"/>
      <c r="B265" s="4"/>
      <c r="C265" s="4"/>
      <c r="D265" s="4"/>
      <c r="E265" s="4"/>
      <c r="F265" s="4"/>
      <c r="G265" s="4"/>
      <c r="H265" s="4"/>
      <c r="I265" s="4"/>
      <c r="J265" s="4"/>
      <c r="K265" s="4"/>
      <c r="L265" s="4"/>
      <c r="M265" s="4"/>
      <c r="N265" s="4"/>
      <c r="O265" s="4"/>
      <c r="P265" s="4"/>
      <c r="Q265" s="4"/>
      <c r="R265" s="4"/>
      <c r="S265" s="4"/>
      <c r="T265" s="4"/>
      <c r="U265" s="4"/>
    </row>
    <row r="266" spans="1:21" ht="14.5" hidden="1" x14ac:dyDescent="0.35">
      <c r="A266" s="4"/>
      <c r="B266" s="4"/>
      <c r="C266" s="4"/>
      <c r="D266" s="4"/>
      <c r="E266" s="4"/>
      <c r="F266" s="4"/>
      <c r="G266" s="4"/>
      <c r="H266" s="4"/>
      <c r="I266" s="4"/>
      <c r="J266" s="4"/>
      <c r="K266" s="4"/>
      <c r="L266" s="4"/>
      <c r="M266" s="4"/>
      <c r="N266" s="4"/>
      <c r="O266" s="4"/>
      <c r="P266" s="4"/>
      <c r="Q266" s="4"/>
      <c r="R266" s="4"/>
      <c r="S266" s="4"/>
      <c r="T266" s="4"/>
      <c r="U266" s="4"/>
    </row>
    <row r="267" spans="1:21" ht="14.5" hidden="1" x14ac:dyDescent="0.35">
      <c r="A267" s="4"/>
      <c r="B267" s="4"/>
      <c r="C267" s="4"/>
      <c r="D267" s="4"/>
      <c r="E267" s="4"/>
      <c r="F267" s="4"/>
      <c r="G267" s="4"/>
      <c r="H267" s="4"/>
      <c r="I267" s="4"/>
      <c r="J267" s="4"/>
      <c r="K267" s="4"/>
      <c r="L267" s="4"/>
      <c r="M267" s="4"/>
      <c r="N267" s="4"/>
      <c r="O267" s="4"/>
      <c r="P267" s="4"/>
      <c r="Q267" s="4"/>
      <c r="R267" s="4"/>
      <c r="S267" s="4"/>
      <c r="T267" s="4"/>
      <c r="U267" s="4"/>
    </row>
    <row r="268" spans="1:21" ht="14.5" hidden="1" x14ac:dyDescent="0.35">
      <c r="A268" s="4"/>
      <c r="B268" s="4"/>
      <c r="C268" s="4"/>
      <c r="D268" s="4"/>
      <c r="E268" s="4"/>
      <c r="F268" s="4"/>
      <c r="G268" s="4"/>
      <c r="H268" s="4"/>
      <c r="I268" s="4"/>
      <c r="J268" s="4"/>
      <c r="K268" s="4"/>
      <c r="L268" s="4"/>
      <c r="M268" s="4"/>
      <c r="N268" s="4"/>
      <c r="O268" s="4"/>
      <c r="P268" s="4"/>
      <c r="Q268" s="4"/>
      <c r="R268" s="4"/>
      <c r="S268" s="4"/>
      <c r="T268" s="4"/>
      <c r="U268" s="4"/>
    </row>
    <row r="269" spans="1:21" ht="14.5" hidden="1" x14ac:dyDescent="0.35">
      <c r="A269" s="4"/>
      <c r="B269" s="4"/>
      <c r="C269" s="4"/>
      <c r="D269" s="4"/>
      <c r="E269" s="4"/>
      <c r="F269" s="4"/>
      <c r="G269" s="4"/>
      <c r="H269" s="4"/>
      <c r="I269" s="4"/>
      <c r="J269" s="4"/>
      <c r="K269" s="4"/>
      <c r="L269" s="4"/>
      <c r="M269" s="4"/>
      <c r="N269" s="4"/>
      <c r="O269" s="4"/>
      <c r="P269" s="4"/>
      <c r="Q269" s="4"/>
      <c r="R269" s="4"/>
      <c r="S269" s="4"/>
      <c r="T269" s="4"/>
      <c r="U269" s="4"/>
    </row>
    <row r="270" spans="1:21" ht="14.5" hidden="1" x14ac:dyDescent="0.35">
      <c r="A270" s="4"/>
      <c r="B270" s="4"/>
      <c r="C270" s="4"/>
      <c r="D270" s="4"/>
      <c r="E270" s="4"/>
      <c r="F270" s="4"/>
      <c r="G270" s="4"/>
      <c r="H270" s="4"/>
      <c r="I270" s="4"/>
      <c r="J270" s="4"/>
      <c r="K270" s="4"/>
      <c r="L270" s="4"/>
      <c r="M270" s="4"/>
      <c r="N270" s="4"/>
      <c r="O270" s="4"/>
      <c r="P270" s="4"/>
      <c r="Q270" s="4"/>
      <c r="R270" s="4"/>
      <c r="S270" s="4"/>
      <c r="T270" s="4"/>
      <c r="U270" s="4"/>
    </row>
    <row r="271" spans="1:21" ht="14.5" hidden="1" x14ac:dyDescent="0.35">
      <c r="A271" s="4"/>
      <c r="B271" s="4"/>
      <c r="C271" s="4"/>
      <c r="D271" s="4"/>
      <c r="E271" s="4"/>
      <c r="F271" s="4"/>
      <c r="G271" s="4"/>
      <c r="H271" s="4"/>
      <c r="I271" s="4"/>
      <c r="J271" s="4"/>
      <c r="K271" s="4"/>
      <c r="L271" s="4"/>
      <c r="M271" s="4"/>
      <c r="N271" s="4"/>
      <c r="O271" s="4"/>
      <c r="P271" s="4"/>
      <c r="Q271" s="4"/>
      <c r="R271" s="4"/>
      <c r="S271" s="4"/>
      <c r="T271" s="4"/>
      <c r="U271" s="4"/>
    </row>
    <row r="272" spans="1:21" ht="14.5" hidden="1" x14ac:dyDescent="0.35">
      <c r="A272" s="4"/>
      <c r="B272" s="4"/>
      <c r="C272" s="4"/>
      <c r="D272" s="4"/>
      <c r="E272" s="4"/>
      <c r="F272" s="4"/>
      <c r="G272" s="4"/>
      <c r="H272" s="4"/>
      <c r="I272" s="4"/>
      <c r="J272" s="4"/>
      <c r="K272" s="4"/>
      <c r="L272" s="4"/>
      <c r="M272" s="4"/>
      <c r="N272" s="4"/>
      <c r="O272" s="4"/>
      <c r="P272" s="4"/>
      <c r="Q272" s="4"/>
      <c r="R272" s="4"/>
      <c r="S272" s="4"/>
      <c r="T272" s="4"/>
      <c r="U272" s="4"/>
    </row>
    <row r="273" spans="1:21" ht="14.5" hidden="1" x14ac:dyDescent="0.35">
      <c r="A273" s="4"/>
      <c r="B273" s="4"/>
      <c r="C273" s="4"/>
      <c r="D273" s="4"/>
      <c r="E273" s="4"/>
      <c r="F273" s="4"/>
      <c r="G273" s="4"/>
      <c r="H273" s="4"/>
      <c r="I273" s="4"/>
      <c r="J273" s="4"/>
      <c r="K273" s="4"/>
      <c r="L273" s="4"/>
      <c r="M273" s="4"/>
      <c r="N273" s="4"/>
      <c r="O273" s="4"/>
      <c r="P273" s="4"/>
      <c r="Q273" s="4"/>
      <c r="R273" s="4"/>
      <c r="S273" s="4"/>
      <c r="T273" s="4"/>
      <c r="U273" s="4"/>
    </row>
    <row r="274" spans="1:21" ht="14.5" hidden="1" x14ac:dyDescent="0.35">
      <c r="A274" s="4"/>
      <c r="B274" s="4"/>
      <c r="C274" s="4"/>
      <c r="D274" s="4"/>
      <c r="E274" s="4"/>
      <c r="F274" s="4"/>
      <c r="G274" s="4"/>
      <c r="H274" s="4"/>
      <c r="I274" s="4"/>
      <c r="J274" s="4"/>
      <c r="K274" s="4"/>
      <c r="L274" s="4"/>
      <c r="M274" s="4"/>
      <c r="N274" s="4"/>
      <c r="O274" s="4"/>
      <c r="P274" s="4"/>
      <c r="Q274" s="4"/>
      <c r="R274" s="4"/>
      <c r="S274" s="4"/>
      <c r="T274" s="4"/>
      <c r="U274" s="4"/>
    </row>
    <row r="275" spans="1:21" ht="14.5" hidden="1" x14ac:dyDescent="0.35">
      <c r="A275" s="4"/>
      <c r="B275" s="4"/>
      <c r="C275" s="4"/>
      <c r="D275" s="4"/>
      <c r="E275" s="4"/>
      <c r="F275" s="4"/>
      <c r="G275" s="4"/>
      <c r="H275" s="4"/>
      <c r="I275" s="4"/>
      <c r="J275" s="4"/>
      <c r="K275" s="4"/>
      <c r="L275" s="4"/>
      <c r="M275" s="4"/>
      <c r="N275" s="4"/>
      <c r="O275" s="4"/>
      <c r="P275" s="4"/>
      <c r="Q275" s="4"/>
      <c r="R275" s="4"/>
      <c r="S275" s="4"/>
      <c r="T275" s="4"/>
      <c r="U275" s="4"/>
    </row>
    <row r="276" spans="1:21" ht="14.5" hidden="1" x14ac:dyDescent="0.35">
      <c r="A276" s="4"/>
      <c r="B276" s="4"/>
      <c r="C276" s="4"/>
      <c r="D276" s="4"/>
      <c r="E276" s="4"/>
      <c r="F276" s="4"/>
      <c r="G276" s="4"/>
      <c r="H276" s="4"/>
      <c r="I276" s="4"/>
      <c r="J276" s="4"/>
      <c r="K276" s="4"/>
      <c r="L276" s="4"/>
      <c r="M276" s="4"/>
      <c r="N276" s="4"/>
      <c r="O276" s="4"/>
      <c r="P276" s="4"/>
      <c r="Q276" s="4"/>
      <c r="R276" s="4"/>
      <c r="S276" s="4"/>
      <c r="T276" s="4"/>
      <c r="U276" s="4"/>
    </row>
    <row r="277" spans="1:21" ht="14.5" hidden="1" x14ac:dyDescent="0.35">
      <c r="A277" s="4"/>
      <c r="B277" s="4"/>
      <c r="C277" s="4"/>
      <c r="D277" s="4"/>
      <c r="E277" s="4"/>
      <c r="F277" s="4"/>
      <c r="G277" s="4"/>
      <c r="H277" s="4"/>
      <c r="I277" s="4"/>
      <c r="J277" s="4"/>
      <c r="K277" s="4"/>
      <c r="L277" s="4"/>
      <c r="M277" s="4"/>
      <c r="N277" s="4"/>
      <c r="O277" s="4"/>
      <c r="P277" s="4"/>
      <c r="Q277" s="4"/>
      <c r="R277" s="4"/>
      <c r="S277" s="4"/>
      <c r="T277" s="4"/>
      <c r="U277" s="4"/>
    </row>
    <row r="278" spans="1:21" ht="14.5" hidden="1" x14ac:dyDescent="0.35">
      <c r="A278" s="4"/>
      <c r="B278" s="4"/>
      <c r="C278" s="4"/>
      <c r="D278" s="4"/>
      <c r="E278" s="4"/>
      <c r="F278" s="4"/>
      <c r="G278" s="4"/>
      <c r="H278" s="4"/>
      <c r="I278" s="4"/>
      <c r="J278" s="4"/>
      <c r="K278" s="4"/>
      <c r="L278" s="4"/>
      <c r="M278" s="4"/>
      <c r="N278" s="4"/>
      <c r="O278" s="4"/>
      <c r="P278" s="4"/>
      <c r="Q278" s="4"/>
      <c r="R278" s="4"/>
      <c r="S278" s="4"/>
      <c r="T278" s="4"/>
      <c r="U278" s="4"/>
    </row>
    <row r="279" spans="1:21" ht="14.5" hidden="1" x14ac:dyDescent="0.35">
      <c r="A279" s="4"/>
      <c r="B279" s="4"/>
      <c r="C279" s="4"/>
      <c r="D279" s="4"/>
      <c r="E279" s="4"/>
      <c r="F279" s="4"/>
      <c r="G279" s="4"/>
      <c r="H279" s="4"/>
      <c r="I279" s="4"/>
      <c r="J279" s="4"/>
      <c r="K279" s="4"/>
      <c r="L279" s="4"/>
      <c r="M279" s="4"/>
      <c r="N279" s="4"/>
      <c r="O279" s="4"/>
      <c r="P279" s="4"/>
      <c r="Q279" s="4"/>
      <c r="R279" s="4"/>
      <c r="S279" s="4"/>
      <c r="T279" s="4"/>
      <c r="U279" s="4"/>
    </row>
    <row r="280" spans="1:21" ht="14.5" hidden="1" x14ac:dyDescent="0.35">
      <c r="A280" s="4"/>
      <c r="B280" s="4"/>
      <c r="C280" s="4"/>
      <c r="D280" s="4"/>
      <c r="E280" s="4"/>
      <c r="F280" s="4"/>
      <c r="G280" s="4"/>
      <c r="H280" s="4"/>
      <c r="I280" s="4"/>
      <c r="J280" s="4"/>
      <c r="K280" s="4"/>
      <c r="L280" s="4"/>
      <c r="M280" s="4"/>
      <c r="N280" s="4"/>
      <c r="O280" s="4"/>
      <c r="P280" s="4"/>
      <c r="Q280" s="4"/>
      <c r="R280" s="4"/>
      <c r="S280" s="4"/>
      <c r="T280" s="4"/>
      <c r="U280" s="4"/>
    </row>
    <row r="281" spans="1:21" ht="14.5" hidden="1" x14ac:dyDescent="0.35">
      <c r="A281" s="4"/>
      <c r="B281" s="4"/>
      <c r="C281" s="4"/>
      <c r="D281" s="4"/>
      <c r="E281" s="4"/>
      <c r="F281" s="4"/>
      <c r="G281" s="4"/>
      <c r="H281" s="4"/>
      <c r="I281" s="4"/>
      <c r="J281" s="4"/>
      <c r="K281" s="4"/>
      <c r="L281" s="4"/>
      <c r="M281" s="4"/>
      <c r="N281" s="4"/>
      <c r="O281" s="4"/>
      <c r="P281" s="4"/>
      <c r="Q281" s="4"/>
      <c r="R281" s="4"/>
      <c r="S281" s="4"/>
      <c r="T281" s="4"/>
      <c r="U281" s="4"/>
    </row>
    <row r="282" spans="1:21" ht="14.5" hidden="1" x14ac:dyDescent="0.35">
      <c r="A282" s="4"/>
      <c r="B282" s="4"/>
      <c r="C282" s="4"/>
      <c r="D282" s="4"/>
      <c r="E282" s="4"/>
      <c r="F282" s="4"/>
      <c r="G282" s="4"/>
      <c r="H282" s="4"/>
      <c r="I282" s="4"/>
      <c r="J282" s="4"/>
      <c r="K282" s="4"/>
      <c r="L282" s="4"/>
      <c r="M282" s="4"/>
      <c r="N282" s="4"/>
      <c r="O282" s="4"/>
      <c r="P282" s="4"/>
      <c r="Q282" s="4"/>
      <c r="R282" s="4"/>
      <c r="S282" s="4"/>
      <c r="T282" s="4"/>
      <c r="U282" s="4"/>
    </row>
    <row r="283" spans="1:21" ht="14.5" hidden="1" x14ac:dyDescent="0.35">
      <c r="A283" s="4"/>
      <c r="B283" s="4"/>
      <c r="C283" s="4"/>
      <c r="D283" s="4"/>
      <c r="E283" s="4"/>
      <c r="F283" s="4"/>
      <c r="G283" s="4"/>
      <c r="H283" s="4"/>
      <c r="I283" s="4"/>
      <c r="J283" s="4"/>
      <c r="K283" s="4"/>
      <c r="L283" s="4"/>
      <c r="M283" s="4"/>
      <c r="N283" s="4"/>
      <c r="O283" s="4"/>
      <c r="P283" s="4"/>
      <c r="Q283" s="4"/>
      <c r="R283" s="4"/>
      <c r="S283" s="4"/>
      <c r="T283" s="4"/>
      <c r="U283" s="4"/>
    </row>
    <row r="284" spans="1:21" ht="14.5" hidden="1" x14ac:dyDescent="0.35">
      <c r="A284" s="4"/>
      <c r="B284" s="4"/>
      <c r="C284" s="4"/>
      <c r="D284" s="4"/>
      <c r="E284" s="4"/>
      <c r="F284" s="4"/>
      <c r="G284" s="4"/>
      <c r="H284" s="4"/>
      <c r="I284" s="4"/>
      <c r="J284" s="4"/>
      <c r="K284" s="4"/>
      <c r="L284" s="4"/>
      <c r="M284" s="4"/>
      <c r="N284" s="4"/>
      <c r="O284" s="4"/>
      <c r="P284" s="4"/>
      <c r="Q284" s="4"/>
      <c r="R284" s="4"/>
      <c r="S284" s="4"/>
      <c r="T284" s="4"/>
      <c r="U284" s="4"/>
    </row>
    <row r="285" spans="1:21" ht="14.5" hidden="1" x14ac:dyDescent="0.35">
      <c r="A285" s="4"/>
      <c r="B285" s="4"/>
      <c r="C285" s="4"/>
      <c r="D285" s="4"/>
      <c r="E285" s="4"/>
      <c r="F285" s="4"/>
      <c r="G285" s="4"/>
      <c r="H285" s="4"/>
      <c r="I285" s="4"/>
      <c r="J285" s="4"/>
      <c r="K285" s="4"/>
      <c r="L285" s="4"/>
      <c r="M285" s="4"/>
      <c r="N285" s="4"/>
      <c r="O285" s="4"/>
      <c r="P285" s="4"/>
      <c r="Q285" s="4"/>
      <c r="R285" s="4"/>
      <c r="S285" s="4"/>
      <c r="T285" s="4"/>
      <c r="U285" s="4"/>
    </row>
    <row r="286" spans="1:21" ht="14.5" hidden="1" x14ac:dyDescent="0.35">
      <c r="A286" s="4"/>
      <c r="B286" s="4"/>
      <c r="C286" s="4"/>
      <c r="D286" s="4"/>
      <c r="E286" s="4"/>
      <c r="F286" s="4"/>
      <c r="G286" s="4"/>
      <c r="H286" s="4"/>
      <c r="I286" s="4"/>
      <c r="J286" s="4"/>
      <c r="K286" s="4"/>
      <c r="L286" s="4"/>
      <c r="M286" s="4"/>
      <c r="N286" s="4"/>
      <c r="O286" s="4"/>
      <c r="P286" s="4"/>
      <c r="Q286" s="4"/>
      <c r="R286" s="4"/>
      <c r="S286" s="4"/>
      <c r="T286" s="4"/>
      <c r="U286" s="4"/>
    </row>
    <row r="287" spans="1:21" ht="14.5" hidden="1" x14ac:dyDescent="0.35">
      <c r="A287" s="4"/>
      <c r="B287" s="4"/>
      <c r="C287" s="4"/>
      <c r="D287" s="4"/>
      <c r="E287" s="4"/>
      <c r="F287" s="4"/>
      <c r="G287" s="4"/>
      <c r="H287" s="4"/>
      <c r="I287" s="4"/>
      <c r="J287" s="4"/>
      <c r="K287" s="4"/>
      <c r="L287" s="4"/>
      <c r="M287" s="4"/>
      <c r="N287" s="4"/>
      <c r="O287" s="4"/>
      <c r="P287" s="4"/>
      <c r="Q287" s="4"/>
      <c r="R287" s="4"/>
      <c r="S287" s="4"/>
      <c r="T287" s="4"/>
      <c r="U287" s="4"/>
    </row>
    <row r="288" spans="1:21" ht="14.5" hidden="1" x14ac:dyDescent="0.35">
      <c r="A288" s="4"/>
      <c r="B288" s="4"/>
      <c r="C288" s="4"/>
      <c r="D288" s="4"/>
      <c r="E288" s="4"/>
      <c r="F288" s="4"/>
      <c r="G288" s="4"/>
      <c r="H288" s="4"/>
      <c r="I288" s="4"/>
      <c r="J288" s="4"/>
      <c r="K288" s="4"/>
      <c r="L288" s="4"/>
      <c r="M288" s="4"/>
      <c r="N288" s="4"/>
      <c r="O288" s="4"/>
      <c r="P288" s="4"/>
      <c r="Q288" s="4"/>
      <c r="R288" s="4"/>
      <c r="S288" s="4"/>
      <c r="T288" s="4"/>
      <c r="U288" s="4"/>
    </row>
    <row r="289" spans="1:21" ht="14.5" hidden="1" x14ac:dyDescent="0.35">
      <c r="A289" s="4"/>
      <c r="B289" s="4"/>
      <c r="C289" s="4"/>
      <c r="D289" s="4"/>
      <c r="E289" s="4"/>
      <c r="F289" s="4"/>
      <c r="G289" s="4"/>
      <c r="H289" s="4"/>
      <c r="I289" s="4"/>
      <c r="J289" s="4"/>
      <c r="K289" s="4"/>
      <c r="L289" s="4"/>
      <c r="M289" s="4"/>
      <c r="N289" s="4"/>
      <c r="O289" s="4"/>
      <c r="P289" s="4"/>
      <c r="Q289" s="4"/>
      <c r="R289" s="4"/>
      <c r="S289" s="4"/>
      <c r="T289" s="4"/>
      <c r="U289" s="4"/>
    </row>
    <row r="290" spans="1:21" ht="14.5" hidden="1" x14ac:dyDescent="0.35">
      <c r="A290" s="4"/>
      <c r="B290" s="4"/>
      <c r="C290" s="4"/>
      <c r="D290" s="4"/>
      <c r="E290" s="4"/>
      <c r="F290" s="4"/>
      <c r="G290" s="4"/>
      <c r="H290" s="4"/>
      <c r="I290" s="4"/>
      <c r="J290" s="4"/>
      <c r="K290" s="4"/>
      <c r="L290" s="4"/>
      <c r="M290" s="4"/>
      <c r="N290" s="4"/>
      <c r="O290" s="4"/>
      <c r="P290" s="4"/>
      <c r="Q290" s="4"/>
      <c r="R290" s="4"/>
      <c r="S290" s="4"/>
      <c r="T290" s="4"/>
      <c r="U290" s="4"/>
    </row>
    <row r="291" spans="1:21" ht="14.5" hidden="1" x14ac:dyDescent="0.35">
      <c r="A291" s="4"/>
      <c r="B291" s="4"/>
      <c r="C291" s="4"/>
      <c r="D291" s="4"/>
      <c r="E291" s="4"/>
      <c r="F291" s="4"/>
      <c r="G291" s="4"/>
      <c r="H291" s="4"/>
      <c r="I291" s="4"/>
      <c r="J291" s="4"/>
      <c r="K291" s="4"/>
      <c r="L291" s="4"/>
      <c r="M291" s="4"/>
      <c r="N291" s="4"/>
      <c r="O291" s="4"/>
      <c r="P291" s="4"/>
      <c r="Q291" s="4"/>
      <c r="R291" s="4"/>
      <c r="S291" s="4"/>
      <c r="T291" s="4"/>
      <c r="U291" s="4"/>
    </row>
    <row r="292" spans="1:21" ht="14.5" hidden="1" x14ac:dyDescent="0.35">
      <c r="A292" s="4"/>
      <c r="B292" s="4"/>
      <c r="C292" s="4"/>
      <c r="D292" s="4"/>
      <c r="E292" s="4"/>
      <c r="F292" s="4"/>
      <c r="G292" s="4"/>
      <c r="H292" s="4"/>
      <c r="I292" s="4"/>
      <c r="J292" s="4"/>
      <c r="K292" s="4"/>
      <c r="L292" s="4"/>
      <c r="M292" s="4"/>
      <c r="N292" s="4"/>
      <c r="O292" s="4"/>
      <c r="P292" s="4"/>
      <c r="Q292" s="4"/>
      <c r="R292" s="4"/>
      <c r="S292" s="4"/>
      <c r="T292" s="4"/>
      <c r="U292" s="4"/>
    </row>
    <row r="293" spans="1:21" ht="14.5" hidden="1" x14ac:dyDescent="0.35">
      <c r="A293" s="4"/>
      <c r="B293" s="4"/>
      <c r="C293" s="4"/>
      <c r="D293" s="4"/>
      <c r="E293" s="4"/>
      <c r="F293" s="4"/>
      <c r="G293" s="4"/>
      <c r="H293" s="4"/>
      <c r="I293" s="4"/>
      <c r="J293" s="4"/>
      <c r="K293" s="4"/>
      <c r="L293" s="4"/>
      <c r="M293" s="4"/>
      <c r="N293" s="4"/>
      <c r="O293" s="4"/>
      <c r="P293" s="4"/>
      <c r="Q293" s="4"/>
      <c r="R293" s="4"/>
      <c r="S293" s="4"/>
      <c r="T293" s="4"/>
      <c r="U293" s="4"/>
    </row>
    <row r="294" spans="1:21" ht="14.5" hidden="1" x14ac:dyDescent="0.35">
      <c r="A294" s="4"/>
      <c r="B294" s="4"/>
      <c r="C294" s="4"/>
      <c r="D294" s="4"/>
      <c r="E294" s="4"/>
      <c r="F294" s="4"/>
      <c r="G294" s="4"/>
      <c r="H294" s="4"/>
      <c r="I294" s="4"/>
      <c r="J294" s="4"/>
      <c r="K294" s="4"/>
      <c r="L294" s="4"/>
      <c r="M294" s="4"/>
      <c r="N294" s="4"/>
      <c r="O294" s="4"/>
      <c r="P294" s="4"/>
      <c r="Q294" s="4"/>
      <c r="R294" s="4"/>
      <c r="S294" s="4"/>
      <c r="T294" s="4"/>
      <c r="U294" s="4"/>
    </row>
    <row r="295" spans="1:21" ht="14.5" hidden="1" x14ac:dyDescent="0.35">
      <c r="A295" s="4"/>
      <c r="B295" s="4"/>
      <c r="C295" s="4"/>
      <c r="D295" s="4"/>
      <c r="E295" s="4"/>
      <c r="F295" s="4"/>
      <c r="G295" s="4"/>
      <c r="H295" s="4"/>
      <c r="I295" s="4"/>
      <c r="J295" s="4"/>
      <c r="K295" s="4"/>
      <c r="L295" s="4"/>
      <c r="M295" s="4"/>
      <c r="N295" s="4"/>
      <c r="O295" s="4"/>
      <c r="P295" s="4"/>
      <c r="Q295" s="4"/>
      <c r="R295" s="4"/>
      <c r="S295" s="4"/>
      <c r="T295" s="4"/>
      <c r="U295" s="4"/>
    </row>
    <row r="296" spans="1:21" ht="14.5" hidden="1" x14ac:dyDescent="0.35">
      <c r="A296" s="4"/>
      <c r="B296" s="4"/>
      <c r="C296" s="4"/>
      <c r="D296" s="4"/>
      <c r="E296" s="4"/>
      <c r="F296" s="4"/>
      <c r="G296" s="4"/>
      <c r="H296" s="4"/>
      <c r="I296" s="4"/>
      <c r="J296" s="4"/>
      <c r="K296" s="4"/>
      <c r="L296" s="4"/>
      <c r="M296" s="4"/>
      <c r="N296" s="4"/>
      <c r="O296" s="4"/>
      <c r="P296" s="4"/>
      <c r="Q296" s="4"/>
      <c r="R296" s="4"/>
      <c r="S296" s="4"/>
      <c r="T296" s="4"/>
      <c r="U296" s="4"/>
    </row>
    <row r="297" spans="1:21" ht="14.5" hidden="1" x14ac:dyDescent="0.35">
      <c r="A297" s="4"/>
      <c r="B297" s="4"/>
      <c r="C297" s="4"/>
      <c r="D297" s="4"/>
      <c r="E297" s="4"/>
      <c r="F297" s="4"/>
      <c r="G297" s="4"/>
      <c r="H297" s="4"/>
      <c r="I297" s="4"/>
      <c r="J297" s="4"/>
      <c r="K297" s="4"/>
      <c r="L297" s="4"/>
      <c r="M297" s="4"/>
      <c r="N297" s="4"/>
      <c r="O297" s="4"/>
      <c r="P297" s="4"/>
      <c r="Q297" s="4"/>
      <c r="R297" s="4"/>
      <c r="S297" s="4"/>
      <c r="T297" s="4"/>
      <c r="U297" s="4"/>
    </row>
    <row r="298" spans="1:21" ht="14.5" hidden="1" x14ac:dyDescent="0.35">
      <c r="A298" s="4"/>
      <c r="B298" s="4"/>
      <c r="C298" s="4"/>
      <c r="D298" s="4"/>
      <c r="E298" s="4"/>
      <c r="F298" s="4"/>
      <c r="G298" s="4"/>
      <c r="H298" s="4"/>
      <c r="I298" s="4"/>
      <c r="J298" s="4"/>
      <c r="K298" s="4"/>
      <c r="L298" s="4"/>
      <c r="M298" s="4"/>
      <c r="N298" s="4"/>
      <c r="O298" s="4"/>
      <c r="P298" s="4"/>
      <c r="Q298" s="4"/>
      <c r="R298" s="4"/>
      <c r="S298" s="4"/>
      <c r="T298" s="4"/>
      <c r="U298" s="4"/>
    </row>
    <row r="299" spans="1:21" ht="14.5" hidden="1" x14ac:dyDescent="0.35">
      <c r="A299" s="4"/>
      <c r="B299" s="4"/>
      <c r="C299" s="4"/>
      <c r="D299" s="4"/>
      <c r="E299" s="4"/>
      <c r="F299" s="4"/>
      <c r="G299" s="4"/>
      <c r="H299" s="4"/>
      <c r="I299" s="4"/>
      <c r="J299" s="4"/>
      <c r="K299" s="4"/>
      <c r="L299" s="4"/>
      <c r="M299" s="4"/>
      <c r="N299" s="4"/>
      <c r="O299" s="4"/>
      <c r="P299" s="4"/>
      <c r="Q299" s="4"/>
      <c r="R299" s="4"/>
      <c r="S299" s="4"/>
      <c r="T299" s="4"/>
      <c r="U299" s="4"/>
    </row>
    <row r="300" spans="1:21" ht="14.5" hidden="1" x14ac:dyDescent="0.35">
      <c r="A300" s="4"/>
      <c r="B300" s="4"/>
      <c r="C300" s="4"/>
      <c r="D300" s="4"/>
      <c r="E300" s="4"/>
      <c r="F300" s="4"/>
      <c r="G300" s="4"/>
      <c r="H300" s="4"/>
      <c r="I300" s="4"/>
      <c r="J300" s="4"/>
      <c r="K300" s="4"/>
      <c r="L300" s="4"/>
      <c r="M300" s="4"/>
      <c r="N300" s="4"/>
      <c r="O300" s="4"/>
      <c r="P300" s="4"/>
      <c r="Q300" s="4"/>
      <c r="R300" s="4"/>
      <c r="S300" s="4"/>
      <c r="T300" s="4"/>
      <c r="U300" s="4"/>
    </row>
    <row r="301" spans="1:21" ht="14.5" hidden="1" x14ac:dyDescent="0.35">
      <c r="A301" s="4"/>
      <c r="B301" s="4"/>
      <c r="C301" s="4"/>
      <c r="D301" s="4"/>
      <c r="E301" s="4"/>
      <c r="F301" s="4"/>
      <c r="G301" s="4"/>
      <c r="H301" s="4"/>
      <c r="I301" s="4"/>
      <c r="J301" s="4"/>
      <c r="K301" s="4"/>
      <c r="L301" s="4"/>
      <c r="M301" s="4"/>
      <c r="N301" s="4"/>
      <c r="O301" s="4"/>
      <c r="P301" s="4"/>
      <c r="Q301" s="4"/>
      <c r="R301" s="4"/>
      <c r="S301" s="4"/>
      <c r="T301" s="4"/>
      <c r="U301" s="4"/>
    </row>
    <row r="302" spans="1:21" ht="14.5" hidden="1" x14ac:dyDescent="0.35">
      <c r="A302" s="4"/>
      <c r="B302" s="4"/>
      <c r="C302" s="4"/>
      <c r="D302" s="4"/>
      <c r="E302" s="4"/>
      <c r="F302" s="4"/>
      <c r="G302" s="4"/>
      <c r="H302" s="4"/>
      <c r="I302" s="4"/>
      <c r="J302" s="4"/>
      <c r="K302" s="4"/>
      <c r="L302" s="4"/>
      <c r="M302" s="4"/>
      <c r="N302" s="4"/>
      <c r="O302" s="4"/>
      <c r="P302" s="4"/>
      <c r="Q302" s="4"/>
      <c r="R302" s="4"/>
      <c r="S302" s="4"/>
      <c r="T302" s="4"/>
      <c r="U302" s="4"/>
    </row>
    <row r="303" spans="1:21" ht="14.5" hidden="1" x14ac:dyDescent="0.35">
      <c r="A303" s="4"/>
      <c r="B303" s="4"/>
      <c r="C303" s="4"/>
      <c r="D303" s="4"/>
      <c r="E303" s="4"/>
      <c r="F303" s="4"/>
      <c r="G303" s="4"/>
      <c r="H303" s="4"/>
      <c r="I303" s="4"/>
      <c r="J303" s="4"/>
      <c r="K303" s="4"/>
      <c r="L303" s="4"/>
      <c r="M303" s="4"/>
      <c r="N303" s="4"/>
      <c r="O303" s="4"/>
      <c r="P303" s="4"/>
      <c r="Q303" s="4"/>
      <c r="R303" s="4"/>
      <c r="S303" s="4"/>
      <c r="T303" s="4"/>
      <c r="U303" s="4"/>
    </row>
    <row r="304" spans="1:21" ht="14.5" hidden="1" x14ac:dyDescent="0.35">
      <c r="A304" s="4"/>
      <c r="B304" s="4"/>
      <c r="C304" s="4"/>
      <c r="D304" s="4"/>
      <c r="E304" s="4"/>
      <c r="F304" s="4"/>
      <c r="G304" s="4"/>
      <c r="H304" s="4"/>
      <c r="I304" s="4"/>
      <c r="J304" s="4"/>
      <c r="K304" s="4"/>
      <c r="L304" s="4"/>
      <c r="M304" s="4"/>
      <c r="N304" s="4"/>
      <c r="O304" s="4"/>
      <c r="P304" s="4"/>
      <c r="Q304" s="4"/>
      <c r="R304" s="4"/>
      <c r="S304" s="4"/>
      <c r="T304" s="4"/>
      <c r="U304" s="4"/>
    </row>
    <row r="305" spans="1:21" ht="14.5" hidden="1" x14ac:dyDescent="0.35">
      <c r="A305" s="4"/>
      <c r="B305" s="4"/>
      <c r="C305" s="4"/>
      <c r="D305" s="4"/>
      <c r="E305" s="4"/>
      <c r="F305" s="4"/>
      <c r="G305" s="4"/>
      <c r="H305" s="4"/>
      <c r="I305" s="4"/>
      <c r="J305" s="4"/>
      <c r="K305" s="4"/>
      <c r="L305" s="4"/>
      <c r="M305" s="4"/>
      <c r="N305" s="4"/>
      <c r="O305" s="4"/>
      <c r="P305" s="4"/>
      <c r="Q305" s="4"/>
      <c r="R305" s="4"/>
      <c r="S305" s="4"/>
      <c r="T305" s="4"/>
      <c r="U305" s="4"/>
    </row>
    <row r="306" spans="1:21" ht="14.5" hidden="1" x14ac:dyDescent="0.35">
      <c r="A306" s="4"/>
      <c r="B306" s="4"/>
      <c r="C306" s="4"/>
      <c r="D306" s="4"/>
      <c r="E306" s="4"/>
      <c r="F306" s="4"/>
      <c r="G306" s="4"/>
      <c r="H306" s="4"/>
      <c r="I306" s="4"/>
      <c r="J306" s="4"/>
      <c r="K306" s="4"/>
      <c r="L306" s="4"/>
      <c r="M306" s="4"/>
      <c r="N306" s="4"/>
      <c r="O306" s="4"/>
      <c r="P306" s="4"/>
      <c r="Q306" s="4"/>
      <c r="R306" s="4"/>
      <c r="S306" s="4"/>
      <c r="T306" s="4"/>
      <c r="U306" s="4"/>
    </row>
    <row r="307" spans="1:21" ht="14.5" hidden="1" x14ac:dyDescent="0.35">
      <c r="A307" s="4"/>
      <c r="B307" s="4"/>
      <c r="C307" s="4"/>
      <c r="D307" s="4"/>
      <c r="E307" s="4"/>
      <c r="F307" s="4"/>
      <c r="G307" s="4"/>
      <c r="H307" s="4"/>
      <c r="I307" s="4"/>
      <c r="J307" s="4"/>
      <c r="K307" s="4"/>
      <c r="L307" s="4"/>
      <c r="M307" s="4"/>
      <c r="N307" s="4"/>
      <c r="O307" s="4"/>
      <c r="P307" s="4"/>
      <c r="Q307" s="4"/>
      <c r="R307" s="4"/>
      <c r="S307" s="4"/>
      <c r="T307" s="4"/>
      <c r="U307" s="4"/>
    </row>
    <row r="308" spans="1:21" ht="14.5" hidden="1" x14ac:dyDescent="0.35">
      <c r="A308" s="4"/>
      <c r="B308" s="4"/>
      <c r="C308" s="4"/>
      <c r="D308" s="4"/>
      <c r="E308" s="4"/>
      <c r="F308" s="4"/>
      <c r="G308" s="4"/>
      <c r="H308" s="4"/>
      <c r="I308" s="4"/>
      <c r="J308" s="4"/>
      <c r="K308" s="4"/>
      <c r="L308" s="4"/>
      <c r="M308" s="4"/>
      <c r="N308" s="4"/>
      <c r="O308" s="4"/>
      <c r="P308" s="4"/>
      <c r="Q308" s="4"/>
      <c r="R308" s="4"/>
      <c r="S308" s="4"/>
      <c r="T308" s="4"/>
      <c r="U308" s="4"/>
    </row>
    <row r="309" spans="1:21" ht="14.5" hidden="1" x14ac:dyDescent="0.35">
      <c r="A309" s="4"/>
      <c r="B309" s="4"/>
      <c r="C309" s="4"/>
      <c r="D309" s="4"/>
      <c r="E309" s="4"/>
      <c r="F309" s="4"/>
      <c r="G309" s="4"/>
      <c r="H309" s="4"/>
      <c r="I309" s="4"/>
      <c r="J309" s="4"/>
      <c r="K309" s="4"/>
      <c r="L309" s="4"/>
      <c r="M309" s="4"/>
      <c r="N309" s="4"/>
      <c r="O309" s="4"/>
      <c r="P309" s="4"/>
      <c r="Q309" s="4"/>
      <c r="R309" s="4"/>
      <c r="S309" s="4"/>
      <c r="T309" s="4"/>
      <c r="U309" s="4"/>
    </row>
    <row r="310" spans="1:21" ht="14.5" hidden="1" x14ac:dyDescent="0.35">
      <c r="A310" s="4"/>
      <c r="B310" s="4"/>
      <c r="C310" s="4"/>
      <c r="D310" s="4"/>
      <c r="E310" s="4"/>
      <c r="F310" s="4"/>
      <c r="G310" s="4"/>
      <c r="H310" s="4"/>
      <c r="I310" s="4"/>
      <c r="J310" s="4"/>
      <c r="K310" s="4"/>
      <c r="L310" s="4"/>
      <c r="M310" s="4"/>
      <c r="N310" s="4"/>
      <c r="O310" s="4"/>
      <c r="P310" s="4"/>
      <c r="Q310" s="4"/>
      <c r="R310" s="4"/>
      <c r="S310" s="4"/>
      <c r="T310" s="4"/>
      <c r="U310" s="4"/>
    </row>
    <row r="311" spans="1:21" ht="14.5" hidden="1" x14ac:dyDescent="0.35">
      <c r="A311" s="4"/>
      <c r="B311" s="4"/>
      <c r="C311" s="4"/>
      <c r="D311" s="4"/>
      <c r="E311" s="4"/>
      <c r="F311" s="4"/>
      <c r="G311" s="4"/>
      <c r="H311" s="4"/>
      <c r="I311" s="4"/>
      <c r="J311" s="4"/>
      <c r="K311" s="4"/>
      <c r="L311" s="4"/>
      <c r="M311" s="4"/>
      <c r="N311" s="4"/>
      <c r="O311" s="4"/>
      <c r="P311" s="4"/>
      <c r="Q311" s="4"/>
      <c r="R311" s="4"/>
      <c r="S311" s="4"/>
      <c r="T311" s="4"/>
      <c r="U311" s="4"/>
    </row>
    <row r="312" spans="1:21" ht="14.5" hidden="1" x14ac:dyDescent="0.35">
      <c r="A312" s="4"/>
      <c r="B312" s="4"/>
      <c r="C312" s="4"/>
      <c r="D312" s="4"/>
      <c r="E312" s="4"/>
      <c r="F312" s="4"/>
      <c r="G312" s="4"/>
      <c r="H312" s="4"/>
      <c r="I312" s="4"/>
      <c r="J312" s="4"/>
      <c r="K312" s="4"/>
      <c r="L312" s="4"/>
      <c r="M312" s="4"/>
      <c r="N312" s="4"/>
      <c r="O312" s="4"/>
      <c r="P312" s="4"/>
      <c r="Q312" s="4"/>
      <c r="R312" s="4"/>
      <c r="S312" s="4"/>
      <c r="T312" s="4"/>
      <c r="U312" s="4"/>
    </row>
    <row r="313" spans="1:21" ht="14.5" hidden="1" x14ac:dyDescent="0.35">
      <c r="A313" s="4"/>
      <c r="B313" s="4"/>
      <c r="C313" s="4"/>
      <c r="D313" s="4"/>
      <c r="E313" s="4"/>
      <c r="F313" s="4"/>
      <c r="G313" s="4"/>
      <c r="H313" s="4"/>
      <c r="I313" s="4"/>
      <c r="J313" s="4"/>
      <c r="K313" s="4"/>
      <c r="L313" s="4"/>
      <c r="M313" s="4"/>
      <c r="N313" s="4"/>
      <c r="O313" s="4"/>
      <c r="P313" s="4"/>
      <c r="Q313" s="4"/>
      <c r="R313" s="4"/>
      <c r="S313" s="4"/>
      <c r="T313" s="4"/>
      <c r="U313" s="4"/>
    </row>
    <row r="314" spans="1:21" ht="14.5" hidden="1" x14ac:dyDescent="0.35">
      <c r="A314" s="4"/>
      <c r="B314" s="4"/>
      <c r="C314" s="4"/>
      <c r="D314" s="4"/>
      <c r="E314" s="4"/>
      <c r="F314" s="4"/>
      <c r="G314" s="4"/>
      <c r="H314" s="4"/>
      <c r="I314" s="4"/>
      <c r="J314" s="4"/>
      <c r="K314" s="4"/>
      <c r="L314" s="4"/>
      <c r="M314" s="4"/>
      <c r="N314" s="4"/>
      <c r="O314" s="4"/>
      <c r="P314" s="4"/>
      <c r="Q314" s="4"/>
      <c r="R314" s="4"/>
      <c r="S314" s="4"/>
      <c r="T314" s="4"/>
      <c r="U314" s="4"/>
    </row>
    <row r="315" spans="1:21" ht="14.5" hidden="1" x14ac:dyDescent="0.35">
      <c r="A315" s="4"/>
      <c r="B315" s="4"/>
      <c r="C315" s="4"/>
      <c r="D315" s="4"/>
      <c r="E315" s="4"/>
      <c r="F315" s="4"/>
      <c r="G315" s="4"/>
      <c r="H315" s="4"/>
      <c r="I315" s="4"/>
      <c r="J315" s="4"/>
      <c r="K315" s="4"/>
      <c r="L315" s="4"/>
      <c r="M315" s="4"/>
      <c r="N315" s="4"/>
      <c r="O315" s="4"/>
      <c r="P315" s="4"/>
      <c r="Q315" s="4"/>
      <c r="R315" s="4"/>
      <c r="S315" s="4"/>
      <c r="T315" s="4"/>
      <c r="U315" s="4"/>
    </row>
    <row r="316" spans="1:21" ht="14.5" hidden="1" x14ac:dyDescent="0.35">
      <c r="A316" s="4"/>
      <c r="B316" s="4"/>
      <c r="C316" s="4"/>
      <c r="D316" s="4"/>
      <c r="E316" s="4"/>
      <c r="F316" s="4"/>
      <c r="G316" s="4"/>
      <c r="H316" s="4"/>
      <c r="I316" s="4"/>
      <c r="J316" s="4"/>
      <c r="K316" s="4"/>
      <c r="L316" s="4"/>
      <c r="M316" s="4"/>
      <c r="N316" s="4"/>
      <c r="O316" s="4"/>
      <c r="P316" s="4"/>
      <c r="Q316" s="4"/>
      <c r="R316" s="4"/>
      <c r="S316" s="4"/>
      <c r="T316" s="4"/>
      <c r="U316" s="4"/>
    </row>
    <row r="317" spans="1:21" ht="14.5" hidden="1" x14ac:dyDescent="0.35">
      <c r="A317" s="4"/>
      <c r="B317" s="4"/>
      <c r="C317" s="4"/>
      <c r="D317" s="4"/>
      <c r="E317" s="4"/>
      <c r="F317" s="4"/>
      <c r="G317" s="4"/>
      <c r="H317" s="4"/>
      <c r="I317" s="4"/>
      <c r="J317" s="4"/>
      <c r="K317" s="4"/>
      <c r="L317" s="4"/>
      <c r="M317" s="4"/>
      <c r="N317" s="4"/>
      <c r="O317" s="4"/>
      <c r="P317" s="4"/>
      <c r="Q317" s="4"/>
      <c r="R317" s="4"/>
      <c r="S317" s="4"/>
      <c r="T317" s="4"/>
      <c r="U317" s="4"/>
    </row>
    <row r="318" spans="1:21" ht="14.5" hidden="1" x14ac:dyDescent="0.35">
      <c r="A318" s="4"/>
      <c r="B318" s="4"/>
      <c r="C318" s="4"/>
      <c r="D318" s="4"/>
      <c r="E318" s="4"/>
      <c r="F318" s="4"/>
      <c r="G318" s="4"/>
      <c r="H318" s="4"/>
      <c r="I318" s="4"/>
      <c r="J318" s="4"/>
      <c r="K318" s="4"/>
      <c r="L318" s="4"/>
      <c r="M318" s="4"/>
      <c r="N318" s="4"/>
      <c r="O318" s="4"/>
      <c r="P318" s="4"/>
      <c r="Q318" s="4"/>
      <c r="R318" s="4"/>
      <c r="S318" s="4"/>
      <c r="T318" s="4"/>
      <c r="U318" s="4"/>
    </row>
    <row r="319" spans="1:21" ht="14.5" hidden="1" x14ac:dyDescent="0.35">
      <c r="A319" s="4"/>
      <c r="B319" s="4"/>
      <c r="C319" s="4"/>
      <c r="D319" s="4"/>
      <c r="E319" s="4"/>
      <c r="F319" s="4"/>
      <c r="G319" s="4"/>
      <c r="H319" s="4"/>
      <c r="I319" s="4"/>
      <c r="J319" s="4"/>
      <c r="K319" s="4"/>
      <c r="L319" s="4"/>
      <c r="M319" s="4"/>
      <c r="N319" s="4"/>
      <c r="O319" s="4"/>
      <c r="P319" s="4"/>
      <c r="Q319" s="4"/>
      <c r="R319" s="4"/>
      <c r="S319" s="4"/>
      <c r="T319" s="4"/>
      <c r="U319" s="4"/>
    </row>
    <row r="320" spans="1:21" ht="14.5" hidden="1" x14ac:dyDescent="0.35">
      <c r="A320" s="4"/>
      <c r="B320" s="4"/>
      <c r="C320" s="4"/>
      <c r="D320" s="4"/>
      <c r="E320" s="4"/>
      <c r="F320" s="4"/>
      <c r="G320" s="4"/>
      <c r="H320" s="4"/>
      <c r="I320" s="4"/>
      <c r="J320" s="4"/>
      <c r="K320" s="4"/>
      <c r="L320" s="4"/>
      <c r="M320" s="4"/>
      <c r="N320" s="4"/>
      <c r="O320" s="4"/>
      <c r="P320" s="4"/>
      <c r="Q320" s="4"/>
      <c r="R320" s="4"/>
      <c r="S320" s="4"/>
      <c r="T320" s="4"/>
      <c r="U320" s="4"/>
    </row>
    <row r="321" spans="1:21" ht="14.5" hidden="1" x14ac:dyDescent="0.35">
      <c r="A321" s="4"/>
      <c r="B321" s="4"/>
      <c r="C321" s="4"/>
      <c r="D321" s="4"/>
      <c r="E321" s="4"/>
      <c r="F321" s="4"/>
      <c r="G321" s="4"/>
      <c r="H321" s="4"/>
      <c r="I321" s="4"/>
      <c r="J321" s="4"/>
      <c r="K321" s="4"/>
      <c r="L321" s="4"/>
      <c r="M321" s="4"/>
      <c r="N321" s="4"/>
      <c r="O321" s="4"/>
      <c r="P321" s="4"/>
      <c r="Q321" s="4"/>
      <c r="R321" s="4"/>
      <c r="S321" s="4"/>
      <c r="T321" s="4"/>
      <c r="U321" s="4"/>
    </row>
    <row r="322" spans="1:21" ht="14.5" hidden="1" x14ac:dyDescent="0.35">
      <c r="A322" s="4"/>
      <c r="B322" s="4"/>
      <c r="C322" s="4"/>
      <c r="D322" s="4"/>
      <c r="E322" s="4"/>
      <c r="F322" s="4"/>
      <c r="G322" s="4"/>
      <c r="H322" s="4"/>
      <c r="I322" s="4"/>
      <c r="J322" s="4"/>
      <c r="K322" s="4"/>
      <c r="L322" s="4"/>
      <c r="M322" s="4"/>
      <c r="N322" s="4"/>
      <c r="O322" s="4"/>
      <c r="P322" s="4"/>
      <c r="Q322" s="4"/>
      <c r="R322" s="4"/>
      <c r="S322" s="4"/>
      <c r="T322" s="4"/>
      <c r="U322" s="4"/>
    </row>
    <row r="323" spans="1:21" ht="14.5" hidden="1" x14ac:dyDescent="0.35">
      <c r="A323" s="4"/>
      <c r="B323" s="4"/>
      <c r="C323" s="4"/>
      <c r="D323" s="4"/>
      <c r="E323" s="4"/>
      <c r="F323" s="4"/>
      <c r="G323" s="4"/>
      <c r="H323" s="4"/>
      <c r="I323" s="4"/>
      <c r="J323" s="4"/>
      <c r="K323" s="4"/>
      <c r="L323" s="4"/>
      <c r="M323" s="4"/>
      <c r="N323" s="4"/>
      <c r="O323" s="4"/>
      <c r="P323" s="4"/>
      <c r="Q323" s="4"/>
      <c r="R323" s="4"/>
      <c r="S323" s="4"/>
      <c r="T323" s="4"/>
      <c r="U323" s="4"/>
    </row>
    <row r="324" spans="1:21" ht="14.5" hidden="1" x14ac:dyDescent="0.35">
      <c r="A324" s="4"/>
      <c r="B324" s="4"/>
      <c r="C324" s="4"/>
      <c r="D324" s="4"/>
      <c r="E324" s="4"/>
      <c r="F324" s="4"/>
      <c r="G324" s="4"/>
      <c r="H324" s="4"/>
      <c r="I324" s="4"/>
      <c r="J324" s="4"/>
      <c r="K324" s="4"/>
      <c r="L324" s="4"/>
      <c r="M324" s="4"/>
      <c r="N324" s="4"/>
      <c r="O324" s="4"/>
      <c r="P324" s="4"/>
      <c r="Q324" s="4"/>
      <c r="R324" s="4"/>
      <c r="S324" s="4"/>
      <c r="T324" s="4"/>
      <c r="U324" s="4"/>
    </row>
    <row r="325" spans="1:21" ht="14.5" hidden="1" x14ac:dyDescent="0.35">
      <c r="A325" s="4"/>
      <c r="B325" s="4"/>
      <c r="C325" s="4"/>
      <c r="D325" s="4"/>
      <c r="E325" s="4"/>
      <c r="F325" s="4"/>
      <c r="G325" s="4"/>
      <c r="H325" s="4"/>
      <c r="I325" s="4"/>
      <c r="J325" s="4"/>
      <c r="K325" s="4"/>
      <c r="L325" s="4"/>
      <c r="M325" s="4"/>
      <c r="N325" s="4"/>
      <c r="O325" s="4"/>
      <c r="P325" s="4"/>
      <c r="Q325" s="4"/>
      <c r="R325" s="4"/>
      <c r="S325" s="4"/>
      <c r="T325" s="4"/>
      <c r="U325" s="4"/>
    </row>
    <row r="326" spans="1:21" ht="14.5" hidden="1" x14ac:dyDescent="0.35">
      <c r="A326" s="4"/>
      <c r="B326" s="4"/>
      <c r="C326" s="4"/>
      <c r="D326" s="4"/>
      <c r="E326" s="4"/>
      <c r="F326" s="4"/>
      <c r="G326" s="4"/>
      <c r="H326" s="4"/>
      <c r="I326" s="4"/>
      <c r="J326" s="4"/>
      <c r="K326" s="4"/>
      <c r="L326" s="4"/>
      <c r="M326" s="4"/>
      <c r="N326" s="4"/>
      <c r="O326" s="4"/>
      <c r="P326" s="4"/>
      <c r="Q326" s="4"/>
      <c r="R326" s="4"/>
      <c r="S326" s="4"/>
      <c r="T326" s="4"/>
      <c r="U326" s="4"/>
    </row>
    <row r="327" spans="1:21" ht="14.5" hidden="1" x14ac:dyDescent="0.35">
      <c r="A327" s="4"/>
      <c r="B327" s="4"/>
      <c r="C327" s="4"/>
      <c r="D327" s="4"/>
      <c r="E327" s="4"/>
      <c r="F327" s="4"/>
      <c r="G327" s="4"/>
      <c r="H327" s="4"/>
      <c r="I327" s="4"/>
      <c r="J327" s="4"/>
      <c r="K327" s="4"/>
      <c r="L327" s="4"/>
      <c r="M327" s="4"/>
      <c r="N327" s="4"/>
      <c r="O327" s="4"/>
      <c r="P327" s="4"/>
      <c r="Q327" s="4"/>
      <c r="R327" s="4"/>
      <c r="S327" s="4"/>
      <c r="T327" s="4"/>
      <c r="U327" s="4"/>
    </row>
    <row r="328" spans="1:21" ht="14.5" hidden="1" x14ac:dyDescent="0.35">
      <c r="A328" s="4"/>
      <c r="B328" s="4"/>
      <c r="C328" s="4"/>
      <c r="D328" s="4"/>
      <c r="E328" s="4"/>
      <c r="F328" s="4"/>
      <c r="G328" s="4"/>
      <c r="H328" s="4"/>
      <c r="I328" s="4"/>
      <c r="J328" s="4"/>
      <c r="K328" s="4"/>
      <c r="L328" s="4"/>
      <c r="M328" s="4"/>
      <c r="N328" s="4"/>
      <c r="O328" s="4"/>
      <c r="P328" s="4"/>
      <c r="Q328" s="4"/>
      <c r="R328" s="4"/>
      <c r="S328" s="4"/>
      <c r="T328" s="4"/>
      <c r="U328" s="4"/>
    </row>
    <row r="329" spans="1:21" ht="14.5" hidden="1" x14ac:dyDescent="0.35">
      <c r="A329" s="4"/>
      <c r="B329" s="4"/>
      <c r="C329" s="4"/>
      <c r="D329" s="4"/>
      <c r="E329" s="4"/>
      <c r="F329" s="4"/>
      <c r="G329" s="4"/>
      <c r="H329" s="4"/>
      <c r="I329" s="4"/>
      <c r="J329" s="4"/>
      <c r="K329" s="4"/>
      <c r="L329" s="4"/>
      <c r="M329" s="4"/>
      <c r="N329" s="4"/>
      <c r="O329" s="4"/>
      <c r="P329" s="4"/>
      <c r="Q329" s="4"/>
      <c r="R329" s="4"/>
      <c r="S329" s="4"/>
      <c r="T329" s="4"/>
      <c r="U329" s="4"/>
    </row>
    <row r="330" spans="1:21" ht="14.5" hidden="1" x14ac:dyDescent="0.35">
      <c r="A330" s="4"/>
      <c r="B330" s="4"/>
      <c r="C330" s="4"/>
      <c r="D330" s="4"/>
      <c r="E330" s="4"/>
      <c r="F330" s="4"/>
      <c r="G330" s="4"/>
      <c r="H330" s="4"/>
      <c r="I330" s="4"/>
      <c r="J330" s="4"/>
      <c r="K330" s="4"/>
      <c r="L330" s="4"/>
      <c r="M330" s="4"/>
      <c r="N330" s="4"/>
      <c r="O330" s="4"/>
      <c r="P330" s="4"/>
      <c r="Q330" s="4"/>
      <c r="R330" s="4"/>
      <c r="S330" s="4"/>
      <c r="T330" s="4"/>
      <c r="U330" s="4"/>
    </row>
    <row r="331" spans="1:21" ht="14.5" hidden="1" x14ac:dyDescent="0.35">
      <c r="A331" s="4"/>
      <c r="B331" s="4"/>
      <c r="C331" s="4"/>
      <c r="D331" s="4"/>
      <c r="E331" s="4"/>
      <c r="F331" s="4"/>
      <c r="G331" s="4"/>
      <c r="H331" s="4"/>
      <c r="I331" s="4"/>
      <c r="J331" s="4"/>
      <c r="K331" s="4"/>
      <c r="L331" s="4"/>
      <c r="M331" s="4"/>
      <c r="N331" s="4"/>
      <c r="O331" s="4"/>
      <c r="P331" s="4"/>
      <c r="Q331" s="4"/>
      <c r="R331" s="4"/>
      <c r="S331" s="4"/>
      <c r="T331" s="4"/>
      <c r="U331" s="4"/>
    </row>
    <row r="332" spans="1:21" ht="14.5" hidden="1" x14ac:dyDescent="0.35">
      <c r="A332" s="4"/>
      <c r="B332" s="4"/>
      <c r="C332" s="4"/>
      <c r="D332" s="4"/>
      <c r="E332" s="4"/>
      <c r="F332" s="4"/>
      <c r="G332" s="4"/>
      <c r="H332" s="4"/>
      <c r="I332" s="4"/>
      <c r="J332" s="4"/>
      <c r="K332" s="4"/>
      <c r="L332" s="4"/>
      <c r="M332" s="4"/>
      <c r="N332" s="4"/>
      <c r="O332" s="4"/>
      <c r="P332" s="4"/>
      <c r="Q332" s="4"/>
      <c r="R332" s="4"/>
      <c r="S332" s="4"/>
      <c r="T332" s="4"/>
      <c r="U332" s="4"/>
    </row>
    <row r="333" spans="1:21" ht="14.5" hidden="1" x14ac:dyDescent="0.35">
      <c r="A333" s="4"/>
      <c r="B333" s="4"/>
      <c r="C333" s="4"/>
      <c r="D333" s="4"/>
      <c r="E333" s="4"/>
      <c r="F333" s="4"/>
      <c r="G333" s="4"/>
      <c r="H333" s="4"/>
      <c r="I333" s="4"/>
      <c r="J333" s="4"/>
      <c r="K333" s="4"/>
      <c r="L333" s="4"/>
      <c r="M333" s="4"/>
      <c r="N333" s="4"/>
      <c r="O333" s="4"/>
      <c r="P333" s="4"/>
      <c r="Q333" s="4"/>
      <c r="R333" s="4"/>
      <c r="S333" s="4"/>
      <c r="T333" s="4"/>
      <c r="U333" s="4"/>
    </row>
    <row r="334" spans="1:21" ht="14.5" hidden="1" x14ac:dyDescent="0.35">
      <c r="A334" s="4"/>
      <c r="B334" s="4"/>
      <c r="C334" s="4"/>
      <c r="D334" s="4"/>
      <c r="E334" s="4"/>
      <c r="F334" s="4"/>
      <c r="G334" s="4"/>
      <c r="H334" s="4"/>
      <c r="I334" s="4"/>
      <c r="J334" s="4"/>
      <c r="K334" s="4"/>
      <c r="L334" s="4"/>
      <c r="M334" s="4"/>
      <c r="N334" s="4"/>
      <c r="O334" s="4"/>
      <c r="P334" s="4"/>
      <c r="Q334" s="4"/>
      <c r="R334" s="4"/>
      <c r="S334" s="4"/>
      <c r="T334" s="4"/>
      <c r="U334" s="4"/>
    </row>
    <row r="335" spans="1:21" ht="14.5" hidden="1" x14ac:dyDescent="0.35">
      <c r="A335" s="4"/>
      <c r="B335" s="4"/>
      <c r="C335" s="4"/>
      <c r="D335" s="4"/>
      <c r="E335" s="4"/>
      <c r="F335" s="4"/>
      <c r="G335" s="4"/>
      <c r="H335" s="4"/>
      <c r="I335" s="4"/>
      <c r="J335" s="4"/>
      <c r="K335" s="4"/>
      <c r="L335" s="4"/>
      <c r="M335" s="4"/>
      <c r="N335" s="4"/>
      <c r="O335" s="4"/>
      <c r="P335" s="4"/>
      <c r="Q335" s="4"/>
      <c r="R335" s="4"/>
      <c r="S335" s="4"/>
      <c r="T335" s="4"/>
      <c r="U335" s="4"/>
    </row>
    <row r="336" spans="1:21" ht="14.5" hidden="1" x14ac:dyDescent="0.35">
      <c r="A336" s="4"/>
      <c r="B336" s="4"/>
      <c r="C336" s="4"/>
      <c r="D336" s="4"/>
      <c r="E336" s="4"/>
      <c r="F336" s="4"/>
      <c r="G336" s="4"/>
      <c r="H336" s="4"/>
      <c r="I336" s="4"/>
      <c r="J336" s="4"/>
      <c r="K336" s="4"/>
      <c r="L336" s="4"/>
      <c r="M336" s="4"/>
      <c r="N336" s="4"/>
      <c r="O336" s="4"/>
      <c r="P336" s="4"/>
      <c r="Q336" s="4"/>
      <c r="R336" s="4"/>
      <c r="S336" s="4"/>
      <c r="T336" s="4"/>
      <c r="U336" s="4"/>
    </row>
    <row r="337" spans="1:21" ht="14.5" hidden="1" x14ac:dyDescent="0.35">
      <c r="A337" s="4"/>
      <c r="B337" s="4"/>
      <c r="C337" s="4"/>
      <c r="D337" s="4"/>
      <c r="E337" s="4"/>
      <c r="F337" s="4"/>
      <c r="G337" s="4"/>
      <c r="H337" s="4"/>
      <c r="I337" s="4"/>
      <c r="J337" s="4"/>
      <c r="K337" s="4"/>
      <c r="L337" s="4"/>
      <c r="M337" s="4"/>
      <c r="N337" s="4"/>
      <c r="O337" s="4"/>
      <c r="P337" s="4"/>
      <c r="Q337" s="4"/>
      <c r="R337" s="4"/>
      <c r="S337" s="4"/>
      <c r="T337" s="4"/>
      <c r="U337" s="4"/>
    </row>
    <row r="338" spans="1:21" ht="14.5" hidden="1" x14ac:dyDescent="0.35">
      <c r="A338" s="4"/>
      <c r="B338" s="4"/>
      <c r="C338" s="4"/>
      <c r="D338" s="4"/>
      <c r="E338" s="4"/>
      <c r="F338" s="4"/>
      <c r="G338" s="4"/>
      <c r="H338" s="4"/>
      <c r="I338" s="4"/>
      <c r="J338" s="4"/>
      <c r="K338" s="4"/>
      <c r="L338" s="4"/>
      <c r="M338" s="4"/>
      <c r="N338" s="4"/>
      <c r="O338" s="4"/>
      <c r="P338" s="4"/>
      <c r="Q338" s="4"/>
      <c r="R338" s="4"/>
      <c r="S338" s="4"/>
      <c r="T338" s="4"/>
      <c r="U338" s="4"/>
    </row>
    <row r="339" spans="1:21" ht="14.5" hidden="1" x14ac:dyDescent="0.35">
      <c r="A339" s="4"/>
      <c r="B339" s="4"/>
      <c r="C339" s="4"/>
      <c r="D339" s="4"/>
      <c r="E339" s="4"/>
      <c r="F339" s="4"/>
      <c r="G339" s="4"/>
      <c r="H339" s="4"/>
      <c r="I339" s="4"/>
      <c r="J339" s="4"/>
      <c r="K339" s="4"/>
      <c r="L339" s="4"/>
      <c r="M339" s="4"/>
      <c r="N339" s="4"/>
      <c r="O339" s="4"/>
      <c r="P339" s="4"/>
      <c r="Q339" s="4"/>
      <c r="R339" s="4"/>
      <c r="S339" s="4"/>
      <c r="T339" s="4"/>
      <c r="U339" s="4"/>
    </row>
    <row r="340" spans="1:21" ht="14.5" hidden="1" x14ac:dyDescent="0.35">
      <c r="A340" s="4"/>
      <c r="B340" s="4"/>
      <c r="C340" s="4"/>
      <c r="D340" s="4"/>
      <c r="E340" s="4"/>
      <c r="F340" s="4"/>
      <c r="G340" s="4"/>
      <c r="H340" s="4"/>
      <c r="I340" s="4"/>
      <c r="J340" s="4"/>
      <c r="K340" s="4"/>
      <c r="L340" s="4"/>
      <c r="M340" s="4"/>
      <c r="N340" s="4"/>
      <c r="O340" s="4"/>
      <c r="P340" s="4"/>
      <c r="Q340" s="4"/>
      <c r="R340" s="4"/>
      <c r="S340" s="4"/>
      <c r="T340" s="4"/>
      <c r="U340" s="4"/>
    </row>
    <row r="341" spans="1:21" ht="14.5" hidden="1" x14ac:dyDescent="0.35">
      <c r="A341" s="4"/>
      <c r="B341" s="4"/>
      <c r="C341" s="4"/>
      <c r="D341" s="4"/>
      <c r="E341" s="4"/>
      <c r="F341" s="4"/>
      <c r="G341" s="4"/>
      <c r="H341" s="4"/>
      <c r="I341" s="4"/>
      <c r="J341" s="4"/>
      <c r="K341" s="4"/>
      <c r="L341" s="4"/>
      <c r="M341" s="4"/>
      <c r="N341" s="4"/>
      <c r="O341" s="4"/>
      <c r="P341" s="4"/>
      <c r="Q341" s="4"/>
      <c r="R341" s="4"/>
      <c r="S341" s="4"/>
      <c r="T341" s="4"/>
      <c r="U341" s="4"/>
    </row>
    <row r="342" spans="1:21" ht="14.5" hidden="1" x14ac:dyDescent="0.35">
      <c r="A342" s="4"/>
      <c r="B342" s="4"/>
      <c r="C342" s="4"/>
      <c r="D342" s="4"/>
      <c r="E342" s="4"/>
      <c r="F342" s="4"/>
      <c r="G342" s="4"/>
      <c r="H342" s="4"/>
      <c r="I342" s="4"/>
      <c r="J342" s="4"/>
      <c r="K342" s="4"/>
      <c r="L342" s="4"/>
      <c r="M342" s="4"/>
      <c r="N342" s="4"/>
      <c r="O342" s="4"/>
      <c r="P342" s="4"/>
      <c r="Q342" s="4"/>
      <c r="R342" s="4"/>
      <c r="S342" s="4"/>
      <c r="T342" s="4"/>
      <c r="U342" s="4"/>
    </row>
    <row r="343" spans="1:21" ht="14.5" hidden="1" x14ac:dyDescent="0.35">
      <c r="A343" s="4"/>
      <c r="B343" s="4"/>
      <c r="C343" s="4"/>
      <c r="D343" s="4"/>
      <c r="E343" s="4"/>
      <c r="F343" s="4"/>
      <c r="G343" s="4"/>
      <c r="H343" s="4"/>
      <c r="I343" s="4"/>
      <c r="J343" s="4"/>
      <c r="K343" s="4"/>
      <c r="L343" s="4"/>
      <c r="M343" s="4"/>
      <c r="N343" s="4"/>
      <c r="O343" s="4"/>
      <c r="P343" s="4"/>
      <c r="Q343" s="4"/>
      <c r="R343" s="4"/>
      <c r="S343" s="4"/>
      <c r="T343" s="4"/>
      <c r="U343" s="4"/>
    </row>
    <row r="344" spans="1:21" ht="14.5" hidden="1" x14ac:dyDescent="0.35">
      <c r="A344" s="4"/>
      <c r="B344" s="4"/>
      <c r="C344" s="4"/>
      <c r="D344" s="4"/>
      <c r="E344" s="4"/>
      <c r="F344" s="4"/>
      <c r="G344" s="4"/>
      <c r="H344" s="4"/>
      <c r="I344" s="4"/>
      <c r="J344" s="4"/>
      <c r="K344" s="4"/>
      <c r="L344" s="4"/>
      <c r="M344" s="4"/>
      <c r="N344" s="4"/>
      <c r="O344" s="4"/>
      <c r="P344" s="4"/>
      <c r="Q344" s="4"/>
      <c r="R344" s="4"/>
      <c r="S344" s="4"/>
      <c r="T344" s="4"/>
      <c r="U344" s="4"/>
    </row>
    <row r="345" spans="1:21" ht="14.5" hidden="1" x14ac:dyDescent="0.35">
      <c r="A345" s="4"/>
      <c r="B345" s="4"/>
      <c r="C345" s="4"/>
      <c r="D345" s="4"/>
      <c r="E345" s="4"/>
      <c r="F345" s="4"/>
      <c r="G345" s="4"/>
      <c r="H345" s="4"/>
      <c r="I345" s="4"/>
      <c r="J345" s="4"/>
      <c r="K345" s="4"/>
      <c r="L345" s="4"/>
      <c r="M345" s="4"/>
      <c r="N345" s="4"/>
      <c r="O345" s="4"/>
      <c r="P345" s="4"/>
      <c r="Q345" s="4"/>
      <c r="R345" s="4"/>
      <c r="S345" s="4"/>
      <c r="T345" s="4"/>
      <c r="U345" s="4"/>
    </row>
    <row r="346" spans="1:21" ht="14.5" hidden="1" x14ac:dyDescent="0.35">
      <c r="A346" s="4"/>
      <c r="B346" s="4"/>
      <c r="C346" s="4"/>
      <c r="D346" s="4"/>
      <c r="E346" s="4"/>
      <c r="F346" s="4"/>
      <c r="G346" s="4"/>
      <c r="H346" s="4"/>
      <c r="I346" s="4"/>
      <c r="J346" s="4"/>
      <c r="K346" s="4"/>
      <c r="L346" s="4"/>
      <c r="M346" s="4"/>
      <c r="N346" s="4"/>
      <c r="O346" s="4"/>
      <c r="P346" s="4"/>
      <c r="Q346" s="4"/>
      <c r="R346" s="4"/>
      <c r="S346" s="4"/>
      <c r="T346" s="4"/>
      <c r="U346" s="4"/>
    </row>
    <row r="347" spans="1:21" ht="14.5" hidden="1" x14ac:dyDescent="0.35">
      <c r="A347" s="4"/>
      <c r="B347" s="4"/>
      <c r="C347" s="4"/>
      <c r="D347" s="4"/>
      <c r="E347" s="4"/>
      <c r="F347" s="4"/>
      <c r="G347" s="4"/>
      <c r="H347" s="4"/>
      <c r="I347" s="4"/>
      <c r="J347" s="4"/>
      <c r="K347" s="4"/>
      <c r="L347" s="4"/>
      <c r="M347" s="4"/>
      <c r="N347" s="4"/>
      <c r="O347" s="4"/>
      <c r="P347" s="4"/>
      <c r="Q347" s="4"/>
      <c r="R347" s="4"/>
      <c r="S347" s="4"/>
      <c r="T347" s="4"/>
      <c r="U347" s="4"/>
    </row>
    <row r="348" spans="1:21" ht="14.5" hidden="1" x14ac:dyDescent="0.35">
      <c r="A348" s="4"/>
      <c r="B348" s="4"/>
      <c r="C348" s="4"/>
      <c r="D348" s="4"/>
      <c r="E348" s="4"/>
      <c r="F348" s="4"/>
      <c r="G348" s="4"/>
      <c r="H348" s="4"/>
      <c r="I348" s="4"/>
      <c r="J348" s="4"/>
      <c r="K348" s="4"/>
      <c r="L348" s="4"/>
      <c r="M348" s="4"/>
      <c r="N348" s="4"/>
      <c r="O348" s="4"/>
      <c r="P348" s="4"/>
      <c r="Q348" s="4"/>
      <c r="R348" s="4"/>
      <c r="S348" s="4"/>
      <c r="T348" s="4"/>
      <c r="U348" s="4"/>
    </row>
    <row r="349" spans="1:21" ht="14.5" hidden="1" x14ac:dyDescent="0.35">
      <c r="A349" s="4"/>
      <c r="B349" s="4"/>
      <c r="C349" s="4"/>
      <c r="D349" s="4"/>
      <c r="E349" s="4"/>
      <c r="F349" s="4"/>
      <c r="G349" s="4"/>
      <c r="H349" s="4"/>
      <c r="I349" s="4"/>
      <c r="J349" s="4"/>
      <c r="K349" s="4"/>
      <c r="L349" s="4"/>
      <c r="M349" s="4"/>
      <c r="N349" s="4"/>
      <c r="O349" s="4"/>
      <c r="P349" s="4"/>
      <c r="Q349" s="4"/>
      <c r="R349" s="4"/>
      <c r="S349" s="4"/>
      <c r="T349" s="4"/>
      <c r="U349" s="4"/>
    </row>
    <row r="350" spans="1:21" ht="14.5" hidden="1" x14ac:dyDescent="0.35">
      <c r="A350" s="4"/>
      <c r="B350" s="4"/>
      <c r="C350" s="4"/>
      <c r="D350" s="4"/>
      <c r="E350" s="4"/>
      <c r="F350" s="4"/>
      <c r="G350" s="4"/>
      <c r="H350" s="4"/>
      <c r="I350" s="4"/>
      <c r="J350" s="4"/>
      <c r="K350" s="4"/>
      <c r="L350" s="4"/>
      <c r="M350" s="4"/>
      <c r="N350" s="4"/>
      <c r="O350" s="4"/>
      <c r="P350" s="4"/>
      <c r="Q350" s="4"/>
      <c r="R350" s="4"/>
      <c r="S350" s="4"/>
      <c r="T350" s="4"/>
      <c r="U350" s="4"/>
    </row>
    <row r="351" spans="1:21" ht="14.5" hidden="1" x14ac:dyDescent="0.35">
      <c r="A351" s="4"/>
      <c r="B351" s="4"/>
      <c r="C351" s="4"/>
      <c r="D351" s="4"/>
      <c r="E351" s="4"/>
      <c r="F351" s="4"/>
      <c r="G351" s="4"/>
      <c r="H351" s="4"/>
      <c r="I351" s="4"/>
      <c r="J351" s="4"/>
      <c r="K351" s="4"/>
      <c r="L351" s="4"/>
      <c r="M351" s="4"/>
      <c r="N351" s="4"/>
      <c r="O351" s="4"/>
      <c r="P351" s="4"/>
      <c r="Q351" s="4"/>
      <c r="R351" s="4"/>
      <c r="S351" s="4"/>
      <c r="T351" s="4"/>
      <c r="U351" s="4"/>
    </row>
    <row r="352" spans="1:21" ht="14.5" hidden="1" x14ac:dyDescent="0.35">
      <c r="A352" s="4"/>
      <c r="B352" s="4"/>
      <c r="C352" s="4"/>
      <c r="D352" s="4"/>
      <c r="E352" s="4"/>
      <c r="F352" s="4"/>
      <c r="G352" s="4"/>
      <c r="H352" s="4"/>
      <c r="I352" s="4"/>
      <c r="J352" s="4"/>
      <c r="K352" s="4"/>
      <c r="L352" s="4"/>
      <c r="M352" s="4"/>
      <c r="N352" s="4"/>
      <c r="O352" s="4"/>
      <c r="P352" s="4"/>
      <c r="Q352" s="4"/>
      <c r="R352" s="4"/>
      <c r="S352" s="4"/>
      <c r="T352" s="4"/>
      <c r="U352" s="4"/>
    </row>
    <row r="353" spans="1:21" ht="14.5" hidden="1" x14ac:dyDescent="0.35">
      <c r="A353" s="4"/>
      <c r="B353" s="4"/>
      <c r="C353" s="4"/>
      <c r="D353" s="4"/>
      <c r="E353" s="4"/>
      <c r="F353" s="4"/>
      <c r="G353" s="4"/>
      <c r="H353" s="4"/>
      <c r="I353" s="4"/>
      <c r="J353" s="4"/>
      <c r="K353" s="4"/>
      <c r="L353" s="4"/>
      <c r="M353" s="4"/>
      <c r="N353" s="4"/>
      <c r="O353" s="4"/>
      <c r="P353" s="4"/>
      <c r="Q353" s="4"/>
      <c r="R353" s="4"/>
      <c r="S353" s="4"/>
      <c r="T353" s="4"/>
      <c r="U353" s="4"/>
    </row>
    <row r="354" spans="1:21" ht="14.5" hidden="1" x14ac:dyDescent="0.35">
      <c r="A354" s="4"/>
      <c r="B354" s="4"/>
      <c r="C354" s="4"/>
      <c r="D354" s="4"/>
      <c r="E354" s="4"/>
      <c r="F354" s="4"/>
      <c r="G354" s="4"/>
      <c r="H354" s="4"/>
      <c r="I354" s="4"/>
      <c r="J354" s="4"/>
      <c r="K354" s="4"/>
      <c r="L354" s="4"/>
      <c r="M354" s="4"/>
      <c r="N354" s="4"/>
      <c r="O354" s="4"/>
      <c r="P354" s="4"/>
      <c r="Q354" s="4"/>
      <c r="R354" s="4"/>
      <c r="S354" s="4"/>
      <c r="T354" s="4"/>
      <c r="U354" s="4"/>
    </row>
    <row r="355" spans="1:21" ht="14.5" hidden="1" x14ac:dyDescent="0.35">
      <c r="A355" s="4"/>
      <c r="B355" s="4"/>
      <c r="C355" s="4"/>
      <c r="D355" s="4"/>
      <c r="E355" s="4"/>
      <c r="F355" s="4"/>
      <c r="G355" s="4"/>
      <c r="H355" s="4"/>
      <c r="I355" s="4"/>
      <c r="J355" s="4"/>
      <c r="K355" s="4"/>
      <c r="L355" s="4"/>
      <c r="M355" s="4"/>
      <c r="N355" s="4"/>
      <c r="O355" s="4"/>
      <c r="P355" s="4"/>
      <c r="Q355" s="4"/>
      <c r="R355" s="4"/>
      <c r="S355" s="4"/>
      <c r="T355" s="4"/>
      <c r="U355" s="4"/>
    </row>
    <row r="356" spans="1:21" ht="14.5" hidden="1" x14ac:dyDescent="0.35">
      <c r="A356" s="4"/>
      <c r="B356" s="4"/>
      <c r="C356" s="4"/>
      <c r="D356" s="4"/>
      <c r="E356" s="4"/>
      <c r="F356" s="4"/>
      <c r="G356" s="4"/>
      <c r="H356" s="4"/>
      <c r="I356" s="4"/>
      <c r="J356" s="4"/>
      <c r="K356" s="4"/>
      <c r="L356" s="4"/>
      <c r="M356" s="4"/>
      <c r="N356" s="4"/>
      <c r="O356" s="4"/>
      <c r="P356" s="4"/>
      <c r="Q356" s="4"/>
      <c r="R356" s="4"/>
      <c r="S356" s="4"/>
      <c r="T356" s="4"/>
      <c r="U356" s="4"/>
    </row>
    <row r="357" spans="1:21" ht="14.5" hidden="1" x14ac:dyDescent="0.35">
      <c r="A357" s="4"/>
      <c r="B357" s="4"/>
      <c r="C357" s="4"/>
      <c r="D357" s="4"/>
      <c r="E357" s="4"/>
      <c r="F357" s="4"/>
      <c r="G357" s="4"/>
      <c r="H357" s="4"/>
      <c r="I357" s="4"/>
      <c r="J357" s="4"/>
      <c r="K357" s="4"/>
      <c r="L357" s="4"/>
      <c r="M357" s="4"/>
      <c r="N357" s="4"/>
      <c r="O357" s="4"/>
      <c r="P357" s="4"/>
      <c r="Q357" s="4"/>
      <c r="R357" s="4"/>
      <c r="S357" s="4"/>
      <c r="T357" s="4"/>
      <c r="U357" s="4"/>
    </row>
    <row r="358" spans="1:21" ht="14.5" hidden="1" x14ac:dyDescent="0.35">
      <c r="A358" s="4"/>
      <c r="B358" s="4"/>
      <c r="C358" s="4"/>
      <c r="D358" s="4"/>
      <c r="E358" s="4"/>
      <c r="F358" s="4"/>
      <c r="G358" s="4"/>
      <c r="H358" s="4"/>
      <c r="I358" s="4"/>
      <c r="J358" s="4"/>
      <c r="K358" s="4"/>
      <c r="L358" s="4"/>
      <c r="M358" s="4"/>
      <c r="N358" s="4"/>
      <c r="O358" s="4"/>
      <c r="P358" s="4"/>
      <c r="Q358" s="4"/>
      <c r="R358" s="4"/>
      <c r="S358" s="4"/>
      <c r="T358" s="4"/>
      <c r="U358" s="4"/>
    </row>
    <row r="359" spans="1:21" ht="14.5" hidden="1" x14ac:dyDescent="0.35">
      <c r="A359" s="4"/>
      <c r="B359" s="4"/>
      <c r="C359" s="4"/>
      <c r="D359" s="4"/>
      <c r="E359" s="4"/>
      <c r="F359" s="4"/>
      <c r="G359" s="4"/>
      <c r="H359" s="4"/>
      <c r="I359" s="4"/>
      <c r="J359" s="4"/>
      <c r="K359" s="4"/>
      <c r="L359" s="4"/>
      <c r="M359" s="4"/>
      <c r="N359" s="4"/>
      <c r="O359" s="4"/>
      <c r="P359" s="4"/>
      <c r="Q359" s="4"/>
      <c r="R359" s="4"/>
      <c r="S359" s="4"/>
      <c r="T359" s="4"/>
      <c r="U359" s="4"/>
    </row>
    <row r="360" spans="1:21" ht="14.5" hidden="1" x14ac:dyDescent="0.35">
      <c r="A360" s="4"/>
      <c r="B360" s="4"/>
      <c r="C360" s="4"/>
      <c r="D360" s="4"/>
      <c r="E360" s="4"/>
      <c r="F360" s="4"/>
      <c r="G360" s="4"/>
      <c r="H360" s="4"/>
      <c r="I360" s="4"/>
      <c r="J360" s="4"/>
      <c r="K360" s="4"/>
      <c r="L360" s="4"/>
      <c r="M360" s="4"/>
      <c r="N360" s="4"/>
      <c r="O360" s="4"/>
      <c r="P360" s="4"/>
      <c r="Q360" s="4"/>
      <c r="R360" s="4"/>
      <c r="S360" s="4"/>
      <c r="T360" s="4"/>
      <c r="U360" s="4"/>
    </row>
    <row r="361" spans="1:21" ht="14.5" hidden="1" x14ac:dyDescent="0.35">
      <c r="A361" s="4"/>
      <c r="B361" s="4"/>
      <c r="C361" s="4"/>
      <c r="D361" s="4"/>
      <c r="E361" s="4"/>
      <c r="F361" s="4"/>
      <c r="G361" s="4"/>
      <c r="H361" s="4"/>
      <c r="I361" s="4"/>
      <c r="J361" s="4"/>
      <c r="K361" s="4"/>
      <c r="L361" s="4"/>
      <c r="M361" s="4"/>
      <c r="N361" s="4"/>
      <c r="O361" s="4"/>
      <c r="P361" s="4"/>
      <c r="Q361" s="4"/>
      <c r="R361" s="4"/>
      <c r="S361" s="4"/>
      <c r="T361" s="4"/>
      <c r="U361" s="4"/>
    </row>
    <row r="362" spans="1:21" ht="14.5" hidden="1" x14ac:dyDescent="0.35">
      <c r="A362" s="4"/>
      <c r="B362" s="4"/>
      <c r="C362" s="4"/>
      <c r="D362" s="4"/>
      <c r="E362" s="4"/>
      <c r="F362" s="4"/>
      <c r="G362" s="4"/>
      <c r="H362" s="4"/>
      <c r="I362" s="4"/>
      <c r="J362" s="4"/>
      <c r="K362" s="4"/>
      <c r="L362" s="4"/>
      <c r="M362" s="4"/>
      <c r="N362" s="4"/>
      <c r="O362" s="4"/>
      <c r="P362" s="4"/>
      <c r="Q362" s="4"/>
      <c r="R362" s="4"/>
      <c r="S362" s="4"/>
      <c r="T362" s="4"/>
      <c r="U362" s="4"/>
    </row>
    <row r="363" spans="1:21" ht="14.5" hidden="1" x14ac:dyDescent="0.35">
      <c r="A363" s="4"/>
      <c r="B363" s="4"/>
      <c r="C363" s="4"/>
      <c r="D363" s="4"/>
      <c r="E363" s="4"/>
      <c r="F363" s="4"/>
      <c r="G363" s="4"/>
      <c r="H363" s="4"/>
      <c r="I363" s="4"/>
      <c r="J363" s="4"/>
      <c r="K363" s="4"/>
      <c r="L363" s="4"/>
      <c r="M363" s="4"/>
      <c r="N363" s="4"/>
      <c r="O363" s="4"/>
      <c r="P363" s="4"/>
      <c r="Q363" s="4"/>
      <c r="R363" s="4"/>
      <c r="S363" s="4"/>
      <c r="T363" s="4"/>
      <c r="U363" s="4"/>
    </row>
    <row r="364" spans="1:21" ht="14.5" hidden="1" x14ac:dyDescent="0.35">
      <c r="A364" s="4"/>
      <c r="B364" s="4"/>
      <c r="C364" s="4"/>
      <c r="D364" s="4"/>
      <c r="E364" s="4"/>
      <c r="F364" s="4"/>
      <c r="G364" s="4"/>
      <c r="H364" s="4"/>
      <c r="I364" s="4"/>
      <c r="J364" s="4"/>
      <c r="K364" s="4"/>
      <c r="L364" s="4"/>
      <c r="M364" s="4"/>
      <c r="N364" s="4"/>
      <c r="O364" s="4"/>
      <c r="P364" s="4"/>
      <c r="Q364" s="4"/>
      <c r="R364" s="4"/>
      <c r="S364" s="4"/>
      <c r="T364" s="4"/>
      <c r="U364" s="4"/>
    </row>
    <row r="365" spans="1:21" ht="14.5" hidden="1" x14ac:dyDescent="0.35">
      <c r="A365" s="4"/>
      <c r="B365" s="4"/>
      <c r="C365" s="4"/>
      <c r="D365" s="4"/>
      <c r="E365" s="4"/>
      <c r="F365" s="4"/>
      <c r="G365" s="4"/>
      <c r="H365" s="4"/>
      <c r="I365" s="4"/>
      <c r="J365" s="4"/>
      <c r="K365" s="4"/>
      <c r="L365" s="4"/>
      <c r="M365" s="4"/>
      <c r="N365" s="4"/>
      <c r="O365" s="4"/>
      <c r="P365" s="4"/>
      <c r="Q365" s="4"/>
      <c r="R365" s="4"/>
      <c r="S365" s="4"/>
      <c r="T365" s="4"/>
      <c r="U365" s="4"/>
    </row>
    <row r="366" spans="1:21" ht="14.5" hidden="1" x14ac:dyDescent="0.35">
      <c r="A366" s="4"/>
      <c r="B366" s="4"/>
      <c r="C366" s="4"/>
      <c r="D366" s="4"/>
      <c r="E366" s="4"/>
      <c r="F366" s="4"/>
      <c r="G366" s="4"/>
      <c r="H366" s="4"/>
      <c r="I366" s="4"/>
      <c r="J366" s="4"/>
      <c r="K366" s="4"/>
      <c r="L366" s="4"/>
      <c r="M366" s="4"/>
      <c r="N366" s="4"/>
      <c r="O366" s="4"/>
      <c r="P366" s="4"/>
      <c r="Q366" s="4"/>
      <c r="R366" s="4"/>
      <c r="S366" s="4"/>
      <c r="T366" s="4"/>
      <c r="U366" s="4"/>
    </row>
    <row r="367" spans="1:21" ht="14.5" hidden="1" x14ac:dyDescent="0.35">
      <c r="A367" s="4"/>
      <c r="B367" s="4"/>
      <c r="C367" s="4"/>
      <c r="D367" s="4"/>
      <c r="E367" s="4"/>
      <c r="F367" s="4"/>
      <c r="G367" s="4"/>
      <c r="H367" s="4"/>
      <c r="I367" s="4"/>
      <c r="J367" s="4"/>
      <c r="K367" s="4"/>
      <c r="L367" s="4"/>
      <c r="M367" s="4"/>
      <c r="N367" s="4"/>
      <c r="O367" s="4"/>
      <c r="P367" s="4"/>
      <c r="Q367" s="4"/>
      <c r="R367" s="4"/>
      <c r="S367" s="4"/>
      <c r="T367" s="4"/>
      <c r="U367" s="4"/>
    </row>
    <row r="368" spans="1:21" ht="14.5" hidden="1" x14ac:dyDescent="0.35">
      <c r="A368" s="4"/>
      <c r="B368" s="4"/>
      <c r="C368" s="4"/>
      <c r="D368" s="4"/>
      <c r="E368" s="4"/>
      <c r="F368" s="4"/>
      <c r="G368" s="4"/>
      <c r="H368" s="4"/>
      <c r="I368" s="4"/>
      <c r="J368" s="4"/>
      <c r="K368" s="4"/>
      <c r="L368" s="4"/>
      <c r="M368" s="4"/>
      <c r="N368" s="4"/>
      <c r="O368" s="4"/>
      <c r="P368" s="4"/>
      <c r="Q368" s="4"/>
      <c r="R368" s="4"/>
      <c r="S368" s="4"/>
      <c r="T368" s="4"/>
      <c r="U368" s="4"/>
    </row>
    <row r="369" spans="1:21" ht="14.5" hidden="1" x14ac:dyDescent="0.35">
      <c r="A369" s="4"/>
      <c r="B369" s="4"/>
      <c r="C369" s="4"/>
      <c r="D369" s="4"/>
      <c r="E369" s="4"/>
      <c r="F369" s="4"/>
      <c r="G369" s="4"/>
      <c r="H369" s="4"/>
      <c r="I369" s="4"/>
      <c r="J369" s="4"/>
      <c r="K369" s="4"/>
      <c r="L369" s="4"/>
      <c r="M369" s="4"/>
      <c r="N369" s="4"/>
      <c r="O369" s="4"/>
      <c r="P369" s="4"/>
      <c r="Q369" s="4"/>
      <c r="R369" s="4"/>
      <c r="S369" s="4"/>
      <c r="T369" s="4"/>
      <c r="U369" s="4"/>
    </row>
    <row r="370" spans="1:21" ht="14.5" hidden="1" x14ac:dyDescent="0.35">
      <c r="A370" s="4"/>
      <c r="B370" s="4"/>
      <c r="C370" s="4"/>
      <c r="D370" s="4"/>
      <c r="E370" s="4"/>
      <c r="F370" s="4"/>
      <c r="G370" s="4"/>
      <c r="H370" s="4"/>
      <c r="I370" s="4"/>
      <c r="J370" s="4"/>
      <c r="K370" s="4"/>
      <c r="L370" s="4"/>
      <c r="M370" s="4"/>
      <c r="N370" s="4"/>
      <c r="O370" s="4"/>
      <c r="P370" s="4"/>
      <c r="Q370" s="4"/>
      <c r="R370" s="4"/>
      <c r="S370" s="4"/>
      <c r="T370" s="4"/>
      <c r="U370" s="4"/>
    </row>
    <row r="371" spans="1:21" ht="14.5" hidden="1" x14ac:dyDescent="0.35">
      <c r="A371" s="4"/>
      <c r="B371" s="4"/>
      <c r="C371" s="4"/>
      <c r="D371" s="4"/>
      <c r="E371" s="4"/>
      <c r="F371" s="4"/>
      <c r="G371" s="4"/>
      <c r="H371" s="4"/>
      <c r="I371" s="4"/>
      <c r="J371" s="4"/>
      <c r="K371" s="4"/>
      <c r="L371" s="4"/>
      <c r="M371" s="4"/>
      <c r="N371" s="4"/>
      <c r="O371" s="4"/>
      <c r="P371" s="4"/>
      <c r="Q371" s="4"/>
      <c r="R371" s="4"/>
      <c r="S371" s="4"/>
      <c r="T371" s="4"/>
      <c r="U371" s="4"/>
    </row>
    <row r="372" spans="1:21" ht="14.5" hidden="1" x14ac:dyDescent="0.35">
      <c r="A372" s="4"/>
      <c r="B372" s="4"/>
      <c r="C372" s="4"/>
      <c r="D372" s="4"/>
      <c r="E372" s="4"/>
      <c r="F372" s="4"/>
      <c r="G372" s="4"/>
      <c r="H372" s="4"/>
      <c r="I372" s="4"/>
      <c r="J372" s="4"/>
      <c r="K372" s="4"/>
      <c r="L372" s="4"/>
      <c r="M372" s="4"/>
      <c r="N372" s="4"/>
      <c r="O372" s="4"/>
      <c r="P372" s="4"/>
      <c r="Q372" s="4"/>
      <c r="R372" s="4"/>
      <c r="S372" s="4"/>
      <c r="T372" s="4"/>
      <c r="U372" s="4"/>
    </row>
    <row r="373" spans="1:21" ht="14.5" hidden="1" x14ac:dyDescent="0.35">
      <c r="A373" s="4"/>
      <c r="B373" s="4"/>
      <c r="C373" s="4"/>
      <c r="D373" s="4"/>
      <c r="E373" s="4"/>
      <c r="F373" s="4"/>
      <c r="G373" s="4"/>
      <c r="H373" s="4"/>
      <c r="I373" s="4"/>
      <c r="J373" s="4"/>
      <c r="K373" s="4"/>
      <c r="L373" s="4"/>
      <c r="M373" s="4"/>
      <c r="N373" s="4"/>
      <c r="O373" s="4"/>
      <c r="P373" s="4"/>
      <c r="Q373" s="4"/>
      <c r="R373" s="4"/>
      <c r="S373" s="4"/>
      <c r="T373" s="4"/>
      <c r="U373" s="4"/>
    </row>
    <row r="374" spans="1:21" ht="14.5" hidden="1" x14ac:dyDescent="0.35">
      <c r="A374" s="4"/>
      <c r="B374" s="4"/>
      <c r="C374" s="4"/>
      <c r="D374" s="4"/>
      <c r="E374" s="4"/>
      <c r="F374" s="4"/>
      <c r="G374" s="4"/>
      <c r="H374" s="4"/>
      <c r="I374" s="4"/>
      <c r="J374" s="4"/>
      <c r="K374" s="4"/>
      <c r="L374" s="4"/>
      <c r="M374" s="4"/>
      <c r="N374" s="4"/>
      <c r="O374" s="4"/>
      <c r="P374" s="4"/>
      <c r="Q374" s="4"/>
      <c r="R374" s="4"/>
      <c r="S374" s="4"/>
      <c r="T374" s="4"/>
      <c r="U374" s="4"/>
    </row>
    <row r="375" spans="1:21" ht="14.5" hidden="1" x14ac:dyDescent="0.35">
      <c r="A375" s="4"/>
      <c r="B375" s="4"/>
      <c r="C375" s="4"/>
      <c r="D375" s="4"/>
      <c r="E375" s="4"/>
      <c r="F375" s="4"/>
      <c r="G375" s="4"/>
      <c r="H375" s="4"/>
      <c r="I375" s="4"/>
      <c r="J375" s="4"/>
      <c r="K375" s="4"/>
      <c r="L375" s="4"/>
      <c r="M375" s="4"/>
      <c r="N375" s="4"/>
      <c r="O375" s="4"/>
      <c r="P375" s="4"/>
      <c r="Q375" s="4"/>
      <c r="R375" s="4"/>
      <c r="S375" s="4"/>
      <c r="T375" s="4"/>
      <c r="U375" s="4"/>
    </row>
    <row r="376" spans="1:21" ht="14.5" hidden="1" x14ac:dyDescent="0.35">
      <c r="A376" s="4"/>
      <c r="B376" s="4"/>
      <c r="C376" s="4"/>
      <c r="D376" s="4"/>
      <c r="E376" s="4"/>
      <c r="F376" s="4"/>
      <c r="G376" s="4"/>
      <c r="H376" s="4"/>
      <c r="I376" s="4"/>
      <c r="J376" s="4"/>
      <c r="K376" s="4"/>
      <c r="L376" s="4"/>
      <c r="M376" s="4"/>
      <c r="N376" s="4"/>
      <c r="O376" s="4"/>
      <c r="P376" s="4"/>
      <c r="Q376" s="4"/>
      <c r="R376" s="4"/>
      <c r="S376" s="4"/>
      <c r="T376" s="4"/>
      <c r="U376" s="4"/>
    </row>
    <row r="377" spans="1:21" ht="14.5" hidden="1" x14ac:dyDescent="0.35">
      <c r="A377" s="4"/>
      <c r="B377" s="4"/>
      <c r="C377" s="4"/>
      <c r="D377" s="4"/>
      <c r="E377" s="4"/>
      <c r="F377" s="4"/>
      <c r="G377" s="4"/>
      <c r="H377" s="4"/>
      <c r="I377" s="4"/>
      <c r="J377" s="4"/>
      <c r="K377" s="4"/>
      <c r="L377" s="4"/>
      <c r="M377" s="4"/>
      <c r="N377" s="4"/>
      <c r="O377" s="4"/>
      <c r="P377" s="4"/>
      <c r="Q377" s="4"/>
      <c r="R377" s="4"/>
      <c r="S377" s="4"/>
      <c r="T377" s="4"/>
      <c r="U377" s="4"/>
    </row>
    <row r="378" spans="1:21" ht="14.5" hidden="1" x14ac:dyDescent="0.35">
      <c r="A378" s="4"/>
      <c r="B378" s="4"/>
      <c r="C378" s="4"/>
      <c r="D378" s="4"/>
      <c r="E378" s="4"/>
      <c r="F378" s="4"/>
      <c r="G378" s="4"/>
      <c r="H378" s="4"/>
      <c r="I378" s="4"/>
      <c r="J378" s="4"/>
      <c r="K378" s="4"/>
      <c r="L378" s="4"/>
      <c r="M378" s="4"/>
      <c r="N378" s="4"/>
      <c r="O378" s="4"/>
      <c r="P378" s="4"/>
      <c r="Q378" s="4"/>
      <c r="R378" s="4"/>
      <c r="S378" s="4"/>
      <c r="T378" s="4"/>
      <c r="U378" s="4"/>
    </row>
    <row r="379" spans="1:21" ht="14.5" hidden="1" x14ac:dyDescent="0.35">
      <c r="A379" s="4"/>
      <c r="B379" s="4"/>
      <c r="C379" s="4"/>
      <c r="D379" s="4"/>
      <c r="E379" s="4"/>
      <c r="F379" s="4"/>
      <c r="G379" s="4"/>
      <c r="H379" s="4"/>
      <c r="I379" s="4"/>
      <c r="J379" s="4"/>
      <c r="K379" s="4"/>
      <c r="L379" s="4"/>
      <c r="M379" s="4"/>
      <c r="N379" s="4"/>
      <c r="O379" s="4"/>
      <c r="P379" s="4"/>
      <c r="Q379" s="4"/>
      <c r="R379" s="4"/>
      <c r="S379" s="4"/>
      <c r="T379" s="4"/>
      <c r="U379" s="4"/>
    </row>
    <row r="380" spans="1:21" ht="14.5" hidden="1" x14ac:dyDescent="0.35">
      <c r="A380" s="4"/>
      <c r="B380" s="4"/>
      <c r="C380" s="4"/>
      <c r="D380" s="4"/>
      <c r="E380" s="4"/>
      <c r="F380" s="4"/>
      <c r="G380" s="4"/>
      <c r="H380" s="4"/>
      <c r="I380" s="4"/>
      <c r="J380" s="4"/>
      <c r="K380" s="4"/>
      <c r="L380" s="4"/>
      <c r="M380" s="4"/>
      <c r="N380" s="4"/>
      <c r="O380" s="4"/>
      <c r="P380" s="4"/>
      <c r="Q380" s="4"/>
      <c r="R380" s="4"/>
      <c r="S380" s="4"/>
      <c r="T380" s="4"/>
      <c r="U380" s="4"/>
    </row>
    <row r="381" spans="1:21" ht="14.5" hidden="1" x14ac:dyDescent="0.35">
      <c r="A381" s="4"/>
      <c r="B381" s="4"/>
      <c r="C381" s="4"/>
      <c r="D381" s="4"/>
      <c r="E381" s="4"/>
      <c r="F381" s="4"/>
      <c r="G381" s="4"/>
      <c r="H381" s="4"/>
      <c r="I381" s="4"/>
      <c r="J381" s="4"/>
      <c r="K381" s="4"/>
      <c r="L381" s="4"/>
      <c r="M381" s="4"/>
      <c r="N381" s="4"/>
      <c r="O381" s="4"/>
      <c r="P381" s="4"/>
      <c r="Q381" s="4"/>
      <c r="R381" s="4"/>
      <c r="S381" s="4"/>
      <c r="T381" s="4"/>
      <c r="U381" s="4"/>
    </row>
    <row r="382" spans="1:21" ht="14.5" hidden="1" x14ac:dyDescent="0.35">
      <c r="A382" s="4"/>
      <c r="B382" s="4"/>
      <c r="C382" s="4"/>
      <c r="D382" s="4"/>
      <c r="E382" s="4"/>
      <c r="F382" s="4"/>
      <c r="G382" s="4"/>
      <c r="H382" s="4"/>
      <c r="I382" s="4"/>
      <c r="J382" s="4"/>
      <c r="K382" s="4"/>
      <c r="L382" s="4"/>
      <c r="M382" s="4"/>
      <c r="N382" s="4"/>
      <c r="O382" s="4"/>
      <c r="P382" s="4"/>
      <c r="Q382" s="4"/>
      <c r="R382" s="4"/>
      <c r="S382" s="4"/>
      <c r="T382" s="4"/>
      <c r="U382" s="4"/>
    </row>
    <row r="383" spans="1:21" ht="14.5" hidden="1" x14ac:dyDescent="0.35">
      <c r="A383" s="4"/>
      <c r="B383" s="4"/>
      <c r="C383" s="4"/>
      <c r="D383" s="4"/>
      <c r="E383" s="4"/>
      <c r="F383" s="4"/>
      <c r="G383" s="4"/>
      <c r="H383" s="4"/>
      <c r="I383" s="4"/>
      <c r="J383" s="4"/>
      <c r="K383" s="4"/>
      <c r="L383" s="4"/>
      <c r="M383" s="4"/>
      <c r="N383" s="4"/>
      <c r="O383" s="4"/>
      <c r="P383" s="4"/>
      <c r="Q383" s="4"/>
      <c r="R383" s="4"/>
      <c r="S383" s="4"/>
      <c r="T383" s="4"/>
      <c r="U383" s="4"/>
    </row>
    <row r="384" spans="1:21" ht="14.5" hidden="1" x14ac:dyDescent="0.35">
      <c r="A384" s="4"/>
      <c r="B384" s="4"/>
      <c r="C384" s="4"/>
      <c r="D384" s="4"/>
      <c r="E384" s="4"/>
      <c r="F384" s="4"/>
      <c r="G384" s="4"/>
      <c r="H384" s="4"/>
      <c r="I384" s="4"/>
      <c r="J384" s="4"/>
      <c r="K384" s="4"/>
      <c r="L384" s="4"/>
      <c r="M384" s="4"/>
      <c r="N384" s="4"/>
      <c r="O384" s="4"/>
      <c r="P384" s="4"/>
      <c r="Q384" s="4"/>
      <c r="R384" s="4"/>
      <c r="S384" s="4"/>
      <c r="T384" s="4"/>
      <c r="U384" s="4"/>
    </row>
    <row r="385" spans="1:21" ht="14.5" hidden="1" x14ac:dyDescent="0.35">
      <c r="A385" s="4"/>
      <c r="B385" s="4"/>
      <c r="C385" s="4"/>
      <c r="D385" s="4"/>
      <c r="E385" s="4"/>
      <c r="F385" s="4"/>
      <c r="G385" s="4"/>
      <c r="H385" s="4"/>
      <c r="I385" s="4"/>
      <c r="J385" s="4"/>
      <c r="K385" s="4"/>
      <c r="L385" s="4"/>
      <c r="M385" s="4"/>
      <c r="N385" s="4"/>
      <c r="O385" s="4"/>
      <c r="P385" s="4"/>
      <c r="Q385" s="4"/>
      <c r="R385" s="4"/>
      <c r="S385" s="4"/>
      <c r="T385" s="4"/>
      <c r="U385" s="4"/>
    </row>
    <row r="386" spans="1:21" ht="14.5" hidden="1" x14ac:dyDescent="0.35">
      <c r="A386" s="4"/>
      <c r="B386" s="4"/>
      <c r="C386" s="4"/>
      <c r="D386" s="4"/>
      <c r="E386" s="4"/>
      <c r="F386" s="4"/>
      <c r="G386" s="4"/>
      <c r="H386" s="4"/>
      <c r="I386" s="4"/>
      <c r="J386" s="4"/>
      <c r="K386" s="4"/>
      <c r="L386" s="4"/>
      <c r="M386" s="4"/>
      <c r="N386" s="4"/>
      <c r="O386" s="4"/>
      <c r="P386" s="4"/>
      <c r="Q386" s="4"/>
      <c r="R386" s="4"/>
      <c r="S386" s="4"/>
      <c r="T386" s="4"/>
      <c r="U386" s="4"/>
    </row>
    <row r="387" spans="1:21" ht="14.5" hidden="1" x14ac:dyDescent="0.35">
      <c r="A387" s="4"/>
      <c r="B387" s="4"/>
      <c r="C387" s="4"/>
      <c r="D387" s="4"/>
      <c r="E387" s="4"/>
      <c r="F387" s="4"/>
      <c r="G387" s="4"/>
      <c r="H387" s="4"/>
      <c r="I387" s="4"/>
      <c r="J387" s="4"/>
      <c r="K387" s="4"/>
      <c r="L387" s="4"/>
      <c r="M387" s="4"/>
      <c r="N387" s="4"/>
      <c r="O387" s="4"/>
      <c r="P387" s="4"/>
      <c r="Q387" s="4"/>
      <c r="R387" s="4"/>
      <c r="S387" s="4"/>
      <c r="T387" s="4"/>
      <c r="U387" s="4"/>
    </row>
    <row r="388" spans="1:21" ht="14.5" hidden="1" x14ac:dyDescent="0.35">
      <c r="A388" s="4"/>
      <c r="B388" s="4"/>
      <c r="C388" s="4"/>
      <c r="D388" s="4"/>
      <c r="E388" s="4"/>
      <c r="F388" s="4"/>
      <c r="G388" s="4"/>
      <c r="H388" s="4"/>
      <c r="I388" s="4"/>
      <c r="J388" s="4"/>
      <c r="K388" s="4"/>
      <c r="L388" s="4"/>
      <c r="M388" s="4"/>
      <c r="N388" s="4"/>
      <c r="O388" s="4"/>
      <c r="P388" s="4"/>
      <c r="Q388" s="4"/>
      <c r="R388" s="4"/>
      <c r="S388" s="4"/>
      <c r="T388" s="4"/>
      <c r="U388" s="4"/>
    </row>
    <row r="389" spans="1:21" ht="14.5" hidden="1" x14ac:dyDescent="0.35">
      <c r="A389" s="4"/>
      <c r="B389" s="4"/>
      <c r="C389" s="4"/>
      <c r="D389" s="4"/>
      <c r="E389" s="4"/>
      <c r="F389" s="4"/>
      <c r="G389" s="4"/>
      <c r="H389" s="4"/>
      <c r="I389" s="4"/>
      <c r="J389" s="4"/>
      <c r="K389" s="4"/>
      <c r="L389" s="4"/>
      <c r="M389" s="4"/>
      <c r="N389" s="4"/>
      <c r="O389" s="4"/>
      <c r="P389" s="4"/>
      <c r="Q389" s="4"/>
      <c r="R389" s="4"/>
      <c r="S389" s="4"/>
      <c r="T389" s="4"/>
      <c r="U389" s="4"/>
    </row>
    <row r="390" spans="1:21" ht="14.5" hidden="1" x14ac:dyDescent="0.35">
      <c r="A390" s="4"/>
      <c r="B390" s="4"/>
      <c r="C390" s="4"/>
      <c r="D390" s="4"/>
      <c r="E390" s="4"/>
      <c r="F390" s="4"/>
      <c r="G390" s="4"/>
      <c r="H390" s="4"/>
      <c r="I390" s="4"/>
      <c r="J390" s="4"/>
      <c r="K390" s="4"/>
      <c r="L390" s="4"/>
      <c r="M390" s="4"/>
      <c r="N390" s="4"/>
      <c r="O390" s="4"/>
      <c r="P390" s="4"/>
      <c r="Q390" s="4"/>
      <c r="R390" s="4"/>
      <c r="S390" s="4"/>
      <c r="T390" s="4"/>
      <c r="U390" s="4"/>
    </row>
    <row r="391" spans="1:21" ht="14.5" hidden="1" x14ac:dyDescent="0.35">
      <c r="A391" s="4"/>
      <c r="B391" s="4"/>
      <c r="C391" s="4"/>
      <c r="D391" s="4"/>
      <c r="E391" s="4"/>
      <c r="F391" s="4"/>
      <c r="G391" s="4"/>
      <c r="H391" s="4"/>
      <c r="I391" s="4"/>
      <c r="J391" s="4"/>
      <c r="K391" s="4"/>
      <c r="L391" s="4"/>
      <c r="M391" s="4"/>
      <c r="N391" s="4"/>
      <c r="O391" s="4"/>
      <c r="P391" s="4"/>
      <c r="Q391" s="4"/>
      <c r="R391" s="4"/>
      <c r="S391" s="4"/>
      <c r="T391" s="4"/>
      <c r="U391" s="4"/>
    </row>
    <row r="392" spans="1:21" ht="14.5" hidden="1" x14ac:dyDescent="0.35">
      <c r="A392" s="4"/>
      <c r="B392" s="4"/>
      <c r="C392" s="4"/>
      <c r="D392" s="4"/>
      <c r="E392" s="4"/>
      <c r="F392" s="4"/>
      <c r="G392" s="4"/>
      <c r="H392" s="4"/>
      <c r="I392" s="4"/>
      <c r="J392" s="4"/>
      <c r="K392" s="4"/>
      <c r="L392" s="4"/>
      <c r="M392" s="4"/>
      <c r="N392" s="4"/>
      <c r="O392" s="4"/>
      <c r="P392" s="4"/>
      <c r="Q392" s="4"/>
      <c r="R392" s="4"/>
      <c r="S392" s="4"/>
      <c r="T392" s="4"/>
      <c r="U392" s="4"/>
    </row>
    <row r="393" spans="1:21" ht="14.5" hidden="1" x14ac:dyDescent="0.35">
      <c r="A393" s="4"/>
      <c r="B393" s="4"/>
      <c r="C393" s="4"/>
      <c r="D393" s="4"/>
      <c r="E393" s="4"/>
      <c r="F393" s="4"/>
      <c r="G393" s="4"/>
      <c r="H393" s="4"/>
      <c r="I393" s="4"/>
      <c r="J393" s="4"/>
      <c r="K393" s="4"/>
      <c r="L393" s="4"/>
      <c r="M393" s="4"/>
      <c r="N393" s="4"/>
      <c r="O393" s="4"/>
      <c r="P393" s="4"/>
      <c r="Q393" s="4"/>
      <c r="R393" s="4"/>
      <c r="S393" s="4"/>
      <c r="T393" s="4"/>
      <c r="U393" s="4"/>
    </row>
    <row r="394" spans="1:21" ht="14.5" hidden="1" x14ac:dyDescent="0.35">
      <c r="A394" s="4"/>
      <c r="B394" s="4"/>
      <c r="C394" s="4"/>
      <c r="D394" s="4"/>
      <c r="E394" s="4"/>
      <c r="F394" s="4"/>
      <c r="G394" s="4"/>
      <c r="H394" s="4"/>
      <c r="I394" s="4"/>
      <c r="J394" s="4"/>
      <c r="K394" s="4"/>
      <c r="L394" s="4"/>
      <c r="M394" s="4"/>
      <c r="N394" s="4"/>
      <c r="O394" s="4"/>
      <c r="P394" s="4"/>
      <c r="Q394" s="4"/>
      <c r="R394" s="4"/>
      <c r="S394" s="4"/>
      <c r="T394" s="4"/>
      <c r="U394" s="4"/>
    </row>
    <row r="395" spans="1:21" ht="14.5" hidden="1" x14ac:dyDescent="0.35">
      <c r="A395" s="4"/>
      <c r="B395" s="4"/>
      <c r="C395" s="4"/>
      <c r="D395" s="4"/>
      <c r="E395" s="4"/>
      <c r="F395" s="4"/>
      <c r="G395" s="4"/>
      <c r="H395" s="4"/>
      <c r="I395" s="4"/>
      <c r="J395" s="4"/>
      <c r="K395" s="4"/>
      <c r="L395" s="4"/>
      <c r="M395" s="4"/>
      <c r="N395" s="4"/>
      <c r="O395" s="4"/>
      <c r="P395" s="4"/>
      <c r="Q395" s="4"/>
      <c r="R395" s="4"/>
      <c r="S395" s="4"/>
      <c r="T395" s="4"/>
      <c r="U395" s="4"/>
    </row>
    <row r="396" spans="1:21" ht="14.5" hidden="1" x14ac:dyDescent="0.35">
      <c r="A396" s="4"/>
      <c r="B396" s="4"/>
      <c r="C396" s="4"/>
      <c r="D396" s="4"/>
      <c r="E396" s="4"/>
      <c r="F396" s="4"/>
      <c r="G396" s="4"/>
      <c r="H396" s="4"/>
      <c r="I396" s="4"/>
      <c r="J396" s="4"/>
      <c r="K396" s="4"/>
      <c r="L396" s="4"/>
      <c r="M396" s="4"/>
      <c r="N396" s="4"/>
      <c r="O396" s="4"/>
      <c r="P396" s="4"/>
      <c r="Q396" s="4"/>
      <c r="R396" s="4"/>
      <c r="S396" s="4"/>
      <c r="T396" s="4"/>
      <c r="U396" s="4"/>
    </row>
    <row r="397" spans="1:21" ht="14.5" hidden="1" x14ac:dyDescent="0.35">
      <c r="A397" s="4"/>
      <c r="B397" s="4"/>
      <c r="C397" s="4"/>
      <c r="D397" s="4"/>
      <c r="E397" s="4"/>
      <c r="F397" s="4"/>
      <c r="G397" s="4"/>
      <c r="H397" s="4"/>
      <c r="I397" s="4"/>
      <c r="J397" s="4"/>
      <c r="K397" s="4"/>
      <c r="L397" s="4"/>
      <c r="M397" s="4"/>
      <c r="N397" s="4"/>
      <c r="O397" s="4"/>
      <c r="P397" s="4"/>
      <c r="Q397" s="4"/>
      <c r="R397" s="4"/>
      <c r="S397" s="4"/>
      <c r="T397" s="4"/>
      <c r="U397" s="4"/>
    </row>
    <row r="398" spans="1:21" ht="14.5" hidden="1" x14ac:dyDescent="0.35">
      <c r="A398" s="4"/>
      <c r="B398" s="4"/>
      <c r="C398" s="4"/>
      <c r="D398" s="4"/>
      <c r="E398" s="4"/>
      <c r="F398" s="4"/>
      <c r="G398" s="4"/>
      <c r="H398" s="4"/>
      <c r="I398" s="4"/>
      <c r="J398" s="4"/>
      <c r="K398" s="4"/>
      <c r="L398" s="4"/>
      <c r="M398" s="4"/>
      <c r="N398" s="4"/>
      <c r="O398" s="4"/>
      <c r="P398" s="4"/>
      <c r="Q398" s="4"/>
      <c r="R398" s="4"/>
      <c r="S398" s="4"/>
      <c r="T398" s="4"/>
      <c r="U398" s="4"/>
    </row>
    <row r="399" spans="1:21" ht="14.5" hidden="1" x14ac:dyDescent="0.35">
      <c r="A399" s="4"/>
      <c r="B399" s="4"/>
      <c r="C399" s="4"/>
      <c r="D399" s="4"/>
      <c r="E399" s="4"/>
      <c r="F399" s="4"/>
      <c r="G399" s="4"/>
      <c r="H399" s="4"/>
      <c r="I399" s="4"/>
      <c r="J399" s="4"/>
      <c r="K399" s="4"/>
      <c r="L399" s="4"/>
      <c r="M399" s="4"/>
      <c r="N399" s="4"/>
      <c r="O399" s="4"/>
      <c r="P399" s="4"/>
      <c r="Q399" s="4"/>
      <c r="R399" s="4"/>
      <c r="S399" s="4"/>
      <c r="T399" s="4"/>
      <c r="U399" s="4"/>
    </row>
    <row r="400" spans="1:21" ht="14.5" hidden="1" x14ac:dyDescent="0.35">
      <c r="A400" s="4"/>
      <c r="B400" s="4"/>
      <c r="C400" s="4"/>
      <c r="D400" s="4"/>
      <c r="E400" s="4"/>
      <c r="F400" s="4"/>
      <c r="G400" s="4"/>
      <c r="H400" s="4"/>
      <c r="I400" s="4"/>
      <c r="J400" s="4"/>
      <c r="K400" s="4"/>
      <c r="L400" s="4"/>
      <c r="M400" s="4"/>
      <c r="N400" s="4"/>
      <c r="O400" s="4"/>
      <c r="P400" s="4"/>
      <c r="Q400" s="4"/>
      <c r="R400" s="4"/>
      <c r="S400" s="4"/>
      <c r="T400" s="4"/>
      <c r="U400" s="4"/>
    </row>
    <row r="401" spans="1:21" ht="14.5" hidden="1" x14ac:dyDescent="0.35">
      <c r="A401" s="4"/>
      <c r="B401" s="4"/>
      <c r="C401" s="4"/>
      <c r="D401" s="4"/>
      <c r="E401" s="4"/>
      <c r="F401" s="4"/>
      <c r="G401" s="4"/>
      <c r="H401" s="4"/>
      <c r="I401" s="4"/>
      <c r="J401" s="4"/>
      <c r="K401" s="4"/>
      <c r="L401" s="4"/>
      <c r="M401" s="4"/>
      <c r="N401" s="4"/>
      <c r="O401" s="4"/>
      <c r="P401" s="4"/>
      <c r="Q401" s="4"/>
      <c r="R401" s="4"/>
      <c r="S401" s="4"/>
      <c r="T401" s="4"/>
      <c r="U401" s="4"/>
    </row>
    <row r="402" spans="1:21" ht="14.5" hidden="1" x14ac:dyDescent="0.35">
      <c r="A402" s="4"/>
      <c r="B402" s="4"/>
      <c r="C402" s="4"/>
      <c r="D402" s="4"/>
      <c r="E402" s="4"/>
      <c r="F402" s="4"/>
      <c r="G402" s="4"/>
      <c r="H402" s="4"/>
      <c r="I402" s="4"/>
      <c r="J402" s="4"/>
      <c r="K402" s="4"/>
      <c r="L402" s="4"/>
      <c r="M402" s="4"/>
      <c r="N402" s="4"/>
      <c r="O402" s="4"/>
      <c r="P402" s="4"/>
      <c r="Q402" s="4"/>
      <c r="R402" s="4"/>
      <c r="S402" s="4"/>
      <c r="T402" s="4"/>
      <c r="U402" s="4"/>
    </row>
    <row r="403" spans="1:21" ht="14.5" hidden="1" x14ac:dyDescent="0.35">
      <c r="A403" s="4"/>
      <c r="B403" s="4"/>
      <c r="C403" s="4"/>
      <c r="D403" s="4"/>
      <c r="E403" s="4"/>
      <c r="F403" s="4"/>
      <c r="G403" s="4"/>
      <c r="H403" s="4"/>
      <c r="I403" s="4"/>
      <c r="J403" s="4"/>
      <c r="K403" s="4"/>
      <c r="L403" s="4"/>
      <c r="M403" s="4"/>
      <c r="N403" s="4"/>
      <c r="O403" s="4"/>
      <c r="P403" s="4"/>
      <c r="Q403" s="4"/>
      <c r="R403" s="4"/>
      <c r="S403" s="4"/>
      <c r="T403" s="4"/>
      <c r="U403" s="4"/>
    </row>
    <row r="404" spans="1:21" ht="14.5" hidden="1" x14ac:dyDescent="0.35">
      <c r="A404" s="4"/>
      <c r="B404" s="4"/>
      <c r="C404" s="4"/>
      <c r="D404" s="4"/>
      <c r="E404" s="4"/>
      <c r="F404" s="4"/>
      <c r="G404" s="4"/>
      <c r="H404" s="4"/>
      <c r="I404" s="4"/>
      <c r="J404" s="4"/>
      <c r="K404" s="4"/>
      <c r="L404" s="4"/>
      <c r="M404" s="4"/>
      <c r="N404" s="4"/>
      <c r="O404" s="4"/>
      <c r="P404" s="4"/>
      <c r="Q404" s="4"/>
      <c r="R404" s="4"/>
      <c r="S404" s="4"/>
      <c r="T404" s="4"/>
      <c r="U404" s="4"/>
    </row>
    <row r="405" spans="1:21" ht="14.5" hidden="1" x14ac:dyDescent="0.35">
      <c r="A405" s="4"/>
      <c r="B405" s="4"/>
      <c r="C405" s="4"/>
      <c r="D405" s="4"/>
      <c r="E405" s="4"/>
      <c r="F405" s="4"/>
      <c r="G405" s="4"/>
      <c r="H405" s="4"/>
      <c r="I405" s="4"/>
      <c r="J405" s="4"/>
      <c r="K405" s="4"/>
      <c r="L405" s="4"/>
      <c r="M405" s="4"/>
      <c r="N405" s="4"/>
      <c r="O405" s="4"/>
      <c r="P405" s="4"/>
      <c r="Q405" s="4"/>
      <c r="R405" s="4"/>
      <c r="S405" s="4"/>
      <c r="T405" s="4"/>
      <c r="U405" s="4"/>
    </row>
    <row r="406" spans="1:21" ht="14.5" hidden="1" x14ac:dyDescent="0.35">
      <c r="A406" s="4"/>
      <c r="B406" s="4"/>
      <c r="C406" s="4"/>
      <c r="D406" s="4"/>
      <c r="E406" s="4"/>
      <c r="F406" s="4"/>
      <c r="G406" s="4"/>
      <c r="H406" s="4"/>
      <c r="I406" s="4"/>
      <c r="J406" s="4"/>
      <c r="K406" s="4"/>
      <c r="L406" s="4"/>
      <c r="M406" s="4"/>
      <c r="N406" s="4"/>
      <c r="O406" s="4"/>
      <c r="P406" s="4"/>
      <c r="Q406" s="4"/>
      <c r="R406" s="4"/>
      <c r="S406" s="4"/>
      <c r="T406" s="4"/>
      <c r="U406" s="4"/>
    </row>
    <row r="407" spans="1:21" ht="14.5" hidden="1" x14ac:dyDescent="0.35">
      <c r="A407" s="4"/>
      <c r="B407" s="4"/>
      <c r="C407" s="4"/>
      <c r="D407" s="4"/>
      <c r="E407" s="4"/>
      <c r="F407" s="4"/>
      <c r="G407" s="4"/>
      <c r="H407" s="4"/>
      <c r="I407" s="4"/>
      <c r="J407" s="4"/>
      <c r="K407" s="4"/>
      <c r="L407" s="4"/>
      <c r="M407" s="4"/>
      <c r="N407" s="4"/>
      <c r="O407" s="4"/>
      <c r="P407" s="4"/>
      <c r="Q407" s="4"/>
      <c r="R407" s="4"/>
      <c r="S407" s="4"/>
      <c r="T407" s="4"/>
      <c r="U407" s="4"/>
    </row>
    <row r="408" spans="1:21" ht="14.5" hidden="1" x14ac:dyDescent="0.35">
      <c r="A408" s="4"/>
      <c r="B408" s="4"/>
      <c r="C408" s="4"/>
      <c r="D408" s="4"/>
      <c r="E408" s="4"/>
      <c r="F408" s="4"/>
      <c r="G408" s="4"/>
      <c r="H408" s="4"/>
      <c r="I408" s="4"/>
      <c r="J408" s="4"/>
      <c r="K408" s="4"/>
      <c r="L408" s="4"/>
      <c r="M408" s="4"/>
      <c r="N408" s="4"/>
      <c r="O408" s="4"/>
      <c r="P408" s="4"/>
      <c r="Q408" s="4"/>
      <c r="R408" s="4"/>
      <c r="S408" s="4"/>
      <c r="T408" s="4"/>
      <c r="U408" s="4"/>
    </row>
    <row r="409" spans="1:21" ht="14.5" hidden="1" x14ac:dyDescent="0.35">
      <c r="A409" s="4"/>
      <c r="B409" s="4"/>
      <c r="C409" s="4"/>
      <c r="D409" s="4"/>
      <c r="E409" s="4"/>
      <c r="F409" s="4"/>
      <c r="G409" s="4"/>
      <c r="H409" s="4"/>
      <c r="I409" s="4"/>
      <c r="J409" s="4"/>
      <c r="K409" s="4"/>
      <c r="L409" s="4"/>
      <c r="M409" s="4"/>
      <c r="N409" s="4"/>
      <c r="O409" s="4"/>
      <c r="P409" s="4"/>
      <c r="Q409" s="4"/>
      <c r="R409" s="4"/>
      <c r="S409" s="4"/>
      <c r="T409" s="4"/>
      <c r="U409" s="4"/>
    </row>
    <row r="410" spans="1:21" ht="14.5" hidden="1" x14ac:dyDescent="0.35">
      <c r="A410" s="4"/>
      <c r="B410" s="4"/>
      <c r="C410" s="4"/>
      <c r="D410" s="4"/>
      <c r="E410" s="4"/>
      <c r="F410" s="4"/>
      <c r="G410" s="4"/>
      <c r="H410" s="4"/>
      <c r="I410" s="4"/>
      <c r="J410" s="4"/>
      <c r="K410" s="4"/>
      <c r="L410" s="4"/>
      <c r="M410" s="4"/>
      <c r="N410" s="4"/>
      <c r="O410" s="4"/>
      <c r="P410" s="4"/>
      <c r="Q410" s="4"/>
      <c r="R410" s="4"/>
      <c r="S410" s="4"/>
      <c r="T410" s="4"/>
      <c r="U410" s="4"/>
    </row>
    <row r="411" spans="1:21" ht="14.5" hidden="1" x14ac:dyDescent="0.35">
      <c r="A411" s="4"/>
      <c r="B411" s="4"/>
      <c r="C411" s="4"/>
      <c r="D411" s="4"/>
      <c r="E411" s="4"/>
      <c r="F411" s="4"/>
      <c r="G411" s="4"/>
      <c r="H411" s="4"/>
      <c r="I411" s="4"/>
      <c r="J411" s="4"/>
      <c r="K411" s="4"/>
      <c r="L411" s="4"/>
      <c r="M411" s="4"/>
      <c r="N411" s="4"/>
      <c r="O411" s="4"/>
      <c r="P411" s="4"/>
      <c r="Q411" s="4"/>
      <c r="R411" s="4"/>
      <c r="S411" s="4"/>
      <c r="T411" s="4"/>
      <c r="U411" s="4"/>
    </row>
    <row r="412" spans="1:21" ht="14.5" hidden="1" x14ac:dyDescent="0.35">
      <c r="A412" s="4"/>
      <c r="B412" s="4"/>
      <c r="C412" s="4"/>
      <c r="D412" s="4"/>
      <c r="E412" s="4"/>
      <c r="F412" s="4"/>
      <c r="G412" s="4"/>
      <c r="H412" s="4"/>
      <c r="I412" s="4"/>
      <c r="J412" s="4"/>
      <c r="K412" s="4"/>
      <c r="L412" s="4"/>
      <c r="M412" s="4"/>
      <c r="N412" s="4"/>
      <c r="O412" s="4"/>
      <c r="P412" s="4"/>
      <c r="Q412" s="4"/>
      <c r="R412" s="4"/>
      <c r="S412" s="4"/>
      <c r="T412" s="4"/>
      <c r="U412" s="4"/>
    </row>
    <row r="413" spans="1:21" ht="14.5" hidden="1" x14ac:dyDescent="0.35">
      <c r="A413" s="4"/>
      <c r="B413" s="4"/>
      <c r="C413" s="4"/>
      <c r="D413" s="4"/>
      <c r="E413" s="4"/>
      <c r="F413" s="4"/>
      <c r="G413" s="4"/>
      <c r="H413" s="4"/>
      <c r="I413" s="4"/>
      <c r="J413" s="4"/>
      <c r="K413" s="4"/>
      <c r="L413" s="4"/>
      <c r="M413" s="4"/>
      <c r="N413" s="4"/>
      <c r="O413" s="4"/>
      <c r="P413" s="4"/>
      <c r="Q413" s="4"/>
      <c r="R413" s="4"/>
      <c r="S413" s="4"/>
      <c r="T413" s="4"/>
      <c r="U413" s="4"/>
    </row>
    <row r="414" spans="1:21" ht="14.5" hidden="1" x14ac:dyDescent="0.35">
      <c r="A414" s="4"/>
      <c r="B414" s="4"/>
      <c r="C414" s="4"/>
      <c r="D414" s="4"/>
      <c r="E414" s="4"/>
      <c r="F414" s="4"/>
      <c r="G414" s="4"/>
      <c r="H414" s="4"/>
      <c r="I414" s="4"/>
      <c r="J414" s="4"/>
      <c r="K414" s="4"/>
      <c r="L414" s="4"/>
      <c r="M414" s="4"/>
      <c r="N414" s="4"/>
      <c r="O414" s="4"/>
      <c r="P414" s="4"/>
      <c r="Q414" s="4"/>
      <c r="R414" s="4"/>
      <c r="S414" s="4"/>
      <c r="T414" s="4"/>
      <c r="U414" s="4"/>
    </row>
    <row r="415" spans="1:21" ht="14.5" hidden="1" x14ac:dyDescent="0.35">
      <c r="A415" s="4"/>
      <c r="B415" s="4"/>
      <c r="C415" s="4"/>
      <c r="D415" s="4"/>
      <c r="E415" s="4"/>
      <c r="F415" s="4"/>
      <c r="G415" s="4"/>
      <c r="H415" s="4"/>
      <c r="I415" s="4"/>
      <c r="J415" s="4"/>
      <c r="K415" s="4"/>
      <c r="L415" s="4"/>
      <c r="M415" s="4"/>
      <c r="N415" s="4"/>
      <c r="O415" s="4"/>
      <c r="P415" s="4"/>
      <c r="Q415" s="4"/>
      <c r="R415" s="4"/>
      <c r="S415" s="4"/>
      <c r="T415" s="4"/>
      <c r="U415" s="4"/>
    </row>
    <row r="416" spans="1:21" ht="14.5" hidden="1" x14ac:dyDescent="0.35">
      <c r="A416" s="4"/>
      <c r="B416" s="4"/>
      <c r="C416" s="4"/>
      <c r="D416" s="4"/>
      <c r="E416" s="4"/>
      <c r="F416" s="4"/>
      <c r="G416" s="4"/>
      <c r="H416" s="4"/>
      <c r="I416" s="4"/>
      <c r="J416" s="4"/>
      <c r="K416" s="4"/>
      <c r="L416" s="4"/>
      <c r="M416" s="4"/>
      <c r="N416" s="4"/>
      <c r="O416" s="4"/>
      <c r="P416" s="4"/>
      <c r="Q416" s="4"/>
      <c r="R416" s="4"/>
      <c r="S416" s="4"/>
      <c r="T416" s="4"/>
      <c r="U416" s="4"/>
    </row>
    <row r="417" spans="1:21" ht="14.5" hidden="1" x14ac:dyDescent="0.35">
      <c r="A417" s="4"/>
      <c r="B417" s="4"/>
      <c r="C417" s="4"/>
      <c r="D417" s="4"/>
      <c r="E417" s="4"/>
      <c r="F417" s="4"/>
      <c r="G417" s="4"/>
      <c r="H417" s="4"/>
      <c r="I417" s="4"/>
      <c r="J417" s="4"/>
      <c r="K417" s="4"/>
      <c r="L417" s="4"/>
      <c r="M417" s="4"/>
      <c r="N417" s="4"/>
      <c r="O417" s="4"/>
      <c r="P417" s="4"/>
      <c r="Q417" s="4"/>
      <c r="R417" s="4"/>
      <c r="S417" s="4"/>
      <c r="T417" s="4"/>
      <c r="U417" s="4"/>
    </row>
    <row r="418" spans="1:21" ht="14.5" hidden="1" x14ac:dyDescent="0.35">
      <c r="A418" s="4"/>
      <c r="B418" s="4"/>
      <c r="C418" s="4"/>
      <c r="D418" s="4"/>
      <c r="E418" s="4"/>
      <c r="F418" s="4"/>
      <c r="G418" s="4"/>
      <c r="H418" s="4"/>
      <c r="I418" s="4"/>
      <c r="J418" s="4"/>
      <c r="K418" s="4"/>
      <c r="L418" s="4"/>
      <c r="M418" s="4"/>
      <c r="N418" s="4"/>
      <c r="O418" s="4"/>
      <c r="P418" s="4"/>
      <c r="Q418" s="4"/>
      <c r="R418" s="4"/>
      <c r="S418" s="4"/>
      <c r="T418" s="4"/>
      <c r="U418" s="4"/>
    </row>
    <row r="419" spans="1:21" ht="14.5" hidden="1" x14ac:dyDescent="0.35">
      <c r="A419" s="4"/>
      <c r="B419" s="4"/>
      <c r="C419" s="4"/>
      <c r="D419" s="4"/>
      <c r="E419" s="4"/>
      <c r="F419" s="4"/>
      <c r="G419" s="4"/>
      <c r="H419" s="4"/>
      <c r="I419" s="4"/>
      <c r="J419" s="4"/>
      <c r="K419" s="4"/>
      <c r="L419" s="4"/>
      <c r="M419" s="4"/>
      <c r="N419" s="4"/>
      <c r="O419" s="4"/>
      <c r="P419" s="4"/>
      <c r="Q419" s="4"/>
      <c r="R419" s="4"/>
      <c r="S419" s="4"/>
      <c r="T419" s="4"/>
      <c r="U419" s="4"/>
    </row>
    <row r="420" spans="1:21" ht="14.5" hidden="1" x14ac:dyDescent="0.35">
      <c r="A420" s="4"/>
      <c r="B420" s="4"/>
      <c r="C420" s="4"/>
      <c r="D420" s="4"/>
      <c r="E420" s="4"/>
      <c r="F420" s="4"/>
      <c r="G420" s="4"/>
      <c r="H420" s="4"/>
      <c r="I420" s="4"/>
      <c r="J420" s="4"/>
      <c r="K420" s="4"/>
      <c r="L420" s="4"/>
      <c r="M420" s="4"/>
      <c r="N420" s="4"/>
      <c r="O420" s="4"/>
      <c r="P420" s="4"/>
      <c r="Q420" s="4"/>
      <c r="R420" s="4"/>
      <c r="S420" s="4"/>
      <c r="T420" s="4"/>
      <c r="U420" s="4"/>
    </row>
    <row r="421" spans="1:21" ht="14.5" hidden="1" x14ac:dyDescent="0.35">
      <c r="A421" s="4"/>
      <c r="B421" s="4"/>
      <c r="C421" s="4"/>
      <c r="D421" s="4"/>
      <c r="E421" s="4"/>
      <c r="F421" s="4"/>
      <c r="G421" s="4"/>
      <c r="H421" s="4"/>
      <c r="I421" s="4"/>
      <c r="J421" s="4"/>
      <c r="K421" s="4"/>
      <c r="L421" s="4"/>
      <c r="M421" s="4"/>
      <c r="N421" s="4"/>
      <c r="O421" s="4"/>
      <c r="P421" s="4"/>
      <c r="Q421" s="4"/>
      <c r="R421" s="4"/>
      <c r="S421" s="4"/>
      <c r="T421" s="4"/>
      <c r="U421" s="4"/>
    </row>
    <row r="422" spans="1:21" ht="14.5" hidden="1" x14ac:dyDescent="0.35">
      <c r="A422" s="4"/>
      <c r="B422" s="4"/>
      <c r="C422" s="4"/>
      <c r="D422" s="4"/>
      <c r="E422" s="4"/>
      <c r="F422" s="4"/>
      <c r="G422" s="4"/>
      <c r="H422" s="4"/>
      <c r="I422" s="4"/>
      <c r="J422" s="4"/>
      <c r="K422" s="4"/>
      <c r="L422" s="4"/>
      <c r="M422" s="4"/>
      <c r="N422" s="4"/>
      <c r="O422" s="4"/>
      <c r="P422" s="4"/>
      <c r="Q422" s="4"/>
      <c r="R422" s="4"/>
      <c r="S422" s="4"/>
      <c r="T422" s="4"/>
      <c r="U422" s="4"/>
    </row>
    <row r="423" spans="1:21" ht="14.5" hidden="1" x14ac:dyDescent="0.35">
      <c r="A423" s="4"/>
      <c r="B423" s="4"/>
      <c r="C423" s="4"/>
      <c r="D423" s="4"/>
      <c r="E423" s="4"/>
      <c r="F423" s="4"/>
      <c r="G423" s="4"/>
      <c r="H423" s="4"/>
      <c r="I423" s="4"/>
      <c r="J423" s="4"/>
      <c r="K423" s="4"/>
      <c r="L423" s="4"/>
      <c r="M423" s="4"/>
      <c r="N423" s="4"/>
      <c r="O423" s="4"/>
      <c r="P423" s="4"/>
      <c r="Q423" s="4"/>
      <c r="R423" s="4"/>
      <c r="S423" s="4"/>
      <c r="T423" s="4"/>
      <c r="U423" s="4"/>
    </row>
    <row r="424" spans="1:21" ht="14.5" hidden="1" x14ac:dyDescent="0.35">
      <c r="A424" s="4"/>
      <c r="B424" s="4"/>
      <c r="C424" s="4"/>
      <c r="D424" s="4"/>
      <c r="E424" s="4"/>
      <c r="F424" s="4"/>
      <c r="G424" s="4"/>
      <c r="H424" s="4"/>
      <c r="I424" s="4"/>
      <c r="J424" s="4"/>
      <c r="K424" s="4"/>
      <c r="L424" s="4"/>
      <c r="M424" s="4"/>
      <c r="N424" s="4"/>
      <c r="O424" s="4"/>
      <c r="P424" s="4"/>
      <c r="Q424" s="4"/>
      <c r="R424" s="4"/>
      <c r="S424" s="4"/>
      <c r="T424" s="4"/>
      <c r="U424" s="4"/>
    </row>
    <row r="425" spans="1:21" ht="14.5" hidden="1" x14ac:dyDescent="0.35">
      <c r="A425" s="4"/>
      <c r="B425" s="4"/>
      <c r="C425" s="4"/>
      <c r="D425" s="4"/>
      <c r="E425" s="4"/>
      <c r="F425" s="4"/>
      <c r="G425" s="4"/>
      <c r="H425" s="4"/>
      <c r="I425" s="4"/>
      <c r="J425" s="4"/>
      <c r="K425" s="4"/>
      <c r="L425" s="4"/>
      <c r="M425" s="4"/>
      <c r="N425" s="4"/>
      <c r="O425" s="4"/>
      <c r="P425" s="4"/>
      <c r="Q425" s="4"/>
      <c r="R425" s="4"/>
      <c r="S425" s="4"/>
      <c r="T425" s="4"/>
      <c r="U425" s="4"/>
    </row>
    <row r="426" spans="1:21" ht="14.5" hidden="1" x14ac:dyDescent="0.35">
      <c r="A426" s="4"/>
      <c r="B426" s="4"/>
      <c r="C426" s="4"/>
      <c r="D426" s="4"/>
      <c r="E426" s="4"/>
      <c r="F426" s="4"/>
      <c r="G426" s="4"/>
      <c r="H426" s="4"/>
      <c r="I426" s="4"/>
      <c r="J426" s="4"/>
      <c r="K426" s="4"/>
      <c r="L426" s="4"/>
      <c r="M426" s="4"/>
      <c r="N426" s="4"/>
      <c r="O426" s="4"/>
      <c r="P426" s="4"/>
      <c r="Q426" s="4"/>
      <c r="R426" s="4"/>
      <c r="S426" s="4"/>
      <c r="T426" s="4"/>
      <c r="U426" s="4"/>
    </row>
    <row r="427" spans="1:21" ht="14.5" hidden="1" x14ac:dyDescent="0.35">
      <c r="A427" s="4"/>
      <c r="B427" s="4"/>
      <c r="C427" s="4"/>
      <c r="D427" s="4"/>
      <c r="E427" s="4"/>
      <c r="F427" s="4"/>
      <c r="G427" s="4"/>
      <c r="H427" s="4"/>
      <c r="I427" s="4"/>
      <c r="J427" s="4"/>
      <c r="K427" s="4"/>
      <c r="L427" s="4"/>
      <c r="M427" s="4"/>
      <c r="N427" s="4"/>
      <c r="O427" s="4"/>
      <c r="P427" s="4"/>
      <c r="Q427" s="4"/>
      <c r="R427" s="4"/>
      <c r="S427" s="4"/>
      <c r="T427" s="4"/>
      <c r="U427" s="4"/>
    </row>
    <row r="428" spans="1:21" ht="14.5" hidden="1" x14ac:dyDescent="0.35">
      <c r="A428" s="4"/>
      <c r="B428" s="4"/>
      <c r="C428" s="4"/>
      <c r="D428" s="4"/>
      <c r="E428" s="4"/>
      <c r="F428" s="4"/>
      <c r="G428" s="4"/>
      <c r="H428" s="4"/>
      <c r="I428" s="4"/>
      <c r="J428" s="4"/>
      <c r="K428" s="4"/>
      <c r="L428" s="4"/>
      <c r="M428" s="4"/>
      <c r="N428" s="4"/>
      <c r="O428" s="4"/>
      <c r="P428" s="4"/>
      <c r="Q428" s="4"/>
      <c r="R428" s="4"/>
      <c r="S428" s="4"/>
      <c r="T428" s="4"/>
      <c r="U428" s="4"/>
    </row>
    <row r="429" spans="1:21" ht="14.5" hidden="1" x14ac:dyDescent="0.35">
      <c r="A429" s="4"/>
      <c r="B429" s="4"/>
      <c r="C429" s="4"/>
      <c r="D429" s="4"/>
      <c r="E429" s="4"/>
      <c r="F429" s="4"/>
      <c r="G429" s="4"/>
      <c r="H429" s="4"/>
      <c r="I429" s="4"/>
      <c r="J429" s="4"/>
      <c r="K429" s="4"/>
      <c r="L429" s="4"/>
      <c r="M429" s="4"/>
      <c r="N429" s="4"/>
      <c r="O429" s="4"/>
      <c r="P429" s="4"/>
      <c r="Q429" s="4"/>
      <c r="R429" s="4"/>
      <c r="S429" s="4"/>
      <c r="T429" s="4"/>
      <c r="U429" s="4"/>
    </row>
    <row r="430" spans="1:21" ht="14.5" hidden="1" x14ac:dyDescent="0.35">
      <c r="A430" s="4"/>
      <c r="B430" s="4"/>
      <c r="C430" s="4"/>
      <c r="D430" s="4"/>
      <c r="E430" s="4"/>
      <c r="F430" s="4"/>
      <c r="G430" s="4"/>
      <c r="H430" s="4"/>
      <c r="I430" s="4"/>
      <c r="J430" s="4"/>
      <c r="K430" s="4"/>
      <c r="L430" s="4"/>
      <c r="M430" s="4"/>
      <c r="N430" s="4"/>
      <c r="O430" s="4"/>
      <c r="P430" s="4"/>
      <c r="Q430" s="4"/>
      <c r="R430" s="4"/>
      <c r="S430" s="4"/>
      <c r="T430" s="4"/>
      <c r="U430" s="4"/>
    </row>
    <row r="431" spans="1:21" ht="14.5" hidden="1" x14ac:dyDescent="0.35">
      <c r="A431" s="4"/>
      <c r="B431" s="4"/>
      <c r="C431" s="4"/>
      <c r="D431" s="4"/>
      <c r="E431" s="4"/>
      <c r="F431" s="4"/>
      <c r="G431" s="4"/>
      <c r="H431" s="4"/>
      <c r="I431" s="4"/>
      <c r="J431" s="4"/>
      <c r="K431" s="4"/>
      <c r="L431" s="4"/>
      <c r="M431" s="4"/>
      <c r="N431" s="4"/>
      <c r="O431" s="4"/>
      <c r="P431" s="4"/>
      <c r="Q431" s="4"/>
      <c r="R431" s="4"/>
      <c r="S431" s="4"/>
      <c r="T431" s="4"/>
      <c r="U431" s="4"/>
    </row>
    <row r="432" spans="1:21" ht="14.5" hidden="1" x14ac:dyDescent="0.35">
      <c r="A432" s="4"/>
      <c r="B432" s="4"/>
      <c r="C432" s="4"/>
      <c r="D432" s="4"/>
      <c r="E432" s="4"/>
      <c r="F432" s="4"/>
      <c r="G432" s="4"/>
      <c r="H432" s="4"/>
      <c r="I432" s="4"/>
      <c r="J432" s="4"/>
      <c r="K432" s="4"/>
      <c r="L432" s="4"/>
      <c r="M432" s="4"/>
      <c r="N432" s="4"/>
      <c r="O432" s="4"/>
      <c r="P432" s="4"/>
      <c r="Q432" s="4"/>
      <c r="R432" s="4"/>
      <c r="S432" s="4"/>
      <c r="T432" s="4"/>
      <c r="U432" s="4"/>
    </row>
    <row r="433" spans="1:21" ht="14.5" hidden="1" x14ac:dyDescent="0.35">
      <c r="A433" s="4"/>
      <c r="B433" s="4"/>
      <c r="C433" s="4"/>
      <c r="D433" s="4"/>
      <c r="E433" s="4"/>
      <c r="F433" s="4"/>
      <c r="G433" s="4"/>
      <c r="H433" s="4"/>
      <c r="I433" s="4"/>
      <c r="J433" s="4"/>
      <c r="K433" s="4"/>
      <c r="L433" s="4"/>
      <c r="M433" s="4"/>
      <c r="N433" s="4"/>
      <c r="O433" s="4"/>
      <c r="P433" s="4"/>
      <c r="Q433" s="4"/>
      <c r="R433" s="4"/>
      <c r="S433" s="4"/>
      <c r="T433" s="4"/>
      <c r="U433" s="4"/>
    </row>
    <row r="434" spans="1:21" ht="14.5" hidden="1" x14ac:dyDescent="0.35">
      <c r="A434" s="4"/>
      <c r="B434" s="4"/>
      <c r="C434" s="4"/>
      <c r="D434" s="4"/>
      <c r="E434" s="4"/>
      <c r="F434" s="4"/>
      <c r="G434" s="4"/>
      <c r="H434" s="4"/>
      <c r="I434" s="4"/>
      <c r="J434" s="4"/>
      <c r="K434" s="4"/>
      <c r="L434" s="4"/>
      <c r="M434" s="4"/>
      <c r="N434" s="4"/>
      <c r="O434" s="4"/>
      <c r="P434" s="4"/>
      <c r="Q434" s="4"/>
      <c r="R434" s="4"/>
      <c r="S434" s="4"/>
      <c r="T434" s="4"/>
      <c r="U434" s="4"/>
    </row>
    <row r="435" spans="1:21" ht="14.5" hidden="1" x14ac:dyDescent="0.35">
      <c r="A435" s="4"/>
      <c r="B435" s="4"/>
      <c r="C435" s="4"/>
      <c r="D435" s="4"/>
      <c r="E435" s="4"/>
      <c r="F435" s="4"/>
      <c r="G435" s="4"/>
      <c r="H435" s="4"/>
      <c r="I435" s="4"/>
      <c r="J435" s="4"/>
      <c r="K435" s="4"/>
      <c r="L435" s="4"/>
      <c r="M435" s="4"/>
      <c r="N435" s="4"/>
      <c r="O435" s="4"/>
      <c r="P435" s="4"/>
      <c r="Q435" s="4"/>
      <c r="R435" s="4"/>
      <c r="S435" s="4"/>
      <c r="T435" s="4"/>
      <c r="U435" s="4"/>
    </row>
    <row r="436" spans="1:21" ht="14.5" hidden="1" x14ac:dyDescent="0.35">
      <c r="A436" s="4"/>
      <c r="B436" s="4"/>
      <c r="C436" s="4"/>
      <c r="D436" s="4"/>
      <c r="E436" s="4"/>
      <c r="F436" s="4"/>
      <c r="G436" s="4"/>
      <c r="H436" s="4"/>
      <c r="I436" s="4"/>
      <c r="J436" s="4"/>
      <c r="K436" s="4"/>
      <c r="L436" s="4"/>
      <c r="M436" s="4"/>
      <c r="N436" s="4"/>
      <c r="O436" s="4"/>
      <c r="P436" s="4"/>
      <c r="Q436" s="4"/>
      <c r="R436" s="4"/>
      <c r="S436" s="4"/>
      <c r="T436" s="4"/>
      <c r="U436" s="4"/>
    </row>
    <row r="437" spans="1:21" ht="14.5" hidden="1" x14ac:dyDescent="0.35">
      <c r="A437" s="4"/>
      <c r="B437" s="4"/>
      <c r="C437" s="4"/>
      <c r="D437" s="4"/>
      <c r="E437" s="4"/>
      <c r="F437" s="4"/>
      <c r="G437" s="4"/>
      <c r="H437" s="4"/>
      <c r="I437" s="4"/>
      <c r="J437" s="4"/>
      <c r="K437" s="4"/>
      <c r="L437" s="4"/>
      <c r="M437" s="4"/>
      <c r="N437" s="4"/>
      <c r="O437" s="4"/>
      <c r="P437" s="4"/>
      <c r="Q437" s="4"/>
      <c r="R437" s="4"/>
      <c r="S437" s="4"/>
      <c r="T437" s="4"/>
      <c r="U437" s="4"/>
    </row>
    <row r="438" spans="1:21" ht="14.5" hidden="1" x14ac:dyDescent="0.35">
      <c r="A438" s="4"/>
      <c r="B438" s="4"/>
      <c r="C438" s="4"/>
      <c r="D438" s="4"/>
      <c r="E438" s="4"/>
      <c r="F438" s="4"/>
      <c r="G438" s="4"/>
      <c r="H438" s="4"/>
      <c r="I438" s="4"/>
      <c r="J438" s="4"/>
      <c r="K438" s="4"/>
      <c r="L438" s="4"/>
      <c r="M438" s="4"/>
      <c r="N438" s="4"/>
      <c r="O438" s="4"/>
      <c r="P438" s="4"/>
      <c r="Q438" s="4"/>
      <c r="R438" s="4"/>
      <c r="S438" s="4"/>
      <c r="T438" s="4"/>
      <c r="U438" s="4"/>
    </row>
    <row r="439" spans="1:21" ht="14.5" hidden="1" x14ac:dyDescent="0.35">
      <c r="A439" s="4"/>
      <c r="B439" s="4"/>
      <c r="C439" s="4"/>
      <c r="D439" s="4"/>
      <c r="E439" s="4"/>
      <c r="F439" s="4"/>
      <c r="G439" s="4"/>
      <c r="H439" s="4"/>
      <c r="I439" s="4"/>
      <c r="J439" s="4"/>
      <c r="K439" s="4"/>
      <c r="L439" s="4"/>
      <c r="M439" s="4"/>
      <c r="N439" s="4"/>
      <c r="O439" s="4"/>
      <c r="P439" s="4"/>
      <c r="Q439" s="4"/>
      <c r="R439" s="4"/>
      <c r="S439" s="4"/>
      <c r="T439" s="4"/>
      <c r="U439" s="4"/>
    </row>
    <row r="440" spans="1:21" ht="14.5" hidden="1" x14ac:dyDescent="0.35">
      <c r="A440" s="4"/>
      <c r="B440" s="4"/>
      <c r="C440" s="4"/>
      <c r="D440" s="4"/>
      <c r="E440" s="4"/>
      <c r="F440" s="4"/>
      <c r="G440" s="4"/>
      <c r="H440" s="4"/>
      <c r="I440" s="4"/>
      <c r="J440" s="4"/>
      <c r="K440" s="4"/>
      <c r="L440" s="4"/>
      <c r="M440" s="4"/>
      <c r="N440" s="4"/>
      <c r="O440" s="4"/>
      <c r="P440" s="4"/>
      <c r="Q440" s="4"/>
      <c r="R440" s="4"/>
      <c r="S440" s="4"/>
      <c r="T440" s="4"/>
      <c r="U440" s="4"/>
    </row>
    <row r="441" spans="1:21" ht="14.5" hidden="1" x14ac:dyDescent="0.35">
      <c r="A441" s="4"/>
      <c r="B441" s="4"/>
      <c r="C441" s="4"/>
      <c r="D441" s="4"/>
      <c r="E441" s="4"/>
      <c r="F441" s="4"/>
      <c r="G441" s="4"/>
      <c r="H441" s="4"/>
      <c r="I441" s="4"/>
      <c r="J441" s="4"/>
      <c r="K441" s="4"/>
      <c r="L441" s="4"/>
      <c r="M441" s="4"/>
      <c r="N441" s="4"/>
      <c r="O441" s="4"/>
      <c r="P441" s="4"/>
      <c r="Q441" s="4"/>
      <c r="R441" s="4"/>
      <c r="S441" s="4"/>
      <c r="T441" s="4"/>
      <c r="U441" s="4"/>
    </row>
    <row r="442" spans="1:21" ht="14.5" hidden="1" x14ac:dyDescent="0.35">
      <c r="A442" s="4"/>
      <c r="B442" s="4"/>
      <c r="C442" s="4"/>
      <c r="D442" s="4"/>
      <c r="E442" s="4"/>
      <c r="F442" s="4"/>
      <c r="G442" s="4"/>
      <c r="H442" s="4"/>
      <c r="I442" s="4"/>
      <c r="J442" s="4"/>
      <c r="K442" s="4"/>
      <c r="L442" s="4"/>
      <c r="M442" s="4"/>
      <c r="N442" s="4"/>
      <c r="O442" s="4"/>
      <c r="P442" s="4"/>
      <c r="Q442" s="4"/>
      <c r="R442" s="4"/>
      <c r="S442" s="4"/>
      <c r="T442" s="4"/>
      <c r="U442" s="4"/>
    </row>
    <row r="443" spans="1:21" ht="14.5" hidden="1" x14ac:dyDescent="0.35">
      <c r="A443" s="4"/>
      <c r="B443" s="4"/>
      <c r="C443" s="4"/>
      <c r="D443" s="4"/>
      <c r="E443" s="4"/>
      <c r="F443" s="4"/>
      <c r="G443" s="4"/>
      <c r="H443" s="4"/>
      <c r="I443" s="4"/>
      <c r="J443" s="4"/>
      <c r="K443" s="4"/>
      <c r="L443" s="4"/>
      <c r="M443" s="4"/>
      <c r="N443" s="4"/>
      <c r="O443" s="4"/>
      <c r="P443" s="4"/>
      <c r="Q443" s="4"/>
      <c r="R443" s="4"/>
      <c r="S443" s="4"/>
      <c r="T443" s="4"/>
      <c r="U443" s="4"/>
    </row>
    <row r="444" spans="1:21" ht="14.5" hidden="1" x14ac:dyDescent="0.35">
      <c r="A444" s="4"/>
      <c r="B444" s="4"/>
      <c r="C444" s="4"/>
      <c r="D444" s="4"/>
      <c r="E444" s="4"/>
      <c r="F444" s="4"/>
      <c r="G444" s="4"/>
      <c r="H444" s="4"/>
      <c r="I444" s="4"/>
      <c r="J444" s="4"/>
      <c r="K444" s="4"/>
      <c r="L444" s="4"/>
      <c r="M444" s="4"/>
      <c r="N444" s="4"/>
      <c r="O444" s="4"/>
      <c r="P444" s="4"/>
      <c r="Q444" s="4"/>
      <c r="R444" s="4"/>
      <c r="S444" s="4"/>
      <c r="T444" s="4"/>
      <c r="U444" s="4"/>
    </row>
    <row r="445" spans="1:21" ht="14.5" hidden="1" x14ac:dyDescent="0.35">
      <c r="A445" s="4"/>
      <c r="B445" s="4"/>
      <c r="C445" s="4"/>
      <c r="D445" s="4"/>
      <c r="E445" s="4"/>
      <c r="F445" s="4"/>
      <c r="G445" s="4"/>
      <c r="H445" s="4"/>
      <c r="I445" s="4"/>
      <c r="J445" s="4"/>
      <c r="K445" s="4"/>
      <c r="L445" s="4"/>
      <c r="M445" s="4"/>
      <c r="N445" s="4"/>
      <c r="O445" s="4"/>
      <c r="P445" s="4"/>
      <c r="Q445" s="4"/>
      <c r="R445" s="4"/>
      <c r="S445" s="4"/>
      <c r="T445" s="4"/>
      <c r="U445" s="4"/>
    </row>
    <row r="446" spans="1:21" ht="14.5" hidden="1" x14ac:dyDescent="0.35">
      <c r="A446" s="4"/>
      <c r="B446" s="4"/>
      <c r="C446" s="4"/>
      <c r="D446" s="4"/>
      <c r="E446" s="4"/>
      <c r="F446" s="4"/>
      <c r="G446" s="4"/>
      <c r="H446" s="4"/>
      <c r="I446" s="4"/>
      <c r="J446" s="4"/>
      <c r="K446" s="4"/>
      <c r="L446" s="4"/>
      <c r="M446" s="4"/>
      <c r="N446" s="4"/>
      <c r="O446" s="4"/>
      <c r="P446" s="4"/>
      <c r="Q446" s="4"/>
      <c r="R446" s="4"/>
      <c r="S446" s="4"/>
      <c r="T446" s="4"/>
      <c r="U446" s="4"/>
    </row>
    <row r="447" spans="1:21" ht="14.5" hidden="1" x14ac:dyDescent="0.35">
      <c r="A447" s="4"/>
      <c r="B447" s="4"/>
      <c r="C447" s="4"/>
      <c r="D447" s="4"/>
      <c r="E447" s="4"/>
      <c r="F447" s="4"/>
      <c r="G447" s="4"/>
      <c r="H447" s="4"/>
      <c r="I447" s="4"/>
      <c r="J447" s="4"/>
      <c r="K447" s="4"/>
      <c r="L447" s="4"/>
      <c r="M447" s="4"/>
      <c r="N447" s="4"/>
      <c r="O447" s="4"/>
      <c r="P447" s="4"/>
      <c r="Q447" s="4"/>
      <c r="R447" s="4"/>
      <c r="S447" s="4"/>
      <c r="T447" s="4"/>
      <c r="U447" s="4"/>
    </row>
    <row r="448" spans="1:21" ht="14.5" hidden="1" x14ac:dyDescent="0.35">
      <c r="A448" s="4"/>
      <c r="B448" s="4"/>
      <c r="C448" s="4"/>
      <c r="D448" s="4"/>
      <c r="E448" s="4"/>
      <c r="F448" s="4"/>
      <c r="G448" s="4"/>
      <c r="H448" s="4"/>
      <c r="I448" s="4"/>
      <c r="J448" s="4"/>
      <c r="K448" s="4"/>
      <c r="L448" s="4"/>
      <c r="M448" s="4"/>
      <c r="N448" s="4"/>
      <c r="O448" s="4"/>
      <c r="P448" s="4"/>
      <c r="Q448" s="4"/>
      <c r="R448" s="4"/>
      <c r="S448" s="4"/>
      <c r="T448" s="4"/>
      <c r="U448" s="4"/>
    </row>
    <row r="449" spans="1:21" ht="14.5" hidden="1" x14ac:dyDescent="0.35">
      <c r="A449" s="4"/>
      <c r="B449" s="4"/>
      <c r="C449" s="4"/>
      <c r="D449" s="4"/>
      <c r="E449" s="4"/>
      <c r="F449" s="4"/>
      <c r="G449" s="4"/>
      <c r="H449" s="4"/>
      <c r="I449" s="4"/>
      <c r="J449" s="4"/>
      <c r="K449" s="4"/>
      <c r="L449" s="4"/>
      <c r="M449" s="4"/>
      <c r="N449" s="4"/>
      <c r="O449" s="4"/>
      <c r="P449" s="4"/>
      <c r="Q449" s="4"/>
      <c r="R449" s="4"/>
      <c r="S449" s="4"/>
      <c r="T449" s="4"/>
      <c r="U449" s="4"/>
    </row>
    <row r="450" spans="1:21" ht="14.5" hidden="1" x14ac:dyDescent="0.35">
      <c r="A450" s="4"/>
      <c r="B450" s="4"/>
      <c r="C450" s="4"/>
      <c r="D450" s="4"/>
      <c r="E450" s="4"/>
      <c r="F450" s="4"/>
      <c r="G450" s="4"/>
      <c r="H450" s="4"/>
      <c r="I450" s="4"/>
      <c r="J450" s="4"/>
      <c r="K450" s="4"/>
      <c r="L450" s="4"/>
      <c r="M450" s="4"/>
      <c r="N450" s="4"/>
      <c r="O450" s="4"/>
      <c r="P450" s="4"/>
      <c r="Q450" s="4"/>
      <c r="R450" s="4"/>
      <c r="S450" s="4"/>
      <c r="T450" s="4"/>
      <c r="U450" s="4"/>
    </row>
    <row r="451" spans="1:21" ht="14.5" hidden="1" x14ac:dyDescent="0.35">
      <c r="A451" s="4"/>
      <c r="B451" s="4"/>
      <c r="C451" s="4"/>
      <c r="D451" s="4"/>
      <c r="E451" s="4"/>
      <c r="F451" s="4"/>
      <c r="G451" s="4"/>
      <c r="H451" s="4"/>
      <c r="I451" s="4"/>
      <c r="J451" s="4"/>
      <c r="K451" s="4"/>
      <c r="L451" s="4"/>
      <c r="M451" s="4"/>
      <c r="N451" s="4"/>
      <c r="O451" s="4"/>
      <c r="P451" s="4"/>
      <c r="Q451" s="4"/>
      <c r="R451" s="4"/>
      <c r="S451" s="4"/>
      <c r="T451" s="4"/>
      <c r="U451" s="4"/>
    </row>
    <row r="452" spans="1:21" ht="14.5" hidden="1" x14ac:dyDescent="0.35">
      <c r="A452" s="4"/>
      <c r="B452" s="4"/>
      <c r="C452" s="4"/>
      <c r="D452" s="4"/>
      <c r="E452" s="4"/>
      <c r="F452" s="4"/>
      <c r="G452" s="4"/>
      <c r="H452" s="4"/>
      <c r="I452" s="4"/>
      <c r="J452" s="4"/>
      <c r="K452" s="4"/>
      <c r="L452" s="4"/>
      <c r="M452" s="4"/>
      <c r="N452" s="4"/>
      <c r="O452" s="4"/>
      <c r="P452" s="4"/>
      <c r="Q452" s="4"/>
      <c r="R452" s="4"/>
      <c r="S452" s="4"/>
      <c r="T452" s="4"/>
      <c r="U452" s="4"/>
    </row>
    <row r="453" spans="1:21" ht="14.5" hidden="1" x14ac:dyDescent="0.35">
      <c r="A453" s="4"/>
      <c r="B453" s="4"/>
      <c r="C453" s="4"/>
      <c r="D453" s="4"/>
      <c r="E453" s="4"/>
      <c r="F453" s="4"/>
      <c r="G453" s="4"/>
      <c r="H453" s="4"/>
      <c r="I453" s="4"/>
      <c r="J453" s="4"/>
      <c r="K453" s="4"/>
      <c r="L453" s="4"/>
      <c r="M453" s="4"/>
      <c r="N453" s="4"/>
      <c r="O453" s="4"/>
      <c r="P453" s="4"/>
      <c r="Q453" s="4"/>
      <c r="R453" s="4"/>
      <c r="S453" s="4"/>
      <c r="T453" s="4"/>
      <c r="U453" s="4"/>
    </row>
    <row r="454" spans="1:21" ht="14.5" hidden="1" x14ac:dyDescent="0.35">
      <c r="A454" s="4"/>
      <c r="B454" s="4"/>
      <c r="C454" s="4"/>
      <c r="D454" s="4"/>
      <c r="E454" s="4"/>
      <c r="F454" s="4"/>
      <c r="G454" s="4"/>
      <c r="H454" s="4"/>
      <c r="I454" s="4"/>
      <c r="J454" s="4"/>
      <c r="K454" s="4"/>
      <c r="L454" s="4"/>
      <c r="M454" s="4"/>
      <c r="N454" s="4"/>
      <c r="O454" s="4"/>
      <c r="P454" s="4"/>
      <c r="Q454" s="4"/>
      <c r="R454" s="4"/>
      <c r="S454" s="4"/>
      <c r="T454" s="4"/>
      <c r="U454" s="4"/>
    </row>
    <row r="455" spans="1:21" ht="14.5" hidden="1" x14ac:dyDescent="0.35">
      <c r="A455" s="4"/>
      <c r="B455" s="4"/>
      <c r="C455" s="4"/>
      <c r="D455" s="4"/>
      <c r="E455" s="4"/>
      <c r="F455" s="4"/>
      <c r="G455" s="4"/>
      <c r="H455" s="4"/>
      <c r="I455" s="4"/>
      <c r="J455" s="4"/>
      <c r="K455" s="4"/>
      <c r="L455" s="4"/>
      <c r="M455" s="4"/>
      <c r="N455" s="4"/>
      <c r="O455" s="4"/>
      <c r="P455" s="4"/>
      <c r="Q455" s="4"/>
      <c r="R455" s="4"/>
      <c r="S455" s="4"/>
      <c r="T455" s="4"/>
      <c r="U455" s="4"/>
    </row>
    <row r="456" spans="1:21" ht="14.5" hidden="1" x14ac:dyDescent="0.35">
      <c r="A456" s="4"/>
      <c r="B456" s="4"/>
      <c r="C456" s="4"/>
      <c r="D456" s="4"/>
      <c r="E456" s="4"/>
      <c r="F456" s="4"/>
      <c r="G456" s="4"/>
      <c r="H456" s="4"/>
      <c r="I456" s="4"/>
      <c r="J456" s="4"/>
      <c r="K456" s="4"/>
      <c r="L456" s="4"/>
      <c r="M456" s="4"/>
      <c r="N456" s="4"/>
      <c r="O456" s="4"/>
      <c r="P456" s="4"/>
      <c r="Q456" s="4"/>
      <c r="R456" s="4"/>
      <c r="S456" s="4"/>
      <c r="T456" s="4"/>
      <c r="U456" s="4"/>
    </row>
    <row r="457" spans="1:21" ht="14.5" hidden="1" x14ac:dyDescent="0.35">
      <c r="A457" s="4"/>
      <c r="B457" s="4"/>
      <c r="C457" s="4"/>
      <c r="D457" s="4"/>
      <c r="E457" s="4"/>
      <c r="F457" s="4"/>
      <c r="G457" s="4"/>
      <c r="H457" s="4"/>
      <c r="I457" s="4"/>
      <c r="J457" s="4"/>
      <c r="K457" s="4"/>
      <c r="L457" s="4"/>
      <c r="M457" s="4"/>
      <c r="N457" s="4"/>
      <c r="O457" s="4"/>
      <c r="P457" s="4"/>
      <c r="Q457" s="4"/>
      <c r="R457" s="4"/>
      <c r="S457" s="4"/>
      <c r="T457" s="4"/>
      <c r="U457" s="4"/>
    </row>
    <row r="458" spans="1:21" ht="14.5" hidden="1" x14ac:dyDescent="0.35">
      <c r="A458" s="4"/>
      <c r="B458" s="4"/>
      <c r="C458" s="4"/>
      <c r="D458" s="4"/>
      <c r="E458" s="4"/>
      <c r="F458" s="4"/>
      <c r="G458" s="4"/>
      <c r="H458" s="4"/>
      <c r="I458" s="4"/>
      <c r="J458" s="4"/>
      <c r="K458" s="4"/>
      <c r="L458" s="4"/>
      <c r="M458" s="4"/>
      <c r="N458" s="4"/>
      <c r="O458" s="4"/>
      <c r="P458" s="4"/>
      <c r="Q458" s="4"/>
      <c r="R458" s="4"/>
      <c r="S458" s="4"/>
      <c r="T458" s="4"/>
      <c r="U458" s="4"/>
    </row>
    <row r="459" spans="1:21" ht="14.5" hidden="1" x14ac:dyDescent="0.35">
      <c r="A459" s="4"/>
      <c r="B459" s="4"/>
      <c r="C459" s="4"/>
      <c r="D459" s="4"/>
      <c r="E459" s="4"/>
      <c r="F459" s="4"/>
      <c r="G459" s="4"/>
      <c r="H459" s="4"/>
      <c r="I459" s="4"/>
      <c r="J459" s="4"/>
      <c r="K459" s="4"/>
      <c r="L459" s="4"/>
      <c r="M459" s="4"/>
      <c r="N459" s="4"/>
      <c r="O459" s="4"/>
      <c r="P459" s="4"/>
      <c r="Q459" s="4"/>
      <c r="R459" s="4"/>
      <c r="S459" s="4"/>
      <c r="T459" s="4"/>
      <c r="U459" s="4"/>
    </row>
    <row r="460" spans="1:21" ht="14.5" hidden="1" x14ac:dyDescent="0.35">
      <c r="A460" s="4"/>
      <c r="B460" s="4"/>
      <c r="C460" s="4"/>
      <c r="D460" s="4"/>
      <c r="E460" s="4"/>
      <c r="F460" s="4"/>
      <c r="G460" s="4"/>
      <c r="H460" s="4"/>
      <c r="I460" s="4"/>
      <c r="J460" s="4"/>
      <c r="K460" s="4"/>
      <c r="L460" s="4"/>
      <c r="M460" s="4"/>
      <c r="N460" s="4"/>
      <c r="O460" s="4"/>
      <c r="P460" s="4"/>
      <c r="Q460" s="4"/>
      <c r="R460" s="4"/>
      <c r="S460" s="4"/>
      <c r="T460" s="4"/>
      <c r="U460" s="4"/>
    </row>
    <row r="461" spans="1:21" ht="14.5" hidden="1" x14ac:dyDescent="0.35">
      <c r="A461" s="4"/>
      <c r="B461" s="4"/>
      <c r="C461" s="4"/>
      <c r="D461" s="4"/>
      <c r="E461" s="4"/>
      <c r="F461" s="4"/>
      <c r="G461" s="4"/>
      <c r="H461" s="4"/>
      <c r="I461" s="4"/>
      <c r="J461" s="4"/>
      <c r="K461" s="4"/>
      <c r="L461" s="4"/>
      <c r="M461" s="4"/>
      <c r="N461" s="4"/>
      <c r="O461" s="4"/>
      <c r="P461" s="4"/>
      <c r="Q461" s="4"/>
      <c r="R461" s="4"/>
      <c r="S461" s="4"/>
      <c r="T461" s="4"/>
      <c r="U461" s="4"/>
    </row>
    <row r="462" spans="1:21" ht="14.5" hidden="1" x14ac:dyDescent="0.35">
      <c r="A462" s="4"/>
      <c r="B462" s="4"/>
      <c r="C462" s="4"/>
      <c r="D462" s="4"/>
      <c r="E462" s="4"/>
      <c r="F462" s="4"/>
      <c r="G462" s="4"/>
      <c r="H462" s="4"/>
      <c r="I462" s="4"/>
      <c r="J462" s="4"/>
      <c r="K462" s="4"/>
      <c r="L462" s="4"/>
      <c r="M462" s="4"/>
      <c r="N462" s="4"/>
      <c r="O462" s="4"/>
      <c r="P462" s="4"/>
      <c r="Q462" s="4"/>
      <c r="R462" s="4"/>
      <c r="S462" s="4"/>
      <c r="T462" s="4"/>
      <c r="U462" s="4"/>
    </row>
    <row r="463" spans="1:21" ht="14.5" hidden="1" x14ac:dyDescent="0.35">
      <c r="A463" s="4"/>
      <c r="B463" s="4"/>
      <c r="C463" s="4"/>
      <c r="D463" s="4"/>
      <c r="E463" s="4"/>
      <c r="F463" s="4"/>
      <c r="G463" s="4"/>
      <c r="H463" s="4"/>
      <c r="I463" s="4"/>
      <c r="J463" s="4"/>
      <c r="K463" s="4"/>
      <c r="L463" s="4"/>
      <c r="M463" s="4"/>
      <c r="N463" s="4"/>
      <c r="O463" s="4"/>
      <c r="P463" s="4"/>
      <c r="Q463" s="4"/>
      <c r="R463" s="4"/>
      <c r="S463" s="4"/>
      <c r="T463" s="4"/>
      <c r="U463" s="4"/>
    </row>
    <row r="464" spans="1:21" ht="14.5" hidden="1" x14ac:dyDescent="0.35">
      <c r="A464" s="4"/>
      <c r="B464" s="4"/>
      <c r="C464" s="4"/>
      <c r="D464" s="4"/>
      <c r="E464" s="4"/>
      <c r="F464" s="4"/>
      <c r="G464" s="4"/>
      <c r="H464" s="4"/>
      <c r="I464" s="4"/>
      <c r="J464" s="4"/>
      <c r="K464" s="4"/>
      <c r="L464" s="4"/>
      <c r="M464" s="4"/>
      <c r="N464" s="4"/>
      <c r="O464" s="4"/>
      <c r="P464" s="4"/>
      <c r="Q464" s="4"/>
      <c r="R464" s="4"/>
      <c r="S464" s="4"/>
      <c r="T464" s="4"/>
      <c r="U464" s="4"/>
    </row>
    <row r="465" spans="1:21" ht="14.5" hidden="1" x14ac:dyDescent="0.35">
      <c r="A465" s="4"/>
      <c r="B465" s="4"/>
      <c r="C465" s="4"/>
      <c r="D465" s="4"/>
      <c r="E465" s="4"/>
      <c r="F465" s="4"/>
      <c r="G465" s="4"/>
      <c r="H465" s="4"/>
      <c r="I465" s="4"/>
      <c r="J465" s="4"/>
      <c r="K465" s="4"/>
      <c r="L465" s="4"/>
      <c r="M465" s="4"/>
      <c r="N465" s="4"/>
      <c r="O465" s="4"/>
      <c r="P465" s="4"/>
      <c r="Q465" s="4"/>
      <c r="R465" s="4"/>
      <c r="S465" s="4"/>
      <c r="T465" s="4"/>
      <c r="U465" s="4"/>
    </row>
    <row r="466" spans="1:21" ht="14.5" hidden="1" x14ac:dyDescent="0.35">
      <c r="A466" s="4"/>
      <c r="B466" s="4"/>
      <c r="C466" s="4"/>
      <c r="D466" s="4"/>
      <c r="E466" s="4"/>
      <c r="F466" s="4"/>
      <c r="G466" s="4"/>
      <c r="H466" s="4"/>
      <c r="I466" s="4"/>
      <c r="J466" s="4"/>
      <c r="K466" s="4"/>
      <c r="L466" s="4"/>
      <c r="M466" s="4"/>
      <c r="N466" s="4"/>
      <c r="O466" s="4"/>
      <c r="P466" s="4"/>
      <c r="Q466" s="4"/>
      <c r="R466" s="4"/>
      <c r="S466" s="4"/>
      <c r="T466" s="4"/>
      <c r="U466" s="4"/>
    </row>
    <row r="467" spans="1:21" ht="14.5" hidden="1" x14ac:dyDescent="0.35">
      <c r="A467" s="4"/>
      <c r="B467" s="4"/>
      <c r="C467" s="4"/>
      <c r="D467" s="4"/>
      <c r="E467" s="4"/>
      <c r="F467" s="4"/>
      <c r="G467" s="4"/>
      <c r="H467" s="4"/>
      <c r="I467" s="4"/>
      <c r="J467" s="4"/>
      <c r="K467" s="4"/>
      <c r="L467" s="4"/>
      <c r="M467" s="4"/>
      <c r="N467" s="4"/>
      <c r="O467" s="4"/>
      <c r="P467" s="4"/>
      <c r="Q467" s="4"/>
      <c r="R467" s="4"/>
      <c r="S467" s="4"/>
      <c r="T467" s="4"/>
      <c r="U467" s="4"/>
    </row>
    <row r="468" spans="1:21" ht="14.5" hidden="1" x14ac:dyDescent="0.35">
      <c r="A468" s="4"/>
      <c r="B468" s="4"/>
      <c r="C468" s="4"/>
      <c r="D468" s="4"/>
      <c r="E468" s="4"/>
      <c r="F468" s="4"/>
      <c r="G468" s="4"/>
      <c r="H468" s="4"/>
      <c r="I468" s="4"/>
      <c r="J468" s="4"/>
      <c r="K468" s="4"/>
      <c r="L468" s="4"/>
      <c r="M468" s="4"/>
      <c r="N468" s="4"/>
      <c r="O468" s="4"/>
      <c r="P468" s="4"/>
      <c r="Q468" s="4"/>
      <c r="R468" s="4"/>
      <c r="S468" s="4"/>
      <c r="T468" s="4"/>
      <c r="U468" s="4"/>
    </row>
    <row r="469" spans="1:21" ht="14.5" hidden="1" x14ac:dyDescent="0.35">
      <c r="A469" s="4"/>
      <c r="B469" s="4"/>
      <c r="C469" s="4"/>
      <c r="D469" s="4"/>
      <c r="E469" s="4"/>
      <c r="F469" s="4"/>
      <c r="G469" s="4"/>
      <c r="H469" s="4"/>
      <c r="I469" s="4"/>
      <c r="J469" s="4"/>
      <c r="K469" s="4"/>
      <c r="L469" s="4"/>
      <c r="M469" s="4"/>
      <c r="N469" s="4"/>
      <c r="O469" s="4"/>
      <c r="P469" s="4"/>
      <c r="Q469" s="4"/>
      <c r="R469" s="4"/>
      <c r="S469" s="4"/>
      <c r="T469" s="4"/>
      <c r="U469" s="4"/>
    </row>
    <row r="470" spans="1:21" ht="14.5" hidden="1" x14ac:dyDescent="0.35">
      <c r="A470" s="4"/>
      <c r="B470" s="4"/>
      <c r="C470" s="4"/>
      <c r="D470" s="4"/>
      <c r="E470" s="4"/>
      <c r="F470" s="4"/>
      <c r="G470" s="4"/>
      <c r="H470" s="4"/>
      <c r="I470" s="4"/>
      <c r="J470" s="4"/>
      <c r="K470" s="4"/>
      <c r="L470" s="4"/>
      <c r="M470" s="4"/>
      <c r="N470" s="4"/>
      <c r="O470" s="4"/>
      <c r="P470" s="4"/>
      <c r="Q470" s="4"/>
      <c r="R470" s="4"/>
      <c r="S470" s="4"/>
      <c r="T470" s="4"/>
      <c r="U470" s="4"/>
    </row>
    <row r="471" spans="1:21" ht="14.5" hidden="1" x14ac:dyDescent="0.35">
      <c r="A471" s="4"/>
      <c r="B471" s="4"/>
      <c r="C471" s="4"/>
      <c r="D471" s="4"/>
      <c r="E471" s="4"/>
      <c r="F471" s="4"/>
      <c r="G471" s="4"/>
      <c r="H471" s="4"/>
      <c r="I471" s="4"/>
      <c r="J471" s="4"/>
      <c r="K471" s="4"/>
      <c r="L471" s="4"/>
      <c r="M471" s="4"/>
      <c r="N471" s="4"/>
      <c r="O471" s="4"/>
      <c r="P471" s="4"/>
      <c r="Q471" s="4"/>
      <c r="R471" s="4"/>
      <c r="S471" s="4"/>
      <c r="T471" s="4"/>
      <c r="U471" s="4"/>
    </row>
    <row r="472" spans="1:21" ht="14.5" hidden="1" x14ac:dyDescent="0.35">
      <c r="A472" s="4"/>
      <c r="B472" s="4"/>
      <c r="C472" s="4"/>
      <c r="D472" s="4"/>
      <c r="E472" s="4"/>
      <c r="F472" s="4"/>
      <c r="G472" s="4"/>
      <c r="H472" s="4"/>
      <c r="I472" s="4"/>
      <c r="J472" s="4"/>
      <c r="K472" s="4"/>
      <c r="L472" s="4"/>
      <c r="M472" s="4"/>
      <c r="N472" s="4"/>
      <c r="O472" s="4"/>
      <c r="P472" s="4"/>
      <c r="Q472" s="4"/>
      <c r="R472" s="4"/>
      <c r="S472" s="4"/>
      <c r="T472" s="4"/>
      <c r="U472" s="4"/>
    </row>
    <row r="473" spans="1:21" ht="14.5" hidden="1" x14ac:dyDescent="0.35">
      <c r="A473" s="4"/>
      <c r="B473" s="4"/>
      <c r="C473" s="4"/>
      <c r="D473" s="4"/>
      <c r="E473" s="4"/>
      <c r="F473" s="4"/>
      <c r="G473" s="4"/>
      <c r="H473" s="4"/>
      <c r="I473" s="4"/>
      <c r="J473" s="4"/>
      <c r="K473" s="4"/>
      <c r="L473" s="4"/>
      <c r="M473" s="4"/>
      <c r="N473" s="4"/>
      <c r="O473" s="4"/>
      <c r="P473" s="4"/>
      <c r="Q473" s="4"/>
      <c r="R473" s="4"/>
      <c r="S473" s="4"/>
      <c r="T473" s="4"/>
      <c r="U473" s="4"/>
    </row>
    <row r="474" spans="1:21" ht="14.5" hidden="1" x14ac:dyDescent="0.35">
      <c r="A474" s="4"/>
      <c r="B474" s="4"/>
      <c r="C474" s="4"/>
      <c r="D474" s="4"/>
      <c r="E474" s="4"/>
      <c r="F474" s="4"/>
      <c r="G474" s="4"/>
      <c r="H474" s="4"/>
      <c r="I474" s="4"/>
      <c r="J474" s="4"/>
      <c r="K474" s="4"/>
      <c r="L474" s="4"/>
      <c r="M474" s="4"/>
      <c r="N474" s="4"/>
      <c r="O474" s="4"/>
      <c r="P474" s="4"/>
      <c r="Q474" s="4"/>
      <c r="R474" s="4"/>
      <c r="S474" s="4"/>
      <c r="T474" s="4"/>
      <c r="U474" s="4"/>
    </row>
    <row r="475" spans="1:21" ht="14.5" hidden="1" x14ac:dyDescent="0.35">
      <c r="A475" s="4"/>
      <c r="B475" s="4"/>
      <c r="C475" s="4"/>
      <c r="D475" s="4"/>
      <c r="E475" s="4"/>
      <c r="F475" s="4"/>
      <c r="G475" s="4"/>
      <c r="H475" s="4"/>
      <c r="I475" s="4"/>
      <c r="J475" s="4"/>
      <c r="K475" s="4"/>
      <c r="L475" s="4"/>
      <c r="M475" s="4"/>
      <c r="N475" s="4"/>
      <c r="O475" s="4"/>
      <c r="P475" s="4"/>
      <c r="Q475" s="4"/>
      <c r="R475" s="4"/>
      <c r="S475" s="4"/>
      <c r="T475" s="4"/>
      <c r="U475" s="4"/>
    </row>
    <row r="476" spans="1:21" ht="14.5" hidden="1" x14ac:dyDescent="0.35">
      <c r="A476" s="4"/>
      <c r="B476" s="4"/>
      <c r="C476" s="4"/>
      <c r="D476" s="4"/>
      <c r="E476" s="4"/>
      <c r="F476" s="4"/>
      <c r="G476" s="4"/>
      <c r="H476" s="4"/>
      <c r="I476" s="4"/>
      <c r="J476" s="4"/>
      <c r="K476" s="4"/>
      <c r="L476" s="4"/>
      <c r="M476" s="4"/>
      <c r="N476" s="4"/>
      <c r="O476" s="4"/>
      <c r="P476" s="4"/>
      <c r="Q476" s="4"/>
      <c r="R476" s="4"/>
      <c r="S476" s="4"/>
      <c r="T476" s="4"/>
      <c r="U476" s="4"/>
    </row>
  </sheetData>
  <sheetProtection password="CAA3" sheet="1" objects="1" scenarios="1"/>
  <pageMargins left="0.7" right="0.7" top="0.75" bottom="0.75" header="0.3" footer="0.3"/>
  <pageSetup paperSize="9" scale="7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pageSetUpPr fitToPage="1"/>
  </sheetPr>
  <dimension ref="A1:XFC68"/>
  <sheetViews>
    <sheetView showGridLines="0" showRowColHeaders="0" zoomScaleNormal="100" zoomScaleSheetLayoutView="100" workbookViewId="0">
      <selection activeCell="K47" sqref="K47"/>
    </sheetView>
  </sheetViews>
  <sheetFormatPr defaultColWidth="0" defaultRowHeight="0" customHeight="1" zeroHeight="1" x14ac:dyDescent="0.25"/>
  <cols>
    <col min="1" max="1" width="1.7265625" style="26" customWidth="1"/>
    <col min="2" max="2" width="9.1796875" style="36" hidden="1" customWidth="1"/>
    <col min="3" max="3" width="43.453125" style="376" customWidth="1"/>
    <col min="4" max="8" width="11.453125" style="376" customWidth="1"/>
    <col min="9" max="9" width="11.54296875" style="373" customWidth="1"/>
    <col min="10" max="10" width="1.7265625" style="373" customWidth="1"/>
    <col min="11" max="11" width="44.453125" style="26" customWidth="1"/>
    <col min="12" max="16" width="45.54296875" style="436" hidden="1"/>
    <col min="17" max="17" width="9.1796875" style="436" hidden="1"/>
    <col min="18" max="16383" width="45.54296875" style="436" hidden="1"/>
    <col min="16384" max="16384" width="0.26953125" style="436" hidden="1"/>
  </cols>
  <sheetData>
    <row r="1" spans="1:11" s="36" customFormat="1" ht="64.5" customHeight="1" x14ac:dyDescent="0.25">
      <c r="A1" s="26"/>
      <c r="B1" s="26"/>
      <c r="C1" s="26"/>
      <c r="D1" s="26"/>
      <c r="E1" s="26"/>
      <c r="F1" s="26"/>
      <c r="G1" s="26"/>
      <c r="H1" s="26"/>
      <c r="I1" s="26"/>
      <c r="J1" s="26"/>
      <c r="K1" s="26"/>
    </row>
    <row r="2" spans="1:11" s="36" customFormat="1" ht="60.75" customHeight="1" x14ac:dyDescent="0.25">
      <c r="A2" s="26"/>
      <c r="B2" s="26"/>
      <c r="C2" s="26"/>
      <c r="D2" s="26"/>
      <c r="E2" s="26"/>
      <c r="F2" s="26"/>
      <c r="G2" s="26"/>
      <c r="H2" s="26"/>
      <c r="I2" s="26"/>
      <c r="J2" s="26"/>
      <c r="K2" s="26"/>
    </row>
    <row r="3" spans="1:11" s="36" customFormat="1" ht="12.75" hidden="1" customHeight="1" x14ac:dyDescent="0.25">
      <c r="A3" s="26"/>
      <c r="B3" s="26"/>
      <c r="C3" s="895"/>
      <c r="D3" s="896"/>
      <c r="E3" s="896"/>
      <c r="F3" s="26"/>
      <c r="G3" s="26"/>
      <c r="H3" s="26"/>
      <c r="I3" s="26"/>
      <c r="J3" s="26"/>
      <c r="K3" s="26"/>
    </row>
    <row r="4" spans="1:11" s="36" customFormat="1" ht="12.75" hidden="1" customHeight="1" x14ac:dyDescent="0.25">
      <c r="A4" s="26"/>
      <c r="B4" s="26"/>
      <c r="C4" s="26"/>
      <c r="D4" s="26"/>
      <c r="E4" s="26"/>
      <c r="F4" s="26"/>
      <c r="G4" s="26"/>
      <c r="H4" s="26"/>
      <c r="I4" s="26"/>
      <c r="J4" s="26"/>
      <c r="K4" s="26"/>
    </row>
    <row r="5" spans="1:11" s="36" customFormat="1" ht="12.75" hidden="1" customHeight="1" x14ac:dyDescent="0.25">
      <c r="A5" s="26"/>
      <c r="B5" s="26"/>
      <c r="C5" s="26"/>
      <c r="D5" s="26"/>
      <c r="E5" s="26"/>
      <c r="F5" s="26"/>
      <c r="G5" s="26"/>
      <c r="H5" s="26"/>
      <c r="I5" s="26"/>
      <c r="J5" s="26"/>
      <c r="K5" s="26"/>
    </row>
    <row r="6" spans="1:11" s="36" customFormat="1" ht="15" hidden="1" x14ac:dyDescent="0.3">
      <c r="A6" s="26"/>
      <c r="B6" s="26"/>
      <c r="C6" s="370"/>
      <c r="D6" s="26"/>
      <c r="E6" s="26"/>
      <c r="F6" s="26"/>
      <c r="G6" s="26"/>
      <c r="H6" s="26"/>
      <c r="I6" s="26"/>
      <c r="J6" s="26"/>
      <c r="K6" s="26"/>
    </row>
    <row r="7" spans="1:11" s="36" customFormat="1" ht="12.5" hidden="1" x14ac:dyDescent="0.25">
      <c r="A7" s="26"/>
      <c r="B7" s="26"/>
      <c r="C7" s="26"/>
      <c r="D7" s="26"/>
      <c r="E7" s="26"/>
      <c r="F7" s="26"/>
      <c r="G7" s="26"/>
      <c r="H7" s="26"/>
      <c r="I7" s="26"/>
      <c r="J7" s="26"/>
      <c r="K7" s="26"/>
    </row>
    <row r="8" spans="1:11" s="85" customFormat="1" ht="21" customHeight="1" x14ac:dyDescent="0.35">
      <c r="A8" s="291"/>
      <c r="B8" s="9"/>
      <c r="C8" s="897" t="str">
        <f>+Translations!A362</f>
        <v>Projected investment cost in €</v>
      </c>
      <c r="D8" s="897" t="str">
        <f>+Translations!A363</f>
        <v>Amount</v>
      </c>
      <c r="E8" s="898" t="str">
        <f>+Translations!A364</f>
        <v>Share %</v>
      </c>
      <c r="F8" s="224"/>
      <c r="G8" s="224"/>
      <c r="H8" s="224"/>
      <c r="I8" s="224"/>
      <c r="J8" s="224"/>
      <c r="K8" s="437"/>
    </row>
    <row r="9" spans="1:11" s="85" customFormat="1" ht="21" customHeight="1" x14ac:dyDescent="0.35">
      <c r="A9" s="291"/>
      <c r="B9" s="9"/>
      <c r="C9" s="897"/>
      <c r="D9" s="897"/>
      <c r="E9" s="898"/>
      <c r="F9" s="224"/>
      <c r="G9" s="224"/>
      <c r="H9" s="224"/>
      <c r="I9" s="224"/>
      <c r="J9" s="224"/>
      <c r="K9" s="437"/>
    </row>
    <row r="10" spans="1:11" s="85" customFormat="1" ht="27" customHeight="1" x14ac:dyDescent="0.35">
      <c r="A10" s="291"/>
      <c r="B10" s="9"/>
      <c r="C10" s="95" t="str">
        <f>+Translations!A365</f>
        <v>A. PROPERTY, PLANT AND EQUIPMENT</v>
      </c>
      <c r="D10" s="380">
        <f>+Investment_and_Financing!F12</f>
        <v>0</v>
      </c>
      <c r="E10" s="381">
        <f>+Investment_and_Financing!G12</f>
        <v>0</v>
      </c>
      <c r="F10" s="224"/>
      <c r="G10" s="224"/>
      <c r="H10" s="224"/>
      <c r="I10" s="224"/>
      <c r="J10" s="224"/>
      <c r="K10" s="437"/>
    </row>
    <row r="11" spans="1:11" s="85" customFormat="1" ht="27" customHeight="1" x14ac:dyDescent="0.35">
      <c r="A11" s="291"/>
      <c r="B11" s="9"/>
      <c r="C11" s="95" t="str">
        <f>+Translations!A366</f>
        <v>B. PROJECT AND INVESTMENT DOCUMENTATION</v>
      </c>
      <c r="D11" s="380">
        <f>+Investment_and_Financing!F13</f>
        <v>0</v>
      </c>
      <c r="E11" s="381">
        <f>+Investment_and_Financing!G13</f>
        <v>0</v>
      </c>
      <c r="F11" s="224"/>
      <c r="G11" s="224"/>
      <c r="H11" s="224"/>
      <c r="I11" s="224"/>
      <c r="J11" s="224"/>
      <c r="K11" s="437"/>
    </row>
    <row r="12" spans="1:11" s="85" customFormat="1" ht="27" customHeight="1" x14ac:dyDescent="0.35">
      <c r="A12" s="291"/>
      <c r="B12" s="9"/>
      <c r="C12" s="95" t="str">
        <f>+Translations!A367</f>
        <v>C. INTANGIBLE ASSETS</v>
      </c>
      <c r="D12" s="380">
        <f>+Investment_and_Financing!F14</f>
        <v>0</v>
      </c>
      <c r="E12" s="381">
        <f>+Investment_and_Financing!G14</f>
        <v>0</v>
      </c>
      <c r="F12" s="224"/>
      <c r="G12" s="224"/>
      <c r="H12" s="224"/>
      <c r="I12" s="224"/>
      <c r="J12" s="224"/>
      <c r="K12" s="437"/>
    </row>
    <row r="13" spans="1:11" s="85" customFormat="1" ht="27" customHeight="1" x14ac:dyDescent="0.35">
      <c r="A13" s="291"/>
      <c r="B13" s="9"/>
      <c r="C13" s="95" t="str">
        <f>+Translations!A368</f>
        <v>D. INVESTMENT COST (A+B+C)</v>
      </c>
      <c r="D13" s="380">
        <f>+Investment_and_Financing!F15</f>
        <v>0</v>
      </c>
      <c r="E13" s="381">
        <f>+Investment_and_Financing!G15</f>
        <v>0</v>
      </c>
      <c r="F13" s="224"/>
      <c r="G13" s="224"/>
      <c r="H13" s="224"/>
      <c r="I13" s="224"/>
      <c r="J13" s="224"/>
      <c r="K13" s="437"/>
    </row>
    <row r="14" spans="1:11" s="85" customFormat="1" ht="27" customHeight="1" x14ac:dyDescent="0.35">
      <c r="A14" s="291"/>
      <c r="B14" s="9"/>
      <c r="C14" s="95" t="str">
        <f>+Translations!A369</f>
        <v>E. INITIAL WORKING CAPITAL</v>
      </c>
      <c r="D14" s="380">
        <f>+Investment_and_Financing!F16</f>
        <v>0</v>
      </c>
      <c r="E14" s="381">
        <f>+Investment_and_Financing!G16</f>
        <v>0</v>
      </c>
      <c r="F14" s="224"/>
      <c r="G14" s="224"/>
      <c r="H14" s="224"/>
      <c r="I14" s="224"/>
      <c r="J14" s="224"/>
      <c r="K14" s="437"/>
    </row>
    <row r="15" spans="1:11" s="85" customFormat="1" ht="27" customHeight="1" x14ac:dyDescent="0.35">
      <c r="A15" s="291"/>
      <c r="B15" s="9"/>
      <c r="C15" s="95" t="str">
        <f>+Translations!A370</f>
        <v>F. TOTAL INVESTMENT COST (D+E)</v>
      </c>
      <c r="D15" s="380">
        <f>+Investment_and_Financing!F17</f>
        <v>0</v>
      </c>
      <c r="E15" s="381">
        <f>+Investment_and_Financing!G17</f>
        <v>0</v>
      </c>
      <c r="F15" s="224"/>
      <c r="G15" s="224"/>
      <c r="H15" s="224"/>
      <c r="I15" s="224"/>
      <c r="J15" s="224"/>
      <c r="K15" s="437"/>
    </row>
    <row r="16" spans="1:11" s="36" customFormat="1" ht="12.5" x14ac:dyDescent="0.25">
      <c r="A16" s="26"/>
      <c r="B16" s="4"/>
      <c r="C16" s="513"/>
      <c r="D16" s="373"/>
      <c r="E16" s="373"/>
      <c r="F16" s="373"/>
      <c r="G16" s="373"/>
      <c r="H16" s="373"/>
      <c r="I16" s="373"/>
      <c r="J16" s="373"/>
      <c r="K16" s="26"/>
    </row>
    <row r="17" spans="1:17" s="36" customFormat="1" ht="12.5" x14ac:dyDescent="0.25">
      <c r="A17" s="26"/>
      <c r="B17" s="4"/>
      <c r="C17" s="514"/>
      <c r="D17" s="373"/>
      <c r="E17" s="373"/>
      <c r="F17" s="373"/>
      <c r="G17" s="373"/>
      <c r="H17" s="373"/>
      <c r="I17" s="373"/>
      <c r="J17" s="373"/>
      <c r="K17" s="26"/>
    </row>
    <row r="18" spans="1:17" s="36" customFormat="1" ht="12.5" x14ac:dyDescent="0.25">
      <c r="A18" s="26"/>
      <c r="B18" s="4"/>
      <c r="C18" s="513"/>
      <c r="D18" s="373"/>
      <c r="E18" s="373"/>
      <c r="F18" s="373"/>
      <c r="G18" s="373"/>
      <c r="H18" s="373"/>
      <c r="I18" s="373"/>
      <c r="J18" s="373"/>
      <c r="K18" s="26"/>
    </row>
    <row r="19" spans="1:17" s="36" customFormat="1" ht="21" customHeight="1" x14ac:dyDescent="0.25">
      <c r="A19" s="26"/>
      <c r="B19" s="4"/>
      <c r="C19" s="897" t="str">
        <f>+Translations!A371</f>
        <v>Sources of investment cost financing in €</v>
      </c>
      <c r="D19" s="897" t="str">
        <f>+Translations!A372</f>
        <v>Amount</v>
      </c>
      <c r="E19" s="898" t="str">
        <f>+Translations!A373</f>
        <v>Share %</v>
      </c>
      <c r="F19" s="373"/>
      <c r="G19" s="373"/>
      <c r="H19" s="373"/>
      <c r="I19" s="373"/>
      <c r="J19" s="373"/>
      <c r="K19" s="26"/>
    </row>
    <row r="20" spans="1:17" s="36" customFormat="1" ht="21" customHeight="1" x14ac:dyDescent="0.25">
      <c r="A20" s="26"/>
      <c r="B20" s="4"/>
      <c r="C20" s="897"/>
      <c r="D20" s="897"/>
      <c r="E20" s="898"/>
      <c r="F20" s="373"/>
      <c r="G20" s="373"/>
      <c r="H20" s="373"/>
      <c r="I20" s="373"/>
      <c r="J20" s="373"/>
      <c r="K20" s="26"/>
    </row>
    <row r="21" spans="1:17" s="36" customFormat="1" ht="27" customHeight="1" x14ac:dyDescent="0.25">
      <c r="A21" s="26"/>
      <c r="B21" s="4"/>
      <c r="C21" s="382" t="str">
        <f>+Translations!A374</f>
        <v>A. PRIVATE EQUITY</v>
      </c>
      <c r="D21" s="371">
        <f>+Investment_and_Financing!F23</f>
        <v>0</v>
      </c>
      <c r="E21" s="372">
        <f>+Investment_and_Financing!G23</f>
        <v>0</v>
      </c>
      <c r="F21" s="373"/>
      <c r="G21" s="373"/>
      <c r="H21" s="373"/>
      <c r="I21" s="373"/>
      <c r="J21" s="373"/>
      <c r="K21" s="26"/>
    </row>
    <row r="22" spans="1:17" s="36" customFormat="1" ht="27" customHeight="1" x14ac:dyDescent="0.25">
      <c r="A22" s="26"/>
      <c r="B22" s="4"/>
      <c r="C22" s="382" t="str">
        <f>+Translations!A375</f>
        <v>B. BANK LOANS</v>
      </c>
      <c r="D22" s="371">
        <f>+Investment_and_Financing!F24</f>
        <v>0</v>
      </c>
      <c r="E22" s="372">
        <f>+Investment_and_Financing!G24</f>
        <v>0</v>
      </c>
      <c r="F22" s="373"/>
      <c r="G22" s="373"/>
      <c r="H22" s="373"/>
      <c r="I22" s="373"/>
      <c r="J22" s="373"/>
      <c r="K22" s="26"/>
    </row>
    <row r="23" spans="1:17" s="36" customFormat="1" ht="27" customHeight="1" x14ac:dyDescent="0.25">
      <c r="A23" s="26"/>
      <c r="B23" s="4"/>
      <c r="C23" s="382" t="str">
        <f>+Translations!A376</f>
        <v>C. CONNECTION FEES</v>
      </c>
      <c r="D23" s="371">
        <f>+Investment_and_Financing!F25</f>
        <v>0</v>
      </c>
      <c r="E23" s="372">
        <f>+Investment_and_Financing!G25</f>
        <v>0</v>
      </c>
      <c r="F23" s="373"/>
      <c r="G23" s="373"/>
      <c r="H23" s="373"/>
      <c r="I23" s="373"/>
      <c r="J23" s="373"/>
      <c r="K23" s="26"/>
    </row>
    <row r="24" spans="1:17" s="36" customFormat="1" ht="27" customHeight="1" x14ac:dyDescent="0.25">
      <c r="A24" s="26"/>
      <c r="B24" s="4"/>
      <c r="C24" s="382" t="str">
        <f>+Translations!A377</f>
        <v>D. INVESTMENT SUBSIDIES</v>
      </c>
      <c r="D24" s="371">
        <f>+Investment_and_Financing!F26</f>
        <v>0</v>
      </c>
      <c r="E24" s="372">
        <f>+Investment_and_Financing!G26</f>
        <v>0</v>
      </c>
      <c r="F24" s="373"/>
      <c r="G24" s="373"/>
      <c r="H24" s="373"/>
      <c r="I24" s="373"/>
      <c r="J24" s="373"/>
      <c r="K24" s="26"/>
    </row>
    <row r="25" spans="1:17" s="36" customFormat="1" ht="27" customHeight="1" x14ac:dyDescent="0.25">
      <c r="A25" s="26"/>
      <c r="B25" s="4"/>
      <c r="C25" s="382" t="str">
        <f>+Translations!A378</f>
        <v>E. TOTAL FINANCING (A+B+C+D)</v>
      </c>
      <c r="D25" s="371">
        <f>+Investment_and_Financing!F28</f>
        <v>0</v>
      </c>
      <c r="E25" s="372">
        <f>+Investment_and_Financing!G28</f>
        <v>0</v>
      </c>
      <c r="F25" s="373"/>
      <c r="G25" s="373"/>
      <c r="H25" s="373"/>
      <c r="I25" s="373"/>
      <c r="J25" s="373"/>
      <c r="K25" s="26"/>
    </row>
    <row r="26" spans="1:17" s="36" customFormat="1" ht="12.5" x14ac:dyDescent="0.25">
      <c r="A26" s="26"/>
      <c r="B26" s="4"/>
      <c r="C26" s="373"/>
      <c r="D26" s="373"/>
      <c r="E26" s="373"/>
      <c r="F26" s="373"/>
      <c r="G26" s="374"/>
      <c r="H26" s="373"/>
      <c r="I26" s="373"/>
      <c r="J26" s="373"/>
      <c r="K26" s="26"/>
    </row>
    <row r="27" spans="1:17" s="36" customFormat="1" ht="12.5" x14ac:dyDescent="0.25">
      <c r="A27" s="26"/>
      <c r="C27" s="375"/>
      <c r="D27" s="373"/>
      <c r="E27" s="373"/>
      <c r="F27" s="373"/>
      <c r="G27" s="373"/>
      <c r="H27" s="373"/>
      <c r="I27" s="373"/>
      <c r="J27" s="373"/>
      <c r="K27" s="26"/>
      <c r="L27" s="4"/>
      <c r="M27" s="4"/>
      <c r="N27" s="4"/>
      <c r="O27" s="4"/>
      <c r="P27" s="4"/>
      <c r="Q27" s="4"/>
    </row>
    <row r="28" spans="1:17" s="36" customFormat="1" ht="12.5" x14ac:dyDescent="0.25">
      <c r="A28" s="26"/>
      <c r="C28" s="373"/>
      <c r="D28" s="373"/>
      <c r="E28" s="373"/>
      <c r="F28" s="373"/>
      <c r="G28" s="373"/>
      <c r="H28" s="373"/>
      <c r="I28" s="373"/>
      <c r="J28" s="373"/>
      <c r="K28" s="26"/>
      <c r="L28" s="4"/>
      <c r="M28" s="4"/>
      <c r="N28" s="4"/>
      <c r="O28" s="4"/>
      <c r="P28" s="4"/>
      <c r="Q28" s="4"/>
    </row>
    <row r="29" spans="1:17" s="217" customFormat="1" ht="21" customHeight="1" x14ac:dyDescent="0.35">
      <c r="A29" s="291"/>
      <c r="C29" s="901" t="str">
        <f>+Translations!A379</f>
        <v>Project performance in €</v>
      </c>
      <c r="D29" s="902"/>
      <c r="E29" s="899">
        <f>+Income_statement!E5</f>
        <v>2017</v>
      </c>
      <c r="F29" s="899">
        <f>+Income_statement!F5</f>
        <v>2018</v>
      </c>
      <c r="G29" s="899">
        <f>+Income_statement!G5</f>
        <v>2019</v>
      </c>
      <c r="H29" s="899">
        <f>+Income_statement!H5</f>
        <v>2020</v>
      </c>
      <c r="I29" s="899">
        <f>+Income_statement!I5</f>
        <v>2021</v>
      </c>
      <c r="J29" s="224"/>
      <c r="K29" s="437"/>
      <c r="L29" s="9"/>
      <c r="M29" s="9"/>
      <c r="N29" s="9"/>
      <c r="O29" s="9"/>
      <c r="P29" s="9"/>
      <c r="Q29" s="9"/>
    </row>
    <row r="30" spans="1:17" s="217" customFormat="1" ht="21" customHeight="1" x14ac:dyDescent="0.35">
      <c r="A30" s="291"/>
      <c r="C30" s="903"/>
      <c r="D30" s="904"/>
      <c r="E30" s="900"/>
      <c r="F30" s="900"/>
      <c r="G30" s="900"/>
      <c r="H30" s="900"/>
      <c r="I30" s="900"/>
      <c r="J30" s="224"/>
      <c r="K30" s="437"/>
      <c r="L30" s="9"/>
      <c r="M30" s="9"/>
      <c r="N30" s="9"/>
      <c r="O30" s="9"/>
      <c r="P30" s="9"/>
      <c r="Q30" s="9"/>
    </row>
    <row r="31" spans="1:17" s="217" customFormat="1" ht="27" customHeight="1" x14ac:dyDescent="0.35">
      <c r="A31" s="291"/>
      <c r="C31" s="757" t="str">
        <f>+Translations!A380</f>
        <v>1. Total income</v>
      </c>
      <c r="D31" s="758"/>
      <c r="E31" s="98">
        <f>+Income_statement!E7+Income_statement!E8+Income_statement!E25+Income_statement!E27</f>
        <v>0</v>
      </c>
      <c r="F31" s="98">
        <f>+Income_statement!F7+Income_statement!F8+Income_statement!F25+Income_statement!F27</f>
        <v>0</v>
      </c>
      <c r="G31" s="98">
        <f>+Income_statement!G7+Income_statement!G8+Income_statement!G25+Income_statement!G27</f>
        <v>0</v>
      </c>
      <c r="H31" s="98">
        <f>+Income_statement!H7+Income_statement!H8+Income_statement!H25+Income_statement!H27</f>
        <v>0</v>
      </c>
      <c r="I31" s="98">
        <f>+Income_statement!I7+Income_statement!I8+Income_statement!I25+Income_statement!I27</f>
        <v>0</v>
      </c>
      <c r="J31" s="224"/>
      <c r="K31" s="437"/>
      <c r="L31" s="9"/>
      <c r="M31" s="9"/>
      <c r="N31" s="9"/>
      <c r="O31" s="9"/>
      <c r="P31" s="9"/>
      <c r="Q31" s="9"/>
    </row>
    <row r="32" spans="1:17" s="217" customFormat="1" ht="27" customHeight="1" x14ac:dyDescent="0.35">
      <c r="A32" s="291"/>
      <c r="C32" s="757" t="str">
        <f>+Translations!A381</f>
        <v>2. Total costs of goods and services</v>
      </c>
      <c r="D32" s="758"/>
      <c r="E32" s="98">
        <f>+Income_statement!E9</f>
        <v>0</v>
      </c>
      <c r="F32" s="98">
        <f>+Income_statement!F9</f>
        <v>0</v>
      </c>
      <c r="G32" s="98">
        <f>+Income_statement!G9</f>
        <v>0</v>
      </c>
      <c r="H32" s="98">
        <f>+Income_statement!H9</f>
        <v>0</v>
      </c>
      <c r="I32" s="98">
        <f>+Income_statement!I9</f>
        <v>0</v>
      </c>
      <c r="J32" s="224"/>
      <c r="K32" s="437"/>
      <c r="L32" s="9"/>
      <c r="M32" s="9"/>
      <c r="N32" s="9"/>
      <c r="O32" s="9"/>
      <c r="P32" s="9"/>
      <c r="Q32" s="9"/>
    </row>
    <row r="33" spans="1:17" s="217" customFormat="1" ht="27" customHeight="1" x14ac:dyDescent="0.35">
      <c r="A33" s="291"/>
      <c r="C33" s="757" t="str">
        <f>+Translations!A382</f>
        <v>3. Cost of labour</v>
      </c>
      <c r="D33" s="758"/>
      <c r="E33" s="98">
        <f>+Income_statement!E17</f>
        <v>0</v>
      </c>
      <c r="F33" s="98">
        <f>+Income_statement!F17</f>
        <v>0</v>
      </c>
      <c r="G33" s="98">
        <f>+Income_statement!G17</f>
        <v>0</v>
      </c>
      <c r="H33" s="98">
        <f>+Income_statement!H17</f>
        <v>0</v>
      </c>
      <c r="I33" s="98">
        <f>+Income_statement!I17</f>
        <v>0</v>
      </c>
      <c r="J33" s="224"/>
      <c r="K33" s="437"/>
      <c r="L33" s="9"/>
      <c r="M33" s="9"/>
      <c r="N33" s="9"/>
      <c r="O33" s="9"/>
      <c r="P33" s="9"/>
      <c r="Q33" s="9"/>
    </row>
    <row r="34" spans="1:17" s="217" customFormat="1" ht="27" customHeight="1" x14ac:dyDescent="0.35">
      <c r="A34" s="291"/>
      <c r="C34" s="757" t="str">
        <f>+Translations!A383</f>
        <v>4. Depreciation and amortization</v>
      </c>
      <c r="D34" s="758"/>
      <c r="E34" s="377">
        <f>+Income_statement!E19</f>
        <v>0</v>
      </c>
      <c r="F34" s="377">
        <f>+Income_statement!F19</f>
        <v>0</v>
      </c>
      <c r="G34" s="377">
        <f>+Income_statement!G19</f>
        <v>0</v>
      </c>
      <c r="H34" s="377">
        <f>+Income_statement!H19</f>
        <v>0</v>
      </c>
      <c r="I34" s="377">
        <f>+Income_statement!I19</f>
        <v>0</v>
      </c>
      <c r="J34" s="224"/>
      <c r="K34" s="437"/>
      <c r="L34" s="9"/>
      <c r="M34" s="9"/>
      <c r="N34" s="9"/>
      <c r="O34" s="9"/>
      <c r="P34" s="9"/>
      <c r="Q34" s="9"/>
    </row>
    <row r="35" spans="1:17" s="217" customFormat="1" ht="27" customHeight="1" x14ac:dyDescent="0.35">
      <c r="A35" s="291"/>
      <c r="C35" s="757" t="str">
        <f>+Translations!A384</f>
        <v>5. Financial costs</v>
      </c>
      <c r="D35" s="758"/>
      <c r="E35" s="98">
        <f>+Income_statement!E26</f>
        <v>0</v>
      </c>
      <c r="F35" s="98">
        <f>+Income_statement!F26</f>
        <v>0</v>
      </c>
      <c r="G35" s="98">
        <f>+Income_statement!G26</f>
        <v>0</v>
      </c>
      <c r="H35" s="98">
        <f>+Income_statement!H26</f>
        <v>0</v>
      </c>
      <c r="I35" s="98">
        <f>+Income_statement!I26</f>
        <v>0</v>
      </c>
      <c r="J35" s="224"/>
      <c r="K35" s="437"/>
      <c r="L35" s="9"/>
      <c r="M35" s="9"/>
      <c r="N35" s="9"/>
      <c r="O35" s="9"/>
      <c r="P35" s="9"/>
      <c r="Q35" s="9"/>
    </row>
    <row r="36" spans="1:17" s="217" customFormat="1" ht="27" customHeight="1" x14ac:dyDescent="0.35">
      <c r="A36" s="291"/>
      <c r="C36" s="757" t="str">
        <f>+Translations!A385</f>
        <v>6. Other costs</v>
      </c>
      <c r="D36" s="758"/>
      <c r="E36" s="106">
        <f>+Income_statement!E28</f>
        <v>0</v>
      </c>
      <c r="F36" s="106">
        <f>+Income_statement!F28</f>
        <v>0</v>
      </c>
      <c r="G36" s="106">
        <f>+Income_statement!G28</f>
        <v>0</v>
      </c>
      <c r="H36" s="106">
        <f>+Income_statement!H28</f>
        <v>0</v>
      </c>
      <c r="I36" s="106">
        <f>+Income_statement!I28</f>
        <v>0</v>
      </c>
      <c r="J36" s="224"/>
      <c r="K36" s="437"/>
      <c r="L36" s="9"/>
      <c r="M36" s="9"/>
      <c r="N36" s="9"/>
      <c r="O36" s="9"/>
      <c r="P36" s="9"/>
      <c r="Q36" s="9"/>
    </row>
    <row r="37" spans="1:17" s="217" customFormat="1" ht="27" customHeight="1" x14ac:dyDescent="0.35">
      <c r="A37" s="291"/>
      <c r="C37" s="757" t="str">
        <f>+Translations!A386</f>
        <v>7. EBT</v>
      </c>
      <c r="D37" s="758"/>
      <c r="E37" s="106">
        <f>+E31-E32-E33-E34-E35-E36</f>
        <v>0</v>
      </c>
      <c r="F37" s="106">
        <f t="shared" ref="F37:I37" si="0">+F31-F32-F33-F34-F35-F36</f>
        <v>0</v>
      </c>
      <c r="G37" s="106">
        <f t="shared" si="0"/>
        <v>0</v>
      </c>
      <c r="H37" s="106">
        <f t="shared" si="0"/>
        <v>0</v>
      </c>
      <c r="I37" s="106">
        <f t="shared" si="0"/>
        <v>0</v>
      </c>
      <c r="J37" s="224"/>
      <c r="K37" s="437"/>
      <c r="L37" s="9"/>
      <c r="M37" s="9"/>
      <c r="N37" s="9"/>
      <c r="O37" s="9"/>
      <c r="P37" s="9"/>
      <c r="Q37" s="9"/>
    </row>
    <row r="38" spans="1:17" s="85" customFormat="1" ht="12.5" x14ac:dyDescent="0.35">
      <c r="A38" s="291"/>
      <c r="C38" s="515"/>
      <c r="D38" s="515"/>
      <c r="E38" s="224"/>
      <c r="F38" s="224"/>
      <c r="G38" s="224"/>
      <c r="H38" s="224"/>
      <c r="I38" s="224"/>
      <c r="J38" s="224"/>
      <c r="K38" s="437"/>
      <c r="L38" s="9"/>
      <c r="M38" s="9"/>
      <c r="N38" s="9"/>
      <c r="O38" s="9"/>
      <c r="P38" s="9"/>
      <c r="Q38" s="9"/>
    </row>
    <row r="39" spans="1:17" s="85" customFormat="1" ht="27" customHeight="1" x14ac:dyDescent="0.35">
      <c r="A39" s="291"/>
      <c r="C39" s="757" t="str">
        <f>+Translations!A387</f>
        <v>Balance sum</v>
      </c>
      <c r="D39" s="759"/>
      <c r="E39" s="98">
        <f>+Balance_sheet!E17</f>
        <v>0</v>
      </c>
      <c r="F39" s="98">
        <f>+Balance_sheet!F17</f>
        <v>0</v>
      </c>
      <c r="G39" s="98">
        <f>+Balance_sheet!G17</f>
        <v>0</v>
      </c>
      <c r="H39" s="98">
        <f>+Balance_sheet!H17</f>
        <v>0</v>
      </c>
      <c r="I39" s="98">
        <f>+Balance_sheet!I17</f>
        <v>0</v>
      </c>
      <c r="J39" s="224"/>
      <c r="K39" s="437"/>
      <c r="L39" s="9"/>
      <c r="M39" s="9"/>
      <c r="N39" s="9"/>
      <c r="O39" s="9"/>
      <c r="P39" s="9"/>
      <c r="Q39" s="9"/>
    </row>
    <row r="40" spans="1:17" s="85" customFormat="1" ht="27" customHeight="1" x14ac:dyDescent="0.35">
      <c r="A40" s="291"/>
      <c r="C40" s="757" t="str">
        <f>+Translations!A388</f>
        <v>Cash Flow</v>
      </c>
      <c r="D40" s="759"/>
      <c r="E40" s="98">
        <f>+CashFlow_statement!D30</f>
        <v>0</v>
      </c>
      <c r="F40" s="98">
        <f>+CashFlow_statement!E30</f>
        <v>0</v>
      </c>
      <c r="G40" s="98">
        <f>+CashFlow_statement!F30</f>
        <v>0</v>
      </c>
      <c r="H40" s="98">
        <f>+CashFlow_statement!G30</f>
        <v>0</v>
      </c>
      <c r="I40" s="98">
        <f>+CashFlow_statement!H30</f>
        <v>0</v>
      </c>
      <c r="J40" s="224"/>
      <c r="K40" s="437"/>
      <c r="L40" s="9"/>
      <c r="M40" s="9"/>
      <c r="N40" s="9"/>
      <c r="O40" s="9"/>
      <c r="P40" s="9"/>
      <c r="Q40" s="9"/>
    </row>
    <row r="41" spans="1:17" s="85" customFormat="1" ht="27" customHeight="1" x14ac:dyDescent="0.35">
      <c r="A41" s="520"/>
      <c r="C41" s="757" t="str">
        <f>+Translations!A413</f>
        <v xml:space="preserve">Cost of MWh heat sold </v>
      </c>
      <c r="D41" s="759"/>
      <c r="E41" s="98">
        <f>IF(ISERROR(Operating_costs!G21/Revenues!D40),0,Operating_costs!G21/Revenues!D40)</f>
        <v>0</v>
      </c>
      <c r="F41" s="98">
        <f>IF(ISERROR(Operating_costs!H21/Revenues!E40),0,Operating_costs!H21/Revenues!E40)</f>
        <v>0</v>
      </c>
      <c r="G41" s="98">
        <f>IF(ISERROR(Operating_costs!I21/Revenues!F40),0,Operating_costs!I21/Revenues!F40)</f>
        <v>0</v>
      </c>
      <c r="H41" s="98">
        <f>IF(ISERROR(Operating_costs!J21/Revenues!G40),0,Operating_costs!J21/Revenues!G40)</f>
        <v>0</v>
      </c>
      <c r="I41" s="98">
        <f>IF(ISERROR(Operating_costs!K21/Revenues!H40),0,Operating_costs!K21/Revenues!H40)</f>
        <v>0</v>
      </c>
      <c r="J41" s="224"/>
      <c r="K41" s="520"/>
      <c r="L41" s="9"/>
      <c r="M41" s="9"/>
      <c r="N41" s="9"/>
      <c r="O41" s="9"/>
      <c r="P41" s="9"/>
      <c r="Q41" s="9"/>
    </row>
    <row r="42" spans="1:17" s="85" customFormat="1" ht="27" customHeight="1" x14ac:dyDescent="0.35">
      <c r="A42" s="520"/>
      <c r="C42" s="757" t="str">
        <f>+Translations!A414</f>
        <v>Cost of MWh energy sold (heat + electricity)</v>
      </c>
      <c r="D42" s="759"/>
      <c r="E42" s="98">
        <f>IF(ISERROR(Operating_costs!G21/(Revenues!D40+Revenues!D11)),0,Operating_costs!G21/(Revenues!D40+Revenues!D11))</f>
        <v>0</v>
      </c>
      <c r="F42" s="98">
        <f>IF(ISERROR(Operating_costs!H21/(Revenues!E40+Revenues!E11)),0,Operating_costs!H21/(Revenues!E40+Revenues!E11))</f>
        <v>0</v>
      </c>
      <c r="G42" s="98">
        <f>IF(ISERROR(Operating_costs!I21/(Revenues!F40+Revenues!F11)),0,Operating_costs!I21/(Revenues!F40+Revenues!F11))</f>
        <v>0</v>
      </c>
      <c r="H42" s="98">
        <f>IF(ISERROR(Operating_costs!J21/(Revenues!G40+Revenues!G11)),0,Operating_costs!J21/(Revenues!G40+Revenues!G11))</f>
        <v>0</v>
      </c>
      <c r="I42" s="98">
        <f>IF(ISERROR(Operating_costs!K21/(Revenues!H40+Revenues!H11)),0,Operating_costs!K21/(Revenues!H40+Revenues!H11))</f>
        <v>0</v>
      </c>
      <c r="J42" s="224"/>
      <c r="K42" s="520"/>
      <c r="L42" s="9"/>
      <c r="M42" s="9"/>
      <c r="N42" s="9"/>
      <c r="O42" s="9"/>
      <c r="P42" s="9"/>
      <c r="Q42" s="9"/>
    </row>
    <row r="43" spans="1:17" s="85" customFormat="1" ht="12.5" x14ac:dyDescent="0.35">
      <c r="A43" s="291"/>
      <c r="C43" s="515"/>
      <c r="D43" s="515"/>
      <c r="E43" s="224"/>
      <c r="F43" s="224"/>
      <c r="G43" s="224"/>
      <c r="H43" s="224"/>
      <c r="I43" s="224"/>
      <c r="J43" s="224"/>
      <c r="K43" s="437"/>
      <c r="L43" s="9"/>
      <c r="M43" s="9"/>
      <c r="N43" s="9"/>
      <c r="O43" s="9"/>
      <c r="P43" s="9"/>
      <c r="Q43" s="9"/>
    </row>
    <row r="44" spans="1:17" s="85" customFormat="1" ht="27" customHeight="1" x14ac:dyDescent="0.35">
      <c r="A44" s="291"/>
      <c r="C44" s="909" t="str">
        <f>+Translations!A389</f>
        <v>Private equity invested</v>
      </c>
      <c r="D44" s="911"/>
      <c r="E44" s="912">
        <f>+Internal_rate_of_return!F8</f>
        <v>0</v>
      </c>
      <c r="F44" s="913"/>
      <c r="G44" s="913"/>
      <c r="H44" s="913"/>
      <c r="I44" s="914"/>
      <c r="J44" s="224"/>
      <c r="K44" s="437"/>
      <c r="L44" s="9"/>
      <c r="M44" s="9"/>
      <c r="N44" s="9"/>
      <c r="O44" s="9"/>
      <c r="P44" s="9"/>
      <c r="Q44" s="9"/>
    </row>
    <row r="45" spans="1:17" s="85" customFormat="1" ht="27" customHeight="1" x14ac:dyDescent="0.35">
      <c r="A45" s="291"/>
      <c r="C45" s="909" t="str">
        <f>+Translations!A390</f>
        <v>Net present value (NPV)</v>
      </c>
      <c r="D45" s="910"/>
      <c r="E45" s="912">
        <f>+Internal_rate_of_return!F9</f>
        <v>0</v>
      </c>
      <c r="F45" s="913"/>
      <c r="G45" s="913"/>
      <c r="H45" s="913"/>
      <c r="I45" s="914"/>
      <c r="J45" s="379"/>
      <c r="K45" s="437"/>
      <c r="L45" s="9"/>
      <c r="M45" s="9"/>
      <c r="N45" s="9"/>
      <c r="O45" s="9"/>
      <c r="P45" s="9"/>
      <c r="Q45" s="9"/>
    </row>
    <row r="46" spans="1:17" s="85" customFormat="1" ht="27" customHeight="1" x14ac:dyDescent="0.35">
      <c r="A46" s="291"/>
      <c r="C46" s="909" t="str">
        <f>+Translations!A391</f>
        <v>Equity internal rate of return (IRR)</v>
      </c>
      <c r="D46" s="910"/>
      <c r="E46" s="905">
        <f>+Internal_rate_of_return!F10</f>
        <v>-0.22</v>
      </c>
      <c r="F46" s="906"/>
      <c r="G46" s="906"/>
      <c r="H46" s="906"/>
      <c r="I46" s="907"/>
      <c r="J46" s="224"/>
      <c r="K46" s="437"/>
      <c r="L46" s="9"/>
      <c r="M46" s="9"/>
      <c r="N46" s="9"/>
      <c r="O46" s="9"/>
      <c r="P46" s="9"/>
      <c r="Q46" s="9"/>
    </row>
    <row r="47" spans="1:17" s="85" customFormat="1" ht="27" customHeight="1" x14ac:dyDescent="0.35">
      <c r="A47" s="291"/>
      <c r="C47" s="909" t="str">
        <f>CONCATENATE("Payback (",Translations!A392," ",Internal_rate_of_return!F12*100,"%",")")</f>
        <v>Payback (discount rate: 4%)</v>
      </c>
      <c r="D47" s="910"/>
      <c r="E47" s="905" t="str">
        <f>+Internal_rate_of_return!E36</f>
        <v>over 10 years</v>
      </c>
      <c r="F47" s="906"/>
      <c r="G47" s="906"/>
      <c r="H47" s="906"/>
      <c r="I47" s="907"/>
      <c r="J47" s="224"/>
      <c r="K47" s="437"/>
      <c r="L47" s="9"/>
      <c r="M47" s="9"/>
      <c r="N47" s="9"/>
      <c r="O47" s="9"/>
      <c r="P47" s="9"/>
      <c r="Q47" s="9"/>
    </row>
    <row r="48" spans="1:17" s="85" customFormat="1" ht="69" customHeight="1" x14ac:dyDescent="0.35">
      <c r="A48" s="291"/>
      <c r="C48" s="908"/>
      <c r="D48" s="908"/>
      <c r="E48" s="908"/>
      <c r="F48" s="908"/>
      <c r="G48" s="224"/>
      <c r="H48" s="224"/>
      <c r="I48" s="224"/>
      <c r="J48" s="224"/>
      <c r="K48" s="437"/>
      <c r="L48" s="9"/>
      <c r="M48" s="9"/>
      <c r="N48" s="9"/>
      <c r="O48" s="9"/>
      <c r="P48" s="9"/>
      <c r="Q48" s="9"/>
    </row>
    <row r="49" spans="1:17" ht="12.75" hidden="1" customHeight="1" x14ac:dyDescent="0.25">
      <c r="C49" s="378"/>
      <c r="D49" s="378"/>
      <c r="E49" s="378"/>
      <c r="F49" s="378"/>
      <c r="G49" s="378"/>
    </row>
    <row r="50" spans="1:17" ht="12.75" hidden="1" customHeight="1" x14ac:dyDescent="0.25"/>
    <row r="51" spans="1:17" ht="12.75" hidden="1" customHeight="1" x14ac:dyDescent="0.25"/>
    <row r="52" spans="1:17" ht="12.75" hidden="1" customHeight="1" x14ac:dyDescent="0.25"/>
    <row r="53" spans="1:17" ht="12.75" hidden="1" customHeight="1" x14ac:dyDescent="0.25"/>
    <row r="54" spans="1:17" ht="12.75" hidden="1" customHeight="1" x14ac:dyDescent="0.25"/>
    <row r="55" spans="1:17" ht="12.75" hidden="1" customHeight="1" x14ac:dyDescent="0.25"/>
    <row r="56" spans="1:17" ht="12.75" hidden="1" customHeight="1" x14ac:dyDescent="0.25"/>
    <row r="57" spans="1:17" ht="12.75" hidden="1" customHeight="1" x14ac:dyDescent="0.25"/>
    <row r="58" spans="1:17" ht="12.75" hidden="1" customHeight="1" x14ac:dyDescent="0.25"/>
    <row r="59" spans="1:17" s="36" customFormat="1" ht="12.75" hidden="1" customHeight="1" x14ac:dyDescent="0.25">
      <c r="A59" s="26"/>
      <c r="C59" s="376"/>
      <c r="D59" s="376"/>
      <c r="E59" s="376"/>
      <c r="F59" s="376"/>
      <c r="G59" s="376"/>
      <c r="H59" s="376"/>
      <c r="I59" s="373"/>
      <c r="J59" s="373"/>
      <c r="K59" s="26"/>
      <c r="L59" s="436"/>
      <c r="M59" s="436"/>
      <c r="N59" s="436"/>
      <c r="O59" s="436"/>
      <c r="P59" s="436"/>
      <c r="Q59" s="436"/>
    </row>
    <row r="60" spans="1:17" s="36" customFormat="1" ht="12.75" hidden="1" customHeight="1" x14ac:dyDescent="0.25">
      <c r="A60" s="26"/>
      <c r="C60" s="376"/>
      <c r="D60" s="376"/>
      <c r="E60" s="376"/>
      <c r="F60" s="376"/>
      <c r="G60" s="376"/>
      <c r="H60" s="376"/>
      <c r="I60" s="373"/>
      <c r="J60" s="373"/>
      <c r="K60" s="26"/>
      <c r="L60" s="436"/>
      <c r="M60" s="436"/>
      <c r="N60" s="436"/>
      <c r="O60" s="436"/>
      <c r="P60" s="436"/>
      <c r="Q60" s="436"/>
    </row>
    <row r="61" spans="1:17" s="36" customFormat="1" ht="12.75" hidden="1" customHeight="1" x14ac:dyDescent="0.25">
      <c r="A61" s="26"/>
      <c r="C61" s="376"/>
      <c r="D61" s="376"/>
      <c r="E61" s="376"/>
      <c r="F61" s="376"/>
      <c r="G61" s="376"/>
      <c r="H61" s="376"/>
      <c r="I61" s="373"/>
      <c r="J61" s="373"/>
      <c r="K61" s="26"/>
      <c r="L61" s="436"/>
      <c r="M61" s="436"/>
      <c r="N61" s="436"/>
      <c r="O61" s="436"/>
      <c r="P61" s="436"/>
      <c r="Q61" s="436"/>
    </row>
    <row r="62" spans="1:17" s="36" customFormat="1" ht="12.75" hidden="1" customHeight="1" x14ac:dyDescent="0.25">
      <c r="A62" s="26"/>
      <c r="C62" s="376"/>
      <c r="D62" s="376"/>
      <c r="E62" s="376"/>
      <c r="F62" s="376"/>
      <c r="G62" s="376"/>
      <c r="H62" s="376"/>
      <c r="I62" s="373"/>
      <c r="J62" s="373"/>
      <c r="K62" s="26"/>
      <c r="L62" s="436"/>
      <c r="M62" s="436"/>
      <c r="N62" s="436"/>
      <c r="O62" s="436"/>
      <c r="P62" s="436"/>
      <c r="Q62" s="436"/>
    </row>
    <row r="63" spans="1:17" s="36" customFormat="1" ht="12.75" hidden="1" customHeight="1" x14ac:dyDescent="0.25">
      <c r="A63" s="26"/>
      <c r="C63" s="376"/>
      <c r="D63" s="376"/>
      <c r="E63" s="376"/>
      <c r="F63" s="376"/>
      <c r="G63" s="376"/>
      <c r="H63" s="376"/>
      <c r="I63" s="373"/>
      <c r="J63" s="373"/>
      <c r="K63" s="26"/>
      <c r="L63" s="436"/>
      <c r="M63" s="436"/>
      <c r="N63" s="436"/>
      <c r="O63" s="436"/>
      <c r="P63" s="436"/>
      <c r="Q63" s="436"/>
    </row>
    <row r="64" spans="1:17" s="36" customFormat="1" ht="12.75" hidden="1" customHeight="1" x14ac:dyDescent="0.25">
      <c r="A64" s="26"/>
      <c r="C64" s="376"/>
      <c r="D64" s="376"/>
      <c r="E64" s="376"/>
      <c r="F64" s="376"/>
      <c r="G64" s="376"/>
      <c r="H64" s="376"/>
      <c r="I64" s="373"/>
      <c r="J64" s="373"/>
      <c r="K64" s="26"/>
      <c r="L64" s="436"/>
      <c r="M64" s="436"/>
      <c r="N64" s="436"/>
      <c r="O64" s="436"/>
      <c r="P64" s="436"/>
      <c r="Q64" s="436"/>
    </row>
    <row r="65" spans="1:17" s="36" customFormat="1" ht="12.75" hidden="1" customHeight="1" x14ac:dyDescent="0.25">
      <c r="A65" s="26"/>
      <c r="C65" s="376"/>
      <c r="D65" s="376"/>
      <c r="E65" s="376"/>
      <c r="F65" s="376"/>
      <c r="G65" s="376"/>
      <c r="H65" s="376"/>
      <c r="I65" s="373"/>
      <c r="J65" s="373"/>
      <c r="K65" s="26"/>
      <c r="L65" s="436"/>
      <c r="M65" s="436"/>
      <c r="N65" s="436"/>
      <c r="O65" s="436"/>
      <c r="P65" s="436"/>
      <c r="Q65" s="436"/>
    </row>
    <row r="66" spans="1:17" s="36" customFormat="1" ht="12.75" hidden="1" customHeight="1" x14ac:dyDescent="0.25">
      <c r="A66" s="26"/>
      <c r="C66" s="376"/>
      <c r="D66" s="376"/>
      <c r="E66" s="376"/>
      <c r="F66" s="376"/>
      <c r="G66" s="376"/>
      <c r="H66" s="376"/>
      <c r="I66" s="373"/>
      <c r="J66" s="373"/>
      <c r="K66" s="26"/>
      <c r="L66" s="436"/>
      <c r="M66" s="436"/>
      <c r="N66" s="436"/>
      <c r="O66" s="436"/>
      <c r="P66" s="436"/>
      <c r="Q66" s="436"/>
    </row>
    <row r="67" spans="1:17" s="36" customFormat="1" ht="12.75" hidden="1" customHeight="1" x14ac:dyDescent="0.25">
      <c r="A67" s="26"/>
      <c r="C67" s="376"/>
      <c r="D67" s="376"/>
      <c r="E67" s="376"/>
      <c r="F67" s="376"/>
      <c r="G67" s="376"/>
      <c r="H67" s="376"/>
      <c r="I67" s="373"/>
      <c r="J67" s="373"/>
      <c r="K67" s="26"/>
      <c r="L67" s="436"/>
      <c r="M67" s="436"/>
      <c r="N67" s="436"/>
      <c r="O67" s="436"/>
      <c r="P67" s="436"/>
      <c r="Q67" s="436"/>
    </row>
    <row r="68" spans="1:17" s="36" customFormat="1" ht="12.75" hidden="1" customHeight="1" x14ac:dyDescent="0.25">
      <c r="A68" s="26"/>
      <c r="C68" s="376"/>
      <c r="D68" s="376"/>
      <c r="E68" s="376"/>
      <c r="F68" s="376"/>
      <c r="G68" s="376"/>
      <c r="H68" s="376"/>
      <c r="I68" s="373"/>
      <c r="J68" s="373"/>
      <c r="K68" s="26"/>
      <c r="L68" s="436"/>
      <c r="M68" s="436"/>
      <c r="N68" s="436"/>
      <c r="O68" s="436"/>
      <c r="P68" s="436"/>
      <c r="Q68" s="436"/>
    </row>
  </sheetData>
  <sheetProtection password="CAA3" sheet="1" objects="1" scenarios="1"/>
  <mergeCells count="34">
    <mergeCell ref="C41:D41"/>
    <mergeCell ref="C42:D42"/>
    <mergeCell ref="C44:D44"/>
    <mergeCell ref="E44:I44"/>
    <mergeCell ref="E45:I45"/>
    <mergeCell ref="E46:I46"/>
    <mergeCell ref="E47:I47"/>
    <mergeCell ref="C48:D48"/>
    <mergeCell ref="E48:F48"/>
    <mergeCell ref="C45:D45"/>
    <mergeCell ref="C46:D46"/>
    <mergeCell ref="C47:D47"/>
    <mergeCell ref="H29:H30"/>
    <mergeCell ref="I29:I30"/>
    <mergeCell ref="C31:D31"/>
    <mergeCell ref="C32:D32"/>
    <mergeCell ref="F29:F30"/>
    <mergeCell ref="C29:D30"/>
    <mergeCell ref="E29:E30"/>
    <mergeCell ref="C40:D40"/>
    <mergeCell ref="C36:D36"/>
    <mergeCell ref="G29:G30"/>
    <mergeCell ref="C33:D33"/>
    <mergeCell ref="C34:D34"/>
    <mergeCell ref="C35:D35"/>
    <mergeCell ref="C37:D37"/>
    <mergeCell ref="C39:D39"/>
    <mergeCell ref="C3:E3"/>
    <mergeCell ref="C8:C9"/>
    <mergeCell ref="D8:D9"/>
    <mergeCell ref="E8:E9"/>
    <mergeCell ref="C19:C20"/>
    <mergeCell ref="D19:D20"/>
    <mergeCell ref="E19:E20"/>
  </mergeCells>
  <conditionalFormatting sqref="E34:I34">
    <cfRule type="expression" dxfId="0" priority="6" stopIfTrue="1">
      <formula>ISERROR($E$34)</formula>
    </cfRule>
  </conditionalFormatting>
  <printOptions horizontalCentered="1"/>
  <pageMargins left="0.39370078740157483" right="0.39370078740157483" top="0.39370078740157483" bottom="0.39370078740157483" header="0.31496062992125984" footer="0.31496062992125984"/>
  <pageSetup paperSize="9" scale="83"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WVK104"/>
  <sheetViews>
    <sheetView workbookViewId="0">
      <selection activeCell="C103" sqref="C103"/>
    </sheetView>
  </sheetViews>
  <sheetFormatPr defaultColWidth="0" defaultRowHeight="12.5" zeroHeight="1" x14ac:dyDescent="0.25"/>
  <cols>
    <col min="1" max="2" width="8.81640625" style="295" customWidth="1"/>
    <col min="3" max="3" width="9.1796875" style="295" customWidth="1"/>
    <col min="4" max="6" width="8.81640625" style="295" customWidth="1"/>
    <col min="7" max="19" width="8.81640625" style="35" customWidth="1"/>
    <col min="20" max="258" width="8.81640625" style="35" hidden="1"/>
    <col min="259" max="259" width="9.1796875" style="35" hidden="1"/>
    <col min="260" max="514" width="8.81640625" style="35" hidden="1"/>
    <col min="515" max="515" width="9.1796875" style="35" hidden="1"/>
    <col min="516" max="770" width="8.81640625" style="35" hidden="1"/>
    <col min="771" max="771" width="9.1796875" style="35" hidden="1"/>
    <col min="772" max="1026" width="8.81640625" style="35" hidden="1"/>
    <col min="1027" max="1027" width="9.1796875" style="35" hidden="1"/>
    <col min="1028" max="1282" width="8.81640625" style="35" hidden="1"/>
    <col min="1283" max="1283" width="9.1796875" style="35" hidden="1"/>
    <col min="1284" max="1538" width="8.81640625" style="35" hidden="1"/>
    <col min="1539" max="1539" width="9.1796875" style="35" hidden="1"/>
    <col min="1540" max="1794" width="8.81640625" style="35" hidden="1"/>
    <col min="1795" max="1795" width="9.1796875" style="35" hidden="1"/>
    <col min="1796" max="2050" width="8.81640625" style="35" hidden="1"/>
    <col min="2051" max="2051" width="9.1796875" style="35" hidden="1"/>
    <col min="2052" max="2306" width="8.81640625" style="35" hidden="1"/>
    <col min="2307" max="2307" width="9.1796875" style="35" hidden="1"/>
    <col min="2308" max="2562" width="8.81640625" style="35" hidden="1"/>
    <col min="2563" max="2563" width="9.1796875" style="35" hidden="1"/>
    <col min="2564" max="2818" width="8.81640625" style="35" hidden="1"/>
    <col min="2819" max="2819" width="9.1796875" style="35" hidden="1"/>
    <col min="2820" max="3074" width="8.81640625" style="35" hidden="1"/>
    <col min="3075" max="3075" width="9.1796875" style="35" hidden="1"/>
    <col min="3076" max="3330" width="8.81640625" style="35" hidden="1"/>
    <col min="3331" max="3331" width="9.1796875" style="35" hidden="1"/>
    <col min="3332" max="3586" width="8.81640625" style="35" hidden="1"/>
    <col min="3587" max="3587" width="9.1796875" style="35" hidden="1"/>
    <col min="3588" max="3842" width="8.81640625" style="35" hidden="1"/>
    <col min="3843" max="3843" width="9.1796875" style="35" hidden="1"/>
    <col min="3844" max="4098" width="8.81640625" style="35" hidden="1"/>
    <col min="4099" max="4099" width="9.1796875" style="35" hidden="1"/>
    <col min="4100" max="4354" width="8.81640625" style="35" hidden="1"/>
    <col min="4355" max="4355" width="9.1796875" style="35" hidden="1"/>
    <col min="4356" max="4610" width="8.81640625" style="35" hidden="1"/>
    <col min="4611" max="4611" width="9.1796875" style="35" hidden="1"/>
    <col min="4612" max="4866" width="8.81640625" style="35" hidden="1"/>
    <col min="4867" max="4867" width="9.1796875" style="35" hidden="1"/>
    <col min="4868" max="5122" width="8.81640625" style="35" hidden="1"/>
    <col min="5123" max="5123" width="9.1796875" style="35" hidden="1"/>
    <col min="5124" max="5378" width="8.81640625" style="35" hidden="1"/>
    <col min="5379" max="5379" width="9.1796875" style="35" hidden="1"/>
    <col min="5380" max="5634" width="8.81640625" style="35" hidden="1"/>
    <col min="5635" max="5635" width="9.1796875" style="35" hidden="1"/>
    <col min="5636" max="5890" width="8.81640625" style="35" hidden="1"/>
    <col min="5891" max="5891" width="9.1796875" style="35" hidden="1"/>
    <col min="5892" max="6146" width="8.81640625" style="35" hidden="1"/>
    <col min="6147" max="6147" width="9.1796875" style="35" hidden="1"/>
    <col min="6148" max="6402" width="8.81640625" style="35" hidden="1"/>
    <col min="6403" max="6403" width="9.1796875" style="35" hidden="1"/>
    <col min="6404" max="6658" width="8.81640625" style="35" hidden="1"/>
    <col min="6659" max="6659" width="9.1796875" style="35" hidden="1"/>
    <col min="6660" max="6914" width="8.81640625" style="35" hidden="1"/>
    <col min="6915" max="6915" width="9.1796875" style="35" hidden="1"/>
    <col min="6916" max="7170" width="8.81640625" style="35" hidden="1"/>
    <col min="7171" max="7171" width="9.1796875" style="35" hidden="1"/>
    <col min="7172" max="7426" width="8.81640625" style="35" hidden="1"/>
    <col min="7427" max="7427" width="9.1796875" style="35" hidden="1"/>
    <col min="7428" max="7682" width="8.81640625" style="35" hidden="1"/>
    <col min="7683" max="7683" width="9.1796875" style="35" hidden="1"/>
    <col min="7684" max="7938" width="8.81640625" style="35" hidden="1"/>
    <col min="7939" max="7939" width="9.1796875" style="35" hidden="1"/>
    <col min="7940" max="8194" width="8.81640625" style="35" hidden="1"/>
    <col min="8195" max="8195" width="9.1796875" style="35" hidden="1"/>
    <col min="8196" max="8450" width="8.81640625" style="35" hidden="1"/>
    <col min="8451" max="8451" width="9.1796875" style="35" hidden="1"/>
    <col min="8452" max="8706" width="8.81640625" style="35" hidden="1"/>
    <col min="8707" max="8707" width="9.1796875" style="35" hidden="1"/>
    <col min="8708" max="8962" width="8.81640625" style="35" hidden="1"/>
    <col min="8963" max="8963" width="9.1796875" style="35" hidden="1"/>
    <col min="8964" max="9218" width="8.81640625" style="35" hidden="1"/>
    <col min="9219" max="9219" width="9.1796875" style="35" hidden="1"/>
    <col min="9220" max="9474" width="8.81640625" style="35" hidden="1"/>
    <col min="9475" max="9475" width="9.1796875" style="35" hidden="1"/>
    <col min="9476" max="9730" width="8.81640625" style="35" hidden="1"/>
    <col min="9731" max="9731" width="9.1796875" style="35" hidden="1"/>
    <col min="9732" max="9986" width="8.81640625" style="35" hidden="1"/>
    <col min="9987" max="9987" width="9.1796875" style="35" hidden="1"/>
    <col min="9988" max="10242" width="8.81640625" style="35" hidden="1"/>
    <col min="10243" max="10243" width="9.1796875" style="35" hidden="1"/>
    <col min="10244" max="10498" width="8.81640625" style="35" hidden="1"/>
    <col min="10499" max="10499" width="9.1796875" style="35" hidden="1"/>
    <col min="10500" max="10754" width="8.81640625" style="35" hidden="1"/>
    <col min="10755" max="10755" width="9.1796875" style="35" hidden="1"/>
    <col min="10756" max="11010" width="8.81640625" style="35" hidden="1"/>
    <col min="11011" max="11011" width="9.1796875" style="35" hidden="1"/>
    <col min="11012" max="11266" width="8.81640625" style="35" hidden="1"/>
    <col min="11267" max="11267" width="9.1796875" style="35" hidden="1"/>
    <col min="11268" max="11522" width="8.81640625" style="35" hidden="1"/>
    <col min="11523" max="11523" width="9.1796875" style="35" hidden="1"/>
    <col min="11524" max="11778" width="8.81640625" style="35" hidden="1"/>
    <col min="11779" max="11779" width="9.1796875" style="35" hidden="1"/>
    <col min="11780" max="12034" width="8.81640625" style="35" hidden="1"/>
    <col min="12035" max="12035" width="9.1796875" style="35" hidden="1"/>
    <col min="12036" max="12290" width="8.81640625" style="35" hidden="1"/>
    <col min="12291" max="12291" width="9.1796875" style="35" hidden="1"/>
    <col min="12292" max="12546" width="8.81640625" style="35" hidden="1"/>
    <col min="12547" max="12547" width="9.1796875" style="35" hidden="1"/>
    <col min="12548" max="12802" width="8.81640625" style="35" hidden="1"/>
    <col min="12803" max="12803" width="9.1796875" style="35" hidden="1"/>
    <col min="12804" max="13058" width="8.81640625" style="35" hidden="1"/>
    <col min="13059" max="13059" width="9.1796875" style="35" hidden="1"/>
    <col min="13060" max="13314" width="8.81640625" style="35" hidden="1"/>
    <col min="13315" max="13315" width="9.1796875" style="35" hidden="1"/>
    <col min="13316" max="13570" width="8.81640625" style="35" hidden="1"/>
    <col min="13571" max="13571" width="9.1796875" style="35" hidden="1"/>
    <col min="13572" max="13826" width="8.81640625" style="35" hidden="1"/>
    <col min="13827" max="13827" width="9.1796875" style="35" hidden="1"/>
    <col min="13828" max="14082" width="8.81640625" style="35" hidden="1"/>
    <col min="14083" max="14083" width="9.1796875" style="35" hidden="1"/>
    <col min="14084" max="14338" width="8.81640625" style="35" hidden="1"/>
    <col min="14339" max="14339" width="9.1796875" style="35" hidden="1"/>
    <col min="14340" max="14594" width="8.81640625" style="35" hidden="1"/>
    <col min="14595" max="14595" width="9.1796875" style="35" hidden="1"/>
    <col min="14596" max="14850" width="8.81640625" style="35" hidden="1"/>
    <col min="14851" max="14851" width="9.1796875" style="35" hidden="1"/>
    <col min="14852" max="15106" width="8.81640625" style="35" hidden="1"/>
    <col min="15107" max="15107" width="9.1796875" style="35" hidden="1"/>
    <col min="15108" max="15362" width="8.81640625" style="35" hidden="1"/>
    <col min="15363" max="15363" width="9.1796875" style="35" hidden="1"/>
    <col min="15364" max="15618" width="8.81640625" style="35" hidden="1"/>
    <col min="15619" max="15619" width="9.1796875" style="35" hidden="1"/>
    <col min="15620" max="15874" width="8.81640625" style="35" hidden="1"/>
    <col min="15875" max="15875" width="9.1796875" style="35" hidden="1"/>
    <col min="15876" max="16130" width="8.81640625" style="35" hidden="1"/>
    <col min="16131" max="16131" width="9.1796875" style="35" hidden="1"/>
    <col min="16132" max="16384" width="8.81640625" style="35" hidden="1"/>
  </cols>
  <sheetData>
    <row r="1" spans="1:6" ht="13" thickBot="1" x14ac:dyDescent="0.3"/>
    <row r="2" spans="1:6" ht="13.5" thickTop="1" thickBot="1" x14ac:dyDescent="0.3">
      <c r="A2" s="296" t="s">
        <v>306</v>
      </c>
      <c r="B2" s="297" t="s">
        <v>307</v>
      </c>
      <c r="C2" s="297" t="s">
        <v>308</v>
      </c>
      <c r="D2" s="297" t="s">
        <v>33</v>
      </c>
      <c r="E2" s="297" t="s">
        <v>307</v>
      </c>
      <c r="F2" s="298" t="s">
        <v>308</v>
      </c>
    </row>
    <row r="3" spans="1:6" x14ac:dyDescent="0.25">
      <c r="A3" s="299">
        <v>0.5</v>
      </c>
      <c r="B3" s="308">
        <v>1.7219221149169734</v>
      </c>
      <c r="C3" s="309">
        <v>0.64595127413362974</v>
      </c>
      <c r="D3" s="300">
        <v>0.5</v>
      </c>
      <c r="E3" s="301">
        <f>IF(B3=0,NA(),B3)</f>
        <v>1.7219221149169734</v>
      </c>
      <c r="F3" s="312">
        <f t="shared" ref="F3:F66" si="0">IF(C3=-0.22,NA(),C3)</f>
        <v>0.64595127413362974</v>
      </c>
    </row>
    <row r="4" spans="1:6" x14ac:dyDescent="0.25">
      <c r="A4" s="302">
        <v>0.51</v>
      </c>
      <c r="B4" s="310">
        <v>1.736057054545932</v>
      </c>
      <c r="C4" s="311">
        <v>0.64146687303732874</v>
      </c>
      <c r="D4" s="303">
        <v>0.51</v>
      </c>
      <c r="E4" s="304">
        <f t="shared" ref="E4:E67" si="1">IF(B4=0,NA(),B4)</f>
        <v>1.736057054545932</v>
      </c>
      <c r="F4" s="312">
        <f t="shared" si="0"/>
        <v>0.64146687303732874</v>
      </c>
    </row>
    <row r="5" spans="1:6" x14ac:dyDescent="0.25">
      <c r="A5" s="302">
        <v>0.52</v>
      </c>
      <c r="B5" s="310">
        <v>1.7504259770987649</v>
      </c>
      <c r="C5" s="311">
        <v>0.63698665594993242</v>
      </c>
      <c r="D5" s="303">
        <v>0.52</v>
      </c>
      <c r="E5" s="304">
        <f t="shared" si="1"/>
        <v>1.7504259770987649</v>
      </c>
      <c r="F5" s="312">
        <f t="shared" si="0"/>
        <v>0.63698665594993242</v>
      </c>
    </row>
    <row r="6" spans="1:6" x14ac:dyDescent="0.25">
      <c r="A6" s="302">
        <v>0.53</v>
      </c>
      <c r="B6" s="310">
        <v>1.7650347409230713</v>
      </c>
      <c r="C6" s="311">
        <v>0.63251065054013078</v>
      </c>
      <c r="D6" s="303">
        <v>0.53</v>
      </c>
      <c r="E6" s="304">
        <f t="shared" si="1"/>
        <v>1.7650347409230713</v>
      </c>
      <c r="F6" s="312">
        <f t="shared" si="0"/>
        <v>0.63251065054013078</v>
      </c>
    </row>
    <row r="7" spans="1:6" x14ac:dyDescent="0.25">
      <c r="A7" s="302">
        <v>0.54</v>
      </c>
      <c r="B7" s="310">
        <v>1.7798894015835682</v>
      </c>
      <c r="C7" s="311">
        <v>0.62803888429732813</v>
      </c>
      <c r="D7" s="303">
        <v>0.54</v>
      </c>
      <c r="E7" s="304">
        <f t="shared" si="1"/>
        <v>1.7798894015835682</v>
      </c>
      <c r="F7" s="312">
        <f t="shared" si="0"/>
        <v>0.62803888429732813</v>
      </c>
    </row>
    <row r="8" spans="1:6" x14ac:dyDescent="0.25">
      <c r="A8" s="302">
        <v>0.55000000000000004</v>
      </c>
      <c r="B8" s="310">
        <v>1.7949962202314937</v>
      </c>
      <c r="C8" s="311">
        <v>0.62357138451776128</v>
      </c>
      <c r="D8" s="303">
        <v>0.55000000000000004</v>
      </c>
      <c r="E8" s="304">
        <f t="shared" si="1"/>
        <v>1.7949962202314937</v>
      </c>
      <c r="F8" s="312">
        <f t="shared" si="0"/>
        <v>0.62357138451776128</v>
      </c>
    </row>
    <row r="9" spans="1:6" x14ac:dyDescent="0.25">
      <c r="A9" s="302">
        <v>0.56000000000000005</v>
      </c>
      <c r="B9" s="310">
        <v>1.8103616724038751</v>
      </c>
      <c r="C9" s="311">
        <v>0.61910817829027232</v>
      </c>
      <c r="D9" s="303">
        <v>0.56000000000000005</v>
      </c>
      <c r="E9" s="304">
        <f t="shared" si="1"/>
        <v>1.8103616724038751</v>
      </c>
      <c r="F9" s="312">
        <f t="shared" si="0"/>
        <v>0.61910817829027232</v>
      </c>
    </row>
    <row r="10" spans="1:6" x14ac:dyDescent="0.25">
      <c r="A10" s="302">
        <v>0.56999999999999995</v>
      </c>
      <c r="B10" s="310">
        <v>1.8259924572786339</v>
      </c>
      <c r="C10" s="311">
        <v>0.61464929248172417</v>
      </c>
      <c r="D10" s="303">
        <v>0.56999999999999995</v>
      </c>
      <c r="E10" s="304">
        <f t="shared" si="1"/>
        <v>1.8259924572786339</v>
      </c>
      <c r="F10" s="312">
        <f t="shared" si="0"/>
        <v>0.61464929248172417</v>
      </c>
    </row>
    <row r="11" spans="1:6" x14ac:dyDescent="0.25">
      <c r="A11" s="302">
        <v>0.57999999999999996</v>
      </c>
      <c r="B11" s="310">
        <v>1.8418955074133254</v>
      </c>
      <c r="C11" s="311">
        <v>0.61019475372205401</v>
      </c>
      <c r="D11" s="303">
        <v>0.57999999999999996</v>
      </c>
      <c r="E11" s="304">
        <f t="shared" si="1"/>
        <v>1.8418955074133254</v>
      </c>
      <c r="F11" s="312">
        <f t="shared" si="0"/>
        <v>0.61019475372205401</v>
      </c>
    </row>
    <row r="12" spans="1:6" x14ac:dyDescent="0.25">
      <c r="A12" s="302">
        <v>0.59</v>
      </c>
      <c r="B12" s="310">
        <v>1.8580779989972496</v>
      </c>
      <c r="C12" s="311">
        <v>0.60574458838897294</v>
      </c>
      <c r="D12" s="303">
        <v>0.59</v>
      </c>
      <c r="E12" s="304">
        <f t="shared" si="1"/>
        <v>1.8580779989972496</v>
      </c>
      <c r="F12" s="312">
        <f t="shared" si="0"/>
        <v>0.60574458838897294</v>
      </c>
    </row>
    <row r="13" spans="1:6" x14ac:dyDescent="0.25">
      <c r="A13" s="302">
        <v>0.6</v>
      </c>
      <c r="B13" s="310">
        <v>1.8745473626487912</v>
      </c>
      <c r="C13" s="311">
        <v>0.60129882259229483</v>
      </c>
      <c r="D13" s="303">
        <v>0.6</v>
      </c>
      <c r="E13" s="304">
        <f t="shared" si="1"/>
        <v>1.8745473626487912</v>
      </c>
      <c r="F13" s="312">
        <f t="shared" si="0"/>
        <v>0.60129882259229483</v>
      </c>
    </row>
    <row r="14" spans="1:6" x14ac:dyDescent="0.25">
      <c r="A14" s="302">
        <v>0.61</v>
      </c>
      <c r="B14" s="310">
        <v>1.8913112947921187</v>
      </c>
      <c r="C14" s="311">
        <v>0.59685748215789758</v>
      </c>
      <c r="D14" s="303">
        <v>0.61</v>
      </c>
      <c r="E14" s="304">
        <f t="shared" si="1"/>
        <v>1.8913112947921187</v>
      </c>
      <c r="F14" s="312">
        <f t="shared" si="0"/>
        <v>0.59685748215789758</v>
      </c>
    </row>
    <row r="15" spans="1:6" x14ac:dyDescent="0.25">
      <c r="A15" s="302">
        <v>0.62</v>
      </c>
      <c r="B15" s="310">
        <v>1.9083777696498354</v>
      </c>
      <c r="C15" s="311">
        <v>0.59242059260783475</v>
      </c>
      <c r="D15" s="303">
        <v>0.62</v>
      </c>
      <c r="E15" s="304">
        <f t="shared" si="1"/>
        <v>1.9083777696498354</v>
      </c>
      <c r="F15" s="312">
        <f t="shared" si="0"/>
        <v>0.59242059260783475</v>
      </c>
    </row>
    <row r="16" spans="1:6" x14ac:dyDescent="0.25">
      <c r="A16" s="302">
        <v>0.63</v>
      </c>
      <c r="B16" s="310">
        <v>1.9257550518908471</v>
      </c>
      <c r="C16" s="311">
        <v>0.58798817915800039</v>
      </c>
      <c r="D16" s="303">
        <v>0.63</v>
      </c>
      <c r="E16" s="304">
        <f t="shared" si="1"/>
        <v>1.9257550518908471</v>
      </c>
      <c r="F16" s="312">
        <f t="shared" si="0"/>
        <v>0.58798817915800039</v>
      </c>
    </row>
    <row r="17" spans="1:6" x14ac:dyDescent="0.25">
      <c r="A17" s="302">
        <v>0.64</v>
      </c>
      <c r="B17" s="310">
        <v>1.9434517099755926</v>
      </c>
      <c r="C17" s="311">
        <v>0.58356026667842875</v>
      </c>
      <c r="D17" s="303">
        <v>0.64</v>
      </c>
      <c r="E17" s="304">
        <f t="shared" si="1"/>
        <v>1.9434517099755926</v>
      </c>
      <c r="F17" s="312">
        <f t="shared" si="0"/>
        <v>0.58356026667842875</v>
      </c>
    </row>
    <row r="18" spans="1:6" x14ac:dyDescent="0.25">
      <c r="A18" s="302">
        <v>0.65</v>
      </c>
      <c r="B18" s="310">
        <v>1.9614766302439119</v>
      </c>
      <c r="C18" s="311">
        <v>0.5791368796914147</v>
      </c>
      <c r="D18" s="303">
        <v>0.65</v>
      </c>
      <c r="E18" s="304">
        <f t="shared" si="1"/>
        <v>1.9614766302439119</v>
      </c>
      <c r="F18" s="312">
        <f t="shared" si="0"/>
        <v>0.5791368796914147</v>
      </c>
    </row>
    <row r="19" spans="1:6" x14ac:dyDescent="0.25">
      <c r="A19" s="302">
        <v>0.66</v>
      </c>
      <c r="B19" s="310">
        <v>1.9798390317942163</v>
      </c>
      <c r="C19" s="311">
        <v>0.57471804234949753</v>
      </c>
      <c r="D19" s="303">
        <v>0.66</v>
      </c>
      <c r="E19" s="304">
        <f t="shared" si="1"/>
        <v>1.9798390317942163</v>
      </c>
      <c r="F19" s="312">
        <f t="shared" si="0"/>
        <v>0.57471804234949753</v>
      </c>
    </row>
    <row r="20" spans="1:6" x14ac:dyDescent="0.25">
      <c r="A20" s="302">
        <v>0.67</v>
      </c>
      <c r="B20" s="310">
        <v>1.9985484822063069</v>
      </c>
      <c r="C20" s="311">
        <v>0.57030377841715052</v>
      </c>
      <c r="D20" s="303">
        <v>0.67</v>
      </c>
      <c r="E20" s="304">
        <f t="shared" si="1"/>
        <v>1.9985484822063069</v>
      </c>
      <c r="F20" s="312">
        <f t="shared" si="0"/>
        <v>0.57030377841715052</v>
      </c>
    </row>
    <row r="21" spans="1:6" x14ac:dyDescent="0.25">
      <c r="A21" s="302">
        <v>0.68</v>
      </c>
      <c r="B21" s="310">
        <v>2.015764344947371</v>
      </c>
      <c r="C21" s="311">
        <v>0.56589411125208655</v>
      </c>
      <c r="D21" s="303">
        <v>0.68</v>
      </c>
      <c r="E21" s="304">
        <f t="shared" si="1"/>
        <v>2.015764344947371</v>
      </c>
      <c r="F21" s="312">
        <f t="shared" si="0"/>
        <v>0.56589411125208655</v>
      </c>
    </row>
    <row r="22" spans="1:6" x14ac:dyDescent="0.25">
      <c r="A22" s="302">
        <v>0.69</v>
      </c>
      <c r="B22" s="310">
        <v>2.0331229080118756</v>
      </c>
      <c r="C22" s="311">
        <v>0.56148906378616847</v>
      </c>
      <c r="D22" s="303">
        <v>0.69</v>
      </c>
      <c r="E22" s="304">
        <f t="shared" si="1"/>
        <v>2.0331229080118756</v>
      </c>
      <c r="F22" s="312">
        <f t="shared" si="0"/>
        <v>0.56148906378616847</v>
      </c>
    </row>
    <row r="23" spans="1:6" x14ac:dyDescent="0.25">
      <c r="A23" s="302">
        <v>0.7</v>
      </c>
      <c r="B23" s="310">
        <v>2.0507830311643223</v>
      </c>
      <c r="C23" s="311">
        <v>0.55708865850593159</v>
      </c>
      <c r="D23" s="303">
        <v>0.7</v>
      </c>
      <c r="E23" s="304">
        <f t="shared" si="1"/>
        <v>2.0507830311643223</v>
      </c>
      <c r="F23" s="312">
        <f t="shared" si="0"/>
        <v>0.55708865850593159</v>
      </c>
    </row>
    <row r="24" spans="1:6" x14ac:dyDescent="0.25">
      <c r="A24" s="302">
        <v>0.71</v>
      </c>
      <c r="B24" s="310">
        <v>2.0687526414996658</v>
      </c>
      <c r="C24" s="311">
        <v>0.55269291743271176</v>
      </c>
      <c r="D24" s="303">
        <v>0.71</v>
      </c>
      <c r="E24" s="304">
        <f t="shared" si="1"/>
        <v>2.0687526414996658</v>
      </c>
      <c r="F24" s="312">
        <f t="shared" si="0"/>
        <v>0.55269291743271176</v>
      </c>
    </row>
    <row r="25" spans="1:6" x14ac:dyDescent="0.25">
      <c r="A25" s="302">
        <v>0.72</v>
      </c>
      <c r="B25" s="310">
        <v>2.0870399464077578</v>
      </c>
      <c r="C25" s="311">
        <v>0.54830186210237453</v>
      </c>
      <c r="D25" s="303">
        <v>0.72</v>
      </c>
      <c r="E25" s="304">
        <f t="shared" si="1"/>
        <v>2.0870399464077578</v>
      </c>
      <c r="F25" s="312">
        <f t="shared" si="0"/>
        <v>0.54830186210237453</v>
      </c>
    </row>
    <row r="26" spans="1:6" x14ac:dyDescent="0.25">
      <c r="A26" s="302">
        <v>0.73</v>
      </c>
      <c r="B26" s="310">
        <v>2.1056534460725556</v>
      </c>
      <c r="C26" s="311">
        <v>0.5439155135446494</v>
      </c>
      <c r="D26" s="303">
        <v>0.73</v>
      </c>
      <c r="E26" s="304">
        <f t="shared" si="1"/>
        <v>2.1056534460725556</v>
      </c>
      <c r="F26" s="312">
        <f t="shared" si="0"/>
        <v>0.5439155135446494</v>
      </c>
    </row>
    <row r="27" spans="1:6" x14ac:dyDescent="0.25">
      <c r="A27" s="302">
        <v>0.74</v>
      </c>
      <c r="B27" s="310">
        <v>2.1246019466462007</v>
      </c>
      <c r="C27" s="311">
        <v>0.53953389226206361</v>
      </c>
      <c r="D27" s="303">
        <v>0.74</v>
      </c>
      <c r="E27" s="304">
        <f t="shared" si="1"/>
        <v>2.1246019466462007</v>
      </c>
      <c r="F27" s="312">
        <f t="shared" si="0"/>
        <v>0.53953389226206361</v>
      </c>
    </row>
    <row r="28" spans="1:6" x14ac:dyDescent="0.25">
      <c r="A28" s="302">
        <v>0.75</v>
      </c>
      <c r="B28" s="310">
        <v>2.1438945741408695</v>
      </c>
      <c r="C28" s="311">
        <v>0.53515701820847794</v>
      </c>
      <c r="D28" s="303">
        <v>0.75</v>
      </c>
      <c r="E28" s="304">
        <f t="shared" si="1"/>
        <v>2.1438945741408695</v>
      </c>
      <c r="F28" s="312">
        <f t="shared" si="0"/>
        <v>0.53515701820847794</v>
      </c>
    </row>
    <row r="29" spans="1:6" x14ac:dyDescent="0.25">
      <c r="A29" s="302">
        <v>0.76</v>
      </c>
      <c r="B29" s="313">
        <v>2.1635407890844345</v>
      </c>
      <c r="C29" s="311">
        <v>0.53078491076721379</v>
      </c>
      <c r="D29" s="303">
        <v>0.76</v>
      </c>
      <c r="E29" s="304">
        <f t="shared" si="1"/>
        <v>2.1635407890844345</v>
      </c>
      <c r="F29" s="312">
        <f t="shared" si="0"/>
        <v>0.53078491076721379</v>
      </c>
    </row>
    <row r="30" spans="1:6" x14ac:dyDescent="0.25">
      <c r="A30" s="302">
        <v>0.77</v>
      </c>
      <c r="B30" s="313">
        <v>2.1835504019893888</v>
      </c>
      <c r="C30" s="311">
        <v>0.52641758872878519</v>
      </c>
      <c r="D30" s="303">
        <v>0.77</v>
      </c>
      <c r="E30" s="304">
        <f t="shared" si="1"/>
        <v>2.1835504019893888</v>
      </c>
      <c r="F30" s="312">
        <f t="shared" si="0"/>
        <v>0.52641758872878519</v>
      </c>
    </row>
    <row r="31" spans="1:6" x14ac:dyDescent="0.25">
      <c r="A31" s="302">
        <v>0.78</v>
      </c>
      <c r="B31" s="313">
        <v>2.2039335896881744</v>
      </c>
      <c r="C31" s="311">
        <v>0.52205507026821896</v>
      </c>
      <c r="D31" s="303">
        <v>0.78</v>
      </c>
      <c r="E31" s="304">
        <f t="shared" si="1"/>
        <v>2.2039335896881744</v>
      </c>
      <c r="F31" s="312">
        <f t="shared" si="0"/>
        <v>0.52205507026821896</v>
      </c>
    </row>
    <row r="32" spans="1:6" x14ac:dyDescent="0.25">
      <c r="A32" s="302">
        <v>0.79</v>
      </c>
      <c r="B32" s="313">
        <v>2.2247009125920605</v>
      </c>
      <c r="C32" s="311">
        <v>0.51769737292197582</v>
      </c>
      <c r="D32" s="303">
        <v>0.79</v>
      </c>
      <c r="E32" s="304">
        <f t="shared" si="1"/>
        <v>2.2247009125920605</v>
      </c>
      <c r="F32" s="312">
        <f t="shared" si="0"/>
        <v>0.51769737292197582</v>
      </c>
    </row>
    <row r="33" spans="1:6" x14ac:dyDescent="0.25">
      <c r="A33" s="302">
        <v>0.8</v>
      </c>
      <c r="B33" s="313">
        <v>2.2458633329350706</v>
      </c>
      <c r="C33" s="311">
        <v>0.51334451356446054</v>
      </c>
      <c r="D33" s="303">
        <v>0.8</v>
      </c>
      <c r="E33" s="304">
        <f t="shared" si="1"/>
        <v>2.2458633329350706</v>
      </c>
      <c r="F33" s="312">
        <f t="shared" si="0"/>
        <v>0.51334451356446054</v>
      </c>
    </row>
    <row r="34" spans="1:6" x14ac:dyDescent="0.25">
      <c r="A34" s="302">
        <v>0.81</v>
      </c>
      <c r="B34" s="313">
        <v>2.2674322340691808</v>
      </c>
      <c r="C34" s="311">
        <v>0.50899650838412547</v>
      </c>
      <c r="D34" s="303">
        <v>0.81</v>
      </c>
      <c r="E34" s="304">
        <f t="shared" si="1"/>
        <v>2.2674322340691808</v>
      </c>
      <c r="F34" s="312">
        <f t="shared" si="0"/>
        <v>0.50899650838412547</v>
      </c>
    </row>
    <row r="35" spans="1:6" x14ac:dyDescent="0.25">
      <c r="A35" s="302">
        <v>0.82</v>
      </c>
      <c r="B35" s="313">
        <v>2.2894194408821451</v>
      </c>
      <c r="C35" s="311">
        <v>0.50465337285916911</v>
      </c>
      <c r="D35" s="303">
        <v>0.82</v>
      </c>
      <c r="E35" s="304">
        <f t="shared" si="1"/>
        <v>2.2894194408821451</v>
      </c>
      <c r="F35" s="312">
        <f t="shared" si="0"/>
        <v>0.50465337285916911</v>
      </c>
    </row>
    <row r="36" spans="1:6" x14ac:dyDescent="0.25">
      <c r="A36" s="302">
        <v>0.83</v>
      </c>
      <c r="B36" s="313">
        <v>2.3118372414149002</v>
      </c>
      <c r="C36" s="311">
        <v>0.50031512173282144</v>
      </c>
      <c r="D36" s="303">
        <v>0.83</v>
      </c>
      <c r="E36" s="304">
        <f t="shared" si="1"/>
        <v>2.3118372414149002</v>
      </c>
      <c r="F36" s="312">
        <f t="shared" si="0"/>
        <v>0.50031512173282144</v>
      </c>
    </row>
    <row r="37" spans="1:6" x14ac:dyDescent="0.25">
      <c r="A37" s="302">
        <v>0.84</v>
      </c>
      <c r="B37" s="313">
        <v>2.3346984097615828</v>
      </c>
      <c r="C37" s="311">
        <v>0.49598176898822555</v>
      </c>
      <c r="D37" s="303">
        <v>0.84</v>
      </c>
      <c r="E37" s="304">
        <f t="shared" si="1"/>
        <v>2.3346984097615828</v>
      </c>
      <c r="F37" s="312">
        <f t="shared" si="0"/>
        <v>0.49598176898822555</v>
      </c>
    </row>
    <row r="38" spans="1:6" x14ac:dyDescent="0.25">
      <c r="A38" s="302">
        <v>0.85</v>
      </c>
      <c r="B38" s="313">
        <v>2.3580162303418342</v>
      </c>
      <c r="C38" s="311">
        <v>0.49165332782290383</v>
      </c>
      <c r="D38" s="303">
        <v>0.85</v>
      </c>
      <c r="E38" s="304">
        <f t="shared" si="1"/>
        <v>2.3580162303418342</v>
      </c>
      <c r="F38" s="312">
        <f t="shared" si="0"/>
        <v>0.49165332782290383</v>
      </c>
    </row>
    <row r="39" spans="1:6" x14ac:dyDescent="0.25">
      <c r="A39" s="302">
        <v>0.86</v>
      </c>
      <c r="B39" s="313">
        <v>2.3818045236422924</v>
      </c>
      <c r="C39" s="311">
        <v>0.48732981062281855</v>
      </c>
      <c r="D39" s="303">
        <v>0.86</v>
      </c>
      <c r="E39" s="304">
        <f t="shared" si="1"/>
        <v>2.3818045236422924</v>
      </c>
      <c r="F39" s="312">
        <f t="shared" si="0"/>
        <v>0.48732981062281855</v>
      </c>
    </row>
    <row r="40" spans="1:6" x14ac:dyDescent="0.25">
      <c r="A40" s="302">
        <v>0.87</v>
      </c>
      <c r="B40" s="313">
        <v>2.4060776735320912</v>
      </c>
      <c r="C40" s="311">
        <v>0.48301122893602044</v>
      </c>
      <c r="D40" s="303">
        <v>0.87</v>
      </c>
      <c r="E40" s="304">
        <f t="shared" si="1"/>
        <v>2.4060776735320912</v>
      </c>
      <c r="F40" s="312">
        <f t="shared" si="0"/>
        <v>0.48301122893602044</v>
      </c>
    </row>
    <row r="41" spans="1:6" x14ac:dyDescent="0.25">
      <c r="A41" s="302">
        <v>0.88</v>
      </c>
      <c r="B41" s="313">
        <v>2.4308506562657977</v>
      </c>
      <c r="C41" s="311">
        <v>0.47869759344588347</v>
      </c>
      <c r="D41" s="303">
        <v>0.88</v>
      </c>
      <c r="E41" s="304">
        <f t="shared" si="1"/>
        <v>2.4308506562657977</v>
      </c>
      <c r="F41" s="312">
        <f t="shared" si="0"/>
        <v>0.47869759344588347</v>
      </c>
    </row>
    <row r="42" spans="1:6" x14ac:dyDescent="0.25">
      <c r="A42" s="302">
        <v>0.89</v>
      </c>
      <c r="B42" s="313">
        <v>2.4561390712966782</v>
      </c>
      <c r="C42" s="311">
        <v>0.47438891394393523</v>
      </c>
      <c r="D42" s="303">
        <v>0.89</v>
      </c>
      <c r="E42" s="304">
        <f t="shared" si="1"/>
        <v>2.4561390712966782</v>
      </c>
      <c r="F42" s="312">
        <f t="shared" si="0"/>
        <v>0.47438891394393523</v>
      </c>
    </row>
    <row r="43" spans="1:6" x14ac:dyDescent="0.25">
      <c r="A43" s="302">
        <v>0.9</v>
      </c>
      <c r="B43" s="313">
        <v>2.481959174033503</v>
      </c>
      <c r="C43" s="311">
        <v>0.470085199302267</v>
      </c>
      <c r="D43" s="303">
        <v>0.9</v>
      </c>
      <c r="E43" s="304">
        <f t="shared" si="1"/>
        <v>2.481959174033503</v>
      </c>
      <c r="F43" s="312">
        <f t="shared" si="0"/>
        <v>0.470085199302267</v>
      </c>
    </row>
    <row r="44" spans="1:6" x14ac:dyDescent="0.25">
      <c r="A44" s="302">
        <v>0.91</v>
      </c>
      <c r="B44" s="313">
        <v>2.508327910685435</v>
      </c>
      <c r="C44" s="311">
        <v>0.46578645744553726</v>
      </c>
      <c r="D44" s="303">
        <v>0.91</v>
      </c>
      <c r="E44" s="304">
        <f t="shared" si="1"/>
        <v>2.508327910685435</v>
      </c>
      <c r="F44" s="312">
        <f t="shared" si="0"/>
        <v>0.46578645744553726</v>
      </c>
    </row>
    <row r="45" spans="1:6" x14ac:dyDescent="0.25">
      <c r="A45" s="302">
        <v>0.92</v>
      </c>
      <c r="B45" s="313">
        <v>2.5352629553519561</v>
      </c>
      <c r="C45" s="311">
        <v>0.46149269532256287</v>
      </c>
      <c r="D45" s="303">
        <v>0.92</v>
      </c>
      <c r="E45" s="304">
        <f t="shared" si="1"/>
        <v>2.5352629553519561</v>
      </c>
      <c r="F45" s="312">
        <f t="shared" si="0"/>
        <v>0.46149269532256287</v>
      </c>
    </row>
    <row r="46" spans="1:6" x14ac:dyDescent="0.25">
      <c r="A46" s="302">
        <v>0.93</v>
      </c>
      <c r="B46" s="313">
        <v>2.5627827495284183</v>
      </c>
      <c r="C46" s="311">
        <v>0.45720391887749323</v>
      </c>
      <c r="D46" s="303">
        <v>0.93</v>
      </c>
      <c r="E46" s="304">
        <f t="shared" si="1"/>
        <v>2.5627827495284183</v>
      </c>
      <c r="F46" s="312">
        <f t="shared" si="0"/>
        <v>0.45720391887749323</v>
      </c>
    </row>
    <row r="47" spans="1:6" x14ac:dyDescent="0.25">
      <c r="A47" s="302">
        <v>0.94</v>
      </c>
      <c r="B47" s="313">
        <v>2.5909065442127792</v>
      </c>
      <c r="C47" s="311">
        <v>0.45292013302057321</v>
      </c>
      <c r="D47" s="303">
        <v>0.94</v>
      </c>
      <c r="E47" s="304">
        <f t="shared" si="1"/>
        <v>2.5909065442127792</v>
      </c>
      <c r="F47" s="312">
        <f t="shared" si="0"/>
        <v>0.45292013302057321</v>
      </c>
    </row>
    <row r="48" spans="1:6" x14ac:dyDescent="0.25">
      <c r="A48" s="302">
        <v>0.95</v>
      </c>
      <c r="B48" s="313">
        <v>2.6196544448155605</v>
      </c>
      <c r="C48" s="311">
        <v>0.44864134159849201</v>
      </c>
      <c r="D48" s="303">
        <v>0.95</v>
      </c>
      <c r="E48" s="304">
        <f t="shared" si="1"/>
        <v>2.6196544448155605</v>
      </c>
      <c r="F48" s="312">
        <f t="shared" si="0"/>
        <v>0.44864134159849201</v>
      </c>
    </row>
    <row r="49" spans="1:6" x14ac:dyDescent="0.25">
      <c r="A49" s="302">
        <v>0.96</v>
      </c>
      <c r="B49" s="313">
        <v>2.6490474590931945</v>
      </c>
      <c r="C49" s="311">
        <v>0.44436754736431694</v>
      </c>
      <c r="D49" s="303">
        <v>0.96</v>
      </c>
      <c r="E49" s="304">
        <f t="shared" si="1"/>
        <v>2.6490474590931945</v>
      </c>
      <c r="F49" s="312">
        <f t="shared" si="0"/>
        <v>0.44436754736431694</v>
      </c>
    </row>
    <row r="50" spans="1:6" x14ac:dyDescent="0.25">
      <c r="A50" s="302">
        <v>0.97</v>
      </c>
      <c r="B50" s="313">
        <v>2.679107548344914</v>
      </c>
      <c r="C50" s="311">
        <v>0.44009875194700765</v>
      </c>
      <c r="D50" s="303">
        <v>0.97</v>
      </c>
      <c r="E50" s="304">
        <f t="shared" si="1"/>
        <v>2.679107548344914</v>
      </c>
      <c r="F50" s="312">
        <f t="shared" si="0"/>
        <v>0.44009875194700765</v>
      </c>
    </row>
    <row r="51" spans="1:6" x14ac:dyDescent="0.25">
      <c r="A51" s="302">
        <v>0.98</v>
      </c>
      <c r="B51" s="313">
        <v>2.7098576821353944</v>
      </c>
      <c r="C51" s="311">
        <v>0.4358349558205179</v>
      </c>
      <c r="D51" s="303">
        <v>0.98</v>
      </c>
      <c r="E51" s="304">
        <f t="shared" si="1"/>
        <v>2.7098576821353944</v>
      </c>
      <c r="F51" s="312">
        <f t="shared" si="0"/>
        <v>0.4358349558205179</v>
      </c>
    </row>
    <row r="52" spans="1:6" x14ac:dyDescent="0.25">
      <c r="A52" s="302">
        <v>0.99</v>
      </c>
      <c r="B52" s="313">
        <v>2.7413218968297102</v>
      </c>
      <c r="C52" s="311">
        <v>0.43157615827247553</v>
      </c>
      <c r="D52" s="303">
        <v>0.99</v>
      </c>
      <c r="E52" s="304">
        <f t="shared" si="1"/>
        <v>2.7413218968297102</v>
      </c>
      <c r="F52" s="312">
        <f t="shared" si="0"/>
        <v>0.43157615827247553</v>
      </c>
    </row>
    <row r="53" spans="1:6" x14ac:dyDescent="0.25">
      <c r="A53" s="302">
        <v>1</v>
      </c>
      <c r="B53" s="313">
        <v>2.7735253582541013</v>
      </c>
      <c r="C53" s="311">
        <v>0.42732235737244229</v>
      </c>
      <c r="D53" s="303">
        <v>1</v>
      </c>
      <c r="E53" s="304">
        <f t="shared" si="1"/>
        <v>2.7735253582541013</v>
      </c>
      <c r="F53" s="312">
        <f t="shared" si="0"/>
        <v>0.42732235737244229</v>
      </c>
    </row>
    <row r="54" spans="1:6" x14ac:dyDescent="0.25">
      <c r="A54" s="302">
        <v>1.01</v>
      </c>
      <c r="B54" s="313">
        <v>2.8064944288258507</v>
      </c>
      <c r="C54" s="311">
        <v>0.42307354993975377</v>
      </c>
      <c r="D54" s="303">
        <v>1.01</v>
      </c>
      <c r="E54" s="304">
        <f t="shared" si="1"/>
        <v>2.8064944288258507</v>
      </c>
      <c r="F54" s="312">
        <f t="shared" si="0"/>
        <v>0.42307354993975377</v>
      </c>
    </row>
    <row r="55" spans="1:6" x14ac:dyDescent="0.25">
      <c r="A55" s="302">
        <v>1.02</v>
      </c>
      <c r="B55" s="313">
        <v>2.8402567395286278</v>
      </c>
      <c r="C55" s="311">
        <v>0.41882973151093195</v>
      </c>
      <c r="D55" s="303">
        <v>1.02</v>
      </c>
      <c r="E55" s="304">
        <f t="shared" si="1"/>
        <v>2.8402567395286278</v>
      </c>
      <c r="F55" s="312">
        <f t="shared" si="0"/>
        <v>0.41882973151093195</v>
      </c>
    </row>
    <row r="56" spans="1:6" x14ac:dyDescent="0.25">
      <c r="A56" s="302">
        <v>1.03</v>
      </c>
      <c r="B56" s="313">
        <v>2.8748412671462962</v>
      </c>
      <c r="C56" s="311">
        <v>0.41459089630667512</v>
      </c>
      <c r="D56" s="303">
        <v>1.03</v>
      </c>
      <c r="E56" s="304">
        <f t="shared" si="1"/>
        <v>2.8748412671462962</v>
      </c>
      <c r="F56" s="312">
        <f t="shared" si="0"/>
        <v>0.41459089630667512</v>
      </c>
    </row>
    <row r="57" spans="1:6" x14ac:dyDescent="0.25">
      <c r="A57" s="302">
        <v>1.04</v>
      </c>
      <c r="B57" s="313">
        <v>2.9102784172089238</v>
      </c>
      <c r="C57" s="311">
        <v>0.41035703719841288</v>
      </c>
      <c r="D57" s="303">
        <v>1.04</v>
      </c>
      <c r="E57" s="304">
        <f t="shared" si="1"/>
        <v>2.9102784172089238</v>
      </c>
      <c r="F57" s="312">
        <f t="shared" si="0"/>
        <v>0.41035703719841288</v>
      </c>
    </row>
    <row r="58" spans="1:6" x14ac:dyDescent="0.25">
      <c r="A58" s="302">
        <v>1.05</v>
      </c>
      <c r="B58" s="313">
        <v>2.9466001131500374</v>
      </c>
      <c r="C58" s="311">
        <v>0.40612814567443545</v>
      </c>
      <c r="D58" s="303">
        <v>1.05</v>
      </c>
      <c r="E58" s="304">
        <f t="shared" si="1"/>
        <v>2.9466001131500374</v>
      </c>
      <c r="F58" s="312">
        <f t="shared" si="0"/>
        <v>0.40612814567443545</v>
      </c>
    </row>
    <row r="59" spans="1:6" x14ac:dyDescent="0.25">
      <c r="A59" s="302">
        <v>1.06</v>
      </c>
      <c r="B59" s="313">
        <v>2.9838398922246068</v>
      </c>
      <c r="C59" s="311">
        <v>0.40190421180558045</v>
      </c>
      <c r="D59" s="303">
        <v>1.06</v>
      </c>
      <c r="E59" s="304">
        <f t="shared" si="1"/>
        <v>2.9838398922246068</v>
      </c>
      <c r="F59" s="312">
        <f t="shared" si="0"/>
        <v>0.40190421180558045</v>
      </c>
    </row>
    <row r="60" spans="1:6" x14ac:dyDescent="0.25">
      <c r="A60" s="302">
        <v>1.07</v>
      </c>
      <c r="B60" s="313">
        <v>3.0188523298061174</v>
      </c>
      <c r="C60" s="311">
        <v>0.39768522421048269</v>
      </c>
      <c r="D60" s="303">
        <v>1.07</v>
      </c>
      <c r="E60" s="304">
        <f t="shared" si="1"/>
        <v>3.0188523298061174</v>
      </c>
      <c r="F60" s="312">
        <f t="shared" si="0"/>
        <v>0.39768522421048269</v>
      </c>
    </row>
    <row r="61" spans="1:6" x14ac:dyDescent="0.25">
      <c r="A61" s="302">
        <v>1.08</v>
      </c>
      <c r="B61" s="313">
        <v>3.0522814837768801</v>
      </c>
      <c r="C61" s="311">
        <v>0.39347117002037835</v>
      </c>
      <c r="D61" s="303">
        <v>1.08</v>
      </c>
      <c r="E61" s="304">
        <f t="shared" si="1"/>
        <v>3.0522814837768801</v>
      </c>
      <c r="F61" s="312">
        <f t="shared" si="0"/>
        <v>0.39347117002037835</v>
      </c>
    </row>
    <row r="62" spans="1:6" x14ac:dyDescent="0.25">
      <c r="A62" s="302">
        <v>1.0900000000000001</v>
      </c>
      <c r="B62" s="313">
        <v>3.0864592809177283</v>
      </c>
      <c r="C62" s="311">
        <v>0.38926203484346011</v>
      </c>
      <c r="D62" s="303">
        <v>1.0900000000000001</v>
      </c>
      <c r="E62" s="304">
        <f t="shared" si="1"/>
        <v>3.0864592809177283</v>
      </c>
      <c r="F62" s="312">
        <f t="shared" si="0"/>
        <v>0.38926203484346011</v>
      </c>
    </row>
    <row r="63" spans="1:6" x14ac:dyDescent="0.25">
      <c r="A63" s="302">
        <v>1.1000000000000001</v>
      </c>
      <c r="B63" s="313">
        <v>3.1214111547230541</v>
      </c>
      <c r="C63" s="311">
        <v>0.38505780272877366</v>
      </c>
      <c r="D63" s="303">
        <v>1.1000000000000001</v>
      </c>
      <c r="E63" s="304">
        <f t="shared" si="1"/>
        <v>3.1214111547230541</v>
      </c>
      <c r="F63" s="312">
        <f t="shared" si="0"/>
        <v>0.38505780272877366</v>
      </c>
    </row>
    <row r="64" spans="1:6" x14ac:dyDescent="0.25">
      <c r="A64" s="302">
        <v>1.1100000000000001</v>
      </c>
      <c r="B64" s="313">
        <v>3.1571637039451641</v>
      </c>
      <c r="C64" s="311">
        <v>0.38085845612965508</v>
      </c>
      <c r="D64" s="303">
        <v>1.1100000000000001</v>
      </c>
      <c r="E64" s="304">
        <f t="shared" si="1"/>
        <v>3.1571637039451641</v>
      </c>
      <c r="F64" s="312">
        <f t="shared" si="0"/>
        <v>0.38085845612965508</v>
      </c>
    </row>
    <row r="65" spans="1:6" x14ac:dyDescent="0.25">
      <c r="A65" s="302">
        <v>1.1200000000000001</v>
      </c>
      <c r="B65" s="313">
        <v>3.1937447601016444</v>
      </c>
      <c r="C65" s="311">
        <v>0.37666397586669675</v>
      </c>
      <c r="D65" s="303">
        <v>1.1200000000000001</v>
      </c>
      <c r="E65" s="304">
        <f t="shared" si="1"/>
        <v>3.1937447601016444</v>
      </c>
      <c r="F65" s="312">
        <f t="shared" si="0"/>
        <v>0.37666397586669675</v>
      </c>
    </row>
    <row r="66" spans="1:6" x14ac:dyDescent="0.25">
      <c r="A66" s="302">
        <v>1.1299999999999999</v>
      </c>
      <c r="B66" s="313">
        <v>3.2311834597308731</v>
      </c>
      <c r="C66" s="311">
        <v>0.37247434109023758</v>
      </c>
      <c r="D66" s="303">
        <v>1.1299999999999999</v>
      </c>
      <c r="E66" s="304">
        <f t="shared" si="1"/>
        <v>3.2311834597308731</v>
      </c>
      <c r="F66" s="312">
        <f t="shared" si="0"/>
        <v>0.37247434109023758</v>
      </c>
    </row>
    <row r="67" spans="1:6" x14ac:dyDescent="0.25">
      <c r="A67" s="302">
        <v>1.1399999999999999</v>
      </c>
      <c r="B67" s="313">
        <v>3.2695103217899</v>
      </c>
      <c r="C67" s="311">
        <v>0.36828952924236624</v>
      </c>
      <c r="D67" s="303">
        <v>1.1399999999999999</v>
      </c>
      <c r="E67" s="304">
        <f t="shared" si="1"/>
        <v>3.2695103217899</v>
      </c>
      <c r="F67" s="312">
        <f t="shared" ref="F67:F86" si="2">IF(C67=-0.22,NA(),C67)</f>
        <v>0.36828952924236624</v>
      </c>
    </row>
    <row r="68" spans="1:6" x14ac:dyDescent="0.25">
      <c r="A68" s="302">
        <v>1.1499999999999999</v>
      </c>
      <c r="B68" s="313">
        <v>3.3087573306268077</v>
      </c>
      <c r="C68" s="311">
        <v>0.36410951601842956</v>
      </c>
      <c r="D68" s="303">
        <v>1.1499999999999999</v>
      </c>
      <c r="E68" s="304">
        <f t="shared" ref="E68:E103" si="3">IF(B68=0,NA(),B68)</f>
        <v>3.3087573306268077</v>
      </c>
      <c r="F68" s="312">
        <f t="shared" si="2"/>
        <v>0.36410951601842956</v>
      </c>
    </row>
    <row r="69" spans="1:6" x14ac:dyDescent="0.25">
      <c r="A69" s="302">
        <v>1.1599999999999999</v>
      </c>
      <c r="B69" s="313">
        <v>3.3489580250016511</v>
      </c>
      <c r="C69" s="311">
        <v>0.35993427532803635</v>
      </c>
      <c r="D69" s="303">
        <v>1.1599999999999999</v>
      </c>
      <c r="E69" s="304">
        <f t="shared" si="3"/>
        <v>3.3489580250016511</v>
      </c>
      <c r="F69" s="312">
        <f t="shared" si="2"/>
        <v>0.35993427532803635</v>
      </c>
    </row>
    <row r="70" spans="1:6" x14ac:dyDescent="0.25">
      <c r="A70" s="302">
        <v>1.17</v>
      </c>
      <c r="B70" s="313">
        <v>3.3901475936767258</v>
      </c>
      <c r="C70" s="311">
        <v>0.35576377925554237</v>
      </c>
      <c r="D70" s="303">
        <v>1.17</v>
      </c>
      <c r="E70" s="304">
        <f t="shared" si="3"/>
        <v>3.3901475936767258</v>
      </c>
      <c r="F70" s="312">
        <f t="shared" si="2"/>
        <v>0.35576377925554237</v>
      </c>
    </row>
    <row r="71" spans="1:6" x14ac:dyDescent="0.25">
      <c r="A71" s="302">
        <v>1.18</v>
      </c>
      <c r="B71" s="313">
        <v>3.4323629781487881</v>
      </c>
      <c r="C71" s="311">
        <v>0.35159799802000591</v>
      </c>
      <c r="D71" s="303">
        <v>1.18</v>
      </c>
      <c r="E71" s="304">
        <f t="shared" si="3"/>
        <v>3.4323629781487881</v>
      </c>
      <c r="F71" s="312">
        <f t="shared" si="2"/>
        <v>0.35159799802000591</v>
      </c>
    </row>
    <row r="72" spans="1:6" x14ac:dyDescent="0.25">
      <c r="A72" s="302">
        <v>1.19</v>
      </c>
      <c r="B72" s="313">
        <v>3.4756429831536226</v>
      </c>
      <c r="C72" s="311">
        <v>0.3474368999346038</v>
      </c>
      <c r="D72" s="303">
        <v>1.19</v>
      </c>
      <c r="E72" s="304">
        <f t="shared" si="3"/>
        <v>3.4756429831536226</v>
      </c>
      <c r="F72" s="312">
        <f t="shared" si="2"/>
        <v>0.3474368999346038</v>
      </c>
    </row>
    <row r="73" spans="1:6" x14ac:dyDescent="0.25">
      <c r="A73" s="302">
        <v>1.2</v>
      </c>
      <c r="B73" s="313">
        <v>3.5200283956377438</v>
      </c>
      <c r="C73" s="311">
        <v>0.34328045136356056</v>
      </c>
      <c r="D73" s="303">
        <v>1.2</v>
      </c>
      <c r="E73" s="304">
        <f t="shared" si="3"/>
        <v>3.5200283956377438</v>
      </c>
      <c r="F73" s="312">
        <f t="shared" si="2"/>
        <v>0.34328045136356056</v>
      </c>
    </row>
    <row r="74" spans="1:6" x14ac:dyDescent="0.25">
      <c r="A74" s="302">
        <v>1.21</v>
      </c>
      <c r="B74" s="313">
        <v>3.5655621129639297</v>
      </c>
      <c r="C74" s="311">
        <v>0.33912861668866112</v>
      </c>
      <c r="D74" s="303">
        <v>1.21</v>
      </c>
      <c r="E74" s="304">
        <f t="shared" si="3"/>
        <v>3.5655621129639297</v>
      </c>
      <c r="F74" s="312">
        <f t="shared" si="2"/>
        <v>0.33912861668866112</v>
      </c>
    </row>
    <row r="75" spans="1:6" x14ac:dyDescent="0.25">
      <c r="A75" s="302">
        <v>1.22</v>
      </c>
      <c r="B75" s="313">
        <v>3.6122892811976577</v>
      </c>
      <c r="C75" s="311">
        <v>0.33498135825366604</v>
      </c>
      <c r="D75" s="303">
        <v>1.22</v>
      </c>
      <c r="E75" s="304">
        <f t="shared" si="3"/>
        <v>3.6122892811976577</v>
      </c>
      <c r="F75" s="312">
        <f t="shared" si="2"/>
        <v>0.33498135825366604</v>
      </c>
    </row>
    <row r="76" spans="1:6" x14ac:dyDescent="0.25">
      <c r="A76" s="302">
        <v>1.23</v>
      </c>
      <c r="B76" s="313">
        <v>3.6602574444115077</v>
      </c>
      <c r="C76" s="311">
        <v>0.33083863633099586</v>
      </c>
      <c r="D76" s="303">
        <v>1.23</v>
      </c>
      <c r="E76" s="304">
        <f t="shared" si="3"/>
        <v>3.6602574444115077</v>
      </c>
      <c r="F76" s="312">
        <f t="shared" si="2"/>
        <v>0.33083863633099586</v>
      </c>
    </row>
    <row r="77" spans="1:6" x14ac:dyDescent="0.25">
      <c r="A77" s="302">
        <v>1.24</v>
      </c>
      <c r="B77" s="313">
        <v>3.7095167060454752</v>
      </c>
      <c r="C77" s="311">
        <v>0.32670040907554831</v>
      </c>
      <c r="D77" s="303">
        <v>1.24</v>
      </c>
      <c r="E77" s="304">
        <f t="shared" si="3"/>
        <v>3.7095167060454752</v>
      </c>
      <c r="F77" s="312">
        <f t="shared" si="2"/>
        <v>0.32670040907554831</v>
      </c>
    </row>
    <row r="78" spans="1:6" x14ac:dyDescent="0.25">
      <c r="A78" s="302">
        <v>1.25</v>
      </c>
      <c r="B78" s="313">
        <v>3.7601199034744242</v>
      </c>
      <c r="C78" s="311">
        <v>0.3225666324805081</v>
      </c>
      <c r="D78" s="303">
        <v>1.25</v>
      </c>
      <c r="E78" s="304">
        <f t="shared" si="3"/>
        <v>3.7601199034744242</v>
      </c>
      <c r="F78" s="312">
        <f t="shared" si="2"/>
        <v>0.3225666324805081</v>
      </c>
    </row>
    <row r="79" spans="1:6" x14ac:dyDescent="0.25">
      <c r="A79" s="302">
        <v>1.26</v>
      </c>
      <c r="B79" s="313">
        <v>3.8121227970612637</v>
      </c>
      <c r="C79" s="311">
        <v>0.3184372603324781</v>
      </c>
      <c r="D79" s="303">
        <v>1.26</v>
      </c>
      <c r="E79" s="304">
        <f t="shared" si="3"/>
        <v>3.8121227970612637</v>
      </c>
      <c r="F79" s="312">
        <f t="shared" si="2"/>
        <v>0.3184372603324781</v>
      </c>
    </row>
    <row r="80" spans="1:6" x14ac:dyDescent="0.25">
      <c r="A80" s="302">
        <v>1.27</v>
      </c>
      <c r="B80" s="313">
        <v>3.8655842751178997</v>
      </c>
      <c r="C80" s="311">
        <v>0.31431224416591208</v>
      </c>
      <c r="D80" s="303">
        <v>1.27</v>
      </c>
      <c r="E80" s="304">
        <f t="shared" si="3"/>
        <v>3.8655842751178997</v>
      </c>
      <c r="F80" s="312">
        <f t="shared" si="2"/>
        <v>0.31431224416591208</v>
      </c>
    </row>
    <row r="81" spans="1:6" x14ac:dyDescent="0.25">
      <c r="A81" s="302">
        <v>1.28</v>
      </c>
      <c r="B81" s="313">
        <v>3.920566576357805</v>
      </c>
      <c r="C81" s="311">
        <v>0.31019153321682813</v>
      </c>
      <c r="D81" s="303">
        <v>1.28</v>
      </c>
      <c r="E81" s="304">
        <f t="shared" si="3"/>
        <v>3.920566576357805</v>
      </c>
      <c r="F81" s="312">
        <f t="shared" si="2"/>
        <v>0.31019153321682813</v>
      </c>
    </row>
    <row r="82" spans="1:6" x14ac:dyDescent="0.25">
      <c r="A82" s="302">
        <v>1.29</v>
      </c>
      <c r="B82" s="313">
        <v>3.9771355316068981</v>
      </c>
      <c r="C82" s="311">
        <v>0.30607507437576276</v>
      </c>
      <c r="D82" s="303">
        <v>1.29</v>
      </c>
      <c r="E82" s="304">
        <f t="shared" si="3"/>
        <v>3.9771355316068981</v>
      </c>
      <c r="F82" s="312">
        <f t="shared" si="2"/>
        <v>0.30607507437576276</v>
      </c>
    </row>
    <row r="83" spans="1:6" x14ac:dyDescent="0.25">
      <c r="A83" s="302">
        <v>1.3</v>
      </c>
      <c r="B83" s="313">
        <v>4.0293035509200967</v>
      </c>
      <c r="C83" s="311">
        <v>0.30196281213994647</v>
      </c>
      <c r="D83" s="303">
        <v>1.3</v>
      </c>
      <c r="E83" s="304">
        <f t="shared" si="3"/>
        <v>4.0293035509200967</v>
      </c>
      <c r="F83" s="312">
        <f t="shared" si="2"/>
        <v>0.30196281213994647</v>
      </c>
    </row>
    <row r="84" spans="1:6" x14ac:dyDescent="0.25">
      <c r="A84" s="302">
        <v>1.31</v>
      </c>
      <c r="B84" s="313">
        <v>4.0787881777079811</v>
      </c>
      <c r="C84" s="311">
        <v>0.29785468856466157</v>
      </c>
      <c r="D84" s="303">
        <v>1.31</v>
      </c>
      <c r="E84" s="304">
        <f t="shared" si="3"/>
        <v>4.0787881777079811</v>
      </c>
      <c r="F84" s="312">
        <f t="shared" si="2"/>
        <v>0.29785468856466157</v>
      </c>
    </row>
    <row r="85" spans="1:6" x14ac:dyDescent="0.25">
      <c r="A85" s="302">
        <v>1.32</v>
      </c>
      <c r="B85" s="313">
        <v>4.1295033772103622</v>
      </c>
      <c r="C85" s="311">
        <v>0.29375064321375155</v>
      </c>
      <c r="D85" s="303">
        <v>1.32</v>
      </c>
      <c r="E85" s="304">
        <f t="shared" si="3"/>
        <v>4.1295033772103622</v>
      </c>
      <c r="F85" s="312">
        <f t="shared" si="2"/>
        <v>0.29375064321375155</v>
      </c>
    </row>
    <row r="86" spans="1:6" x14ac:dyDescent="0.25">
      <c r="A86" s="302">
        <v>1.33</v>
      </c>
      <c r="B86" s="313">
        <v>4.181495629772348</v>
      </c>
      <c r="C86" s="311">
        <v>0.289650613109244</v>
      </c>
      <c r="D86" s="303">
        <v>1.33</v>
      </c>
      <c r="E86" s="304">
        <f t="shared" si="3"/>
        <v>4.181495629772348</v>
      </c>
      <c r="F86" s="312">
        <f t="shared" si="2"/>
        <v>0.289650613109244</v>
      </c>
    </row>
    <row r="87" spans="1:6" x14ac:dyDescent="0.25">
      <c r="A87" s="302">
        <v>1.34</v>
      </c>
      <c r="B87" s="313">
        <v>4.2348137864183863</v>
      </c>
      <c r="C87" s="311">
        <v>0.28555453268004616</v>
      </c>
      <c r="D87" s="303">
        <v>1.34</v>
      </c>
      <c r="E87" s="304">
        <f t="shared" si="3"/>
        <v>4.2348137864183863</v>
      </c>
      <c r="F87" s="312">
        <f>IF(C87=-0.22,NA(),C87)</f>
        <v>0.28555453268004616</v>
      </c>
    </row>
    <row r="88" spans="1:6" x14ac:dyDescent="0.25">
      <c r="A88" s="302">
        <v>1.35</v>
      </c>
      <c r="B88" s="313">
        <v>4.2895092219467585</v>
      </c>
      <c r="C88" s="311">
        <v>0.28146233370967688</v>
      </c>
      <c r="D88" s="303">
        <v>1.35</v>
      </c>
      <c r="E88" s="304">
        <f t="shared" si="3"/>
        <v>4.2895092219467585</v>
      </c>
      <c r="F88" s="312">
        <f t="shared" ref="F88:F103" si="4">IF(C88=-0.22,NA(),C88)</f>
        <v>0.28146233370967688</v>
      </c>
    </row>
    <row r="89" spans="1:6" x14ac:dyDescent="0.25">
      <c r="A89" s="302">
        <v>1.36</v>
      </c>
      <c r="B89" s="313">
        <v>4.3456360000432195</v>
      </c>
      <c r="C89" s="311">
        <v>0.27737394528298331</v>
      </c>
      <c r="D89" s="303">
        <v>1.36</v>
      </c>
      <c r="E89" s="304">
        <f t="shared" si="3"/>
        <v>4.3456360000432195</v>
      </c>
      <c r="F89" s="312">
        <f t="shared" si="4"/>
        <v>0.27737394528298331</v>
      </c>
    </row>
    <row r="90" spans="1:6" x14ac:dyDescent="0.25">
      <c r="A90" s="302">
        <v>1.37</v>
      </c>
      <c r="B90" s="313">
        <v>4.4032510515292316</v>
      </c>
      <c r="C90" s="311">
        <v>0.27328929373180344</v>
      </c>
      <c r="D90" s="303">
        <v>1.37</v>
      </c>
      <c r="E90" s="304">
        <f t="shared" si="3"/>
        <v>4.4032510515292316</v>
      </c>
      <c r="F90" s="312">
        <f t="shared" si="4"/>
        <v>0.27328929373180344</v>
      </c>
    </row>
    <row r="91" spans="1:6" x14ac:dyDescent="0.25">
      <c r="A91" s="302">
        <v>1.38</v>
      </c>
      <c r="B91" s="313">
        <v>4.4624143669801635</v>
      </c>
      <c r="C91" s="311">
        <v>0.26920830257951867</v>
      </c>
      <c r="D91" s="303">
        <v>1.38</v>
      </c>
      <c r="E91" s="304">
        <f t="shared" si="3"/>
        <v>4.4624143669801635</v>
      </c>
      <c r="F91" s="312">
        <f t="shared" si="4"/>
        <v>0.26920830257951867</v>
      </c>
    </row>
    <row r="92" spans="1:6" x14ac:dyDescent="0.25">
      <c r="A92" s="302">
        <v>1.39</v>
      </c>
      <c r="B92" s="313">
        <v>4.5231892050834013</v>
      </c>
      <c r="C92" s="311">
        <v>0.26513089248444643</v>
      </c>
      <c r="D92" s="303">
        <v>1.39</v>
      </c>
      <c r="E92" s="304">
        <f t="shared" si="3"/>
        <v>4.5231892050834013</v>
      </c>
      <c r="F92" s="312">
        <f t="shared" si="4"/>
        <v>0.26513089248444643</v>
      </c>
    </row>
    <row r="93" spans="1:6" x14ac:dyDescent="0.25">
      <c r="A93" s="302">
        <v>1.4</v>
      </c>
      <c r="B93" s="313">
        <v>4.5856423182576638</v>
      </c>
      <c r="C93" s="311">
        <v>0.26105698118201759</v>
      </c>
      <c r="D93" s="303">
        <v>1.4</v>
      </c>
      <c r="E93" s="304">
        <f t="shared" si="3"/>
        <v>4.5856423182576638</v>
      </c>
      <c r="F93" s="312">
        <f t="shared" si="4"/>
        <v>0.26105698118201759</v>
      </c>
    </row>
    <row r="94" spans="1:6" x14ac:dyDescent="0.25">
      <c r="A94" s="302">
        <v>1.41</v>
      </c>
      <c r="B94" s="313">
        <v>4.6498441972251907</v>
      </c>
      <c r="C94" s="311">
        <v>0.25698648342567632</v>
      </c>
      <c r="D94" s="303">
        <v>1.41</v>
      </c>
      <c r="E94" s="304">
        <f t="shared" si="3"/>
        <v>4.6498441972251907</v>
      </c>
      <c r="F94" s="312">
        <f t="shared" si="4"/>
        <v>0.25698648342567632</v>
      </c>
    </row>
    <row r="95" spans="1:6" x14ac:dyDescent="0.25">
      <c r="A95" s="302">
        <v>1.42</v>
      </c>
      <c r="B95" s="313">
        <v>4.7158693364206501</v>
      </c>
      <c r="C95" s="311">
        <v>0.2529193109264456</v>
      </c>
      <c r="D95" s="303">
        <v>1.42</v>
      </c>
      <c r="E95" s="304">
        <f t="shared" si="3"/>
        <v>4.7158693364206501</v>
      </c>
      <c r="F95" s="312">
        <f t="shared" si="4"/>
        <v>0.2529193109264456</v>
      </c>
    </row>
    <row r="96" spans="1:6" x14ac:dyDescent="0.25">
      <c r="A96" s="302">
        <v>1.43</v>
      </c>
      <c r="B96" s="313">
        <v>4.7837965223376724</v>
      </c>
      <c r="C96" s="311">
        <v>0.24885537229108534</v>
      </c>
      <c r="D96" s="303">
        <v>1.43</v>
      </c>
      <c r="E96" s="304">
        <f t="shared" si="3"/>
        <v>4.7837965223376724</v>
      </c>
      <c r="F96" s="312">
        <f t="shared" si="4"/>
        <v>0.24885537229108534</v>
      </c>
    </row>
    <row r="97" spans="1:6" x14ac:dyDescent="0.25">
      <c r="A97" s="302">
        <v>1.44</v>
      </c>
      <c r="B97" s="313">
        <v>4.8537091471595675</v>
      </c>
      <c r="C97" s="311">
        <v>0.24479457295877793</v>
      </c>
      <c r="D97" s="303">
        <v>1.44</v>
      </c>
      <c r="E97" s="304">
        <f t="shared" si="3"/>
        <v>4.8537091471595675</v>
      </c>
      <c r="F97" s="312">
        <f t="shared" si="4"/>
        <v>0.24479457295877793</v>
      </c>
    </row>
    <row r="98" spans="1:6" x14ac:dyDescent="0.25">
      <c r="A98" s="302">
        <v>1.45</v>
      </c>
      <c r="B98" s="313">
        <v>4.9256955502991948</v>
      </c>
      <c r="C98" s="311">
        <v>0.24073681513626721</v>
      </c>
      <c r="D98" s="303">
        <v>1.45</v>
      </c>
      <c r="E98" s="304">
        <f t="shared" si="3"/>
        <v>4.9256955502991948</v>
      </c>
      <c r="F98" s="312">
        <f t="shared" si="4"/>
        <v>0.24073681513626721</v>
      </c>
    </row>
    <row r="99" spans="1:6" x14ac:dyDescent="0.25">
      <c r="A99" s="302">
        <v>1.46</v>
      </c>
      <c r="B99" s="313">
        <v>4.9998493907890786</v>
      </c>
      <c r="C99" s="311">
        <v>0.23668199773136989</v>
      </c>
      <c r="D99" s="303">
        <v>1.46</v>
      </c>
      <c r="E99" s="304">
        <f t="shared" si="3"/>
        <v>4.9998493907890786</v>
      </c>
      <c r="F99" s="312">
        <f t="shared" si="4"/>
        <v>0.23668199773136989</v>
      </c>
    </row>
    <row r="100" spans="1:6" x14ac:dyDescent="0.25">
      <c r="A100" s="302">
        <v>1.47</v>
      </c>
      <c r="B100" s="313">
        <v>5.06194901181565</v>
      </c>
      <c r="C100" s="311">
        <v>0.23263001628477786</v>
      </c>
      <c r="D100" s="303">
        <v>1.47</v>
      </c>
      <c r="E100" s="304">
        <f t="shared" si="3"/>
        <v>5.06194901181565</v>
      </c>
      <c r="F100" s="312">
        <f t="shared" si="4"/>
        <v>0.23263001628477786</v>
      </c>
    </row>
    <row r="101" spans="1:6" x14ac:dyDescent="0.25">
      <c r="A101" s="302">
        <v>1.48</v>
      </c>
      <c r="B101" s="313">
        <v>5.1255812696132965</v>
      </c>
      <c r="C101" s="311">
        <v>0.22858076290006935</v>
      </c>
      <c r="D101" s="303">
        <v>1.48</v>
      </c>
      <c r="E101" s="304">
        <f t="shared" si="3"/>
        <v>5.1255812696132965</v>
      </c>
      <c r="F101" s="312">
        <f t="shared" si="4"/>
        <v>0.22858076290006935</v>
      </c>
    </row>
    <row r="102" spans="1:6" x14ac:dyDescent="0.25">
      <c r="A102" s="302">
        <v>1.49</v>
      </c>
      <c r="B102" s="313">
        <v>5.1908336985332202</v>
      </c>
      <c r="C102" s="311">
        <v>0.22453412617182678</v>
      </c>
      <c r="D102" s="303">
        <v>1.49</v>
      </c>
      <c r="E102" s="304">
        <f t="shared" si="3"/>
        <v>5.1908336985332202</v>
      </c>
      <c r="F102" s="312">
        <f t="shared" si="4"/>
        <v>0.22453412617182678</v>
      </c>
    </row>
    <row r="103" spans="1:6" ht="13" thickBot="1" x14ac:dyDescent="0.3">
      <c r="A103" s="305">
        <v>1.5</v>
      </c>
      <c r="B103" s="314">
        <v>5.2577689744040015</v>
      </c>
      <c r="C103" s="315">
        <v>0.22048999111177858</v>
      </c>
      <c r="D103" s="306">
        <v>1.5</v>
      </c>
      <c r="E103" s="307">
        <f t="shared" si="3"/>
        <v>5.2577689744040015</v>
      </c>
      <c r="F103" s="316">
        <f t="shared" si="4"/>
        <v>0.22048999111177858</v>
      </c>
    </row>
    <row r="104" spans="1:6" ht="13" thickTop="1" x14ac:dyDescent="0.25"/>
  </sheetData>
  <sheetProtection selectLockedCells="1"/>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dimension ref="A1:WVK104"/>
  <sheetViews>
    <sheetView topLeftCell="A13" workbookViewId="0">
      <selection activeCell="G53" sqref="G53"/>
    </sheetView>
  </sheetViews>
  <sheetFormatPr defaultColWidth="0" defaultRowHeight="12.5" zeroHeight="1" x14ac:dyDescent="0.25"/>
  <cols>
    <col min="1" max="2" width="8.81640625" style="295" customWidth="1"/>
    <col min="3" max="3" width="9.1796875" style="295" customWidth="1"/>
    <col min="4" max="6" width="8.81640625" style="295" customWidth="1"/>
    <col min="7" max="7" width="10.81640625" style="35" bestFit="1" customWidth="1"/>
    <col min="8" max="19" width="8.81640625" style="35" customWidth="1"/>
    <col min="20" max="258" width="8.81640625" style="35" hidden="1"/>
    <col min="259" max="259" width="9.1796875" style="35" hidden="1"/>
    <col min="260" max="514" width="8.81640625" style="35" hidden="1"/>
    <col min="515" max="515" width="9.1796875" style="35" hidden="1"/>
    <col min="516" max="770" width="8.81640625" style="35" hidden="1"/>
    <col min="771" max="771" width="9.1796875" style="35" hidden="1"/>
    <col min="772" max="1026" width="8.81640625" style="35" hidden="1"/>
    <col min="1027" max="1027" width="9.1796875" style="35" hidden="1"/>
    <col min="1028" max="1282" width="8.81640625" style="35" hidden="1"/>
    <col min="1283" max="1283" width="9.1796875" style="35" hidden="1"/>
    <col min="1284" max="1538" width="8.81640625" style="35" hidden="1"/>
    <col min="1539" max="1539" width="9.1796875" style="35" hidden="1"/>
    <col min="1540" max="1794" width="8.81640625" style="35" hidden="1"/>
    <col min="1795" max="1795" width="9.1796875" style="35" hidden="1"/>
    <col min="1796" max="2050" width="8.81640625" style="35" hidden="1"/>
    <col min="2051" max="2051" width="9.1796875" style="35" hidden="1"/>
    <col min="2052" max="2306" width="8.81640625" style="35" hidden="1"/>
    <col min="2307" max="2307" width="9.1796875" style="35" hidden="1"/>
    <col min="2308" max="2562" width="8.81640625" style="35" hidden="1"/>
    <col min="2563" max="2563" width="9.1796875" style="35" hidden="1"/>
    <col min="2564" max="2818" width="8.81640625" style="35" hidden="1"/>
    <col min="2819" max="2819" width="9.1796875" style="35" hidden="1"/>
    <col min="2820" max="3074" width="8.81640625" style="35" hidden="1"/>
    <col min="3075" max="3075" width="9.1796875" style="35" hidden="1"/>
    <col min="3076" max="3330" width="8.81640625" style="35" hidden="1"/>
    <col min="3331" max="3331" width="9.1796875" style="35" hidden="1"/>
    <col min="3332" max="3586" width="8.81640625" style="35" hidden="1"/>
    <col min="3587" max="3587" width="9.1796875" style="35" hidden="1"/>
    <col min="3588" max="3842" width="8.81640625" style="35" hidden="1"/>
    <col min="3843" max="3843" width="9.1796875" style="35" hidden="1"/>
    <col min="3844" max="4098" width="8.81640625" style="35" hidden="1"/>
    <col min="4099" max="4099" width="9.1796875" style="35" hidden="1"/>
    <col min="4100" max="4354" width="8.81640625" style="35" hidden="1"/>
    <col min="4355" max="4355" width="9.1796875" style="35" hidden="1"/>
    <col min="4356" max="4610" width="8.81640625" style="35" hidden="1"/>
    <col min="4611" max="4611" width="9.1796875" style="35" hidden="1"/>
    <col min="4612" max="4866" width="8.81640625" style="35" hidden="1"/>
    <col min="4867" max="4867" width="9.1796875" style="35" hidden="1"/>
    <col min="4868" max="5122" width="8.81640625" style="35" hidden="1"/>
    <col min="5123" max="5123" width="9.1796875" style="35" hidden="1"/>
    <col min="5124" max="5378" width="8.81640625" style="35" hidden="1"/>
    <col min="5379" max="5379" width="9.1796875" style="35" hidden="1"/>
    <col min="5380" max="5634" width="8.81640625" style="35" hidden="1"/>
    <col min="5635" max="5635" width="9.1796875" style="35" hidden="1"/>
    <col min="5636" max="5890" width="8.81640625" style="35" hidden="1"/>
    <col min="5891" max="5891" width="9.1796875" style="35" hidden="1"/>
    <col min="5892" max="6146" width="8.81640625" style="35" hidden="1"/>
    <col min="6147" max="6147" width="9.1796875" style="35" hidden="1"/>
    <col min="6148" max="6402" width="8.81640625" style="35" hidden="1"/>
    <col min="6403" max="6403" width="9.1796875" style="35" hidden="1"/>
    <col min="6404" max="6658" width="8.81640625" style="35" hidden="1"/>
    <col min="6659" max="6659" width="9.1796875" style="35" hidden="1"/>
    <col min="6660" max="6914" width="8.81640625" style="35" hidden="1"/>
    <col min="6915" max="6915" width="9.1796875" style="35" hidden="1"/>
    <col min="6916" max="7170" width="8.81640625" style="35" hidden="1"/>
    <col min="7171" max="7171" width="9.1796875" style="35" hidden="1"/>
    <col min="7172" max="7426" width="8.81640625" style="35" hidden="1"/>
    <col min="7427" max="7427" width="9.1796875" style="35" hidden="1"/>
    <col min="7428" max="7682" width="8.81640625" style="35" hidden="1"/>
    <col min="7683" max="7683" width="9.1796875" style="35" hidden="1"/>
    <col min="7684" max="7938" width="8.81640625" style="35" hidden="1"/>
    <col min="7939" max="7939" width="9.1796875" style="35" hidden="1"/>
    <col min="7940" max="8194" width="8.81640625" style="35" hidden="1"/>
    <col min="8195" max="8195" width="9.1796875" style="35" hidden="1"/>
    <col min="8196" max="8450" width="8.81640625" style="35" hidden="1"/>
    <col min="8451" max="8451" width="9.1796875" style="35" hidden="1"/>
    <col min="8452" max="8706" width="8.81640625" style="35" hidden="1"/>
    <col min="8707" max="8707" width="9.1796875" style="35" hidden="1"/>
    <col min="8708" max="8962" width="8.81640625" style="35" hidden="1"/>
    <col min="8963" max="8963" width="9.1796875" style="35" hidden="1"/>
    <col min="8964" max="9218" width="8.81640625" style="35" hidden="1"/>
    <col min="9219" max="9219" width="9.1796875" style="35" hidden="1"/>
    <col min="9220" max="9474" width="8.81640625" style="35" hidden="1"/>
    <col min="9475" max="9475" width="9.1796875" style="35" hidden="1"/>
    <col min="9476" max="9730" width="8.81640625" style="35" hidden="1"/>
    <col min="9731" max="9731" width="9.1796875" style="35" hidden="1"/>
    <col min="9732" max="9986" width="8.81640625" style="35" hidden="1"/>
    <col min="9987" max="9987" width="9.1796875" style="35" hidden="1"/>
    <col min="9988" max="10242" width="8.81640625" style="35" hidden="1"/>
    <col min="10243" max="10243" width="9.1796875" style="35" hidden="1"/>
    <col min="10244" max="10498" width="8.81640625" style="35" hidden="1"/>
    <col min="10499" max="10499" width="9.1796875" style="35" hidden="1"/>
    <col min="10500" max="10754" width="8.81640625" style="35" hidden="1"/>
    <col min="10755" max="10755" width="9.1796875" style="35" hidden="1"/>
    <col min="10756" max="11010" width="8.81640625" style="35" hidden="1"/>
    <col min="11011" max="11011" width="9.1796875" style="35" hidden="1"/>
    <col min="11012" max="11266" width="8.81640625" style="35" hidden="1"/>
    <col min="11267" max="11267" width="9.1796875" style="35" hidden="1"/>
    <col min="11268" max="11522" width="8.81640625" style="35" hidden="1"/>
    <col min="11523" max="11523" width="9.1796875" style="35" hidden="1"/>
    <col min="11524" max="11778" width="8.81640625" style="35" hidden="1"/>
    <col min="11779" max="11779" width="9.1796875" style="35" hidden="1"/>
    <col min="11780" max="12034" width="8.81640625" style="35" hidden="1"/>
    <col min="12035" max="12035" width="9.1796875" style="35" hidden="1"/>
    <col min="12036" max="12290" width="8.81640625" style="35" hidden="1"/>
    <col min="12291" max="12291" width="9.1796875" style="35" hidden="1"/>
    <col min="12292" max="12546" width="8.81640625" style="35" hidden="1"/>
    <col min="12547" max="12547" width="9.1796875" style="35" hidden="1"/>
    <col min="12548" max="12802" width="8.81640625" style="35" hidden="1"/>
    <col min="12803" max="12803" width="9.1796875" style="35" hidden="1"/>
    <col min="12804" max="13058" width="8.81640625" style="35" hidden="1"/>
    <col min="13059" max="13059" width="9.1796875" style="35" hidden="1"/>
    <col min="13060" max="13314" width="8.81640625" style="35" hidden="1"/>
    <col min="13315" max="13315" width="9.1796875" style="35" hidden="1"/>
    <col min="13316" max="13570" width="8.81640625" style="35" hidden="1"/>
    <col min="13571" max="13571" width="9.1796875" style="35" hidden="1"/>
    <col min="13572" max="13826" width="8.81640625" style="35" hidden="1"/>
    <col min="13827" max="13827" width="9.1796875" style="35" hidden="1"/>
    <col min="13828" max="14082" width="8.81640625" style="35" hidden="1"/>
    <col min="14083" max="14083" width="9.1796875" style="35" hidden="1"/>
    <col min="14084" max="14338" width="8.81640625" style="35" hidden="1"/>
    <col min="14339" max="14339" width="9.1796875" style="35" hidden="1"/>
    <col min="14340" max="14594" width="8.81640625" style="35" hidden="1"/>
    <col min="14595" max="14595" width="9.1796875" style="35" hidden="1"/>
    <col min="14596" max="14850" width="8.81640625" style="35" hidden="1"/>
    <col min="14851" max="14851" width="9.1796875" style="35" hidden="1"/>
    <col min="14852" max="15106" width="8.81640625" style="35" hidden="1"/>
    <col min="15107" max="15107" width="9.1796875" style="35" hidden="1"/>
    <col min="15108" max="15362" width="8.81640625" style="35" hidden="1"/>
    <col min="15363" max="15363" width="9.1796875" style="35" hidden="1"/>
    <col min="15364" max="15618" width="8.81640625" style="35" hidden="1"/>
    <col min="15619" max="15619" width="9.1796875" style="35" hidden="1"/>
    <col min="15620" max="15874" width="8.81640625" style="35" hidden="1"/>
    <col min="15875" max="15875" width="9.1796875" style="35" hidden="1"/>
    <col min="15876" max="16130" width="8.81640625" style="35" hidden="1"/>
    <col min="16131" max="16131" width="9.1796875" style="35" hidden="1"/>
    <col min="16132" max="16384" width="8.81640625" style="35" hidden="1"/>
  </cols>
  <sheetData>
    <row r="1" spans="1:7" ht="13" thickBot="1" x14ac:dyDescent="0.3">
      <c r="D1" s="295" t="s">
        <v>2319</v>
      </c>
    </row>
    <row r="2" spans="1:7" ht="13.5" thickTop="1" thickBot="1" x14ac:dyDescent="0.3">
      <c r="A2" s="296" t="s">
        <v>306</v>
      </c>
      <c r="B2" s="297" t="s">
        <v>307</v>
      </c>
      <c r="C2" s="297" t="s">
        <v>308</v>
      </c>
      <c r="D2" s="297" t="s">
        <v>33</v>
      </c>
      <c r="E2" s="297" t="s">
        <v>307</v>
      </c>
      <c r="F2" s="297" t="s">
        <v>308</v>
      </c>
      <c r="G2" s="297" t="s">
        <v>2320</v>
      </c>
    </row>
    <row r="3" spans="1:7" x14ac:dyDescent="0.25">
      <c r="A3" s="299">
        <v>0.5</v>
      </c>
      <c r="B3" s="317">
        <v>0</v>
      </c>
      <c r="C3" s="309">
        <v>-4.7459725602163272E-2</v>
      </c>
      <c r="D3" s="559">
        <v>60.5</v>
      </c>
      <c r="E3" s="301" t="e">
        <f>IF(B3=0,NA(),B3)</f>
        <v>#N/A</v>
      </c>
      <c r="F3" s="562">
        <f>IF(C3=-0.22,NA(),C3)</f>
        <v>-4.7459725602163272E-2</v>
      </c>
      <c r="G3" s="565">
        <f>+Revenues!$C$36*A3</f>
        <v>0</v>
      </c>
    </row>
    <row r="4" spans="1:7" x14ac:dyDescent="0.25">
      <c r="A4" s="302">
        <v>0.51</v>
      </c>
      <c r="B4" s="318">
        <v>0</v>
      </c>
      <c r="C4" s="311">
        <v>-3.3366152410498784E-2</v>
      </c>
      <c r="D4" s="560">
        <v>61.71</v>
      </c>
      <c r="E4" s="304" t="e">
        <f t="shared" ref="E4:E67" si="0">IF(B4=0,NA(),B4)</f>
        <v>#N/A</v>
      </c>
      <c r="F4" s="563">
        <f t="shared" ref="F4:F67" si="1">IF(C4=-0.22,NA(),C4)</f>
        <v>-3.3366152410498784E-2</v>
      </c>
      <c r="G4" s="566">
        <f>+Revenues!$C$36*A4</f>
        <v>0</v>
      </c>
    </row>
    <row r="5" spans="1:7" x14ac:dyDescent="0.25">
      <c r="A5" s="302">
        <v>0.52</v>
      </c>
      <c r="B5" s="318">
        <v>0</v>
      </c>
      <c r="C5" s="311">
        <v>-1.9817861782079449E-2</v>
      </c>
      <c r="D5" s="560">
        <v>62.92</v>
      </c>
      <c r="E5" s="304" t="e">
        <f t="shared" si="0"/>
        <v>#N/A</v>
      </c>
      <c r="F5" s="563">
        <f t="shared" si="1"/>
        <v>-1.9817861782079449E-2</v>
      </c>
      <c r="G5" s="566">
        <f>+Revenues!$C$36*A5</f>
        <v>0</v>
      </c>
    </row>
    <row r="6" spans="1:7" x14ac:dyDescent="0.25">
      <c r="A6" s="302">
        <v>0.53</v>
      </c>
      <c r="B6" s="318">
        <v>0</v>
      </c>
      <c r="C6" s="311">
        <v>-6.7508477180040494E-3</v>
      </c>
      <c r="D6" s="560">
        <v>64.13000000000001</v>
      </c>
      <c r="E6" s="304" t="e">
        <f t="shared" si="0"/>
        <v>#N/A</v>
      </c>
      <c r="F6" s="563">
        <f t="shared" si="1"/>
        <v>-6.7508477180040494E-3</v>
      </c>
      <c r="G6" s="566">
        <f>+Revenues!$C$36*A6</f>
        <v>0</v>
      </c>
    </row>
    <row r="7" spans="1:7" x14ac:dyDescent="0.25">
      <c r="A7" s="302">
        <v>0.54</v>
      </c>
      <c r="B7" s="318">
        <v>9.8295358447983094</v>
      </c>
      <c r="C7" s="311">
        <v>5.8886787125664863E-3</v>
      </c>
      <c r="D7" s="560">
        <v>65.34</v>
      </c>
      <c r="E7" s="304">
        <f t="shared" si="0"/>
        <v>9.8295358447983094</v>
      </c>
      <c r="F7" s="563">
        <f t="shared" si="1"/>
        <v>5.8886787125664863E-3</v>
      </c>
      <c r="G7" s="566">
        <f>+Revenues!$C$36*A7</f>
        <v>0</v>
      </c>
    </row>
    <row r="8" spans="1:7" x14ac:dyDescent="0.25">
      <c r="A8" s="302">
        <v>0.55000000000000004</v>
      </c>
      <c r="B8" s="318">
        <v>9.4914018708680086</v>
      </c>
      <c r="C8" s="311">
        <v>1.814635146503063E-2</v>
      </c>
      <c r="D8" s="560">
        <v>66.550000000000011</v>
      </c>
      <c r="E8" s="304">
        <f t="shared" si="0"/>
        <v>9.4914018708680086</v>
      </c>
      <c r="F8" s="563">
        <f t="shared" si="1"/>
        <v>1.814635146503063E-2</v>
      </c>
      <c r="G8" s="566">
        <f>+Revenues!$C$36*A8</f>
        <v>0</v>
      </c>
    </row>
    <row r="9" spans="1:7" x14ac:dyDescent="0.25">
      <c r="A9" s="302">
        <v>0.56000000000000005</v>
      </c>
      <c r="B9" s="318">
        <v>9.1831601772469309</v>
      </c>
      <c r="C9" s="311">
        <v>3.0061217265070939E-2</v>
      </c>
      <c r="D9" s="560">
        <v>67.760000000000005</v>
      </c>
      <c r="E9" s="304">
        <f t="shared" si="0"/>
        <v>9.1831601772469309</v>
      </c>
      <c r="F9" s="563">
        <f t="shared" si="1"/>
        <v>3.0061217265070939E-2</v>
      </c>
      <c r="G9" s="566">
        <f>+Revenues!$C$36*A9</f>
        <v>0</v>
      </c>
    </row>
    <row r="10" spans="1:7" x14ac:dyDescent="0.25">
      <c r="A10" s="302">
        <v>0.56999999999999995</v>
      </c>
      <c r="B10" s="318">
        <v>8.8821075231465354</v>
      </c>
      <c r="C10" s="311">
        <v>4.1666944340456036E-2</v>
      </c>
      <c r="D10" s="560">
        <v>68.97</v>
      </c>
      <c r="E10" s="304">
        <f t="shared" si="0"/>
        <v>8.8821075231465354</v>
      </c>
      <c r="F10" s="563">
        <f t="shared" si="1"/>
        <v>4.1666944340456036E-2</v>
      </c>
      <c r="G10" s="566">
        <f>+Revenues!$C$36*A10</f>
        <v>0</v>
      </c>
    </row>
    <row r="11" spans="1:7" x14ac:dyDescent="0.25">
      <c r="A11" s="302">
        <v>0.57999999999999996</v>
      </c>
      <c r="B11" s="318">
        <v>8.5752927247124813</v>
      </c>
      <c r="C11" s="311">
        <v>5.2992766253496137E-2</v>
      </c>
      <c r="D11" s="560">
        <v>70.179999999999993</v>
      </c>
      <c r="E11" s="304">
        <f t="shared" si="0"/>
        <v>8.5752927247124813</v>
      </c>
      <c r="F11" s="563">
        <f t="shared" si="1"/>
        <v>5.2992766253496137E-2</v>
      </c>
      <c r="G11" s="566">
        <f>+Revenues!$C$36*A11</f>
        <v>0</v>
      </c>
    </row>
    <row r="12" spans="1:7" x14ac:dyDescent="0.25">
      <c r="A12" s="302">
        <v>0.59</v>
      </c>
      <c r="B12" s="318">
        <v>8.2948738994992617</v>
      </c>
      <c r="C12" s="311">
        <v>6.4064227432375498E-2</v>
      </c>
      <c r="D12" s="560">
        <v>71.39</v>
      </c>
      <c r="E12" s="304">
        <f t="shared" si="0"/>
        <v>8.2948738994992617</v>
      </c>
      <c r="F12" s="563">
        <f t="shared" si="1"/>
        <v>6.4064227432375498E-2</v>
      </c>
      <c r="G12" s="566">
        <f>+Revenues!$C$36*A12</f>
        <v>0</v>
      </c>
    </row>
    <row r="13" spans="1:7" x14ac:dyDescent="0.25">
      <c r="A13" s="302">
        <v>0.6</v>
      </c>
      <c r="B13" s="318">
        <v>8.0375851745410003</v>
      </c>
      <c r="C13" s="311">
        <v>7.4903778296359524E-2</v>
      </c>
      <c r="D13" s="560">
        <v>72.599999999999994</v>
      </c>
      <c r="E13" s="304">
        <f t="shared" si="0"/>
        <v>8.0375851745410003</v>
      </c>
      <c r="F13" s="563">
        <f t="shared" si="1"/>
        <v>7.4903778296359524E-2</v>
      </c>
      <c r="G13" s="566">
        <f>+Revenues!$C$36*A13</f>
        <v>0</v>
      </c>
    </row>
    <row r="14" spans="1:7" x14ac:dyDescent="0.25">
      <c r="A14" s="302">
        <v>0.61</v>
      </c>
      <c r="B14" s="318">
        <v>7.7625442579595996</v>
      </c>
      <c r="C14" s="311">
        <v>8.5531254928680411E-2</v>
      </c>
      <c r="D14" s="560">
        <v>73.81</v>
      </c>
      <c r="E14" s="304">
        <f t="shared" si="0"/>
        <v>7.7625442579595996</v>
      </c>
      <c r="F14" s="563">
        <f t="shared" si="1"/>
        <v>8.5531254928680411E-2</v>
      </c>
      <c r="G14" s="566">
        <f>+Revenues!$C$36*A14</f>
        <v>0</v>
      </c>
    </row>
    <row r="15" spans="1:7" x14ac:dyDescent="0.25">
      <c r="A15" s="302">
        <v>0.62</v>
      </c>
      <c r="B15" s="318">
        <v>7.503937669537887</v>
      </c>
      <c r="C15" s="311">
        <v>9.5964269126304069E-2</v>
      </c>
      <c r="D15" s="560">
        <v>75.02</v>
      </c>
      <c r="E15" s="304">
        <f t="shared" si="0"/>
        <v>7.503937669537887</v>
      </c>
      <c r="F15" s="563">
        <f t="shared" si="1"/>
        <v>9.5964269126304069E-2</v>
      </c>
      <c r="G15" s="566">
        <f>+Revenues!$C$36*A15</f>
        <v>0</v>
      </c>
    </row>
    <row r="16" spans="1:7" x14ac:dyDescent="0.25">
      <c r="A16" s="302">
        <v>0.63</v>
      </c>
      <c r="B16" s="318">
        <v>7.2662696277561238</v>
      </c>
      <c r="C16" s="311">
        <v>0.10621852818979916</v>
      </c>
      <c r="D16" s="560">
        <v>76.23</v>
      </c>
      <c r="E16" s="304">
        <f t="shared" si="0"/>
        <v>7.2662696277561238</v>
      </c>
      <c r="F16" s="563">
        <f t="shared" si="1"/>
        <v>0.10621852818979916</v>
      </c>
      <c r="G16" s="566">
        <f>+Revenues!$C$36*A16</f>
        <v>0</v>
      </c>
    </row>
    <row r="17" spans="1:7" x14ac:dyDescent="0.25">
      <c r="A17" s="302">
        <v>0.64</v>
      </c>
      <c r="B17" s="318">
        <v>7.0470960854268991</v>
      </c>
      <c r="C17" s="311">
        <v>0.11630809909524498</v>
      </c>
      <c r="D17" s="560">
        <v>77.44</v>
      </c>
      <c r="E17" s="304">
        <f t="shared" si="0"/>
        <v>7.0470960854268991</v>
      </c>
      <c r="F17" s="563">
        <f t="shared" si="1"/>
        <v>0.11630809909524498</v>
      </c>
      <c r="G17" s="566">
        <f>+Revenues!$C$36*A17</f>
        <v>0</v>
      </c>
    </row>
    <row r="18" spans="1:7" x14ac:dyDescent="0.25">
      <c r="A18" s="302">
        <v>0.65</v>
      </c>
      <c r="B18" s="318">
        <v>6.8142907549673204</v>
      </c>
      <c r="C18" s="311">
        <v>0.12624562826217267</v>
      </c>
      <c r="D18" s="560">
        <v>78.650000000000006</v>
      </c>
      <c r="E18" s="304">
        <f t="shared" si="0"/>
        <v>6.8142907549673204</v>
      </c>
      <c r="F18" s="563">
        <f t="shared" si="1"/>
        <v>0.12624562826217267</v>
      </c>
      <c r="G18" s="566">
        <f>+Revenues!$C$36*A18</f>
        <v>0</v>
      </c>
    </row>
    <row r="19" spans="1:7" x14ac:dyDescent="0.25">
      <c r="A19" s="302">
        <v>0.66</v>
      </c>
      <c r="B19" s="318">
        <v>6.591535752428892</v>
      </c>
      <c r="C19" s="311">
        <v>0.13604252558081664</v>
      </c>
      <c r="D19" s="560">
        <v>79.86</v>
      </c>
      <c r="E19" s="304">
        <f t="shared" si="0"/>
        <v>6.591535752428892</v>
      </c>
      <c r="F19" s="563">
        <f t="shared" si="1"/>
        <v>0.13604252558081664</v>
      </c>
      <c r="G19" s="566">
        <f>+Revenues!$C$36*A19</f>
        <v>0</v>
      </c>
    </row>
    <row r="20" spans="1:7" x14ac:dyDescent="0.25">
      <c r="A20" s="302">
        <v>0.67</v>
      </c>
      <c r="B20" s="318">
        <v>6.385932486377583</v>
      </c>
      <c r="C20" s="311">
        <v>0.14570911945322762</v>
      </c>
      <c r="D20" s="560">
        <v>81.070000000000007</v>
      </c>
      <c r="E20" s="304">
        <f t="shared" si="0"/>
        <v>6.385932486377583</v>
      </c>
      <c r="F20" s="563">
        <f t="shared" si="1"/>
        <v>0.14570911945322762</v>
      </c>
      <c r="G20" s="566">
        <f>+Revenues!$C$36*A20</f>
        <v>0</v>
      </c>
    </row>
    <row r="21" spans="1:7" x14ac:dyDescent="0.25">
      <c r="A21" s="302">
        <v>0.68</v>
      </c>
      <c r="B21" s="318">
        <v>6.1955734159162636</v>
      </c>
      <c r="C21" s="311">
        <v>0.15525478816658134</v>
      </c>
      <c r="D21" s="560">
        <v>82.28</v>
      </c>
      <c r="E21" s="304">
        <f t="shared" si="0"/>
        <v>6.1955734159162636</v>
      </c>
      <c r="F21" s="563">
        <f t="shared" si="1"/>
        <v>0.15525478816658134</v>
      </c>
      <c r="G21" s="566">
        <f>+Revenues!$C$36*A21</f>
        <v>0</v>
      </c>
    </row>
    <row r="22" spans="1:7" x14ac:dyDescent="0.25">
      <c r="A22" s="302">
        <v>0.69</v>
      </c>
      <c r="B22" s="318">
        <v>6.0188237531262239</v>
      </c>
      <c r="C22" s="311">
        <v>0.16468807179220168</v>
      </c>
      <c r="D22" s="560">
        <v>83.49</v>
      </c>
      <c r="E22" s="304">
        <f t="shared" si="0"/>
        <v>6.0188237531262239</v>
      </c>
      <c r="F22" s="563">
        <f t="shared" si="1"/>
        <v>0.16468807179220168</v>
      </c>
      <c r="G22" s="566">
        <f>+Revenues!$C$36*A22</f>
        <v>0</v>
      </c>
    </row>
    <row r="23" spans="1:7" x14ac:dyDescent="0.25">
      <c r="A23" s="302">
        <v>0.7</v>
      </c>
      <c r="B23" s="318">
        <v>5.8263974126676539</v>
      </c>
      <c r="C23" s="311">
        <v>0.1740167680040996</v>
      </c>
      <c r="D23" s="560">
        <v>84.699999999999989</v>
      </c>
      <c r="E23" s="304">
        <f t="shared" si="0"/>
        <v>5.8263974126676539</v>
      </c>
      <c r="F23" s="563">
        <f t="shared" si="1"/>
        <v>0.1740167680040996</v>
      </c>
      <c r="G23" s="566">
        <f>+Revenues!$C$36*A23</f>
        <v>0</v>
      </c>
    </row>
    <row r="24" spans="1:7" x14ac:dyDescent="0.25">
      <c r="A24" s="302">
        <v>0.71</v>
      </c>
      <c r="B24" s="318">
        <v>5.6447783249822727</v>
      </c>
      <c r="C24" s="311">
        <v>0.18324801448992778</v>
      </c>
      <c r="D24" s="560">
        <v>85.91</v>
      </c>
      <c r="E24" s="304">
        <f t="shared" si="0"/>
        <v>5.6447783249822727</v>
      </c>
      <c r="F24" s="563">
        <f t="shared" si="1"/>
        <v>0.18324801448992778</v>
      </c>
      <c r="G24" s="566">
        <f>+Revenues!$C$36*A24</f>
        <v>0</v>
      </c>
    </row>
    <row r="25" spans="1:7" x14ac:dyDescent="0.25">
      <c r="A25" s="302">
        <v>0.72</v>
      </c>
      <c r="B25" s="318">
        <v>5.4761072322898618</v>
      </c>
      <c r="C25" s="311">
        <v>0.19238836016274319</v>
      </c>
      <c r="D25" s="560">
        <v>87.11999999999999</v>
      </c>
      <c r="E25" s="304">
        <f t="shared" si="0"/>
        <v>5.4761072322898618</v>
      </c>
      <c r="F25" s="563">
        <f t="shared" si="1"/>
        <v>0.19238836016274319</v>
      </c>
      <c r="G25" s="566">
        <f>+Revenues!$C$36*A25</f>
        <v>0</v>
      </c>
    </row>
    <row r="26" spans="1:7" x14ac:dyDescent="0.25">
      <c r="A26" s="302">
        <v>0.73</v>
      </c>
      <c r="B26" s="318">
        <v>5.3190471590112072</v>
      </c>
      <c r="C26" s="311">
        <v>0.20144382695003205</v>
      </c>
      <c r="D26" s="560">
        <v>88.33</v>
      </c>
      <c r="E26" s="304">
        <f t="shared" si="0"/>
        <v>5.3190471590112072</v>
      </c>
      <c r="F26" s="563">
        <f t="shared" si="1"/>
        <v>0.20144382695003205</v>
      </c>
      <c r="G26" s="566">
        <f>+Revenues!$C$36*A26</f>
        <v>0</v>
      </c>
    </row>
    <row r="27" spans="1:7" x14ac:dyDescent="0.25">
      <c r="A27" s="302">
        <v>0.74</v>
      </c>
      <c r="B27" s="318">
        <v>5.1724390749098248</v>
      </c>
      <c r="C27" s="311">
        <v>0.21041996362158399</v>
      </c>
      <c r="D27" s="560">
        <v>89.539999999999992</v>
      </c>
      <c r="E27" s="304">
        <f t="shared" si="0"/>
        <v>5.1724390749098248</v>
      </c>
      <c r="F27" s="563">
        <f t="shared" si="1"/>
        <v>0.21041996362158399</v>
      </c>
      <c r="G27" s="566">
        <f>+Revenues!$C$36*A27</f>
        <v>0</v>
      </c>
    </row>
    <row r="28" spans="1:7" x14ac:dyDescent="0.25">
      <c r="A28" s="302">
        <v>0.75</v>
      </c>
      <c r="B28" s="318">
        <v>5.0352732437908809</v>
      </c>
      <c r="C28" s="311">
        <v>0.21932189285936476</v>
      </c>
      <c r="D28" s="560">
        <v>90.75</v>
      </c>
      <c r="E28" s="304">
        <f t="shared" si="0"/>
        <v>5.0352732437908809</v>
      </c>
      <c r="F28" s="563">
        <f t="shared" si="1"/>
        <v>0.21932189285936476</v>
      </c>
      <c r="G28" s="566">
        <f>+Revenues!$C$36*A28</f>
        <v>0</v>
      </c>
    </row>
    <row r="29" spans="1:7" x14ac:dyDescent="0.25">
      <c r="A29" s="302">
        <v>0.76</v>
      </c>
      <c r="B29" s="304">
        <v>4.8892050692172884</v>
      </c>
      <c r="C29" s="311">
        <v>0.2281543525698515</v>
      </c>
      <c r="D29" s="560">
        <v>91.960000000000008</v>
      </c>
      <c r="E29" s="304">
        <f t="shared" si="0"/>
        <v>4.8892050692172884</v>
      </c>
      <c r="F29" s="563">
        <f t="shared" si="1"/>
        <v>0.2281543525698515</v>
      </c>
      <c r="G29" s="566">
        <f>+Revenues!$C$36*A29</f>
        <v>0</v>
      </c>
    </row>
    <row r="30" spans="1:7" x14ac:dyDescent="0.25">
      <c r="A30" s="302">
        <v>0.77</v>
      </c>
      <c r="B30" s="304">
        <v>4.7466048468891326</v>
      </c>
      <c r="C30" s="311">
        <v>0.23692173224989355</v>
      </c>
      <c r="D30" s="560">
        <v>93.17</v>
      </c>
      <c r="E30" s="304">
        <f t="shared" si="0"/>
        <v>4.7466048468891326</v>
      </c>
      <c r="F30" s="563">
        <f t="shared" si="1"/>
        <v>0.23692173224989355</v>
      </c>
      <c r="G30" s="566">
        <f>+Revenues!$C$36*A30</f>
        <v>0</v>
      </c>
    </row>
    <row r="31" spans="1:7" x14ac:dyDescent="0.25">
      <c r="A31" s="302">
        <v>0.78</v>
      </c>
      <c r="B31" s="304">
        <v>4.6132270579290893</v>
      </c>
      <c r="C31" s="311">
        <v>0.24562810513542721</v>
      </c>
      <c r="D31" s="560">
        <v>94.38000000000001</v>
      </c>
      <c r="E31" s="304">
        <f t="shared" si="0"/>
        <v>4.6132270579290893</v>
      </c>
      <c r="F31" s="563">
        <f t="shared" si="1"/>
        <v>0.24562810513542721</v>
      </c>
      <c r="G31" s="566">
        <f>+Revenues!$C$36*A31</f>
        <v>0</v>
      </c>
    </row>
    <row r="32" spans="1:7" x14ac:dyDescent="0.25">
      <c r="A32" s="302">
        <v>0.79</v>
      </c>
      <c r="B32" s="304">
        <v>4.4882050582998492</v>
      </c>
      <c r="C32" s="311">
        <v>0.25427725667481527</v>
      </c>
      <c r="D32" s="560">
        <v>95.59</v>
      </c>
      <c r="E32" s="304">
        <f t="shared" si="0"/>
        <v>4.4882050582998492</v>
      </c>
      <c r="F32" s="563">
        <f t="shared" si="1"/>
        <v>0.25427725667481527</v>
      </c>
      <c r="G32" s="566">
        <f>+Revenues!$C$36*A32</f>
        <v>0</v>
      </c>
    </row>
    <row r="33" spans="1:7" x14ac:dyDescent="0.25">
      <c r="A33" s="302">
        <v>0.8</v>
      </c>
      <c r="B33" s="304">
        <v>4.3707774921617197</v>
      </c>
      <c r="C33" s="311">
        <v>0.26287270984390299</v>
      </c>
      <c r="D33" s="560">
        <v>96.800000000000011</v>
      </c>
      <c r="E33" s="304">
        <f t="shared" si="0"/>
        <v>4.3707774921617197</v>
      </c>
      <c r="F33" s="563">
        <f t="shared" si="1"/>
        <v>0.26287270984390299</v>
      </c>
      <c r="G33" s="566">
        <f>+Revenues!$C$36*A33</f>
        <v>0</v>
      </c>
    </row>
    <row r="34" spans="1:7" x14ac:dyDescent="0.25">
      <c r="A34" s="302">
        <v>0.81</v>
      </c>
      <c r="B34" s="304">
        <v>4.2602727739197013</v>
      </c>
      <c r="C34" s="311">
        <v>0.27141774770933158</v>
      </c>
      <c r="D34" s="560">
        <v>98.01</v>
      </c>
      <c r="E34" s="304">
        <f t="shared" si="0"/>
        <v>4.2602727739197013</v>
      </c>
      <c r="F34" s="563">
        <f t="shared" si="1"/>
        <v>0.27141774770933158</v>
      </c>
      <c r="G34" s="566">
        <f>+Revenues!$C$36*A34</f>
        <v>0</v>
      </c>
    </row>
    <row r="35" spans="1:7" x14ac:dyDescent="0.25">
      <c r="A35" s="302">
        <v>0.82</v>
      </c>
      <c r="B35" s="304">
        <v>4.1560962362311553</v>
      </c>
      <c r="C35" s="311">
        <v>0.27991543359488591</v>
      </c>
      <c r="D35" s="560">
        <v>99.22</v>
      </c>
      <c r="E35" s="304">
        <f t="shared" si="0"/>
        <v>4.1560962362311553</v>
      </c>
      <c r="F35" s="563">
        <f t="shared" si="1"/>
        <v>0.27991543359488591</v>
      </c>
      <c r="G35" s="566">
        <f>+Revenues!$C$36*A35</f>
        <v>0</v>
      </c>
    </row>
    <row r="36" spans="1:7" x14ac:dyDescent="0.25">
      <c r="A36" s="302">
        <v>0.83</v>
      </c>
      <c r="B36" s="304">
        <v>4.0577194245054233</v>
      </c>
      <c r="C36" s="311">
        <v>0.28836862915238171</v>
      </c>
      <c r="D36" s="560">
        <v>100.42999999999999</v>
      </c>
      <c r="E36" s="304">
        <f t="shared" si="0"/>
        <v>4.0577194245054233</v>
      </c>
      <c r="F36" s="563">
        <f t="shared" si="1"/>
        <v>0.28836862915238171</v>
      </c>
      <c r="G36" s="566">
        <f>+Revenues!$C$36*A36</f>
        <v>0</v>
      </c>
    </row>
    <row r="37" spans="1:7" x14ac:dyDescent="0.25">
      <c r="A37" s="302">
        <v>0.84</v>
      </c>
      <c r="B37" s="304">
        <v>3.9583775116610513</v>
      </c>
      <c r="C37" s="311">
        <v>0.29678001059525116</v>
      </c>
      <c r="D37" s="560">
        <v>101.64</v>
      </c>
      <c r="E37" s="304">
        <f t="shared" si="0"/>
        <v>3.9583775116610513</v>
      </c>
      <c r="F37" s="563">
        <f t="shared" si="1"/>
        <v>0.29678001059525116</v>
      </c>
      <c r="G37" s="566">
        <f>+Revenues!$C$36*A37</f>
        <v>0</v>
      </c>
    </row>
    <row r="38" spans="1:7" x14ac:dyDescent="0.25">
      <c r="A38" s="302">
        <v>0.85</v>
      </c>
      <c r="B38" s="304">
        <v>3.8549163324312139</v>
      </c>
      <c r="C38" s="311">
        <v>0.30515208331657995</v>
      </c>
      <c r="D38" s="560">
        <v>102.85</v>
      </c>
      <c r="E38" s="304">
        <f t="shared" si="0"/>
        <v>3.8549163324312139</v>
      </c>
      <c r="F38" s="563">
        <f t="shared" si="1"/>
        <v>0.30515208331657995</v>
      </c>
      <c r="G38" s="566">
        <f>+Revenues!$C$36*A38</f>
        <v>0</v>
      </c>
    </row>
    <row r="39" spans="1:7" x14ac:dyDescent="0.25">
      <c r="A39" s="302">
        <v>0.86</v>
      </c>
      <c r="B39" s="304">
        <v>3.7572720109468345</v>
      </c>
      <c r="C39" s="311">
        <v>0.31348719508272804</v>
      </c>
      <c r="D39" s="560">
        <v>104.06</v>
      </c>
      <c r="E39" s="304">
        <f t="shared" si="0"/>
        <v>3.7572720109468345</v>
      </c>
      <c r="F39" s="563">
        <f t="shared" si="1"/>
        <v>0.31348719508272804</v>
      </c>
      <c r="G39" s="566">
        <f>+Revenues!$C$36*A39</f>
        <v>0</v>
      </c>
    </row>
    <row r="40" spans="1:7" x14ac:dyDescent="0.25">
      <c r="A40" s="302">
        <v>0.87</v>
      </c>
      <c r="B40" s="304">
        <v>3.6649674019786351</v>
      </c>
      <c r="C40" s="311">
        <v>0.32178754796773923</v>
      </c>
      <c r="D40" s="560">
        <v>105.27</v>
      </c>
      <c r="E40" s="304">
        <f t="shared" si="0"/>
        <v>3.6649674019786351</v>
      </c>
      <c r="F40" s="563">
        <f t="shared" si="1"/>
        <v>0.32178754796773923</v>
      </c>
      <c r="G40" s="566">
        <f>+Revenues!$C$36*A40</f>
        <v>0</v>
      </c>
    </row>
    <row r="41" spans="1:7" x14ac:dyDescent="0.25">
      <c r="A41" s="302">
        <v>0.88</v>
      </c>
      <c r="B41" s="304">
        <v>3.5775761570722331</v>
      </c>
      <c r="C41" s="311">
        <v>0.33005520917179632</v>
      </c>
      <c r="D41" s="560">
        <v>106.48</v>
      </c>
      <c r="E41" s="304">
        <f t="shared" si="0"/>
        <v>3.5775761570722331</v>
      </c>
      <c r="F41" s="563">
        <f t="shared" si="1"/>
        <v>0.33005520917179632</v>
      </c>
      <c r="G41" s="566">
        <f>+Revenues!$C$36*A41</f>
        <v>0</v>
      </c>
    </row>
    <row r="42" spans="1:7" x14ac:dyDescent="0.25">
      <c r="A42" s="302">
        <v>0.89</v>
      </c>
      <c r="B42" s="304">
        <v>3.4947161400280904</v>
      </c>
      <c r="C42" s="311">
        <v>0.33829212084826699</v>
      </c>
      <c r="D42" s="560">
        <v>107.69</v>
      </c>
      <c r="E42" s="304">
        <f t="shared" si="0"/>
        <v>3.4947161400280904</v>
      </c>
      <c r="F42" s="563">
        <f t="shared" si="1"/>
        <v>0.33829212084826699</v>
      </c>
      <c r="G42" s="566">
        <f>+Revenues!$C$36*A42</f>
        <v>0</v>
      </c>
    </row>
    <row r="43" spans="1:7" x14ac:dyDescent="0.25">
      <c r="A43" s="302">
        <v>0.9</v>
      </c>
      <c r="B43" s="304">
        <v>3.4160438407198335</v>
      </c>
      <c r="C43" s="311">
        <v>0.34650010904793449</v>
      </c>
      <c r="D43" s="560">
        <v>108.9</v>
      </c>
      <c r="E43" s="304">
        <f t="shared" si="0"/>
        <v>3.4160438407198335</v>
      </c>
      <c r="F43" s="563">
        <f t="shared" si="1"/>
        <v>0.34650010904793449</v>
      </c>
      <c r="G43" s="566">
        <f>+Revenues!$C$36*A43</f>
        <v>0</v>
      </c>
    </row>
    <row r="44" spans="1:7" x14ac:dyDescent="0.25">
      <c r="A44" s="302">
        <v>0.91</v>
      </c>
      <c r="B44" s="304">
        <v>3.3412496150085609</v>
      </c>
      <c r="C44" s="311">
        <v>0.35468089187865282</v>
      </c>
      <c r="D44" s="560">
        <v>110.11</v>
      </c>
      <c r="E44" s="304">
        <f t="shared" si="0"/>
        <v>3.3412496150085609</v>
      </c>
      <c r="F44" s="563">
        <f t="shared" si="1"/>
        <v>0.35468089187865282</v>
      </c>
      <c r="G44" s="566">
        <f>+Revenues!$C$36*A44</f>
        <v>0</v>
      </c>
    </row>
    <row r="45" spans="1:7" x14ac:dyDescent="0.25">
      <c r="A45" s="302">
        <v>0.92</v>
      </c>
      <c r="B45" s="304">
        <v>3.2700536116559111</v>
      </c>
      <c r="C45" s="311">
        <v>0.36283608694642178</v>
      </c>
      <c r="D45" s="560">
        <v>111.32000000000001</v>
      </c>
      <c r="E45" s="304">
        <f t="shared" si="0"/>
        <v>3.2700536116559111</v>
      </c>
      <c r="F45" s="563">
        <f t="shared" si="1"/>
        <v>0.36283608694642178</v>
      </c>
      <c r="G45" s="566">
        <f>+Revenues!$C$36*A45</f>
        <v>0</v>
      </c>
    </row>
    <row r="46" spans="1:7" x14ac:dyDescent="0.25">
      <c r="A46" s="302">
        <v>0.93</v>
      </c>
      <c r="B46" s="304">
        <v>3.202202273276848</v>
      </c>
      <c r="C46" s="311">
        <v>0.37096721818897072</v>
      </c>
      <c r="D46" s="560">
        <v>112.53</v>
      </c>
      <c r="E46" s="304">
        <f t="shared" si="0"/>
        <v>3.202202273276848</v>
      </c>
      <c r="F46" s="563">
        <f t="shared" si="1"/>
        <v>0.37096721818897072</v>
      </c>
      <c r="G46" s="566">
        <f>+Revenues!$C$36*A46</f>
        <v>0</v>
      </c>
    </row>
    <row r="47" spans="1:7" x14ac:dyDescent="0.25">
      <c r="A47" s="302">
        <v>0.94</v>
      </c>
      <c r="B47" s="304">
        <v>3.1374653191124526</v>
      </c>
      <c r="C47" s="311">
        <v>0.37907572212063667</v>
      </c>
      <c r="D47" s="560">
        <v>113.74</v>
      </c>
      <c r="E47" s="304">
        <f t="shared" si="0"/>
        <v>3.1374653191124526</v>
      </c>
      <c r="F47" s="563">
        <f t="shared" si="1"/>
        <v>0.37907572212063667</v>
      </c>
      <c r="G47" s="566">
        <f>+Revenues!$C$36*A47</f>
        <v>0</v>
      </c>
    </row>
    <row r="48" spans="1:7" x14ac:dyDescent="0.25">
      <c r="A48" s="302">
        <v>0.95</v>
      </c>
      <c r="B48" s="304">
        <v>3.0756331339547245</v>
      </c>
      <c r="C48" s="311">
        <v>0.38716295357638719</v>
      </c>
      <c r="D48" s="560">
        <v>114.94999999999999</v>
      </c>
      <c r="E48" s="304">
        <f t="shared" si="0"/>
        <v>3.0756331339547245</v>
      </c>
      <c r="F48" s="563">
        <f t="shared" si="1"/>
        <v>0.38716295357638719</v>
      </c>
      <c r="G48" s="566">
        <f>+Revenues!$C$36*A48</f>
        <v>0</v>
      </c>
    </row>
    <row r="49" spans="1:7" x14ac:dyDescent="0.25">
      <c r="A49" s="302">
        <v>0.96</v>
      </c>
      <c r="B49" s="304">
        <v>3.016514500838396</v>
      </c>
      <c r="C49" s="311">
        <v>0.39523019099380163</v>
      </c>
      <c r="D49" s="560">
        <v>116.16</v>
      </c>
      <c r="E49" s="304">
        <f t="shared" si="0"/>
        <v>3.016514500838396</v>
      </c>
      <c r="F49" s="563">
        <f t="shared" si="1"/>
        <v>0.39523019099380163</v>
      </c>
      <c r="G49" s="566">
        <f>+Revenues!$C$36*A49</f>
        <v>0</v>
      </c>
    </row>
    <row r="50" spans="1:7" x14ac:dyDescent="0.25">
      <c r="A50" s="302">
        <v>0.97</v>
      </c>
      <c r="B50" s="304">
        <v>2.9534969424030262</v>
      </c>
      <c r="C50" s="311">
        <v>0.40327864127926949</v>
      </c>
      <c r="D50" s="560">
        <v>117.36999999999999</v>
      </c>
      <c r="E50" s="304">
        <f t="shared" si="0"/>
        <v>2.9534969424030262</v>
      </c>
      <c r="F50" s="563">
        <f t="shared" si="1"/>
        <v>0.40327864127926949</v>
      </c>
      <c r="G50" s="566">
        <f>+Revenues!$C$36*A50</f>
        <v>0</v>
      </c>
    </row>
    <row r="51" spans="1:7" x14ac:dyDescent="0.25">
      <c r="A51" s="302">
        <v>0.98</v>
      </c>
      <c r="B51" s="304">
        <v>2.8907784850038141</v>
      </c>
      <c r="C51" s="311">
        <v>0.41130944429792704</v>
      </c>
      <c r="D51" s="560">
        <v>118.58</v>
      </c>
      <c r="E51" s="304">
        <f t="shared" si="0"/>
        <v>2.8907784850038141</v>
      </c>
      <c r="F51" s="563">
        <f t="shared" si="1"/>
        <v>0.41130944429792704</v>
      </c>
      <c r="G51" s="566">
        <f>+Revenues!$C$36*A51</f>
        <v>0</v>
      </c>
    </row>
    <row r="52" spans="1:7" x14ac:dyDescent="0.25">
      <c r="A52" s="302">
        <v>0.99</v>
      </c>
      <c r="B52" s="304">
        <v>2.830848601237955</v>
      </c>
      <c r="C52" s="311">
        <v>0.41932367702250817</v>
      </c>
      <c r="D52" s="560">
        <v>119.78999999999999</v>
      </c>
      <c r="E52" s="304">
        <f t="shared" si="0"/>
        <v>2.830848601237955</v>
      </c>
      <c r="F52" s="563">
        <f t="shared" si="1"/>
        <v>0.41932367702250817</v>
      </c>
      <c r="G52" s="566">
        <f>+Revenues!$C$36*A52</f>
        <v>0</v>
      </c>
    </row>
    <row r="53" spans="1:7" x14ac:dyDescent="0.25">
      <c r="A53" s="302">
        <v>1</v>
      </c>
      <c r="B53" s="304">
        <v>2.7735253582541013</v>
      </c>
      <c r="C53" s="311">
        <v>0.42732235737244229</v>
      </c>
      <c r="D53" s="560">
        <v>121</v>
      </c>
      <c r="E53" s="304">
        <f t="shared" si="0"/>
        <v>2.7735253582541013</v>
      </c>
      <c r="F53" s="563">
        <f t="shared" si="1"/>
        <v>0.42732235737244229</v>
      </c>
      <c r="G53" s="566">
        <f>+Revenues!$C$36*A53</f>
        <v>0</v>
      </c>
    </row>
    <row r="54" spans="1:7" x14ac:dyDescent="0.25">
      <c r="A54" s="302">
        <v>1.01</v>
      </c>
      <c r="B54" s="304">
        <v>2.7186423126268275</v>
      </c>
      <c r="C54" s="311">
        <v>0.43530644777121608</v>
      </c>
      <c r="D54" s="560">
        <v>122.21000000000001</v>
      </c>
      <c r="E54" s="304">
        <f t="shared" si="0"/>
        <v>2.7186423126268275</v>
      </c>
      <c r="F54" s="563">
        <f t="shared" si="1"/>
        <v>0.43530644777121608</v>
      </c>
      <c r="G54" s="566">
        <f>+Revenues!$C$36*A54</f>
        <v>0</v>
      </c>
    </row>
    <row r="55" spans="1:7" x14ac:dyDescent="0.25">
      <c r="A55" s="302">
        <v>1.02</v>
      </c>
      <c r="B55" s="304">
        <v>2.6660468962851116</v>
      </c>
      <c r="C55" s="311">
        <v>0.4432768584470399</v>
      </c>
      <c r="D55" s="560">
        <v>123.42</v>
      </c>
      <c r="E55" s="304">
        <f t="shared" si="0"/>
        <v>2.6660468962851116</v>
      </c>
      <c r="F55" s="563">
        <f t="shared" si="1"/>
        <v>0.4432768584470399</v>
      </c>
      <c r="G55" s="566">
        <f>+Revenues!$C$36*A55</f>
        <v>0</v>
      </c>
    </row>
    <row r="56" spans="1:7" x14ac:dyDescent="0.25">
      <c r="A56" s="302">
        <v>1.03</v>
      </c>
      <c r="B56" s="304">
        <v>2.615599000152979</v>
      </c>
      <c r="C56" s="311">
        <v>0.45123445049927535</v>
      </c>
      <c r="D56" s="560">
        <v>124.63000000000001</v>
      </c>
      <c r="E56" s="304">
        <f t="shared" si="0"/>
        <v>2.615599000152979</v>
      </c>
      <c r="F56" s="563">
        <f t="shared" si="1"/>
        <v>0.45123445049927535</v>
      </c>
      <c r="G56" s="566">
        <f>+Revenues!$C$36*A56</f>
        <v>0</v>
      </c>
    </row>
    <row r="57" spans="1:7" x14ac:dyDescent="0.25">
      <c r="A57" s="302">
        <v>1.04</v>
      </c>
      <c r="B57" s="304">
        <v>2.5671697278128969</v>
      </c>
      <c r="C57" s="311">
        <v>0.4591800387507794</v>
      </c>
      <c r="D57" s="560">
        <v>125.84</v>
      </c>
      <c r="E57" s="304">
        <f t="shared" si="0"/>
        <v>2.5671697278128969</v>
      </c>
      <c r="F57" s="563">
        <f t="shared" si="1"/>
        <v>0.4591800387507794</v>
      </c>
      <c r="G57" s="566">
        <f>+Revenues!$C$36*A57</f>
        <v>0</v>
      </c>
    </row>
    <row r="58" spans="1:7" x14ac:dyDescent="0.25">
      <c r="A58" s="302">
        <v>1.05</v>
      </c>
      <c r="B58" s="304">
        <v>2.520640295847441</v>
      </c>
      <c r="C58" s="311">
        <v>0.46711439440429592</v>
      </c>
      <c r="D58" s="560">
        <v>127.05000000000001</v>
      </c>
      <c r="E58" s="304">
        <f t="shared" si="0"/>
        <v>2.520640295847441</v>
      </c>
      <c r="F58" s="563">
        <f t="shared" si="1"/>
        <v>0.46711439440429592</v>
      </c>
      <c r="G58" s="566">
        <f>+Revenues!$C$36*A58</f>
        <v>0</v>
      </c>
    </row>
    <row r="59" spans="1:7" x14ac:dyDescent="0.25">
      <c r="A59" s="302">
        <v>1.06</v>
      </c>
      <c r="B59" s="304">
        <v>2.4759010611074119</v>
      </c>
      <c r="C59" s="311">
        <v>0.47503824751921697</v>
      </c>
      <c r="D59" s="560">
        <v>128.26000000000002</v>
      </c>
      <c r="E59" s="304">
        <f t="shared" si="0"/>
        <v>2.4759010611074119</v>
      </c>
      <c r="F59" s="563">
        <f t="shared" si="1"/>
        <v>0.47503824751921697</v>
      </c>
      <c r="G59" s="566">
        <f>+Revenues!$C$36*A59</f>
        <v>0</v>
      </c>
    </row>
    <row r="60" spans="1:7" x14ac:dyDescent="0.25">
      <c r="A60" s="302">
        <v>1.07</v>
      </c>
      <c r="B60" s="304">
        <v>2.432850658136994</v>
      </c>
      <c r="C60" s="311">
        <v>0.48295228932344503</v>
      </c>
      <c r="D60" s="560">
        <v>129.47</v>
      </c>
      <c r="E60" s="304">
        <f t="shared" si="0"/>
        <v>2.432850658136994</v>
      </c>
      <c r="F60" s="563">
        <f t="shared" si="1"/>
        <v>0.48295228932344503</v>
      </c>
      <c r="G60" s="566">
        <f>+Revenues!$C$36*A60</f>
        <v>0</v>
      </c>
    </row>
    <row r="61" spans="1:7" x14ac:dyDescent="0.25">
      <c r="A61" s="302">
        <v>1.08</v>
      </c>
      <c r="B61" s="304">
        <v>2.3913952324716941</v>
      </c>
      <c r="C61" s="311">
        <v>0.4908571743736605</v>
      </c>
      <c r="D61" s="560">
        <v>130.68</v>
      </c>
      <c r="E61" s="304">
        <f t="shared" si="0"/>
        <v>2.3913952324716941</v>
      </c>
      <c r="F61" s="563">
        <f t="shared" si="1"/>
        <v>0.4908571743736605</v>
      </c>
      <c r="G61" s="566">
        <f>+Revenues!$C$36*A61</f>
        <v>0</v>
      </c>
    </row>
    <row r="62" spans="1:7" x14ac:dyDescent="0.25">
      <c r="A62" s="302">
        <v>1.0900000000000001</v>
      </c>
      <c r="B62" s="304">
        <v>2.3514477576031778</v>
      </c>
      <c r="C62" s="311">
        <v>0.49875352257603778</v>
      </c>
      <c r="D62" s="560">
        <v>131.89000000000001</v>
      </c>
      <c r="E62" s="304">
        <f t="shared" si="0"/>
        <v>2.3514477576031778</v>
      </c>
      <c r="F62" s="563">
        <f t="shared" si="1"/>
        <v>0.49875352257603778</v>
      </c>
      <c r="G62" s="566">
        <f>+Revenues!$C$36*A62</f>
        <v>0</v>
      </c>
    </row>
    <row r="63" spans="1:7" x14ac:dyDescent="0.25">
      <c r="A63" s="302">
        <v>1.1000000000000001</v>
      </c>
      <c r="B63" s="304">
        <v>2.3129274251493706</v>
      </c>
      <c r="C63" s="311">
        <v>0.50664192107831729</v>
      </c>
      <c r="D63" s="560">
        <v>133.10000000000002</v>
      </c>
      <c r="E63" s="304">
        <f t="shared" si="0"/>
        <v>2.3129274251493706</v>
      </c>
      <c r="F63" s="563">
        <f t="shared" si="1"/>
        <v>0.50664192107831729</v>
      </c>
      <c r="G63" s="566">
        <f>+Revenues!$C$36*A63</f>
        <v>0</v>
      </c>
    </row>
    <row r="64" spans="1:7" x14ac:dyDescent="0.25">
      <c r="A64" s="302">
        <v>1.1100000000000001</v>
      </c>
      <c r="B64" s="304">
        <v>2.2757590992369332</v>
      </c>
      <c r="C64" s="311">
        <v>0.51452292604313277</v>
      </c>
      <c r="D64" s="560">
        <v>134.31</v>
      </c>
      <c r="E64" s="304">
        <f t="shared" si="0"/>
        <v>2.2757590992369332</v>
      </c>
      <c r="F64" s="563">
        <f t="shared" si="1"/>
        <v>0.51452292604313277</v>
      </c>
      <c r="G64" s="566">
        <f>+Revenues!$C$36*A64</f>
        <v>0</v>
      </c>
    </row>
    <row r="65" spans="1:7" x14ac:dyDescent="0.25">
      <c r="A65" s="302">
        <v>1.1200000000000001</v>
      </c>
      <c r="B65" s="304">
        <v>2.2398728273439996</v>
      </c>
      <c r="C65" s="311">
        <v>0.52239706431159871</v>
      </c>
      <c r="D65" s="560">
        <v>135.52000000000001</v>
      </c>
      <c r="E65" s="304">
        <f t="shared" si="0"/>
        <v>2.2398728273439996</v>
      </c>
      <c r="F65" s="563">
        <f t="shared" si="1"/>
        <v>0.52239706431159871</v>
      </c>
      <c r="G65" s="566">
        <f>+Revenues!$C$36*A65</f>
        <v>0</v>
      </c>
    </row>
    <row r="66" spans="1:7" x14ac:dyDescent="0.25">
      <c r="A66" s="302">
        <v>1.1299999999999999</v>
      </c>
      <c r="B66" s="304">
        <v>2.2052034009025081</v>
      </c>
      <c r="C66" s="311">
        <v>0.53026483496532828</v>
      </c>
      <c r="D66" s="560">
        <v>136.72999999999999</v>
      </c>
      <c r="E66" s="304">
        <f t="shared" si="0"/>
        <v>2.2052034009025081</v>
      </c>
      <c r="F66" s="563">
        <f t="shared" si="1"/>
        <v>0.53026483496532828</v>
      </c>
      <c r="G66" s="566">
        <f>+Revenues!$C$36*A66</f>
        <v>0</v>
      </c>
    </row>
    <row r="67" spans="1:7" x14ac:dyDescent="0.25">
      <c r="A67" s="302">
        <v>1.1399999999999999</v>
      </c>
      <c r="B67" s="304">
        <v>2.1716899598531469</v>
      </c>
      <c r="C67" s="311">
        <v>0.53812671079436036</v>
      </c>
      <c r="D67" s="560">
        <v>137.94</v>
      </c>
      <c r="E67" s="304">
        <f t="shared" si="0"/>
        <v>2.1716899598531469</v>
      </c>
      <c r="F67" s="563">
        <f t="shared" si="1"/>
        <v>0.53812671079436036</v>
      </c>
      <c r="G67" s="566">
        <f>+Revenues!$C$36*A67</f>
        <v>0</v>
      </c>
    </row>
    <row r="68" spans="1:7" x14ac:dyDescent="0.25">
      <c r="A68" s="302">
        <v>1.1499999999999999</v>
      </c>
      <c r="B68" s="304">
        <v>2.1392756361077194</v>
      </c>
      <c r="C68" s="311">
        <v>0.54598313967778833</v>
      </c>
      <c r="D68" s="560">
        <v>139.14999999999998</v>
      </c>
      <c r="E68" s="304">
        <f t="shared" ref="E68:E103" si="2">IF(B68=0,NA(),B68)</f>
        <v>2.1392756361077194</v>
      </c>
      <c r="F68" s="563">
        <f t="shared" ref="F68:F103" si="3">IF(C68=-0.22,NA(),C68)</f>
        <v>0.54598313967778833</v>
      </c>
      <c r="G68" s="566">
        <f>+Revenues!$C$36*A68</f>
        <v>0</v>
      </c>
    </row>
    <row r="69" spans="1:7" x14ac:dyDescent="0.25">
      <c r="A69" s="302">
        <v>1.1599999999999999</v>
      </c>
      <c r="B69" s="304">
        <v>2.1079072315249108</v>
      </c>
      <c r="C69" s="311">
        <v>0.55383454588331138</v>
      </c>
      <c r="D69" s="560">
        <v>140.35999999999999</v>
      </c>
      <c r="E69" s="304">
        <f t="shared" si="2"/>
        <v>2.1079072315249108</v>
      </c>
      <c r="F69" s="563">
        <f t="shared" si="3"/>
        <v>0.55383454588331138</v>
      </c>
      <c r="G69" s="566">
        <f>+Revenues!$C$36*A69</f>
        <v>0</v>
      </c>
    </row>
    <row r="70" spans="1:7" x14ac:dyDescent="0.25">
      <c r="A70" s="302">
        <v>1.17</v>
      </c>
      <c r="B70" s="304">
        <v>2.0775349265635703</v>
      </c>
      <c r="C70" s="311">
        <v>0.5616813312914033</v>
      </c>
      <c r="D70" s="560">
        <v>141.57</v>
      </c>
      <c r="E70" s="304">
        <f t="shared" si="2"/>
        <v>2.0775349265635703</v>
      </c>
      <c r="F70" s="563">
        <f t="shared" si="3"/>
        <v>0.5616813312914033</v>
      </c>
      <c r="G70" s="566">
        <f>+Revenues!$C$36*A70</f>
        <v>0</v>
      </c>
    </row>
    <row r="71" spans="1:7" x14ac:dyDescent="0.25">
      <c r="A71" s="302">
        <v>1.18</v>
      </c>
      <c r="B71" s="304">
        <v>2.0481120162572317</v>
      </c>
      <c r="C71" s="311">
        <v>0.5695238765492987</v>
      </c>
      <c r="D71" s="560">
        <v>142.78</v>
      </c>
      <c r="E71" s="304">
        <f t="shared" si="2"/>
        <v>2.0481120162572317</v>
      </c>
      <c r="F71" s="563">
        <f t="shared" si="3"/>
        <v>0.5695238765492987</v>
      </c>
      <c r="G71" s="566">
        <f>+Revenues!$C$36*A71</f>
        <v>0</v>
      </c>
    </row>
    <row r="72" spans="1:7" x14ac:dyDescent="0.25">
      <c r="A72" s="302">
        <v>1.19</v>
      </c>
      <c r="B72" s="304">
        <v>2.0195946705667964</v>
      </c>
      <c r="C72" s="311">
        <v>0.57736254216356775</v>
      </c>
      <c r="D72" s="560">
        <v>143.98999999999998</v>
      </c>
      <c r="E72" s="304">
        <f t="shared" si="2"/>
        <v>2.0195946705667964</v>
      </c>
      <c r="F72" s="563">
        <f t="shared" si="3"/>
        <v>0.57736254216356775</v>
      </c>
      <c r="G72" s="566">
        <f>+Revenues!$C$36*A72</f>
        <v>0</v>
      </c>
    </row>
    <row r="73" spans="1:7" x14ac:dyDescent="0.25">
      <c r="A73" s="302">
        <v>1.2</v>
      </c>
      <c r="B73" s="304">
        <v>1.9908336710611008</v>
      </c>
      <c r="C73" s="311">
        <v>0.58519766951331453</v>
      </c>
      <c r="D73" s="560">
        <v>145.19999999999999</v>
      </c>
      <c r="E73" s="304">
        <f t="shared" si="2"/>
        <v>1.9908336710611008</v>
      </c>
      <c r="F73" s="563">
        <f t="shared" si="3"/>
        <v>0.58519766951331453</v>
      </c>
      <c r="G73" s="566">
        <f>+Revenues!$C$36*A73</f>
        <v>0</v>
      </c>
    </row>
    <row r="74" spans="1:7" x14ac:dyDescent="0.25">
      <c r="A74" s="302">
        <v>1.21</v>
      </c>
      <c r="B74" s="304">
        <v>1.9603541748070907</v>
      </c>
      <c r="C74" s="311">
        <v>0.59302958184055132</v>
      </c>
      <c r="D74" s="560">
        <v>146.41</v>
      </c>
      <c r="E74" s="304">
        <f t="shared" si="2"/>
        <v>1.9603541748070907</v>
      </c>
      <c r="F74" s="563">
        <f t="shared" si="3"/>
        <v>0.59302958184055132</v>
      </c>
      <c r="G74" s="566">
        <f>+Revenues!$C$36*A74</f>
        <v>0</v>
      </c>
    </row>
    <row r="75" spans="1:7" x14ac:dyDescent="0.25">
      <c r="A75" s="302">
        <v>1.22</v>
      </c>
      <c r="B75" s="304">
        <v>1.9308251369075606</v>
      </c>
      <c r="C75" s="311">
        <v>0.60085858515535673</v>
      </c>
      <c r="D75" s="560">
        <v>147.62</v>
      </c>
      <c r="E75" s="304">
        <f t="shared" si="2"/>
        <v>1.9308251369075606</v>
      </c>
      <c r="F75" s="563">
        <f t="shared" si="3"/>
        <v>0.60085858515535673</v>
      </c>
      <c r="G75" s="566">
        <f>+Revenues!$C$36*A75</f>
        <v>0</v>
      </c>
    </row>
    <row r="76" spans="1:7" x14ac:dyDescent="0.25">
      <c r="A76" s="302">
        <v>1.23</v>
      </c>
      <c r="B76" s="304">
        <v>1.9022027819257548</v>
      </c>
      <c r="C76" s="311">
        <v>0.6086849691062135</v>
      </c>
      <c r="D76" s="560">
        <v>148.82999999999998</v>
      </c>
      <c r="E76" s="304">
        <f t="shared" si="2"/>
        <v>1.9022027819257548</v>
      </c>
      <c r="F76" s="563">
        <f t="shared" si="3"/>
        <v>0.6086849691062135</v>
      </c>
      <c r="G76" s="566">
        <f>+Revenues!$C$36*A76</f>
        <v>0</v>
      </c>
    </row>
    <row r="77" spans="1:7" x14ac:dyDescent="0.25">
      <c r="A77" s="302">
        <v>1.24</v>
      </c>
      <c r="B77" s="304">
        <v>1.8744459820093704</v>
      </c>
      <c r="C77" s="311">
        <v>0.61650900780082862</v>
      </c>
      <c r="D77" s="560">
        <v>150.04</v>
      </c>
      <c r="E77" s="304">
        <f t="shared" si="2"/>
        <v>1.8744459820093704</v>
      </c>
      <c r="F77" s="563">
        <f t="shared" si="3"/>
        <v>0.61650900780082862</v>
      </c>
      <c r="G77" s="566">
        <f>+Revenues!$C$36*A77</f>
        <v>0</v>
      </c>
    </row>
    <row r="78" spans="1:7" x14ac:dyDescent="0.25">
      <c r="A78" s="302">
        <v>1.25</v>
      </c>
      <c r="B78" s="304">
        <v>1.8475160597110976</v>
      </c>
      <c r="C78" s="311">
        <v>0.62433096058318727</v>
      </c>
      <c r="D78" s="560">
        <v>151.25</v>
      </c>
      <c r="E78" s="304">
        <f t="shared" si="2"/>
        <v>1.8475160597110976</v>
      </c>
      <c r="F78" s="563">
        <f t="shared" si="3"/>
        <v>0.62433096058318727</v>
      </c>
      <c r="G78" s="566">
        <f>+Revenues!$C$36*A78</f>
        <v>0</v>
      </c>
    </row>
    <row r="79" spans="1:7" x14ac:dyDescent="0.25">
      <c r="A79" s="302">
        <v>1.26</v>
      </c>
      <c r="B79" s="304">
        <v>1.8213766081725138</v>
      </c>
      <c r="C79" s="311">
        <v>0.63215107276953253</v>
      </c>
      <c r="D79" s="560">
        <v>152.46</v>
      </c>
      <c r="E79" s="304">
        <f t="shared" si="2"/>
        <v>1.8213766081725138</v>
      </c>
      <c r="F79" s="563">
        <f t="shared" si="3"/>
        <v>0.63215107276953253</v>
      </c>
      <c r="G79" s="566">
        <f>+Revenues!$C$36*A79</f>
        <v>0</v>
      </c>
    </row>
    <row r="80" spans="1:7" x14ac:dyDescent="0.25">
      <c r="A80" s="302">
        <v>1.27</v>
      </c>
      <c r="B80" s="304">
        <v>1.7959933269133099</v>
      </c>
      <c r="C80" s="311">
        <v>0.63996957634578</v>
      </c>
      <c r="D80" s="560">
        <v>153.67000000000002</v>
      </c>
      <c r="E80" s="304">
        <f t="shared" si="2"/>
        <v>1.7959933269133099</v>
      </c>
      <c r="F80" s="563">
        <f t="shared" si="3"/>
        <v>0.63996957634578</v>
      </c>
      <c r="G80" s="566">
        <f>+Revenues!$C$36*A80</f>
        <v>0</v>
      </c>
    </row>
    <row r="81" spans="1:7" x14ac:dyDescent="0.25">
      <c r="A81" s="302">
        <v>1.28</v>
      </c>
      <c r="B81" s="304">
        <v>1.771333871668348</v>
      </c>
      <c r="C81" s="311">
        <v>0.64778669062867134</v>
      </c>
      <c r="D81" s="560">
        <v>154.88</v>
      </c>
      <c r="E81" s="304">
        <f t="shared" si="2"/>
        <v>1.771333871668348</v>
      </c>
      <c r="F81" s="563">
        <f t="shared" si="3"/>
        <v>0.64778669062867134</v>
      </c>
      <c r="G81" s="566">
        <f>+Revenues!$C$36*A81</f>
        <v>0</v>
      </c>
    </row>
    <row r="82" spans="1:7" x14ac:dyDescent="0.25">
      <c r="A82" s="302">
        <v>1.29</v>
      </c>
      <c r="B82" s="304">
        <v>1.7473677168902109</v>
      </c>
      <c r="C82" s="311">
        <v>0.65560262289282067</v>
      </c>
      <c r="D82" s="560">
        <v>156.09</v>
      </c>
      <c r="E82" s="304">
        <f t="shared" si="2"/>
        <v>1.7473677168902109</v>
      </c>
      <c r="F82" s="563">
        <f t="shared" si="3"/>
        <v>0.65560262289282067</v>
      </c>
      <c r="G82" s="566">
        <f>+Revenues!$C$36*A82</f>
        <v>0</v>
      </c>
    </row>
    <row r="83" spans="1:7" x14ac:dyDescent="0.25">
      <c r="A83" s="302">
        <v>1.3</v>
      </c>
      <c r="B83" s="304">
        <v>1.7240660296882044</v>
      </c>
      <c r="C83" s="311">
        <v>0.66341756896564896</v>
      </c>
      <c r="D83" s="560">
        <v>157.30000000000001</v>
      </c>
      <c r="E83" s="304">
        <f t="shared" si="2"/>
        <v>1.7240660296882044</v>
      </c>
      <c r="F83" s="563">
        <f t="shared" si="3"/>
        <v>0.66341756896564896</v>
      </c>
      <c r="G83" s="566">
        <f>+Revenues!$C$36*A83</f>
        <v>0</v>
      </c>
    </row>
    <row r="84" spans="1:7" x14ac:dyDescent="0.25">
      <c r="A84" s="302">
        <v>1.31</v>
      </c>
      <c r="B84" s="304">
        <v>1.7014015541092107</v>
      </c>
      <c r="C84" s="311">
        <v>0.67123171379206004</v>
      </c>
      <c r="D84" s="560">
        <v>158.51000000000002</v>
      </c>
      <c r="E84" s="304">
        <f t="shared" si="2"/>
        <v>1.7014015541092107</v>
      </c>
      <c r="F84" s="563">
        <f t="shared" si="3"/>
        <v>0.67123171379206004</v>
      </c>
      <c r="G84" s="566">
        <f>+Revenues!$C$36*A84</f>
        <v>0</v>
      </c>
    </row>
    <row r="85" spans="1:7" x14ac:dyDescent="0.25">
      <c r="A85" s="302">
        <v>1.32</v>
      </c>
      <c r="B85" s="304">
        <v>1.6793485047839121</v>
      </c>
      <c r="C85" s="311">
        <v>0.67904523197058575</v>
      </c>
      <c r="D85" s="560">
        <v>159.72</v>
      </c>
      <c r="E85" s="304">
        <f t="shared" si="2"/>
        <v>1.6793485047839121</v>
      </c>
      <c r="F85" s="563">
        <f t="shared" si="3"/>
        <v>0.67904523197058575</v>
      </c>
      <c r="G85" s="566">
        <f>+Revenues!$C$36*A85</f>
        <v>0</v>
      </c>
    </row>
    <row r="86" spans="1:7" x14ac:dyDescent="0.25">
      <c r="A86" s="302">
        <v>1.33</v>
      </c>
      <c r="B86" s="304">
        <v>1.6578824690658671</v>
      </c>
      <c r="C86" s="311">
        <v>0.68685828826261908</v>
      </c>
      <c r="D86" s="560">
        <v>160.93</v>
      </c>
      <c r="E86" s="304">
        <f t="shared" si="2"/>
        <v>1.6578824690658671</v>
      </c>
      <c r="F86" s="563">
        <f t="shared" si="3"/>
        <v>0.68685828826261908</v>
      </c>
      <c r="G86" s="566">
        <f>+Revenues!$C$36*A86</f>
        <v>0</v>
      </c>
    </row>
    <row r="87" spans="1:7" x14ac:dyDescent="0.25">
      <c r="A87" s="302">
        <v>1.34</v>
      </c>
      <c r="B87" s="304">
        <v>1.6369803168826089</v>
      </c>
      <c r="C87" s="311">
        <v>0.69467103807621711</v>
      </c>
      <c r="D87" s="560">
        <v>162.14000000000001</v>
      </c>
      <c r="E87" s="304">
        <f t="shared" si="2"/>
        <v>1.6369803168826089</v>
      </c>
      <c r="F87" s="563">
        <f t="shared" si="3"/>
        <v>0.69467103807621711</v>
      </c>
      <c r="G87" s="566">
        <f>+Revenues!$C$36*A87</f>
        <v>0</v>
      </c>
    </row>
    <row r="88" spans="1:7" x14ac:dyDescent="0.25">
      <c r="A88" s="302">
        <v>1.35</v>
      </c>
      <c r="B88" s="304">
        <v>1.6166201175989081</v>
      </c>
      <c r="C88" s="311">
        <v>0.70248362792590191</v>
      </c>
      <c r="D88" s="560">
        <v>163.35000000000002</v>
      </c>
      <c r="E88" s="304">
        <f t="shared" si="2"/>
        <v>1.6166201175989081</v>
      </c>
      <c r="F88" s="563">
        <f t="shared" si="3"/>
        <v>0.70248362792590191</v>
      </c>
      <c r="G88" s="566">
        <f>+Revenues!$C$36*A88</f>
        <v>0</v>
      </c>
    </row>
    <row r="89" spans="1:7" x14ac:dyDescent="0.25">
      <c r="A89" s="302">
        <v>1.36</v>
      </c>
      <c r="B89" s="304">
        <v>1.596781063264006</v>
      </c>
      <c r="C89" s="311">
        <v>0.71029619586975112</v>
      </c>
      <c r="D89" s="560">
        <v>164.56</v>
      </c>
      <c r="E89" s="304">
        <f t="shared" si="2"/>
        <v>1.596781063264006</v>
      </c>
      <c r="F89" s="563">
        <f t="shared" si="3"/>
        <v>0.71029619586975112</v>
      </c>
      <c r="G89" s="566">
        <f>+Revenues!$C$36*A89</f>
        <v>0</v>
      </c>
    </row>
    <row r="90" spans="1:7" x14ac:dyDescent="0.25">
      <c r="A90" s="302">
        <v>1.37</v>
      </c>
      <c r="B90" s="304">
        <v>1.5774433976781217</v>
      </c>
      <c r="C90" s="311">
        <v>0.71810887192500927</v>
      </c>
      <c r="D90" s="560">
        <v>165.77</v>
      </c>
      <c r="E90" s="304">
        <f t="shared" si="2"/>
        <v>1.5774433976781217</v>
      </c>
      <c r="F90" s="563">
        <f t="shared" si="3"/>
        <v>0.71810887192500927</v>
      </c>
      <c r="G90" s="566">
        <f>+Revenues!$C$36*A90</f>
        <v>0</v>
      </c>
    </row>
    <row r="91" spans="1:7" x14ac:dyDescent="0.25">
      <c r="A91" s="302">
        <v>1.38</v>
      </c>
      <c r="B91" s="304">
        <v>1.5585883507699161</v>
      </c>
      <c r="C91" s="311">
        <v>0.72592177846337624</v>
      </c>
      <c r="D91" s="560">
        <v>166.98</v>
      </c>
      <c r="E91" s="304">
        <f t="shared" si="2"/>
        <v>1.5585883507699161</v>
      </c>
      <c r="F91" s="563">
        <f t="shared" si="3"/>
        <v>0.72592177846337624</v>
      </c>
      <c r="G91" s="566">
        <f>+Revenues!$C$36*A91</f>
        <v>0</v>
      </c>
    </row>
    <row r="92" spans="1:7" x14ac:dyDescent="0.25">
      <c r="A92" s="302">
        <v>1.39</v>
      </c>
      <c r="B92" s="304">
        <v>1.5401980778267106</v>
      </c>
      <c r="C92" s="311">
        <v>0.73373503058704137</v>
      </c>
      <c r="D92" s="560">
        <v>168.19</v>
      </c>
      <c r="E92" s="304">
        <f t="shared" si="2"/>
        <v>1.5401980778267106</v>
      </c>
      <c r="F92" s="563">
        <f t="shared" si="3"/>
        <v>0.73373503058704137</v>
      </c>
      <c r="G92" s="566">
        <f>+Revenues!$C$36*A92</f>
        <v>0</v>
      </c>
    </row>
    <row r="93" spans="1:7" x14ac:dyDescent="0.25">
      <c r="A93" s="302">
        <v>1.4</v>
      </c>
      <c r="B93" s="304">
        <v>1.5222556031638921</v>
      </c>
      <c r="C93" s="311">
        <v>0.74154873648647368</v>
      </c>
      <c r="D93" s="560">
        <v>169.39999999999998</v>
      </c>
      <c r="E93" s="304">
        <f t="shared" si="2"/>
        <v>1.5222556031638921</v>
      </c>
      <c r="F93" s="563">
        <f t="shared" si="3"/>
        <v>0.74154873648647368</v>
      </c>
      <c r="G93" s="566">
        <f>+Revenues!$C$36*A93</f>
        <v>0</v>
      </c>
    </row>
    <row r="94" spans="1:7" x14ac:dyDescent="0.25">
      <c r="A94" s="302">
        <v>1.41</v>
      </c>
      <c r="B94" s="304">
        <v>1.5047447678597239</v>
      </c>
      <c r="C94" s="311">
        <v>0.74936299778092286</v>
      </c>
      <c r="D94" s="560">
        <v>170.60999999999999</v>
      </c>
      <c r="E94" s="304">
        <f t="shared" si="2"/>
        <v>1.5047447678597239</v>
      </c>
      <c r="F94" s="563">
        <f t="shared" si="3"/>
        <v>0.74936299778092286</v>
      </c>
      <c r="G94" s="566">
        <f>+Revenues!$C$36*A94</f>
        <v>0</v>
      </c>
    </row>
    <row r="95" spans="1:7" x14ac:dyDescent="0.25">
      <c r="A95" s="302">
        <v>1.42</v>
      </c>
      <c r="B95" s="304">
        <v>1.4876501812173362</v>
      </c>
      <c r="C95" s="311">
        <v>0.7571779098425182</v>
      </c>
      <c r="D95" s="560">
        <v>171.82</v>
      </c>
      <c r="E95" s="304">
        <f t="shared" si="2"/>
        <v>1.4876501812173362</v>
      </c>
      <c r="F95" s="563">
        <f t="shared" si="3"/>
        <v>0.7571779098425182</v>
      </c>
      <c r="G95" s="566">
        <f>+Revenues!$C$36*A95</f>
        <v>0</v>
      </c>
    </row>
    <row r="96" spans="1:7" x14ac:dyDescent="0.25">
      <c r="A96" s="302">
        <v>1.43</v>
      </c>
      <c r="B96" s="304">
        <v>1.4709571756474342</v>
      </c>
      <c r="C96" s="311">
        <v>0.76499356210480429</v>
      </c>
      <c r="D96" s="560">
        <v>173.03</v>
      </c>
      <c r="E96" s="304">
        <f t="shared" si="2"/>
        <v>1.4709571756474342</v>
      </c>
      <c r="F96" s="563">
        <f t="shared" si="3"/>
        <v>0.76499356210480429</v>
      </c>
      <c r="G96" s="566">
        <f>+Revenues!$C$36*A96</f>
        <v>0</v>
      </c>
    </row>
    <row r="97" spans="1:7" x14ac:dyDescent="0.25">
      <c r="A97" s="302">
        <v>1.44</v>
      </c>
      <c r="B97" s="304">
        <v>1.4546517646937431</v>
      </c>
      <c r="C97" s="311">
        <v>0.77281003835650552</v>
      </c>
      <c r="D97" s="560">
        <v>174.23999999999998</v>
      </c>
      <c r="E97" s="304">
        <f t="shared" si="2"/>
        <v>1.4546517646937431</v>
      </c>
      <c r="F97" s="563">
        <f t="shared" si="3"/>
        <v>0.77281003835650552</v>
      </c>
      <c r="G97" s="566">
        <f>+Revenues!$C$36*A97</f>
        <v>0</v>
      </c>
    </row>
    <row r="98" spans="1:7" x14ac:dyDescent="0.25">
      <c r="A98" s="302">
        <v>1.45</v>
      </c>
      <c r="B98" s="304">
        <v>1.4387206039487155</v>
      </c>
      <c r="C98" s="311">
        <v>0.78062741702125815</v>
      </c>
      <c r="D98" s="560">
        <v>175.45</v>
      </c>
      <c r="E98" s="304">
        <f t="shared" si="2"/>
        <v>1.4387206039487155</v>
      </c>
      <c r="F98" s="563">
        <f t="shared" si="3"/>
        <v>0.78062741702125815</v>
      </c>
      <c r="G98" s="566">
        <f>+Revenues!$C$36*A98</f>
        <v>0</v>
      </c>
    </row>
    <row r="99" spans="1:7" x14ac:dyDescent="0.25">
      <c r="A99" s="302">
        <v>1.46</v>
      </c>
      <c r="B99" s="304">
        <v>1.4231509546299541</v>
      </c>
      <c r="C99" s="311">
        <v>0.78844577142402072</v>
      </c>
      <c r="D99" s="560">
        <v>176.66</v>
      </c>
      <c r="E99" s="304">
        <f t="shared" si="2"/>
        <v>1.4231509546299541</v>
      </c>
      <c r="F99" s="563">
        <f t="shared" si="3"/>
        <v>0.78844577142402072</v>
      </c>
      <c r="G99" s="566">
        <f>+Revenues!$C$36*A99</f>
        <v>0</v>
      </c>
    </row>
    <row r="100" spans="1:7" x14ac:dyDescent="0.25">
      <c r="A100" s="302">
        <v>1.47</v>
      </c>
      <c r="B100" s="304">
        <v>1.407930649608397</v>
      </c>
      <c r="C100" s="311">
        <v>0.79626517004481201</v>
      </c>
      <c r="D100" s="560">
        <v>177.87</v>
      </c>
      <c r="E100" s="304">
        <f t="shared" si="2"/>
        <v>1.407930649608397</v>
      </c>
      <c r="F100" s="563">
        <f t="shared" si="3"/>
        <v>0.79626517004481201</v>
      </c>
      <c r="G100" s="566">
        <f>+Revenues!$C$36*A100</f>
        <v>0</v>
      </c>
    </row>
    <row r="101" spans="1:7" x14ac:dyDescent="0.25">
      <c r="A101" s="302">
        <v>1.48</v>
      </c>
      <c r="B101" s="304">
        <v>1.3930480616978635</v>
      </c>
      <c r="C101" s="311">
        <v>0.80408567676041343</v>
      </c>
      <c r="D101" s="560">
        <v>179.07999999999998</v>
      </c>
      <c r="E101" s="304">
        <f t="shared" si="2"/>
        <v>1.3930480616978635</v>
      </c>
      <c r="F101" s="563">
        <f t="shared" si="3"/>
        <v>0.80408567676041343</v>
      </c>
      <c r="G101" s="566">
        <f>+Revenues!$C$36*A101</f>
        <v>0</v>
      </c>
    </row>
    <row r="102" spans="1:7" x14ac:dyDescent="0.25">
      <c r="A102" s="302">
        <v>1.49</v>
      </c>
      <c r="B102" s="304">
        <v>1.3784920740322708</v>
      </c>
      <c r="C102" s="311">
        <v>0.81190735107461687</v>
      </c>
      <c r="D102" s="560">
        <v>180.29</v>
      </c>
      <c r="E102" s="304">
        <f t="shared" si="2"/>
        <v>1.3784920740322708</v>
      </c>
      <c r="F102" s="563">
        <f t="shared" si="3"/>
        <v>0.81190735107461687</v>
      </c>
      <c r="G102" s="566">
        <f>+Revenues!$C$36*A102</f>
        <v>0</v>
      </c>
    </row>
    <row r="103" spans="1:7" ht="13" thickBot="1" x14ac:dyDescent="0.3">
      <c r="A103" s="305">
        <v>1.5</v>
      </c>
      <c r="B103" s="307">
        <v>1.3642520523719091</v>
      </c>
      <c r="C103" s="315">
        <v>0.81973024833758279</v>
      </c>
      <c r="D103" s="561">
        <v>181.5</v>
      </c>
      <c r="E103" s="307">
        <f t="shared" si="2"/>
        <v>1.3642520523719091</v>
      </c>
      <c r="F103" s="564">
        <f t="shared" si="3"/>
        <v>0.81973024833758279</v>
      </c>
      <c r="G103" s="567">
        <f>+Revenues!$C$36*A103</f>
        <v>0</v>
      </c>
    </row>
    <row r="104" spans="1:7" ht="13" thickTop="1" x14ac:dyDescent="0.25"/>
  </sheetData>
  <sheetProtection selectLockedCells="1"/>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
  <dimension ref="A1:H328"/>
  <sheetViews>
    <sheetView topLeftCell="A180" workbookViewId="0">
      <selection activeCell="C10" sqref="C10"/>
    </sheetView>
  </sheetViews>
  <sheetFormatPr defaultColWidth="0" defaultRowHeight="14.5" zeroHeight="1" x14ac:dyDescent="0.35"/>
  <cols>
    <col min="1" max="1" width="5.54296875" style="321" bestFit="1" customWidth="1"/>
    <col min="2" max="2" width="14.26953125" style="321" bestFit="1" customWidth="1"/>
    <col min="3" max="3" width="21.81640625" style="321" bestFit="1" customWidth="1"/>
    <col min="4" max="4" width="13.54296875" style="321" bestFit="1" customWidth="1"/>
    <col min="5" max="5" width="17" style="321" bestFit="1" customWidth="1"/>
    <col min="6" max="6" width="10.54296875" style="321" bestFit="1" customWidth="1"/>
    <col min="7" max="7" width="12" style="321" bestFit="1" customWidth="1"/>
    <col min="8" max="8" width="9.1796875" customWidth="1"/>
    <col min="9" max="16384" width="9.1796875" hidden="1"/>
  </cols>
  <sheetData>
    <row r="1" spans="1:7" ht="15" thickTop="1" x14ac:dyDescent="0.35">
      <c r="A1" s="918" t="s">
        <v>202</v>
      </c>
      <c r="B1" s="919"/>
      <c r="C1" s="919"/>
      <c r="D1" s="319">
        <f>+Liabilities_and_Equity!F32</f>
        <v>0</v>
      </c>
      <c r="E1" s="320"/>
    </row>
    <row r="2" spans="1:7" x14ac:dyDescent="0.35">
      <c r="A2" s="916" t="s">
        <v>203</v>
      </c>
      <c r="B2" s="917"/>
      <c r="C2" s="917"/>
      <c r="D2" s="322">
        <f>+Liabilities_and_Equity!G32*100</f>
        <v>5</v>
      </c>
      <c r="E2" s="323" t="s">
        <v>34</v>
      </c>
    </row>
    <row r="3" spans="1:7" x14ac:dyDescent="0.35">
      <c r="A3" s="916" t="s">
        <v>18</v>
      </c>
      <c r="B3" s="917"/>
      <c r="C3" s="917"/>
      <c r="D3" s="324">
        <f>+Liabilities_and_Equity!K32</f>
        <v>60</v>
      </c>
      <c r="E3" s="323"/>
    </row>
    <row r="4" spans="1:7" ht="15" thickBot="1" x14ac:dyDescent="0.4">
      <c r="A4" s="921" t="s">
        <v>71</v>
      </c>
      <c r="B4" s="922"/>
      <c r="C4" s="922"/>
      <c r="D4" s="325">
        <f>+Liabilities_and_Equity!I32</f>
        <v>2016</v>
      </c>
      <c r="E4" s="326"/>
    </row>
    <row r="5" spans="1:7" ht="15.5" thickTop="1" thickBot="1" x14ac:dyDescent="0.4"/>
    <row r="6" spans="1:7" ht="15.5" thickTop="1" thickBot="1" x14ac:dyDescent="0.4">
      <c r="A6" s="327" t="s">
        <v>83</v>
      </c>
      <c r="B6" s="328" t="s">
        <v>208</v>
      </c>
      <c r="C6" s="328" t="s">
        <v>204</v>
      </c>
      <c r="D6" s="328" t="s">
        <v>205</v>
      </c>
      <c r="E6" s="328" t="s">
        <v>206</v>
      </c>
      <c r="F6" s="328" t="s">
        <v>207</v>
      </c>
      <c r="G6" s="329" t="s">
        <v>202</v>
      </c>
    </row>
    <row r="7" spans="1:7" x14ac:dyDescent="0.35">
      <c r="A7" s="330"/>
      <c r="B7" s="331">
        <v>1</v>
      </c>
      <c r="C7" s="332">
        <f>+D3</f>
        <v>60</v>
      </c>
      <c r="D7" s="333">
        <f>+D1</f>
        <v>0</v>
      </c>
      <c r="E7" s="334">
        <f>IF(ISERR(PMT($D$2/100/12,C7,-D7)),0,PMT($D$2/100/12,C7,-D7))</f>
        <v>0</v>
      </c>
      <c r="F7" s="308">
        <f>IF(ISERR(+D7*$D$2/12/100)=1,0,D7*$D$2/12/100)</f>
        <v>0</v>
      </c>
      <c r="G7" s="335">
        <f>IF(ISERR(+E7-F7)=1,0,E7-F7)</f>
        <v>0</v>
      </c>
    </row>
    <row r="8" spans="1:7" x14ac:dyDescent="0.35">
      <c r="A8" s="336"/>
      <c r="B8" s="313">
        <f>+B7+1</f>
        <v>2</v>
      </c>
      <c r="C8" s="337">
        <f>+C7-1</f>
        <v>59</v>
      </c>
      <c r="D8" s="338">
        <f>(D7-G7)*(C7&gt;1)</f>
        <v>0</v>
      </c>
      <c r="E8" s="339">
        <f t="shared" ref="E8:E72" si="0">IF(ISERR(PMT($D$2/100/12,C8,-D8)),0,PMT($D$2/100/12,C8,-D8))</f>
        <v>0</v>
      </c>
      <c r="F8" s="310">
        <f>IF(ISERR(+D8*$D$2/12/100)=1,0,D8*$D$2/12/100)</f>
        <v>0</v>
      </c>
      <c r="G8" s="340">
        <f>IF(ISERR(+E8-F8)=1,0,E8-F8)</f>
        <v>0</v>
      </c>
    </row>
    <row r="9" spans="1:7" x14ac:dyDescent="0.35">
      <c r="A9" s="336"/>
      <c r="B9" s="313">
        <f t="shared" ref="B9:B18" si="1">+B8+1</f>
        <v>3</v>
      </c>
      <c r="C9" s="337">
        <f t="shared" ref="C9:C18" si="2">+C8-1</f>
        <v>58</v>
      </c>
      <c r="D9" s="338">
        <f>(D8-G8)*(C8&gt;1)</f>
        <v>0</v>
      </c>
      <c r="E9" s="339">
        <f t="shared" si="0"/>
        <v>0</v>
      </c>
      <c r="F9" s="310">
        <f>IF(ISERR(+D9*$D$2/12/100)=1,0,D9*$D$2/12/100)</f>
        <v>0</v>
      </c>
      <c r="G9" s="340">
        <f>IF(ISERR(+E9-F9)=1,0,E9-F9)</f>
        <v>0</v>
      </c>
    </row>
    <row r="10" spans="1:7" x14ac:dyDescent="0.35">
      <c r="A10" s="336"/>
      <c r="B10" s="313">
        <f t="shared" si="1"/>
        <v>4</v>
      </c>
      <c r="C10" s="337">
        <f t="shared" si="2"/>
        <v>57</v>
      </c>
      <c r="D10" s="338">
        <f t="shared" ref="D10:D18" si="3">(D9-G9)*(C9&gt;1)</f>
        <v>0</v>
      </c>
      <c r="E10" s="339">
        <f t="shared" si="0"/>
        <v>0</v>
      </c>
      <c r="F10" s="310">
        <f t="shared" ref="F10:F18" si="4">IF(ISERR(+D10*$D$2/12/100)=1,0,D10*$D$2/12/100)</f>
        <v>0</v>
      </c>
      <c r="G10" s="340">
        <f t="shared" ref="G10:G18" si="5">IF(ISERR(+E10-F10)=1,0,E10-F10)</f>
        <v>0</v>
      </c>
    </row>
    <row r="11" spans="1:7" x14ac:dyDescent="0.35">
      <c r="A11" s="336"/>
      <c r="B11" s="313">
        <f t="shared" si="1"/>
        <v>5</v>
      </c>
      <c r="C11" s="337">
        <f t="shared" si="2"/>
        <v>56</v>
      </c>
      <c r="D11" s="338">
        <f t="shared" si="3"/>
        <v>0</v>
      </c>
      <c r="E11" s="339">
        <f t="shared" si="0"/>
        <v>0</v>
      </c>
      <c r="F11" s="310">
        <f t="shared" si="4"/>
        <v>0</v>
      </c>
      <c r="G11" s="340">
        <f t="shared" si="5"/>
        <v>0</v>
      </c>
    </row>
    <row r="12" spans="1:7" x14ac:dyDescent="0.35">
      <c r="A12" s="336"/>
      <c r="B12" s="313">
        <f t="shared" si="1"/>
        <v>6</v>
      </c>
      <c r="C12" s="337">
        <f t="shared" si="2"/>
        <v>55</v>
      </c>
      <c r="D12" s="338">
        <f t="shared" si="3"/>
        <v>0</v>
      </c>
      <c r="E12" s="339">
        <f t="shared" si="0"/>
        <v>0</v>
      </c>
      <c r="F12" s="310">
        <f t="shared" si="4"/>
        <v>0</v>
      </c>
      <c r="G12" s="340">
        <f t="shared" si="5"/>
        <v>0</v>
      </c>
    </row>
    <row r="13" spans="1:7" x14ac:dyDescent="0.35">
      <c r="A13" s="336"/>
      <c r="B13" s="313">
        <f t="shared" si="1"/>
        <v>7</v>
      </c>
      <c r="C13" s="337">
        <f t="shared" si="2"/>
        <v>54</v>
      </c>
      <c r="D13" s="338">
        <f t="shared" si="3"/>
        <v>0</v>
      </c>
      <c r="E13" s="339">
        <f t="shared" si="0"/>
        <v>0</v>
      </c>
      <c r="F13" s="310">
        <f t="shared" si="4"/>
        <v>0</v>
      </c>
      <c r="G13" s="340">
        <f t="shared" si="5"/>
        <v>0</v>
      </c>
    </row>
    <row r="14" spans="1:7" x14ac:dyDescent="0.35">
      <c r="A14" s="336"/>
      <c r="B14" s="313">
        <f t="shared" si="1"/>
        <v>8</v>
      </c>
      <c r="C14" s="337">
        <f t="shared" si="2"/>
        <v>53</v>
      </c>
      <c r="D14" s="338">
        <f t="shared" si="3"/>
        <v>0</v>
      </c>
      <c r="E14" s="339">
        <f t="shared" si="0"/>
        <v>0</v>
      </c>
      <c r="F14" s="310">
        <f t="shared" si="4"/>
        <v>0</v>
      </c>
      <c r="G14" s="340">
        <f t="shared" si="5"/>
        <v>0</v>
      </c>
    </row>
    <row r="15" spans="1:7" x14ac:dyDescent="0.35">
      <c r="A15" s="336"/>
      <c r="B15" s="313">
        <f t="shared" si="1"/>
        <v>9</v>
      </c>
      <c r="C15" s="337">
        <f t="shared" si="2"/>
        <v>52</v>
      </c>
      <c r="D15" s="338">
        <f t="shared" si="3"/>
        <v>0</v>
      </c>
      <c r="E15" s="339">
        <f t="shared" si="0"/>
        <v>0</v>
      </c>
      <c r="F15" s="310">
        <f t="shared" si="4"/>
        <v>0</v>
      </c>
      <c r="G15" s="340">
        <f t="shared" si="5"/>
        <v>0</v>
      </c>
    </row>
    <row r="16" spans="1:7" x14ac:dyDescent="0.35">
      <c r="A16" s="336"/>
      <c r="B16" s="313">
        <f t="shared" si="1"/>
        <v>10</v>
      </c>
      <c r="C16" s="337">
        <f t="shared" si="2"/>
        <v>51</v>
      </c>
      <c r="D16" s="338">
        <f t="shared" si="3"/>
        <v>0</v>
      </c>
      <c r="E16" s="339">
        <f t="shared" si="0"/>
        <v>0</v>
      </c>
      <c r="F16" s="310">
        <f t="shared" si="4"/>
        <v>0</v>
      </c>
      <c r="G16" s="340">
        <f t="shared" si="5"/>
        <v>0</v>
      </c>
    </row>
    <row r="17" spans="1:7" x14ac:dyDescent="0.35">
      <c r="A17" s="336"/>
      <c r="B17" s="313">
        <f t="shared" si="1"/>
        <v>11</v>
      </c>
      <c r="C17" s="337">
        <f t="shared" si="2"/>
        <v>50</v>
      </c>
      <c r="D17" s="338">
        <f t="shared" si="3"/>
        <v>0</v>
      </c>
      <c r="E17" s="339">
        <f t="shared" si="0"/>
        <v>0</v>
      </c>
      <c r="F17" s="310">
        <f t="shared" si="4"/>
        <v>0</v>
      </c>
      <c r="G17" s="340">
        <f t="shared" si="5"/>
        <v>0</v>
      </c>
    </row>
    <row r="18" spans="1:7" x14ac:dyDescent="0.35">
      <c r="A18" s="336"/>
      <c r="B18" s="313">
        <f t="shared" si="1"/>
        <v>12</v>
      </c>
      <c r="C18" s="337">
        <f t="shared" si="2"/>
        <v>49</v>
      </c>
      <c r="D18" s="338">
        <f t="shared" si="3"/>
        <v>0</v>
      </c>
      <c r="E18" s="339">
        <f t="shared" si="0"/>
        <v>0</v>
      </c>
      <c r="F18" s="310">
        <f t="shared" si="4"/>
        <v>0</v>
      </c>
      <c r="G18" s="340">
        <f t="shared" si="5"/>
        <v>0</v>
      </c>
    </row>
    <row r="19" spans="1:7" x14ac:dyDescent="0.35">
      <c r="A19" s="336">
        <f>+D4</f>
        <v>2016</v>
      </c>
      <c r="B19" s="915" t="s">
        <v>15</v>
      </c>
      <c r="C19" s="915"/>
      <c r="D19" s="915"/>
      <c r="E19" s="341">
        <f>SUM(E7:E18)</f>
        <v>0</v>
      </c>
      <c r="F19" s="342">
        <f>SUM(F7:F18)</f>
        <v>0</v>
      </c>
      <c r="G19" s="343">
        <f>SUM(G7:G18)</f>
        <v>0</v>
      </c>
    </row>
    <row r="20" spans="1:7" x14ac:dyDescent="0.35">
      <c r="A20" s="336"/>
      <c r="B20" s="313">
        <f>+B18+1</f>
        <v>13</v>
      </c>
      <c r="C20" s="337">
        <f>+C18-1</f>
        <v>48</v>
      </c>
      <c r="D20" s="338">
        <f>(D18-G18)*(C18&gt;1)</f>
        <v>0</v>
      </c>
      <c r="E20" s="339">
        <f t="shared" si="0"/>
        <v>0</v>
      </c>
      <c r="F20" s="310">
        <f t="shared" ref="F20" si="6">IF(ISERR(+D20*$D$2/12/100)=1,0,D20*$D$2/12/100)</f>
        <v>0</v>
      </c>
      <c r="G20" s="340">
        <f t="shared" ref="G20" si="7">IF(ISERR(+E20-F20)=1,0,E20-F20)</f>
        <v>0</v>
      </c>
    </row>
    <row r="21" spans="1:7" x14ac:dyDescent="0.35">
      <c r="A21" s="336"/>
      <c r="B21" s="313">
        <f>+B20+1</f>
        <v>14</v>
      </c>
      <c r="C21" s="337">
        <f>+C20-1</f>
        <v>47</v>
      </c>
      <c r="D21" s="338">
        <f>(D20-G20)*(C20&gt;1)</f>
        <v>0</v>
      </c>
      <c r="E21" s="339">
        <f t="shared" si="0"/>
        <v>0</v>
      </c>
      <c r="F21" s="310">
        <f t="shared" ref="F21:F31" si="8">IF(ISERR(+D21*$D$2/12/100)=1,0,D21*$D$2/12/100)</f>
        <v>0</v>
      </c>
      <c r="G21" s="340">
        <f t="shared" ref="G21:G31" si="9">IF(ISERR(+E21-F21)=1,0,E21-F21)</f>
        <v>0</v>
      </c>
    </row>
    <row r="22" spans="1:7" x14ac:dyDescent="0.35">
      <c r="A22" s="336"/>
      <c r="B22" s="313">
        <f>+B21+1</f>
        <v>15</v>
      </c>
      <c r="C22" s="337">
        <f t="shared" ref="C22:C31" si="10">+C21-1</f>
        <v>46</v>
      </c>
      <c r="D22" s="338">
        <f t="shared" ref="D22:D31" si="11">(D21-G21)*(C21&gt;1)</f>
        <v>0</v>
      </c>
      <c r="E22" s="339">
        <f t="shared" si="0"/>
        <v>0</v>
      </c>
      <c r="F22" s="310">
        <f t="shared" si="8"/>
        <v>0</v>
      </c>
      <c r="G22" s="340">
        <f t="shared" si="9"/>
        <v>0</v>
      </c>
    </row>
    <row r="23" spans="1:7" x14ac:dyDescent="0.35">
      <c r="A23" s="336"/>
      <c r="B23" s="313">
        <f t="shared" ref="B23:B31" si="12">+B22+1</f>
        <v>16</v>
      </c>
      <c r="C23" s="337">
        <f t="shared" si="10"/>
        <v>45</v>
      </c>
      <c r="D23" s="338">
        <f t="shared" si="11"/>
        <v>0</v>
      </c>
      <c r="E23" s="339">
        <f t="shared" si="0"/>
        <v>0</v>
      </c>
      <c r="F23" s="310">
        <f t="shared" si="8"/>
        <v>0</v>
      </c>
      <c r="G23" s="340">
        <f t="shared" si="9"/>
        <v>0</v>
      </c>
    </row>
    <row r="24" spans="1:7" x14ac:dyDescent="0.35">
      <c r="A24" s="336"/>
      <c r="B24" s="313">
        <f t="shared" si="12"/>
        <v>17</v>
      </c>
      <c r="C24" s="337">
        <f t="shared" si="10"/>
        <v>44</v>
      </c>
      <c r="D24" s="338">
        <f t="shared" si="11"/>
        <v>0</v>
      </c>
      <c r="E24" s="339">
        <f t="shared" si="0"/>
        <v>0</v>
      </c>
      <c r="F24" s="310">
        <f t="shared" si="8"/>
        <v>0</v>
      </c>
      <c r="G24" s="340">
        <f t="shared" si="9"/>
        <v>0</v>
      </c>
    </row>
    <row r="25" spans="1:7" x14ac:dyDescent="0.35">
      <c r="A25" s="336"/>
      <c r="B25" s="313">
        <f t="shared" si="12"/>
        <v>18</v>
      </c>
      <c r="C25" s="337">
        <f t="shared" si="10"/>
        <v>43</v>
      </c>
      <c r="D25" s="338">
        <f t="shared" si="11"/>
        <v>0</v>
      </c>
      <c r="E25" s="339">
        <f t="shared" si="0"/>
        <v>0</v>
      </c>
      <c r="F25" s="310">
        <f t="shared" si="8"/>
        <v>0</v>
      </c>
      <c r="G25" s="340">
        <f t="shared" si="9"/>
        <v>0</v>
      </c>
    </row>
    <row r="26" spans="1:7" x14ac:dyDescent="0.35">
      <c r="A26" s="336"/>
      <c r="B26" s="313">
        <f t="shared" si="12"/>
        <v>19</v>
      </c>
      <c r="C26" s="337">
        <f t="shared" si="10"/>
        <v>42</v>
      </c>
      <c r="D26" s="338">
        <f t="shared" si="11"/>
        <v>0</v>
      </c>
      <c r="E26" s="339">
        <f t="shared" si="0"/>
        <v>0</v>
      </c>
      <c r="F26" s="310">
        <f t="shared" si="8"/>
        <v>0</v>
      </c>
      <c r="G26" s="340">
        <f t="shared" si="9"/>
        <v>0</v>
      </c>
    </row>
    <row r="27" spans="1:7" x14ac:dyDescent="0.35">
      <c r="A27" s="336"/>
      <c r="B27" s="313">
        <f t="shared" si="12"/>
        <v>20</v>
      </c>
      <c r="C27" s="337">
        <f t="shared" si="10"/>
        <v>41</v>
      </c>
      <c r="D27" s="338">
        <f t="shared" si="11"/>
        <v>0</v>
      </c>
      <c r="E27" s="339">
        <f t="shared" si="0"/>
        <v>0</v>
      </c>
      <c r="F27" s="310">
        <f t="shared" si="8"/>
        <v>0</v>
      </c>
      <c r="G27" s="340">
        <f t="shared" si="9"/>
        <v>0</v>
      </c>
    </row>
    <row r="28" spans="1:7" x14ac:dyDescent="0.35">
      <c r="A28" s="336"/>
      <c r="B28" s="313">
        <f t="shared" si="12"/>
        <v>21</v>
      </c>
      <c r="C28" s="337">
        <f t="shared" si="10"/>
        <v>40</v>
      </c>
      <c r="D28" s="338">
        <f t="shared" si="11"/>
        <v>0</v>
      </c>
      <c r="E28" s="339">
        <f t="shared" si="0"/>
        <v>0</v>
      </c>
      <c r="F28" s="310">
        <f t="shared" si="8"/>
        <v>0</v>
      </c>
      <c r="G28" s="340">
        <f t="shared" si="9"/>
        <v>0</v>
      </c>
    </row>
    <row r="29" spans="1:7" x14ac:dyDescent="0.35">
      <c r="A29" s="336"/>
      <c r="B29" s="313">
        <f t="shared" si="12"/>
        <v>22</v>
      </c>
      <c r="C29" s="337">
        <f t="shared" si="10"/>
        <v>39</v>
      </c>
      <c r="D29" s="338">
        <f t="shared" si="11"/>
        <v>0</v>
      </c>
      <c r="E29" s="339">
        <f t="shared" si="0"/>
        <v>0</v>
      </c>
      <c r="F29" s="310">
        <f t="shared" si="8"/>
        <v>0</v>
      </c>
      <c r="G29" s="340">
        <f t="shared" si="9"/>
        <v>0</v>
      </c>
    </row>
    <row r="30" spans="1:7" x14ac:dyDescent="0.35">
      <c r="A30" s="336"/>
      <c r="B30" s="313">
        <f t="shared" si="12"/>
        <v>23</v>
      </c>
      <c r="C30" s="337">
        <f t="shared" si="10"/>
        <v>38</v>
      </c>
      <c r="D30" s="338">
        <f t="shared" si="11"/>
        <v>0</v>
      </c>
      <c r="E30" s="339">
        <f t="shared" si="0"/>
        <v>0</v>
      </c>
      <c r="F30" s="310">
        <f t="shared" si="8"/>
        <v>0</v>
      </c>
      <c r="G30" s="340">
        <f t="shared" si="9"/>
        <v>0</v>
      </c>
    </row>
    <row r="31" spans="1:7" x14ac:dyDescent="0.35">
      <c r="A31" s="336"/>
      <c r="B31" s="313">
        <f t="shared" si="12"/>
        <v>24</v>
      </c>
      <c r="C31" s="337">
        <f t="shared" si="10"/>
        <v>37</v>
      </c>
      <c r="D31" s="338">
        <f t="shared" si="11"/>
        <v>0</v>
      </c>
      <c r="E31" s="339">
        <f t="shared" si="0"/>
        <v>0</v>
      </c>
      <c r="F31" s="310">
        <f t="shared" si="8"/>
        <v>0</v>
      </c>
      <c r="G31" s="340">
        <f t="shared" si="9"/>
        <v>0</v>
      </c>
    </row>
    <row r="32" spans="1:7" x14ac:dyDescent="0.35">
      <c r="A32" s="336">
        <f>+A19+1</f>
        <v>2017</v>
      </c>
      <c r="B32" s="915" t="s">
        <v>15</v>
      </c>
      <c r="C32" s="915"/>
      <c r="D32" s="915"/>
      <c r="E32" s="341">
        <f>SUM(E20:E31)</f>
        <v>0</v>
      </c>
      <c r="F32" s="342">
        <f>SUM(F20:F31)</f>
        <v>0</v>
      </c>
      <c r="G32" s="343">
        <f>SUM(G20:G31)</f>
        <v>0</v>
      </c>
    </row>
    <row r="33" spans="1:7" x14ac:dyDescent="0.35">
      <c r="A33" s="336"/>
      <c r="B33" s="313">
        <f>+B31+1</f>
        <v>25</v>
      </c>
      <c r="C33" s="337">
        <f>+C31-1</f>
        <v>36</v>
      </c>
      <c r="D33" s="338">
        <f>(D31-G31)*(C31&gt;1)</f>
        <v>0</v>
      </c>
      <c r="E33" s="339">
        <f t="shared" si="0"/>
        <v>0</v>
      </c>
      <c r="F33" s="310">
        <f t="shared" ref="F33:F44" si="13">IF(ISERR(+D33*$D$2/12/100)=1,0,D33*$D$2/12/100)</f>
        <v>0</v>
      </c>
      <c r="G33" s="340">
        <f t="shared" ref="G33:G44" si="14">IF(ISERR(+E33-F33)=1,0,E33-F33)</f>
        <v>0</v>
      </c>
    </row>
    <row r="34" spans="1:7" x14ac:dyDescent="0.35">
      <c r="A34" s="336"/>
      <c r="B34" s="313">
        <f>+B33+1</f>
        <v>26</v>
      </c>
      <c r="C34" s="337">
        <f>+C33-1</f>
        <v>35</v>
      </c>
      <c r="D34" s="338">
        <f>(D33-G33)*(C33&gt;1)</f>
        <v>0</v>
      </c>
      <c r="E34" s="339">
        <f t="shared" si="0"/>
        <v>0</v>
      </c>
      <c r="F34" s="310">
        <f t="shared" si="13"/>
        <v>0</v>
      </c>
      <c r="G34" s="340">
        <f t="shared" si="14"/>
        <v>0</v>
      </c>
    </row>
    <row r="35" spans="1:7" x14ac:dyDescent="0.35">
      <c r="A35" s="336"/>
      <c r="B35" s="313">
        <f>+B34+1</f>
        <v>27</v>
      </c>
      <c r="C35" s="337">
        <f t="shared" ref="C35:C44" si="15">+C34-1</f>
        <v>34</v>
      </c>
      <c r="D35" s="338">
        <f t="shared" ref="D35:D44" si="16">(D34-G34)*(C34&gt;1)</f>
        <v>0</v>
      </c>
      <c r="E35" s="339">
        <f t="shared" si="0"/>
        <v>0</v>
      </c>
      <c r="F35" s="310">
        <f t="shared" si="13"/>
        <v>0</v>
      </c>
      <c r="G35" s="340">
        <f t="shared" si="14"/>
        <v>0</v>
      </c>
    </row>
    <row r="36" spans="1:7" x14ac:dyDescent="0.35">
      <c r="A36" s="336"/>
      <c r="B36" s="313">
        <f t="shared" ref="B36:B44" si="17">+B35+1</f>
        <v>28</v>
      </c>
      <c r="C36" s="337">
        <f t="shared" si="15"/>
        <v>33</v>
      </c>
      <c r="D36" s="338">
        <f t="shared" si="16"/>
        <v>0</v>
      </c>
      <c r="E36" s="339">
        <f t="shared" si="0"/>
        <v>0</v>
      </c>
      <c r="F36" s="310">
        <f t="shared" si="13"/>
        <v>0</v>
      </c>
      <c r="G36" s="340">
        <f t="shared" si="14"/>
        <v>0</v>
      </c>
    </row>
    <row r="37" spans="1:7" x14ac:dyDescent="0.35">
      <c r="A37" s="336"/>
      <c r="B37" s="313">
        <f t="shared" si="17"/>
        <v>29</v>
      </c>
      <c r="C37" s="337">
        <f t="shared" si="15"/>
        <v>32</v>
      </c>
      <c r="D37" s="338">
        <f t="shared" si="16"/>
        <v>0</v>
      </c>
      <c r="E37" s="339">
        <f t="shared" si="0"/>
        <v>0</v>
      </c>
      <c r="F37" s="310">
        <f t="shared" si="13"/>
        <v>0</v>
      </c>
      <c r="G37" s="340">
        <f t="shared" si="14"/>
        <v>0</v>
      </c>
    </row>
    <row r="38" spans="1:7" x14ac:dyDescent="0.35">
      <c r="A38" s="336"/>
      <c r="B38" s="313">
        <f t="shared" si="17"/>
        <v>30</v>
      </c>
      <c r="C38" s="337">
        <f t="shared" si="15"/>
        <v>31</v>
      </c>
      <c r="D38" s="338">
        <f t="shared" si="16"/>
        <v>0</v>
      </c>
      <c r="E38" s="339">
        <f t="shared" si="0"/>
        <v>0</v>
      </c>
      <c r="F38" s="310">
        <f t="shared" si="13"/>
        <v>0</v>
      </c>
      <c r="G38" s="340">
        <f t="shared" si="14"/>
        <v>0</v>
      </c>
    </row>
    <row r="39" spans="1:7" x14ac:dyDescent="0.35">
      <c r="A39" s="336"/>
      <c r="B39" s="313">
        <f t="shared" si="17"/>
        <v>31</v>
      </c>
      <c r="C39" s="337">
        <f t="shared" si="15"/>
        <v>30</v>
      </c>
      <c r="D39" s="338">
        <f t="shared" si="16"/>
        <v>0</v>
      </c>
      <c r="E39" s="339">
        <f t="shared" si="0"/>
        <v>0</v>
      </c>
      <c r="F39" s="310">
        <f t="shared" si="13"/>
        <v>0</v>
      </c>
      <c r="G39" s="340">
        <f t="shared" si="14"/>
        <v>0</v>
      </c>
    </row>
    <row r="40" spans="1:7" x14ac:dyDescent="0.35">
      <c r="A40" s="336"/>
      <c r="B40" s="313">
        <f t="shared" si="17"/>
        <v>32</v>
      </c>
      <c r="C40" s="337">
        <f t="shared" si="15"/>
        <v>29</v>
      </c>
      <c r="D40" s="338">
        <f t="shared" si="16"/>
        <v>0</v>
      </c>
      <c r="E40" s="339">
        <f t="shared" si="0"/>
        <v>0</v>
      </c>
      <c r="F40" s="310">
        <f t="shared" si="13"/>
        <v>0</v>
      </c>
      <c r="G40" s="340">
        <f t="shared" si="14"/>
        <v>0</v>
      </c>
    </row>
    <row r="41" spans="1:7" x14ac:dyDescent="0.35">
      <c r="A41" s="336"/>
      <c r="B41" s="313">
        <f t="shared" si="17"/>
        <v>33</v>
      </c>
      <c r="C41" s="337">
        <f t="shared" si="15"/>
        <v>28</v>
      </c>
      <c r="D41" s="338">
        <f t="shared" si="16"/>
        <v>0</v>
      </c>
      <c r="E41" s="339">
        <f t="shared" si="0"/>
        <v>0</v>
      </c>
      <c r="F41" s="310">
        <f t="shared" si="13"/>
        <v>0</v>
      </c>
      <c r="G41" s="340">
        <f t="shared" si="14"/>
        <v>0</v>
      </c>
    </row>
    <row r="42" spans="1:7" x14ac:dyDescent="0.35">
      <c r="A42" s="336"/>
      <c r="B42" s="313">
        <f t="shared" si="17"/>
        <v>34</v>
      </c>
      <c r="C42" s="337">
        <f t="shared" si="15"/>
        <v>27</v>
      </c>
      <c r="D42" s="338">
        <f t="shared" si="16"/>
        <v>0</v>
      </c>
      <c r="E42" s="339">
        <f t="shared" si="0"/>
        <v>0</v>
      </c>
      <c r="F42" s="310">
        <f t="shared" si="13"/>
        <v>0</v>
      </c>
      <c r="G42" s="340">
        <f t="shared" si="14"/>
        <v>0</v>
      </c>
    </row>
    <row r="43" spans="1:7" x14ac:dyDescent="0.35">
      <c r="A43" s="336"/>
      <c r="B43" s="313">
        <f t="shared" si="17"/>
        <v>35</v>
      </c>
      <c r="C43" s="337">
        <f t="shared" si="15"/>
        <v>26</v>
      </c>
      <c r="D43" s="338">
        <f t="shared" si="16"/>
        <v>0</v>
      </c>
      <c r="E43" s="339">
        <f t="shared" si="0"/>
        <v>0</v>
      </c>
      <c r="F43" s="310">
        <f t="shared" si="13"/>
        <v>0</v>
      </c>
      <c r="G43" s="340">
        <f t="shared" si="14"/>
        <v>0</v>
      </c>
    </row>
    <row r="44" spans="1:7" x14ac:dyDescent="0.35">
      <c r="A44" s="336"/>
      <c r="B44" s="313">
        <f t="shared" si="17"/>
        <v>36</v>
      </c>
      <c r="C44" s="337">
        <f t="shared" si="15"/>
        <v>25</v>
      </c>
      <c r="D44" s="338">
        <f t="shared" si="16"/>
        <v>0</v>
      </c>
      <c r="E44" s="339">
        <f t="shared" si="0"/>
        <v>0</v>
      </c>
      <c r="F44" s="310">
        <f t="shared" si="13"/>
        <v>0</v>
      </c>
      <c r="G44" s="340">
        <f t="shared" si="14"/>
        <v>0</v>
      </c>
    </row>
    <row r="45" spans="1:7" x14ac:dyDescent="0.35">
      <c r="A45" s="336">
        <f>+A32+1</f>
        <v>2018</v>
      </c>
      <c r="B45" s="915" t="s">
        <v>15</v>
      </c>
      <c r="C45" s="915"/>
      <c r="D45" s="915"/>
      <c r="E45" s="341">
        <f>SUM(E33:E44)</f>
        <v>0</v>
      </c>
      <c r="F45" s="342">
        <f>SUM(F33:F44)</f>
        <v>0</v>
      </c>
      <c r="G45" s="343">
        <f>SUM(G33:G44)</f>
        <v>0</v>
      </c>
    </row>
    <row r="46" spans="1:7" x14ac:dyDescent="0.35">
      <c r="A46" s="336"/>
      <c r="B46" s="313">
        <f>+B44+1</f>
        <v>37</v>
      </c>
      <c r="C46" s="337">
        <f>+C44-1</f>
        <v>24</v>
      </c>
      <c r="D46" s="338">
        <f>(D44-G44)*(C44&gt;1)</f>
        <v>0</v>
      </c>
      <c r="E46" s="339">
        <f t="shared" si="0"/>
        <v>0</v>
      </c>
      <c r="F46" s="310">
        <f t="shared" ref="F46:F57" si="18">IF(ISERR(+D46*$D$2/12/100)=1,0,D46*$D$2/12/100)</f>
        <v>0</v>
      </c>
      <c r="G46" s="340">
        <f t="shared" ref="G46:G57" si="19">IF(ISERR(+E46-F46)=1,0,E46-F46)</f>
        <v>0</v>
      </c>
    </row>
    <row r="47" spans="1:7" x14ac:dyDescent="0.35">
      <c r="A47" s="336"/>
      <c r="B47" s="313">
        <f>+B46+1</f>
        <v>38</v>
      </c>
      <c r="C47" s="337">
        <f>+C46-1</f>
        <v>23</v>
      </c>
      <c r="D47" s="338">
        <f>(D46-G46)*(C46&gt;1)</f>
        <v>0</v>
      </c>
      <c r="E47" s="339">
        <f t="shared" si="0"/>
        <v>0</v>
      </c>
      <c r="F47" s="310">
        <f t="shared" si="18"/>
        <v>0</v>
      </c>
      <c r="G47" s="340">
        <f t="shared" si="19"/>
        <v>0</v>
      </c>
    </row>
    <row r="48" spans="1:7" x14ac:dyDescent="0.35">
      <c r="A48" s="336"/>
      <c r="B48" s="313">
        <f>+B47+1</f>
        <v>39</v>
      </c>
      <c r="C48" s="337">
        <f t="shared" ref="C48:C57" si="20">+C47-1</f>
        <v>22</v>
      </c>
      <c r="D48" s="338">
        <f t="shared" ref="D48:D57" si="21">(D47-G47)*(C47&gt;1)</f>
        <v>0</v>
      </c>
      <c r="E48" s="339">
        <f t="shared" si="0"/>
        <v>0</v>
      </c>
      <c r="F48" s="310">
        <f t="shared" si="18"/>
        <v>0</v>
      </c>
      <c r="G48" s="340">
        <f t="shared" si="19"/>
        <v>0</v>
      </c>
    </row>
    <row r="49" spans="1:7" x14ac:dyDescent="0.35">
      <c r="A49" s="336"/>
      <c r="B49" s="313">
        <f t="shared" ref="B49:B57" si="22">+B48+1</f>
        <v>40</v>
      </c>
      <c r="C49" s="337">
        <f t="shared" si="20"/>
        <v>21</v>
      </c>
      <c r="D49" s="338">
        <f t="shared" si="21"/>
        <v>0</v>
      </c>
      <c r="E49" s="339">
        <f t="shared" si="0"/>
        <v>0</v>
      </c>
      <c r="F49" s="310">
        <f t="shared" si="18"/>
        <v>0</v>
      </c>
      <c r="G49" s="340">
        <f t="shared" si="19"/>
        <v>0</v>
      </c>
    </row>
    <row r="50" spans="1:7" x14ac:dyDescent="0.35">
      <c r="A50" s="336"/>
      <c r="B50" s="313">
        <f t="shared" si="22"/>
        <v>41</v>
      </c>
      <c r="C50" s="337">
        <f t="shared" si="20"/>
        <v>20</v>
      </c>
      <c r="D50" s="338">
        <f t="shared" si="21"/>
        <v>0</v>
      </c>
      <c r="E50" s="339">
        <f t="shared" si="0"/>
        <v>0</v>
      </c>
      <c r="F50" s="310">
        <f t="shared" si="18"/>
        <v>0</v>
      </c>
      <c r="G50" s="340">
        <f t="shared" si="19"/>
        <v>0</v>
      </c>
    </row>
    <row r="51" spans="1:7" x14ac:dyDescent="0.35">
      <c r="A51" s="336"/>
      <c r="B51" s="313">
        <f t="shared" si="22"/>
        <v>42</v>
      </c>
      <c r="C51" s="337">
        <f t="shared" si="20"/>
        <v>19</v>
      </c>
      <c r="D51" s="338">
        <f t="shared" si="21"/>
        <v>0</v>
      </c>
      <c r="E51" s="339">
        <f t="shared" si="0"/>
        <v>0</v>
      </c>
      <c r="F51" s="310">
        <f t="shared" si="18"/>
        <v>0</v>
      </c>
      <c r="G51" s="340">
        <f t="shared" si="19"/>
        <v>0</v>
      </c>
    </row>
    <row r="52" spans="1:7" x14ac:dyDescent="0.35">
      <c r="A52" s="336"/>
      <c r="B52" s="313">
        <f t="shared" si="22"/>
        <v>43</v>
      </c>
      <c r="C52" s="337">
        <f t="shared" si="20"/>
        <v>18</v>
      </c>
      <c r="D52" s="338">
        <f t="shared" si="21"/>
        <v>0</v>
      </c>
      <c r="E52" s="339">
        <f t="shared" si="0"/>
        <v>0</v>
      </c>
      <c r="F52" s="310">
        <f t="shared" si="18"/>
        <v>0</v>
      </c>
      <c r="G52" s="340">
        <f t="shared" si="19"/>
        <v>0</v>
      </c>
    </row>
    <row r="53" spans="1:7" x14ac:dyDescent="0.35">
      <c r="A53" s="336"/>
      <c r="B53" s="313">
        <f t="shared" si="22"/>
        <v>44</v>
      </c>
      <c r="C53" s="337">
        <f t="shared" si="20"/>
        <v>17</v>
      </c>
      <c r="D53" s="338">
        <f t="shared" si="21"/>
        <v>0</v>
      </c>
      <c r="E53" s="339">
        <f t="shared" si="0"/>
        <v>0</v>
      </c>
      <c r="F53" s="310">
        <f t="shared" si="18"/>
        <v>0</v>
      </c>
      <c r="G53" s="340">
        <f t="shared" si="19"/>
        <v>0</v>
      </c>
    </row>
    <row r="54" spans="1:7" x14ac:dyDescent="0.35">
      <c r="A54" s="336"/>
      <c r="B54" s="313">
        <f t="shared" si="22"/>
        <v>45</v>
      </c>
      <c r="C54" s="337">
        <f t="shared" si="20"/>
        <v>16</v>
      </c>
      <c r="D54" s="338">
        <f t="shared" si="21"/>
        <v>0</v>
      </c>
      <c r="E54" s="339">
        <f t="shared" si="0"/>
        <v>0</v>
      </c>
      <c r="F54" s="310">
        <f t="shared" si="18"/>
        <v>0</v>
      </c>
      <c r="G54" s="340">
        <f t="shared" si="19"/>
        <v>0</v>
      </c>
    </row>
    <row r="55" spans="1:7" x14ac:dyDescent="0.35">
      <c r="A55" s="336"/>
      <c r="B55" s="313">
        <f t="shared" si="22"/>
        <v>46</v>
      </c>
      <c r="C55" s="337">
        <f t="shared" si="20"/>
        <v>15</v>
      </c>
      <c r="D55" s="338">
        <f t="shared" si="21"/>
        <v>0</v>
      </c>
      <c r="E55" s="339">
        <f t="shared" si="0"/>
        <v>0</v>
      </c>
      <c r="F55" s="310">
        <f t="shared" si="18"/>
        <v>0</v>
      </c>
      <c r="G55" s="340">
        <f t="shared" si="19"/>
        <v>0</v>
      </c>
    </row>
    <row r="56" spans="1:7" x14ac:dyDescent="0.35">
      <c r="A56" s="336"/>
      <c r="B56" s="313">
        <f t="shared" si="22"/>
        <v>47</v>
      </c>
      <c r="C56" s="337">
        <f t="shared" si="20"/>
        <v>14</v>
      </c>
      <c r="D56" s="338">
        <f t="shared" si="21"/>
        <v>0</v>
      </c>
      <c r="E56" s="339">
        <f t="shared" si="0"/>
        <v>0</v>
      </c>
      <c r="F56" s="310">
        <f t="shared" si="18"/>
        <v>0</v>
      </c>
      <c r="G56" s="340">
        <f t="shared" si="19"/>
        <v>0</v>
      </c>
    </row>
    <row r="57" spans="1:7" x14ac:dyDescent="0.35">
      <c r="A57" s="336"/>
      <c r="B57" s="313">
        <f t="shared" si="22"/>
        <v>48</v>
      </c>
      <c r="C57" s="337">
        <f t="shared" si="20"/>
        <v>13</v>
      </c>
      <c r="D57" s="338">
        <f t="shared" si="21"/>
        <v>0</v>
      </c>
      <c r="E57" s="339">
        <f t="shared" si="0"/>
        <v>0</v>
      </c>
      <c r="F57" s="310">
        <f t="shared" si="18"/>
        <v>0</v>
      </c>
      <c r="G57" s="340">
        <f t="shared" si="19"/>
        <v>0</v>
      </c>
    </row>
    <row r="58" spans="1:7" x14ac:dyDescent="0.35">
      <c r="A58" s="336">
        <f>+A45+1</f>
        <v>2019</v>
      </c>
      <c r="B58" s="915" t="s">
        <v>15</v>
      </c>
      <c r="C58" s="915"/>
      <c r="D58" s="915"/>
      <c r="E58" s="341">
        <f>SUM(E46:E57)</f>
        <v>0</v>
      </c>
      <c r="F58" s="342">
        <f>SUM(F46:F57)</f>
        <v>0</v>
      </c>
      <c r="G58" s="343">
        <f>SUM(G46:G57)</f>
        <v>0</v>
      </c>
    </row>
    <row r="59" spans="1:7" x14ac:dyDescent="0.35">
      <c r="A59" s="336"/>
      <c r="B59" s="313">
        <f>+B57+1</f>
        <v>49</v>
      </c>
      <c r="C59" s="337">
        <f>+C57-1</f>
        <v>12</v>
      </c>
      <c r="D59" s="338">
        <f>(D57-G57)*(C57&gt;1)</f>
        <v>0</v>
      </c>
      <c r="E59" s="339">
        <f t="shared" si="0"/>
        <v>0</v>
      </c>
      <c r="F59" s="310">
        <f t="shared" ref="F59:F70" si="23">IF(ISERR(+D59*$D$2/12/100)=1,0,D59*$D$2/12/100)</f>
        <v>0</v>
      </c>
      <c r="G59" s="340">
        <f t="shared" ref="G59:G70" si="24">IF(ISERR(+E59-F59)=1,0,E59-F59)</f>
        <v>0</v>
      </c>
    </row>
    <row r="60" spans="1:7" x14ac:dyDescent="0.35">
      <c r="A60" s="336"/>
      <c r="B60" s="313">
        <f>+B59+1</f>
        <v>50</v>
      </c>
      <c r="C60" s="337">
        <f>+C59-1</f>
        <v>11</v>
      </c>
      <c r="D60" s="338">
        <f>(D59-G59)*(C59&gt;1)</f>
        <v>0</v>
      </c>
      <c r="E60" s="339">
        <f t="shared" si="0"/>
        <v>0</v>
      </c>
      <c r="F60" s="310">
        <f t="shared" si="23"/>
        <v>0</v>
      </c>
      <c r="G60" s="340">
        <f t="shared" si="24"/>
        <v>0</v>
      </c>
    </row>
    <row r="61" spans="1:7" x14ac:dyDescent="0.35">
      <c r="A61" s="336"/>
      <c r="B61" s="313">
        <f>+B60+1</f>
        <v>51</v>
      </c>
      <c r="C61" s="337">
        <f t="shared" ref="C61:C70" si="25">+C60-1</f>
        <v>10</v>
      </c>
      <c r="D61" s="338">
        <f t="shared" ref="D61:D70" si="26">(D60-G60)*(C60&gt;1)</f>
        <v>0</v>
      </c>
      <c r="E61" s="339">
        <f t="shared" si="0"/>
        <v>0</v>
      </c>
      <c r="F61" s="310">
        <f t="shared" si="23"/>
        <v>0</v>
      </c>
      <c r="G61" s="340">
        <f t="shared" si="24"/>
        <v>0</v>
      </c>
    </row>
    <row r="62" spans="1:7" x14ac:dyDescent="0.35">
      <c r="A62" s="336"/>
      <c r="B62" s="313">
        <f t="shared" ref="B62:B70" si="27">+B61+1</f>
        <v>52</v>
      </c>
      <c r="C62" s="337">
        <f t="shared" si="25"/>
        <v>9</v>
      </c>
      <c r="D62" s="338">
        <f t="shared" si="26"/>
        <v>0</v>
      </c>
      <c r="E62" s="339">
        <f t="shared" si="0"/>
        <v>0</v>
      </c>
      <c r="F62" s="310">
        <f t="shared" si="23"/>
        <v>0</v>
      </c>
      <c r="G62" s="340">
        <f t="shared" si="24"/>
        <v>0</v>
      </c>
    </row>
    <row r="63" spans="1:7" x14ac:dyDescent="0.35">
      <c r="A63" s="336"/>
      <c r="B63" s="313">
        <f t="shared" si="27"/>
        <v>53</v>
      </c>
      <c r="C63" s="337">
        <f t="shared" si="25"/>
        <v>8</v>
      </c>
      <c r="D63" s="338">
        <f t="shared" si="26"/>
        <v>0</v>
      </c>
      <c r="E63" s="339">
        <f t="shared" si="0"/>
        <v>0</v>
      </c>
      <c r="F63" s="310">
        <f t="shared" si="23"/>
        <v>0</v>
      </c>
      <c r="G63" s="340">
        <f t="shared" si="24"/>
        <v>0</v>
      </c>
    </row>
    <row r="64" spans="1:7" x14ac:dyDescent="0.35">
      <c r="A64" s="336"/>
      <c r="B64" s="313">
        <f t="shared" si="27"/>
        <v>54</v>
      </c>
      <c r="C64" s="337">
        <f t="shared" si="25"/>
        <v>7</v>
      </c>
      <c r="D64" s="338">
        <f t="shared" si="26"/>
        <v>0</v>
      </c>
      <c r="E64" s="339">
        <f t="shared" si="0"/>
        <v>0</v>
      </c>
      <c r="F64" s="310">
        <f t="shared" si="23"/>
        <v>0</v>
      </c>
      <c r="G64" s="340">
        <f t="shared" si="24"/>
        <v>0</v>
      </c>
    </row>
    <row r="65" spans="1:7" x14ac:dyDescent="0.35">
      <c r="A65" s="336"/>
      <c r="B65" s="313">
        <f t="shared" si="27"/>
        <v>55</v>
      </c>
      <c r="C65" s="337">
        <f t="shared" si="25"/>
        <v>6</v>
      </c>
      <c r="D65" s="338">
        <f t="shared" si="26"/>
        <v>0</v>
      </c>
      <c r="E65" s="339">
        <f t="shared" si="0"/>
        <v>0</v>
      </c>
      <c r="F65" s="310">
        <f t="shared" si="23"/>
        <v>0</v>
      </c>
      <c r="G65" s="340">
        <f t="shared" si="24"/>
        <v>0</v>
      </c>
    </row>
    <row r="66" spans="1:7" x14ac:dyDescent="0.35">
      <c r="A66" s="336"/>
      <c r="B66" s="313">
        <f t="shared" si="27"/>
        <v>56</v>
      </c>
      <c r="C66" s="337">
        <f t="shared" si="25"/>
        <v>5</v>
      </c>
      <c r="D66" s="338">
        <f t="shared" si="26"/>
        <v>0</v>
      </c>
      <c r="E66" s="339">
        <f t="shared" si="0"/>
        <v>0</v>
      </c>
      <c r="F66" s="310">
        <f t="shared" si="23"/>
        <v>0</v>
      </c>
      <c r="G66" s="340">
        <f t="shared" si="24"/>
        <v>0</v>
      </c>
    </row>
    <row r="67" spans="1:7" x14ac:dyDescent="0.35">
      <c r="A67" s="336"/>
      <c r="B67" s="313">
        <f t="shared" si="27"/>
        <v>57</v>
      </c>
      <c r="C67" s="337">
        <f t="shared" si="25"/>
        <v>4</v>
      </c>
      <c r="D67" s="338">
        <f t="shared" si="26"/>
        <v>0</v>
      </c>
      <c r="E67" s="339">
        <f t="shared" si="0"/>
        <v>0</v>
      </c>
      <c r="F67" s="310">
        <f t="shared" si="23"/>
        <v>0</v>
      </c>
      <c r="G67" s="340">
        <f t="shared" si="24"/>
        <v>0</v>
      </c>
    </row>
    <row r="68" spans="1:7" x14ac:dyDescent="0.35">
      <c r="A68" s="336"/>
      <c r="B68" s="313">
        <f t="shared" si="27"/>
        <v>58</v>
      </c>
      <c r="C68" s="337">
        <f t="shared" si="25"/>
        <v>3</v>
      </c>
      <c r="D68" s="338">
        <f t="shared" si="26"/>
        <v>0</v>
      </c>
      <c r="E68" s="339">
        <f t="shared" si="0"/>
        <v>0</v>
      </c>
      <c r="F68" s="310">
        <f t="shared" si="23"/>
        <v>0</v>
      </c>
      <c r="G68" s="340">
        <f t="shared" si="24"/>
        <v>0</v>
      </c>
    </row>
    <row r="69" spans="1:7" x14ac:dyDescent="0.35">
      <c r="A69" s="336"/>
      <c r="B69" s="313">
        <f t="shared" si="27"/>
        <v>59</v>
      </c>
      <c r="C69" s="337">
        <f t="shared" si="25"/>
        <v>2</v>
      </c>
      <c r="D69" s="338">
        <f t="shared" si="26"/>
        <v>0</v>
      </c>
      <c r="E69" s="339">
        <f t="shared" si="0"/>
        <v>0</v>
      </c>
      <c r="F69" s="310">
        <f t="shared" si="23"/>
        <v>0</v>
      </c>
      <c r="G69" s="340">
        <f t="shared" si="24"/>
        <v>0</v>
      </c>
    </row>
    <row r="70" spans="1:7" x14ac:dyDescent="0.35">
      <c r="A70" s="336"/>
      <c r="B70" s="313">
        <f t="shared" si="27"/>
        <v>60</v>
      </c>
      <c r="C70" s="337">
        <f t="shared" si="25"/>
        <v>1</v>
      </c>
      <c r="D70" s="338">
        <f t="shared" si="26"/>
        <v>0</v>
      </c>
      <c r="E70" s="339">
        <f t="shared" si="0"/>
        <v>0</v>
      </c>
      <c r="F70" s="310">
        <f t="shared" si="23"/>
        <v>0</v>
      </c>
      <c r="G70" s="340">
        <f t="shared" si="24"/>
        <v>0</v>
      </c>
    </row>
    <row r="71" spans="1:7" x14ac:dyDescent="0.35">
      <c r="A71" s="336">
        <f>+A58+1</f>
        <v>2020</v>
      </c>
      <c r="B71" s="915" t="s">
        <v>15</v>
      </c>
      <c r="C71" s="915"/>
      <c r="D71" s="915"/>
      <c r="E71" s="341">
        <f>SUM(E59:E70)</f>
        <v>0</v>
      </c>
      <c r="F71" s="342">
        <f>SUM(F59:F70)</f>
        <v>0</v>
      </c>
      <c r="G71" s="343">
        <f>SUM(G59:G70)</f>
        <v>0</v>
      </c>
    </row>
    <row r="72" spans="1:7" x14ac:dyDescent="0.35">
      <c r="A72" s="336"/>
      <c r="B72" s="313">
        <f>+B70+1</f>
        <v>61</v>
      </c>
      <c r="C72" s="337">
        <f>+C70-1</f>
        <v>0</v>
      </c>
      <c r="D72" s="338">
        <f>(D70-G70)*(C70&gt;1)</f>
        <v>0</v>
      </c>
      <c r="E72" s="339">
        <f t="shared" si="0"/>
        <v>0</v>
      </c>
      <c r="F72" s="310">
        <f t="shared" ref="F72:F83" si="28">IF(ISERR(+D72*$D$2/12/100)=1,0,D72*$D$2/12/100)</f>
        <v>0</v>
      </c>
      <c r="G72" s="340">
        <f t="shared" ref="G72:G83" si="29">IF(ISERR(+E72-F72)=1,0,E72-F72)</f>
        <v>0</v>
      </c>
    </row>
    <row r="73" spans="1:7" x14ac:dyDescent="0.35">
      <c r="A73" s="336"/>
      <c r="B73" s="313">
        <f>+B72+1</f>
        <v>62</v>
      </c>
      <c r="C73" s="337">
        <f>+C72-1</f>
        <v>-1</v>
      </c>
      <c r="D73" s="338">
        <f>(D72-G72)*(C72&gt;1)</f>
        <v>0</v>
      </c>
      <c r="E73" s="339">
        <f t="shared" ref="E73:E83" si="30">IF(ISERR(PMT($D$2/100/12,C73,-D73)),0,PMT($D$2/100/12,C73,-D73))</f>
        <v>0</v>
      </c>
      <c r="F73" s="310">
        <f t="shared" si="28"/>
        <v>0</v>
      </c>
      <c r="G73" s="340">
        <f t="shared" si="29"/>
        <v>0</v>
      </c>
    </row>
    <row r="74" spans="1:7" x14ac:dyDescent="0.35">
      <c r="A74" s="336"/>
      <c r="B74" s="313">
        <f>+B73+1</f>
        <v>63</v>
      </c>
      <c r="C74" s="337">
        <f t="shared" ref="C74:C83" si="31">+C73-1</f>
        <v>-2</v>
      </c>
      <c r="D74" s="338">
        <f t="shared" ref="D74:D83" si="32">(D73-G73)*(C73&gt;1)</f>
        <v>0</v>
      </c>
      <c r="E74" s="339">
        <f t="shared" si="30"/>
        <v>0</v>
      </c>
      <c r="F74" s="310">
        <f t="shared" si="28"/>
        <v>0</v>
      </c>
      <c r="G74" s="340">
        <f t="shared" si="29"/>
        <v>0</v>
      </c>
    </row>
    <row r="75" spans="1:7" x14ac:dyDescent="0.35">
      <c r="A75" s="336"/>
      <c r="B75" s="313">
        <f t="shared" ref="B75:B83" si="33">+B74+1</f>
        <v>64</v>
      </c>
      <c r="C75" s="337">
        <f t="shared" si="31"/>
        <v>-3</v>
      </c>
      <c r="D75" s="338">
        <f t="shared" si="32"/>
        <v>0</v>
      </c>
      <c r="E75" s="339">
        <f t="shared" si="30"/>
        <v>0</v>
      </c>
      <c r="F75" s="310">
        <f t="shared" si="28"/>
        <v>0</v>
      </c>
      <c r="G75" s="340">
        <f t="shared" si="29"/>
        <v>0</v>
      </c>
    </row>
    <row r="76" spans="1:7" x14ac:dyDescent="0.35">
      <c r="A76" s="336"/>
      <c r="B76" s="313">
        <f t="shared" si="33"/>
        <v>65</v>
      </c>
      <c r="C76" s="337">
        <f t="shared" si="31"/>
        <v>-4</v>
      </c>
      <c r="D76" s="338">
        <f t="shared" si="32"/>
        <v>0</v>
      </c>
      <c r="E76" s="339">
        <f t="shared" si="30"/>
        <v>0</v>
      </c>
      <c r="F76" s="310">
        <f t="shared" si="28"/>
        <v>0</v>
      </c>
      <c r="G76" s="340">
        <f t="shared" si="29"/>
        <v>0</v>
      </c>
    </row>
    <row r="77" spans="1:7" x14ac:dyDescent="0.35">
      <c r="A77" s="336"/>
      <c r="B77" s="313">
        <f t="shared" si="33"/>
        <v>66</v>
      </c>
      <c r="C77" s="337">
        <f t="shared" si="31"/>
        <v>-5</v>
      </c>
      <c r="D77" s="338">
        <f t="shared" si="32"/>
        <v>0</v>
      </c>
      <c r="E77" s="339">
        <f t="shared" si="30"/>
        <v>0</v>
      </c>
      <c r="F77" s="310">
        <f t="shared" si="28"/>
        <v>0</v>
      </c>
      <c r="G77" s="340">
        <f t="shared" si="29"/>
        <v>0</v>
      </c>
    </row>
    <row r="78" spans="1:7" x14ac:dyDescent="0.35">
      <c r="A78" s="336"/>
      <c r="B78" s="313">
        <f t="shared" si="33"/>
        <v>67</v>
      </c>
      <c r="C78" s="337">
        <f t="shared" si="31"/>
        <v>-6</v>
      </c>
      <c r="D78" s="338">
        <f t="shared" si="32"/>
        <v>0</v>
      </c>
      <c r="E78" s="339">
        <f t="shared" si="30"/>
        <v>0</v>
      </c>
      <c r="F78" s="310">
        <f t="shared" si="28"/>
        <v>0</v>
      </c>
      <c r="G78" s="340">
        <f t="shared" si="29"/>
        <v>0</v>
      </c>
    </row>
    <row r="79" spans="1:7" x14ac:dyDescent="0.35">
      <c r="A79" s="336"/>
      <c r="B79" s="313">
        <f t="shared" si="33"/>
        <v>68</v>
      </c>
      <c r="C79" s="337">
        <f t="shared" si="31"/>
        <v>-7</v>
      </c>
      <c r="D79" s="338">
        <f t="shared" si="32"/>
        <v>0</v>
      </c>
      <c r="E79" s="339">
        <f t="shared" si="30"/>
        <v>0</v>
      </c>
      <c r="F79" s="310">
        <f t="shared" si="28"/>
        <v>0</v>
      </c>
      <c r="G79" s="340">
        <f t="shared" si="29"/>
        <v>0</v>
      </c>
    </row>
    <row r="80" spans="1:7" x14ac:dyDescent="0.35">
      <c r="A80" s="336"/>
      <c r="B80" s="313">
        <f t="shared" si="33"/>
        <v>69</v>
      </c>
      <c r="C80" s="337">
        <f t="shared" si="31"/>
        <v>-8</v>
      </c>
      <c r="D80" s="338">
        <f t="shared" si="32"/>
        <v>0</v>
      </c>
      <c r="E80" s="339">
        <f t="shared" si="30"/>
        <v>0</v>
      </c>
      <c r="F80" s="310">
        <f t="shared" si="28"/>
        <v>0</v>
      </c>
      <c r="G80" s="340">
        <f t="shared" si="29"/>
        <v>0</v>
      </c>
    </row>
    <row r="81" spans="1:7" x14ac:dyDescent="0.35">
      <c r="A81" s="336"/>
      <c r="B81" s="313">
        <f t="shared" si="33"/>
        <v>70</v>
      </c>
      <c r="C81" s="337">
        <f t="shared" si="31"/>
        <v>-9</v>
      </c>
      <c r="D81" s="338">
        <f t="shared" si="32"/>
        <v>0</v>
      </c>
      <c r="E81" s="339">
        <f t="shared" si="30"/>
        <v>0</v>
      </c>
      <c r="F81" s="310">
        <f t="shared" si="28"/>
        <v>0</v>
      </c>
      <c r="G81" s="340">
        <f t="shared" si="29"/>
        <v>0</v>
      </c>
    </row>
    <row r="82" spans="1:7" x14ac:dyDescent="0.35">
      <c r="A82" s="336"/>
      <c r="B82" s="313">
        <f t="shared" si="33"/>
        <v>71</v>
      </c>
      <c r="C82" s="337">
        <f t="shared" si="31"/>
        <v>-10</v>
      </c>
      <c r="D82" s="338">
        <f t="shared" si="32"/>
        <v>0</v>
      </c>
      <c r="E82" s="339">
        <f t="shared" si="30"/>
        <v>0</v>
      </c>
      <c r="F82" s="310">
        <f t="shared" si="28"/>
        <v>0</v>
      </c>
      <c r="G82" s="340">
        <f t="shared" si="29"/>
        <v>0</v>
      </c>
    </row>
    <row r="83" spans="1:7" x14ac:dyDescent="0.35">
      <c r="A83" s="336"/>
      <c r="B83" s="313">
        <f t="shared" si="33"/>
        <v>72</v>
      </c>
      <c r="C83" s="337">
        <f t="shared" si="31"/>
        <v>-11</v>
      </c>
      <c r="D83" s="338">
        <f t="shared" si="32"/>
        <v>0</v>
      </c>
      <c r="E83" s="339">
        <f t="shared" si="30"/>
        <v>0</v>
      </c>
      <c r="F83" s="310">
        <f t="shared" si="28"/>
        <v>0</v>
      </c>
      <c r="G83" s="340">
        <f t="shared" si="29"/>
        <v>0</v>
      </c>
    </row>
    <row r="84" spans="1:7" x14ac:dyDescent="0.35">
      <c r="A84" s="336">
        <f>+A71+1</f>
        <v>2021</v>
      </c>
      <c r="B84" s="915" t="s">
        <v>15</v>
      </c>
      <c r="C84" s="915"/>
      <c r="D84" s="915"/>
      <c r="E84" s="341">
        <f>SUM(E72:E83)</f>
        <v>0</v>
      </c>
      <c r="F84" s="342">
        <f>SUM(F72:F83)</f>
        <v>0</v>
      </c>
      <c r="G84" s="343">
        <f>SUM(G72:G83)</f>
        <v>0</v>
      </c>
    </row>
    <row r="85" spans="1:7" x14ac:dyDescent="0.35">
      <c r="A85" s="336"/>
      <c r="B85" s="313">
        <f>+B83+1</f>
        <v>73</v>
      </c>
      <c r="C85" s="337">
        <f>+C83-1</f>
        <v>-12</v>
      </c>
      <c r="D85" s="338">
        <f>(D83-G83)*(C83&gt;1)</f>
        <v>0</v>
      </c>
      <c r="E85" s="339">
        <f t="shared" ref="E85:E96" si="34">IF(ISERR(PMT($D$2/100/12,C85,-D85)),0,PMT($D$2/100/12,C85,-D85))</f>
        <v>0</v>
      </c>
      <c r="F85" s="310">
        <f t="shared" ref="F85:F96" si="35">IF(ISERR(+D85*$D$2/12/100)=1,0,D85*$D$2/12/100)</f>
        <v>0</v>
      </c>
      <c r="G85" s="340">
        <f t="shared" ref="G85:G96" si="36">IF(ISERR(+E85-F85)=1,0,E85-F85)</f>
        <v>0</v>
      </c>
    </row>
    <row r="86" spans="1:7" x14ac:dyDescent="0.35">
      <c r="A86" s="336"/>
      <c r="B86" s="313">
        <f>+B85+1</f>
        <v>74</v>
      </c>
      <c r="C86" s="337">
        <f>+C85-1</f>
        <v>-13</v>
      </c>
      <c r="D86" s="338">
        <f>(D85-G85)*(C85&gt;1)</f>
        <v>0</v>
      </c>
      <c r="E86" s="339">
        <f t="shared" si="34"/>
        <v>0</v>
      </c>
      <c r="F86" s="310">
        <f t="shared" si="35"/>
        <v>0</v>
      </c>
      <c r="G86" s="340">
        <f t="shared" si="36"/>
        <v>0</v>
      </c>
    </row>
    <row r="87" spans="1:7" x14ac:dyDescent="0.35">
      <c r="A87" s="336"/>
      <c r="B87" s="313">
        <f>+B86+1</f>
        <v>75</v>
      </c>
      <c r="C87" s="337">
        <f t="shared" ref="C87:C96" si="37">+C86-1</f>
        <v>-14</v>
      </c>
      <c r="D87" s="338">
        <f t="shared" ref="D87:D96" si="38">(D86-G86)*(C86&gt;1)</f>
        <v>0</v>
      </c>
      <c r="E87" s="339">
        <f t="shared" si="34"/>
        <v>0</v>
      </c>
      <c r="F87" s="310">
        <f t="shared" si="35"/>
        <v>0</v>
      </c>
      <c r="G87" s="340">
        <f t="shared" si="36"/>
        <v>0</v>
      </c>
    </row>
    <row r="88" spans="1:7" x14ac:dyDescent="0.35">
      <c r="A88" s="336"/>
      <c r="B88" s="313">
        <f t="shared" ref="B88:B96" si="39">+B87+1</f>
        <v>76</v>
      </c>
      <c r="C88" s="337">
        <f t="shared" si="37"/>
        <v>-15</v>
      </c>
      <c r="D88" s="338">
        <f t="shared" si="38"/>
        <v>0</v>
      </c>
      <c r="E88" s="339">
        <f t="shared" si="34"/>
        <v>0</v>
      </c>
      <c r="F88" s="310">
        <f t="shared" si="35"/>
        <v>0</v>
      </c>
      <c r="G88" s="340">
        <f t="shared" si="36"/>
        <v>0</v>
      </c>
    </row>
    <row r="89" spans="1:7" x14ac:dyDescent="0.35">
      <c r="A89" s="336"/>
      <c r="B89" s="313">
        <f t="shared" si="39"/>
        <v>77</v>
      </c>
      <c r="C89" s="337">
        <f t="shared" si="37"/>
        <v>-16</v>
      </c>
      <c r="D89" s="338">
        <f t="shared" si="38"/>
        <v>0</v>
      </c>
      <c r="E89" s="339">
        <f t="shared" si="34"/>
        <v>0</v>
      </c>
      <c r="F89" s="310">
        <f t="shared" si="35"/>
        <v>0</v>
      </c>
      <c r="G89" s="340">
        <f t="shared" si="36"/>
        <v>0</v>
      </c>
    </row>
    <row r="90" spans="1:7" x14ac:dyDescent="0.35">
      <c r="A90" s="336"/>
      <c r="B90" s="313">
        <f t="shared" si="39"/>
        <v>78</v>
      </c>
      <c r="C90" s="337">
        <f t="shared" si="37"/>
        <v>-17</v>
      </c>
      <c r="D90" s="338">
        <f t="shared" si="38"/>
        <v>0</v>
      </c>
      <c r="E90" s="339">
        <f t="shared" si="34"/>
        <v>0</v>
      </c>
      <c r="F90" s="310">
        <f t="shared" si="35"/>
        <v>0</v>
      </c>
      <c r="G90" s="340">
        <f t="shared" si="36"/>
        <v>0</v>
      </c>
    </row>
    <row r="91" spans="1:7" x14ac:dyDescent="0.35">
      <c r="A91" s="336"/>
      <c r="B91" s="313">
        <f t="shared" si="39"/>
        <v>79</v>
      </c>
      <c r="C91" s="337">
        <f t="shared" si="37"/>
        <v>-18</v>
      </c>
      <c r="D91" s="338">
        <f t="shared" si="38"/>
        <v>0</v>
      </c>
      <c r="E91" s="339">
        <f t="shared" si="34"/>
        <v>0</v>
      </c>
      <c r="F91" s="310">
        <f t="shared" si="35"/>
        <v>0</v>
      </c>
      <c r="G91" s="340">
        <f t="shared" si="36"/>
        <v>0</v>
      </c>
    </row>
    <row r="92" spans="1:7" x14ac:dyDescent="0.35">
      <c r="A92" s="336"/>
      <c r="B92" s="313">
        <f t="shared" si="39"/>
        <v>80</v>
      </c>
      <c r="C92" s="337">
        <f t="shared" si="37"/>
        <v>-19</v>
      </c>
      <c r="D92" s="338">
        <f t="shared" si="38"/>
        <v>0</v>
      </c>
      <c r="E92" s="339">
        <f t="shared" si="34"/>
        <v>0</v>
      </c>
      <c r="F92" s="310">
        <f t="shared" si="35"/>
        <v>0</v>
      </c>
      <c r="G92" s="340">
        <f t="shared" si="36"/>
        <v>0</v>
      </c>
    </row>
    <row r="93" spans="1:7" x14ac:dyDescent="0.35">
      <c r="A93" s="336"/>
      <c r="B93" s="313">
        <f t="shared" si="39"/>
        <v>81</v>
      </c>
      <c r="C93" s="337">
        <f t="shared" si="37"/>
        <v>-20</v>
      </c>
      <c r="D93" s="338">
        <f t="shared" si="38"/>
        <v>0</v>
      </c>
      <c r="E93" s="339">
        <f t="shared" si="34"/>
        <v>0</v>
      </c>
      <c r="F93" s="310">
        <f t="shared" si="35"/>
        <v>0</v>
      </c>
      <c r="G93" s="340">
        <f t="shared" si="36"/>
        <v>0</v>
      </c>
    </row>
    <row r="94" spans="1:7" x14ac:dyDescent="0.35">
      <c r="A94" s="336"/>
      <c r="B94" s="313">
        <f t="shared" si="39"/>
        <v>82</v>
      </c>
      <c r="C94" s="337">
        <f t="shared" si="37"/>
        <v>-21</v>
      </c>
      <c r="D94" s="338">
        <f t="shared" si="38"/>
        <v>0</v>
      </c>
      <c r="E94" s="339">
        <f t="shared" si="34"/>
        <v>0</v>
      </c>
      <c r="F94" s="310">
        <f t="shared" si="35"/>
        <v>0</v>
      </c>
      <c r="G94" s="340">
        <f t="shared" si="36"/>
        <v>0</v>
      </c>
    </row>
    <row r="95" spans="1:7" x14ac:dyDescent="0.35">
      <c r="A95" s="336"/>
      <c r="B95" s="313">
        <f t="shared" si="39"/>
        <v>83</v>
      </c>
      <c r="C95" s="337">
        <f t="shared" si="37"/>
        <v>-22</v>
      </c>
      <c r="D95" s="338">
        <f t="shared" si="38"/>
        <v>0</v>
      </c>
      <c r="E95" s="339">
        <f t="shared" si="34"/>
        <v>0</v>
      </c>
      <c r="F95" s="310">
        <f t="shared" si="35"/>
        <v>0</v>
      </c>
      <c r="G95" s="340">
        <f t="shared" si="36"/>
        <v>0</v>
      </c>
    </row>
    <row r="96" spans="1:7" x14ac:dyDescent="0.35">
      <c r="A96" s="336"/>
      <c r="B96" s="313">
        <f t="shared" si="39"/>
        <v>84</v>
      </c>
      <c r="C96" s="337">
        <f t="shared" si="37"/>
        <v>-23</v>
      </c>
      <c r="D96" s="338">
        <f t="shared" si="38"/>
        <v>0</v>
      </c>
      <c r="E96" s="339">
        <f t="shared" si="34"/>
        <v>0</v>
      </c>
      <c r="F96" s="310">
        <f t="shared" si="35"/>
        <v>0</v>
      </c>
      <c r="G96" s="340">
        <f t="shared" si="36"/>
        <v>0</v>
      </c>
    </row>
    <row r="97" spans="1:7" x14ac:dyDescent="0.35">
      <c r="A97" s="336">
        <f>+A84+1</f>
        <v>2022</v>
      </c>
      <c r="B97" s="915" t="s">
        <v>15</v>
      </c>
      <c r="C97" s="915"/>
      <c r="D97" s="915"/>
      <c r="E97" s="341">
        <f>SUM(E85:E96)</f>
        <v>0</v>
      </c>
      <c r="F97" s="342">
        <f>SUM(F85:F96)</f>
        <v>0</v>
      </c>
      <c r="G97" s="343">
        <f>SUM(G85:G96)</f>
        <v>0</v>
      </c>
    </row>
    <row r="98" spans="1:7" x14ac:dyDescent="0.35">
      <c r="A98" s="336"/>
      <c r="B98" s="313">
        <f>+B96+1</f>
        <v>85</v>
      </c>
      <c r="C98" s="337">
        <f>+C96-1</f>
        <v>-24</v>
      </c>
      <c r="D98" s="338">
        <f>(D96-G96)*(C96&gt;1)</f>
        <v>0</v>
      </c>
      <c r="E98" s="339">
        <f t="shared" ref="E98:E109" si="40">IF(ISERR(PMT($D$2/100/12,C98,-D98)),0,PMT($D$2/100/12,C98,-D98))</f>
        <v>0</v>
      </c>
      <c r="F98" s="310">
        <f t="shared" ref="F98:F109" si="41">IF(ISERR(+D98*$D$2/12/100)=1,0,D98*$D$2/12/100)</f>
        <v>0</v>
      </c>
      <c r="G98" s="340">
        <f t="shared" ref="G98:G109" si="42">IF(ISERR(+E98-F98)=1,0,E98-F98)</f>
        <v>0</v>
      </c>
    </row>
    <row r="99" spans="1:7" x14ac:dyDescent="0.35">
      <c r="A99" s="336"/>
      <c r="B99" s="313">
        <f>+B98+1</f>
        <v>86</v>
      </c>
      <c r="C99" s="337">
        <f>+C98-1</f>
        <v>-25</v>
      </c>
      <c r="D99" s="338">
        <f>(D98-G98)*(C98&gt;1)</f>
        <v>0</v>
      </c>
      <c r="E99" s="339">
        <f t="shared" si="40"/>
        <v>0</v>
      </c>
      <c r="F99" s="310">
        <f t="shared" si="41"/>
        <v>0</v>
      </c>
      <c r="G99" s="340">
        <f t="shared" si="42"/>
        <v>0</v>
      </c>
    </row>
    <row r="100" spans="1:7" x14ac:dyDescent="0.35">
      <c r="A100" s="336"/>
      <c r="B100" s="313">
        <f>+B99+1</f>
        <v>87</v>
      </c>
      <c r="C100" s="337">
        <f t="shared" ref="C100:C109" si="43">+C99-1</f>
        <v>-26</v>
      </c>
      <c r="D100" s="338">
        <f t="shared" ref="D100:D109" si="44">(D99-G99)*(C99&gt;1)</f>
        <v>0</v>
      </c>
      <c r="E100" s="339">
        <f t="shared" si="40"/>
        <v>0</v>
      </c>
      <c r="F100" s="310">
        <f t="shared" si="41"/>
        <v>0</v>
      </c>
      <c r="G100" s="340">
        <f t="shared" si="42"/>
        <v>0</v>
      </c>
    </row>
    <row r="101" spans="1:7" x14ac:dyDescent="0.35">
      <c r="A101" s="336"/>
      <c r="B101" s="313">
        <f t="shared" ref="B101:B109" si="45">+B100+1</f>
        <v>88</v>
      </c>
      <c r="C101" s="337">
        <f t="shared" si="43"/>
        <v>-27</v>
      </c>
      <c r="D101" s="338">
        <f t="shared" si="44"/>
        <v>0</v>
      </c>
      <c r="E101" s="339">
        <f t="shared" si="40"/>
        <v>0</v>
      </c>
      <c r="F101" s="310">
        <f t="shared" si="41"/>
        <v>0</v>
      </c>
      <c r="G101" s="340">
        <f t="shared" si="42"/>
        <v>0</v>
      </c>
    </row>
    <row r="102" spans="1:7" x14ac:dyDescent="0.35">
      <c r="A102" s="336"/>
      <c r="B102" s="313">
        <f t="shared" si="45"/>
        <v>89</v>
      </c>
      <c r="C102" s="337">
        <f t="shared" si="43"/>
        <v>-28</v>
      </c>
      <c r="D102" s="338">
        <f t="shared" si="44"/>
        <v>0</v>
      </c>
      <c r="E102" s="339">
        <f t="shared" si="40"/>
        <v>0</v>
      </c>
      <c r="F102" s="310">
        <f t="shared" si="41"/>
        <v>0</v>
      </c>
      <c r="G102" s="340">
        <f t="shared" si="42"/>
        <v>0</v>
      </c>
    </row>
    <row r="103" spans="1:7" x14ac:dyDescent="0.35">
      <c r="A103" s="336"/>
      <c r="B103" s="313">
        <f t="shared" si="45"/>
        <v>90</v>
      </c>
      <c r="C103" s="337">
        <f t="shared" si="43"/>
        <v>-29</v>
      </c>
      <c r="D103" s="338">
        <f t="shared" si="44"/>
        <v>0</v>
      </c>
      <c r="E103" s="339">
        <f t="shared" si="40"/>
        <v>0</v>
      </c>
      <c r="F103" s="310">
        <f t="shared" si="41"/>
        <v>0</v>
      </c>
      <c r="G103" s="340">
        <f t="shared" si="42"/>
        <v>0</v>
      </c>
    </row>
    <row r="104" spans="1:7" x14ac:dyDescent="0.35">
      <c r="A104" s="336"/>
      <c r="B104" s="313">
        <f t="shared" si="45"/>
        <v>91</v>
      </c>
      <c r="C104" s="337">
        <f t="shared" si="43"/>
        <v>-30</v>
      </c>
      <c r="D104" s="338">
        <f t="shared" si="44"/>
        <v>0</v>
      </c>
      <c r="E104" s="339">
        <f t="shared" si="40"/>
        <v>0</v>
      </c>
      <c r="F104" s="310">
        <f t="shared" si="41"/>
        <v>0</v>
      </c>
      <c r="G104" s="340">
        <f t="shared" si="42"/>
        <v>0</v>
      </c>
    </row>
    <row r="105" spans="1:7" x14ac:dyDescent="0.35">
      <c r="A105" s="336"/>
      <c r="B105" s="313">
        <f t="shared" si="45"/>
        <v>92</v>
      </c>
      <c r="C105" s="337">
        <f t="shared" si="43"/>
        <v>-31</v>
      </c>
      <c r="D105" s="338">
        <f t="shared" si="44"/>
        <v>0</v>
      </c>
      <c r="E105" s="339">
        <f t="shared" si="40"/>
        <v>0</v>
      </c>
      <c r="F105" s="310">
        <f t="shared" si="41"/>
        <v>0</v>
      </c>
      <c r="G105" s="340">
        <f t="shared" si="42"/>
        <v>0</v>
      </c>
    </row>
    <row r="106" spans="1:7" x14ac:dyDescent="0.35">
      <c r="A106" s="336"/>
      <c r="B106" s="313">
        <f t="shared" si="45"/>
        <v>93</v>
      </c>
      <c r="C106" s="337">
        <f t="shared" si="43"/>
        <v>-32</v>
      </c>
      <c r="D106" s="338">
        <f t="shared" si="44"/>
        <v>0</v>
      </c>
      <c r="E106" s="339">
        <f t="shared" si="40"/>
        <v>0</v>
      </c>
      <c r="F106" s="310">
        <f t="shared" si="41"/>
        <v>0</v>
      </c>
      <c r="G106" s="340">
        <f t="shared" si="42"/>
        <v>0</v>
      </c>
    </row>
    <row r="107" spans="1:7" x14ac:dyDescent="0.35">
      <c r="A107" s="336"/>
      <c r="B107" s="313">
        <f t="shared" si="45"/>
        <v>94</v>
      </c>
      <c r="C107" s="337">
        <f t="shared" si="43"/>
        <v>-33</v>
      </c>
      <c r="D107" s="338">
        <f t="shared" si="44"/>
        <v>0</v>
      </c>
      <c r="E107" s="339">
        <f t="shared" si="40"/>
        <v>0</v>
      </c>
      <c r="F107" s="310">
        <f t="shared" si="41"/>
        <v>0</v>
      </c>
      <c r="G107" s="340">
        <f t="shared" si="42"/>
        <v>0</v>
      </c>
    </row>
    <row r="108" spans="1:7" x14ac:dyDescent="0.35">
      <c r="A108" s="336"/>
      <c r="B108" s="313">
        <f t="shared" si="45"/>
        <v>95</v>
      </c>
      <c r="C108" s="337">
        <f t="shared" si="43"/>
        <v>-34</v>
      </c>
      <c r="D108" s="338">
        <f t="shared" si="44"/>
        <v>0</v>
      </c>
      <c r="E108" s="339">
        <f t="shared" si="40"/>
        <v>0</v>
      </c>
      <c r="F108" s="310">
        <f t="shared" si="41"/>
        <v>0</v>
      </c>
      <c r="G108" s="340">
        <f t="shared" si="42"/>
        <v>0</v>
      </c>
    </row>
    <row r="109" spans="1:7" x14ac:dyDescent="0.35">
      <c r="A109" s="336"/>
      <c r="B109" s="313">
        <f t="shared" si="45"/>
        <v>96</v>
      </c>
      <c r="C109" s="337">
        <f t="shared" si="43"/>
        <v>-35</v>
      </c>
      <c r="D109" s="338">
        <f t="shared" si="44"/>
        <v>0</v>
      </c>
      <c r="E109" s="339">
        <f t="shared" si="40"/>
        <v>0</v>
      </c>
      <c r="F109" s="310">
        <f t="shared" si="41"/>
        <v>0</v>
      </c>
      <c r="G109" s="340">
        <f t="shared" si="42"/>
        <v>0</v>
      </c>
    </row>
    <row r="110" spans="1:7" x14ac:dyDescent="0.35">
      <c r="A110" s="336">
        <f>+A97+1</f>
        <v>2023</v>
      </c>
      <c r="B110" s="915" t="s">
        <v>15</v>
      </c>
      <c r="C110" s="915"/>
      <c r="D110" s="915"/>
      <c r="E110" s="341">
        <f>SUM(E98:E109)</f>
        <v>0</v>
      </c>
      <c r="F110" s="342">
        <f>SUM(F98:F109)</f>
        <v>0</v>
      </c>
      <c r="G110" s="343">
        <f>SUM(G98:G109)</f>
        <v>0</v>
      </c>
    </row>
    <row r="111" spans="1:7" x14ac:dyDescent="0.35">
      <c r="A111" s="336"/>
      <c r="B111" s="313">
        <f>+B109+1</f>
        <v>97</v>
      </c>
      <c r="C111" s="337">
        <f>+C109-1</f>
        <v>-36</v>
      </c>
      <c r="D111" s="338">
        <f>(D109-G109)*(C109&gt;1)</f>
        <v>0</v>
      </c>
      <c r="E111" s="339">
        <f t="shared" ref="E111:E122" si="46">IF(ISERR(PMT($D$2/100/12,C111,-D111)),0,PMT($D$2/100/12,C111,-D111))</f>
        <v>0</v>
      </c>
      <c r="F111" s="310">
        <f t="shared" ref="F111:F122" si="47">IF(ISERR(+D111*$D$2/12/100)=1,0,D111*$D$2/12/100)</f>
        <v>0</v>
      </c>
      <c r="G111" s="340">
        <f t="shared" ref="G111:G122" si="48">IF(ISERR(+E111-F111)=1,0,E111-F111)</f>
        <v>0</v>
      </c>
    </row>
    <row r="112" spans="1:7" x14ac:dyDescent="0.35">
      <c r="A112" s="336"/>
      <c r="B112" s="313">
        <f>+B111+1</f>
        <v>98</v>
      </c>
      <c r="C112" s="337">
        <f>+C111-1</f>
        <v>-37</v>
      </c>
      <c r="D112" s="338">
        <f>(D111-G111)*(C111&gt;1)</f>
        <v>0</v>
      </c>
      <c r="E112" s="339">
        <f t="shared" si="46"/>
        <v>0</v>
      </c>
      <c r="F112" s="310">
        <f t="shared" si="47"/>
        <v>0</v>
      </c>
      <c r="G112" s="340">
        <f t="shared" si="48"/>
        <v>0</v>
      </c>
    </row>
    <row r="113" spans="1:7" x14ac:dyDescent="0.35">
      <c r="A113" s="336"/>
      <c r="B113" s="313">
        <f>+B112+1</f>
        <v>99</v>
      </c>
      <c r="C113" s="337">
        <f t="shared" ref="C113:C122" si="49">+C112-1</f>
        <v>-38</v>
      </c>
      <c r="D113" s="338">
        <f t="shared" ref="D113:D122" si="50">(D112-G112)*(C112&gt;1)</f>
        <v>0</v>
      </c>
      <c r="E113" s="339">
        <f t="shared" si="46"/>
        <v>0</v>
      </c>
      <c r="F113" s="310">
        <f t="shared" si="47"/>
        <v>0</v>
      </c>
      <c r="G113" s="340">
        <f t="shared" si="48"/>
        <v>0</v>
      </c>
    </row>
    <row r="114" spans="1:7" x14ac:dyDescent="0.35">
      <c r="A114" s="336"/>
      <c r="B114" s="313">
        <f t="shared" ref="B114:B122" si="51">+B113+1</f>
        <v>100</v>
      </c>
      <c r="C114" s="337">
        <f t="shared" si="49"/>
        <v>-39</v>
      </c>
      <c r="D114" s="338">
        <f t="shared" si="50"/>
        <v>0</v>
      </c>
      <c r="E114" s="339">
        <f t="shared" si="46"/>
        <v>0</v>
      </c>
      <c r="F114" s="310">
        <f t="shared" si="47"/>
        <v>0</v>
      </c>
      <c r="G114" s="340">
        <f t="shared" si="48"/>
        <v>0</v>
      </c>
    </row>
    <row r="115" spans="1:7" x14ac:dyDescent="0.35">
      <c r="A115" s="336"/>
      <c r="B115" s="313">
        <f t="shared" si="51"/>
        <v>101</v>
      </c>
      <c r="C115" s="337">
        <f t="shared" si="49"/>
        <v>-40</v>
      </c>
      <c r="D115" s="338">
        <f t="shared" si="50"/>
        <v>0</v>
      </c>
      <c r="E115" s="339">
        <f t="shared" si="46"/>
        <v>0</v>
      </c>
      <c r="F115" s="310">
        <f t="shared" si="47"/>
        <v>0</v>
      </c>
      <c r="G115" s="340">
        <f t="shared" si="48"/>
        <v>0</v>
      </c>
    </row>
    <row r="116" spans="1:7" x14ac:dyDescent="0.35">
      <c r="A116" s="336"/>
      <c r="B116" s="313">
        <f t="shared" si="51"/>
        <v>102</v>
      </c>
      <c r="C116" s="337">
        <f t="shared" si="49"/>
        <v>-41</v>
      </c>
      <c r="D116" s="338">
        <f t="shared" si="50"/>
        <v>0</v>
      </c>
      <c r="E116" s="339">
        <f t="shared" si="46"/>
        <v>0</v>
      </c>
      <c r="F116" s="310">
        <f t="shared" si="47"/>
        <v>0</v>
      </c>
      <c r="G116" s="340">
        <f t="shared" si="48"/>
        <v>0</v>
      </c>
    </row>
    <row r="117" spans="1:7" x14ac:dyDescent="0.35">
      <c r="A117" s="336"/>
      <c r="B117" s="313">
        <f t="shared" si="51"/>
        <v>103</v>
      </c>
      <c r="C117" s="337">
        <f t="shared" si="49"/>
        <v>-42</v>
      </c>
      <c r="D117" s="338">
        <f t="shared" si="50"/>
        <v>0</v>
      </c>
      <c r="E117" s="339">
        <f t="shared" si="46"/>
        <v>0</v>
      </c>
      <c r="F117" s="310">
        <f t="shared" si="47"/>
        <v>0</v>
      </c>
      <c r="G117" s="340">
        <f t="shared" si="48"/>
        <v>0</v>
      </c>
    </row>
    <row r="118" spans="1:7" x14ac:dyDescent="0.35">
      <c r="A118" s="336"/>
      <c r="B118" s="313">
        <f t="shared" si="51"/>
        <v>104</v>
      </c>
      <c r="C118" s="337">
        <f t="shared" si="49"/>
        <v>-43</v>
      </c>
      <c r="D118" s="338">
        <f t="shared" si="50"/>
        <v>0</v>
      </c>
      <c r="E118" s="339">
        <f t="shared" si="46"/>
        <v>0</v>
      </c>
      <c r="F118" s="310">
        <f t="shared" si="47"/>
        <v>0</v>
      </c>
      <c r="G118" s="340">
        <f t="shared" si="48"/>
        <v>0</v>
      </c>
    </row>
    <row r="119" spans="1:7" x14ac:dyDescent="0.35">
      <c r="A119" s="336"/>
      <c r="B119" s="313">
        <f t="shared" si="51"/>
        <v>105</v>
      </c>
      <c r="C119" s="337">
        <f t="shared" si="49"/>
        <v>-44</v>
      </c>
      <c r="D119" s="338">
        <f t="shared" si="50"/>
        <v>0</v>
      </c>
      <c r="E119" s="339">
        <f t="shared" si="46"/>
        <v>0</v>
      </c>
      <c r="F119" s="310">
        <f t="shared" si="47"/>
        <v>0</v>
      </c>
      <c r="G119" s="340">
        <f t="shared" si="48"/>
        <v>0</v>
      </c>
    </row>
    <row r="120" spans="1:7" x14ac:dyDescent="0.35">
      <c r="A120" s="336"/>
      <c r="B120" s="313">
        <f t="shared" si="51"/>
        <v>106</v>
      </c>
      <c r="C120" s="337">
        <f t="shared" si="49"/>
        <v>-45</v>
      </c>
      <c r="D120" s="338">
        <f t="shared" si="50"/>
        <v>0</v>
      </c>
      <c r="E120" s="339">
        <f t="shared" si="46"/>
        <v>0</v>
      </c>
      <c r="F120" s="310">
        <f t="shared" si="47"/>
        <v>0</v>
      </c>
      <c r="G120" s="340">
        <f t="shared" si="48"/>
        <v>0</v>
      </c>
    </row>
    <row r="121" spans="1:7" x14ac:dyDescent="0.35">
      <c r="A121" s="336"/>
      <c r="B121" s="313">
        <f t="shared" si="51"/>
        <v>107</v>
      </c>
      <c r="C121" s="337">
        <f t="shared" si="49"/>
        <v>-46</v>
      </c>
      <c r="D121" s="338">
        <f t="shared" si="50"/>
        <v>0</v>
      </c>
      <c r="E121" s="339">
        <f t="shared" si="46"/>
        <v>0</v>
      </c>
      <c r="F121" s="310">
        <f t="shared" si="47"/>
        <v>0</v>
      </c>
      <c r="G121" s="340">
        <f t="shared" si="48"/>
        <v>0</v>
      </c>
    </row>
    <row r="122" spans="1:7" x14ac:dyDescent="0.35">
      <c r="A122" s="336"/>
      <c r="B122" s="313">
        <f t="shared" si="51"/>
        <v>108</v>
      </c>
      <c r="C122" s="337">
        <f t="shared" si="49"/>
        <v>-47</v>
      </c>
      <c r="D122" s="338">
        <f t="shared" si="50"/>
        <v>0</v>
      </c>
      <c r="E122" s="339">
        <f t="shared" si="46"/>
        <v>0</v>
      </c>
      <c r="F122" s="310">
        <f t="shared" si="47"/>
        <v>0</v>
      </c>
      <c r="G122" s="340">
        <f t="shared" si="48"/>
        <v>0</v>
      </c>
    </row>
    <row r="123" spans="1:7" x14ac:dyDescent="0.35">
      <c r="A123" s="336">
        <f>+A110+1</f>
        <v>2024</v>
      </c>
      <c r="B123" s="915" t="s">
        <v>15</v>
      </c>
      <c r="C123" s="915"/>
      <c r="D123" s="915"/>
      <c r="E123" s="341">
        <f>SUM(E111:E122)</f>
        <v>0</v>
      </c>
      <c r="F123" s="342">
        <f>SUM(F111:F122)</f>
        <v>0</v>
      </c>
      <c r="G123" s="343">
        <f>SUM(G111:G122)</f>
        <v>0</v>
      </c>
    </row>
    <row r="124" spans="1:7" x14ac:dyDescent="0.35">
      <c r="A124" s="336"/>
      <c r="B124" s="313">
        <f>+B122+1</f>
        <v>109</v>
      </c>
      <c r="C124" s="337">
        <f>+C122-1</f>
        <v>-48</v>
      </c>
      <c r="D124" s="338">
        <f>(D122-G122)*(C122&gt;1)</f>
        <v>0</v>
      </c>
      <c r="E124" s="339">
        <f t="shared" ref="E124:E135" si="52">IF(ISERR(PMT($D$2/100/12,C124,-D124)),0,PMT($D$2/100/12,C124,-D124))</f>
        <v>0</v>
      </c>
      <c r="F124" s="310">
        <f t="shared" ref="F124:F135" si="53">IF(ISERR(+D124*$D$2/12/100)=1,0,D124*$D$2/12/100)</f>
        <v>0</v>
      </c>
      <c r="G124" s="340">
        <f t="shared" ref="G124:G135" si="54">IF(ISERR(+E124-F124)=1,0,E124-F124)</f>
        <v>0</v>
      </c>
    </row>
    <row r="125" spans="1:7" x14ac:dyDescent="0.35">
      <c r="A125" s="336"/>
      <c r="B125" s="313">
        <f>+B124+1</f>
        <v>110</v>
      </c>
      <c r="C125" s="337">
        <f>+C124-1</f>
        <v>-49</v>
      </c>
      <c r="D125" s="338">
        <f>(D124-G124)*(C124&gt;1)</f>
        <v>0</v>
      </c>
      <c r="E125" s="339">
        <f t="shared" si="52"/>
        <v>0</v>
      </c>
      <c r="F125" s="310">
        <f t="shared" si="53"/>
        <v>0</v>
      </c>
      <c r="G125" s="340">
        <f t="shared" si="54"/>
        <v>0</v>
      </c>
    </row>
    <row r="126" spans="1:7" x14ac:dyDescent="0.35">
      <c r="A126" s="336"/>
      <c r="B126" s="313">
        <f>+B125+1</f>
        <v>111</v>
      </c>
      <c r="C126" s="337">
        <f t="shared" ref="C126:C135" si="55">+C125-1</f>
        <v>-50</v>
      </c>
      <c r="D126" s="338">
        <f t="shared" ref="D126:D135" si="56">(D125-G125)*(C125&gt;1)</f>
        <v>0</v>
      </c>
      <c r="E126" s="339">
        <f t="shared" si="52"/>
        <v>0</v>
      </c>
      <c r="F126" s="310">
        <f t="shared" si="53"/>
        <v>0</v>
      </c>
      <c r="G126" s="340">
        <f t="shared" si="54"/>
        <v>0</v>
      </c>
    </row>
    <row r="127" spans="1:7" x14ac:dyDescent="0.35">
      <c r="A127" s="336"/>
      <c r="B127" s="313">
        <f t="shared" ref="B127:B135" si="57">+B126+1</f>
        <v>112</v>
      </c>
      <c r="C127" s="337">
        <f t="shared" si="55"/>
        <v>-51</v>
      </c>
      <c r="D127" s="338">
        <f t="shared" si="56"/>
        <v>0</v>
      </c>
      <c r="E127" s="339">
        <f t="shared" si="52"/>
        <v>0</v>
      </c>
      <c r="F127" s="310">
        <f t="shared" si="53"/>
        <v>0</v>
      </c>
      <c r="G127" s="340">
        <f t="shared" si="54"/>
        <v>0</v>
      </c>
    </row>
    <row r="128" spans="1:7" x14ac:dyDescent="0.35">
      <c r="A128" s="336"/>
      <c r="B128" s="313">
        <f t="shared" si="57"/>
        <v>113</v>
      </c>
      <c r="C128" s="337">
        <f t="shared" si="55"/>
        <v>-52</v>
      </c>
      <c r="D128" s="338">
        <f t="shared" si="56"/>
        <v>0</v>
      </c>
      <c r="E128" s="339">
        <f t="shared" si="52"/>
        <v>0</v>
      </c>
      <c r="F128" s="310">
        <f t="shared" si="53"/>
        <v>0</v>
      </c>
      <c r="G128" s="340">
        <f t="shared" si="54"/>
        <v>0</v>
      </c>
    </row>
    <row r="129" spans="1:7" x14ac:dyDescent="0.35">
      <c r="A129" s="336"/>
      <c r="B129" s="313">
        <f t="shared" si="57"/>
        <v>114</v>
      </c>
      <c r="C129" s="337">
        <f t="shared" si="55"/>
        <v>-53</v>
      </c>
      <c r="D129" s="338">
        <f t="shared" si="56"/>
        <v>0</v>
      </c>
      <c r="E129" s="339">
        <f t="shared" si="52"/>
        <v>0</v>
      </c>
      <c r="F129" s="310">
        <f t="shared" si="53"/>
        <v>0</v>
      </c>
      <c r="G129" s="340">
        <f t="shared" si="54"/>
        <v>0</v>
      </c>
    </row>
    <row r="130" spans="1:7" x14ac:dyDescent="0.35">
      <c r="A130" s="336"/>
      <c r="B130" s="313">
        <f t="shared" si="57"/>
        <v>115</v>
      </c>
      <c r="C130" s="337">
        <f t="shared" si="55"/>
        <v>-54</v>
      </c>
      <c r="D130" s="338">
        <f t="shared" si="56"/>
        <v>0</v>
      </c>
      <c r="E130" s="339">
        <f t="shared" si="52"/>
        <v>0</v>
      </c>
      <c r="F130" s="310">
        <f t="shared" si="53"/>
        <v>0</v>
      </c>
      <c r="G130" s="340">
        <f t="shared" si="54"/>
        <v>0</v>
      </c>
    </row>
    <row r="131" spans="1:7" x14ac:dyDescent="0.35">
      <c r="A131" s="336"/>
      <c r="B131" s="313">
        <f t="shared" si="57"/>
        <v>116</v>
      </c>
      <c r="C131" s="337">
        <f t="shared" si="55"/>
        <v>-55</v>
      </c>
      <c r="D131" s="338">
        <f t="shared" si="56"/>
        <v>0</v>
      </c>
      <c r="E131" s="339">
        <f t="shared" si="52"/>
        <v>0</v>
      </c>
      <c r="F131" s="310">
        <f t="shared" si="53"/>
        <v>0</v>
      </c>
      <c r="G131" s="340">
        <f t="shared" si="54"/>
        <v>0</v>
      </c>
    </row>
    <row r="132" spans="1:7" x14ac:dyDescent="0.35">
      <c r="A132" s="336"/>
      <c r="B132" s="313">
        <f t="shared" si="57"/>
        <v>117</v>
      </c>
      <c r="C132" s="337">
        <f t="shared" si="55"/>
        <v>-56</v>
      </c>
      <c r="D132" s="338">
        <f t="shared" si="56"/>
        <v>0</v>
      </c>
      <c r="E132" s="339">
        <f t="shared" si="52"/>
        <v>0</v>
      </c>
      <c r="F132" s="310">
        <f t="shared" si="53"/>
        <v>0</v>
      </c>
      <c r="G132" s="340">
        <f t="shared" si="54"/>
        <v>0</v>
      </c>
    </row>
    <row r="133" spans="1:7" x14ac:dyDescent="0.35">
      <c r="A133" s="336"/>
      <c r="B133" s="313">
        <f t="shared" si="57"/>
        <v>118</v>
      </c>
      <c r="C133" s="337">
        <f t="shared" si="55"/>
        <v>-57</v>
      </c>
      <c r="D133" s="338">
        <f t="shared" si="56"/>
        <v>0</v>
      </c>
      <c r="E133" s="339">
        <f t="shared" si="52"/>
        <v>0</v>
      </c>
      <c r="F133" s="310">
        <f t="shared" si="53"/>
        <v>0</v>
      </c>
      <c r="G133" s="340">
        <f t="shared" si="54"/>
        <v>0</v>
      </c>
    </row>
    <row r="134" spans="1:7" x14ac:dyDescent="0.35">
      <c r="A134" s="336"/>
      <c r="B134" s="313">
        <f t="shared" si="57"/>
        <v>119</v>
      </c>
      <c r="C134" s="337">
        <f t="shared" si="55"/>
        <v>-58</v>
      </c>
      <c r="D134" s="338">
        <f t="shared" si="56"/>
        <v>0</v>
      </c>
      <c r="E134" s="339">
        <f t="shared" si="52"/>
        <v>0</v>
      </c>
      <c r="F134" s="310">
        <f t="shared" si="53"/>
        <v>0</v>
      </c>
      <c r="G134" s="340">
        <f t="shared" si="54"/>
        <v>0</v>
      </c>
    </row>
    <row r="135" spans="1:7" x14ac:dyDescent="0.35">
      <c r="A135" s="336"/>
      <c r="B135" s="313">
        <f t="shared" si="57"/>
        <v>120</v>
      </c>
      <c r="C135" s="337">
        <f t="shared" si="55"/>
        <v>-59</v>
      </c>
      <c r="D135" s="338">
        <f t="shared" si="56"/>
        <v>0</v>
      </c>
      <c r="E135" s="339">
        <f t="shared" si="52"/>
        <v>0</v>
      </c>
      <c r="F135" s="310">
        <f t="shared" si="53"/>
        <v>0</v>
      </c>
      <c r="G135" s="340">
        <f t="shared" si="54"/>
        <v>0</v>
      </c>
    </row>
    <row r="136" spans="1:7" x14ac:dyDescent="0.35">
      <c r="A136" s="336">
        <f>+A123+1</f>
        <v>2025</v>
      </c>
      <c r="B136" s="915" t="s">
        <v>15</v>
      </c>
      <c r="C136" s="915"/>
      <c r="D136" s="915"/>
      <c r="E136" s="341">
        <f>SUM(E124:E135)</f>
        <v>0</v>
      </c>
      <c r="F136" s="342">
        <f>SUM(F124:F135)</f>
        <v>0</v>
      </c>
      <c r="G136" s="343">
        <f>SUM(G124:G135)</f>
        <v>0</v>
      </c>
    </row>
    <row r="137" spans="1:7" x14ac:dyDescent="0.35">
      <c r="A137" s="336"/>
      <c r="B137" s="313">
        <f>+B135+1</f>
        <v>121</v>
      </c>
      <c r="C137" s="337">
        <f>+C135-1</f>
        <v>-60</v>
      </c>
      <c r="D137" s="338">
        <f>(D135-G135)*(C135&gt;1)</f>
        <v>0</v>
      </c>
      <c r="E137" s="339">
        <f t="shared" ref="E137:E148" si="58">IF(ISERR(PMT($D$2/100/12,C137,-D137)),0,PMT($D$2/100/12,C137,-D137))</f>
        <v>0</v>
      </c>
      <c r="F137" s="310">
        <f t="shared" ref="F137:F148" si="59">IF(ISERR(+D137*$D$2/12/100)=1,0,D137*$D$2/12/100)</f>
        <v>0</v>
      </c>
      <c r="G137" s="340">
        <f t="shared" ref="G137:G148" si="60">IF(ISERR(+E137-F137)=1,0,E137-F137)</f>
        <v>0</v>
      </c>
    </row>
    <row r="138" spans="1:7" x14ac:dyDescent="0.35">
      <c r="A138" s="336"/>
      <c r="B138" s="313">
        <f>+B137+1</f>
        <v>122</v>
      </c>
      <c r="C138" s="337">
        <f>+C137-1</f>
        <v>-61</v>
      </c>
      <c r="D138" s="338">
        <f>(D137-G137)*(C137&gt;1)</f>
        <v>0</v>
      </c>
      <c r="E138" s="339">
        <f t="shared" si="58"/>
        <v>0</v>
      </c>
      <c r="F138" s="310">
        <f t="shared" si="59"/>
        <v>0</v>
      </c>
      <c r="G138" s="340">
        <f t="shared" si="60"/>
        <v>0</v>
      </c>
    </row>
    <row r="139" spans="1:7" x14ac:dyDescent="0.35">
      <c r="A139" s="336"/>
      <c r="B139" s="313">
        <f>+B138+1</f>
        <v>123</v>
      </c>
      <c r="C139" s="337">
        <f t="shared" ref="C139:C148" si="61">+C138-1</f>
        <v>-62</v>
      </c>
      <c r="D139" s="338">
        <f t="shared" ref="D139:D148" si="62">(D138-G138)*(C138&gt;1)</f>
        <v>0</v>
      </c>
      <c r="E139" s="339">
        <f t="shared" si="58"/>
        <v>0</v>
      </c>
      <c r="F139" s="310">
        <f t="shared" si="59"/>
        <v>0</v>
      </c>
      <c r="G139" s="340">
        <f t="shared" si="60"/>
        <v>0</v>
      </c>
    </row>
    <row r="140" spans="1:7" x14ac:dyDescent="0.35">
      <c r="A140" s="336"/>
      <c r="B140" s="313">
        <f t="shared" ref="B140:B148" si="63">+B139+1</f>
        <v>124</v>
      </c>
      <c r="C140" s="337">
        <f t="shared" si="61"/>
        <v>-63</v>
      </c>
      <c r="D140" s="338">
        <f t="shared" si="62"/>
        <v>0</v>
      </c>
      <c r="E140" s="339">
        <f t="shared" si="58"/>
        <v>0</v>
      </c>
      <c r="F140" s="310">
        <f t="shared" si="59"/>
        <v>0</v>
      </c>
      <c r="G140" s="340">
        <f t="shared" si="60"/>
        <v>0</v>
      </c>
    </row>
    <row r="141" spans="1:7" x14ac:dyDescent="0.35">
      <c r="A141" s="336"/>
      <c r="B141" s="313">
        <f t="shared" si="63"/>
        <v>125</v>
      </c>
      <c r="C141" s="337">
        <f t="shared" si="61"/>
        <v>-64</v>
      </c>
      <c r="D141" s="338">
        <f t="shared" si="62"/>
        <v>0</v>
      </c>
      <c r="E141" s="339">
        <f t="shared" si="58"/>
        <v>0</v>
      </c>
      <c r="F141" s="310">
        <f t="shared" si="59"/>
        <v>0</v>
      </c>
      <c r="G141" s="340">
        <f t="shared" si="60"/>
        <v>0</v>
      </c>
    </row>
    <row r="142" spans="1:7" x14ac:dyDescent="0.35">
      <c r="A142" s="336"/>
      <c r="B142" s="313">
        <f t="shared" si="63"/>
        <v>126</v>
      </c>
      <c r="C142" s="337">
        <f t="shared" si="61"/>
        <v>-65</v>
      </c>
      <c r="D142" s="338">
        <f t="shared" si="62"/>
        <v>0</v>
      </c>
      <c r="E142" s="339">
        <f t="shared" si="58"/>
        <v>0</v>
      </c>
      <c r="F142" s="310">
        <f t="shared" si="59"/>
        <v>0</v>
      </c>
      <c r="G142" s="340">
        <f t="shared" si="60"/>
        <v>0</v>
      </c>
    </row>
    <row r="143" spans="1:7" x14ac:dyDescent="0.35">
      <c r="A143" s="336"/>
      <c r="B143" s="313">
        <f t="shared" si="63"/>
        <v>127</v>
      </c>
      <c r="C143" s="337">
        <f t="shared" si="61"/>
        <v>-66</v>
      </c>
      <c r="D143" s="338">
        <f t="shared" si="62"/>
        <v>0</v>
      </c>
      <c r="E143" s="339">
        <f t="shared" si="58"/>
        <v>0</v>
      </c>
      <c r="F143" s="310">
        <f t="shared" si="59"/>
        <v>0</v>
      </c>
      <c r="G143" s="340">
        <f t="shared" si="60"/>
        <v>0</v>
      </c>
    </row>
    <row r="144" spans="1:7" x14ac:dyDescent="0.35">
      <c r="A144" s="336"/>
      <c r="B144" s="313">
        <f t="shared" si="63"/>
        <v>128</v>
      </c>
      <c r="C144" s="337">
        <f t="shared" si="61"/>
        <v>-67</v>
      </c>
      <c r="D144" s="338">
        <f t="shared" si="62"/>
        <v>0</v>
      </c>
      <c r="E144" s="339">
        <f t="shared" si="58"/>
        <v>0</v>
      </c>
      <c r="F144" s="310">
        <f t="shared" si="59"/>
        <v>0</v>
      </c>
      <c r="G144" s="340">
        <f t="shared" si="60"/>
        <v>0</v>
      </c>
    </row>
    <row r="145" spans="1:7" x14ac:dyDescent="0.35">
      <c r="A145" s="336"/>
      <c r="B145" s="313">
        <f t="shared" si="63"/>
        <v>129</v>
      </c>
      <c r="C145" s="337">
        <f t="shared" si="61"/>
        <v>-68</v>
      </c>
      <c r="D145" s="338">
        <f t="shared" si="62"/>
        <v>0</v>
      </c>
      <c r="E145" s="339">
        <f t="shared" si="58"/>
        <v>0</v>
      </c>
      <c r="F145" s="310">
        <f t="shared" si="59"/>
        <v>0</v>
      </c>
      <c r="G145" s="340">
        <f t="shared" si="60"/>
        <v>0</v>
      </c>
    </row>
    <row r="146" spans="1:7" x14ac:dyDescent="0.35">
      <c r="A146" s="336"/>
      <c r="B146" s="313">
        <f t="shared" si="63"/>
        <v>130</v>
      </c>
      <c r="C146" s="337">
        <f t="shared" si="61"/>
        <v>-69</v>
      </c>
      <c r="D146" s="338">
        <f t="shared" si="62"/>
        <v>0</v>
      </c>
      <c r="E146" s="339">
        <f t="shared" si="58"/>
        <v>0</v>
      </c>
      <c r="F146" s="310">
        <f t="shared" si="59"/>
        <v>0</v>
      </c>
      <c r="G146" s="340">
        <f t="shared" si="60"/>
        <v>0</v>
      </c>
    </row>
    <row r="147" spans="1:7" x14ac:dyDescent="0.35">
      <c r="A147" s="336"/>
      <c r="B147" s="313">
        <f t="shared" si="63"/>
        <v>131</v>
      </c>
      <c r="C147" s="337">
        <f t="shared" si="61"/>
        <v>-70</v>
      </c>
      <c r="D147" s="338">
        <f t="shared" si="62"/>
        <v>0</v>
      </c>
      <c r="E147" s="339">
        <f t="shared" si="58"/>
        <v>0</v>
      </c>
      <c r="F147" s="310">
        <f t="shared" si="59"/>
        <v>0</v>
      </c>
      <c r="G147" s="340">
        <f t="shared" si="60"/>
        <v>0</v>
      </c>
    </row>
    <row r="148" spans="1:7" x14ac:dyDescent="0.35">
      <c r="A148" s="336"/>
      <c r="B148" s="313">
        <f t="shared" si="63"/>
        <v>132</v>
      </c>
      <c r="C148" s="337">
        <f t="shared" si="61"/>
        <v>-71</v>
      </c>
      <c r="D148" s="338">
        <f t="shared" si="62"/>
        <v>0</v>
      </c>
      <c r="E148" s="339">
        <f t="shared" si="58"/>
        <v>0</v>
      </c>
      <c r="F148" s="310">
        <f t="shared" si="59"/>
        <v>0</v>
      </c>
      <c r="G148" s="340">
        <f t="shared" si="60"/>
        <v>0</v>
      </c>
    </row>
    <row r="149" spans="1:7" x14ac:dyDescent="0.35">
      <c r="A149" s="336">
        <f>+A136+1</f>
        <v>2026</v>
      </c>
      <c r="B149" s="915" t="s">
        <v>15</v>
      </c>
      <c r="C149" s="915"/>
      <c r="D149" s="915"/>
      <c r="E149" s="341">
        <f>SUM(E137:E148)</f>
        <v>0</v>
      </c>
      <c r="F149" s="342">
        <f>SUM(F137:F148)</f>
        <v>0</v>
      </c>
      <c r="G149" s="343">
        <f>SUM(G137:G148)</f>
        <v>0</v>
      </c>
    </row>
    <row r="150" spans="1:7" x14ac:dyDescent="0.35">
      <c r="A150" s="336"/>
      <c r="B150" s="313">
        <f>+B148+1</f>
        <v>133</v>
      </c>
      <c r="C150" s="337">
        <f>+C148-1</f>
        <v>-72</v>
      </c>
      <c r="D150" s="338">
        <f>(D148-G148)*(C148&gt;1)</f>
        <v>0</v>
      </c>
      <c r="E150" s="339">
        <f t="shared" ref="E150:E161" si="64">IF(ISERR(PMT($D$2/100/12,C150,-D150)),0,PMT($D$2/100/12,C150,-D150))</f>
        <v>0</v>
      </c>
      <c r="F150" s="310">
        <f t="shared" ref="F150:F161" si="65">IF(ISERR(+D150*$D$2/12/100)=1,0,D150*$D$2/12/100)</f>
        <v>0</v>
      </c>
      <c r="G150" s="340">
        <f t="shared" ref="G150:G161" si="66">IF(ISERR(+E150-F150)=1,0,E150-F150)</f>
        <v>0</v>
      </c>
    </row>
    <row r="151" spans="1:7" x14ac:dyDescent="0.35">
      <c r="A151" s="336"/>
      <c r="B151" s="313">
        <f>+B150+1</f>
        <v>134</v>
      </c>
      <c r="C151" s="337">
        <f>+C150-1</f>
        <v>-73</v>
      </c>
      <c r="D151" s="338">
        <f>(D150-G150)*(C150&gt;1)</f>
        <v>0</v>
      </c>
      <c r="E151" s="339">
        <f t="shared" si="64"/>
        <v>0</v>
      </c>
      <c r="F151" s="310">
        <f t="shared" si="65"/>
        <v>0</v>
      </c>
      <c r="G151" s="340">
        <f t="shared" si="66"/>
        <v>0</v>
      </c>
    </row>
    <row r="152" spans="1:7" x14ac:dyDescent="0.35">
      <c r="A152" s="336"/>
      <c r="B152" s="313">
        <f>+B151+1</f>
        <v>135</v>
      </c>
      <c r="C152" s="337">
        <f t="shared" ref="C152:C161" si="67">+C151-1</f>
        <v>-74</v>
      </c>
      <c r="D152" s="338">
        <f t="shared" ref="D152:D161" si="68">(D151-G151)*(C151&gt;1)</f>
        <v>0</v>
      </c>
      <c r="E152" s="339">
        <f t="shared" si="64"/>
        <v>0</v>
      </c>
      <c r="F152" s="310">
        <f t="shared" si="65"/>
        <v>0</v>
      </c>
      <c r="G152" s="340">
        <f t="shared" si="66"/>
        <v>0</v>
      </c>
    </row>
    <row r="153" spans="1:7" x14ac:dyDescent="0.35">
      <c r="A153" s="336"/>
      <c r="B153" s="313">
        <f t="shared" ref="B153:B161" si="69">+B152+1</f>
        <v>136</v>
      </c>
      <c r="C153" s="337">
        <f t="shared" si="67"/>
        <v>-75</v>
      </c>
      <c r="D153" s="338">
        <f t="shared" si="68"/>
        <v>0</v>
      </c>
      <c r="E153" s="339">
        <f t="shared" si="64"/>
        <v>0</v>
      </c>
      <c r="F153" s="310">
        <f t="shared" si="65"/>
        <v>0</v>
      </c>
      <c r="G153" s="340">
        <f t="shared" si="66"/>
        <v>0</v>
      </c>
    </row>
    <row r="154" spans="1:7" x14ac:dyDescent="0.35">
      <c r="A154" s="336"/>
      <c r="B154" s="313">
        <f t="shared" si="69"/>
        <v>137</v>
      </c>
      <c r="C154" s="337">
        <f t="shared" si="67"/>
        <v>-76</v>
      </c>
      <c r="D154" s="338">
        <f t="shared" si="68"/>
        <v>0</v>
      </c>
      <c r="E154" s="339">
        <f t="shared" si="64"/>
        <v>0</v>
      </c>
      <c r="F154" s="310">
        <f t="shared" si="65"/>
        <v>0</v>
      </c>
      <c r="G154" s="340">
        <f t="shared" si="66"/>
        <v>0</v>
      </c>
    </row>
    <row r="155" spans="1:7" x14ac:dyDescent="0.35">
      <c r="A155" s="336"/>
      <c r="B155" s="313">
        <f t="shared" si="69"/>
        <v>138</v>
      </c>
      <c r="C155" s="337">
        <f t="shared" si="67"/>
        <v>-77</v>
      </c>
      <c r="D155" s="338">
        <f t="shared" si="68"/>
        <v>0</v>
      </c>
      <c r="E155" s="339">
        <f t="shared" si="64"/>
        <v>0</v>
      </c>
      <c r="F155" s="310">
        <f t="shared" si="65"/>
        <v>0</v>
      </c>
      <c r="G155" s="340">
        <f t="shared" si="66"/>
        <v>0</v>
      </c>
    </row>
    <row r="156" spans="1:7" x14ac:dyDescent="0.35">
      <c r="A156" s="336"/>
      <c r="B156" s="313">
        <f t="shared" si="69"/>
        <v>139</v>
      </c>
      <c r="C156" s="337">
        <f t="shared" si="67"/>
        <v>-78</v>
      </c>
      <c r="D156" s="338">
        <f t="shared" si="68"/>
        <v>0</v>
      </c>
      <c r="E156" s="339">
        <f t="shared" si="64"/>
        <v>0</v>
      </c>
      <c r="F156" s="310">
        <f t="shared" si="65"/>
        <v>0</v>
      </c>
      <c r="G156" s="340">
        <f t="shared" si="66"/>
        <v>0</v>
      </c>
    </row>
    <row r="157" spans="1:7" x14ac:dyDescent="0.35">
      <c r="A157" s="336"/>
      <c r="B157" s="313">
        <f t="shared" si="69"/>
        <v>140</v>
      </c>
      <c r="C157" s="337">
        <f t="shared" si="67"/>
        <v>-79</v>
      </c>
      <c r="D157" s="338">
        <f t="shared" si="68"/>
        <v>0</v>
      </c>
      <c r="E157" s="339">
        <f t="shared" si="64"/>
        <v>0</v>
      </c>
      <c r="F157" s="310">
        <f t="shared" si="65"/>
        <v>0</v>
      </c>
      <c r="G157" s="340">
        <f t="shared" si="66"/>
        <v>0</v>
      </c>
    </row>
    <row r="158" spans="1:7" x14ac:dyDescent="0.35">
      <c r="A158" s="336"/>
      <c r="B158" s="313">
        <f t="shared" si="69"/>
        <v>141</v>
      </c>
      <c r="C158" s="337">
        <f t="shared" si="67"/>
        <v>-80</v>
      </c>
      <c r="D158" s="338">
        <f t="shared" si="68"/>
        <v>0</v>
      </c>
      <c r="E158" s="339">
        <f t="shared" si="64"/>
        <v>0</v>
      </c>
      <c r="F158" s="310">
        <f t="shared" si="65"/>
        <v>0</v>
      </c>
      <c r="G158" s="340">
        <f t="shared" si="66"/>
        <v>0</v>
      </c>
    </row>
    <row r="159" spans="1:7" x14ac:dyDescent="0.35">
      <c r="A159" s="336"/>
      <c r="B159" s="313">
        <f t="shared" si="69"/>
        <v>142</v>
      </c>
      <c r="C159" s="337">
        <f t="shared" si="67"/>
        <v>-81</v>
      </c>
      <c r="D159" s="338">
        <f t="shared" si="68"/>
        <v>0</v>
      </c>
      <c r="E159" s="339">
        <f t="shared" si="64"/>
        <v>0</v>
      </c>
      <c r="F159" s="310">
        <f t="shared" si="65"/>
        <v>0</v>
      </c>
      <c r="G159" s="340">
        <f t="shared" si="66"/>
        <v>0</v>
      </c>
    </row>
    <row r="160" spans="1:7" x14ac:dyDescent="0.35">
      <c r="A160" s="336"/>
      <c r="B160" s="313">
        <f t="shared" si="69"/>
        <v>143</v>
      </c>
      <c r="C160" s="337">
        <f t="shared" si="67"/>
        <v>-82</v>
      </c>
      <c r="D160" s="338">
        <f t="shared" si="68"/>
        <v>0</v>
      </c>
      <c r="E160" s="339">
        <f t="shared" si="64"/>
        <v>0</v>
      </c>
      <c r="F160" s="310">
        <f t="shared" si="65"/>
        <v>0</v>
      </c>
      <c r="G160" s="340">
        <f t="shared" si="66"/>
        <v>0</v>
      </c>
    </row>
    <row r="161" spans="1:7" x14ac:dyDescent="0.35">
      <c r="A161" s="336"/>
      <c r="B161" s="313">
        <f t="shared" si="69"/>
        <v>144</v>
      </c>
      <c r="C161" s="337">
        <f t="shared" si="67"/>
        <v>-83</v>
      </c>
      <c r="D161" s="338">
        <f t="shared" si="68"/>
        <v>0</v>
      </c>
      <c r="E161" s="339">
        <f t="shared" si="64"/>
        <v>0</v>
      </c>
      <c r="F161" s="310">
        <f t="shared" si="65"/>
        <v>0</v>
      </c>
      <c r="G161" s="340">
        <f t="shared" si="66"/>
        <v>0</v>
      </c>
    </row>
    <row r="162" spans="1:7" x14ac:dyDescent="0.35">
      <c r="A162" s="336">
        <f>+A149+1</f>
        <v>2027</v>
      </c>
      <c r="B162" s="915" t="s">
        <v>15</v>
      </c>
      <c r="C162" s="915"/>
      <c r="D162" s="915"/>
      <c r="E162" s="341">
        <f>SUM(E150:E161)</f>
        <v>0</v>
      </c>
      <c r="F162" s="342">
        <f>SUM(F150:F161)</f>
        <v>0</v>
      </c>
      <c r="G162" s="343">
        <f>SUM(G150:G161)</f>
        <v>0</v>
      </c>
    </row>
    <row r="163" spans="1:7" x14ac:dyDescent="0.35">
      <c r="A163" s="336"/>
      <c r="B163" s="313">
        <f>+B161+1</f>
        <v>145</v>
      </c>
      <c r="C163" s="337">
        <f>+C161-1</f>
        <v>-84</v>
      </c>
      <c r="D163" s="338">
        <f>(D161-G161)*(C161&gt;1)</f>
        <v>0</v>
      </c>
      <c r="E163" s="339">
        <f t="shared" ref="E163:E174" si="70">IF(ISERR(PMT($D$2/100/12,C163,-D163)),0,PMT($D$2/100/12,C163,-D163))</f>
        <v>0</v>
      </c>
      <c r="F163" s="310">
        <f t="shared" ref="F163:F174" si="71">IF(ISERR(+D163*$D$2/12/100)=1,0,D163*$D$2/12/100)</f>
        <v>0</v>
      </c>
      <c r="G163" s="340">
        <f t="shared" ref="G163:G174" si="72">IF(ISERR(+E163-F163)=1,0,E163-F163)</f>
        <v>0</v>
      </c>
    </row>
    <row r="164" spans="1:7" x14ac:dyDescent="0.35">
      <c r="A164" s="336"/>
      <c r="B164" s="313">
        <f>+B163+1</f>
        <v>146</v>
      </c>
      <c r="C164" s="337">
        <f>+C163-1</f>
        <v>-85</v>
      </c>
      <c r="D164" s="338">
        <f>(D163-G163)*(C163&gt;1)</f>
        <v>0</v>
      </c>
      <c r="E164" s="339">
        <f t="shared" si="70"/>
        <v>0</v>
      </c>
      <c r="F164" s="310">
        <f t="shared" si="71"/>
        <v>0</v>
      </c>
      <c r="G164" s="340">
        <f t="shared" si="72"/>
        <v>0</v>
      </c>
    </row>
    <row r="165" spans="1:7" x14ac:dyDescent="0.35">
      <c r="A165" s="336"/>
      <c r="B165" s="313">
        <f>+B164+1</f>
        <v>147</v>
      </c>
      <c r="C165" s="337">
        <f t="shared" ref="C165:C174" si="73">+C164-1</f>
        <v>-86</v>
      </c>
      <c r="D165" s="338">
        <f t="shared" ref="D165:D174" si="74">(D164-G164)*(C164&gt;1)</f>
        <v>0</v>
      </c>
      <c r="E165" s="339">
        <f t="shared" si="70"/>
        <v>0</v>
      </c>
      <c r="F165" s="310">
        <f t="shared" si="71"/>
        <v>0</v>
      </c>
      <c r="G165" s="340">
        <f t="shared" si="72"/>
        <v>0</v>
      </c>
    </row>
    <row r="166" spans="1:7" x14ac:dyDescent="0.35">
      <c r="A166" s="336"/>
      <c r="B166" s="313">
        <f t="shared" ref="B166:B174" si="75">+B165+1</f>
        <v>148</v>
      </c>
      <c r="C166" s="337">
        <f t="shared" si="73"/>
        <v>-87</v>
      </c>
      <c r="D166" s="338">
        <f t="shared" si="74"/>
        <v>0</v>
      </c>
      <c r="E166" s="339">
        <f t="shared" si="70"/>
        <v>0</v>
      </c>
      <c r="F166" s="310">
        <f t="shared" si="71"/>
        <v>0</v>
      </c>
      <c r="G166" s="340">
        <f t="shared" si="72"/>
        <v>0</v>
      </c>
    </row>
    <row r="167" spans="1:7" x14ac:dyDescent="0.35">
      <c r="A167" s="336"/>
      <c r="B167" s="313">
        <f t="shared" si="75"/>
        <v>149</v>
      </c>
      <c r="C167" s="337">
        <f t="shared" si="73"/>
        <v>-88</v>
      </c>
      <c r="D167" s="338">
        <f t="shared" si="74"/>
        <v>0</v>
      </c>
      <c r="E167" s="339">
        <f t="shared" si="70"/>
        <v>0</v>
      </c>
      <c r="F167" s="310">
        <f t="shared" si="71"/>
        <v>0</v>
      </c>
      <c r="G167" s="340">
        <f t="shared" si="72"/>
        <v>0</v>
      </c>
    </row>
    <row r="168" spans="1:7" x14ac:dyDescent="0.35">
      <c r="A168" s="336"/>
      <c r="B168" s="313">
        <f t="shared" si="75"/>
        <v>150</v>
      </c>
      <c r="C168" s="337">
        <f t="shared" si="73"/>
        <v>-89</v>
      </c>
      <c r="D168" s="338">
        <f t="shared" si="74"/>
        <v>0</v>
      </c>
      <c r="E168" s="339">
        <f t="shared" si="70"/>
        <v>0</v>
      </c>
      <c r="F168" s="310">
        <f t="shared" si="71"/>
        <v>0</v>
      </c>
      <c r="G168" s="340">
        <f t="shared" si="72"/>
        <v>0</v>
      </c>
    </row>
    <row r="169" spans="1:7" x14ac:dyDescent="0.35">
      <c r="A169" s="336"/>
      <c r="B169" s="313">
        <f t="shared" si="75"/>
        <v>151</v>
      </c>
      <c r="C169" s="337">
        <f t="shared" si="73"/>
        <v>-90</v>
      </c>
      <c r="D169" s="338">
        <f t="shared" si="74"/>
        <v>0</v>
      </c>
      <c r="E169" s="339">
        <f t="shared" si="70"/>
        <v>0</v>
      </c>
      <c r="F169" s="310">
        <f t="shared" si="71"/>
        <v>0</v>
      </c>
      <c r="G169" s="340">
        <f t="shared" si="72"/>
        <v>0</v>
      </c>
    </row>
    <row r="170" spans="1:7" x14ac:dyDescent="0.35">
      <c r="A170" s="336"/>
      <c r="B170" s="313">
        <f t="shared" si="75"/>
        <v>152</v>
      </c>
      <c r="C170" s="337">
        <f t="shared" si="73"/>
        <v>-91</v>
      </c>
      <c r="D170" s="338">
        <f t="shared" si="74"/>
        <v>0</v>
      </c>
      <c r="E170" s="339">
        <f t="shared" si="70"/>
        <v>0</v>
      </c>
      <c r="F170" s="310">
        <f t="shared" si="71"/>
        <v>0</v>
      </c>
      <c r="G170" s="340">
        <f t="shared" si="72"/>
        <v>0</v>
      </c>
    </row>
    <row r="171" spans="1:7" x14ac:dyDescent="0.35">
      <c r="A171" s="336"/>
      <c r="B171" s="313">
        <f t="shared" si="75"/>
        <v>153</v>
      </c>
      <c r="C171" s="337">
        <f t="shared" si="73"/>
        <v>-92</v>
      </c>
      <c r="D171" s="338">
        <f t="shared" si="74"/>
        <v>0</v>
      </c>
      <c r="E171" s="339">
        <f t="shared" si="70"/>
        <v>0</v>
      </c>
      <c r="F171" s="310">
        <f t="shared" si="71"/>
        <v>0</v>
      </c>
      <c r="G171" s="340">
        <f t="shared" si="72"/>
        <v>0</v>
      </c>
    </row>
    <row r="172" spans="1:7" x14ac:dyDescent="0.35">
      <c r="A172" s="336"/>
      <c r="B172" s="313">
        <f t="shared" si="75"/>
        <v>154</v>
      </c>
      <c r="C172" s="337">
        <f t="shared" si="73"/>
        <v>-93</v>
      </c>
      <c r="D172" s="338">
        <f t="shared" si="74"/>
        <v>0</v>
      </c>
      <c r="E172" s="339">
        <f t="shared" si="70"/>
        <v>0</v>
      </c>
      <c r="F172" s="310">
        <f t="shared" si="71"/>
        <v>0</v>
      </c>
      <c r="G172" s="340">
        <f t="shared" si="72"/>
        <v>0</v>
      </c>
    </row>
    <row r="173" spans="1:7" x14ac:dyDescent="0.35">
      <c r="A173" s="336"/>
      <c r="B173" s="313">
        <f t="shared" si="75"/>
        <v>155</v>
      </c>
      <c r="C173" s="337">
        <f t="shared" si="73"/>
        <v>-94</v>
      </c>
      <c r="D173" s="338">
        <f t="shared" si="74"/>
        <v>0</v>
      </c>
      <c r="E173" s="339">
        <f t="shared" si="70"/>
        <v>0</v>
      </c>
      <c r="F173" s="310">
        <f t="shared" si="71"/>
        <v>0</v>
      </c>
      <c r="G173" s="340">
        <f t="shared" si="72"/>
        <v>0</v>
      </c>
    </row>
    <row r="174" spans="1:7" x14ac:dyDescent="0.35">
      <c r="A174" s="336"/>
      <c r="B174" s="313">
        <f t="shared" si="75"/>
        <v>156</v>
      </c>
      <c r="C174" s="337">
        <f t="shared" si="73"/>
        <v>-95</v>
      </c>
      <c r="D174" s="338">
        <f t="shared" si="74"/>
        <v>0</v>
      </c>
      <c r="E174" s="339">
        <f t="shared" si="70"/>
        <v>0</v>
      </c>
      <c r="F174" s="310">
        <f t="shared" si="71"/>
        <v>0</v>
      </c>
      <c r="G174" s="340">
        <f t="shared" si="72"/>
        <v>0</v>
      </c>
    </row>
    <row r="175" spans="1:7" x14ac:dyDescent="0.35">
      <c r="A175" s="336">
        <f>+A162+1</f>
        <v>2028</v>
      </c>
      <c r="B175" s="915" t="s">
        <v>15</v>
      </c>
      <c r="C175" s="915"/>
      <c r="D175" s="915"/>
      <c r="E175" s="341">
        <f>SUM(E163:E174)</f>
        <v>0</v>
      </c>
      <c r="F175" s="342">
        <f>SUM(F163:F174)</f>
        <v>0</v>
      </c>
      <c r="G175" s="343">
        <f>SUM(G163:G174)</f>
        <v>0</v>
      </c>
    </row>
    <row r="176" spans="1:7" x14ac:dyDescent="0.35">
      <c r="A176" s="336"/>
      <c r="B176" s="313">
        <f>+B174+1</f>
        <v>157</v>
      </c>
      <c r="C176" s="337">
        <f>+C174-1</f>
        <v>-96</v>
      </c>
      <c r="D176" s="338">
        <f>(D174-G174)*(C174&gt;1)</f>
        <v>0</v>
      </c>
      <c r="E176" s="339">
        <f t="shared" ref="E176:E187" si="76">IF(ISERR(PMT($D$2/100/12,C176,-D176)),0,PMT($D$2/100/12,C176,-D176))</f>
        <v>0</v>
      </c>
      <c r="F176" s="310">
        <f t="shared" ref="F176:F187" si="77">IF(ISERR(+D176*$D$2/12/100)=1,0,D176*$D$2/12/100)</f>
        <v>0</v>
      </c>
      <c r="G176" s="340">
        <f t="shared" ref="G176:G187" si="78">IF(ISERR(+E176-F176)=1,0,E176-F176)</f>
        <v>0</v>
      </c>
    </row>
    <row r="177" spans="1:7" x14ac:dyDescent="0.35">
      <c r="A177" s="336"/>
      <c r="B177" s="313">
        <f>+B176+1</f>
        <v>158</v>
      </c>
      <c r="C177" s="337">
        <f>+C176-1</f>
        <v>-97</v>
      </c>
      <c r="D177" s="338">
        <f>(D176-G176)*(C176&gt;1)</f>
        <v>0</v>
      </c>
      <c r="E177" s="339">
        <f t="shared" si="76"/>
        <v>0</v>
      </c>
      <c r="F177" s="310">
        <f t="shared" si="77"/>
        <v>0</v>
      </c>
      <c r="G177" s="340">
        <f t="shared" si="78"/>
        <v>0</v>
      </c>
    </row>
    <row r="178" spans="1:7" x14ac:dyDescent="0.35">
      <c r="A178" s="336"/>
      <c r="B178" s="313">
        <f>+B177+1</f>
        <v>159</v>
      </c>
      <c r="C178" s="337">
        <f t="shared" ref="C178:C187" si="79">+C177-1</f>
        <v>-98</v>
      </c>
      <c r="D178" s="338">
        <f t="shared" ref="D178:D187" si="80">(D177-G177)*(C177&gt;1)</f>
        <v>0</v>
      </c>
      <c r="E178" s="339">
        <f t="shared" si="76"/>
        <v>0</v>
      </c>
      <c r="F178" s="310">
        <f t="shared" si="77"/>
        <v>0</v>
      </c>
      <c r="G178" s="340">
        <f t="shared" si="78"/>
        <v>0</v>
      </c>
    </row>
    <row r="179" spans="1:7" x14ac:dyDescent="0.35">
      <c r="A179" s="336"/>
      <c r="B179" s="313">
        <f t="shared" ref="B179:B187" si="81">+B178+1</f>
        <v>160</v>
      </c>
      <c r="C179" s="337">
        <f t="shared" si="79"/>
        <v>-99</v>
      </c>
      <c r="D179" s="338">
        <f t="shared" si="80"/>
        <v>0</v>
      </c>
      <c r="E179" s="339">
        <f t="shared" si="76"/>
        <v>0</v>
      </c>
      <c r="F179" s="310">
        <f t="shared" si="77"/>
        <v>0</v>
      </c>
      <c r="G179" s="340">
        <f t="shared" si="78"/>
        <v>0</v>
      </c>
    </row>
    <row r="180" spans="1:7" x14ac:dyDescent="0.35">
      <c r="A180" s="336"/>
      <c r="B180" s="313">
        <f t="shared" si="81"/>
        <v>161</v>
      </c>
      <c r="C180" s="337">
        <f t="shared" si="79"/>
        <v>-100</v>
      </c>
      <c r="D180" s="338">
        <f t="shared" si="80"/>
        <v>0</v>
      </c>
      <c r="E180" s="339">
        <f t="shared" si="76"/>
        <v>0</v>
      </c>
      <c r="F180" s="310">
        <f t="shared" si="77"/>
        <v>0</v>
      </c>
      <c r="G180" s="340">
        <f t="shared" si="78"/>
        <v>0</v>
      </c>
    </row>
    <row r="181" spans="1:7" x14ac:dyDescent="0.35">
      <c r="A181" s="336"/>
      <c r="B181" s="313">
        <f t="shared" si="81"/>
        <v>162</v>
      </c>
      <c r="C181" s="337">
        <f t="shared" si="79"/>
        <v>-101</v>
      </c>
      <c r="D181" s="338">
        <f t="shared" si="80"/>
        <v>0</v>
      </c>
      <c r="E181" s="339">
        <f t="shared" si="76"/>
        <v>0</v>
      </c>
      <c r="F181" s="310">
        <f t="shared" si="77"/>
        <v>0</v>
      </c>
      <c r="G181" s="340">
        <f t="shared" si="78"/>
        <v>0</v>
      </c>
    </row>
    <row r="182" spans="1:7" x14ac:dyDescent="0.35">
      <c r="A182" s="336"/>
      <c r="B182" s="313">
        <f t="shared" si="81"/>
        <v>163</v>
      </c>
      <c r="C182" s="337">
        <f t="shared" si="79"/>
        <v>-102</v>
      </c>
      <c r="D182" s="338">
        <f t="shared" si="80"/>
        <v>0</v>
      </c>
      <c r="E182" s="339">
        <f t="shared" si="76"/>
        <v>0</v>
      </c>
      <c r="F182" s="310">
        <f t="shared" si="77"/>
        <v>0</v>
      </c>
      <c r="G182" s="340">
        <f t="shared" si="78"/>
        <v>0</v>
      </c>
    </row>
    <row r="183" spans="1:7" x14ac:dyDescent="0.35">
      <c r="A183" s="336"/>
      <c r="B183" s="313">
        <f t="shared" si="81"/>
        <v>164</v>
      </c>
      <c r="C183" s="337">
        <f t="shared" si="79"/>
        <v>-103</v>
      </c>
      <c r="D183" s="338">
        <f t="shared" si="80"/>
        <v>0</v>
      </c>
      <c r="E183" s="339">
        <f t="shared" si="76"/>
        <v>0</v>
      </c>
      <c r="F183" s="310">
        <f t="shared" si="77"/>
        <v>0</v>
      </c>
      <c r="G183" s="340">
        <f t="shared" si="78"/>
        <v>0</v>
      </c>
    </row>
    <row r="184" spans="1:7" x14ac:dyDescent="0.35">
      <c r="A184" s="336"/>
      <c r="B184" s="313">
        <f t="shared" si="81"/>
        <v>165</v>
      </c>
      <c r="C184" s="337">
        <f t="shared" si="79"/>
        <v>-104</v>
      </c>
      <c r="D184" s="338">
        <f t="shared" si="80"/>
        <v>0</v>
      </c>
      <c r="E184" s="339">
        <f t="shared" si="76"/>
        <v>0</v>
      </c>
      <c r="F184" s="310">
        <f t="shared" si="77"/>
        <v>0</v>
      </c>
      <c r="G184" s="340">
        <f t="shared" si="78"/>
        <v>0</v>
      </c>
    </row>
    <row r="185" spans="1:7" x14ac:dyDescent="0.35">
      <c r="A185" s="336"/>
      <c r="B185" s="313">
        <f t="shared" si="81"/>
        <v>166</v>
      </c>
      <c r="C185" s="337">
        <f t="shared" si="79"/>
        <v>-105</v>
      </c>
      <c r="D185" s="338">
        <f t="shared" si="80"/>
        <v>0</v>
      </c>
      <c r="E185" s="339">
        <f t="shared" si="76"/>
        <v>0</v>
      </c>
      <c r="F185" s="310">
        <f t="shared" si="77"/>
        <v>0</v>
      </c>
      <c r="G185" s="340">
        <f t="shared" si="78"/>
        <v>0</v>
      </c>
    </row>
    <row r="186" spans="1:7" x14ac:dyDescent="0.35">
      <c r="A186" s="336"/>
      <c r="B186" s="313">
        <f t="shared" si="81"/>
        <v>167</v>
      </c>
      <c r="C186" s="337">
        <f t="shared" si="79"/>
        <v>-106</v>
      </c>
      <c r="D186" s="338">
        <f t="shared" si="80"/>
        <v>0</v>
      </c>
      <c r="E186" s="339">
        <f t="shared" si="76"/>
        <v>0</v>
      </c>
      <c r="F186" s="310">
        <f t="shared" si="77"/>
        <v>0</v>
      </c>
      <c r="G186" s="340">
        <f t="shared" si="78"/>
        <v>0</v>
      </c>
    </row>
    <row r="187" spans="1:7" x14ac:dyDescent="0.35">
      <c r="A187" s="336"/>
      <c r="B187" s="313">
        <f t="shared" si="81"/>
        <v>168</v>
      </c>
      <c r="C187" s="337">
        <f t="shared" si="79"/>
        <v>-107</v>
      </c>
      <c r="D187" s="338">
        <f t="shared" si="80"/>
        <v>0</v>
      </c>
      <c r="E187" s="339">
        <f t="shared" si="76"/>
        <v>0</v>
      </c>
      <c r="F187" s="310">
        <f t="shared" si="77"/>
        <v>0</v>
      </c>
      <c r="G187" s="340">
        <f t="shared" si="78"/>
        <v>0</v>
      </c>
    </row>
    <row r="188" spans="1:7" x14ac:dyDescent="0.35">
      <c r="A188" s="336">
        <f>+A175+1</f>
        <v>2029</v>
      </c>
      <c r="B188" s="915" t="s">
        <v>15</v>
      </c>
      <c r="C188" s="915"/>
      <c r="D188" s="915"/>
      <c r="E188" s="341">
        <f>SUM(E176:E187)</f>
        <v>0</v>
      </c>
      <c r="F188" s="342">
        <f>SUM(F176:F187)</f>
        <v>0</v>
      </c>
      <c r="G188" s="343">
        <f>SUM(G176:G187)</f>
        <v>0</v>
      </c>
    </row>
    <row r="189" spans="1:7" x14ac:dyDescent="0.35">
      <c r="A189" s="336"/>
      <c r="B189" s="313">
        <f>+B187+1</f>
        <v>169</v>
      </c>
      <c r="C189" s="337">
        <f>+C187-1</f>
        <v>-108</v>
      </c>
      <c r="D189" s="338">
        <f>(D187-G187)*(C187&gt;1)</f>
        <v>0</v>
      </c>
      <c r="E189" s="339">
        <f t="shared" ref="E189:E200" si="82">IF(ISERR(PMT($D$2/100/12,C189,-D189)),0,PMT($D$2/100/12,C189,-D189))</f>
        <v>0</v>
      </c>
      <c r="F189" s="310">
        <f t="shared" ref="F189:F200" si="83">IF(ISERR(+D189*$D$2/12/100)=1,0,D189*$D$2/12/100)</f>
        <v>0</v>
      </c>
      <c r="G189" s="340">
        <f t="shared" ref="G189:G200" si="84">IF(ISERR(+E189-F189)=1,0,E189-F189)</f>
        <v>0</v>
      </c>
    </row>
    <row r="190" spans="1:7" x14ac:dyDescent="0.35">
      <c r="A190" s="336"/>
      <c r="B190" s="313">
        <f>+B189+1</f>
        <v>170</v>
      </c>
      <c r="C190" s="337">
        <f>+C189-1</f>
        <v>-109</v>
      </c>
      <c r="D190" s="338">
        <f>(D189-G189)*(C189&gt;1)</f>
        <v>0</v>
      </c>
      <c r="E190" s="339">
        <f t="shared" si="82"/>
        <v>0</v>
      </c>
      <c r="F190" s="310">
        <f t="shared" si="83"/>
        <v>0</v>
      </c>
      <c r="G190" s="340">
        <f t="shared" si="84"/>
        <v>0</v>
      </c>
    </row>
    <row r="191" spans="1:7" x14ac:dyDescent="0.35">
      <c r="A191" s="336"/>
      <c r="B191" s="313">
        <f>+B190+1</f>
        <v>171</v>
      </c>
      <c r="C191" s="337">
        <f t="shared" ref="C191:C200" si="85">+C190-1</f>
        <v>-110</v>
      </c>
      <c r="D191" s="338">
        <f t="shared" ref="D191:D200" si="86">(D190-G190)*(C190&gt;1)</f>
        <v>0</v>
      </c>
      <c r="E191" s="339">
        <f t="shared" si="82"/>
        <v>0</v>
      </c>
      <c r="F191" s="310">
        <f t="shared" si="83"/>
        <v>0</v>
      </c>
      <c r="G191" s="340">
        <f t="shared" si="84"/>
        <v>0</v>
      </c>
    </row>
    <row r="192" spans="1:7" x14ac:dyDescent="0.35">
      <c r="A192" s="336"/>
      <c r="B192" s="313">
        <f t="shared" ref="B192:B200" si="87">+B191+1</f>
        <v>172</v>
      </c>
      <c r="C192" s="337">
        <f t="shared" si="85"/>
        <v>-111</v>
      </c>
      <c r="D192" s="338">
        <f t="shared" si="86"/>
        <v>0</v>
      </c>
      <c r="E192" s="339">
        <f t="shared" si="82"/>
        <v>0</v>
      </c>
      <c r="F192" s="310">
        <f t="shared" si="83"/>
        <v>0</v>
      </c>
      <c r="G192" s="340">
        <f t="shared" si="84"/>
        <v>0</v>
      </c>
    </row>
    <row r="193" spans="1:7" x14ac:dyDescent="0.35">
      <c r="A193" s="336"/>
      <c r="B193" s="313">
        <f t="shared" si="87"/>
        <v>173</v>
      </c>
      <c r="C193" s="337">
        <f t="shared" si="85"/>
        <v>-112</v>
      </c>
      <c r="D193" s="338">
        <f t="shared" si="86"/>
        <v>0</v>
      </c>
      <c r="E193" s="339">
        <f t="shared" si="82"/>
        <v>0</v>
      </c>
      <c r="F193" s="310">
        <f t="shared" si="83"/>
        <v>0</v>
      </c>
      <c r="G193" s="340">
        <f t="shared" si="84"/>
        <v>0</v>
      </c>
    </row>
    <row r="194" spans="1:7" x14ac:dyDescent="0.35">
      <c r="A194" s="336"/>
      <c r="B194" s="313">
        <f t="shared" si="87"/>
        <v>174</v>
      </c>
      <c r="C194" s="337">
        <f t="shared" si="85"/>
        <v>-113</v>
      </c>
      <c r="D194" s="338">
        <f t="shared" si="86"/>
        <v>0</v>
      </c>
      <c r="E194" s="339">
        <f t="shared" si="82"/>
        <v>0</v>
      </c>
      <c r="F194" s="310">
        <f t="shared" si="83"/>
        <v>0</v>
      </c>
      <c r="G194" s="340">
        <f t="shared" si="84"/>
        <v>0</v>
      </c>
    </row>
    <row r="195" spans="1:7" x14ac:dyDescent="0.35">
      <c r="A195" s="336"/>
      <c r="B195" s="313">
        <f t="shared" si="87"/>
        <v>175</v>
      </c>
      <c r="C195" s="337">
        <f t="shared" si="85"/>
        <v>-114</v>
      </c>
      <c r="D195" s="338">
        <f t="shared" si="86"/>
        <v>0</v>
      </c>
      <c r="E195" s="339">
        <f t="shared" si="82"/>
        <v>0</v>
      </c>
      <c r="F195" s="310">
        <f t="shared" si="83"/>
        <v>0</v>
      </c>
      <c r="G195" s="340">
        <f t="shared" si="84"/>
        <v>0</v>
      </c>
    </row>
    <row r="196" spans="1:7" x14ac:dyDescent="0.35">
      <c r="A196" s="336"/>
      <c r="B196" s="313">
        <f t="shared" si="87"/>
        <v>176</v>
      </c>
      <c r="C196" s="337">
        <f t="shared" si="85"/>
        <v>-115</v>
      </c>
      <c r="D196" s="338">
        <f t="shared" si="86"/>
        <v>0</v>
      </c>
      <c r="E196" s="339">
        <f t="shared" si="82"/>
        <v>0</v>
      </c>
      <c r="F196" s="310">
        <f t="shared" si="83"/>
        <v>0</v>
      </c>
      <c r="G196" s="340">
        <f t="shared" si="84"/>
        <v>0</v>
      </c>
    </row>
    <row r="197" spans="1:7" x14ac:dyDescent="0.35">
      <c r="A197" s="336"/>
      <c r="B197" s="313">
        <f t="shared" si="87"/>
        <v>177</v>
      </c>
      <c r="C197" s="337">
        <f t="shared" si="85"/>
        <v>-116</v>
      </c>
      <c r="D197" s="338">
        <f t="shared" si="86"/>
        <v>0</v>
      </c>
      <c r="E197" s="339">
        <f t="shared" si="82"/>
        <v>0</v>
      </c>
      <c r="F197" s="310">
        <f t="shared" si="83"/>
        <v>0</v>
      </c>
      <c r="G197" s="340">
        <f t="shared" si="84"/>
        <v>0</v>
      </c>
    </row>
    <row r="198" spans="1:7" x14ac:dyDescent="0.35">
      <c r="A198" s="336"/>
      <c r="B198" s="313">
        <f t="shared" si="87"/>
        <v>178</v>
      </c>
      <c r="C198" s="337">
        <f t="shared" si="85"/>
        <v>-117</v>
      </c>
      <c r="D198" s="338">
        <f t="shared" si="86"/>
        <v>0</v>
      </c>
      <c r="E198" s="339">
        <f t="shared" si="82"/>
        <v>0</v>
      </c>
      <c r="F198" s="310">
        <f t="shared" si="83"/>
        <v>0</v>
      </c>
      <c r="G198" s="340">
        <f t="shared" si="84"/>
        <v>0</v>
      </c>
    </row>
    <row r="199" spans="1:7" x14ac:dyDescent="0.35">
      <c r="A199" s="336"/>
      <c r="B199" s="313">
        <f t="shared" si="87"/>
        <v>179</v>
      </c>
      <c r="C199" s="337">
        <f t="shared" si="85"/>
        <v>-118</v>
      </c>
      <c r="D199" s="338">
        <f t="shared" si="86"/>
        <v>0</v>
      </c>
      <c r="E199" s="339">
        <f t="shared" si="82"/>
        <v>0</v>
      </c>
      <c r="F199" s="310">
        <f t="shared" si="83"/>
        <v>0</v>
      </c>
      <c r="G199" s="340">
        <f t="shared" si="84"/>
        <v>0</v>
      </c>
    </row>
    <row r="200" spans="1:7" x14ac:dyDescent="0.35">
      <c r="A200" s="336"/>
      <c r="B200" s="313">
        <f t="shared" si="87"/>
        <v>180</v>
      </c>
      <c r="C200" s="337">
        <f t="shared" si="85"/>
        <v>-119</v>
      </c>
      <c r="D200" s="338">
        <f t="shared" si="86"/>
        <v>0</v>
      </c>
      <c r="E200" s="339">
        <f t="shared" si="82"/>
        <v>0</v>
      </c>
      <c r="F200" s="310">
        <f t="shared" si="83"/>
        <v>0</v>
      </c>
      <c r="G200" s="340">
        <f t="shared" si="84"/>
        <v>0</v>
      </c>
    </row>
    <row r="201" spans="1:7" x14ac:dyDescent="0.35">
      <c r="A201" s="336">
        <f>+A188+1</f>
        <v>2030</v>
      </c>
      <c r="B201" s="915" t="s">
        <v>15</v>
      </c>
      <c r="C201" s="915"/>
      <c r="D201" s="915"/>
      <c r="E201" s="341">
        <f>SUM(E189:E200)</f>
        <v>0</v>
      </c>
      <c r="F201" s="342">
        <f>SUM(F189:F200)</f>
        <v>0</v>
      </c>
      <c r="G201" s="343">
        <f>SUM(G189:G200)</f>
        <v>0</v>
      </c>
    </row>
    <row r="202" spans="1:7" x14ac:dyDescent="0.35">
      <c r="A202" s="336"/>
      <c r="B202" s="313">
        <f>+B200+1</f>
        <v>181</v>
      </c>
      <c r="C202" s="337">
        <f>+C200-1</f>
        <v>-120</v>
      </c>
      <c r="D202" s="338">
        <f>(D200-G200)*(C200&gt;1)</f>
        <v>0</v>
      </c>
      <c r="E202" s="339">
        <f t="shared" ref="E202:E213" si="88">IF(ISERR(PMT($D$2/100/12,C202,-D202)),0,PMT($D$2/100/12,C202,-D202))</f>
        <v>0</v>
      </c>
      <c r="F202" s="310">
        <f t="shared" ref="F202:F213" si="89">IF(ISERR(+D202*$D$2/12/100)=1,0,D202*$D$2/12/100)</f>
        <v>0</v>
      </c>
      <c r="G202" s="340">
        <f t="shared" ref="G202:G213" si="90">IF(ISERR(+E202-F202)=1,0,E202-F202)</f>
        <v>0</v>
      </c>
    </row>
    <row r="203" spans="1:7" x14ac:dyDescent="0.35">
      <c r="A203" s="336"/>
      <c r="B203" s="313">
        <f>+B202+1</f>
        <v>182</v>
      </c>
      <c r="C203" s="337">
        <f>+C202-1</f>
        <v>-121</v>
      </c>
      <c r="D203" s="338">
        <f>(D202-G202)*(C202&gt;1)</f>
        <v>0</v>
      </c>
      <c r="E203" s="339">
        <f t="shared" si="88"/>
        <v>0</v>
      </c>
      <c r="F203" s="310">
        <f t="shared" si="89"/>
        <v>0</v>
      </c>
      <c r="G203" s="340">
        <f t="shared" si="90"/>
        <v>0</v>
      </c>
    </row>
    <row r="204" spans="1:7" x14ac:dyDescent="0.35">
      <c r="A204" s="336"/>
      <c r="B204" s="313">
        <f>+B203+1</f>
        <v>183</v>
      </c>
      <c r="C204" s="337">
        <f t="shared" ref="C204:C213" si="91">+C203-1</f>
        <v>-122</v>
      </c>
      <c r="D204" s="338">
        <f t="shared" ref="D204:D213" si="92">(D203-G203)*(C203&gt;1)</f>
        <v>0</v>
      </c>
      <c r="E204" s="339">
        <f t="shared" si="88"/>
        <v>0</v>
      </c>
      <c r="F204" s="310">
        <f t="shared" si="89"/>
        <v>0</v>
      </c>
      <c r="G204" s="340">
        <f t="shared" si="90"/>
        <v>0</v>
      </c>
    </row>
    <row r="205" spans="1:7" x14ac:dyDescent="0.35">
      <c r="A205" s="336"/>
      <c r="B205" s="313">
        <f t="shared" ref="B205:B213" si="93">+B204+1</f>
        <v>184</v>
      </c>
      <c r="C205" s="337">
        <f t="shared" si="91"/>
        <v>-123</v>
      </c>
      <c r="D205" s="338">
        <f t="shared" si="92"/>
        <v>0</v>
      </c>
      <c r="E205" s="339">
        <f t="shared" si="88"/>
        <v>0</v>
      </c>
      <c r="F205" s="310">
        <f t="shared" si="89"/>
        <v>0</v>
      </c>
      <c r="G205" s="340">
        <f t="shared" si="90"/>
        <v>0</v>
      </c>
    </row>
    <row r="206" spans="1:7" x14ac:dyDescent="0.35">
      <c r="A206" s="336"/>
      <c r="B206" s="313">
        <f t="shared" si="93"/>
        <v>185</v>
      </c>
      <c r="C206" s="337">
        <f t="shared" si="91"/>
        <v>-124</v>
      </c>
      <c r="D206" s="338">
        <f t="shared" si="92"/>
        <v>0</v>
      </c>
      <c r="E206" s="339">
        <f t="shared" si="88"/>
        <v>0</v>
      </c>
      <c r="F206" s="310">
        <f t="shared" si="89"/>
        <v>0</v>
      </c>
      <c r="G206" s="340">
        <f t="shared" si="90"/>
        <v>0</v>
      </c>
    </row>
    <row r="207" spans="1:7" x14ac:dyDescent="0.35">
      <c r="A207" s="336"/>
      <c r="B207" s="313">
        <f t="shared" si="93"/>
        <v>186</v>
      </c>
      <c r="C207" s="337">
        <f t="shared" si="91"/>
        <v>-125</v>
      </c>
      <c r="D207" s="338">
        <f t="shared" si="92"/>
        <v>0</v>
      </c>
      <c r="E207" s="339">
        <f t="shared" si="88"/>
        <v>0</v>
      </c>
      <c r="F207" s="310">
        <f t="shared" si="89"/>
        <v>0</v>
      </c>
      <c r="G207" s="340">
        <f t="shared" si="90"/>
        <v>0</v>
      </c>
    </row>
    <row r="208" spans="1:7" x14ac:dyDescent="0.35">
      <c r="A208" s="336"/>
      <c r="B208" s="313">
        <f t="shared" si="93"/>
        <v>187</v>
      </c>
      <c r="C208" s="337">
        <f t="shared" si="91"/>
        <v>-126</v>
      </c>
      <c r="D208" s="338">
        <f t="shared" si="92"/>
        <v>0</v>
      </c>
      <c r="E208" s="339">
        <f t="shared" si="88"/>
        <v>0</v>
      </c>
      <c r="F208" s="310">
        <f t="shared" si="89"/>
        <v>0</v>
      </c>
      <c r="G208" s="340">
        <f t="shared" si="90"/>
        <v>0</v>
      </c>
    </row>
    <row r="209" spans="1:7" x14ac:dyDescent="0.35">
      <c r="A209" s="336"/>
      <c r="B209" s="313">
        <f t="shared" si="93"/>
        <v>188</v>
      </c>
      <c r="C209" s="337">
        <f t="shared" si="91"/>
        <v>-127</v>
      </c>
      <c r="D209" s="338">
        <f t="shared" si="92"/>
        <v>0</v>
      </c>
      <c r="E209" s="339">
        <f t="shared" si="88"/>
        <v>0</v>
      </c>
      <c r="F209" s="310">
        <f t="shared" si="89"/>
        <v>0</v>
      </c>
      <c r="G209" s="340">
        <f t="shared" si="90"/>
        <v>0</v>
      </c>
    </row>
    <row r="210" spans="1:7" x14ac:dyDescent="0.35">
      <c r="A210" s="336"/>
      <c r="B210" s="313">
        <f t="shared" si="93"/>
        <v>189</v>
      </c>
      <c r="C210" s="337">
        <f t="shared" si="91"/>
        <v>-128</v>
      </c>
      <c r="D210" s="338">
        <f t="shared" si="92"/>
        <v>0</v>
      </c>
      <c r="E210" s="339">
        <f t="shared" si="88"/>
        <v>0</v>
      </c>
      <c r="F210" s="310">
        <f t="shared" si="89"/>
        <v>0</v>
      </c>
      <c r="G210" s="340">
        <f t="shared" si="90"/>
        <v>0</v>
      </c>
    </row>
    <row r="211" spans="1:7" x14ac:dyDescent="0.35">
      <c r="A211" s="336"/>
      <c r="B211" s="313">
        <f t="shared" si="93"/>
        <v>190</v>
      </c>
      <c r="C211" s="337">
        <f t="shared" si="91"/>
        <v>-129</v>
      </c>
      <c r="D211" s="338">
        <f t="shared" si="92"/>
        <v>0</v>
      </c>
      <c r="E211" s="339">
        <f t="shared" si="88"/>
        <v>0</v>
      </c>
      <c r="F211" s="310">
        <f t="shared" si="89"/>
        <v>0</v>
      </c>
      <c r="G211" s="340">
        <f t="shared" si="90"/>
        <v>0</v>
      </c>
    </row>
    <row r="212" spans="1:7" x14ac:dyDescent="0.35">
      <c r="A212" s="336"/>
      <c r="B212" s="313">
        <f t="shared" si="93"/>
        <v>191</v>
      </c>
      <c r="C212" s="337">
        <f t="shared" si="91"/>
        <v>-130</v>
      </c>
      <c r="D212" s="338">
        <f t="shared" si="92"/>
        <v>0</v>
      </c>
      <c r="E212" s="339">
        <f t="shared" si="88"/>
        <v>0</v>
      </c>
      <c r="F212" s="310">
        <f t="shared" si="89"/>
        <v>0</v>
      </c>
      <c r="G212" s="340">
        <f t="shared" si="90"/>
        <v>0</v>
      </c>
    </row>
    <row r="213" spans="1:7" x14ac:dyDescent="0.35">
      <c r="A213" s="336"/>
      <c r="B213" s="313">
        <f t="shared" si="93"/>
        <v>192</v>
      </c>
      <c r="C213" s="337">
        <f t="shared" si="91"/>
        <v>-131</v>
      </c>
      <c r="D213" s="338">
        <f t="shared" si="92"/>
        <v>0</v>
      </c>
      <c r="E213" s="339">
        <f t="shared" si="88"/>
        <v>0</v>
      </c>
      <c r="F213" s="310">
        <f t="shared" si="89"/>
        <v>0</v>
      </c>
      <c r="G213" s="340">
        <f t="shared" si="90"/>
        <v>0</v>
      </c>
    </row>
    <row r="214" spans="1:7" x14ac:dyDescent="0.35">
      <c r="A214" s="336">
        <f>+A201+1</f>
        <v>2031</v>
      </c>
      <c r="B214" s="915" t="s">
        <v>15</v>
      </c>
      <c r="C214" s="915"/>
      <c r="D214" s="915"/>
      <c r="E214" s="341">
        <f>SUM(E202:E213)</f>
        <v>0</v>
      </c>
      <c r="F214" s="342">
        <f>SUM(F202:F213)</f>
        <v>0</v>
      </c>
      <c r="G214" s="343">
        <f>SUM(G202:G213)</f>
        <v>0</v>
      </c>
    </row>
    <row r="215" spans="1:7" x14ac:dyDescent="0.35">
      <c r="A215" s="336"/>
      <c r="B215" s="313">
        <f>+B213+1</f>
        <v>193</v>
      </c>
      <c r="C215" s="337">
        <f>+C213-1</f>
        <v>-132</v>
      </c>
      <c r="D215" s="338">
        <f>(D213-G213)*(C213&gt;1)</f>
        <v>0</v>
      </c>
      <c r="E215" s="339">
        <f t="shared" ref="E215:E226" si="94">IF(ISERR(PMT($D$2/100/12,C215,-D215)),0,PMT($D$2/100/12,C215,-D215))</f>
        <v>0</v>
      </c>
      <c r="F215" s="310">
        <f t="shared" ref="F215:F226" si="95">IF(ISERR(+D215*$D$2/12/100)=1,0,D215*$D$2/12/100)</f>
        <v>0</v>
      </c>
      <c r="G215" s="340">
        <f t="shared" ref="G215:G226" si="96">IF(ISERR(+E215-F215)=1,0,E215-F215)</f>
        <v>0</v>
      </c>
    </row>
    <row r="216" spans="1:7" x14ac:dyDescent="0.35">
      <c r="A216" s="336"/>
      <c r="B216" s="313">
        <f>+B215+1</f>
        <v>194</v>
      </c>
      <c r="C216" s="337">
        <f>+C215-1</f>
        <v>-133</v>
      </c>
      <c r="D216" s="338">
        <f>(D215-G215)*(C215&gt;1)</f>
        <v>0</v>
      </c>
      <c r="E216" s="339">
        <f t="shared" si="94"/>
        <v>0</v>
      </c>
      <c r="F216" s="310">
        <f t="shared" si="95"/>
        <v>0</v>
      </c>
      <c r="G216" s="340">
        <f t="shared" si="96"/>
        <v>0</v>
      </c>
    </row>
    <row r="217" spans="1:7" x14ac:dyDescent="0.35">
      <c r="A217" s="336"/>
      <c r="B217" s="313">
        <f>+B216+1</f>
        <v>195</v>
      </c>
      <c r="C217" s="337">
        <f t="shared" ref="C217:C226" si="97">+C216-1</f>
        <v>-134</v>
      </c>
      <c r="D217" s="338">
        <f t="shared" ref="D217:D226" si="98">(D216-G216)*(C216&gt;1)</f>
        <v>0</v>
      </c>
      <c r="E217" s="339">
        <f t="shared" si="94"/>
        <v>0</v>
      </c>
      <c r="F217" s="310">
        <f t="shared" si="95"/>
        <v>0</v>
      </c>
      <c r="G217" s="340">
        <f t="shared" si="96"/>
        <v>0</v>
      </c>
    </row>
    <row r="218" spans="1:7" x14ac:dyDescent="0.35">
      <c r="A218" s="336"/>
      <c r="B218" s="313">
        <f t="shared" ref="B218:B226" si="99">+B217+1</f>
        <v>196</v>
      </c>
      <c r="C218" s="337">
        <f t="shared" si="97"/>
        <v>-135</v>
      </c>
      <c r="D218" s="338">
        <f t="shared" si="98"/>
        <v>0</v>
      </c>
      <c r="E218" s="339">
        <f t="shared" si="94"/>
        <v>0</v>
      </c>
      <c r="F218" s="310">
        <f t="shared" si="95"/>
        <v>0</v>
      </c>
      <c r="G218" s="340">
        <f t="shared" si="96"/>
        <v>0</v>
      </c>
    </row>
    <row r="219" spans="1:7" x14ac:dyDescent="0.35">
      <c r="A219" s="336"/>
      <c r="B219" s="313">
        <f t="shared" si="99"/>
        <v>197</v>
      </c>
      <c r="C219" s="337">
        <f t="shared" si="97"/>
        <v>-136</v>
      </c>
      <c r="D219" s="338">
        <f t="shared" si="98"/>
        <v>0</v>
      </c>
      <c r="E219" s="339">
        <f t="shared" si="94"/>
        <v>0</v>
      </c>
      <c r="F219" s="310">
        <f t="shared" si="95"/>
        <v>0</v>
      </c>
      <c r="G219" s="340">
        <f t="shared" si="96"/>
        <v>0</v>
      </c>
    </row>
    <row r="220" spans="1:7" x14ac:dyDescent="0.35">
      <c r="A220" s="336"/>
      <c r="B220" s="313">
        <f t="shared" si="99"/>
        <v>198</v>
      </c>
      <c r="C220" s="337">
        <f t="shared" si="97"/>
        <v>-137</v>
      </c>
      <c r="D220" s="338">
        <f t="shared" si="98"/>
        <v>0</v>
      </c>
      <c r="E220" s="339">
        <f t="shared" si="94"/>
        <v>0</v>
      </c>
      <c r="F220" s="310">
        <f t="shared" si="95"/>
        <v>0</v>
      </c>
      <c r="G220" s="340">
        <f t="shared" si="96"/>
        <v>0</v>
      </c>
    </row>
    <row r="221" spans="1:7" x14ac:dyDescent="0.35">
      <c r="A221" s="336"/>
      <c r="B221" s="313">
        <f t="shared" si="99"/>
        <v>199</v>
      </c>
      <c r="C221" s="337">
        <f t="shared" si="97"/>
        <v>-138</v>
      </c>
      <c r="D221" s="338">
        <f t="shared" si="98"/>
        <v>0</v>
      </c>
      <c r="E221" s="339">
        <f t="shared" si="94"/>
        <v>0</v>
      </c>
      <c r="F221" s="310">
        <f t="shared" si="95"/>
        <v>0</v>
      </c>
      <c r="G221" s="340">
        <f t="shared" si="96"/>
        <v>0</v>
      </c>
    </row>
    <row r="222" spans="1:7" x14ac:dyDescent="0.35">
      <c r="A222" s="336"/>
      <c r="B222" s="313">
        <f t="shared" si="99"/>
        <v>200</v>
      </c>
      <c r="C222" s="337">
        <f t="shared" si="97"/>
        <v>-139</v>
      </c>
      <c r="D222" s="338">
        <f t="shared" si="98"/>
        <v>0</v>
      </c>
      <c r="E222" s="339">
        <f t="shared" si="94"/>
        <v>0</v>
      </c>
      <c r="F222" s="310">
        <f t="shared" si="95"/>
        <v>0</v>
      </c>
      <c r="G222" s="340">
        <f t="shared" si="96"/>
        <v>0</v>
      </c>
    </row>
    <row r="223" spans="1:7" x14ac:dyDescent="0.35">
      <c r="A223" s="336"/>
      <c r="B223" s="313">
        <f t="shared" si="99"/>
        <v>201</v>
      </c>
      <c r="C223" s="337">
        <f t="shared" si="97"/>
        <v>-140</v>
      </c>
      <c r="D223" s="338">
        <f t="shared" si="98"/>
        <v>0</v>
      </c>
      <c r="E223" s="339">
        <f t="shared" si="94"/>
        <v>0</v>
      </c>
      <c r="F223" s="310">
        <f t="shared" si="95"/>
        <v>0</v>
      </c>
      <c r="G223" s="340">
        <f t="shared" si="96"/>
        <v>0</v>
      </c>
    </row>
    <row r="224" spans="1:7" x14ac:dyDescent="0.35">
      <c r="A224" s="336"/>
      <c r="B224" s="313">
        <f t="shared" si="99"/>
        <v>202</v>
      </c>
      <c r="C224" s="337">
        <f t="shared" si="97"/>
        <v>-141</v>
      </c>
      <c r="D224" s="338">
        <f t="shared" si="98"/>
        <v>0</v>
      </c>
      <c r="E224" s="339">
        <f t="shared" si="94"/>
        <v>0</v>
      </c>
      <c r="F224" s="310">
        <f t="shared" si="95"/>
        <v>0</v>
      </c>
      <c r="G224" s="340">
        <f t="shared" si="96"/>
        <v>0</v>
      </c>
    </row>
    <row r="225" spans="1:7" x14ac:dyDescent="0.35">
      <c r="A225" s="336"/>
      <c r="B225" s="313">
        <f t="shared" si="99"/>
        <v>203</v>
      </c>
      <c r="C225" s="337">
        <f t="shared" si="97"/>
        <v>-142</v>
      </c>
      <c r="D225" s="338">
        <f t="shared" si="98"/>
        <v>0</v>
      </c>
      <c r="E225" s="339">
        <f t="shared" si="94"/>
        <v>0</v>
      </c>
      <c r="F225" s="310">
        <f t="shared" si="95"/>
        <v>0</v>
      </c>
      <c r="G225" s="340">
        <f t="shared" si="96"/>
        <v>0</v>
      </c>
    </row>
    <row r="226" spans="1:7" x14ac:dyDescent="0.35">
      <c r="A226" s="336"/>
      <c r="B226" s="313">
        <f t="shared" si="99"/>
        <v>204</v>
      </c>
      <c r="C226" s="337">
        <f t="shared" si="97"/>
        <v>-143</v>
      </c>
      <c r="D226" s="338">
        <f t="shared" si="98"/>
        <v>0</v>
      </c>
      <c r="E226" s="339">
        <f t="shared" si="94"/>
        <v>0</v>
      </c>
      <c r="F226" s="310">
        <f t="shared" si="95"/>
        <v>0</v>
      </c>
      <c r="G226" s="340">
        <f t="shared" si="96"/>
        <v>0</v>
      </c>
    </row>
    <row r="227" spans="1:7" x14ac:dyDescent="0.35">
      <c r="A227" s="336">
        <f>+A214+1</f>
        <v>2032</v>
      </c>
      <c r="B227" s="915" t="s">
        <v>15</v>
      </c>
      <c r="C227" s="915"/>
      <c r="D227" s="915"/>
      <c r="E227" s="341">
        <f>SUM(E215:E226)</f>
        <v>0</v>
      </c>
      <c r="F227" s="342">
        <f>SUM(F215:F226)</f>
        <v>0</v>
      </c>
      <c r="G227" s="343">
        <f>SUM(G215:G226)</f>
        <v>0</v>
      </c>
    </row>
    <row r="228" spans="1:7" x14ac:dyDescent="0.35">
      <c r="A228" s="336"/>
      <c r="B228" s="313">
        <f>+B226+1</f>
        <v>205</v>
      </c>
      <c r="C228" s="337">
        <f>+C226-1</f>
        <v>-144</v>
      </c>
      <c r="D228" s="338">
        <f>(D226-G226)*(C226&gt;1)</f>
        <v>0</v>
      </c>
      <c r="E228" s="339">
        <f t="shared" ref="E228:E239" si="100">IF(ISERR(PMT($D$2/100/12,C228,-D228)),0,PMT($D$2/100/12,C228,-D228))</f>
        <v>0</v>
      </c>
      <c r="F228" s="310">
        <f t="shared" ref="F228:F239" si="101">IF(ISERR(+D228*$D$2/12/100)=1,0,D228*$D$2/12/100)</f>
        <v>0</v>
      </c>
      <c r="G228" s="340">
        <f t="shared" ref="G228:G239" si="102">IF(ISERR(+E228-F228)=1,0,E228-F228)</f>
        <v>0</v>
      </c>
    </row>
    <row r="229" spans="1:7" x14ac:dyDescent="0.35">
      <c r="A229" s="336"/>
      <c r="B229" s="313">
        <f>+B228+1</f>
        <v>206</v>
      </c>
      <c r="C229" s="337">
        <f>+C228-1</f>
        <v>-145</v>
      </c>
      <c r="D229" s="338">
        <f>(D228-G228)*(C228&gt;1)</f>
        <v>0</v>
      </c>
      <c r="E229" s="339">
        <f t="shared" si="100"/>
        <v>0</v>
      </c>
      <c r="F229" s="310">
        <f t="shared" si="101"/>
        <v>0</v>
      </c>
      <c r="G229" s="340">
        <f t="shared" si="102"/>
        <v>0</v>
      </c>
    </row>
    <row r="230" spans="1:7" x14ac:dyDescent="0.35">
      <c r="A230" s="336"/>
      <c r="B230" s="313">
        <f>+B229+1</f>
        <v>207</v>
      </c>
      <c r="C230" s="337">
        <f t="shared" ref="C230:C239" si="103">+C229-1</f>
        <v>-146</v>
      </c>
      <c r="D230" s="338">
        <f t="shared" ref="D230:D239" si="104">(D229-G229)*(C229&gt;1)</f>
        <v>0</v>
      </c>
      <c r="E230" s="339">
        <f t="shared" si="100"/>
        <v>0</v>
      </c>
      <c r="F230" s="310">
        <f t="shared" si="101"/>
        <v>0</v>
      </c>
      <c r="G230" s="340">
        <f t="shared" si="102"/>
        <v>0</v>
      </c>
    </row>
    <row r="231" spans="1:7" x14ac:dyDescent="0.35">
      <c r="A231" s="336"/>
      <c r="B231" s="313">
        <f t="shared" ref="B231:B239" si="105">+B230+1</f>
        <v>208</v>
      </c>
      <c r="C231" s="337">
        <f t="shared" si="103"/>
        <v>-147</v>
      </c>
      <c r="D231" s="338">
        <f t="shared" si="104"/>
        <v>0</v>
      </c>
      <c r="E231" s="339">
        <f t="shared" si="100"/>
        <v>0</v>
      </c>
      <c r="F231" s="310">
        <f t="shared" si="101"/>
        <v>0</v>
      </c>
      <c r="G231" s="340">
        <f t="shared" si="102"/>
        <v>0</v>
      </c>
    </row>
    <row r="232" spans="1:7" x14ac:dyDescent="0.35">
      <c r="A232" s="336"/>
      <c r="B232" s="313">
        <f t="shared" si="105"/>
        <v>209</v>
      </c>
      <c r="C232" s="337">
        <f t="shared" si="103"/>
        <v>-148</v>
      </c>
      <c r="D232" s="338">
        <f t="shared" si="104"/>
        <v>0</v>
      </c>
      <c r="E232" s="339">
        <f t="shared" si="100"/>
        <v>0</v>
      </c>
      <c r="F232" s="310">
        <f t="shared" si="101"/>
        <v>0</v>
      </c>
      <c r="G232" s="340">
        <f t="shared" si="102"/>
        <v>0</v>
      </c>
    </row>
    <row r="233" spans="1:7" x14ac:dyDescent="0.35">
      <c r="A233" s="336"/>
      <c r="B233" s="313">
        <f t="shared" si="105"/>
        <v>210</v>
      </c>
      <c r="C233" s="337">
        <f t="shared" si="103"/>
        <v>-149</v>
      </c>
      <c r="D233" s="338">
        <f t="shared" si="104"/>
        <v>0</v>
      </c>
      <c r="E233" s="339">
        <f t="shared" si="100"/>
        <v>0</v>
      </c>
      <c r="F233" s="310">
        <f t="shared" si="101"/>
        <v>0</v>
      </c>
      <c r="G233" s="340">
        <f t="shared" si="102"/>
        <v>0</v>
      </c>
    </row>
    <row r="234" spans="1:7" x14ac:dyDescent="0.35">
      <c r="A234" s="336"/>
      <c r="B234" s="313">
        <f t="shared" si="105"/>
        <v>211</v>
      </c>
      <c r="C234" s="337">
        <f t="shared" si="103"/>
        <v>-150</v>
      </c>
      <c r="D234" s="338">
        <f t="shared" si="104"/>
        <v>0</v>
      </c>
      <c r="E234" s="339">
        <f t="shared" si="100"/>
        <v>0</v>
      </c>
      <c r="F234" s="310">
        <f t="shared" si="101"/>
        <v>0</v>
      </c>
      <c r="G234" s="340">
        <f t="shared" si="102"/>
        <v>0</v>
      </c>
    </row>
    <row r="235" spans="1:7" x14ac:dyDescent="0.35">
      <c r="A235" s="336"/>
      <c r="B235" s="313">
        <f t="shared" si="105"/>
        <v>212</v>
      </c>
      <c r="C235" s="337">
        <f t="shared" si="103"/>
        <v>-151</v>
      </c>
      <c r="D235" s="338">
        <f t="shared" si="104"/>
        <v>0</v>
      </c>
      <c r="E235" s="339">
        <f t="shared" si="100"/>
        <v>0</v>
      </c>
      <c r="F235" s="310">
        <f t="shared" si="101"/>
        <v>0</v>
      </c>
      <c r="G235" s="340">
        <f t="shared" si="102"/>
        <v>0</v>
      </c>
    </row>
    <row r="236" spans="1:7" x14ac:dyDescent="0.35">
      <c r="A236" s="336"/>
      <c r="B236" s="313">
        <f t="shared" si="105"/>
        <v>213</v>
      </c>
      <c r="C236" s="337">
        <f t="shared" si="103"/>
        <v>-152</v>
      </c>
      <c r="D236" s="338">
        <f t="shared" si="104"/>
        <v>0</v>
      </c>
      <c r="E236" s="339">
        <f t="shared" si="100"/>
        <v>0</v>
      </c>
      <c r="F236" s="310">
        <f t="shared" si="101"/>
        <v>0</v>
      </c>
      <c r="G236" s="340">
        <f t="shared" si="102"/>
        <v>0</v>
      </c>
    </row>
    <row r="237" spans="1:7" x14ac:dyDescent="0.35">
      <c r="A237" s="336"/>
      <c r="B237" s="313">
        <f t="shared" si="105"/>
        <v>214</v>
      </c>
      <c r="C237" s="337">
        <f t="shared" si="103"/>
        <v>-153</v>
      </c>
      <c r="D237" s="338">
        <f t="shared" si="104"/>
        <v>0</v>
      </c>
      <c r="E237" s="339">
        <f t="shared" si="100"/>
        <v>0</v>
      </c>
      <c r="F237" s="310">
        <f t="shared" si="101"/>
        <v>0</v>
      </c>
      <c r="G237" s="340">
        <f t="shared" si="102"/>
        <v>0</v>
      </c>
    </row>
    <row r="238" spans="1:7" x14ac:dyDescent="0.35">
      <c r="A238" s="336"/>
      <c r="B238" s="313">
        <f t="shared" si="105"/>
        <v>215</v>
      </c>
      <c r="C238" s="337">
        <f t="shared" si="103"/>
        <v>-154</v>
      </c>
      <c r="D238" s="338">
        <f t="shared" si="104"/>
        <v>0</v>
      </c>
      <c r="E238" s="339">
        <f t="shared" si="100"/>
        <v>0</v>
      </c>
      <c r="F238" s="310">
        <f t="shared" si="101"/>
        <v>0</v>
      </c>
      <c r="G238" s="340">
        <f t="shared" si="102"/>
        <v>0</v>
      </c>
    </row>
    <row r="239" spans="1:7" x14ac:dyDescent="0.35">
      <c r="A239" s="336"/>
      <c r="B239" s="313">
        <f t="shared" si="105"/>
        <v>216</v>
      </c>
      <c r="C239" s="337">
        <f t="shared" si="103"/>
        <v>-155</v>
      </c>
      <c r="D239" s="338">
        <f t="shared" si="104"/>
        <v>0</v>
      </c>
      <c r="E239" s="339">
        <f t="shared" si="100"/>
        <v>0</v>
      </c>
      <c r="F239" s="310">
        <f t="shared" si="101"/>
        <v>0</v>
      </c>
      <c r="G239" s="340">
        <f t="shared" si="102"/>
        <v>0</v>
      </c>
    </row>
    <row r="240" spans="1:7" x14ac:dyDescent="0.35">
      <c r="A240" s="336">
        <f>+A227+1</f>
        <v>2033</v>
      </c>
      <c r="B240" s="915" t="s">
        <v>15</v>
      </c>
      <c r="C240" s="915"/>
      <c r="D240" s="915"/>
      <c r="E240" s="341">
        <f>SUM(E228:E239)</f>
        <v>0</v>
      </c>
      <c r="F240" s="342">
        <f>SUM(F228:F239)</f>
        <v>0</v>
      </c>
      <c r="G240" s="343">
        <f>SUM(G228:G239)</f>
        <v>0</v>
      </c>
    </row>
    <row r="241" spans="1:7" x14ac:dyDescent="0.35">
      <c r="A241" s="336"/>
      <c r="B241" s="313">
        <f>+B239+1</f>
        <v>217</v>
      </c>
      <c r="C241" s="337">
        <f>+C239-1</f>
        <v>-156</v>
      </c>
      <c r="D241" s="338">
        <f>(D239-G239)*(C239&gt;1)</f>
        <v>0</v>
      </c>
      <c r="E241" s="339">
        <f t="shared" ref="E241:E252" si="106">IF(ISERR(PMT($D$2/100/12,C241,-D241)),0,PMT($D$2/100/12,C241,-D241))</f>
        <v>0</v>
      </c>
      <c r="F241" s="310">
        <f t="shared" ref="F241:F252" si="107">IF(ISERR(+D241*$D$2/12/100)=1,0,D241*$D$2/12/100)</f>
        <v>0</v>
      </c>
      <c r="G241" s="340">
        <f t="shared" ref="G241:G252" si="108">IF(ISERR(+E241-F241)=1,0,E241-F241)</f>
        <v>0</v>
      </c>
    </row>
    <row r="242" spans="1:7" x14ac:dyDescent="0.35">
      <c r="A242" s="336"/>
      <c r="B242" s="313">
        <f>+B241+1</f>
        <v>218</v>
      </c>
      <c r="C242" s="337">
        <f>+C241-1</f>
        <v>-157</v>
      </c>
      <c r="D242" s="338">
        <f>(D241-G241)*(C241&gt;1)</f>
        <v>0</v>
      </c>
      <c r="E242" s="339">
        <f t="shared" si="106"/>
        <v>0</v>
      </c>
      <c r="F242" s="310">
        <f t="shared" si="107"/>
        <v>0</v>
      </c>
      <c r="G242" s="340">
        <f t="shared" si="108"/>
        <v>0</v>
      </c>
    </row>
    <row r="243" spans="1:7" x14ac:dyDescent="0.35">
      <c r="A243" s="336"/>
      <c r="B243" s="313">
        <f>+B242+1</f>
        <v>219</v>
      </c>
      <c r="C243" s="337">
        <f t="shared" ref="C243:C252" si="109">+C242-1</f>
        <v>-158</v>
      </c>
      <c r="D243" s="338">
        <f t="shared" ref="D243:D252" si="110">(D242-G242)*(C242&gt;1)</f>
        <v>0</v>
      </c>
      <c r="E243" s="339">
        <f t="shared" si="106"/>
        <v>0</v>
      </c>
      <c r="F243" s="310">
        <f t="shared" si="107"/>
        <v>0</v>
      </c>
      <c r="G243" s="340">
        <f t="shared" si="108"/>
        <v>0</v>
      </c>
    </row>
    <row r="244" spans="1:7" x14ac:dyDescent="0.35">
      <c r="A244" s="336"/>
      <c r="B244" s="313">
        <f t="shared" ref="B244:B252" si="111">+B243+1</f>
        <v>220</v>
      </c>
      <c r="C244" s="337">
        <f t="shared" si="109"/>
        <v>-159</v>
      </c>
      <c r="D244" s="338">
        <f t="shared" si="110"/>
        <v>0</v>
      </c>
      <c r="E244" s="339">
        <f t="shared" si="106"/>
        <v>0</v>
      </c>
      <c r="F244" s="310">
        <f t="shared" si="107"/>
        <v>0</v>
      </c>
      <c r="G244" s="340">
        <f t="shared" si="108"/>
        <v>0</v>
      </c>
    </row>
    <row r="245" spans="1:7" x14ac:dyDescent="0.35">
      <c r="A245" s="336"/>
      <c r="B245" s="313">
        <f t="shared" si="111"/>
        <v>221</v>
      </c>
      <c r="C245" s="337">
        <f t="shared" si="109"/>
        <v>-160</v>
      </c>
      <c r="D245" s="338">
        <f t="shared" si="110"/>
        <v>0</v>
      </c>
      <c r="E245" s="339">
        <f t="shared" si="106"/>
        <v>0</v>
      </c>
      <c r="F245" s="310">
        <f t="shared" si="107"/>
        <v>0</v>
      </c>
      <c r="G245" s="340">
        <f t="shared" si="108"/>
        <v>0</v>
      </c>
    </row>
    <row r="246" spans="1:7" x14ac:dyDescent="0.35">
      <c r="A246" s="336"/>
      <c r="B246" s="313">
        <f t="shared" si="111"/>
        <v>222</v>
      </c>
      <c r="C246" s="337">
        <f t="shared" si="109"/>
        <v>-161</v>
      </c>
      <c r="D246" s="338">
        <f t="shared" si="110"/>
        <v>0</v>
      </c>
      <c r="E246" s="339">
        <f t="shared" si="106"/>
        <v>0</v>
      </c>
      <c r="F246" s="310">
        <f t="shared" si="107"/>
        <v>0</v>
      </c>
      <c r="G246" s="340">
        <f t="shared" si="108"/>
        <v>0</v>
      </c>
    </row>
    <row r="247" spans="1:7" x14ac:dyDescent="0.35">
      <c r="A247" s="336"/>
      <c r="B247" s="313">
        <f t="shared" si="111"/>
        <v>223</v>
      </c>
      <c r="C247" s="337">
        <f t="shared" si="109"/>
        <v>-162</v>
      </c>
      <c r="D247" s="338">
        <f t="shared" si="110"/>
        <v>0</v>
      </c>
      <c r="E247" s="339">
        <f t="shared" si="106"/>
        <v>0</v>
      </c>
      <c r="F247" s="310">
        <f t="shared" si="107"/>
        <v>0</v>
      </c>
      <c r="G247" s="340">
        <f t="shared" si="108"/>
        <v>0</v>
      </c>
    </row>
    <row r="248" spans="1:7" x14ac:dyDescent="0.35">
      <c r="A248" s="336"/>
      <c r="B248" s="313">
        <f t="shared" si="111"/>
        <v>224</v>
      </c>
      <c r="C248" s="337">
        <f t="shared" si="109"/>
        <v>-163</v>
      </c>
      <c r="D248" s="338">
        <f t="shared" si="110"/>
        <v>0</v>
      </c>
      <c r="E248" s="339">
        <f t="shared" si="106"/>
        <v>0</v>
      </c>
      <c r="F248" s="310">
        <f t="shared" si="107"/>
        <v>0</v>
      </c>
      <c r="G248" s="340">
        <f t="shared" si="108"/>
        <v>0</v>
      </c>
    </row>
    <row r="249" spans="1:7" x14ac:dyDescent="0.35">
      <c r="A249" s="336"/>
      <c r="B249" s="313">
        <f t="shared" si="111"/>
        <v>225</v>
      </c>
      <c r="C249" s="337">
        <f t="shared" si="109"/>
        <v>-164</v>
      </c>
      <c r="D249" s="338">
        <f t="shared" si="110"/>
        <v>0</v>
      </c>
      <c r="E249" s="339">
        <f t="shared" si="106"/>
        <v>0</v>
      </c>
      <c r="F249" s="310">
        <f t="shared" si="107"/>
        <v>0</v>
      </c>
      <c r="G249" s="340">
        <f t="shared" si="108"/>
        <v>0</v>
      </c>
    </row>
    <row r="250" spans="1:7" x14ac:dyDescent="0.35">
      <c r="A250" s="336"/>
      <c r="B250" s="313">
        <f t="shared" si="111"/>
        <v>226</v>
      </c>
      <c r="C250" s="337">
        <f t="shared" si="109"/>
        <v>-165</v>
      </c>
      <c r="D250" s="338">
        <f t="shared" si="110"/>
        <v>0</v>
      </c>
      <c r="E250" s="339">
        <f t="shared" si="106"/>
        <v>0</v>
      </c>
      <c r="F250" s="310">
        <f t="shared" si="107"/>
        <v>0</v>
      </c>
      <c r="G250" s="340">
        <f t="shared" si="108"/>
        <v>0</v>
      </c>
    </row>
    <row r="251" spans="1:7" x14ac:dyDescent="0.35">
      <c r="A251" s="336"/>
      <c r="B251" s="313">
        <f t="shared" si="111"/>
        <v>227</v>
      </c>
      <c r="C251" s="337">
        <f t="shared" si="109"/>
        <v>-166</v>
      </c>
      <c r="D251" s="338">
        <f t="shared" si="110"/>
        <v>0</v>
      </c>
      <c r="E251" s="339">
        <f t="shared" si="106"/>
        <v>0</v>
      </c>
      <c r="F251" s="310">
        <f t="shared" si="107"/>
        <v>0</v>
      </c>
      <c r="G251" s="340">
        <f t="shared" si="108"/>
        <v>0</v>
      </c>
    </row>
    <row r="252" spans="1:7" x14ac:dyDescent="0.35">
      <c r="A252" s="336"/>
      <c r="B252" s="313">
        <f t="shared" si="111"/>
        <v>228</v>
      </c>
      <c r="C252" s="337">
        <f t="shared" si="109"/>
        <v>-167</v>
      </c>
      <c r="D252" s="338">
        <f t="shared" si="110"/>
        <v>0</v>
      </c>
      <c r="E252" s="339">
        <f t="shared" si="106"/>
        <v>0</v>
      </c>
      <c r="F252" s="310">
        <f t="shared" si="107"/>
        <v>0</v>
      </c>
      <c r="G252" s="340">
        <f t="shared" si="108"/>
        <v>0</v>
      </c>
    </row>
    <row r="253" spans="1:7" x14ac:dyDescent="0.35">
      <c r="A253" s="336">
        <f>+A240+1</f>
        <v>2034</v>
      </c>
      <c r="B253" s="915" t="s">
        <v>15</v>
      </c>
      <c r="C253" s="915"/>
      <c r="D253" s="915"/>
      <c r="E253" s="341">
        <f>SUM(E241:E252)</f>
        <v>0</v>
      </c>
      <c r="F253" s="342">
        <f>SUM(F241:F252)</f>
        <v>0</v>
      </c>
      <c r="G253" s="343">
        <f>SUM(G241:G252)</f>
        <v>0</v>
      </c>
    </row>
    <row r="254" spans="1:7" x14ac:dyDescent="0.35">
      <c r="A254" s="336"/>
      <c r="B254" s="313">
        <f>+B252+1</f>
        <v>229</v>
      </c>
      <c r="C254" s="337">
        <f>+C252-1</f>
        <v>-168</v>
      </c>
      <c r="D254" s="338">
        <f>(D252-G252)*(C252&gt;1)</f>
        <v>0</v>
      </c>
      <c r="E254" s="339">
        <f t="shared" ref="E254:E265" si="112">IF(ISERR(PMT($D$2/100/12,C254,-D254)),0,PMT($D$2/100/12,C254,-D254))</f>
        <v>0</v>
      </c>
      <c r="F254" s="310">
        <f t="shared" ref="F254:F265" si="113">IF(ISERR(+D254*$D$2/12/100)=1,0,D254*$D$2/12/100)</f>
        <v>0</v>
      </c>
      <c r="G254" s="340">
        <f t="shared" ref="G254:G265" si="114">IF(ISERR(+E254-F254)=1,0,E254-F254)</f>
        <v>0</v>
      </c>
    </row>
    <row r="255" spans="1:7" x14ac:dyDescent="0.35">
      <c r="A255" s="336"/>
      <c r="B255" s="313">
        <f>+B254+1</f>
        <v>230</v>
      </c>
      <c r="C255" s="337">
        <f>+C254-1</f>
        <v>-169</v>
      </c>
      <c r="D255" s="338">
        <f>(D254-G254)*(C254&gt;1)</f>
        <v>0</v>
      </c>
      <c r="E255" s="339">
        <f t="shared" si="112"/>
        <v>0</v>
      </c>
      <c r="F255" s="310">
        <f t="shared" si="113"/>
        <v>0</v>
      </c>
      <c r="G255" s="340">
        <f t="shared" si="114"/>
        <v>0</v>
      </c>
    </row>
    <row r="256" spans="1:7" x14ac:dyDescent="0.35">
      <c r="A256" s="336"/>
      <c r="B256" s="313">
        <f>+B255+1</f>
        <v>231</v>
      </c>
      <c r="C256" s="337">
        <f t="shared" ref="C256:C265" si="115">+C255-1</f>
        <v>-170</v>
      </c>
      <c r="D256" s="338">
        <f t="shared" ref="D256:D265" si="116">(D255-G255)*(C255&gt;1)</f>
        <v>0</v>
      </c>
      <c r="E256" s="339">
        <f t="shared" si="112"/>
        <v>0</v>
      </c>
      <c r="F256" s="310">
        <f t="shared" si="113"/>
        <v>0</v>
      </c>
      <c r="G256" s="340">
        <f t="shared" si="114"/>
        <v>0</v>
      </c>
    </row>
    <row r="257" spans="1:7" x14ac:dyDescent="0.35">
      <c r="A257" s="336"/>
      <c r="B257" s="313">
        <f t="shared" ref="B257:B265" si="117">+B256+1</f>
        <v>232</v>
      </c>
      <c r="C257" s="337">
        <f t="shared" si="115"/>
        <v>-171</v>
      </c>
      <c r="D257" s="338">
        <f t="shared" si="116"/>
        <v>0</v>
      </c>
      <c r="E257" s="339">
        <f t="shared" si="112"/>
        <v>0</v>
      </c>
      <c r="F257" s="310">
        <f t="shared" si="113"/>
        <v>0</v>
      </c>
      <c r="G257" s="340">
        <f t="shared" si="114"/>
        <v>0</v>
      </c>
    </row>
    <row r="258" spans="1:7" x14ac:dyDescent="0.35">
      <c r="A258" s="336"/>
      <c r="B258" s="313">
        <f t="shared" si="117"/>
        <v>233</v>
      </c>
      <c r="C258" s="337">
        <f t="shared" si="115"/>
        <v>-172</v>
      </c>
      <c r="D258" s="338">
        <f t="shared" si="116"/>
        <v>0</v>
      </c>
      <c r="E258" s="339">
        <f t="shared" si="112"/>
        <v>0</v>
      </c>
      <c r="F258" s="310">
        <f t="shared" si="113"/>
        <v>0</v>
      </c>
      <c r="G258" s="340">
        <f t="shared" si="114"/>
        <v>0</v>
      </c>
    </row>
    <row r="259" spans="1:7" x14ac:dyDescent="0.35">
      <c r="A259" s="336"/>
      <c r="B259" s="313">
        <f t="shared" si="117"/>
        <v>234</v>
      </c>
      <c r="C259" s="337">
        <f t="shared" si="115"/>
        <v>-173</v>
      </c>
      <c r="D259" s="338">
        <f t="shared" si="116"/>
        <v>0</v>
      </c>
      <c r="E259" s="339">
        <f t="shared" si="112"/>
        <v>0</v>
      </c>
      <c r="F259" s="310">
        <f t="shared" si="113"/>
        <v>0</v>
      </c>
      <c r="G259" s="340">
        <f t="shared" si="114"/>
        <v>0</v>
      </c>
    </row>
    <row r="260" spans="1:7" x14ac:dyDescent="0.35">
      <c r="A260" s="336"/>
      <c r="B260" s="313">
        <f t="shared" si="117"/>
        <v>235</v>
      </c>
      <c r="C260" s="337">
        <f t="shared" si="115"/>
        <v>-174</v>
      </c>
      <c r="D260" s="338">
        <f t="shared" si="116"/>
        <v>0</v>
      </c>
      <c r="E260" s="339">
        <f t="shared" si="112"/>
        <v>0</v>
      </c>
      <c r="F260" s="310">
        <f t="shared" si="113"/>
        <v>0</v>
      </c>
      <c r="G260" s="340">
        <f t="shared" si="114"/>
        <v>0</v>
      </c>
    </row>
    <row r="261" spans="1:7" x14ac:dyDescent="0.35">
      <c r="A261" s="336"/>
      <c r="B261" s="313">
        <f t="shared" si="117"/>
        <v>236</v>
      </c>
      <c r="C261" s="337">
        <f t="shared" si="115"/>
        <v>-175</v>
      </c>
      <c r="D261" s="338">
        <f t="shared" si="116"/>
        <v>0</v>
      </c>
      <c r="E261" s="339">
        <f t="shared" si="112"/>
        <v>0</v>
      </c>
      <c r="F261" s="310">
        <f t="shared" si="113"/>
        <v>0</v>
      </c>
      <c r="G261" s="340">
        <f t="shared" si="114"/>
        <v>0</v>
      </c>
    </row>
    <row r="262" spans="1:7" x14ac:dyDescent="0.35">
      <c r="A262" s="336"/>
      <c r="B262" s="313">
        <f t="shared" si="117"/>
        <v>237</v>
      </c>
      <c r="C262" s="337">
        <f t="shared" si="115"/>
        <v>-176</v>
      </c>
      <c r="D262" s="338">
        <f t="shared" si="116"/>
        <v>0</v>
      </c>
      <c r="E262" s="339">
        <f t="shared" si="112"/>
        <v>0</v>
      </c>
      <c r="F262" s="310">
        <f t="shared" si="113"/>
        <v>0</v>
      </c>
      <c r="G262" s="340">
        <f t="shared" si="114"/>
        <v>0</v>
      </c>
    </row>
    <row r="263" spans="1:7" x14ac:dyDescent="0.35">
      <c r="A263" s="336"/>
      <c r="B263" s="313">
        <f t="shared" si="117"/>
        <v>238</v>
      </c>
      <c r="C263" s="337">
        <f t="shared" si="115"/>
        <v>-177</v>
      </c>
      <c r="D263" s="338">
        <f t="shared" si="116"/>
        <v>0</v>
      </c>
      <c r="E263" s="339">
        <f t="shared" si="112"/>
        <v>0</v>
      </c>
      <c r="F263" s="310">
        <f t="shared" si="113"/>
        <v>0</v>
      </c>
      <c r="G263" s="340">
        <f t="shared" si="114"/>
        <v>0</v>
      </c>
    </row>
    <row r="264" spans="1:7" x14ac:dyDescent="0.35">
      <c r="A264" s="336"/>
      <c r="B264" s="313">
        <f t="shared" si="117"/>
        <v>239</v>
      </c>
      <c r="C264" s="337">
        <f t="shared" si="115"/>
        <v>-178</v>
      </c>
      <c r="D264" s="338">
        <f t="shared" si="116"/>
        <v>0</v>
      </c>
      <c r="E264" s="339">
        <f t="shared" si="112"/>
        <v>0</v>
      </c>
      <c r="F264" s="310">
        <f t="shared" si="113"/>
        <v>0</v>
      </c>
      <c r="G264" s="340">
        <f t="shared" si="114"/>
        <v>0</v>
      </c>
    </row>
    <row r="265" spans="1:7" x14ac:dyDescent="0.35">
      <c r="A265" s="336"/>
      <c r="B265" s="313">
        <f t="shared" si="117"/>
        <v>240</v>
      </c>
      <c r="C265" s="337">
        <f t="shared" si="115"/>
        <v>-179</v>
      </c>
      <c r="D265" s="338">
        <f t="shared" si="116"/>
        <v>0</v>
      </c>
      <c r="E265" s="339">
        <f t="shared" si="112"/>
        <v>0</v>
      </c>
      <c r="F265" s="310">
        <f t="shared" si="113"/>
        <v>0</v>
      </c>
      <c r="G265" s="340">
        <f t="shared" si="114"/>
        <v>0</v>
      </c>
    </row>
    <row r="266" spans="1:7" ht="15" thickBot="1" x14ac:dyDescent="0.4">
      <c r="A266" s="344">
        <f>+A253+1</f>
        <v>2035</v>
      </c>
      <c r="B266" s="920" t="s">
        <v>15</v>
      </c>
      <c r="C266" s="920"/>
      <c r="D266" s="920"/>
      <c r="E266" s="345">
        <f>SUM(E254:E265)</f>
        <v>0</v>
      </c>
      <c r="F266" s="346">
        <f>SUM(F254:F265)</f>
        <v>0</v>
      </c>
      <c r="G266" s="347">
        <f>SUM(G254:G265)</f>
        <v>0</v>
      </c>
    </row>
    <row r="267" spans="1:7" ht="15" thickTop="1" x14ac:dyDescent="0.35">
      <c r="A267" s="348"/>
    </row>
    <row r="268" spans="1:7" hidden="1" x14ac:dyDescent="0.35">
      <c r="A268" s="348"/>
    </row>
    <row r="269" spans="1:7" hidden="1" x14ac:dyDescent="0.35">
      <c r="A269" s="348"/>
    </row>
    <row r="270" spans="1:7" hidden="1" x14ac:dyDescent="0.35">
      <c r="A270" s="348"/>
    </row>
    <row r="271" spans="1:7" hidden="1" x14ac:dyDescent="0.35">
      <c r="A271" s="348"/>
    </row>
    <row r="272" spans="1:7" hidden="1" x14ac:dyDescent="0.35">
      <c r="A272" s="348"/>
    </row>
    <row r="273" spans="1:1" hidden="1" x14ac:dyDescent="0.35">
      <c r="A273" s="348"/>
    </row>
    <row r="274" spans="1:1" hidden="1" x14ac:dyDescent="0.35">
      <c r="A274" s="348"/>
    </row>
    <row r="275" spans="1:1" hidden="1" x14ac:dyDescent="0.35">
      <c r="A275" s="348"/>
    </row>
    <row r="276" spans="1:1" hidden="1" x14ac:dyDescent="0.35">
      <c r="A276" s="348"/>
    </row>
    <row r="277" spans="1:1" hidden="1" x14ac:dyDescent="0.35">
      <c r="A277" s="348"/>
    </row>
    <row r="278" spans="1:1" hidden="1" x14ac:dyDescent="0.35">
      <c r="A278" s="348"/>
    </row>
    <row r="279" spans="1:1" hidden="1" x14ac:dyDescent="0.35">
      <c r="A279" s="348"/>
    </row>
    <row r="280" spans="1:1" hidden="1" x14ac:dyDescent="0.35">
      <c r="A280" s="348"/>
    </row>
    <row r="281" spans="1:1" hidden="1" x14ac:dyDescent="0.35">
      <c r="A281" s="348"/>
    </row>
    <row r="282" spans="1:1" hidden="1" x14ac:dyDescent="0.35">
      <c r="A282" s="348"/>
    </row>
    <row r="283" spans="1:1" hidden="1" x14ac:dyDescent="0.35">
      <c r="A283" s="348"/>
    </row>
    <row r="284" spans="1:1" hidden="1" x14ac:dyDescent="0.35">
      <c r="A284" s="348"/>
    </row>
    <row r="285" spans="1:1" hidden="1" x14ac:dyDescent="0.35">
      <c r="A285" s="348"/>
    </row>
    <row r="286" spans="1:1" hidden="1" x14ac:dyDescent="0.35">
      <c r="A286" s="348"/>
    </row>
    <row r="287" spans="1:1" hidden="1" x14ac:dyDescent="0.35">
      <c r="A287" s="348"/>
    </row>
    <row r="288" spans="1:1" hidden="1" x14ac:dyDescent="0.35">
      <c r="A288" s="348"/>
    </row>
    <row r="289" spans="1:1" hidden="1" x14ac:dyDescent="0.35">
      <c r="A289" s="348"/>
    </row>
    <row r="290" spans="1:1" hidden="1" x14ac:dyDescent="0.35">
      <c r="A290" s="348"/>
    </row>
    <row r="291" spans="1:1" hidden="1" x14ac:dyDescent="0.35">
      <c r="A291" s="348"/>
    </row>
    <row r="292" spans="1:1" hidden="1" x14ac:dyDescent="0.35">
      <c r="A292" s="348"/>
    </row>
    <row r="293" spans="1:1" hidden="1" x14ac:dyDescent="0.35">
      <c r="A293" s="348"/>
    </row>
    <row r="294" spans="1:1" hidden="1" x14ac:dyDescent="0.35">
      <c r="A294" s="348"/>
    </row>
    <row r="295" spans="1:1" hidden="1" x14ac:dyDescent="0.35">
      <c r="A295" s="348"/>
    </row>
    <row r="296" spans="1:1" hidden="1" x14ac:dyDescent="0.35">
      <c r="A296" s="348"/>
    </row>
    <row r="297" spans="1:1" hidden="1" x14ac:dyDescent="0.35">
      <c r="A297" s="348"/>
    </row>
    <row r="298" spans="1:1" hidden="1" x14ac:dyDescent="0.35">
      <c r="A298" s="348"/>
    </row>
    <row r="299" spans="1:1" hidden="1" x14ac:dyDescent="0.35">
      <c r="A299" s="348"/>
    </row>
    <row r="300" spans="1:1" hidden="1" x14ac:dyDescent="0.35">
      <c r="A300" s="348"/>
    </row>
    <row r="301" spans="1:1" hidden="1" x14ac:dyDescent="0.35">
      <c r="A301" s="348"/>
    </row>
    <row r="302" spans="1:1" hidden="1" x14ac:dyDescent="0.35">
      <c r="A302" s="348"/>
    </row>
    <row r="303" spans="1:1" hidden="1" x14ac:dyDescent="0.35">
      <c r="A303" s="348"/>
    </row>
    <row r="304" spans="1:1" hidden="1" x14ac:dyDescent="0.35">
      <c r="A304" s="348"/>
    </row>
    <row r="305" spans="1:1" hidden="1" x14ac:dyDescent="0.35">
      <c r="A305" s="348"/>
    </row>
    <row r="306" spans="1:1" hidden="1" x14ac:dyDescent="0.35">
      <c r="A306" s="348"/>
    </row>
    <row r="307" spans="1:1" hidden="1" x14ac:dyDescent="0.35">
      <c r="A307" s="348"/>
    </row>
    <row r="308" spans="1:1" hidden="1" x14ac:dyDescent="0.35">
      <c r="A308" s="348"/>
    </row>
    <row r="309" spans="1:1" hidden="1" x14ac:dyDescent="0.35">
      <c r="A309" s="348"/>
    </row>
    <row r="310" spans="1:1" hidden="1" x14ac:dyDescent="0.35">
      <c r="A310" s="348"/>
    </row>
    <row r="311" spans="1:1" hidden="1" x14ac:dyDescent="0.35">
      <c r="A311" s="348"/>
    </row>
    <row r="312" spans="1:1" hidden="1" x14ac:dyDescent="0.35">
      <c r="A312" s="348"/>
    </row>
    <row r="313" spans="1:1" hidden="1" x14ac:dyDescent="0.35">
      <c r="A313" s="348"/>
    </row>
    <row r="314" spans="1:1" hidden="1" x14ac:dyDescent="0.35">
      <c r="A314" s="348"/>
    </row>
    <row r="315" spans="1:1" hidden="1" x14ac:dyDescent="0.35">
      <c r="A315" s="348"/>
    </row>
    <row r="316" spans="1:1" hidden="1" x14ac:dyDescent="0.35">
      <c r="A316" s="348"/>
    </row>
    <row r="317" spans="1:1" hidden="1" x14ac:dyDescent="0.35">
      <c r="A317" s="348"/>
    </row>
    <row r="318" spans="1:1" hidden="1" x14ac:dyDescent="0.35">
      <c r="A318" s="348"/>
    </row>
    <row r="319" spans="1:1" hidden="1" x14ac:dyDescent="0.35">
      <c r="A319" s="348"/>
    </row>
    <row r="320" spans="1:1" hidden="1" x14ac:dyDescent="0.35">
      <c r="A320" s="348"/>
    </row>
    <row r="321" spans="1:1" hidden="1" x14ac:dyDescent="0.35">
      <c r="A321" s="348"/>
    </row>
    <row r="322" spans="1:1" hidden="1" x14ac:dyDescent="0.35">
      <c r="A322" s="348"/>
    </row>
    <row r="323" spans="1:1" hidden="1" x14ac:dyDescent="0.35">
      <c r="A323" s="348"/>
    </row>
    <row r="324" spans="1:1" hidden="1" x14ac:dyDescent="0.35">
      <c r="A324" s="348"/>
    </row>
    <row r="325" spans="1:1" hidden="1" x14ac:dyDescent="0.35">
      <c r="A325" s="348"/>
    </row>
    <row r="326" spans="1:1" hidden="1" x14ac:dyDescent="0.35">
      <c r="A326" s="348"/>
    </row>
    <row r="327" spans="1:1" hidden="1" x14ac:dyDescent="0.35">
      <c r="A327" s="348"/>
    </row>
    <row r="328" spans="1:1" hidden="1" x14ac:dyDescent="0.35">
      <c r="A328" s="348"/>
    </row>
  </sheetData>
  <mergeCells count="24">
    <mergeCell ref="B253:D253"/>
    <mergeCell ref="B266:D266"/>
    <mergeCell ref="A4:C4"/>
    <mergeCell ref="B97:D97"/>
    <mergeCell ref="B110:D110"/>
    <mergeCell ref="B123:D123"/>
    <mergeCell ref="B136:D136"/>
    <mergeCell ref="B149:D149"/>
    <mergeCell ref="B162:D162"/>
    <mergeCell ref="B201:D201"/>
    <mergeCell ref="B214:D214"/>
    <mergeCell ref="B227:D227"/>
    <mergeCell ref="B240:D240"/>
    <mergeCell ref="B175:D175"/>
    <mergeCell ref="B188:D188"/>
    <mergeCell ref="B45:D45"/>
    <mergeCell ref="B84:D84"/>
    <mergeCell ref="A2:C2"/>
    <mergeCell ref="A3:C3"/>
    <mergeCell ref="A1:C1"/>
    <mergeCell ref="B19:D19"/>
    <mergeCell ref="B32:D32"/>
    <mergeCell ref="B58:D58"/>
    <mergeCell ref="B71:D7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W40"/>
  <sheetViews>
    <sheetView showGridLines="0" showRowColHeaders="0" zoomScaleNormal="100" zoomScaleSheetLayoutView="100" workbookViewId="0">
      <selection activeCell="B17" sqref="B17:C17"/>
    </sheetView>
  </sheetViews>
  <sheetFormatPr defaultColWidth="0" defaultRowHeight="0" customHeight="1" zeroHeight="1" x14ac:dyDescent="0.35"/>
  <cols>
    <col min="1" max="1" width="1.7265625" customWidth="1"/>
    <col min="2" max="2" width="25.26953125" style="38" customWidth="1"/>
    <col min="3" max="3" width="14" style="38" bestFit="1" customWidth="1"/>
    <col min="4" max="4" width="21.453125" customWidth="1"/>
    <col min="5" max="5" width="10.7265625" hidden="1" customWidth="1"/>
    <col min="6" max="6" width="10.7265625" customWidth="1"/>
    <col min="7" max="7" width="10.7265625" hidden="1" customWidth="1"/>
    <col min="8" max="11" width="10.7265625" customWidth="1"/>
    <col min="12" max="12" width="6" customWidth="1"/>
    <col min="13" max="14" width="10.7265625" customWidth="1"/>
    <col min="15" max="15" width="2.54296875" customWidth="1"/>
    <col min="16" max="18" width="10.7265625" customWidth="1"/>
    <col min="19" max="19" width="1.7265625" customWidth="1"/>
    <col min="20" max="20" width="9.1796875" hidden="1" customWidth="1"/>
    <col min="21" max="23" width="10.7265625" hidden="1" customWidth="1"/>
    <col min="24" max="16384" width="9.1796875" hidden="1"/>
  </cols>
  <sheetData>
    <row r="1" spans="1:19" s="70" customFormat="1" ht="64.5" customHeight="1" x14ac:dyDescent="0.35">
      <c r="A1" s="23"/>
      <c r="B1" s="457"/>
      <c r="C1" s="457"/>
      <c r="D1" s="23"/>
      <c r="E1" s="23"/>
      <c r="F1" s="23"/>
      <c r="G1" s="23"/>
      <c r="H1" s="23"/>
      <c r="I1" s="23"/>
      <c r="J1" s="23"/>
      <c r="K1" s="23"/>
      <c r="L1" s="23"/>
      <c r="M1" s="23"/>
      <c r="N1" s="23"/>
      <c r="O1" s="23"/>
      <c r="P1" s="23"/>
      <c r="Q1" s="23"/>
      <c r="R1" s="23"/>
      <c r="S1" s="23"/>
    </row>
    <row r="2" spans="1:19" s="70" customFormat="1" ht="30.75" customHeight="1" thickBot="1" x14ac:dyDescent="0.4">
      <c r="A2" s="23"/>
      <c r="B2" s="458"/>
      <c r="C2" s="597"/>
      <c r="D2" s="597"/>
      <c r="E2" s="597"/>
      <c r="F2" s="597"/>
      <c r="G2" s="597"/>
      <c r="H2" s="597"/>
      <c r="I2" s="597"/>
      <c r="J2" s="597"/>
      <c r="K2" s="597"/>
      <c r="L2" s="597"/>
      <c r="M2" s="597"/>
      <c r="N2" s="597"/>
      <c r="O2" s="597"/>
      <c r="P2" s="597"/>
      <c r="Q2" s="597"/>
      <c r="R2" s="597"/>
      <c r="S2" s="23"/>
    </row>
    <row r="3" spans="1:19" s="70" customFormat="1" ht="27" customHeight="1" thickTop="1" thickBot="1" x14ac:dyDescent="0.4">
      <c r="A3" s="23"/>
      <c r="B3" s="600" t="str">
        <f>+Translations!A5</f>
        <v>INVESTMENT AND FINANCING</v>
      </c>
      <c r="C3" s="601"/>
      <c r="D3" s="601"/>
      <c r="E3" s="601"/>
      <c r="F3" s="601"/>
      <c r="G3" s="601"/>
      <c r="H3" s="601"/>
      <c r="I3" s="601"/>
      <c r="J3" s="601"/>
      <c r="K3" s="601"/>
      <c r="L3" s="601"/>
      <c r="M3" s="601"/>
      <c r="N3" s="601"/>
      <c r="O3" s="601"/>
      <c r="P3" s="601"/>
      <c r="Q3" s="601"/>
      <c r="R3" s="601"/>
      <c r="S3" s="24"/>
    </row>
    <row r="4" spans="1:19" s="70" customFormat="1" ht="27" customHeight="1" thickTop="1" thickBot="1" x14ac:dyDescent="0.4">
      <c r="A4" s="23"/>
      <c r="B4" s="602" t="str">
        <f>+Translations!A6</f>
        <v>Investment cost</v>
      </c>
      <c r="C4" s="603"/>
      <c r="D4" s="603"/>
      <c r="E4" s="603"/>
      <c r="F4" s="603"/>
      <c r="G4" s="603"/>
      <c r="H4" s="603"/>
      <c r="I4" s="603"/>
      <c r="J4" s="603"/>
      <c r="K4" s="603"/>
      <c r="L4" s="603"/>
      <c r="M4" s="603"/>
      <c r="N4" s="603"/>
      <c r="O4" s="603"/>
      <c r="P4" s="603"/>
      <c r="Q4" s="603"/>
      <c r="R4" s="603"/>
      <c r="S4" s="24"/>
    </row>
    <row r="5" spans="1:19" s="70" customFormat="1" ht="27" customHeight="1" thickTop="1" x14ac:dyDescent="0.35">
      <c r="A5" s="23"/>
      <c r="B5" s="604" t="str">
        <f>+Translations!A7</f>
        <v>TOTAL</v>
      </c>
      <c r="C5" s="605"/>
      <c r="D5" s="270">
        <f>SUM(D6:E11)</f>
        <v>0</v>
      </c>
      <c r="E5" s="79"/>
      <c r="F5" s="78">
        <f>SUM(F6:F11)</f>
        <v>0</v>
      </c>
      <c r="G5" s="78"/>
      <c r="H5" s="282"/>
      <c r="I5" s="282"/>
      <c r="J5" s="282"/>
      <c r="K5" s="282"/>
      <c r="L5" s="282"/>
      <c r="M5" s="282"/>
      <c r="N5" s="282"/>
      <c r="O5" s="282"/>
      <c r="P5" s="282"/>
      <c r="Q5" s="282"/>
      <c r="R5" s="282"/>
      <c r="S5" s="24"/>
    </row>
    <row r="6" spans="1:19" s="70" customFormat="1" ht="27" customHeight="1" x14ac:dyDescent="0.35">
      <c r="A6" s="23"/>
      <c r="B6" s="606" t="str">
        <f>+Translations!A8</f>
        <v>Equipment/Machinery</v>
      </c>
      <c r="C6" s="607"/>
      <c r="D6" s="383"/>
      <c r="E6" s="273"/>
      <c r="F6" s="128">
        <f t="shared" ref="F6:F11" si="0">IF(ISERROR(D6/$D$5),0,D6/$D$5)</f>
        <v>0</v>
      </c>
      <c r="G6" s="126"/>
      <c r="H6" s="127"/>
      <c r="I6" s="127"/>
      <c r="J6" s="127"/>
      <c r="K6" s="131"/>
      <c r="L6" s="132"/>
      <c r="M6" s="280"/>
      <c r="N6" s="280"/>
      <c r="O6" s="280"/>
      <c r="P6" s="280"/>
      <c r="Q6" s="133"/>
      <c r="R6" s="133"/>
      <c r="S6" s="24"/>
    </row>
    <row r="7" spans="1:19" s="70" customFormat="1" ht="27" customHeight="1" x14ac:dyDescent="0.35">
      <c r="A7" s="23"/>
      <c r="B7" s="598" t="str">
        <f>+Translations!A9</f>
        <v>Buildings and construction works</v>
      </c>
      <c r="C7" s="599"/>
      <c r="D7" s="383"/>
      <c r="E7" s="273"/>
      <c r="F7" s="128">
        <f t="shared" si="0"/>
        <v>0</v>
      </c>
      <c r="G7" s="129"/>
      <c r="H7" s="127"/>
      <c r="I7" s="127"/>
      <c r="J7" s="127"/>
      <c r="K7" s="131"/>
      <c r="L7" s="132"/>
      <c r="M7" s="280"/>
      <c r="N7" s="280"/>
      <c r="O7" s="280"/>
      <c r="P7" s="280"/>
      <c r="Q7" s="133"/>
      <c r="R7" s="133"/>
      <c r="S7" s="24"/>
    </row>
    <row r="8" spans="1:19" s="70" customFormat="1" ht="27" customHeight="1" x14ac:dyDescent="0.35">
      <c r="A8" s="23"/>
      <c r="B8" s="598" t="str">
        <f>+Translations!A10</f>
        <v>Plot</v>
      </c>
      <c r="C8" s="599"/>
      <c r="D8" s="384"/>
      <c r="E8" s="274"/>
      <c r="F8" s="128">
        <f t="shared" si="0"/>
        <v>0</v>
      </c>
      <c r="G8" s="129"/>
      <c r="H8" s="127"/>
      <c r="I8" s="127"/>
      <c r="J8" s="127"/>
      <c r="K8" s="131"/>
      <c r="L8" s="132"/>
      <c r="M8" s="280"/>
      <c r="N8" s="280"/>
      <c r="O8" s="280"/>
      <c r="P8" s="280"/>
      <c r="Q8" s="133"/>
      <c r="R8" s="133"/>
      <c r="S8" s="24"/>
    </row>
    <row r="9" spans="1:19" s="70" customFormat="1" ht="27" customHeight="1" x14ac:dyDescent="0.35">
      <c r="A9" s="23"/>
      <c r="B9" s="598" t="str">
        <f>+Translations!A11</f>
        <v>Project and investment documentation</v>
      </c>
      <c r="C9" s="599"/>
      <c r="D9" s="383"/>
      <c r="E9" s="273"/>
      <c r="F9" s="128">
        <f t="shared" si="0"/>
        <v>0</v>
      </c>
      <c r="G9" s="129"/>
      <c r="H9" s="127"/>
      <c r="I9" s="127"/>
      <c r="J9" s="127"/>
      <c r="K9" s="131"/>
      <c r="L9" s="132"/>
      <c r="M9" s="280"/>
      <c r="N9" s="280"/>
      <c r="O9" s="280"/>
      <c r="P9" s="280"/>
      <c r="Q9" s="133"/>
      <c r="R9" s="133"/>
      <c r="S9" s="24"/>
    </row>
    <row r="10" spans="1:19" s="70" customFormat="1" ht="27" customHeight="1" x14ac:dyDescent="0.35">
      <c r="A10" s="23"/>
      <c r="B10" s="598" t="str">
        <f>+Translations!A12</f>
        <v>Intangible assets (patents, licenses, software)</v>
      </c>
      <c r="C10" s="599"/>
      <c r="D10" s="384"/>
      <c r="E10" s="274"/>
      <c r="F10" s="128">
        <f t="shared" si="0"/>
        <v>0</v>
      </c>
      <c r="G10" s="129"/>
      <c r="H10" s="127"/>
      <c r="I10" s="127"/>
      <c r="J10" s="127"/>
      <c r="K10" s="131"/>
      <c r="L10" s="132"/>
      <c r="M10" s="280"/>
      <c r="N10" s="280"/>
      <c r="O10" s="280"/>
      <c r="P10" s="280"/>
      <c r="Q10" s="133"/>
      <c r="R10" s="133"/>
      <c r="S10" s="24"/>
    </row>
    <row r="11" spans="1:19" s="70" customFormat="1" ht="27" customHeight="1" thickBot="1" x14ac:dyDescent="0.4">
      <c r="A11" s="23"/>
      <c r="B11" s="613" t="str">
        <f>+Translations!A13</f>
        <v>Initial working capital</v>
      </c>
      <c r="C11" s="614"/>
      <c r="D11" s="278">
        <f>SUM(D6+D7+D8+D9+D10)*J11</f>
        <v>0</v>
      </c>
      <c r="E11" s="275"/>
      <c r="F11" s="144">
        <f t="shared" si="0"/>
        <v>0</v>
      </c>
      <c r="G11" s="130"/>
      <c r="H11" s="615" t="str">
        <f>+Translations!A14</f>
        <v>% of investment</v>
      </c>
      <c r="I11" s="615"/>
      <c r="J11" s="385">
        <v>0</v>
      </c>
      <c r="K11" s="134"/>
      <c r="L11" s="134"/>
      <c r="M11" s="281"/>
      <c r="N11" s="281"/>
      <c r="O11" s="281"/>
      <c r="P11" s="281"/>
      <c r="Q11" s="135"/>
      <c r="R11" s="135"/>
      <c r="S11" s="24"/>
    </row>
    <row r="12" spans="1:19" s="70" customFormat="1" ht="12" customHeight="1" thickTop="1" thickBot="1" x14ac:dyDescent="0.4">
      <c r="A12" s="23"/>
      <c r="B12" s="43"/>
      <c r="C12" s="43"/>
      <c r="D12" s="43"/>
      <c r="E12" s="43"/>
      <c r="F12" s="43"/>
      <c r="G12" s="43"/>
      <c r="H12" s="44"/>
      <c r="I12" s="44"/>
      <c r="J12" s="45"/>
      <c r="K12" s="45"/>
      <c r="L12" s="44"/>
      <c r="M12" s="44"/>
      <c r="N12" s="47"/>
      <c r="O12" s="47"/>
      <c r="P12" s="45"/>
      <c r="Q12" s="608"/>
      <c r="R12" s="608"/>
      <c r="S12" s="42"/>
    </row>
    <row r="13" spans="1:19" s="70" customFormat="1" ht="27" customHeight="1" thickTop="1" thickBot="1" x14ac:dyDescent="0.4">
      <c r="A13" s="23"/>
      <c r="B13" s="602" t="str">
        <f>+Translations!A15</f>
        <v>Financing sources</v>
      </c>
      <c r="C13" s="603"/>
      <c r="D13" s="603"/>
      <c r="E13" s="603"/>
      <c r="F13" s="603"/>
      <c r="G13" s="603"/>
      <c r="H13" s="603"/>
      <c r="I13" s="603"/>
      <c r="J13" s="603"/>
      <c r="K13" s="603"/>
      <c r="L13" s="603"/>
      <c r="M13" s="603"/>
      <c r="N13" s="603"/>
      <c r="O13" s="603"/>
      <c r="P13" s="603"/>
      <c r="Q13" s="603"/>
      <c r="R13" s="603"/>
      <c r="S13" s="24"/>
    </row>
    <row r="14" spans="1:19" s="70" customFormat="1" ht="27" customHeight="1" thickTop="1" x14ac:dyDescent="0.35">
      <c r="A14" s="23"/>
      <c r="B14" s="604" t="str">
        <f>+Translations!A7</f>
        <v>TOTAL</v>
      </c>
      <c r="C14" s="605"/>
      <c r="D14" s="270">
        <f>SUM(D15:E20)</f>
        <v>0</v>
      </c>
      <c r="E14" s="79"/>
      <c r="F14" s="78">
        <f>SUM(F15:F20)</f>
        <v>0</v>
      </c>
      <c r="G14" s="79"/>
      <c r="H14" s="79"/>
      <c r="I14" s="79"/>
      <c r="J14" s="80"/>
      <c r="K14" s="79"/>
      <c r="L14" s="79"/>
      <c r="M14" s="79"/>
      <c r="N14" s="79"/>
      <c r="O14" s="79"/>
      <c r="P14" s="79"/>
      <c r="Q14" s="79"/>
      <c r="R14" s="79"/>
      <c r="S14" s="24"/>
    </row>
    <row r="15" spans="1:19" s="70" customFormat="1" ht="27" customHeight="1" x14ac:dyDescent="0.35">
      <c r="A15" s="23"/>
      <c r="B15" s="606" t="str">
        <f>+Translations!A16</f>
        <v>Private equity</v>
      </c>
      <c r="C15" s="607"/>
      <c r="D15" s="279">
        <f>IF((D5-D20-D19-D18-D17-D16)&lt;0,0,(D5-D20-D19-D18-D17-D16))</f>
        <v>0</v>
      </c>
      <c r="E15" s="276"/>
      <c r="F15" s="128">
        <f t="shared" ref="F15:F20" si="1">IF(ISERROR(D15/$D$14),0,D15/$D$14)</f>
        <v>0</v>
      </c>
      <c r="G15" s="136"/>
      <c r="H15" s="137"/>
      <c r="I15" s="137"/>
      <c r="J15" s="137"/>
      <c r="K15" s="139"/>
      <c r="L15" s="139"/>
      <c r="M15" s="139"/>
      <c r="N15" s="139"/>
      <c r="O15" s="140"/>
      <c r="P15" s="139"/>
      <c r="Q15" s="139"/>
      <c r="R15" s="139"/>
      <c r="S15" s="24"/>
    </row>
    <row r="16" spans="1:19" s="70" customFormat="1" ht="27" customHeight="1" x14ac:dyDescent="0.35">
      <c r="A16" s="23"/>
      <c r="B16" s="598" t="str">
        <f>+Translations!A17</f>
        <v>Loan 1</v>
      </c>
      <c r="C16" s="599"/>
      <c r="D16" s="384"/>
      <c r="E16" s="274"/>
      <c r="F16" s="128">
        <f t="shared" si="1"/>
        <v>0</v>
      </c>
      <c r="G16" s="127"/>
      <c r="H16" s="609" t="str">
        <f>+Translations!A22</f>
        <v>Interest rate</v>
      </c>
      <c r="I16" s="609"/>
      <c r="J16" s="530">
        <v>0.05</v>
      </c>
      <c r="K16" s="609" t="str">
        <f>+Translations!A23</f>
        <v>Loan duration in months</v>
      </c>
      <c r="L16" s="609"/>
      <c r="M16" s="609"/>
      <c r="N16" s="531">
        <v>60</v>
      </c>
      <c r="O16" s="529"/>
      <c r="P16" s="609" t="str">
        <f>+Translations!A24</f>
        <v>Repayment start year</v>
      </c>
      <c r="Q16" s="609"/>
      <c r="R16" s="532">
        <v>2016</v>
      </c>
      <c r="S16" s="24"/>
    </row>
    <row r="17" spans="1:19" s="70" customFormat="1" ht="27" customHeight="1" x14ac:dyDescent="0.35">
      <c r="A17" s="23"/>
      <c r="B17" s="598" t="str">
        <f>+Translations!A18</f>
        <v>Loan 2</v>
      </c>
      <c r="C17" s="599"/>
      <c r="D17" s="384"/>
      <c r="E17" s="274"/>
      <c r="F17" s="128">
        <f t="shared" si="1"/>
        <v>0</v>
      </c>
      <c r="G17" s="127"/>
      <c r="H17" s="609" t="str">
        <f>+Translations!A22</f>
        <v>Interest rate</v>
      </c>
      <c r="I17" s="609"/>
      <c r="J17" s="530">
        <v>0.05</v>
      </c>
      <c r="K17" s="609" t="str">
        <f>+Translations!A23</f>
        <v>Loan duration in months</v>
      </c>
      <c r="L17" s="609"/>
      <c r="M17" s="609"/>
      <c r="N17" s="531">
        <v>120</v>
      </c>
      <c r="O17" s="529"/>
      <c r="P17" s="609" t="str">
        <f>+Translations!A24</f>
        <v>Repayment start year</v>
      </c>
      <c r="Q17" s="609"/>
      <c r="R17" s="532">
        <v>2016</v>
      </c>
      <c r="S17" s="24"/>
    </row>
    <row r="18" spans="1:19" s="70" customFormat="1" ht="27" customHeight="1" x14ac:dyDescent="0.35">
      <c r="A18" s="23"/>
      <c r="B18" s="598" t="str">
        <f>+Translations!A19</f>
        <v>Loan 3</v>
      </c>
      <c r="C18" s="599"/>
      <c r="D18" s="384"/>
      <c r="E18" s="274"/>
      <c r="F18" s="128">
        <f t="shared" si="1"/>
        <v>0</v>
      </c>
      <c r="G18" s="127"/>
      <c r="H18" s="609" t="str">
        <f>+Translations!A22</f>
        <v>Interest rate</v>
      </c>
      <c r="I18" s="609"/>
      <c r="J18" s="530">
        <v>0.05</v>
      </c>
      <c r="K18" s="609" t="str">
        <f>+Translations!A23</f>
        <v>Loan duration in months</v>
      </c>
      <c r="L18" s="609"/>
      <c r="M18" s="609"/>
      <c r="N18" s="531">
        <v>60</v>
      </c>
      <c r="O18" s="529"/>
      <c r="P18" s="609" t="str">
        <f>+Translations!A24</f>
        <v>Repayment start year</v>
      </c>
      <c r="Q18" s="609"/>
      <c r="R18" s="532">
        <v>2016</v>
      </c>
      <c r="S18" s="24"/>
    </row>
    <row r="19" spans="1:19" s="70" customFormat="1" ht="27" customHeight="1" x14ac:dyDescent="0.35">
      <c r="A19" s="23"/>
      <c r="B19" s="598" t="str">
        <f>+Translations!A20</f>
        <v>Connection fees</v>
      </c>
      <c r="C19" s="599"/>
      <c r="D19" s="384"/>
      <c r="E19" s="274"/>
      <c r="F19" s="128">
        <f t="shared" si="1"/>
        <v>0</v>
      </c>
      <c r="G19" s="136"/>
      <c r="H19" s="138"/>
      <c r="I19" s="138"/>
      <c r="J19" s="138"/>
      <c r="K19" s="141"/>
      <c r="L19" s="142"/>
      <c r="M19" s="142"/>
      <c r="N19" s="283"/>
      <c r="O19" s="143"/>
      <c r="P19" s="142"/>
      <c r="Q19" s="142"/>
      <c r="R19" s="142"/>
      <c r="S19" s="24"/>
    </row>
    <row r="20" spans="1:19" s="70" customFormat="1" ht="27" customHeight="1" thickBot="1" x14ac:dyDescent="0.4">
      <c r="A20" s="23"/>
      <c r="B20" s="610" t="str">
        <f>+Translations!A21</f>
        <v>Investment subsidies</v>
      </c>
      <c r="C20" s="611"/>
      <c r="D20" s="386"/>
      <c r="E20" s="277"/>
      <c r="F20" s="144">
        <f t="shared" si="1"/>
        <v>0</v>
      </c>
      <c r="G20" s="145"/>
      <c r="H20" s="612" t="str">
        <f>+Translations!A25</f>
        <v>Payment delay in months</v>
      </c>
      <c r="I20" s="612"/>
      <c r="J20" s="612"/>
      <c r="K20" s="533"/>
      <c r="L20" s="612" t="str">
        <f>+Translations!A26</f>
        <v>Bridging loan interest rate</v>
      </c>
      <c r="M20" s="612"/>
      <c r="N20" s="612"/>
      <c r="O20" s="612"/>
      <c r="P20" s="387">
        <v>0.05</v>
      </c>
      <c r="Q20" s="388"/>
      <c r="R20" s="387"/>
      <c r="S20" s="24"/>
    </row>
    <row r="21" spans="1:19" s="70" customFormat="1" ht="69" customHeight="1" thickTop="1" x14ac:dyDescent="0.35">
      <c r="A21" s="23"/>
      <c r="B21" s="457"/>
      <c r="C21" s="457"/>
      <c r="D21" s="23"/>
      <c r="E21" s="23"/>
      <c r="F21" s="23"/>
      <c r="G21" s="23"/>
      <c r="H21" s="23"/>
      <c r="I21" s="23"/>
      <c r="J21" s="23"/>
      <c r="K21" s="23"/>
      <c r="L21" s="23"/>
      <c r="M21" s="23"/>
      <c r="N21" s="23"/>
      <c r="O21" s="23"/>
      <c r="P21" s="25"/>
      <c r="Q21" s="23"/>
      <c r="R21" s="23"/>
      <c r="S21" s="23"/>
    </row>
    <row r="22" spans="1:19" ht="15" hidden="1" customHeight="1" x14ac:dyDescent="0.35">
      <c r="A22" s="1"/>
      <c r="B22" s="6"/>
      <c r="C22" s="6"/>
      <c r="D22" s="1"/>
      <c r="E22" s="1"/>
      <c r="F22" s="1"/>
      <c r="G22" s="1"/>
      <c r="H22" s="1"/>
      <c r="I22" s="1"/>
      <c r="J22" s="1"/>
      <c r="K22" s="1"/>
      <c r="L22" s="1"/>
      <c r="M22" s="1"/>
      <c r="N22" s="1"/>
      <c r="O22" s="1"/>
      <c r="P22" s="1"/>
      <c r="Q22" s="1"/>
      <c r="R22" s="1"/>
      <c r="S22" s="1"/>
    </row>
    <row r="23" spans="1:19" ht="15" hidden="1" customHeight="1" x14ac:dyDescent="0.35">
      <c r="A23" s="2"/>
      <c r="E23" s="2"/>
      <c r="F23" s="2"/>
      <c r="G23" s="2"/>
      <c r="H23" s="2"/>
      <c r="I23" s="2"/>
      <c r="J23" s="2"/>
      <c r="K23" s="2"/>
      <c r="L23" s="2"/>
      <c r="M23" s="2"/>
      <c r="N23" s="2"/>
      <c r="O23" s="2"/>
      <c r="P23" s="2"/>
      <c r="Q23" s="2"/>
      <c r="R23" s="2"/>
      <c r="S23" s="2"/>
    </row>
    <row r="24" spans="1:19" ht="15" hidden="1" customHeight="1" x14ac:dyDescent="0.35">
      <c r="A24" s="2"/>
      <c r="E24" s="2"/>
      <c r="F24" s="2"/>
      <c r="G24" s="2"/>
      <c r="H24" s="2"/>
      <c r="I24" s="2"/>
      <c r="J24" s="2"/>
      <c r="K24" s="2"/>
      <c r="L24" s="2"/>
      <c r="M24" s="2"/>
      <c r="N24" s="2"/>
      <c r="O24" s="2"/>
      <c r="P24" s="2"/>
      <c r="Q24" s="2"/>
      <c r="R24" s="2"/>
      <c r="S24" s="2"/>
    </row>
    <row r="25" spans="1:19" ht="15" hidden="1" customHeight="1" x14ac:dyDescent="0.35">
      <c r="A25" s="2"/>
      <c r="C25" s="459"/>
      <c r="D25" s="2"/>
      <c r="E25" s="2"/>
      <c r="F25" s="2"/>
      <c r="G25" s="2"/>
      <c r="H25" s="2"/>
      <c r="I25" s="2"/>
      <c r="J25" s="2"/>
      <c r="K25" s="2"/>
      <c r="L25" s="2"/>
      <c r="M25" s="2"/>
      <c r="N25" s="2"/>
      <c r="O25" s="2"/>
      <c r="P25" s="2"/>
      <c r="Q25" s="2"/>
      <c r="R25" s="2"/>
      <c r="S25" s="2"/>
    </row>
    <row r="26" spans="1:19" ht="15" hidden="1" customHeight="1" x14ac:dyDescent="0.35">
      <c r="A26" s="2"/>
      <c r="C26" s="459"/>
      <c r="D26" s="2"/>
      <c r="E26" s="2"/>
      <c r="F26" s="2"/>
      <c r="G26" s="2"/>
      <c r="H26" s="2"/>
      <c r="I26" s="2"/>
      <c r="J26" s="2"/>
      <c r="K26" s="2"/>
      <c r="L26" s="2"/>
      <c r="M26" s="2"/>
      <c r="N26" s="2"/>
      <c r="O26" s="2"/>
      <c r="P26" s="2"/>
      <c r="Q26" s="2"/>
      <c r="R26" s="2"/>
      <c r="S26" s="2"/>
    </row>
    <row r="27" spans="1:19" ht="15" hidden="1" customHeight="1" x14ac:dyDescent="0.35">
      <c r="A27" s="2"/>
      <c r="B27" s="459"/>
      <c r="C27" s="459"/>
      <c r="D27" s="2"/>
      <c r="E27" s="2"/>
      <c r="F27" s="2"/>
      <c r="G27" s="2"/>
      <c r="H27" s="2"/>
      <c r="I27" s="2"/>
      <c r="J27" s="2"/>
      <c r="K27" s="2"/>
      <c r="L27" s="2"/>
      <c r="M27" s="2"/>
      <c r="N27" s="2"/>
      <c r="O27" s="2"/>
      <c r="P27" s="2"/>
      <c r="Q27" s="2"/>
      <c r="R27" s="2"/>
      <c r="S27" s="2"/>
    </row>
    <row r="28" spans="1:19" ht="15" hidden="1" customHeight="1" x14ac:dyDescent="0.35">
      <c r="A28" s="2"/>
      <c r="B28" s="459"/>
      <c r="D28" s="2"/>
      <c r="E28" s="2"/>
      <c r="F28" s="2"/>
      <c r="G28" s="2"/>
      <c r="H28" s="2"/>
      <c r="I28" s="2"/>
      <c r="J28" s="2"/>
      <c r="K28" s="2"/>
      <c r="L28" s="2"/>
      <c r="M28" s="2"/>
      <c r="N28" s="2"/>
      <c r="O28" s="2"/>
      <c r="P28" s="2"/>
      <c r="Q28" s="2"/>
      <c r="R28" s="2"/>
      <c r="S28" s="2"/>
    </row>
    <row r="29" spans="1:19" ht="15" hidden="1" customHeight="1" x14ac:dyDescent="0.35">
      <c r="A29" s="2"/>
      <c r="B29" s="459"/>
      <c r="D29" s="2"/>
      <c r="E29" s="2"/>
      <c r="F29" s="2"/>
      <c r="G29" s="2"/>
      <c r="H29" s="2"/>
      <c r="I29" s="2"/>
      <c r="J29" s="2"/>
      <c r="K29" s="2"/>
      <c r="L29" s="2"/>
      <c r="M29" s="2"/>
      <c r="N29" s="2"/>
      <c r="O29" s="2"/>
      <c r="P29" s="2"/>
      <c r="Q29" s="2"/>
      <c r="R29" s="2"/>
      <c r="S29" s="2"/>
    </row>
    <row r="30" spans="1:19" ht="15" hidden="1" customHeight="1" x14ac:dyDescent="0.35">
      <c r="A30" s="2"/>
      <c r="B30" s="459"/>
      <c r="D30" s="2"/>
      <c r="E30" s="2"/>
      <c r="F30" s="2"/>
      <c r="G30" s="2"/>
      <c r="H30" s="2"/>
      <c r="I30" s="2"/>
      <c r="J30" s="2"/>
      <c r="K30" s="2"/>
      <c r="L30" s="2"/>
      <c r="M30" s="2"/>
      <c r="N30" s="2"/>
      <c r="O30" s="2"/>
      <c r="P30" s="2"/>
      <c r="Q30" s="2"/>
      <c r="R30" s="2"/>
      <c r="S30" s="2"/>
    </row>
    <row r="31" spans="1:19" ht="15" hidden="1" customHeight="1" x14ac:dyDescent="0.35">
      <c r="A31" s="2"/>
      <c r="B31" s="459"/>
      <c r="D31" s="2"/>
      <c r="E31" s="2"/>
      <c r="F31" s="2"/>
      <c r="G31" s="2"/>
      <c r="H31" s="2"/>
      <c r="I31" s="2"/>
      <c r="J31" s="2"/>
      <c r="K31" s="2"/>
      <c r="L31" s="2"/>
      <c r="M31" s="2"/>
      <c r="N31" s="2"/>
      <c r="O31" s="2"/>
      <c r="P31" s="2"/>
      <c r="Q31" s="2"/>
      <c r="R31" s="2"/>
      <c r="S31" s="2"/>
    </row>
    <row r="32" spans="1:19" ht="15" hidden="1" customHeight="1" x14ac:dyDescent="0.35">
      <c r="A32" s="2"/>
      <c r="B32" s="459"/>
      <c r="D32" s="2"/>
      <c r="E32" s="2"/>
      <c r="F32" s="2"/>
      <c r="G32" s="2"/>
      <c r="H32" s="2"/>
      <c r="I32" s="2"/>
      <c r="J32" s="2"/>
      <c r="K32" s="2"/>
      <c r="L32" s="2"/>
      <c r="M32" s="2"/>
      <c r="N32" s="2"/>
      <c r="O32" s="2"/>
      <c r="P32" s="2"/>
      <c r="Q32" s="2"/>
      <c r="R32" s="2"/>
      <c r="S32" s="2"/>
    </row>
    <row r="33" spans="1:19" ht="15" hidden="1" customHeight="1" x14ac:dyDescent="0.35">
      <c r="A33" s="2"/>
      <c r="B33" s="459"/>
      <c r="D33" s="2"/>
      <c r="E33" s="2"/>
      <c r="F33" s="2"/>
      <c r="G33" s="2"/>
      <c r="H33" s="2"/>
      <c r="I33" s="2"/>
      <c r="J33" s="2"/>
      <c r="K33" s="2"/>
      <c r="L33" s="2"/>
      <c r="M33" s="2"/>
      <c r="N33" s="2"/>
      <c r="O33" s="2"/>
      <c r="P33" s="2"/>
      <c r="Q33" s="2"/>
      <c r="R33" s="2"/>
      <c r="S33" s="2"/>
    </row>
    <row r="34" spans="1:19" ht="15" hidden="1" customHeight="1" x14ac:dyDescent="0.35">
      <c r="A34" s="2"/>
      <c r="B34" s="459"/>
      <c r="D34" s="2"/>
      <c r="E34" s="2"/>
      <c r="F34" s="2"/>
      <c r="G34" s="2"/>
      <c r="H34" s="2"/>
      <c r="I34" s="2"/>
      <c r="J34" s="2"/>
      <c r="K34" s="2"/>
      <c r="L34" s="2"/>
      <c r="M34" s="2"/>
      <c r="N34" s="2"/>
      <c r="O34" s="2"/>
      <c r="P34" s="2"/>
      <c r="Q34" s="2"/>
      <c r="R34" s="2"/>
      <c r="S34" s="2"/>
    </row>
    <row r="35" spans="1:19" ht="15" hidden="1" customHeight="1" x14ac:dyDescent="0.35">
      <c r="A35" s="2"/>
      <c r="B35" s="459"/>
      <c r="D35" s="2"/>
      <c r="E35" s="2"/>
      <c r="F35" s="2"/>
      <c r="G35" s="2"/>
      <c r="H35" s="2"/>
      <c r="I35" s="2"/>
      <c r="J35" s="2"/>
      <c r="K35" s="2"/>
      <c r="L35" s="2"/>
      <c r="M35" s="2"/>
      <c r="N35" s="2"/>
      <c r="O35" s="2"/>
      <c r="P35" s="2"/>
      <c r="Q35" s="2"/>
      <c r="R35" s="2"/>
      <c r="S35" s="2"/>
    </row>
    <row r="36" spans="1:19" ht="15" hidden="1" customHeight="1" x14ac:dyDescent="0.35">
      <c r="A36" s="2"/>
      <c r="B36" s="459"/>
      <c r="C36" s="459"/>
      <c r="D36" s="2"/>
      <c r="E36" s="2"/>
      <c r="F36" s="2"/>
      <c r="G36" s="2"/>
      <c r="H36" s="2"/>
      <c r="I36" s="2"/>
      <c r="J36" s="2"/>
      <c r="K36" s="2"/>
      <c r="L36" s="2"/>
      <c r="M36" s="2"/>
      <c r="N36" s="2"/>
      <c r="O36" s="2"/>
      <c r="P36" s="2"/>
      <c r="Q36" s="2"/>
      <c r="R36" s="2"/>
      <c r="S36" s="2"/>
    </row>
    <row r="37" spans="1:19" ht="15" hidden="1" customHeight="1" x14ac:dyDescent="0.35">
      <c r="A37" s="2"/>
      <c r="B37" s="459"/>
      <c r="C37" s="459"/>
      <c r="D37" s="2"/>
      <c r="E37" s="2"/>
      <c r="F37" s="2"/>
      <c r="G37" s="2"/>
      <c r="H37" s="2"/>
      <c r="I37" s="2"/>
      <c r="J37" s="2"/>
      <c r="K37" s="2"/>
      <c r="L37" s="2"/>
      <c r="M37" s="2"/>
      <c r="N37" s="2"/>
      <c r="O37" s="2"/>
      <c r="P37" s="2"/>
      <c r="Q37" s="2"/>
      <c r="R37" s="2"/>
      <c r="S37" s="2"/>
    </row>
    <row r="38" spans="1:19" ht="15" hidden="1" customHeight="1" x14ac:dyDescent="0.35"/>
    <row r="39" spans="1:19" ht="15" hidden="1" customHeight="1" x14ac:dyDescent="0.35"/>
    <row r="40" spans="1:19" ht="15" hidden="1" customHeight="1" x14ac:dyDescent="0.35"/>
  </sheetData>
  <sheetProtection password="CAA3" sheet="1" objects="1" scenarios="1"/>
  <mergeCells count="31">
    <mergeCell ref="B20:C20"/>
    <mergeCell ref="H20:J20"/>
    <mergeCell ref="L20:O20"/>
    <mergeCell ref="B10:C10"/>
    <mergeCell ref="B8:C8"/>
    <mergeCell ref="B9:C9"/>
    <mergeCell ref="B11:C11"/>
    <mergeCell ref="H11:I11"/>
    <mergeCell ref="P18:Q18"/>
    <mergeCell ref="B19:C19"/>
    <mergeCell ref="B17:C17"/>
    <mergeCell ref="H17:I17"/>
    <mergeCell ref="P17:Q17"/>
    <mergeCell ref="K17:M17"/>
    <mergeCell ref="K18:M18"/>
    <mergeCell ref="B18:C18"/>
    <mergeCell ref="H18:I18"/>
    <mergeCell ref="Q12:R12"/>
    <mergeCell ref="B13:R13"/>
    <mergeCell ref="P16:Q16"/>
    <mergeCell ref="B15:C15"/>
    <mergeCell ref="B16:C16"/>
    <mergeCell ref="K16:M16"/>
    <mergeCell ref="H16:I16"/>
    <mergeCell ref="B14:C14"/>
    <mergeCell ref="C2:R2"/>
    <mergeCell ref="B7:C7"/>
    <mergeCell ref="B3:R3"/>
    <mergeCell ref="B4:R4"/>
    <mergeCell ref="B5:C5"/>
    <mergeCell ref="B6:C6"/>
  </mergeCells>
  <conditionalFormatting sqref="H16:I17">
    <cfRule type="expression" dxfId="84" priority="10">
      <formula>AND(D16&gt;0,J16="")</formula>
    </cfRule>
  </conditionalFormatting>
  <conditionalFormatting sqref="H18:I18">
    <cfRule type="expression" dxfId="83" priority="8">
      <formula>AND(D18&gt;0,J18="")</formula>
    </cfRule>
  </conditionalFormatting>
  <conditionalFormatting sqref="K16:M18">
    <cfRule type="expression" dxfId="82" priority="7">
      <formula>AND(D16&gt;0,N16=0)</formula>
    </cfRule>
  </conditionalFormatting>
  <conditionalFormatting sqref="P16:Q18">
    <cfRule type="expression" dxfId="81" priority="4">
      <formula>AND(D16&gt;0,R16=0)</formula>
    </cfRule>
  </conditionalFormatting>
  <conditionalFormatting sqref="L20:O20">
    <cfRule type="expression" dxfId="80" priority="1">
      <formula>AND(D20&gt;0,P20="")</formula>
    </cfRule>
  </conditionalFormatting>
  <dataValidations count="6">
    <dataValidation type="decimal" allowBlank="1" showInputMessage="1" showErrorMessage="1" errorTitle="Invalid input value!" error="The value can be between 0% and 100%!" sqref="J16:J18" xr:uid="{00000000-0002-0000-0100-000000000000}">
      <formula1>0</formula1>
      <formula2>1</formula2>
    </dataValidation>
    <dataValidation type="whole" allowBlank="1" showInputMessage="1" showErrorMessage="1" errorTitle="Invalid input value!" error="The value has to be whole and between 0 and 240!" sqref="N16:N17" xr:uid="{00000000-0002-0000-0100-000001000000}">
      <formula1>0</formula1>
      <formula2>240</formula2>
    </dataValidation>
    <dataValidation type="whole" showInputMessage="1" showErrorMessage="1" errorTitle="Invalid input value!" error="The value has to be whole and between 0 and 240!" sqref="N18" xr:uid="{00000000-0002-0000-0100-000002000000}">
      <formula1>0</formula1>
      <formula2>240</formula2>
    </dataValidation>
    <dataValidation type="whole" allowBlank="1" showInputMessage="1" showErrorMessage="1" errorTitle="Invalid input value!" error="The value has to be between 0 and 120!" sqref="K20" xr:uid="{00000000-0002-0000-0100-000003000000}">
      <formula1>0</formula1>
      <formula2>120</formula2>
    </dataValidation>
    <dataValidation type="decimal" allowBlank="1" showInputMessage="1" showErrorMessage="1" error="The value can be between 0% and 100%!" sqref="P20" xr:uid="{00000000-0002-0000-0100-000004000000}">
      <formula1>0</formula1>
      <formula2>1</formula2>
    </dataValidation>
    <dataValidation type="decimal" operator="greaterThanOrEqual" allowBlank="1" showInputMessage="1" showErrorMessage="1" errorTitle="Invalid input value!" error="Enter positive value!" sqref="D16:D20 D6:D10" xr:uid="{00000000-0002-0000-0100-000005000000}">
      <formula1>0</formula1>
    </dataValidation>
  </dataValidations>
  <printOptions horizontalCentered="1"/>
  <pageMargins left="0.39370078740157483" right="0.39370078740157483" top="0.39370078740157483" bottom="0.39370078740157483" header="0.31496062992125984" footer="0.31496062992125984"/>
  <pageSetup paperSize="9" scale="7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Invalid input!" error="Select correct value from drop down menu!" xr:uid="{00000000-0002-0000-0100-000007000000}">
          <x14:formula1>
            <xm:f>Support!$A$16:$A$22</xm:f>
          </x14:formula1>
          <xm:sqref>R16:R18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
  <dimension ref="A1:H267"/>
  <sheetViews>
    <sheetView workbookViewId="0">
      <selection activeCell="C7" sqref="C7"/>
    </sheetView>
  </sheetViews>
  <sheetFormatPr defaultColWidth="0" defaultRowHeight="14.5" zeroHeight="1" x14ac:dyDescent="0.35"/>
  <cols>
    <col min="1" max="1" width="5.54296875" style="321" bestFit="1" customWidth="1"/>
    <col min="2" max="2" width="14.26953125" style="321" bestFit="1" customWidth="1"/>
    <col min="3" max="3" width="21.81640625" style="321" bestFit="1" customWidth="1"/>
    <col min="4" max="4" width="13.54296875" style="321" bestFit="1" customWidth="1"/>
    <col min="5" max="5" width="17" style="321" bestFit="1" customWidth="1"/>
    <col min="6" max="6" width="12" style="321" bestFit="1" customWidth="1"/>
    <col min="7" max="7" width="9.1796875" style="321" customWidth="1"/>
    <col min="8" max="8" width="9.1796875" customWidth="1"/>
    <col min="9" max="16384" width="9.1796875" hidden="1"/>
  </cols>
  <sheetData>
    <row r="1" spans="1:7" ht="15" thickTop="1" x14ac:dyDescent="0.35">
      <c r="A1" s="918" t="s">
        <v>202</v>
      </c>
      <c r="B1" s="919"/>
      <c r="C1" s="919"/>
      <c r="D1" s="319">
        <f>+Liabilities_and_Equity!F33</f>
        <v>0</v>
      </c>
      <c r="E1" s="320"/>
    </row>
    <row r="2" spans="1:7" x14ac:dyDescent="0.35">
      <c r="A2" s="916" t="s">
        <v>203</v>
      </c>
      <c r="B2" s="917"/>
      <c r="C2" s="917"/>
      <c r="D2" s="322">
        <f>+Liabilities_and_Equity!G33*100</f>
        <v>5</v>
      </c>
      <c r="E2" s="323" t="s">
        <v>34</v>
      </c>
    </row>
    <row r="3" spans="1:7" x14ac:dyDescent="0.35">
      <c r="A3" s="916" t="s">
        <v>18</v>
      </c>
      <c r="B3" s="917"/>
      <c r="C3" s="917"/>
      <c r="D3" s="324">
        <f>+Liabilities_and_Equity!K33</f>
        <v>120</v>
      </c>
      <c r="E3" s="323"/>
    </row>
    <row r="4" spans="1:7" ht="15" thickBot="1" x14ac:dyDescent="0.4">
      <c r="A4" s="921" t="s">
        <v>71</v>
      </c>
      <c r="B4" s="922"/>
      <c r="C4" s="922"/>
      <c r="D4" s="325">
        <f>+Liabilities_and_Equity!I33</f>
        <v>2016</v>
      </c>
      <c r="E4" s="326"/>
    </row>
    <row r="5" spans="1:7" ht="15.5" thickTop="1" thickBot="1" x14ac:dyDescent="0.4"/>
    <row r="6" spans="1:7" ht="15.5" thickTop="1" thickBot="1" x14ac:dyDescent="0.4">
      <c r="A6" s="349" t="s">
        <v>83</v>
      </c>
      <c r="B6" s="350" t="s">
        <v>208</v>
      </c>
      <c r="C6" s="350" t="s">
        <v>204</v>
      </c>
      <c r="D6" s="350" t="s">
        <v>205</v>
      </c>
      <c r="E6" s="350" t="s">
        <v>206</v>
      </c>
      <c r="F6" s="350" t="s">
        <v>207</v>
      </c>
      <c r="G6" s="351" t="s">
        <v>202</v>
      </c>
    </row>
    <row r="7" spans="1:7" x14ac:dyDescent="0.35">
      <c r="A7" s="330"/>
      <c r="B7" s="331">
        <v>1</v>
      </c>
      <c r="C7" s="332">
        <f>+D3</f>
        <v>120</v>
      </c>
      <c r="D7" s="333">
        <f>+D1</f>
        <v>0</v>
      </c>
      <c r="E7" s="334">
        <f>IF(ISERR(PMT($D$2/100/12,C7,-D7)),0,PMT($D$2/100/12,C7,-D7))</f>
        <v>0</v>
      </c>
      <c r="F7" s="308">
        <f>IF(ISERR(+D7*$D$2/12/100)=1,0,D7*$D$2/12/100)</f>
        <v>0</v>
      </c>
      <c r="G7" s="335">
        <f>IF(ISERR(+E7-F7)=1,0,E7-F7)</f>
        <v>0</v>
      </c>
    </row>
    <row r="8" spans="1:7" x14ac:dyDescent="0.35">
      <c r="A8" s="336"/>
      <c r="B8" s="313">
        <f>+B7+1</f>
        <v>2</v>
      </c>
      <c r="C8" s="337">
        <f>+C7-1</f>
        <v>119</v>
      </c>
      <c r="D8" s="338">
        <f>(D7-G7)*(C7&gt;1)</f>
        <v>0</v>
      </c>
      <c r="E8" s="339">
        <f t="shared" ref="E8:E18" si="0">IF(ISERR(PMT($D$2/100/12,C8,-D8)),0,PMT($D$2/100/12,C8,-D8))</f>
        <v>0</v>
      </c>
      <c r="F8" s="310">
        <f>IF(ISERR(+D8*$D$2/12/100)=1,0,D8*$D$2/12/100)</f>
        <v>0</v>
      </c>
      <c r="G8" s="340">
        <f>IF(ISERR(+E8-F8)=1,0,E8-F8)</f>
        <v>0</v>
      </c>
    </row>
    <row r="9" spans="1:7" x14ac:dyDescent="0.35">
      <c r="A9" s="336"/>
      <c r="B9" s="313">
        <f t="shared" ref="B9:B18" si="1">+B8+1</f>
        <v>3</v>
      </c>
      <c r="C9" s="337">
        <f t="shared" ref="C9:C18" si="2">+C8-1</f>
        <v>118</v>
      </c>
      <c r="D9" s="338">
        <f>(D8-G8)*(C8&gt;1)</f>
        <v>0</v>
      </c>
      <c r="E9" s="339">
        <f t="shared" si="0"/>
        <v>0</v>
      </c>
      <c r="F9" s="310">
        <f>IF(ISERR(+D9*$D$2/12/100)=1,0,D9*$D$2/12/100)</f>
        <v>0</v>
      </c>
      <c r="G9" s="340">
        <f>IF(ISERR(+E9-F9)=1,0,E9-F9)</f>
        <v>0</v>
      </c>
    </row>
    <row r="10" spans="1:7" x14ac:dyDescent="0.35">
      <c r="A10" s="336"/>
      <c r="B10" s="313">
        <f t="shared" si="1"/>
        <v>4</v>
      </c>
      <c r="C10" s="337">
        <f t="shared" si="2"/>
        <v>117</v>
      </c>
      <c r="D10" s="338">
        <f t="shared" ref="D10:D18" si="3">(D9-G9)*(C9&gt;1)</f>
        <v>0</v>
      </c>
      <c r="E10" s="339">
        <f t="shared" si="0"/>
        <v>0</v>
      </c>
      <c r="F10" s="310">
        <f t="shared" ref="F10:F18" si="4">IF(ISERR(+D10*$D$2/12/100)=1,0,D10*$D$2/12/100)</f>
        <v>0</v>
      </c>
      <c r="G10" s="340">
        <f t="shared" ref="G10:G18" si="5">IF(ISERR(+E10-F10)=1,0,E10-F10)</f>
        <v>0</v>
      </c>
    </row>
    <row r="11" spans="1:7" x14ac:dyDescent="0.35">
      <c r="A11" s="336"/>
      <c r="B11" s="313">
        <f t="shared" si="1"/>
        <v>5</v>
      </c>
      <c r="C11" s="337">
        <f t="shared" si="2"/>
        <v>116</v>
      </c>
      <c r="D11" s="338">
        <f t="shared" si="3"/>
        <v>0</v>
      </c>
      <c r="E11" s="339">
        <f t="shared" si="0"/>
        <v>0</v>
      </c>
      <c r="F11" s="310">
        <f t="shared" si="4"/>
        <v>0</v>
      </c>
      <c r="G11" s="340">
        <f t="shared" si="5"/>
        <v>0</v>
      </c>
    </row>
    <row r="12" spans="1:7" x14ac:dyDescent="0.35">
      <c r="A12" s="336"/>
      <c r="B12" s="313">
        <f t="shared" si="1"/>
        <v>6</v>
      </c>
      <c r="C12" s="337">
        <f t="shared" si="2"/>
        <v>115</v>
      </c>
      <c r="D12" s="338">
        <f t="shared" si="3"/>
        <v>0</v>
      </c>
      <c r="E12" s="339">
        <f t="shared" si="0"/>
        <v>0</v>
      </c>
      <c r="F12" s="310">
        <f t="shared" si="4"/>
        <v>0</v>
      </c>
      <c r="G12" s="340">
        <f t="shared" si="5"/>
        <v>0</v>
      </c>
    </row>
    <row r="13" spans="1:7" x14ac:dyDescent="0.35">
      <c r="A13" s="336"/>
      <c r="B13" s="313">
        <f t="shared" si="1"/>
        <v>7</v>
      </c>
      <c r="C13" s="337">
        <f t="shared" si="2"/>
        <v>114</v>
      </c>
      <c r="D13" s="338">
        <f t="shared" si="3"/>
        <v>0</v>
      </c>
      <c r="E13" s="339">
        <f t="shared" si="0"/>
        <v>0</v>
      </c>
      <c r="F13" s="310">
        <f t="shared" si="4"/>
        <v>0</v>
      </c>
      <c r="G13" s="340">
        <f t="shared" si="5"/>
        <v>0</v>
      </c>
    </row>
    <row r="14" spans="1:7" x14ac:dyDescent="0.35">
      <c r="A14" s="336"/>
      <c r="B14" s="313">
        <f t="shared" si="1"/>
        <v>8</v>
      </c>
      <c r="C14" s="337">
        <f t="shared" si="2"/>
        <v>113</v>
      </c>
      <c r="D14" s="338">
        <f t="shared" si="3"/>
        <v>0</v>
      </c>
      <c r="E14" s="339">
        <f t="shared" si="0"/>
        <v>0</v>
      </c>
      <c r="F14" s="310">
        <f t="shared" si="4"/>
        <v>0</v>
      </c>
      <c r="G14" s="340">
        <f t="shared" si="5"/>
        <v>0</v>
      </c>
    </row>
    <row r="15" spans="1:7" x14ac:dyDescent="0.35">
      <c r="A15" s="336"/>
      <c r="B15" s="313">
        <f t="shared" si="1"/>
        <v>9</v>
      </c>
      <c r="C15" s="337">
        <f t="shared" si="2"/>
        <v>112</v>
      </c>
      <c r="D15" s="338">
        <f t="shared" si="3"/>
        <v>0</v>
      </c>
      <c r="E15" s="339">
        <f t="shared" si="0"/>
        <v>0</v>
      </c>
      <c r="F15" s="310">
        <f t="shared" si="4"/>
        <v>0</v>
      </c>
      <c r="G15" s="340">
        <f t="shared" si="5"/>
        <v>0</v>
      </c>
    </row>
    <row r="16" spans="1:7" x14ac:dyDescent="0.35">
      <c r="A16" s="336"/>
      <c r="B16" s="313">
        <f t="shared" si="1"/>
        <v>10</v>
      </c>
      <c r="C16" s="337">
        <f t="shared" si="2"/>
        <v>111</v>
      </c>
      <c r="D16" s="338">
        <f t="shared" si="3"/>
        <v>0</v>
      </c>
      <c r="E16" s="339">
        <f t="shared" si="0"/>
        <v>0</v>
      </c>
      <c r="F16" s="310">
        <f t="shared" si="4"/>
        <v>0</v>
      </c>
      <c r="G16" s="340">
        <f t="shared" si="5"/>
        <v>0</v>
      </c>
    </row>
    <row r="17" spans="1:7" x14ac:dyDescent="0.35">
      <c r="A17" s="336"/>
      <c r="B17" s="313">
        <f t="shared" si="1"/>
        <v>11</v>
      </c>
      <c r="C17" s="337">
        <f t="shared" si="2"/>
        <v>110</v>
      </c>
      <c r="D17" s="338">
        <f t="shared" si="3"/>
        <v>0</v>
      </c>
      <c r="E17" s="339">
        <f t="shared" si="0"/>
        <v>0</v>
      </c>
      <c r="F17" s="310">
        <f t="shared" si="4"/>
        <v>0</v>
      </c>
      <c r="G17" s="340">
        <f t="shared" si="5"/>
        <v>0</v>
      </c>
    </row>
    <row r="18" spans="1:7" x14ac:dyDescent="0.35">
      <c r="A18" s="336"/>
      <c r="B18" s="313">
        <f t="shared" si="1"/>
        <v>12</v>
      </c>
      <c r="C18" s="337">
        <f t="shared" si="2"/>
        <v>109</v>
      </c>
      <c r="D18" s="338">
        <f t="shared" si="3"/>
        <v>0</v>
      </c>
      <c r="E18" s="339">
        <f t="shared" si="0"/>
        <v>0</v>
      </c>
      <c r="F18" s="310">
        <f t="shared" si="4"/>
        <v>0</v>
      </c>
      <c r="G18" s="340">
        <f t="shared" si="5"/>
        <v>0</v>
      </c>
    </row>
    <row r="19" spans="1:7" x14ac:dyDescent="0.35">
      <c r="A19" s="336">
        <f>+D4</f>
        <v>2016</v>
      </c>
      <c r="B19" s="915" t="s">
        <v>15</v>
      </c>
      <c r="C19" s="915"/>
      <c r="D19" s="915"/>
      <c r="E19" s="341">
        <f>SUM(E7:E18)</f>
        <v>0</v>
      </c>
      <c r="F19" s="342">
        <f>SUM(F7:F18)</f>
        <v>0</v>
      </c>
      <c r="G19" s="343">
        <f>SUM(G7:G18)</f>
        <v>0</v>
      </c>
    </row>
    <row r="20" spans="1:7" x14ac:dyDescent="0.35">
      <c r="A20" s="336"/>
      <c r="B20" s="313">
        <f>+B18+1</f>
        <v>13</v>
      </c>
      <c r="C20" s="337">
        <f>+C18-1</f>
        <v>108</v>
      </c>
      <c r="D20" s="338">
        <f>(D18-G18)*(C18&gt;1)</f>
        <v>0</v>
      </c>
      <c r="E20" s="339">
        <f>IF(ISERR(PMT($D$2/100/12,C20,-D20)),0,PMT($D$2/100/12,C20,-D20))</f>
        <v>0</v>
      </c>
      <c r="F20" s="310">
        <f t="shared" ref="F20:F31" si="6">IF(ISERR(+D20*$D$2/12/100)=1,0,D20*$D$2/12/100)</f>
        <v>0</v>
      </c>
      <c r="G20" s="340">
        <f t="shared" ref="G20:G31" si="7">IF(ISERR(+E20-F20)=1,0,E20-F20)</f>
        <v>0</v>
      </c>
    </row>
    <row r="21" spans="1:7" x14ac:dyDescent="0.35">
      <c r="A21" s="336"/>
      <c r="B21" s="313">
        <f>+B20+1</f>
        <v>14</v>
      </c>
      <c r="C21" s="337">
        <f>+C20-1</f>
        <v>107</v>
      </c>
      <c r="D21" s="338">
        <f>(D20-G20)*(C20&gt;1)</f>
        <v>0</v>
      </c>
      <c r="E21" s="339">
        <f t="shared" ref="E21:E31" si="8">IF(ISERR(PMT($D$2/100/12,C21,-D21)),0,PMT($D$2/100/12,C21,-D21))</f>
        <v>0</v>
      </c>
      <c r="F21" s="310">
        <f t="shared" si="6"/>
        <v>0</v>
      </c>
      <c r="G21" s="340">
        <f t="shared" si="7"/>
        <v>0</v>
      </c>
    </row>
    <row r="22" spans="1:7" x14ac:dyDescent="0.35">
      <c r="A22" s="336"/>
      <c r="B22" s="313">
        <f>+B21+1</f>
        <v>15</v>
      </c>
      <c r="C22" s="337">
        <f t="shared" ref="C22:C31" si="9">+C21-1</f>
        <v>106</v>
      </c>
      <c r="D22" s="338">
        <f t="shared" ref="D22:D31" si="10">(D21-G21)*(C21&gt;1)</f>
        <v>0</v>
      </c>
      <c r="E22" s="339">
        <f t="shared" si="8"/>
        <v>0</v>
      </c>
      <c r="F22" s="310">
        <f t="shared" si="6"/>
        <v>0</v>
      </c>
      <c r="G22" s="340">
        <f t="shared" si="7"/>
        <v>0</v>
      </c>
    </row>
    <row r="23" spans="1:7" x14ac:dyDescent="0.35">
      <c r="A23" s="336"/>
      <c r="B23" s="313">
        <f t="shared" ref="B23:B31" si="11">+B22+1</f>
        <v>16</v>
      </c>
      <c r="C23" s="337">
        <f t="shared" si="9"/>
        <v>105</v>
      </c>
      <c r="D23" s="338">
        <f t="shared" si="10"/>
        <v>0</v>
      </c>
      <c r="E23" s="339">
        <f t="shared" si="8"/>
        <v>0</v>
      </c>
      <c r="F23" s="310">
        <f t="shared" si="6"/>
        <v>0</v>
      </c>
      <c r="G23" s="340">
        <f t="shared" si="7"/>
        <v>0</v>
      </c>
    </row>
    <row r="24" spans="1:7" x14ac:dyDescent="0.35">
      <c r="A24" s="336"/>
      <c r="B24" s="313">
        <f t="shared" si="11"/>
        <v>17</v>
      </c>
      <c r="C24" s="337">
        <f t="shared" si="9"/>
        <v>104</v>
      </c>
      <c r="D24" s="338">
        <f t="shared" si="10"/>
        <v>0</v>
      </c>
      <c r="E24" s="339">
        <f t="shared" si="8"/>
        <v>0</v>
      </c>
      <c r="F24" s="310">
        <f t="shared" si="6"/>
        <v>0</v>
      </c>
      <c r="G24" s="340">
        <f t="shared" si="7"/>
        <v>0</v>
      </c>
    </row>
    <row r="25" spans="1:7" x14ac:dyDescent="0.35">
      <c r="A25" s="336"/>
      <c r="B25" s="313">
        <f t="shared" si="11"/>
        <v>18</v>
      </c>
      <c r="C25" s="337">
        <f t="shared" si="9"/>
        <v>103</v>
      </c>
      <c r="D25" s="338">
        <f t="shared" si="10"/>
        <v>0</v>
      </c>
      <c r="E25" s="339">
        <f t="shared" si="8"/>
        <v>0</v>
      </c>
      <c r="F25" s="310">
        <f t="shared" si="6"/>
        <v>0</v>
      </c>
      <c r="G25" s="340">
        <f t="shared" si="7"/>
        <v>0</v>
      </c>
    </row>
    <row r="26" spans="1:7" x14ac:dyDescent="0.35">
      <c r="A26" s="336"/>
      <c r="B26" s="313">
        <f t="shared" si="11"/>
        <v>19</v>
      </c>
      <c r="C26" s="337">
        <f t="shared" si="9"/>
        <v>102</v>
      </c>
      <c r="D26" s="338">
        <f t="shared" si="10"/>
        <v>0</v>
      </c>
      <c r="E26" s="339">
        <f t="shared" si="8"/>
        <v>0</v>
      </c>
      <c r="F26" s="310">
        <f t="shared" si="6"/>
        <v>0</v>
      </c>
      <c r="G26" s="340">
        <f t="shared" si="7"/>
        <v>0</v>
      </c>
    </row>
    <row r="27" spans="1:7" x14ac:dyDescent="0.35">
      <c r="A27" s="336"/>
      <c r="B27" s="313">
        <f t="shared" si="11"/>
        <v>20</v>
      </c>
      <c r="C27" s="337">
        <f t="shared" si="9"/>
        <v>101</v>
      </c>
      <c r="D27" s="338">
        <f t="shared" si="10"/>
        <v>0</v>
      </c>
      <c r="E27" s="339">
        <f t="shared" si="8"/>
        <v>0</v>
      </c>
      <c r="F27" s="310">
        <f t="shared" si="6"/>
        <v>0</v>
      </c>
      <c r="G27" s="340">
        <f t="shared" si="7"/>
        <v>0</v>
      </c>
    </row>
    <row r="28" spans="1:7" x14ac:dyDescent="0.35">
      <c r="A28" s="336"/>
      <c r="B28" s="313">
        <f t="shared" si="11"/>
        <v>21</v>
      </c>
      <c r="C28" s="337">
        <f t="shared" si="9"/>
        <v>100</v>
      </c>
      <c r="D28" s="338">
        <f t="shared" si="10"/>
        <v>0</v>
      </c>
      <c r="E28" s="339">
        <f t="shared" si="8"/>
        <v>0</v>
      </c>
      <c r="F28" s="310">
        <f t="shared" si="6"/>
        <v>0</v>
      </c>
      <c r="G28" s="340">
        <f t="shared" si="7"/>
        <v>0</v>
      </c>
    </row>
    <row r="29" spans="1:7" x14ac:dyDescent="0.35">
      <c r="A29" s="336"/>
      <c r="B29" s="313">
        <f t="shared" si="11"/>
        <v>22</v>
      </c>
      <c r="C29" s="337">
        <f t="shared" si="9"/>
        <v>99</v>
      </c>
      <c r="D29" s="338">
        <f t="shared" si="10"/>
        <v>0</v>
      </c>
      <c r="E29" s="339">
        <f t="shared" si="8"/>
        <v>0</v>
      </c>
      <c r="F29" s="310">
        <f t="shared" si="6"/>
        <v>0</v>
      </c>
      <c r="G29" s="340">
        <f t="shared" si="7"/>
        <v>0</v>
      </c>
    </row>
    <row r="30" spans="1:7" x14ac:dyDescent="0.35">
      <c r="A30" s="336"/>
      <c r="B30" s="313">
        <f t="shared" si="11"/>
        <v>23</v>
      </c>
      <c r="C30" s="337">
        <f t="shared" si="9"/>
        <v>98</v>
      </c>
      <c r="D30" s="338">
        <f t="shared" si="10"/>
        <v>0</v>
      </c>
      <c r="E30" s="339">
        <f t="shared" si="8"/>
        <v>0</v>
      </c>
      <c r="F30" s="310">
        <f t="shared" si="6"/>
        <v>0</v>
      </c>
      <c r="G30" s="340">
        <f t="shared" si="7"/>
        <v>0</v>
      </c>
    </row>
    <row r="31" spans="1:7" x14ac:dyDescent="0.35">
      <c r="A31" s="336"/>
      <c r="B31" s="313">
        <f t="shared" si="11"/>
        <v>24</v>
      </c>
      <c r="C31" s="337">
        <f t="shared" si="9"/>
        <v>97</v>
      </c>
      <c r="D31" s="338">
        <f t="shared" si="10"/>
        <v>0</v>
      </c>
      <c r="E31" s="339">
        <f t="shared" si="8"/>
        <v>0</v>
      </c>
      <c r="F31" s="310">
        <f t="shared" si="6"/>
        <v>0</v>
      </c>
      <c r="G31" s="340">
        <f t="shared" si="7"/>
        <v>0</v>
      </c>
    </row>
    <row r="32" spans="1:7" x14ac:dyDescent="0.35">
      <c r="A32" s="336">
        <f>+A19+1</f>
        <v>2017</v>
      </c>
      <c r="B32" s="915" t="s">
        <v>15</v>
      </c>
      <c r="C32" s="915"/>
      <c r="D32" s="915"/>
      <c r="E32" s="341">
        <f>SUM(E20:E31)</f>
        <v>0</v>
      </c>
      <c r="F32" s="342">
        <f>SUM(F20:F31)</f>
        <v>0</v>
      </c>
      <c r="G32" s="343">
        <f>SUM(G20:G31)</f>
        <v>0</v>
      </c>
    </row>
    <row r="33" spans="1:7" x14ac:dyDescent="0.35">
      <c r="A33" s="336"/>
      <c r="B33" s="313">
        <f>+B31+1</f>
        <v>25</v>
      </c>
      <c r="C33" s="337">
        <f>+C31-1</f>
        <v>96</v>
      </c>
      <c r="D33" s="338">
        <f>(D31-G31)*(C31&gt;1)</f>
        <v>0</v>
      </c>
      <c r="E33" s="339">
        <f>IF(ISERR(PMT($D$2/100/12,C33,-D33)),0,PMT($D$2/100/12,C33,-D33))</f>
        <v>0</v>
      </c>
      <c r="F33" s="310">
        <f t="shared" ref="F33:F44" si="12">IF(ISERR(+D33*$D$2/12/100)=1,0,D33*$D$2/12/100)</f>
        <v>0</v>
      </c>
      <c r="G33" s="340">
        <f t="shared" ref="G33:G44" si="13">IF(ISERR(+E33-F33)=1,0,E33-F33)</f>
        <v>0</v>
      </c>
    </row>
    <row r="34" spans="1:7" x14ac:dyDescent="0.35">
      <c r="A34" s="336"/>
      <c r="B34" s="313">
        <f>+B33+1</f>
        <v>26</v>
      </c>
      <c r="C34" s="337">
        <f>+C33-1</f>
        <v>95</v>
      </c>
      <c r="D34" s="338">
        <f>(D33-G33)*(C33&gt;1)</f>
        <v>0</v>
      </c>
      <c r="E34" s="339">
        <f t="shared" ref="E34:E44" si="14">IF(ISERR(PMT($D$2/100/12,C34,-D34)),0,PMT($D$2/100/12,C34,-D34))</f>
        <v>0</v>
      </c>
      <c r="F34" s="310">
        <f t="shared" si="12"/>
        <v>0</v>
      </c>
      <c r="G34" s="340">
        <f t="shared" si="13"/>
        <v>0</v>
      </c>
    </row>
    <row r="35" spans="1:7" x14ac:dyDescent="0.35">
      <c r="A35" s="336"/>
      <c r="B35" s="313">
        <f>+B34+1</f>
        <v>27</v>
      </c>
      <c r="C35" s="337">
        <f t="shared" ref="C35:C44" si="15">+C34-1</f>
        <v>94</v>
      </c>
      <c r="D35" s="338">
        <f t="shared" ref="D35:D44" si="16">(D34-G34)*(C34&gt;1)</f>
        <v>0</v>
      </c>
      <c r="E35" s="339">
        <f t="shared" si="14"/>
        <v>0</v>
      </c>
      <c r="F35" s="310">
        <f t="shared" si="12"/>
        <v>0</v>
      </c>
      <c r="G35" s="340">
        <f t="shared" si="13"/>
        <v>0</v>
      </c>
    </row>
    <row r="36" spans="1:7" x14ac:dyDescent="0.35">
      <c r="A36" s="336"/>
      <c r="B36" s="313">
        <f t="shared" ref="B36:B44" si="17">+B35+1</f>
        <v>28</v>
      </c>
      <c r="C36" s="337">
        <f t="shared" si="15"/>
        <v>93</v>
      </c>
      <c r="D36" s="338">
        <f t="shared" si="16"/>
        <v>0</v>
      </c>
      <c r="E36" s="339">
        <f t="shared" si="14"/>
        <v>0</v>
      </c>
      <c r="F36" s="310">
        <f t="shared" si="12"/>
        <v>0</v>
      </c>
      <c r="G36" s="340">
        <f t="shared" si="13"/>
        <v>0</v>
      </c>
    </row>
    <row r="37" spans="1:7" x14ac:dyDescent="0.35">
      <c r="A37" s="336"/>
      <c r="B37" s="313">
        <f t="shared" si="17"/>
        <v>29</v>
      </c>
      <c r="C37" s="337">
        <f t="shared" si="15"/>
        <v>92</v>
      </c>
      <c r="D37" s="338">
        <f t="shared" si="16"/>
        <v>0</v>
      </c>
      <c r="E37" s="339">
        <f t="shared" si="14"/>
        <v>0</v>
      </c>
      <c r="F37" s="310">
        <f t="shared" si="12"/>
        <v>0</v>
      </c>
      <c r="G37" s="340">
        <f t="shared" si="13"/>
        <v>0</v>
      </c>
    </row>
    <row r="38" spans="1:7" x14ac:dyDescent="0.35">
      <c r="A38" s="336"/>
      <c r="B38" s="313">
        <f t="shared" si="17"/>
        <v>30</v>
      </c>
      <c r="C38" s="337">
        <f t="shared" si="15"/>
        <v>91</v>
      </c>
      <c r="D38" s="338">
        <f t="shared" si="16"/>
        <v>0</v>
      </c>
      <c r="E38" s="339">
        <f t="shared" si="14"/>
        <v>0</v>
      </c>
      <c r="F38" s="310">
        <f t="shared" si="12"/>
        <v>0</v>
      </c>
      <c r="G38" s="340">
        <f t="shared" si="13"/>
        <v>0</v>
      </c>
    </row>
    <row r="39" spans="1:7" x14ac:dyDescent="0.35">
      <c r="A39" s="336"/>
      <c r="B39" s="313">
        <f t="shared" si="17"/>
        <v>31</v>
      </c>
      <c r="C39" s="337">
        <f t="shared" si="15"/>
        <v>90</v>
      </c>
      <c r="D39" s="338">
        <f t="shared" si="16"/>
        <v>0</v>
      </c>
      <c r="E39" s="339">
        <f t="shared" si="14"/>
        <v>0</v>
      </c>
      <c r="F39" s="310">
        <f t="shared" si="12"/>
        <v>0</v>
      </c>
      <c r="G39" s="340">
        <f t="shared" si="13"/>
        <v>0</v>
      </c>
    </row>
    <row r="40" spans="1:7" x14ac:dyDescent="0.35">
      <c r="A40" s="336"/>
      <c r="B40" s="313">
        <f t="shared" si="17"/>
        <v>32</v>
      </c>
      <c r="C40" s="337">
        <f t="shared" si="15"/>
        <v>89</v>
      </c>
      <c r="D40" s="338">
        <f t="shared" si="16"/>
        <v>0</v>
      </c>
      <c r="E40" s="339">
        <f t="shared" si="14"/>
        <v>0</v>
      </c>
      <c r="F40" s="310">
        <f t="shared" si="12"/>
        <v>0</v>
      </c>
      <c r="G40" s="340">
        <f t="shared" si="13"/>
        <v>0</v>
      </c>
    </row>
    <row r="41" spans="1:7" x14ac:dyDescent="0.35">
      <c r="A41" s="336"/>
      <c r="B41" s="313">
        <f t="shared" si="17"/>
        <v>33</v>
      </c>
      <c r="C41" s="337">
        <f t="shared" si="15"/>
        <v>88</v>
      </c>
      <c r="D41" s="338">
        <f t="shared" si="16"/>
        <v>0</v>
      </c>
      <c r="E41" s="339">
        <f t="shared" si="14"/>
        <v>0</v>
      </c>
      <c r="F41" s="310">
        <f t="shared" si="12"/>
        <v>0</v>
      </c>
      <c r="G41" s="340">
        <f t="shared" si="13"/>
        <v>0</v>
      </c>
    </row>
    <row r="42" spans="1:7" x14ac:dyDescent="0.35">
      <c r="A42" s="336"/>
      <c r="B42" s="313">
        <f t="shared" si="17"/>
        <v>34</v>
      </c>
      <c r="C42" s="337">
        <f t="shared" si="15"/>
        <v>87</v>
      </c>
      <c r="D42" s="338">
        <f t="shared" si="16"/>
        <v>0</v>
      </c>
      <c r="E42" s="339">
        <f t="shared" si="14"/>
        <v>0</v>
      </c>
      <c r="F42" s="310">
        <f t="shared" si="12"/>
        <v>0</v>
      </c>
      <c r="G42" s="340">
        <f t="shared" si="13"/>
        <v>0</v>
      </c>
    </row>
    <row r="43" spans="1:7" x14ac:dyDescent="0.35">
      <c r="A43" s="336"/>
      <c r="B43" s="313">
        <f t="shared" si="17"/>
        <v>35</v>
      </c>
      <c r="C43" s="337">
        <f t="shared" si="15"/>
        <v>86</v>
      </c>
      <c r="D43" s="338">
        <f t="shared" si="16"/>
        <v>0</v>
      </c>
      <c r="E43" s="339">
        <f t="shared" si="14"/>
        <v>0</v>
      </c>
      <c r="F43" s="310">
        <f t="shared" si="12"/>
        <v>0</v>
      </c>
      <c r="G43" s="340">
        <f t="shared" si="13"/>
        <v>0</v>
      </c>
    </row>
    <row r="44" spans="1:7" x14ac:dyDescent="0.35">
      <c r="A44" s="336"/>
      <c r="B44" s="313">
        <f t="shared" si="17"/>
        <v>36</v>
      </c>
      <c r="C44" s="337">
        <f t="shared" si="15"/>
        <v>85</v>
      </c>
      <c r="D44" s="338">
        <f t="shared" si="16"/>
        <v>0</v>
      </c>
      <c r="E44" s="339">
        <f t="shared" si="14"/>
        <v>0</v>
      </c>
      <c r="F44" s="310">
        <f t="shared" si="12"/>
        <v>0</v>
      </c>
      <c r="G44" s="340">
        <f t="shared" si="13"/>
        <v>0</v>
      </c>
    </row>
    <row r="45" spans="1:7" x14ac:dyDescent="0.35">
      <c r="A45" s="336">
        <f>+A32+1</f>
        <v>2018</v>
      </c>
      <c r="B45" s="915" t="s">
        <v>15</v>
      </c>
      <c r="C45" s="915"/>
      <c r="D45" s="915"/>
      <c r="E45" s="341">
        <f>SUM(E33:E44)</f>
        <v>0</v>
      </c>
      <c r="F45" s="342">
        <f>SUM(F33:F44)</f>
        <v>0</v>
      </c>
      <c r="G45" s="343">
        <f>SUM(G33:G44)</f>
        <v>0</v>
      </c>
    </row>
    <row r="46" spans="1:7" x14ac:dyDescent="0.35">
      <c r="A46" s="336"/>
      <c r="B46" s="313">
        <f>+B44+1</f>
        <v>37</v>
      </c>
      <c r="C46" s="337">
        <f>+C44-1</f>
        <v>84</v>
      </c>
      <c r="D46" s="338">
        <f>(D44-G44)*(C44&gt;1)</f>
        <v>0</v>
      </c>
      <c r="E46" s="339">
        <f>IF(ISERR(PMT($D$2/100/12,C46,-D46)),0,PMT($D$2/100/12,C46,-D46))</f>
        <v>0</v>
      </c>
      <c r="F46" s="310">
        <f t="shared" ref="F46:F57" si="18">IF(ISERR(+D46*$D$2/12/100)=1,0,D46*$D$2/12/100)</f>
        <v>0</v>
      </c>
      <c r="G46" s="340">
        <f t="shared" ref="G46:G57" si="19">IF(ISERR(+E46-F46)=1,0,E46-F46)</f>
        <v>0</v>
      </c>
    </row>
    <row r="47" spans="1:7" x14ac:dyDescent="0.35">
      <c r="A47" s="336"/>
      <c r="B47" s="313">
        <f>+B46+1</f>
        <v>38</v>
      </c>
      <c r="C47" s="337">
        <f>+C46-1</f>
        <v>83</v>
      </c>
      <c r="D47" s="338">
        <f>(D46-G46)*(C46&gt;1)</f>
        <v>0</v>
      </c>
      <c r="E47" s="339">
        <f t="shared" ref="E47:E57" si="20">IF(ISERR(PMT($D$2/100/12,C47,-D47)),0,PMT($D$2/100/12,C47,-D47))</f>
        <v>0</v>
      </c>
      <c r="F47" s="310">
        <f t="shared" si="18"/>
        <v>0</v>
      </c>
      <c r="G47" s="340">
        <f t="shared" si="19"/>
        <v>0</v>
      </c>
    </row>
    <row r="48" spans="1:7" x14ac:dyDescent="0.35">
      <c r="A48" s="336"/>
      <c r="B48" s="313">
        <f>+B47+1</f>
        <v>39</v>
      </c>
      <c r="C48" s="337">
        <f t="shared" ref="C48:C57" si="21">+C47-1</f>
        <v>82</v>
      </c>
      <c r="D48" s="338">
        <f t="shared" ref="D48:D57" si="22">(D47-G47)*(C47&gt;1)</f>
        <v>0</v>
      </c>
      <c r="E48" s="339">
        <f t="shared" si="20"/>
        <v>0</v>
      </c>
      <c r="F48" s="310">
        <f t="shared" si="18"/>
        <v>0</v>
      </c>
      <c r="G48" s="340">
        <f t="shared" si="19"/>
        <v>0</v>
      </c>
    </row>
    <row r="49" spans="1:7" x14ac:dyDescent="0.35">
      <c r="A49" s="336"/>
      <c r="B49" s="313">
        <f t="shared" ref="B49:B57" si="23">+B48+1</f>
        <v>40</v>
      </c>
      <c r="C49" s="337">
        <f t="shared" si="21"/>
        <v>81</v>
      </c>
      <c r="D49" s="338">
        <f t="shared" si="22"/>
        <v>0</v>
      </c>
      <c r="E49" s="339">
        <f t="shared" si="20"/>
        <v>0</v>
      </c>
      <c r="F49" s="310">
        <f t="shared" si="18"/>
        <v>0</v>
      </c>
      <c r="G49" s="340">
        <f t="shared" si="19"/>
        <v>0</v>
      </c>
    </row>
    <row r="50" spans="1:7" x14ac:dyDescent="0.35">
      <c r="A50" s="336"/>
      <c r="B50" s="313">
        <f t="shared" si="23"/>
        <v>41</v>
      </c>
      <c r="C50" s="337">
        <f t="shared" si="21"/>
        <v>80</v>
      </c>
      <c r="D50" s="338">
        <f t="shared" si="22"/>
        <v>0</v>
      </c>
      <c r="E50" s="339">
        <f t="shared" si="20"/>
        <v>0</v>
      </c>
      <c r="F50" s="310">
        <f t="shared" si="18"/>
        <v>0</v>
      </c>
      <c r="G50" s="340">
        <f t="shared" si="19"/>
        <v>0</v>
      </c>
    </row>
    <row r="51" spans="1:7" x14ac:dyDescent="0.35">
      <c r="A51" s="336"/>
      <c r="B51" s="313">
        <f t="shared" si="23"/>
        <v>42</v>
      </c>
      <c r="C51" s="337">
        <f t="shared" si="21"/>
        <v>79</v>
      </c>
      <c r="D51" s="338">
        <f t="shared" si="22"/>
        <v>0</v>
      </c>
      <c r="E51" s="339">
        <f t="shared" si="20"/>
        <v>0</v>
      </c>
      <c r="F51" s="310">
        <f t="shared" si="18"/>
        <v>0</v>
      </c>
      <c r="G51" s="340">
        <f t="shared" si="19"/>
        <v>0</v>
      </c>
    </row>
    <row r="52" spans="1:7" x14ac:dyDescent="0.35">
      <c r="A52" s="336"/>
      <c r="B52" s="313">
        <f t="shared" si="23"/>
        <v>43</v>
      </c>
      <c r="C52" s="337">
        <f t="shared" si="21"/>
        <v>78</v>
      </c>
      <c r="D52" s="338">
        <f t="shared" si="22"/>
        <v>0</v>
      </c>
      <c r="E52" s="339">
        <f t="shared" si="20"/>
        <v>0</v>
      </c>
      <c r="F52" s="310">
        <f t="shared" si="18"/>
        <v>0</v>
      </c>
      <c r="G52" s="340">
        <f t="shared" si="19"/>
        <v>0</v>
      </c>
    </row>
    <row r="53" spans="1:7" x14ac:dyDescent="0.35">
      <c r="A53" s="336"/>
      <c r="B53" s="313">
        <f t="shared" si="23"/>
        <v>44</v>
      </c>
      <c r="C53" s="337">
        <f t="shared" si="21"/>
        <v>77</v>
      </c>
      <c r="D53" s="338">
        <f t="shared" si="22"/>
        <v>0</v>
      </c>
      <c r="E53" s="339">
        <f t="shared" si="20"/>
        <v>0</v>
      </c>
      <c r="F53" s="310">
        <f t="shared" si="18"/>
        <v>0</v>
      </c>
      <c r="G53" s="340">
        <f t="shared" si="19"/>
        <v>0</v>
      </c>
    </row>
    <row r="54" spans="1:7" x14ac:dyDescent="0.35">
      <c r="A54" s="336"/>
      <c r="B54" s="313">
        <f t="shared" si="23"/>
        <v>45</v>
      </c>
      <c r="C54" s="337">
        <f t="shared" si="21"/>
        <v>76</v>
      </c>
      <c r="D54" s="338">
        <f t="shared" si="22"/>
        <v>0</v>
      </c>
      <c r="E54" s="339">
        <f t="shared" si="20"/>
        <v>0</v>
      </c>
      <c r="F54" s="310">
        <f t="shared" si="18"/>
        <v>0</v>
      </c>
      <c r="G54" s="340">
        <f t="shared" si="19"/>
        <v>0</v>
      </c>
    </row>
    <row r="55" spans="1:7" x14ac:dyDescent="0.35">
      <c r="A55" s="336"/>
      <c r="B55" s="313">
        <f t="shared" si="23"/>
        <v>46</v>
      </c>
      <c r="C55" s="337">
        <f t="shared" si="21"/>
        <v>75</v>
      </c>
      <c r="D55" s="338">
        <f t="shared" si="22"/>
        <v>0</v>
      </c>
      <c r="E55" s="339">
        <f t="shared" si="20"/>
        <v>0</v>
      </c>
      <c r="F55" s="310">
        <f t="shared" si="18"/>
        <v>0</v>
      </c>
      <c r="G55" s="340">
        <f t="shared" si="19"/>
        <v>0</v>
      </c>
    </row>
    <row r="56" spans="1:7" x14ac:dyDescent="0.35">
      <c r="A56" s="336"/>
      <c r="B56" s="313">
        <f t="shared" si="23"/>
        <v>47</v>
      </c>
      <c r="C56" s="337">
        <f t="shared" si="21"/>
        <v>74</v>
      </c>
      <c r="D56" s="338">
        <f t="shared" si="22"/>
        <v>0</v>
      </c>
      <c r="E56" s="339">
        <f t="shared" si="20"/>
        <v>0</v>
      </c>
      <c r="F56" s="310">
        <f t="shared" si="18"/>
        <v>0</v>
      </c>
      <c r="G56" s="340">
        <f t="shared" si="19"/>
        <v>0</v>
      </c>
    </row>
    <row r="57" spans="1:7" x14ac:dyDescent="0.35">
      <c r="A57" s="336"/>
      <c r="B57" s="313">
        <f t="shared" si="23"/>
        <v>48</v>
      </c>
      <c r="C57" s="337">
        <f t="shared" si="21"/>
        <v>73</v>
      </c>
      <c r="D57" s="338">
        <f t="shared" si="22"/>
        <v>0</v>
      </c>
      <c r="E57" s="339">
        <f t="shared" si="20"/>
        <v>0</v>
      </c>
      <c r="F57" s="310">
        <f t="shared" si="18"/>
        <v>0</v>
      </c>
      <c r="G57" s="340">
        <f t="shared" si="19"/>
        <v>0</v>
      </c>
    </row>
    <row r="58" spans="1:7" x14ac:dyDescent="0.35">
      <c r="A58" s="336">
        <f>+A45+1</f>
        <v>2019</v>
      </c>
      <c r="B58" s="915" t="s">
        <v>15</v>
      </c>
      <c r="C58" s="915"/>
      <c r="D58" s="915"/>
      <c r="E58" s="341">
        <f>SUM(E46:E57)</f>
        <v>0</v>
      </c>
      <c r="F58" s="342">
        <f>SUM(F46:F57)</f>
        <v>0</v>
      </c>
      <c r="G58" s="343">
        <f>SUM(G46:G57)</f>
        <v>0</v>
      </c>
    </row>
    <row r="59" spans="1:7" x14ac:dyDescent="0.35">
      <c r="A59" s="336"/>
      <c r="B59" s="313">
        <f>+B57+1</f>
        <v>49</v>
      </c>
      <c r="C59" s="337">
        <f>+C57-1</f>
        <v>72</v>
      </c>
      <c r="D59" s="338">
        <f>(D57-G57)*(C57&gt;1)</f>
        <v>0</v>
      </c>
      <c r="E59" s="339">
        <f>IF(ISERR(PMT($D$2/100/12,C59,-D59)),0,PMT($D$2/100/12,C59,-D59))</f>
        <v>0</v>
      </c>
      <c r="F59" s="310">
        <f t="shared" ref="F59:F70" si="24">IF(ISERR(+D59*$D$2/12/100)=1,0,D59*$D$2/12/100)</f>
        <v>0</v>
      </c>
      <c r="G59" s="340">
        <f t="shared" ref="G59:G70" si="25">IF(ISERR(+E59-F59)=1,0,E59-F59)</f>
        <v>0</v>
      </c>
    </row>
    <row r="60" spans="1:7" x14ac:dyDescent="0.35">
      <c r="A60" s="336"/>
      <c r="B60" s="313">
        <f>+B59+1</f>
        <v>50</v>
      </c>
      <c r="C60" s="337">
        <f>+C59-1</f>
        <v>71</v>
      </c>
      <c r="D60" s="338">
        <f>(D59-G59)*(C59&gt;1)</f>
        <v>0</v>
      </c>
      <c r="E60" s="339">
        <f t="shared" ref="E60:E70" si="26">IF(ISERR(PMT($D$2/100/12,C60,-D60)),0,PMT($D$2/100/12,C60,-D60))</f>
        <v>0</v>
      </c>
      <c r="F60" s="310">
        <f t="shared" si="24"/>
        <v>0</v>
      </c>
      <c r="G60" s="340">
        <f t="shared" si="25"/>
        <v>0</v>
      </c>
    </row>
    <row r="61" spans="1:7" x14ac:dyDescent="0.35">
      <c r="A61" s="336"/>
      <c r="B61" s="313">
        <f>+B60+1</f>
        <v>51</v>
      </c>
      <c r="C61" s="337">
        <f t="shared" ref="C61:C70" si="27">+C60-1</f>
        <v>70</v>
      </c>
      <c r="D61" s="338">
        <f t="shared" ref="D61:D70" si="28">(D60-G60)*(C60&gt;1)</f>
        <v>0</v>
      </c>
      <c r="E61" s="339">
        <f t="shared" si="26"/>
        <v>0</v>
      </c>
      <c r="F61" s="310">
        <f t="shared" si="24"/>
        <v>0</v>
      </c>
      <c r="G61" s="340">
        <f t="shared" si="25"/>
        <v>0</v>
      </c>
    </row>
    <row r="62" spans="1:7" x14ac:dyDescent="0.35">
      <c r="A62" s="336"/>
      <c r="B62" s="313">
        <f t="shared" ref="B62:B70" si="29">+B61+1</f>
        <v>52</v>
      </c>
      <c r="C62" s="337">
        <f t="shared" si="27"/>
        <v>69</v>
      </c>
      <c r="D62" s="338">
        <f t="shared" si="28"/>
        <v>0</v>
      </c>
      <c r="E62" s="339">
        <f t="shared" si="26"/>
        <v>0</v>
      </c>
      <c r="F62" s="310">
        <f t="shared" si="24"/>
        <v>0</v>
      </c>
      <c r="G62" s="340">
        <f t="shared" si="25"/>
        <v>0</v>
      </c>
    </row>
    <row r="63" spans="1:7" x14ac:dyDescent="0.35">
      <c r="A63" s="336"/>
      <c r="B63" s="313">
        <f t="shared" si="29"/>
        <v>53</v>
      </c>
      <c r="C63" s="337">
        <f t="shared" si="27"/>
        <v>68</v>
      </c>
      <c r="D63" s="338">
        <f t="shared" si="28"/>
        <v>0</v>
      </c>
      <c r="E63" s="339">
        <f t="shared" si="26"/>
        <v>0</v>
      </c>
      <c r="F63" s="310">
        <f t="shared" si="24"/>
        <v>0</v>
      </c>
      <c r="G63" s="340">
        <f t="shared" si="25"/>
        <v>0</v>
      </c>
    </row>
    <row r="64" spans="1:7" x14ac:dyDescent="0.35">
      <c r="A64" s="336"/>
      <c r="B64" s="313">
        <f t="shared" si="29"/>
        <v>54</v>
      </c>
      <c r="C64" s="337">
        <f t="shared" si="27"/>
        <v>67</v>
      </c>
      <c r="D64" s="338">
        <f t="shared" si="28"/>
        <v>0</v>
      </c>
      <c r="E64" s="339">
        <f t="shared" si="26"/>
        <v>0</v>
      </c>
      <c r="F64" s="310">
        <f t="shared" si="24"/>
        <v>0</v>
      </c>
      <c r="G64" s="340">
        <f t="shared" si="25"/>
        <v>0</v>
      </c>
    </row>
    <row r="65" spans="1:7" x14ac:dyDescent="0.35">
      <c r="A65" s="336"/>
      <c r="B65" s="313">
        <f t="shared" si="29"/>
        <v>55</v>
      </c>
      <c r="C65" s="337">
        <f t="shared" si="27"/>
        <v>66</v>
      </c>
      <c r="D65" s="338">
        <f t="shared" si="28"/>
        <v>0</v>
      </c>
      <c r="E65" s="339">
        <f t="shared" si="26"/>
        <v>0</v>
      </c>
      <c r="F65" s="310">
        <f t="shared" si="24"/>
        <v>0</v>
      </c>
      <c r="G65" s="340">
        <f t="shared" si="25"/>
        <v>0</v>
      </c>
    </row>
    <row r="66" spans="1:7" x14ac:dyDescent="0.35">
      <c r="A66" s="336"/>
      <c r="B66" s="313">
        <f t="shared" si="29"/>
        <v>56</v>
      </c>
      <c r="C66" s="337">
        <f t="shared" si="27"/>
        <v>65</v>
      </c>
      <c r="D66" s="338">
        <f t="shared" si="28"/>
        <v>0</v>
      </c>
      <c r="E66" s="339">
        <f t="shared" si="26"/>
        <v>0</v>
      </c>
      <c r="F66" s="310">
        <f t="shared" si="24"/>
        <v>0</v>
      </c>
      <c r="G66" s="340">
        <f t="shared" si="25"/>
        <v>0</v>
      </c>
    </row>
    <row r="67" spans="1:7" x14ac:dyDescent="0.35">
      <c r="A67" s="336"/>
      <c r="B67" s="313">
        <f t="shared" si="29"/>
        <v>57</v>
      </c>
      <c r="C67" s="337">
        <f t="shared" si="27"/>
        <v>64</v>
      </c>
      <c r="D67" s="338">
        <f t="shared" si="28"/>
        <v>0</v>
      </c>
      <c r="E67" s="339">
        <f t="shared" si="26"/>
        <v>0</v>
      </c>
      <c r="F67" s="310">
        <f t="shared" si="24"/>
        <v>0</v>
      </c>
      <c r="G67" s="340">
        <f t="shared" si="25"/>
        <v>0</v>
      </c>
    </row>
    <row r="68" spans="1:7" x14ac:dyDescent="0.35">
      <c r="A68" s="336"/>
      <c r="B68" s="313">
        <f t="shared" si="29"/>
        <v>58</v>
      </c>
      <c r="C68" s="337">
        <f t="shared" si="27"/>
        <v>63</v>
      </c>
      <c r="D68" s="338">
        <f t="shared" si="28"/>
        <v>0</v>
      </c>
      <c r="E68" s="339">
        <f t="shared" si="26"/>
        <v>0</v>
      </c>
      <c r="F68" s="310">
        <f t="shared" si="24"/>
        <v>0</v>
      </c>
      <c r="G68" s="340">
        <f t="shared" si="25"/>
        <v>0</v>
      </c>
    </row>
    <row r="69" spans="1:7" x14ac:dyDescent="0.35">
      <c r="A69" s="336"/>
      <c r="B69" s="313">
        <f t="shared" si="29"/>
        <v>59</v>
      </c>
      <c r="C69" s="337">
        <f t="shared" si="27"/>
        <v>62</v>
      </c>
      <c r="D69" s="338">
        <f t="shared" si="28"/>
        <v>0</v>
      </c>
      <c r="E69" s="339">
        <f t="shared" si="26"/>
        <v>0</v>
      </c>
      <c r="F69" s="310">
        <f t="shared" si="24"/>
        <v>0</v>
      </c>
      <c r="G69" s="340">
        <f t="shared" si="25"/>
        <v>0</v>
      </c>
    </row>
    <row r="70" spans="1:7" x14ac:dyDescent="0.35">
      <c r="A70" s="336"/>
      <c r="B70" s="313">
        <f t="shared" si="29"/>
        <v>60</v>
      </c>
      <c r="C70" s="337">
        <f t="shared" si="27"/>
        <v>61</v>
      </c>
      <c r="D70" s="338">
        <f t="shared" si="28"/>
        <v>0</v>
      </c>
      <c r="E70" s="339">
        <f t="shared" si="26"/>
        <v>0</v>
      </c>
      <c r="F70" s="310">
        <f t="shared" si="24"/>
        <v>0</v>
      </c>
      <c r="G70" s="340">
        <f t="shared" si="25"/>
        <v>0</v>
      </c>
    </row>
    <row r="71" spans="1:7" x14ac:dyDescent="0.35">
      <c r="A71" s="336">
        <f>+A58+1</f>
        <v>2020</v>
      </c>
      <c r="B71" s="915" t="s">
        <v>15</v>
      </c>
      <c r="C71" s="915"/>
      <c r="D71" s="915"/>
      <c r="E71" s="341">
        <f>SUM(E59:E70)</f>
        <v>0</v>
      </c>
      <c r="F71" s="342">
        <f>SUM(F59:F70)</f>
        <v>0</v>
      </c>
      <c r="G71" s="343">
        <f>SUM(G59:G70)</f>
        <v>0</v>
      </c>
    </row>
    <row r="72" spans="1:7" x14ac:dyDescent="0.35">
      <c r="A72" s="336"/>
      <c r="B72" s="313">
        <f>+B70+1</f>
        <v>61</v>
      </c>
      <c r="C72" s="337">
        <f>+C70-1</f>
        <v>60</v>
      </c>
      <c r="D72" s="338">
        <f>(D70-G70)*(C70&gt;1)</f>
        <v>0</v>
      </c>
      <c r="E72" s="339">
        <f>IF(ISERR(PMT($D$2/100/12,C72,-D72)),0,PMT($D$2/100/12,C72,-D72))</f>
        <v>0</v>
      </c>
      <c r="F72" s="310">
        <f t="shared" ref="F72:F83" si="30">IF(ISERR(+D72*$D$2/12/100)=1,0,D72*$D$2/12/100)</f>
        <v>0</v>
      </c>
      <c r="G72" s="340">
        <f t="shared" ref="G72:G83" si="31">IF(ISERR(+E72-F72)=1,0,E72-F72)</f>
        <v>0</v>
      </c>
    </row>
    <row r="73" spans="1:7" x14ac:dyDescent="0.35">
      <c r="A73" s="336"/>
      <c r="B73" s="313">
        <f>+B72+1</f>
        <v>62</v>
      </c>
      <c r="C73" s="337">
        <f>+C72-1</f>
        <v>59</v>
      </c>
      <c r="D73" s="338">
        <f>(D72-G72)*(C72&gt;1)</f>
        <v>0</v>
      </c>
      <c r="E73" s="339">
        <f t="shared" ref="E73:E83" si="32">IF(ISERR(PMT($D$2/100/12,C73,-D73)),0,PMT($D$2/100/12,C73,-D73))</f>
        <v>0</v>
      </c>
      <c r="F73" s="310">
        <f t="shared" si="30"/>
        <v>0</v>
      </c>
      <c r="G73" s="340">
        <f t="shared" si="31"/>
        <v>0</v>
      </c>
    </row>
    <row r="74" spans="1:7" x14ac:dyDescent="0.35">
      <c r="A74" s="336"/>
      <c r="B74" s="313">
        <f>+B73+1</f>
        <v>63</v>
      </c>
      <c r="C74" s="337">
        <f t="shared" ref="C74:C83" si="33">+C73-1</f>
        <v>58</v>
      </c>
      <c r="D74" s="338">
        <f t="shared" ref="D74:D83" si="34">(D73-G73)*(C73&gt;1)</f>
        <v>0</v>
      </c>
      <c r="E74" s="339">
        <f t="shared" si="32"/>
        <v>0</v>
      </c>
      <c r="F74" s="310">
        <f t="shared" si="30"/>
        <v>0</v>
      </c>
      <c r="G74" s="340">
        <f t="shared" si="31"/>
        <v>0</v>
      </c>
    </row>
    <row r="75" spans="1:7" x14ac:dyDescent="0.35">
      <c r="A75" s="336"/>
      <c r="B75" s="313">
        <f t="shared" ref="B75:B83" si="35">+B74+1</f>
        <v>64</v>
      </c>
      <c r="C75" s="337">
        <f t="shared" si="33"/>
        <v>57</v>
      </c>
      <c r="D75" s="338">
        <f t="shared" si="34"/>
        <v>0</v>
      </c>
      <c r="E75" s="339">
        <f t="shared" si="32"/>
        <v>0</v>
      </c>
      <c r="F75" s="310">
        <f t="shared" si="30"/>
        <v>0</v>
      </c>
      <c r="G75" s="340">
        <f t="shared" si="31"/>
        <v>0</v>
      </c>
    </row>
    <row r="76" spans="1:7" x14ac:dyDescent="0.35">
      <c r="A76" s="336"/>
      <c r="B76" s="313">
        <f t="shared" si="35"/>
        <v>65</v>
      </c>
      <c r="C76" s="337">
        <f t="shared" si="33"/>
        <v>56</v>
      </c>
      <c r="D76" s="338">
        <f t="shared" si="34"/>
        <v>0</v>
      </c>
      <c r="E76" s="339">
        <f t="shared" si="32"/>
        <v>0</v>
      </c>
      <c r="F76" s="310">
        <f t="shared" si="30"/>
        <v>0</v>
      </c>
      <c r="G76" s="340">
        <f t="shared" si="31"/>
        <v>0</v>
      </c>
    </row>
    <row r="77" spans="1:7" x14ac:dyDescent="0.35">
      <c r="A77" s="336"/>
      <c r="B77" s="313">
        <f t="shared" si="35"/>
        <v>66</v>
      </c>
      <c r="C77" s="337">
        <f t="shared" si="33"/>
        <v>55</v>
      </c>
      <c r="D77" s="338">
        <f t="shared" si="34"/>
        <v>0</v>
      </c>
      <c r="E77" s="339">
        <f t="shared" si="32"/>
        <v>0</v>
      </c>
      <c r="F77" s="310">
        <f t="shared" si="30"/>
        <v>0</v>
      </c>
      <c r="G77" s="340">
        <f t="shared" si="31"/>
        <v>0</v>
      </c>
    </row>
    <row r="78" spans="1:7" x14ac:dyDescent="0.35">
      <c r="A78" s="336"/>
      <c r="B78" s="313">
        <f t="shared" si="35"/>
        <v>67</v>
      </c>
      <c r="C78" s="337">
        <f t="shared" si="33"/>
        <v>54</v>
      </c>
      <c r="D78" s="338">
        <f t="shared" si="34"/>
        <v>0</v>
      </c>
      <c r="E78" s="339">
        <f t="shared" si="32"/>
        <v>0</v>
      </c>
      <c r="F78" s="310">
        <f t="shared" si="30"/>
        <v>0</v>
      </c>
      <c r="G78" s="340">
        <f t="shared" si="31"/>
        <v>0</v>
      </c>
    </row>
    <row r="79" spans="1:7" x14ac:dyDescent="0.35">
      <c r="A79" s="336"/>
      <c r="B79" s="313">
        <f t="shared" si="35"/>
        <v>68</v>
      </c>
      <c r="C79" s="337">
        <f t="shared" si="33"/>
        <v>53</v>
      </c>
      <c r="D79" s="338">
        <f t="shared" si="34"/>
        <v>0</v>
      </c>
      <c r="E79" s="339">
        <f t="shared" si="32"/>
        <v>0</v>
      </c>
      <c r="F79" s="310">
        <f t="shared" si="30"/>
        <v>0</v>
      </c>
      <c r="G79" s="340">
        <f t="shared" si="31"/>
        <v>0</v>
      </c>
    </row>
    <row r="80" spans="1:7" x14ac:dyDescent="0.35">
      <c r="A80" s="336"/>
      <c r="B80" s="313">
        <f t="shared" si="35"/>
        <v>69</v>
      </c>
      <c r="C80" s="337">
        <f t="shared" si="33"/>
        <v>52</v>
      </c>
      <c r="D80" s="338">
        <f t="shared" si="34"/>
        <v>0</v>
      </c>
      <c r="E80" s="339">
        <f t="shared" si="32"/>
        <v>0</v>
      </c>
      <c r="F80" s="310">
        <f t="shared" si="30"/>
        <v>0</v>
      </c>
      <c r="G80" s="340">
        <f t="shared" si="31"/>
        <v>0</v>
      </c>
    </row>
    <row r="81" spans="1:7" x14ac:dyDescent="0.35">
      <c r="A81" s="336"/>
      <c r="B81" s="313">
        <f t="shared" si="35"/>
        <v>70</v>
      </c>
      <c r="C81" s="337">
        <f t="shared" si="33"/>
        <v>51</v>
      </c>
      <c r="D81" s="338">
        <f t="shared" si="34"/>
        <v>0</v>
      </c>
      <c r="E81" s="339">
        <f t="shared" si="32"/>
        <v>0</v>
      </c>
      <c r="F81" s="310">
        <f t="shared" si="30"/>
        <v>0</v>
      </c>
      <c r="G81" s="340">
        <f t="shared" si="31"/>
        <v>0</v>
      </c>
    </row>
    <row r="82" spans="1:7" x14ac:dyDescent="0.35">
      <c r="A82" s="336"/>
      <c r="B82" s="313">
        <f t="shared" si="35"/>
        <v>71</v>
      </c>
      <c r="C82" s="337">
        <f t="shared" si="33"/>
        <v>50</v>
      </c>
      <c r="D82" s="338">
        <f t="shared" si="34"/>
        <v>0</v>
      </c>
      <c r="E82" s="339">
        <f t="shared" si="32"/>
        <v>0</v>
      </c>
      <c r="F82" s="310">
        <f t="shared" si="30"/>
        <v>0</v>
      </c>
      <c r="G82" s="340">
        <f t="shared" si="31"/>
        <v>0</v>
      </c>
    </row>
    <row r="83" spans="1:7" x14ac:dyDescent="0.35">
      <c r="A83" s="336"/>
      <c r="B83" s="313">
        <f t="shared" si="35"/>
        <v>72</v>
      </c>
      <c r="C83" s="337">
        <f t="shared" si="33"/>
        <v>49</v>
      </c>
      <c r="D83" s="338">
        <f t="shared" si="34"/>
        <v>0</v>
      </c>
      <c r="E83" s="339">
        <f t="shared" si="32"/>
        <v>0</v>
      </c>
      <c r="F83" s="310">
        <f t="shared" si="30"/>
        <v>0</v>
      </c>
      <c r="G83" s="340">
        <f t="shared" si="31"/>
        <v>0</v>
      </c>
    </row>
    <row r="84" spans="1:7" x14ac:dyDescent="0.35">
      <c r="A84" s="336">
        <f>+A71+1</f>
        <v>2021</v>
      </c>
      <c r="B84" s="915" t="s">
        <v>15</v>
      </c>
      <c r="C84" s="915"/>
      <c r="D84" s="915"/>
      <c r="E84" s="341">
        <f>SUM(E72:E83)</f>
        <v>0</v>
      </c>
      <c r="F84" s="342">
        <f>SUM(F72:F83)</f>
        <v>0</v>
      </c>
      <c r="G84" s="343">
        <f>SUM(G72:G83)</f>
        <v>0</v>
      </c>
    </row>
    <row r="85" spans="1:7" x14ac:dyDescent="0.35">
      <c r="A85" s="336"/>
      <c r="B85" s="313">
        <f>+B83+1</f>
        <v>73</v>
      </c>
      <c r="C85" s="337">
        <f>+C83-1</f>
        <v>48</v>
      </c>
      <c r="D85" s="338">
        <f>(D83-G83)*(C83&gt;1)</f>
        <v>0</v>
      </c>
      <c r="E85" s="339">
        <f>IF(ISERR(PMT($D$2/100/12,C85,-D85)),0,PMT($D$2/100/12,C85,-D85))</f>
        <v>0</v>
      </c>
      <c r="F85" s="310">
        <f t="shared" ref="F85:F96" si="36">IF(ISERR(+D85*$D$2/12/100)=1,0,D85*$D$2/12/100)</f>
        <v>0</v>
      </c>
      <c r="G85" s="340">
        <f t="shared" ref="G85:G96" si="37">IF(ISERR(+E85-F85)=1,0,E85-F85)</f>
        <v>0</v>
      </c>
    </row>
    <row r="86" spans="1:7" x14ac:dyDescent="0.35">
      <c r="A86" s="336"/>
      <c r="B86" s="313">
        <f>+B85+1</f>
        <v>74</v>
      </c>
      <c r="C86" s="337">
        <f>+C85-1</f>
        <v>47</v>
      </c>
      <c r="D86" s="338">
        <f>(D85-G85)*(C85&gt;1)</f>
        <v>0</v>
      </c>
      <c r="E86" s="339">
        <f t="shared" ref="E86:E96" si="38">IF(ISERR(PMT($D$2/100/12,C86,-D86)),0,PMT($D$2/100/12,C86,-D86))</f>
        <v>0</v>
      </c>
      <c r="F86" s="310">
        <f t="shared" si="36"/>
        <v>0</v>
      </c>
      <c r="G86" s="340">
        <f t="shared" si="37"/>
        <v>0</v>
      </c>
    </row>
    <row r="87" spans="1:7" x14ac:dyDescent="0.35">
      <c r="A87" s="336"/>
      <c r="B87" s="313">
        <f>+B86+1</f>
        <v>75</v>
      </c>
      <c r="C87" s="337">
        <f t="shared" ref="C87:C96" si="39">+C86-1</f>
        <v>46</v>
      </c>
      <c r="D87" s="338">
        <f t="shared" ref="D87:D96" si="40">(D86-G86)*(C86&gt;1)</f>
        <v>0</v>
      </c>
      <c r="E87" s="339">
        <f t="shared" si="38"/>
        <v>0</v>
      </c>
      <c r="F87" s="310">
        <f t="shared" si="36"/>
        <v>0</v>
      </c>
      <c r="G87" s="340">
        <f t="shared" si="37"/>
        <v>0</v>
      </c>
    </row>
    <row r="88" spans="1:7" x14ac:dyDescent="0.35">
      <c r="A88" s="336"/>
      <c r="B88" s="313">
        <f t="shared" ref="B88:B96" si="41">+B87+1</f>
        <v>76</v>
      </c>
      <c r="C88" s="337">
        <f t="shared" si="39"/>
        <v>45</v>
      </c>
      <c r="D88" s="338">
        <f t="shared" si="40"/>
        <v>0</v>
      </c>
      <c r="E88" s="339">
        <f t="shared" si="38"/>
        <v>0</v>
      </c>
      <c r="F88" s="310">
        <f t="shared" si="36"/>
        <v>0</v>
      </c>
      <c r="G88" s="340">
        <f t="shared" si="37"/>
        <v>0</v>
      </c>
    </row>
    <row r="89" spans="1:7" x14ac:dyDescent="0.35">
      <c r="A89" s="336"/>
      <c r="B89" s="313">
        <f t="shared" si="41"/>
        <v>77</v>
      </c>
      <c r="C89" s="337">
        <f t="shared" si="39"/>
        <v>44</v>
      </c>
      <c r="D89" s="338">
        <f t="shared" si="40"/>
        <v>0</v>
      </c>
      <c r="E89" s="339">
        <f t="shared" si="38"/>
        <v>0</v>
      </c>
      <c r="F89" s="310">
        <f t="shared" si="36"/>
        <v>0</v>
      </c>
      <c r="G89" s="340">
        <f t="shared" si="37"/>
        <v>0</v>
      </c>
    </row>
    <row r="90" spans="1:7" x14ac:dyDescent="0.35">
      <c r="A90" s="336"/>
      <c r="B90" s="313">
        <f t="shared" si="41"/>
        <v>78</v>
      </c>
      <c r="C90" s="337">
        <f t="shared" si="39"/>
        <v>43</v>
      </c>
      <c r="D90" s="338">
        <f t="shared" si="40"/>
        <v>0</v>
      </c>
      <c r="E90" s="339">
        <f t="shared" si="38"/>
        <v>0</v>
      </c>
      <c r="F90" s="310">
        <f t="shared" si="36"/>
        <v>0</v>
      </c>
      <c r="G90" s="340">
        <f t="shared" si="37"/>
        <v>0</v>
      </c>
    </row>
    <row r="91" spans="1:7" x14ac:dyDescent="0.35">
      <c r="A91" s="336"/>
      <c r="B91" s="313">
        <f t="shared" si="41"/>
        <v>79</v>
      </c>
      <c r="C91" s="337">
        <f t="shared" si="39"/>
        <v>42</v>
      </c>
      <c r="D91" s="338">
        <f t="shared" si="40"/>
        <v>0</v>
      </c>
      <c r="E91" s="339">
        <f t="shared" si="38"/>
        <v>0</v>
      </c>
      <c r="F91" s="310">
        <f t="shared" si="36"/>
        <v>0</v>
      </c>
      <c r="G91" s="340">
        <f t="shared" si="37"/>
        <v>0</v>
      </c>
    </row>
    <row r="92" spans="1:7" x14ac:dyDescent="0.35">
      <c r="A92" s="336"/>
      <c r="B92" s="313">
        <f t="shared" si="41"/>
        <v>80</v>
      </c>
      <c r="C92" s="337">
        <f t="shared" si="39"/>
        <v>41</v>
      </c>
      <c r="D92" s="338">
        <f t="shared" si="40"/>
        <v>0</v>
      </c>
      <c r="E92" s="339">
        <f t="shared" si="38"/>
        <v>0</v>
      </c>
      <c r="F92" s="310">
        <f t="shared" si="36"/>
        <v>0</v>
      </c>
      <c r="G92" s="340">
        <f t="shared" si="37"/>
        <v>0</v>
      </c>
    </row>
    <row r="93" spans="1:7" x14ac:dyDescent="0.35">
      <c r="A93" s="336"/>
      <c r="B93" s="313">
        <f t="shared" si="41"/>
        <v>81</v>
      </c>
      <c r="C93" s="337">
        <f t="shared" si="39"/>
        <v>40</v>
      </c>
      <c r="D93" s="338">
        <f t="shared" si="40"/>
        <v>0</v>
      </c>
      <c r="E93" s="339">
        <f t="shared" si="38"/>
        <v>0</v>
      </c>
      <c r="F93" s="310">
        <f t="shared" si="36"/>
        <v>0</v>
      </c>
      <c r="G93" s="340">
        <f t="shared" si="37"/>
        <v>0</v>
      </c>
    </row>
    <row r="94" spans="1:7" x14ac:dyDescent="0.35">
      <c r="A94" s="336"/>
      <c r="B94" s="313">
        <f t="shared" si="41"/>
        <v>82</v>
      </c>
      <c r="C94" s="337">
        <f t="shared" si="39"/>
        <v>39</v>
      </c>
      <c r="D94" s="338">
        <f t="shared" si="40"/>
        <v>0</v>
      </c>
      <c r="E94" s="339">
        <f t="shared" si="38"/>
        <v>0</v>
      </c>
      <c r="F94" s="310">
        <f t="shared" si="36"/>
        <v>0</v>
      </c>
      <c r="G94" s="340">
        <f t="shared" si="37"/>
        <v>0</v>
      </c>
    </row>
    <row r="95" spans="1:7" x14ac:dyDescent="0.35">
      <c r="A95" s="336"/>
      <c r="B95" s="313">
        <f t="shared" si="41"/>
        <v>83</v>
      </c>
      <c r="C95" s="337">
        <f t="shared" si="39"/>
        <v>38</v>
      </c>
      <c r="D95" s="338">
        <f t="shared" si="40"/>
        <v>0</v>
      </c>
      <c r="E95" s="339">
        <f t="shared" si="38"/>
        <v>0</v>
      </c>
      <c r="F95" s="310">
        <f t="shared" si="36"/>
        <v>0</v>
      </c>
      <c r="G95" s="340">
        <f t="shared" si="37"/>
        <v>0</v>
      </c>
    </row>
    <row r="96" spans="1:7" x14ac:dyDescent="0.35">
      <c r="A96" s="336"/>
      <c r="B96" s="313">
        <f t="shared" si="41"/>
        <v>84</v>
      </c>
      <c r="C96" s="337">
        <f t="shared" si="39"/>
        <v>37</v>
      </c>
      <c r="D96" s="338">
        <f t="shared" si="40"/>
        <v>0</v>
      </c>
      <c r="E96" s="339">
        <f t="shared" si="38"/>
        <v>0</v>
      </c>
      <c r="F96" s="310">
        <f t="shared" si="36"/>
        <v>0</v>
      </c>
      <c r="G96" s="340">
        <f t="shared" si="37"/>
        <v>0</v>
      </c>
    </row>
    <row r="97" spans="1:7" x14ac:dyDescent="0.35">
      <c r="A97" s="336">
        <f>+A84+1</f>
        <v>2022</v>
      </c>
      <c r="B97" s="915" t="s">
        <v>15</v>
      </c>
      <c r="C97" s="915"/>
      <c r="D97" s="915"/>
      <c r="E97" s="341">
        <f>SUM(E85:E96)</f>
        <v>0</v>
      </c>
      <c r="F97" s="342">
        <f>SUM(F85:F96)</f>
        <v>0</v>
      </c>
      <c r="G97" s="343">
        <f>SUM(G85:G96)</f>
        <v>0</v>
      </c>
    </row>
    <row r="98" spans="1:7" x14ac:dyDescent="0.35">
      <c r="A98" s="336"/>
      <c r="B98" s="313">
        <f>+B96+1</f>
        <v>85</v>
      </c>
      <c r="C98" s="337">
        <f>+C96-1</f>
        <v>36</v>
      </c>
      <c r="D98" s="338">
        <f>(D96-G96)*(C96&gt;1)</f>
        <v>0</v>
      </c>
      <c r="E98" s="339">
        <f>IF(ISERR(PMT($D$2/100/12,C98,-D98)),0,PMT($D$2/100/12,C98,-D98))</f>
        <v>0</v>
      </c>
      <c r="F98" s="310">
        <f t="shared" ref="F98:F109" si="42">IF(ISERR(+D98*$D$2/12/100)=1,0,D98*$D$2/12/100)</f>
        <v>0</v>
      </c>
      <c r="G98" s="340">
        <f t="shared" ref="G98:G109" si="43">IF(ISERR(+E98-F98)=1,0,E98-F98)</f>
        <v>0</v>
      </c>
    </row>
    <row r="99" spans="1:7" x14ac:dyDescent="0.35">
      <c r="A99" s="336"/>
      <c r="B99" s="313">
        <f>+B98+1</f>
        <v>86</v>
      </c>
      <c r="C99" s="337">
        <f>+C98-1</f>
        <v>35</v>
      </c>
      <c r="D99" s="338">
        <f>(D98-G98)*(C98&gt;1)</f>
        <v>0</v>
      </c>
      <c r="E99" s="339">
        <f t="shared" ref="E99:E109" si="44">IF(ISERR(PMT($D$2/100/12,C99,-D99)),0,PMT($D$2/100/12,C99,-D99))</f>
        <v>0</v>
      </c>
      <c r="F99" s="310">
        <f t="shared" si="42"/>
        <v>0</v>
      </c>
      <c r="G99" s="340">
        <f t="shared" si="43"/>
        <v>0</v>
      </c>
    </row>
    <row r="100" spans="1:7" x14ac:dyDescent="0.35">
      <c r="A100" s="336"/>
      <c r="B100" s="313">
        <f>+B99+1</f>
        <v>87</v>
      </c>
      <c r="C100" s="337">
        <f t="shared" ref="C100:C109" si="45">+C99-1</f>
        <v>34</v>
      </c>
      <c r="D100" s="338">
        <f t="shared" ref="D100:D109" si="46">(D99-G99)*(C99&gt;1)</f>
        <v>0</v>
      </c>
      <c r="E100" s="339">
        <f t="shared" si="44"/>
        <v>0</v>
      </c>
      <c r="F100" s="310">
        <f t="shared" si="42"/>
        <v>0</v>
      </c>
      <c r="G100" s="340">
        <f t="shared" si="43"/>
        <v>0</v>
      </c>
    </row>
    <row r="101" spans="1:7" x14ac:dyDescent="0.35">
      <c r="A101" s="336"/>
      <c r="B101" s="313">
        <f t="shared" ref="B101:B109" si="47">+B100+1</f>
        <v>88</v>
      </c>
      <c r="C101" s="337">
        <f t="shared" si="45"/>
        <v>33</v>
      </c>
      <c r="D101" s="338">
        <f t="shared" si="46"/>
        <v>0</v>
      </c>
      <c r="E101" s="339">
        <f t="shared" si="44"/>
        <v>0</v>
      </c>
      <c r="F101" s="310">
        <f t="shared" si="42"/>
        <v>0</v>
      </c>
      <c r="G101" s="340">
        <f t="shared" si="43"/>
        <v>0</v>
      </c>
    </row>
    <row r="102" spans="1:7" x14ac:dyDescent="0.35">
      <c r="A102" s="336"/>
      <c r="B102" s="313">
        <f t="shared" si="47"/>
        <v>89</v>
      </c>
      <c r="C102" s="337">
        <f t="shared" si="45"/>
        <v>32</v>
      </c>
      <c r="D102" s="338">
        <f t="shared" si="46"/>
        <v>0</v>
      </c>
      <c r="E102" s="339">
        <f t="shared" si="44"/>
        <v>0</v>
      </c>
      <c r="F102" s="310">
        <f t="shared" si="42"/>
        <v>0</v>
      </c>
      <c r="G102" s="340">
        <f t="shared" si="43"/>
        <v>0</v>
      </c>
    </row>
    <row r="103" spans="1:7" x14ac:dyDescent="0.35">
      <c r="A103" s="336"/>
      <c r="B103" s="313">
        <f t="shared" si="47"/>
        <v>90</v>
      </c>
      <c r="C103" s="337">
        <f t="shared" si="45"/>
        <v>31</v>
      </c>
      <c r="D103" s="338">
        <f t="shared" si="46"/>
        <v>0</v>
      </c>
      <c r="E103" s="339">
        <f t="shared" si="44"/>
        <v>0</v>
      </c>
      <c r="F103" s="310">
        <f t="shared" si="42"/>
        <v>0</v>
      </c>
      <c r="G103" s="340">
        <f t="shared" si="43"/>
        <v>0</v>
      </c>
    </row>
    <row r="104" spans="1:7" x14ac:dyDescent="0.35">
      <c r="A104" s="336"/>
      <c r="B104" s="313">
        <f t="shared" si="47"/>
        <v>91</v>
      </c>
      <c r="C104" s="337">
        <f t="shared" si="45"/>
        <v>30</v>
      </c>
      <c r="D104" s="338">
        <f t="shared" si="46"/>
        <v>0</v>
      </c>
      <c r="E104" s="339">
        <f t="shared" si="44"/>
        <v>0</v>
      </c>
      <c r="F104" s="310">
        <f t="shared" si="42"/>
        <v>0</v>
      </c>
      <c r="G104" s="340">
        <f t="shared" si="43"/>
        <v>0</v>
      </c>
    </row>
    <row r="105" spans="1:7" x14ac:dyDescent="0.35">
      <c r="A105" s="336"/>
      <c r="B105" s="313">
        <f t="shared" si="47"/>
        <v>92</v>
      </c>
      <c r="C105" s="337">
        <f t="shared" si="45"/>
        <v>29</v>
      </c>
      <c r="D105" s="338">
        <f t="shared" si="46"/>
        <v>0</v>
      </c>
      <c r="E105" s="339">
        <f t="shared" si="44"/>
        <v>0</v>
      </c>
      <c r="F105" s="310">
        <f t="shared" si="42"/>
        <v>0</v>
      </c>
      <c r="G105" s="340">
        <f t="shared" si="43"/>
        <v>0</v>
      </c>
    </row>
    <row r="106" spans="1:7" x14ac:dyDescent="0.35">
      <c r="A106" s="336"/>
      <c r="B106" s="313">
        <f t="shared" si="47"/>
        <v>93</v>
      </c>
      <c r="C106" s="337">
        <f t="shared" si="45"/>
        <v>28</v>
      </c>
      <c r="D106" s="338">
        <f t="shared" si="46"/>
        <v>0</v>
      </c>
      <c r="E106" s="339">
        <f t="shared" si="44"/>
        <v>0</v>
      </c>
      <c r="F106" s="310">
        <f t="shared" si="42"/>
        <v>0</v>
      </c>
      <c r="G106" s="340">
        <f t="shared" si="43"/>
        <v>0</v>
      </c>
    </row>
    <row r="107" spans="1:7" x14ac:dyDescent="0.35">
      <c r="A107" s="336"/>
      <c r="B107" s="313">
        <f t="shared" si="47"/>
        <v>94</v>
      </c>
      <c r="C107" s="337">
        <f t="shared" si="45"/>
        <v>27</v>
      </c>
      <c r="D107" s="338">
        <f t="shared" si="46"/>
        <v>0</v>
      </c>
      <c r="E107" s="339">
        <f t="shared" si="44"/>
        <v>0</v>
      </c>
      <c r="F107" s="310">
        <f t="shared" si="42"/>
        <v>0</v>
      </c>
      <c r="G107" s="340">
        <f t="shared" si="43"/>
        <v>0</v>
      </c>
    </row>
    <row r="108" spans="1:7" x14ac:dyDescent="0.35">
      <c r="A108" s="336"/>
      <c r="B108" s="313">
        <f t="shared" si="47"/>
        <v>95</v>
      </c>
      <c r="C108" s="337">
        <f t="shared" si="45"/>
        <v>26</v>
      </c>
      <c r="D108" s="338">
        <f t="shared" si="46"/>
        <v>0</v>
      </c>
      <c r="E108" s="339">
        <f t="shared" si="44"/>
        <v>0</v>
      </c>
      <c r="F108" s="310">
        <f t="shared" si="42"/>
        <v>0</v>
      </c>
      <c r="G108" s="340">
        <f t="shared" si="43"/>
        <v>0</v>
      </c>
    </row>
    <row r="109" spans="1:7" x14ac:dyDescent="0.35">
      <c r="A109" s="336"/>
      <c r="B109" s="313">
        <f t="shared" si="47"/>
        <v>96</v>
      </c>
      <c r="C109" s="337">
        <f t="shared" si="45"/>
        <v>25</v>
      </c>
      <c r="D109" s="338">
        <f t="shared" si="46"/>
        <v>0</v>
      </c>
      <c r="E109" s="339">
        <f t="shared" si="44"/>
        <v>0</v>
      </c>
      <c r="F109" s="310">
        <f t="shared" si="42"/>
        <v>0</v>
      </c>
      <c r="G109" s="340">
        <f t="shared" si="43"/>
        <v>0</v>
      </c>
    </row>
    <row r="110" spans="1:7" x14ac:dyDescent="0.35">
      <c r="A110" s="336">
        <f>+A97+1</f>
        <v>2023</v>
      </c>
      <c r="B110" s="915" t="s">
        <v>15</v>
      </c>
      <c r="C110" s="915"/>
      <c r="D110" s="915"/>
      <c r="E110" s="341">
        <f>SUM(E98:E109)</f>
        <v>0</v>
      </c>
      <c r="F110" s="342">
        <f>SUM(F98:F109)</f>
        <v>0</v>
      </c>
      <c r="G110" s="343">
        <f>SUM(G98:G109)</f>
        <v>0</v>
      </c>
    </row>
    <row r="111" spans="1:7" x14ac:dyDescent="0.35">
      <c r="A111" s="336"/>
      <c r="B111" s="313">
        <f>+B109+1</f>
        <v>97</v>
      </c>
      <c r="C111" s="337">
        <f>+C109-1</f>
        <v>24</v>
      </c>
      <c r="D111" s="338">
        <f>(D109-G109)*(C109&gt;1)</f>
        <v>0</v>
      </c>
      <c r="E111" s="339">
        <f>IF(ISERR(PMT($D$2/100/12,C111,-D111)),0,PMT($D$2/100/12,C111,-D111))</f>
        <v>0</v>
      </c>
      <c r="F111" s="310">
        <f t="shared" ref="F111:F122" si="48">IF(ISERR(+D111*$D$2/12/100)=1,0,D111*$D$2/12/100)</f>
        <v>0</v>
      </c>
      <c r="G111" s="340">
        <f t="shared" ref="G111:G122" si="49">IF(ISERR(+E111-F111)=1,0,E111-F111)</f>
        <v>0</v>
      </c>
    </row>
    <row r="112" spans="1:7" x14ac:dyDescent="0.35">
      <c r="A112" s="336"/>
      <c r="B112" s="313">
        <f>+B111+1</f>
        <v>98</v>
      </c>
      <c r="C112" s="337">
        <f>+C111-1</f>
        <v>23</v>
      </c>
      <c r="D112" s="338">
        <f>(D111-G111)*(C111&gt;1)</f>
        <v>0</v>
      </c>
      <c r="E112" s="339">
        <f t="shared" ref="E112:E122" si="50">IF(ISERR(PMT($D$2/100/12,C112,-D112)),0,PMT($D$2/100/12,C112,-D112))</f>
        <v>0</v>
      </c>
      <c r="F112" s="310">
        <f t="shared" si="48"/>
        <v>0</v>
      </c>
      <c r="G112" s="340">
        <f t="shared" si="49"/>
        <v>0</v>
      </c>
    </row>
    <row r="113" spans="1:7" x14ac:dyDescent="0.35">
      <c r="A113" s="336"/>
      <c r="B113" s="313">
        <f>+B112+1</f>
        <v>99</v>
      </c>
      <c r="C113" s="337">
        <f t="shared" ref="C113:C122" si="51">+C112-1</f>
        <v>22</v>
      </c>
      <c r="D113" s="338">
        <f t="shared" ref="D113:D122" si="52">(D112-G112)*(C112&gt;1)</f>
        <v>0</v>
      </c>
      <c r="E113" s="339">
        <f t="shared" si="50"/>
        <v>0</v>
      </c>
      <c r="F113" s="310">
        <f t="shared" si="48"/>
        <v>0</v>
      </c>
      <c r="G113" s="340">
        <f t="shared" si="49"/>
        <v>0</v>
      </c>
    </row>
    <row r="114" spans="1:7" x14ac:dyDescent="0.35">
      <c r="A114" s="336"/>
      <c r="B114" s="313">
        <f t="shared" ref="B114:B122" si="53">+B113+1</f>
        <v>100</v>
      </c>
      <c r="C114" s="337">
        <f t="shared" si="51"/>
        <v>21</v>
      </c>
      <c r="D114" s="338">
        <f t="shared" si="52"/>
        <v>0</v>
      </c>
      <c r="E114" s="339">
        <f t="shared" si="50"/>
        <v>0</v>
      </c>
      <c r="F114" s="310">
        <f t="shared" si="48"/>
        <v>0</v>
      </c>
      <c r="G114" s="340">
        <f t="shared" si="49"/>
        <v>0</v>
      </c>
    </row>
    <row r="115" spans="1:7" x14ac:dyDescent="0.35">
      <c r="A115" s="336"/>
      <c r="B115" s="313">
        <f t="shared" si="53"/>
        <v>101</v>
      </c>
      <c r="C115" s="337">
        <f t="shared" si="51"/>
        <v>20</v>
      </c>
      <c r="D115" s="338">
        <f t="shared" si="52"/>
        <v>0</v>
      </c>
      <c r="E115" s="339">
        <f t="shared" si="50"/>
        <v>0</v>
      </c>
      <c r="F115" s="310">
        <f t="shared" si="48"/>
        <v>0</v>
      </c>
      <c r="G115" s="340">
        <f t="shared" si="49"/>
        <v>0</v>
      </c>
    </row>
    <row r="116" spans="1:7" x14ac:dyDescent="0.35">
      <c r="A116" s="336"/>
      <c r="B116" s="313">
        <f t="shared" si="53"/>
        <v>102</v>
      </c>
      <c r="C116" s="337">
        <f t="shared" si="51"/>
        <v>19</v>
      </c>
      <c r="D116" s="338">
        <f t="shared" si="52"/>
        <v>0</v>
      </c>
      <c r="E116" s="339">
        <f t="shared" si="50"/>
        <v>0</v>
      </c>
      <c r="F116" s="310">
        <f t="shared" si="48"/>
        <v>0</v>
      </c>
      <c r="G116" s="340">
        <f t="shared" si="49"/>
        <v>0</v>
      </c>
    </row>
    <row r="117" spans="1:7" x14ac:dyDescent="0.35">
      <c r="A117" s="336"/>
      <c r="B117" s="313">
        <f t="shared" si="53"/>
        <v>103</v>
      </c>
      <c r="C117" s="337">
        <f t="shared" si="51"/>
        <v>18</v>
      </c>
      <c r="D117" s="338">
        <f t="shared" si="52"/>
        <v>0</v>
      </c>
      <c r="E117" s="339">
        <f t="shared" si="50"/>
        <v>0</v>
      </c>
      <c r="F117" s="310">
        <f t="shared" si="48"/>
        <v>0</v>
      </c>
      <c r="G117" s="340">
        <f t="shared" si="49"/>
        <v>0</v>
      </c>
    </row>
    <row r="118" spans="1:7" x14ac:dyDescent="0.35">
      <c r="A118" s="336"/>
      <c r="B118" s="313">
        <f t="shared" si="53"/>
        <v>104</v>
      </c>
      <c r="C118" s="337">
        <f t="shared" si="51"/>
        <v>17</v>
      </c>
      <c r="D118" s="338">
        <f t="shared" si="52"/>
        <v>0</v>
      </c>
      <c r="E118" s="339">
        <f t="shared" si="50"/>
        <v>0</v>
      </c>
      <c r="F118" s="310">
        <f t="shared" si="48"/>
        <v>0</v>
      </c>
      <c r="G118" s="340">
        <f t="shared" si="49"/>
        <v>0</v>
      </c>
    </row>
    <row r="119" spans="1:7" x14ac:dyDescent="0.35">
      <c r="A119" s="336"/>
      <c r="B119" s="313">
        <f t="shared" si="53"/>
        <v>105</v>
      </c>
      <c r="C119" s="337">
        <f t="shared" si="51"/>
        <v>16</v>
      </c>
      <c r="D119" s="338">
        <f t="shared" si="52"/>
        <v>0</v>
      </c>
      <c r="E119" s="339">
        <f t="shared" si="50"/>
        <v>0</v>
      </c>
      <c r="F119" s="310">
        <f t="shared" si="48"/>
        <v>0</v>
      </c>
      <c r="G119" s="340">
        <f t="shared" si="49"/>
        <v>0</v>
      </c>
    </row>
    <row r="120" spans="1:7" x14ac:dyDescent="0.35">
      <c r="A120" s="336"/>
      <c r="B120" s="313">
        <f t="shared" si="53"/>
        <v>106</v>
      </c>
      <c r="C120" s="337">
        <f t="shared" si="51"/>
        <v>15</v>
      </c>
      <c r="D120" s="338">
        <f t="shared" si="52"/>
        <v>0</v>
      </c>
      <c r="E120" s="339">
        <f t="shared" si="50"/>
        <v>0</v>
      </c>
      <c r="F120" s="310">
        <f t="shared" si="48"/>
        <v>0</v>
      </c>
      <c r="G120" s="340">
        <f t="shared" si="49"/>
        <v>0</v>
      </c>
    </row>
    <row r="121" spans="1:7" x14ac:dyDescent="0.35">
      <c r="A121" s="336"/>
      <c r="B121" s="313">
        <f t="shared" si="53"/>
        <v>107</v>
      </c>
      <c r="C121" s="337">
        <f t="shared" si="51"/>
        <v>14</v>
      </c>
      <c r="D121" s="338">
        <f t="shared" si="52"/>
        <v>0</v>
      </c>
      <c r="E121" s="339">
        <f t="shared" si="50"/>
        <v>0</v>
      </c>
      <c r="F121" s="310">
        <f t="shared" si="48"/>
        <v>0</v>
      </c>
      <c r="G121" s="340">
        <f t="shared" si="49"/>
        <v>0</v>
      </c>
    </row>
    <row r="122" spans="1:7" x14ac:dyDescent="0.35">
      <c r="A122" s="336"/>
      <c r="B122" s="313">
        <f t="shared" si="53"/>
        <v>108</v>
      </c>
      <c r="C122" s="337">
        <f t="shared" si="51"/>
        <v>13</v>
      </c>
      <c r="D122" s="338">
        <f t="shared" si="52"/>
        <v>0</v>
      </c>
      <c r="E122" s="339">
        <f t="shared" si="50"/>
        <v>0</v>
      </c>
      <c r="F122" s="310">
        <f t="shared" si="48"/>
        <v>0</v>
      </c>
      <c r="G122" s="340">
        <f t="shared" si="49"/>
        <v>0</v>
      </c>
    </row>
    <row r="123" spans="1:7" x14ac:dyDescent="0.35">
      <c r="A123" s="336">
        <f>+A110+1</f>
        <v>2024</v>
      </c>
      <c r="B123" s="915" t="s">
        <v>15</v>
      </c>
      <c r="C123" s="915"/>
      <c r="D123" s="915"/>
      <c r="E123" s="341">
        <f>SUM(E111:E122)</f>
        <v>0</v>
      </c>
      <c r="F123" s="342">
        <f>SUM(F111:F122)</f>
        <v>0</v>
      </c>
      <c r="G123" s="343">
        <f>SUM(G111:G122)</f>
        <v>0</v>
      </c>
    </row>
    <row r="124" spans="1:7" x14ac:dyDescent="0.35">
      <c r="A124" s="336"/>
      <c r="B124" s="313">
        <f>+B122+1</f>
        <v>109</v>
      </c>
      <c r="C124" s="337">
        <f>+C122-1</f>
        <v>12</v>
      </c>
      <c r="D124" s="338">
        <f>(D122-G122)*(C122&gt;1)</f>
        <v>0</v>
      </c>
      <c r="E124" s="339">
        <f>IF(ISERR(PMT($D$2/100/12,C124,-D124)),0,PMT($D$2/100/12,C124,-D124))</f>
        <v>0</v>
      </c>
      <c r="F124" s="310">
        <f t="shared" ref="F124:F135" si="54">IF(ISERR(+D124*$D$2/12/100)=1,0,D124*$D$2/12/100)</f>
        <v>0</v>
      </c>
      <c r="G124" s="340">
        <f t="shared" ref="G124:G135" si="55">IF(ISERR(+E124-F124)=1,0,E124-F124)</f>
        <v>0</v>
      </c>
    </row>
    <row r="125" spans="1:7" x14ac:dyDescent="0.35">
      <c r="A125" s="336"/>
      <c r="B125" s="313">
        <f>+B124+1</f>
        <v>110</v>
      </c>
      <c r="C125" s="337">
        <f>+C124-1</f>
        <v>11</v>
      </c>
      <c r="D125" s="338">
        <f>(D124-G124)*(C124&gt;1)</f>
        <v>0</v>
      </c>
      <c r="E125" s="339">
        <f t="shared" ref="E125:E135" si="56">IF(ISERR(PMT($D$2/100/12,C125,-D125)),0,PMT($D$2/100/12,C125,-D125))</f>
        <v>0</v>
      </c>
      <c r="F125" s="310">
        <f t="shared" si="54"/>
        <v>0</v>
      </c>
      <c r="G125" s="340">
        <f t="shared" si="55"/>
        <v>0</v>
      </c>
    </row>
    <row r="126" spans="1:7" x14ac:dyDescent="0.35">
      <c r="A126" s="336"/>
      <c r="B126" s="313">
        <f>+B125+1</f>
        <v>111</v>
      </c>
      <c r="C126" s="337">
        <f t="shared" ref="C126:C135" si="57">+C125-1</f>
        <v>10</v>
      </c>
      <c r="D126" s="338">
        <f t="shared" ref="D126:D135" si="58">(D125-G125)*(C125&gt;1)</f>
        <v>0</v>
      </c>
      <c r="E126" s="339">
        <f t="shared" si="56"/>
        <v>0</v>
      </c>
      <c r="F126" s="310">
        <f t="shared" si="54"/>
        <v>0</v>
      </c>
      <c r="G126" s="340">
        <f t="shared" si="55"/>
        <v>0</v>
      </c>
    </row>
    <row r="127" spans="1:7" x14ac:dyDescent="0.35">
      <c r="A127" s="336"/>
      <c r="B127" s="313">
        <f t="shared" ref="B127:B135" si="59">+B126+1</f>
        <v>112</v>
      </c>
      <c r="C127" s="337">
        <f t="shared" si="57"/>
        <v>9</v>
      </c>
      <c r="D127" s="338">
        <f t="shared" si="58"/>
        <v>0</v>
      </c>
      <c r="E127" s="339">
        <f t="shared" si="56"/>
        <v>0</v>
      </c>
      <c r="F127" s="310">
        <f t="shared" si="54"/>
        <v>0</v>
      </c>
      <c r="G127" s="340">
        <f t="shared" si="55"/>
        <v>0</v>
      </c>
    </row>
    <row r="128" spans="1:7" x14ac:dyDescent="0.35">
      <c r="A128" s="336"/>
      <c r="B128" s="313">
        <f t="shared" si="59"/>
        <v>113</v>
      </c>
      <c r="C128" s="337">
        <f t="shared" si="57"/>
        <v>8</v>
      </c>
      <c r="D128" s="338">
        <f t="shared" si="58"/>
        <v>0</v>
      </c>
      <c r="E128" s="339">
        <f t="shared" si="56"/>
        <v>0</v>
      </c>
      <c r="F128" s="310">
        <f t="shared" si="54"/>
        <v>0</v>
      </c>
      <c r="G128" s="340">
        <f t="shared" si="55"/>
        <v>0</v>
      </c>
    </row>
    <row r="129" spans="1:7" x14ac:dyDescent="0.35">
      <c r="A129" s="336"/>
      <c r="B129" s="313">
        <f t="shared" si="59"/>
        <v>114</v>
      </c>
      <c r="C129" s="337">
        <f t="shared" si="57"/>
        <v>7</v>
      </c>
      <c r="D129" s="338">
        <f t="shared" si="58"/>
        <v>0</v>
      </c>
      <c r="E129" s="339">
        <f t="shared" si="56"/>
        <v>0</v>
      </c>
      <c r="F129" s="310">
        <f t="shared" si="54"/>
        <v>0</v>
      </c>
      <c r="G129" s="340">
        <f t="shared" si="55"/>
        <v>0</v>
      </c>
    </row>
    <row r="130" spans="1:7" x14ac:dyDescent="0.35">
      <c r="A130" s="336"/>
      <c r="B130" s="313">
        <f t="shared" si="59"/>
        <v>115</v>
      </c>
      <c r="C130" s="337">
        <f t="shared" si="57"/>
        <v>6</v>
      </c>
      <c r="D130" s="338">
        <f t="shared" si="58"/>
        <v>0</v>
      </c>
      <c r="E130" s="339">
        <f t="shared" si="56"/>
        <v>0</v>
      </c>
      <c r="F130" s="310">
        <f t="shared" si="54"/>
        <v>0</v>
      </c>
      <c r="G130" s="340">
        <f t="shared" si="55"/>
        <v>0</v>
      </c>
    </row>
    <row r="131" spans="1:7" x14ac:dyDescent="0.35">
      <c r="A131" s="336"/>
      <c r="B131" s="313">
        <f t="shared" si="59"/>
        <v>116</v>
      </c>
      <c r="C131" s="337">
        <f t="shared" si="57"/>
        <v>5</v>
      </c>
      <c r="D131" s="338">
        <f t="shared" si="58"/>
        <v>0</v>
      </c>
      <c r="E131" s="339">
        <f t="shared" si="56"/>
        <v>0</v>
      </c>
      <c r="F131" s="310">
        <f t="shared" si="54"/>
        <v>0</v>
      </c>
      <c r="G131" s="340">
        <f t="shared" si="55"/>
        <v>0</v>
      </c>
    </row>
    <row r="132" spans="1:7" x14ac:dyDescent="0.35">
      <c r="A132" s="336"/>
      <c r="B132" s="313">
        <f t="shared" si="59"/>
        <v>117</v>
      </c>
      <c r="C132" s="337">
        <f t="shared" si="57"/>
        <v>4</v>
      </c>
      <c r="D132" s="338">
        <f t="shared" si="58"/>
        <v>0</v>
      </c>
      <c r="E132" s="339">
        <f t="shared" si="56"/>
        <v>0</v>
      </c>
      <c r="F132" s="310">
        <f t="shared" si="54"/>
        <v>0</v>
      </c>
      <c r="G132" s="340">
        <f t="shared" si="55"/>
        <v>0</v>
      </c>
    </row>
    <row r="133" spans="1:7" x14ac:dyDescent="0.35">
      <c r="A133" s="336"/>
      <c r="B133" s="313">
        <f t="shared" si="59"/>
        <v>118</v>
      </c>
      <c r="C133" s="337">
        <f t="shared" si="57"/>
        <v>3</v>
      </c>
      <c r="D133" s="338">
        <f t="shared" si="58"/>
        <v>0</v>
      </c>
      <c r="E133" s="339">
        <f t="shared" si="56"/>
        <v>0</v>
      </c>
      <c r="F133" s="310">
        <f t="shared" si="54"/>
        <v>0</v>
      </c>
      <c r="G133" s="340">
        <f t="shared" si="55"/>
        <v>0</v>
      </c>
    </row>
    <row r="134" spans="1:7" x14ac:dyDescent="0.35">
      <c r="A134" s="336"/>
      <c r="B134" s="313">
        <f t="shared" si="59"/>
        <v>119</v>
      </c>
      <c r="C134" s="337">
        <f t="shared" si="57"/>
        <v>2</v>
      </c>
      <c r="D134" s="338">
        <f t="shared" si="58"/>
        <v>0</v>
      </c>
      <c r="E134" s="339">
        <f t="shared" si="56"/>
        <v>0</v>
      </c>
      <c r="F134" s="310">
        <f t="shared" si="54"/>
        <v>0</v>
      </c>
      <c r="G134" s="340">
        <f t="shared" si="55"/>
        <v>0</v>
      </c>
    </row>
    <row r="135" spans="1:7" x14ac:dyDescent="0.35">
      <c r="A135" s="336"/>
      <c r="B135" s="313">
        <f t="shared" si="59"/>
        <v>120</v>
      </c>
      <c r="C135" s="337">
        <f t="shared" si="57"/>
        <v>1</v>
      </c>
      <c r="D135" s="338">
        <f t="shared" si="58"/>
        <v>0</v>
      </c>
      <c r="E135" s="339">
        <f t="shared" si="56"/>
        <v>0</v>
      </c>
      <c r="F135" s="310">
        <f t="shared" si="54"/>
        <v>0</v>
      </c>
      <c r="G135" s="340">
        <f t="shared" si="55"/>
        <v>0</v>
      </c>
    </row>
    <row r="136" spans="1:7" x14ac:dyDescent="0.35">
      <c r="A136" s="336">
        <f>+A123+1</f>
        <v>2025</v>
      </c>
      <c r="B136" s="915" t="s">
        <v>15</v>
      </c>
      <c r="C136" s="915"/>
      <c r="D136" s="915"/>
      <c r="E136" s="341">
        <f>SUM(E124:E135)</f>
        <v>0</v>
      </c>
      <c r="F136" s="342">
        <f>SUM(F124:F135)</f>
        <v>0</v>
      </c>
      <c r="G136" s="343">
        <f>SUM(G124:G135)</f>
        <v>0</v>
      </c>
    </row>
    <row r="137" spans="1:7" x14ac:dyDescent="0.35">
      <c r="A137" s="336"/>
      <c r="B137" s="313">
        <f>+B135+1</f>
        <v>121</v>
      </c>
      <c r="C137" s="337">
        <f>+C135-1</f>
        <v>0</v>
      </c>
      <c r="D137" s="338">
        <f>(D135-G135)*(C135&gt;1)</f>
        <v>0</v>
      </c>
      <c r="E137" s="339">
        <f>IF(ISERR(PMT($D$2/100/12,C137,-D137)),0,PMT($D$2/100/12,C137,-D137))</f>
        <v>0</v>
      </c>
      <c r="F137" s="310">
        <f t="shared" ref="F137:F148" si="60">IF(ISERR(+D137*$D$2/12/100)=1,0,D137*$D$2/12/100)</f>
        <v>0</v>
      </c>
      <c r="G137" s="340">
        <f t="shared" ref="G137:G148" si="61">IF(ISERR(+E137-F137)=1,0,E137-F137)</f>
        <v>0</v>
      </c>
    </row>
    <row r="138" spans="1:7" x14ac:dyDescent="0.35">
      <c r="A138" s="336"/>
      <c r="B138" s="313">
        <f>+B137+1</f>
        <v>122</v>
      </c>
      <c r="C138" s="337">
        <f>+C137-1</f>
        <v>-1</v>
      </c>
      <c r="D138" s="338">
        <f>(D137-G137)*(C137&gt;1)</f>
        <v>0</v>
      </c>
      <c r="E138" s="339">
        <f t="shared" ref="E138:E148" si="62">IF(ISERR(PMT($D$2/100/12,C138,-D138)),0,PMT($D$2/100/12,C138,-D138))</f>
        <v>0</v>
      </c>
      <c r="F138" s="310">
        <f t="shared" si="60"/>
        <v>0</v>
      </c>
      <c r="G138" s="340">
        <f t="shared" si="61"/>
        <v>0</v>
      </c>
    </row>
    <row r="139" spans="1:7" x14ac:dyDescent="0.35">
      <c r="A139" s="336"/>
      <c r="B139" s="313">
        <f>+B138+1</f>
        <v>123</v>
      </c>
      <c r="C139" s="337">
        <f t="shared" ref="C139:C148" si="63">+C138-1</f>
        <v>-2</v>
      </c>
      <c r="D139" s="338">
        <f t="shared" ref="D139:D148" si="64">(D138-G138)*(C138&gt;1)</f>
        <v>0</v>
      </c>
      <c r="E139" s="339">
        <f t="shared" si="62"/>
        <v>0</v>
      </c>
      <c r="F139" s="310">
        <f t="shared" si="60"/>
        <v>0</v>
      </c>
      <c r="G139" s="340">
        <f t="shared" si="61"/>
        <v>0</v>
      </c>
    </row>
    <row r="140" spans="1:7" x14ac:dyDescent="0.35">
      <c r="A140" s="336"/>
      <c r="B140" s="313">
        <f t="shared" ref="B140:B148" si="65">+B139+1</f>
        <v>124</v>
      </c>
      <c r="C140" s="337">
        <f t="shared" si="63"/>
        <v>-3</v>
      </c>
      <c r="D140" s="338">
        <f t="shared" si="64"/>
        <v>0</v>
      </c>
      <c r="E140" s="339">
        <f t="shared" si="62"/>
        <v>0</v>
      </c>
      <c r="F140" s="310">
        <f t="shared" si="60"/>
        <v>0</v>
      </c>
      <c r="G140" s="340">
        <f t="shared" si="61"/>
        <v>0</v>
      </c>
    </row>
    <row r="141" spans="1:7" x14ac:dyDescent="0.35">
      <c r="A141" s="336"/>
      <c r="B141" s="313">
        <f t="shared" si="65"/>
        <v>125</v>
      </c>
      <c r="C141" s="337">
        <f t="shared" si="63"/>
        <v>-4</v>
      </c>
      <c r="D141" s="338">
        <f t="shared" si="64"/>
        <v>0</v>
      </c>
      <c r="E141" s="339">
        <f t="shared" si="62"/>
        <v>0</v>
      </c>
      <c r="F141" s="310">
        <f t="shared" si="60"/>
        <v>0</v>
      </c>
      <c r="G141" s="340">
        <f t="shared" si="61"/>
        <v>0</v>
      </c>
    </row>
    <row r="142" spans="1:7" x14ac:dyDescent="0.35">
      <c r="A142" s="336"/>
      <c r="B142" s="313">
        <f t="shared" si="65"/>
        <v>126</v>
      </c>
      <c r="C142" s="337">
        <f t="shared" si="63"/>
        <v>-5</v>
      </c>
      <c r="D142" s="338">
        <f t="shared" si="64"/>
        <v>0</v>
      </c>
      <c r="E142" s="339">
        <f t="shared" si="62"/>
        <v>0</v>
      </c>
      <c r="F142" s="310">
        <f t="shared" si="60"/>
        <v>0</v>
      </c>
      <c r="G142" s="340">
        <f t="shared" si="61"/>
        <v>0</v>
      </c>
    </row>
    <row r="143" spans="1:7" x14ac:dyDescent="0.35">
      <c r="A143" s="336"/>
      <c r="B143" s="313">
        <f t="shared" si="65"/>
        <v>127</v>
      </c>
      <c r="C143" s="337">
        <f t="shared" si="63"/>
        <v>-6</v>
      </c>
      <c r="D143" s="338">
        <f t="shared" si="64"/>
        <v>0</v>
      </c>
      <c r="E143" s="339">
        <f t="shared" si="62"/>
        <v>0</v>
      </c>
      <c r="F143" s="310">
        <f t="shared" si="60"/>
        <v>0</v>
      </c>
      <c r="G143" s="340">
        <f t="shared" si="61"/>
        <v>0</v>
      </c>
    </row>
    <row r="144" spans="1:7" x14ac:dyDescent="0.35">
      <c r="A144" s="336"/>
      <c r="B144" s="313">
        <f t="shared" si="65"/>
        <v>128</v>
      </c>
      <c r="C144" s="337">
        <f t="shared" si="63"/>
        <v>-7</v>
      </c>
      <c r="D144" s="338">
        <f t="shared" si="64"/>
        <v>0</v>
      </c>
      <c r="E144" s="339">
        <f t="shared" si="62"/>
        <v>0</v>
      </c>
      <c r="F144" s="310">
        <f t="shared" si="60"/>
        <v>0</v>
      </c>
      <c r="G144" s="340">
        <f t="shared" si="61"/>
        <v>0</v>
      </c>
    </row>
    <row r="145" spans="1:7" x14ac:dyDescent="0.35">
      <c r="A145" s="336"/>
      <c r="B145" s="313">
        <f t="shared" si="65"/>
        <v>129</v>
      </c>
      <c r="C145" s="337">
        <f t="shared" si="63"/>
        <v>-8</v>
      </c>
      <c r="D145" s="338">
        <f t="shared" si="64"/>
        <v>0</v>
      </c>
      <c r="E145" s="339">
        <f t="shared" si="62"/>
        <v>0</v>
      </c>
      <c r="F145" s="310">
        <f t="shared" si="60"/>
        <v>0</v>
      </c>
      <c r="G145" s="340">
        <f t="shared" si="61"/>
        <v>0</v>
      </c>
    </row>
    <row r="146" spans="1:7" x14ac:dyDescent="0.35">
      <c r="A146" s="336"/>
      <c r="B146" s="313">
        <f t="shared" si="65"/>
        <v>130</v>
      </c>
      <c r="C146" s="337">
        <f t="shared" si="63"/>
        <v>-9</v>
      </c>
      <c r="D146" s="338">
        <f t="shared" si="64"/>
        <v>0</v>
      </c>
      <c r="E146" s="339">
        <f t="shared" si="62"/>
        <v>0</v>
      </c>
      <c r="F146" s="310">
        <f t="shared" si="60"/>
        <v>0</v>
      </c>
      <c r="G146" s="340">
        <f t="shared" si="61"/>
        <v>0</v>
      </c>
    </row>
    <row r="147" spans="1:7" x14ac:dyDescent="0.35">
      <c r="A147" s="336"/>
      <c r="B147" s="313">
        <f t="shared" si="65"/>
        <v>131</v>
      </c>
      <c r="C147" s="337">
        <f t="shared" si="63"/>
        <v>-10</v>
      </c>
      <c r="D147" s="338">
        <f t="shared" si="64"/>
        <v>0</v>
      </c>
      <c r="E147" s="339">
        <f t="shared" si="62"/>
        <v>0</v>
      </c>
      <c r="F147" s="310">
        <f t="shared" si="60"/>
        <v>0</v>
      </c>
      <c r="G147" s="340">
        <f t="shared" si="61"/>
        <v>0</v>
      </c>
    </row>
    <row r="148" spans="1:7" x14ac:dyDescent="0.35">
      <c r="A148" s="336"/>
      <c r="B148" s="313">
        <f t="shared" si="65"/>
        <v>132</v>
      </c>
      <c r="C148" s="337">
        <f t="shared" si="63"/>
        <v>-11</v>
      </c>
      <c r="D148" s="338">
        <f t="shared" si="64"/>
        <v>0</v>
      </c>
      <c r="E148" s="339">
        <f t="shared" si="62"/>
        <v>0</v>
      </c>
      <c r="F148" s="310">
        <f t="shared" si="60"/>
        <v>0</v>
      </c>
      <c r="G148" s="340">
        <f t="shared" si="61"/>
        <v>0</v>
      </c>
    </row>
    <row r="149" spans="1:7" x14ac:dyDescent="0.35">
      <c r="A149" s="336">
        <f>+A136+1</f>
        <v>2026</v>
      </c>
      <c r="B149" s="915" t="s">
        <v>15</v>
      </c>
      <c r="C149" s="915"/>
      <c r="D149" s="915"/>
      <c r="E149" s="341">
        <f>SUM(E137:E148)</f>
        <v>0</v>
      </c>
      <c r="F149" s="342">
        <f>SUM(F137:F148)</f>
        <v>0</v>
      </c>
      <c r="G149" s="343">
        <f>SUM(G137:G148)</f>
        <v>0</v>
      </c>
    </row>
    <row r="150" spans="1:7" x14ac:dyDescent="0.35">
      <c r="A150" s="336"/>
      <c r="B150" s="313">
        <f>+B148+1</f>
        <v>133</v>
      </c>
      <c r="C150" s="337">
        <f>+C148-1</f>
        <v>-12</v>
      </c>
      <c r="D150" s="338">
        <f>(D148-G148)*(C148&gt;1)</f>
        <v>0</v>
      </c>
      <c r="E150" s="339">
        <f>IF(ISERR(PMT($D$2/100/12,C150,-D150)),0,PMT($D$2/100/12,C150,-D150))</f>
        <v>0</v>
      </c>
      <c r="F150" s="310">
        <f t="shared" ref="F150:F161" si="66">IF(ISERR(+D150*$D$2/12/100)=1,0,D150*$D$2/12/100)</f>
        <v>0</v>
      </c>
      <c r="G150" s="340">
        <f t="shared" ref="G150:G161" si="67">IF(ISERR(+E150-F150)=1,0,E150-F150)</f>
        <v>0</v>
      </c>
    </row>
    <row r="151" spans="1:7" x14ac:dyDescent="0.35">
      <c r="A151" s="336"/>
      <c r="B151" s="313">
        <f>+B150+1</f>
        <v>134</v>
      </c>
      <c r="C151" s="337">
        <f>+C150-1</f>
        <v>-13</v>
      </c>
      <c r="D151" s="338">
        <f>(D150-G150)*(C150&gt;1)</f>
        <v>0</v>
      </c>
      <c r="E151" s="339">
        <f t="shared" ref="E151:E161" si="68">IF(ISERR(PMT($D$2/100/12,C151,-D151)),0,PMT($D$2/100/12,C151,-D151))</f>
        <v>0</v>
      </c>
      <c r="F151" s="310">
        <f t="shared" si="66"/>
        <v>0</v>
      </c>
      <c r="G151" s="340">
        <f t="shared" si="67"/>
        <v>0</v>
      </c>
    </row>
    <row r="152" spans="1:7" x14ac:dyDescent="0.35">
      <c r="A152" s="336"/>
      <c r="B152" s="313">
        <f>+B151+1</f>
        <v>135</v>
      </c>
      <c r="C152" s="337">
        <f t="shared" ref="C152:C161" si="69">+C151-1</f>
        <v>-14</v>
      </c>
      <c r="D152" s="338">
        <f t="shared" ref="D152:D161" si="70">(D151-G151)*(C151&gt;1)</f>
        <v>0</v>
      </c>
      <c r="E152" s="339">
        <f t="shared" si="68"/>
        <v>0</v>
      </c>
      <c r="F152" s="310">
        <f t="shared" si="66"/>
        <v>0</v>
      </c>
      <c r="G152" s="340">
        <f t="shared" si="67"/>
        <v>0</v>
      </c>
    </row>
    <row r="153" spans="1:7" x14ac:dyDescent="0.35">
      <c r="A153" s="336"/>
      <c r="B153" s="313">
        <f t="shared" ref="B153:B161" si="71">+B152+1</f>
        <v>136</v>
      </c>
      <c r="C153" s="337">
        <f t="shared" si="69"/>
        <v>-15</v>
      </c>
      <c r="D153" s="338">
        <f t="shared" si="70"/>
        <v>0</v>
      </c>
      <c r="E153" s="339">
        <f t="shared" si="68"/>
        <v>0</v>
      </c>
      <c r="F153" s="310">
        <f t="shared" si="66"/>
        <v>0</v>
      </c>
      <c r="G153" s="340">
        <f t="shared" si="67"/>
        <v>0</v>
      </c>
    </row>
    <row r="154" spans="1:7" x14ac:dyDescent="0.35">
      <c r="A154" s="336"/>
      <c r="B154" s="313">
        <f t="shared" si="71"/>
        <v>137</v>
      </c>
      <c r="C154" s="337">
        <f t="shared" si="69"/>
        <v>-16</v>
      </c>
      <c r="D154" s="338">
        <f t="shared" si="70"/>
        <v>0</v>
      </c>
      <c r="E154" s="339">
        <f t="shared" si="68"/>
        <v>0</v>
      </c>
      <c r="F154" s="310">
        <f t="shared" si="66"/>
        <v>0</v>
      </c>
      <c r="G154" s="340">
        <f t="shared" si="67"/>
        <v>0</v>
      </c>
    </row>
    <row r="155" spans="1:7" x14ac:dyDescent="0.35">
      <c r="A155" s="336"/>
      <c r="B155" s="313">
        <f t="shared" si="71"/>
        <v>138</v>
      </c>
      <c r="C155" s="337">
        <f t="shared" si="69"/>
        <v>-17</v>
      </c>
      <c r="D155" s="338">
        <f t="shared" si="70"/>
        <v>0</v>
      </c>
      <c r="E155" s="339">
        <f t="shared" si="68"/>
        <v>0</v>
      </c>
      <c r="F155" s="310">
        <f t="shared" si="66"/>
        <v>0</v>
      </c>
      <c r="G155" s="340">
        <f t="shared" si="67"/>
        <v>0</v>
      </c>
    </row>
    <row r="156" spans="1:7" x14ac:dyDescent="0.35">
      <c r="A156" s="336"/>
      <c r="B156" s="313">
        <f t="shared" si="71"/>
        <v>139</v>
      </c>
      <c r="C156" s="337">
        <f t="shared" si="69"/>
        <v>-18</v>
      </c>
      <c r="D156" s="338">
        <f t="shared" si="70"/>
        <v>0</v>
      </c>
      <c r="E156" s="339">
        <f t="shared" si="68"/>
        <v>0</v>
      </c>
      <c r="F156" s="310">
        <f t="shared" si="66"/>
        <v>0</v>
      </c>
      <c r="G156" s="340">
        <f t="shared" si="67"/>
        <v>0</v>
      </c>
    </row>
    <row r="157" spans="1:7" x14ac:dyDescent="0.35">
      <c r="A157" s="336"/>
      <c r="B157" s="313">
        <f t="shared" si="71"/>
        <v>140</v>
      </c>
      <c r="C157" s="337">
        <f t="shared" si="69"/>
        <v>-19</v>
      </c>
      <c r="D157" s="338">
        <f t="shared" si="70"/>
        <v>0</v>
      </c>
      <c r="E157" s="339">
        <f t="shared" si="68"/>
        <v>0</v>
      </c>
      <c r="F157" s="310">
        <f t="shared" si="66"/>
        <v>0</v>
      </c>
      <c r="G157" s="340">
        <f t="shared" si="67"/>
        <v>0</v>
      </c>
    </row>
    <row r="158" spans="1:7" x14ac:dyDescent="0.35">
      <c r="A158" s="336"/>
      <c r="B158" s="313">
        <f t="shared" si="71"/>
        <v>141</v>
      </c>
      <c r="C158" s="337">
        <f t="shared" si="69"/>
        <v>-20</v>
      </c>
      <c r="D158" s="338">
        <f t="shared" si="70"/>
        <v>0</v>
      </c>
      <c r="E158" s="339">
        <f t="shared" si="68"/>
        <v>0</v>
      </c>
      <c r="F158" s="310">
        <f t="shared" si="66"/>
        <v>0</v>
      </c>
      <c r="G158" s="340">
        <f t="shared" si="67"/>
        <v>0</v>
      </c>
    </row>
    <row r="159" spans="1:7" x14ac:dyDescent="0.35">
      <c r="A159" s="336"/>
      <c r="B159" s="313">
        <f t="shared" si="71"/>
        <v>142</v>
      </c>
      <c r="C159" s="337">
        <f t="shared" si="69"/>
        <v>-21</v>
      </c>
      <c r="D159" s="338">
        <f t="shared" si="70"/>
        <v>0</v>
      </c>
      <c r="E159" s="339">
        <f t="shared" si="68"/>
        <v>0</v>
      </c>
      <c r="F159" s="310">
        <f t="shared" si="66"/>
        <v>0</v>
      </c>
      <c r="G159" s="340">
        <f t="shared" si="67"/>
        <v>0</v>
      </c>
    </row>
    <row r="160" spans="1:7" x14ac:dyDescent="0.35">
      <c r="A160" s="336"/>
      <c r="B160" s="313">
        <f t="shared" si="71"/>
        <v>143</v>
      </c>
      <c r="C160" s="337">
        <f t="shared" si="69"/>
        <v>-22</v>
      </c>
      <c r="D160" s="338">
        <f t="shared" si="70"/>
        <v>0</v>
      </c>
      <c r="E160" s="339">
        <f t="shared" si="68"/>
        <v>0</v>
      </c>
      <c r="F160" s="310">
        <f t="shared" si="66"/>
        <v>0</v>
      </c>
      <c r="G160" s="340">
        <f t="shared" si="67"/>
        <v>0</v>
      </c>
    </row>
    <row r="161" spans="1:7" x14ac:dyDescent="0.35">
      <c r="A161" s="336"/>
      <c r="B161" s="313">
        <f t="shared" si="71"/>
        <v>144</v>
      </c>
      <c r="C161" s="337">
        <f t="shared" si="69"/>
        <v>-23</v>
      </c>
      <c r="D161" s="338">
        <f t="shared" si="70"/>
        <v>0</v>
      </c>
      <c r="E161" s="339">
        <f t="shared" si="68"/>
        <v>0</v>
      </c>
      <c r="F161" s="310">
        <f t="shared" si="66"/>
        <v>0</v>
      </c>
      <c r="G161" s="340">
        <f t="shared" si="67"/>
        <v>0</v>
      </c>
    </row>
    <row r="162" spans="1:7" x14ac:dyDescent="0.35">
      <c r="A162" s="336">
        <f>+A149+1</f>
        <v>2027</v>
      </c>
      <c r="B162" s="915" t="s">
        <v>15</v>
      </c>
      <c r="C162" s="915"/>
      <c r="D162" s="915"/>
      <c r="E162" s="341">
        <f>SUM(E150:E161)</f>
        <v>0</v>
      </c>
      <c r="F162" s="342">
        <f>SUM(F150:F161)</f>
        <v>0</v>
      </c>
      <c r="G162" s="343">
        <f>SUM(G150:G161)</f>
        <v>0</v>
      </c>
    </row>
    <row r="163" spans="1:7" x14ac:dyDescent="0.35">
      <c r="A163" s="336"/>
      <c r="B163" s="313">
        <f>+B161+1</f>
        <v>145</v>
      </c>
      <c r="C163" s="337">
        <f>+C161-1</f>
        <v>-24</v>
      </c>
      <c r="D163" s="338">
        <f>(D161-G161)*(C161&gt;1)</f>
        <v>0</v>
      </c>
      <c r="E163" s="339">
        <f>IF(ISERR(PMT($D$2/100/12,C163,-D163)),0,PMT($D$2/100/12,C163,-D163))</f>
        <v>0</v>
      </c>
      <c r="F163" s="310">
        <f t="shared" ref="F163:F174" si="72">IF(ISERR(+D163*$D$2/12/100)=1,0,D163*$D$2/12/100)</f>
        <v>0</v>
      </c>
      <c r="G163" s="340">
        <f t="shared" ref="G163:G174" si="73">IF(ISERR(+E163-F163)=1,0,E163-F163)</f>
        <v>0</v>
      </c>
    </row>
    <row r="164" spans="1:7" x14ac:dyDescent="0.35">
      <c r="A164" s="336"/>
      <c r="B164" s="313">
        <f>+B163+1</f>
        <v>146</v>
      </c>
      <c r="C164" s="337">
        <f>+C163-1</f>
        <v>-25</v>
      </c>
      <c r="D164" s="338">
        <f>(D163-G163)*(C163&gt;1)</f>
        <v>0</v>
      </c>
      <c r="E164" s="339">
        <f t="shared" ref="E164:E174" si="74">IF(ISERR(PMT($D$2/100/12,C164,-D164)),0,PMT($D$2/100/12,C164,-D164))</f>
        <v>0</v>
      </c>
      <c r="F164" s="310">
        <f t="shared" si="72"/>
        <v>0</v>
      </c>
      <c r="G164" s="340">
        <f t="shared" si="73"/>
        <v>0</v>
      </c>
    </row>
    <row r="165" spans="1:7" x14ac:dyDescent="0.35">
      <c r="A165" s="336"/>
      <c r="B165" s="313">
        <f>+B164+1</f>
        <v>147</v>
      </c>
      <c r="C165" s="337">
        <f t="shared" ref="C165:C174" si="75">+C164-1</f>
        <v>-26</v>
      </c>
      <c r="D165" s="338">
        <f t="shared" ref="D165:D174" si="76">(D164-G164)*(C164&gt;1)</f>
        <v>0</v>
      </c>
      <c r="E165" s="339">
        <f t="shared" si="74"/>
        <v>0</v>
      </c>
      <c r="F165" s="310">
        <f t="shared" si="72"/>
        <v>0</v>
      </c>
      <c r="G165" s="340">
        <f t="shared" si="73"/>
        <v>0</v>
      </c>
    </row>
    <row r="166" spans="1:7" x14ac:dyDescent="0.35">
      <c r="A166" s="336"/>
      <c r="B166" s="313">
        <f t="shared" ref="B166:B174" si="77">+B165+1</f>
        <v>148</v>
      </c>
      <c r="C166" s="337">
        <f t="shared" si="75"/>
        <v>-27</v>
      </c>
      <c r="D166" s="338">
        <f t="shared" si="76"/>
        <v>0</v>
      </c>
      <c r="E166" s="339">
        <f t="shared" si="74"/>
        <v>0</v>
      </c>
      <c r="F166" s="310">
        <f t="shared" si="72"/>
        <v>0</v>
      </c>
      <c r="G166" s="340">
        <f t="shared" si="73"/>
        <v>0</v>
      </c>
    </row>
    <row r="167" spans="1:7" x14ac:dyDescent="0.35">
      <c r="A167" s="336"/>
      <c r="B167" s="313">
        <f t="shared" si="77"/>
        <v>149</v>
      </c>
      <c r="C167" s="337">
        <f t="shared" si="75"/>
        <v>-28</v>
      </c>
      <c r="D167" s="338">
        <f t="shared" si="76"/>
        <v>0</v>
      </c>
      <c r="E167" s="339">
        <f t="shared" si="74"/>
        <v>0</v>
      </c>
      <c r="F167" s="310">
        <f t="shared" si="72"/>
        <v>0</v>
      </c>
      <c r="G167" s="340">
        <f t="shared" si="73"/>
        <v>0</v>
      </c>
    </row>
    <row r="168" spans="1:7" x14ac:dyDescent="0.35">
      <c r="A168" s="336"/>
      <c r="B168" s="313">
        <f t="shared" si="77"/>
        <v>150</v>
      </c>
      <c r="C168" s="337">
        <f t="shared" si="75"/>
        <v>-29</v>
      </c>
      <c r="D168" s="338">
        <f t="shared" si="76"/>
        <v>0</v>
      </c>
      <c r="E168" s="339">
        <f t="shared" si="74"/>
        <v>0</v>
      </c>
      <c r="F168" s="310">
        <f t="shared" si="72"/>
        <v>0</v>
      </c>
      <c r="G168" s="340">
        <f t="shared" si="73"/>
        <v>0</v>
      </c>
    </row>
    <row r="169" spans="1:7" x14ac:dyDescent="0.35">
      <c r="A169" s="336"/>
      <c r="B169" s="313">
        <f t="shared" si="77"/>
        <v>151</v>
      </c>
      <c r="C169" s="337">
        <f t="shared" si="75"/>
        <v>-30</v>
      </c>
      <c r="D169" s="338">
        <f t="shared" si="76"/>
        <v>0</v>
      </c>
      <c r="E169" s="339">
        <f t="shared" si="74"/>
        <v>0</v>
      </c>
      <c r="F169" s="310">
        <f t="shared" si="72"/>
        <v>0</v>
      </c>
      <c r="G169" s="340">
        <f t="shared" si="73"/>
        <v>0</v>
      </c>
    </row>
    <row r="170" spans="1:7" x14ac:dyDescent="0.35">
      <c r="A170" s="336"/>
      <c r="B170" s="313">
        <f t="shared" si="77"/>
        <v>152</v>
      </c>
      <c r="C170" s="337">
        <f t="shared" si="75"/>
        <v>-31</v>
      </c>
      <c r="D170" s="338">
        <f t="shared" si="76"/>
        <v>0</v>
      </c>
      <c r="E170" s="339">
        <f t="shared" si="74"/>
        <v>0</v>
      </c>
      <c r="F170" s="310">
        <f t="shared" si="72"/>
        <v>0</v>
      </c>
      <c r="G170" s="340">
        <f t="shared" si="73"/>
        <v>0</v>
      </c>
    </row>
    <row r="171" spans="1:7" x14ac:dyDescent="0.35">
      <c r="A171" s="336"/>
      <c r="B171" s="313">
        <f t="shared" si="77"/>
        <v>153</v>
      </c>
      <c r="C171" s="337">
        <f t="shared" si="75"/>
        <v>-32</v>
      </c>
      <c r="D171" s="338">
        <f t="shared" si="76"/>
        <v>0</v>
      </c>
      <c r="E171" s="339">
        <f t="shared" si="74"/>
        <v>0</v>
      </c>
      <c r="F171" s="310">
        <f t="shared" si="72"/>
        <v>0</v>
      </c>
      <c r="G171" s="340">
        <f t="shared" si="73"/>
        <v>0</v>
      </c>
    </row>
    <row r="172" spans="1:7" x14ac:dyDescent="0.35">
      <c r="A172" s="336"/>
      <c r="B172" s="313">
        <f t="shared" si="77"/>
        <v>154</v>
      </c>
      <c r="C172" s="337">
        <f t="shared" si="75"/>
        <v>-33</v>
      </c>
      <c r="D172" s="338">
        <f t="shared" si="76"/>
        <v>0</v>
      </c>
      <c r="E172" s="339">
        <f t="shared" si="74"/>
        <v>0</v>
      </c>
      <c r="F172" s="310">
        <f t="shared" si="72"/>
        <v>0</v>
      </c>
      <c r="G172" s="340">
        <f t="shared" si="73"/>
        <v>0</v>
      </c>
    </row>
    <row r="173" spans="1:7" x14ac:dyDescent="0.35">
      <c r="A173" s="336"/>
      <c r="B173" s="313">
        <f t="shared" si="77"/>
        <v>155</v>
      </c>
      <c r="C173" s="337">
        <f t="shared" si="75"/>
        <v>-34</v>
      </c>
      <c r="D173" s="338">
        <f t="shared" si="76"/>
        <v>0</v>
      </c>
      <c r="E173" s="339">
        <f t="shared" si="74"/>
        <v>0</v>
      </c>
      <c r="F173" s="310">
        <f t="shared" si="72"/>
        <v>0</v>
      </c>
      <c r="G173" s="340">
        <f t="shared" si="73"/>
        <v>0</v>
      </c>
    </row>
    <row r="174" spans="1:7" x14ac:dyDescent="0.35">
      <c r="A174" s="336"/>
      <c r="B174" s="313">
        <f t="shared" si="77"/>
        <v>156</v>
      </c>
      <c r="C174" s="337">
        <f t="shared" si="75"/>
        <v>-35</v>
      </c>
      <c r="D174" s="338">
        <f t="shared" si="76"/>
        <v>0</v>
      </c>
      <c r="E174" s="339">
        <f t="shared" si="74"/>
        <v>0</v>
      </c>
      <c r="F174" s="310">
        <f t="shared" si="72"/>
        <v>0</v>
      </c>
      <c r="G174" s="340">
        <f t="shared" si="73"/>
        <v>0</v>
      </c>
    </row>
    <row r="175" spans="1:7" x14ac:dyDescent="0.35">
      <c r="A175" s="336">
        <f>+A162+1</f>
        <v>2028</v>
      </c>
      <c r="B175" s="915" t="s">
        <v>15</v>
      </c>
      <c r="C175" s="915"/>
      <c r="D175" s="915"/>
      <c r="E175" s="341">
        <f>SUM(E163:E174)</f>
        <v>0</v>
      </c>
      <c r="F175" s="342">
        <f>SUM(F163:F174)</f>
        <v>0</v>
      </c>
      <c r="G175" s="343">
        <f>SUM(G163:G174)</f>
        <v>0</v>
      </c>
    </row>
    <row r="176" spans="1:7" x14ac:dyDescent="0.35">
      <c r="A176" s="336"/>
      <c r="B176" s="313">
        <f>+B174+1</f>
        <v>157</v>
      </c>
      <c r="C176" s="337">
        <f>+C174-1</f>
        <v>-36</v>
      </c>
      <c r="D176" s="338">
        <f>(D174-G174)*(C174&gt;1)</f>
        <v>0</v>
      </c>
      <c r="E176" s="339">
        <f>IF(ISERR(PMT($D$2/100/12,C176,-D176)),0,PMT($D$2/100/12,C176,-D176))</f>
        <v>0</v>
      </c>
      <c r="F176" s="310">
        <f t="shared" ref="F176:F187" si="78">IF(ISERR(+D176*$D$2/12/100)=1,0,D176*$D$2/12/100)</f>
        <v>0</v>
      </c>
      <c r="G176" s="340">
        <f t="shared" ref="G176:G187" si="79">IF(ISERR(+E176-F176)=1,0,E176-F176)</f>
        <v>0</v>
      </c>
    </row>
    <row r="177" spans="1:7" x14ac:dyDescent="0.35">
      <c r="A177" s="336"/>
      <c r="B177" s="313">
        <f>+B176+1</f>
        <v>158</v>
      </c>
      <c r="C177" s="337">
        <f>+C176-1</f>
        <v>-37</v>
      </c>
      <c r="D177" s="338">
        <f>(D176-G176)*(C176&gt;1)</f>
        <v>0</v>
      </c>
      <c r="E177" s="339">
        <f t="shared" ref="E177:E187" si="80">IF(ISERR(PMT($D$2/100/12,C177,-D177)),0,PMT($D$2/100/12,C177,-D177))</f>
        <v>0</v>
      </c>
      <c r="F177" s="310">
        <f t="shared" si="78"/>
        <v>0</v>
      </c>
      <c r="G177" s="340">
        <f t="shared" si="79"/>
        <v>0</v>
      </c>
    </row>
    <row r="178" spans="1:7" x14ac:dyDescent="0.35">
      <c r="A178" s="336"/>
      <c r="B178" s="313">
        <f>+B177+1</f>
        <v>159</v>
      </c>
      <c r="C178" s="337">
        <f t="shared" ref="C178:C187" si="81">+C177-1</f>
        <v>-38</v>
      </c>
      <c r="D178" s="338">
        <f t="shared" ref="D178:D187" si="82">(D177-G177)*(C177&gt;1)</f>
        <v>0</v>
      </c>
      <c r="E178" s="339">
        <f t="shared" si="80"/>
        <v>0</v>
      </c>
      <c r="F178" s="310">
        <f t="shared" si="78"/>
        <v>0</v>
      </c>
      <c r="G178" s="340">
        <f t="shared" si="79"/>
        <v>0</v>
      </c>
    </row>
    <row r="179" spans="1:7" x14ac:dyDescent="0.35">
      <c r="A179" s="336"/>
      <c r="B179" s="313">
        <f t="shared" ref="B179:B187" si="83">+B178+1</f>
        <v>160</v>
      </c>
      <c r="C179" s="337">
        <f t="shared" si="81"/>
        <v>-39</v>
      </c>
      <c r="D179" s="338">
        <f t="shared" si="82"/>
        <v>0</v>
      </c>
      <c r="E179" s="339">
        <f t="shared" si="80"/>
        <v>0</v>
      </c>
      <c r="F179" s="310">
        <f t="shared" si="78"/>
        <v>0</v>
      </c>
      <c r="G179" s="340">
        <f t="shared" si="79"/>
        <v>0</v>
      </c>
    </row>
    <row r="180" spans="1:7" x14ac:dyDescent="0.35">
      <c r="A180" s="336"/>
      <c r="B180" s="313">
        <f t="shared" si="83"/>
        <v>161</v>
      </c>
      <c r="C180" s="337">
        <f t="shared" si="81"/>
        <v>-40</v>
      </c>
      <c r="D180" s="338">
        <f t="shared" si="82"/>
        <v>0</v>
      </c>
      <c r="E180" s="339">
        <f t="shared" si="80"/>
        <v>0</v>
      </c>
      <c r="F180" s="310">
        <f t="shared" si="78"/>
        <v>0</v>
      </c>
      <c r="G180" s="340">
        <f t="shared" si="79"/>
        <v>0</v>
      </c>
    </row>
    <row r="181" spans="1:7" x14ac:dyDescent="0.35">
      <c r="A181" s="336"/>
      <c r="B181" s="313">
        <f t="shared" si="83"/>
        <v>162</v>
      </c>
      <c r="C181" s="337">
        <f t="shared" si="81"/>
        <v>-41</v>
      </c>
      <c r="D181" s="338">
        <f t="shared" si="82"/>
        <v>0</v>
      </c>
      <c r="E181" s="339">
        <f t="shared" si="80"/>
        <v>0</v>
      </c>
      <c r="F181" s="310">
        <f t="shared" si="78"/>
        <v>0</v>
      </c>
      <c r="G181" s="340">
        <f t="shared" si="79"/>
        <v>0</v>
      </c>
    </row>
    <row r="182" spans="1:7" x14ac:dyDescent="0.35">
      <c r="A182" s="336"/>
      <c r="B182" s="313">
        <f t="shared" si="83"/>
        <v>163</v>
      </c>
      <c r="C182" s="337">
        <f t="shared" si="81"/>
        <v>-42</v>
      </c>
      <c r="D182" s="338">
        <f t="shared" si="82"/>
        <v>0</v>
      </c>
      <c r="E182" s="339">
        <f t="shared" si="80"/>
        <v>0</v>
      </c>
      <c r="F182" s="310">
        <f t="shared" si="78"/>
        <v>0</v>
      </c>
      <c r="G182" s="340">
        <f t="shared" si="79"/>
        <v>0</v>
      </c>
    </row>
    <row r="183" spans="1:7" x14ac:dyDescent="0.35">
      <c r="A183" s="336"/>
      <c r="B183" s="313">
        <f t="shared" si="83"/>
        <v>164</v>
      </c>
      <c r="C183" s="337">
        <f t="shared" si="81"/>
        <v>-43</v>
      </c>
      <c r="D183" s="338">
        <f t="shared" si="82"/>
        <v>0</v>
      </c>
      <c r="E183" s="339">
        <f t="shared" si="80"/>
        <v>0</v>
      </c>
      <c r="F183" s="310">
        <f t="shared" si="78"/>
        <v>0</v>
      </c>
      <c r="G183" s="340">
        <f t="shared" si="79"/>
        <v>0</v>
      </c>
    </row>
    <row r="184" spans="1:7" x14ac:dyDescent="0.35">
      <c r="A184" s="336"/>
      <c r="B184" s="313">
        <f t="shared" si="83"/>
        <v>165</v>
      </c>
      <c r="C184" s="337">
        <f t="shared" si="81"/>
        <v>-44</v>
      </c>
      <c r="D184" s="338">
        <f t="shared" si="82"/>
        <v>0</v>
      </c>
      <c r="E184" s="339">
        <f t="shared" si="80"/>
        <v>0</v>
      </c>
      <c r="F184" s="310">
        <f t="shared" si="78"/>
        <v>0</v>
      </c>
      <c r="G184" s="340">
        <f t="shared" si="79"/>
        <v>0</v>
      </c>
    </row>
    <row r="185" spans="1:7" x14ac:dyDescent="0.35">
      <c r="A185" s="336"/>
      <c r="B185" s="313">
        <f t="shared" si="83"/>
        <v>166</v>
      </c>
      <c r="C185" s="337">
        <f t="shared" si="81"/>
        <v>-45</v>
      </c>
      <c r="D185" s="338">
        <f t="shared" si="82"/>
        <v>0</v>
      </c>
      <c r="E185" s="339">
        <f t="shared" si="80"/>
        <v>0</v>
      </c>
      <c r="F185" s="310">
        <f t="shared" si="78"/>
        <v>0</v>
      </c>
      <c r="G185" s="340">
        <f t="shared" si="79"/>
        <v>0</v>
      </c>
    </row>
    <row r="186" spans="1:7" x14ac:dyDescent="0.35">
      <c r="A186" s="336"/>
      <c r="B186" s="313">
        <f t="shared" si="83"/>
        <v>167</v>
      </c>
      <c r="C186" s="337">
        <f t="shared" si="81"/>
        <v>-46</v>
      </c>
      <c r="D186" s="338">
        <f t="shared" si="82"/>
        <v>0</v>
      </c>
      <c r="E186" s="339">
        <f t="shared" si="80"/>
        <v>0</v>
      </c>
      <c r="F186" s="310">
        <f t="shared" si="78"/>
        <v>0</v>
      </c>
      <c r="G186" s="340">
        <f t="shared" si="79"/>
        <v>0</v>
      </c>
    </row>
    <row r="187" spans="1:7" x14ac:dyDescent="0.35">
      <c r="A187" s="336"/>
      <c r="B187" s="313">
        <f t="shared" si="83"/>
        <v>168</v>
      </c>
      <c r="C187" s="337">
        <f t="shared" si="81"/>
        <v>-47</v>
      </c>
      <c r="D187" s="338">
        <f t="shared" si="82"/>
        <v>0</v>
      </c>
      <c r="E187" s="339">
        <f t="shared" si="80"/>
        <v>0</v>
      </c>
      <c r="F187" s="310">
        <f t="shared" si="78"/>
        <v>0</v>
      </c>
      <c r="G187" s="340">
        <f t="shared" si="79"/>
        <v>0</v>
      </c>
    </row>
    <row r="188" spans="1:7" x14ac:dyDescent="0.35">
      <c r="A188" s="336">
        <f>+A175+1</f>
        <v>2029</v>
      </c>
      <c r="B188" s="915" t="s">
        <v>15</v>
      </c>
      <c r="C188" s="915"/>
      <c r="D188" s="915"/>
      <c r="E188" s="341">
        <f>SUM(E176:E187)</f>
        <v>0</v>
      </c>
      <c r="F188" s="342">
        <f>SUM(F176:F187)</f>
        <v>0</v>
      </c>
      <c r="G188" s="343">
        <f>SUM(G176:G187)</f>
        <v>0</v>
      </c>
    </row>
    <row r="189" spans="1:7" x14ac:dyDescent="0.35">
      <c r="A189" s="336"/>
      <c r="B189" s="313">
        <f>+B187+1</f>
        <v>169</v>
      </c>
      <c r="C189" s="337">
        <f>+C187-1</f>
        <v>-48</v>
      </c>
      <c r="D189" s="338">
        <f>(D187-G187)*(C187&gt;1)</f>
        <v>0</v>
      </c>
      <c r="E189" s="339">
        <f>IF(ISERR(PMT($D$2/100/12,C189,-D189)),0,PMT($D$2/100/12,C189,-D189))</f>
        <v>0</v>
      </c>
      <c r="F189" s="310">
        <f t="shared" ref="F189:F200" si="84">IF(ISERR(+D189*$D$2/12/100)=1,0,D189*$D$2/12/100)</f>
        <v>0</v>
      </c>
      <c r="G189" s="340">
        <f t="shared" ref="G189:G200" si="85">IF(ISERR(+E189-F189)=1,0,E189-F189)</f>
        <v>0</v>
      </c>
    </row>
    <row r="190" spans="1:7" x14ac:dyDescent="0.35">
      <c r="A190" s="336"/>
      <c r="B190" s="313">
        <f>+B189+1</f>
        <v>170</v>
      </c>
      <c r="C190" s="337">
        <f>+C189-1</f>
        <v>-49</v>
      </c>
      <c r="D190" s="338">
        <f>(D189-G189)*(C189&gt;1)</f>
        <v>0</v>
      </c>
      <c r="E190" s="339">
        <f t="shared" ref="E190:E200" si="86">IF(ISERR(PMT($D$2/100/12,C190,-D190)),0,PMT($D$2/100/12,C190,-D190))</f>
        <v>0</v>
      </c>
      <c r="F190" s="310">
        <f t="shared" si="84"/>
        <v>0</v>
      </c>
      <c r="G190" s="340">
        <f t="shared" si="85"/>
        <v>0</v>
      </c>
    </row>
    <row r="191" spans="1:7" x14ac:dyDescent="0.35">
      <c r="A191" s="336"/>
      <c r="B191" s="313">
        <f>+B190+1</f>
        <v>171</v>
      </c>
      <c r="C191" s="337">
        <f t="shared" ref="C191:C200" si="87">+C190-1</f>
        <v>-50</v>
      </c>
      <c r="D191" s="338">
        <f t="shared" ref="D191:D200" si="88">(D190-G190)*(C190&gt;1)</f>
        <v>0</v>
      </c>
      <c r="E191" s="339">
        <f t="shared" si="86"/>
        <v>0</v>
      </c>
      <c r="F191" s="310">
        <f t="shared" si="84"/>
        <v>0</v>
      </c>
      <c r="G191" s="340">
        <f t="shared" si="85"/>
        <v>0</v>
      </c>
    </row>
    <row r="192" spans="1:7" x14ac:dyDescent="0.35">
      <c r="A192" s="336"/>
      <c r="B192" s="313">
        <f t="shared" ref="B192:B200" si="89">+B191+1</f>
        <v>172</v>
      </c>
      <c r="C192" s="337">
        <f t="shared" si="87"/>
        <v>-51</v>
      </c>
      <c r="D192" s="338">
        <f t="shared" si="88"/>
        <v>0</v>
      </c>
      <c r="E192" s="339">
        <f t="shared" si="86"/>
        <v>0</v>
      </c>
      <c r="F192" s="310">
        <f t="shared" si="84"/>
        <v>0</v>
      </c>
      <c r="G192" s="340">
        <f t="shared" si="85"/>
        <v>0</v>
      </c>
    </row>
    <row r="193" spans="1:7" x14ac:dyDescent="0.35">
      <c r="A193" s="336"/>
      <c r="B193" s="313">
        <f t="shared" si="89"/>
        <v>173</v>
      </c>
      <c r="C193" s="337">
        <f t="shared" si="87"/>
        <v>-52</v>
      </c>
      <c r="D193" s="338">
        <f t="shared" si="88"/>
        <v>0</v>
      </c>
      <c r="E193" s="339">
        <f t="shared" si="86"/>
        <v>0</v>
      </c>
      <c r="F193" s="310">
        <f t="shared" si="84"/>
        <v>0</v>
      </c>
      <c r="G193" s="340">
        <f t="shared" si="85"/>
        <v>0</v>
      </c>
    </row>
    <row r="194" spans="1:7" x14ac:dyDescent="0.35">
      <c r="A194" s="336"/>
      <c r="B194" s="313">
        <f t="shared" si="89"/>
        <v>174</v>
      </c>
      <c r="C194" s="337">
        <f t="shared" si="87"/>
        <v>-53</v>
      </c>
      <c r="D194" s="338">
        <f t="shared" si="88"/>
        <v>0</v>
      </c>
      <c r="E194" s="339">
        <f t="shared" si="86"/>
        <v>0</v>
      </c>
      <c r="F194" s="310">
        <f t="shared" si="84"/>
        <v>0</v>
      </c>
      <c r="G194" s="340">
        <f t="shared" si="85"/>
        <v>0</v>
      </c>
    </row>
    <row r="195" spans="1:7" x14ac:dyDescent="0.35">
      <c r="A195" s="336"/>
      <c r="B195" s="313">
        <f t="shared" si="89"/>
        <v>175</v>
      </c>
      <c r="C195" s="337">
        <f t="shared" si="87"/>
        <v>-54</v>
      </c>
      <c r="D195" s="338">
        <f t="shared" si="88"/>
        <v>0</v>
      </c>
      <c r="E195" s="339">
        <f t="shared" si="86"/>
        <v>0</v>
      </c>
      <c r="F195" s="310">
        <f t="shared" si="84"/>
        <v>0</v>
      </c>
      <c r="G195" s="340">
        <f t="shared" si="85"/>
        <v>0</v>
      </c>
    </row>
    <row r="196" spans="1:7" x14ac:dyDescent="0.35">
      <c r="A196" s="336"/>
      <c r="B196" s="313">
        <f t="shared" si="89"/>
        <v>176</v>
      </c>
      <c r="C196" s="337">
        <f t="shared" si="87"/>
        <v>-55</v>
      </c>
      <c r="D196" s="338">
        <f t="shared" si="88"/>
        <v>0</v>
      </c>
      <c r="E196" s="339">
        <f t="shared" si="86"/>
        <v>0</v>
      </c>
      <c r="F196" s="310">
        <f t="shared" si="84"/>
        <v>0</v>
      </c>
      <c r="G196" s="340">
        <f t="shared" si="85"/>
        <v>0</v>
      </c>
    </row>
    <row r="197" spans="1:7" x14ac:dyDescent="0.35">
      <c r="A197" s="336"/>
      <c r="B197" s="313">
        <f t="shared" si="89"/>
        <v>177</v>
      </c>
      <c r="C197" s="337">
        <f t="shared" si="87"/>
        <v>-56</v>
      </c>
      <c r="D197" s="338">
        <f t="shared" si="88"/>
        <v>0</v>
      </c>
      <c r="E197" s="339">
        <f t="shared" si="86"/>
        <v>0</v>
      </c>
      <c r="F197" s="310">
        <f t="shared" si="84"/>
        <v>0</v>
      </c>
      <c r="G197" s="340">
        <f t="shared" si="85"/>
        <v>0</v>
      </c>
    </row>
    <row r="198" spans="1:7" x14ac:dyDescent="0.35">
      <c r="A198" s="336"/>
      <c r="B198" s="313">
        <f t="shared" si="89"/>
        <v>178</v>
      </c>
      <c r="C198" s="337">
        <f t="shared" si="87"/>
        <v>-57</v>
      </c>
      <c r="D198" s="338">
        <f t="shared" si="88"/>
        <v>0</v>
      </c>
      <c r="E198" s="339">
        <f t="shared" si="86"/>
        <v>0</v>
      </c>
      <c r="F198" s="310">
        <f t="shared" si="84"/>
        <v>0</v>
      </c>
      <c r="G198" s="340">
        <f t="shared" si="85"/>
        <v>0</v>
      </c>
    </row>
    <row r="199" spans="1:7" x14ac:dyDescent="0.35">
      <c r="A199" s="336"/>
      <c r="B199" s="313">
        <f t="shared" si="89"/>
        <v>179</v>
      </c>
      <c r="C199" s="337">
        <f t="shared" si="87"/>
        <v>-58</v>
      </c>
      <c r="D199" s="338">
        <f t="shared" si="88"/>
        <v>0</v>
      </c>
      <c r="E199" s="339">
        <f t="shared" si="86"/>
        <v>0</v>
      </c>
      <c r="F199" s="310">
        <f t="shared" si="84"/>
        <v>0</v>
      </c>
      <c r="G199" s="340">
        <f t="shared" si="85"/>
        <v>0</v>
      </c>
    </row>
    <row r="200" spans="1:7" x14ac:dyDescent="0.35">
      <c r="A200" s="336"/>
      <c r="B200" s="313">
        <f t="shared" si="89"/>
        <v>180</v>
      </c>
      <c r="C200" s="337">
        <f t="shared" si="87"/>
        <v>-59</v>
      </c>
      <c r="D200" s="338">
        <f t="shared" si="88"/>
        <v>0</v>
      </c>
      <c r="E200" s="339">
        <f t="shared" si="86"/>
        <v>0</v>
      </c>
      <c r="F200" s="310">
        <f t="shared" si="84"/>
        <v>0</v>
      </c>
      <c r="G200" s="340">
        <f t="shared" si="85"/>
        <v>0</v>
      </c>
    </row>
    <row r="201" spans="1:7" x14ac:dyDescent="0.35">
      <c r="A201" s="336">
        <f>+A188+1</f>
        <v>2030</v>
      </c>
      <c r="B201" s="915" t="s">
        <v>15</v>
      </c>
      <c r="C201" s="915"/>
      <c r="D201" s="915"/>
      <c r="E201" s="341">
        <f>SUM(E189:E200)</f>
        <v>0</v>
      </c>
      <c r="F201" s="342">
        <f>SUM(F189:F200)</f>
        <v>0</v>
      </c>
      <c r="G201" s="343">
        <f>SUM(G189:G200)</f>
        <v>0</v>
      </c>
    </row>
    <row r="202" spans="1:7" x14ac:dyDescent="0.35">
      <c r="A202" s="336"/>
      <c r="B202" s="313">
        <f>+B200+1</f>
        <v>181</v>
      </c>
      <c r="C202" s="337">
        <f>+C200-1</f>
        <v>-60</v>
      </c>
      <c r="D202" s="338">
        <f>(D200-G200)*(C200&gt;1)</f>
        <v>0</v>
      </c>
      <c r="E202" s="339">
        <f>IF(ISERR(PMT($D$2/100/12,C202,-D202)),0,PMT($D$2/100/12,C202,-D202))</f>
        <v>0</v>
      </c>
      <c r="F202" s="310">
        <f t="shared" ref="F202:F213" si="90">IF(ISERR(+D202*$D$2/12/100)=1,0,D202*$D$2/12/100)</f>
        <v>0</v>
      </c>
      <c r="G202" s="340">
        <f t="shared" ref="G202:G213" si="91">IF(ISERR(+E202-F202)=1,0,E202-F202)</f>
        <v>0</v>
      </c>
    </row>
    <row r="203" spans="1:7" x14ac:dyDescent="0.35">
      <c r="A203" s="336"/>
      <c r="B203" s="313">
        <f>+B202+1</f>
        <v>182</v>
      </c>
      <c r="C203" s="337">
        <f>+C202-1</f>
        <v>-61</v>
      </c>
      <c r="D203" s="338">
        <f>(D202-G202)*(C202&gt;1)</f>
        <v>0</v>
      </c>
      <c r="E203" s="339">
        <f t="shared" ref="E203:E213" si="92">IF(ISERR(PMT($D$2/100/12,C203,-D203)),0,PMT($D$2/100/12,C203,-D203))</f>
        <v>0</v>
      </c>
      <c r="F203" s="310">
        <f t="shared" si="90"/>
        <v>0</v>
      </c>
      <c r="G203" s="340">
        <f t="shared" si="91"/>
        <v>0</v>
      </c>
    </row>
    <row r="204" spans="1:7" x14ac:dyDescent="0.35">
      <c r="A204" s="336"/>
      <c r="B204" s="313">
        <f>+B203+1</f>
        <v>183</v>
      </c>
      <c r="C204" s="337">
        <f t="shared" ref="C204:C213" si="93">+C203-1</f>
        <v>-62</v>
      </c>
      <c r="D204" s="338">
        <f t="shared" ref="D204:D213" si="94">(D203-G203)*(C203&gt;1)</f>
        <v>0</v>
      </c>
      <c r="E204" s="339">
        <f t="shared" si="92"/>
        <v>0</v>
      </c>
      <c r="F204" s="310">
        <f t="shared" si="90"/>
        <v>0</v>
      </c>
      <c r="G204" s="340">
        <f t="shared" si="91"/>
        <v>0</v>
      </c>
    </row>
    <row r="205" spans="1:7" x14ac:dyDescent="0.35">
      <c r="A205" s="336"/>
      <c r="B205" s="313">
        <f t="shared" ref="B205:B213" si="95">+B204+1</f>
        <v>184</v>
      </c>
      <c r="C205" s="337">
        <f t="shared" si="93"/>
        <v>-63</v>
      </c>
      <c r="D205" s="338">
        <f t="shared" si="94"/>
        <v>0</v>
      </c>
      <c r="E205" s="339">
        <f t="shared" si="92"/>
        <v>0</v>
      </c>
      <c r="F205" s="310">
        <f t="shared" si="90"/>
        <v>0</v>
      </c>
      <c r="G205" s="340">
        <f t="shared" si="91"/>
        <v>0</v>
      </c>
    </row>
    <row r="206" spans="1:7" x14ac:dyDescent="0.35">
      <c r="A206" s="336"/>
      <c r="B206" s="313">
        <f t="shared" si="95"/>
        <v>185</v>
      </c>
      <c r="C206" s="337">
        <f t="shared" si="93"/>
        <v>-64</v>
      </c>
      <c r="D206" s="338">
        <f t="shared" si="94"/>
        <v>0</v>
      </c>
      <c r="E206" s="339">
        <f t="shared" si="92"/>
        <v>0</v>
      </c>
      <c r="F206" s="310">
        <f t="shared" si="90"/>
        <v>0</v>
      </c>
      <c r="G206" s="340">
        <f t="shared" si="91"/>
        <v>0</v>
      </c>
    </row>
    <row r="207" spans="1:7" x14ac:dyDescent="0.35">
      <c r="A207" s="336"/>
      <c r="B207" s="313">
        <f t="shared" si="95"/>
        <v>186</v>
      </c>
      <c r="C207" s="337">
        <f t="shared" si="93"/>
        <v>-65</v>
      </c>
      <c r="D207" s="338">
        <f t="shared" si="94"/>
        <v>0</v>
      </c>
      <c r="E207" s="339">
        <f t="shared" si="92"/>
        <v>0</v>
      </c>
      <c r="F207" s="310">
        <f t="shared" si="90"/>
        <v>0</v>
      </c>
      <c r="G207" s="340">
        <f t="shared" si="91"/>
        <v>0</v>
      </c>
    </row>
    <row r="208" spans="1:7" x14ac:dyDescent="0.35">
      <c r="A208" s="336"/>
      <c r="B208" s="313">
        <f t="shared" si="95"/>
        <v>187</v>
      </c>
      <c r="C208" s="337">
        <f t="shared" si="93"/>
        <v>-66</v>
      </c>
      <c r="D208" s="338">
        <f t="shared" si="94"/>
        <v>0</v>
      </c>
      <c r="E208" s="339">
        <f t="shared" si="92"/>
        <v>0</v>
      </c>
      <c r="F208" s="310">
        <f t="shared" si="90"/>
        <v>0</v>
      </c>
      <c r="G208" s="340">
        <f t="shared" si="91"/>
        <v>0</v>
      </c>
    </row>
    <row r="209" spans="1:7" x14ac:dyDescent="0.35">
      <c r="A209" s="336"/>
      <c r="B209" s="313">
        <f t="shared" si="95"/>
        <v>188</v>
      </c>
      <c r="C209" s="337">
        <f t="shared" si="93"/>
        <v>-67</v>
      </c>
      <c r="D209" s="338">
        <f t="shared" si="94"/>
        <v>0</v>
      </c>
      <c r="E209" s="339">
        <f t="shared" si="92"/>
        <v>0</v>
      </c>
      <c r="F209" s="310">
        <f t="shared" si="90"/>
        <v>0</v>
      </c>
      <c r="G209" s="340">
        <f t="shared" si="91"/>
        <v>0</v>
      </c>
    </row>
    <row r="210" spans="1:7" x14ac:dyDescent="0.35">
      <c r="A210" s="336"/>
      <c r="B210" s="313">
        <f t="shared" si="95"/>
        <v>189</v>
      </c>
      <c r="C210" s="337">
        <f t="shared" si="93"/>
        <v>-68</v>
      </c>
      <c r="D210" s="338">
        <f t="shared" si="94"/>
        <v>0</v>
      </c>
      <c r="E210" s="339">
        <f t="shared" si="92"/>
        <v>0</v>
      </c>
      <c r="F210" s="310">
        <f t="shared" si="90"/>
        <v>0</v>
      </c>
      <c r="G210" s="340">
        <f t="shared" si="91"/>
        <v>0</v>
      </c>
    </row>
    <row r="211" spans="1:7" x14ac:dyDescent="0.35">
      <c r="A211" s="336"/>
      <c r="B211" s="313">
        <f t="shared" si="95"/>
        <v>190</v>
      </c>
      <c r="C211" s="337">
        <f t="shared" si="93"/>
        <v>-69</v>
      </c>
      <c r="D211" s="338">
        <f t="shared" si="94"/>
        <v>0</v>
      </c>
      <c r="E211" s="339">
        <f t="shared" si="92"/>
        <v>0</v>
      </c>
      <c r="F211" s="310">
        <f t="shared" si="90"/>
        <v>0</v>
      </c>
      <c r="G211" s="340">
        <f t="shared" si="91"/>
        <v>0</v>
      </c>
    </row>
    <row r="212" spans="1:7" x14ac:dyDescent="0.35">
      <c r="A212" s="336"/>
      <c r="B212" s="313">
        <f t="shared" si="95"/>
        <v>191</v>
      </c>
      <c r="C212" s="337">
        <f t="shared" si="93"/>
        <v>-70</v>
      </c>
      <c r="D212" s="338">
        <f t="shared" si="94"/>
        <v>0</v>
      </c>
      <c r="E212" s="339">
        <f t="shared" si="92"/>
        <v>0</v>
      </c>
      <c r="F212" s="310">
        <f t="shared" si="90"/>
        <v>0</v>
      </c>
      <c r="G212" s="340">
        <f t="shared" si="91"/>
        <v>0</v>
      </c>
    </row>
    <row r="213" spans="1:7" x14ac:dyDescent="0.35">
      <c r="A213" s="336"/>
      <c r="B213" s="313">
        <f t="shared" si="95"/>
        <v>192</v>
      </c>
      <c r="C213" s="337">
        <f t="shared" si="93"/>
        <v>-71</v>
      </c>
      <c r="D213" s="338">
        <f t="shared" si="94"/>
        <v>0</v>
      </c>
      <c r="E213" s="339">
        <f t="shared" si="92"/>
        <v>0</v>
      </c>
      <c r="F213" s="310">
        <f t="shared" si="90"/>
        <v>0</v>
      </c>
      <c r="G213" s="340">
        <f t="shared" si="91"/>
        <v>0</v>
      </c>
    </row>
    <row r="214" spans="1:7" x14ac:dyDescent="0.35">
      <c r="A214" s="336">
        <f>+A201+1</f>
        <v>2031</v>
      </c>
      <c r="B214" s="915" t="s">
        <v>15</v>
      </c>
      <c r="C214" s="915"/>
      <c r="D214" s="915"/>
      <c r="E214" s="341">
        <f>SUM(E202:E213)</f>
        <v>0</v>
      </c>
      <c r="F214" s="342">
        <f>SUM(F202:F213)</f>
        <v>0</v>
      </c>
      <c r="G214" s="343">
        <f>SUM(G202:G213)</f>
        <v>0</v>
      </c>
    </row>
    <row r="215" spans="1:7" x14ac:dyDescent="0.35">
      <c r="A215" s="336"/>
      <c r="B215" s="313">
        <f>+B213+1</f>
        <v>193</v>
      </c>
      <c r="C215" s="337">
        <f>+C213-1</f>
        <v>-72</v>
      </c>
      <c r="D215" s="338">
        <f>(D213-G213)*(C213&gt;1)</f>
        <v>0</v>
      </c>
      <c r="E215" s="339">
        <f>IF(ISERR(PMT($D$2/100/12,C215,-D215)),0,PMT($D$2/100/12,C215,-D215))</f>
        <v>0</v>
      </c>
      <c r="F215" s="310">
        <f t="shared" ref="F215:F226" si="96">IF(ISERR(+D215*$D$2/12/100)=1,0,D215*$D$2/12/100)</f>
        <v>0</v>
      </c>
      <c r="G215" s="340">
        <f t="shared" ref="G215:G226" si="97">IF(ISERR(+E215-F215)=1,0,E215-F215)</f>
        <v>0</v>
      </c>
    </row>
    <row r="216" spans="1:7" x14ac:dyDescent="0.35">
      <c r="A216" s="336"/>
      <c r="B216" s="313">
        <f>+B215+1</f>
        <v>194</v>
      </c>
      <c r="C216" s="337">
        <f>+C215-1</f>
        <v>-73</v>
      </c>
      <c r="D216" s="338">
        <f>(D215-G215)*(C215&gt;1)</f>
        <v>0</v>
      </c>
      <c r="E216" s="339">
        <f t="shared" ref="E216:E226" si="98">IF(ISERR(PMT($D$2/100/12,C216,-D216)),0,PMT($D$2/100/12,C216,-D216))</f>
        <v>0</v>
      </c>
      <c r="F216" s="310">
        <f t="shared" si="96"/>
        <v>0</v>
      </c>
      <c r="G216" s="340">
        <f t="shared" si="97"/>
        <v>0</v>
      </c>
    </row>
    <row r="217" spans="1:7" x14ac:dyDescent="0.35">
      <c r="A217" s="336"/>
      <c r="B217" s="313">
        <f>+B216+1</f>
        <v>195</v>
      </c>
      <c r="C217" s="337">
        <f t="shared" ref="C217:C226" si="99">+C216-1</f>
        <v>-74</v>
      </c>
      <c r="D217" s="338">
        <f t="shared" ref="D217:D226" si="100">(D216-G216)*(C216&gt;1)</f>
        <v>0</v>
      </c>
      <c r="E217" s="339">
        <f t="shared" si="98"/>
        <v>0</v>
      </c>
      <c r="F217" s="310">
        <f t="shared" si="96"/>
        <v>0</v>
      </c>
      <c r="G217" s="340">
        <f t="shared" si="97"/>
        <v>0</v>
      </c>
    </row>
    <row r="218" spans="1:7" x14ac:dyDescent="0.35">
      <c r="A218" s="336"/>
      <c r="B218" s="313">
        <f t="shared" ref="B218:B226" si="101">+B217+1</f>
        <v>196</v>
      </c>
      <c r="C218" s="337">
        <f t="shared" si="99"/>
        <v>-75</v>
      </c>
      <c r="D218" s="338">
        <f t="shared" si="100"/>
        <v>0</v>
      </c>
      <c r="E218" s="339">
        <f t="shared" si="98"/>
        <v>0</v>
      </c>
      <c r="F218" s="310">
        <f t="shared" si="96"/>
        <v>0</v>
      </c>
      <c r="G218" s="340">
        <f t="shared" si="97"/>
        <v>0</v>
      </c>
    </row>
    <row r="219" spans="1:7" x14ac:dyDescent="0.35">
      <c r="A219" s="336"/>
      <c r="B219" s="313">
        <f t="shared" si="101"/>
        <v>197</v>
      </c>
      <c r="C219" s="337">
        <f t="shared" si="99"/>
        <v>-76</v>
      </c>
      <c r="D219" s="338">
        <f t="shared" si="100"/>
        <v>0</v>
      </c>
      <c r="E219" s="339">
        <f t="shared" si="98"/>
        <v>0</v>
      </c>
      <c r="F219" s="310">
        <f t="shared" si="96"/>
        <v>0</v>
      </c>
      <c r="G219" s="340">
        <f t="shared" si="97"/>
        <v>0</v>
      </c>
    </row>
    <row r="220" spans="1:7" x14ac:dyDescent="0.35">
      <c r="A220" s="336"/>
      <c r="B220" s="313">
        <f t="shared" si="101"/>
        <v>198</v>
      </c>
      <c r="C220" s="337">
        <f t="shared" si="99"/>
        <v>-77</v>
      </c>
      <c r="D220" s="338">
        <f t="shared" si="100"/>
        <v>0</v>
      </c>
      <c r="E220" s="339">
        <f t="shared" si="98"/>
        <v>0</v>
      </c>
      <c r="F220" s="310">
        <f t="shared" si="96"/>
        <v>0</v>
      </c>
      <c r="G220" s="340">
        <f t="shared" si="97"/>
        <v>0</v>
      </c>
    </row>
    <row r="221" spans="1:7" x14ac:dyDescent="0.35">
      <c r="A221" s="336"/>
      <c r="B221" s="313">
        <f t="shared" si="101"/>
        <v>199</v>
      </c>
      <c r="C221" s="337">
        <f t="shared" si="99"/>
        <v>-78</v>
      </c>
      <c r="D221" s="338">
        <f t="shared" si="100"/>
        <v>0</v>
      </c>
      <c r="E221" s="339">
        <f t="shared" si="98"/>
        <v>0</v>
      </c>
      <c r="F221" s="310">
        <f t="shared" si="96"/>
        <v>0</v>
      </c>
      <c r="G221" s="340">
        <f t="shared" si="97"/>
        <v>0</v>
      </c>
    </row>
    <row r="222" spans="1:7" x14ac:dyDescent="0.35">
      <c r="A222" s="336"/>
      <c r="B222" s="313">
        <f t="shared" si="101"/>
        <v>200</v>
      </c>
      <c r="C222" s="337">
        <f t="shared" si="99"/>
        <v>-79</v>
      </c>
      <c r="D222" s="338">
        <f t="shared" si="100"/>
        <v>0</v>
      </c>
      <c r="E222" s="339">
        <f t="shared" si="98"/>
        <v>0</v>
      </c>
      <c r="F222" s="310">
        <f t="shared" si="96"/>
        <v>0</v>
      </c>
      <c r="G222" s="340">
        <f t="shared" si="97"/>
        <v>0</v>
      </c>
    </row>
    <row r="223" spans="1:7" x14ac:dyDescent="0.35">
      <c r="A223" s="336"/>
      <c r="B223" s="313">
        <f t="shared" si="101"/>
        <v>201</v>
      </c>
      <c r="C223" s="337">
        <f t="shared" si="99"/>
        <v>-80</v>
      </c>
      <c r="D223" s="338">
        <f t="shared" si="100"/>
        <v>0</v>
      </c>
      <c r="E223" s="339">
        <f t="shared" si="98"/>
        <v>0</v>
      </c>
      <c r="F223" s="310">
        <f t="shared" si="96"/>
        <v>0</v>
      </c>
      <c r="G223" s="340">
        <f t="shared" si="97"/>
        <v>0</v>
      </c>
    </row>
    <row r="224" spans="1:7" x14ac:dyDescent="0.35">
      <c r="A224" s="336"/>
      <c r="B224" s="313">
        <f t="shared" si="101"/>
        <v>202</v>
      </c>
      <c r="C224" s="337">
        <f t="shared" si="99"/>
        <v>-81</v>
      </c>
      <c r="D224" s="338">
        <f t="shared" si="100"/>
        <v>0</v>
      </c>
      <c r="E224" s="339">
        <f t="shared" si="98"/>
        <v>0</v>
      </c>
      <c r="F224" s="310">
        <f t="shared" si="96"/>
        <v>0</v>
      </c>
      <c r="G224" s="340">
        <f t="shared" si="97"/>
        <v>0</v>
      </c>
    </row>
    <row r="225" spans="1:7" x14ac:dyDescent="0.35">
      <c r="A225" s="336"/>
      <c r="B225" s="313">
        <f t="shared" si="101"/>
        <v>203</v>
      </c>
      <c r="C225" s="337">
        <f t="shared" si="99"/>
        <v>-82</v>
      </c>
      <c r="D225" s="338">
        <f t="shared" si="100"/>
        <v>0</v>
      </c>
      <c r="E225" s="339">
        <f t="shared" si="98"/>
        <v>0</v>
      </c>
      <c r="F225" s="310">
        <f t="shared" si="96"/>
        <v>0</v>
      </c>
      <c r="G225" s="340">
        <f t="shared" si="97"/>
        <v>0</v>
      </c>
    </row>
    <row r="226" spans="1:7" x14ac:dyDescent="0.35">
      <c r="A226" s="336"/>
      <c r="B226" s="313">
        <f t="shared" si="101"/>
        <v>204</v>
      </c>
      <c r="C226" s="337">
        <f t="shared" si="99"/>
        <v>-83</v>
      </c>
      <c r="D226" s="338">
        <f t="shared" si="100"/>
        <v>0</v>
      </c>
      <c r="E226" s="339">
        <f t="shared" si="98"/>
        <v>0</v>
      </c>
      <c r="F226" s="310">
        <f t="shared" si="96"/>
        <v>0</v>
      </c>
      <c r="G226" s="340">
        <f t="shared" si="97"/>
        <v>0</v>
      </c>
    </row>
    <row r="227" spans="1:7" x14ac:dyDescent="0.35">
      <c r="A227" s="336">
        <f>+A214+1</f>
        <v>2032</v>
      </c>
      <c r="B227" s="915" t="s">
        <v>15</v>
      </c>
      <c r="C227" s="915"/>
      <c r="D227" s="915"/>
      <c r="E227" s="341">
        <f>SUM(E215:E226)</f>
        <v>0</v>
      </c>
      <c r="F227" s="342">
        <f>SUM(F215:F226)</f>
        <v>0</v>
      </c>
      <c r="G227" s="343">
        <f>SUM(G215:G226)</f>
        <v>0</v>
      </c>
    </row>
    <row r="228" spans="1:7" x14ac:dyDescent="0.35">
      <c r="A228" s="336"/>
      <c r="B228" s="313">
        <f>+B226+1</f>
        <v>205</v>
      </c>
      <c r="C228" s="337">
        <f>+C226-1</f>
        <v>-84</v>
      </c>
      <c r="D228" s="338">
        <f>(D226-G226)*(C226&gt;1)</f>
        <v>0</v>
      </c>
      <c r="E228" s="339">
        <f>IF(ISERR(PMT($D$2/100/12,C228,-D228)),0,PMT($D$2/100/12,C228,-D228))</f>
        <v>0</v>
      </c>
      <c r="F228" s="310">
        <f t="shared" ref="F228:F239" si="102">IF(ISERR(+D228*$D$2/12/100)=1,0,D228*$D$2/12/100)</f>
        <v>0</v>
      </c>
      <c r="G228" s="340">
        <f t="shared" ref="G228:G239" si="103">IF(ISERR(+E228-F228)=1,0,E228-F228)</f>
        <v>0</v>
      </c>
    </row>
    <row r="229" spans="1:7" x14ac:dyDescent="0.35">
      <c r="A229" s="336"/>
      <c r="B229" s="313">
        <f>+B228+1</f>
        <v>206</v>
      </c>
      <c r="C229" s="337">
        <f>+C228-1</f>
        <v>-85</v>
      </c>
      <c r="D229" s="338">
        <f>(D228-G228)*(C228&gt;1)</f>
        <v>0</v>
      </c>
      <c r="E229" s="339">
        <f t="shared" ref="E229:E239" si="104">IF(ISERR(PMT($D$2/100/12,C229,-D229)),0,PMT($D$2/100/12,C229,-D229))</f>
        <v>0</v>
      </c>
      <c r="F229" s="310">
        <f t="shared" si="102"/>
        <v>0</v>
      </c>
      <c r="G229" s="340">
        <f t="shared" si="103"/>
        <v>0</v>
      </c>
    </row>
    <row r="230" spans="1:7" x14ac:dyDescent="0.35">
      <c r="A230" s="336"/>
      <c r="B230" s="313">
        <f>+B229+1</f>
        <v>207</v>
      </c>
      <c r="C230" s="337">
        <f t="shared" ref="C230:C239" si="105">+C229-1</f>
        <v>-86</v>
      </c>
      <c r="D230" s="338">
        <f t="shared" ref="D230:D239" si="106">(D229-G229)*(C229&gt;1)</f>
        <v>0</v>
      </c>
      <c r="E230" s="339">
        <f t="shared" si="104"/>
        <v>0</v>
      </c>
      <c r="F230" s="310">
        <f t="shared" si="102"/>
        <v>0</v>
      </c>
      <c r="G230" s="340">
        <f t="shared" si="103"/>
        <v>0</v>
      </c>
    </row>
    <row r="231" spans="1:7" x14ac:dyDescent="0.35">
      <c r="A231" s="336"/>
      <c r="B231" s="313">
        <f t="shared" ref="B231:B239" si="107">+B230+1</f>
        <v>208</v>
      </c>
      <c r="C231" s="337">
        <f t="shared" si="105"/>
        <v>-87</v>
      </c>
      <c r="D231" s="338">
        <f t="shared" si="106"/>
        <v>0</v>
      </c>
      <c r="E231" s="339">
        <f t="shared" si="104"/>
        <v>0</v>
      </c>
      <c r="F231" s="310">
        <f t="shared" si="102"/>
        <v>0</v>
      </c>
      <c r="G231" s="340">
        <f t="shared" si="103"/>
        <v>0</v>
      </c>
    </row>
    <row r="232" spans="1:7" x14ac:dyDescent="0.35">
      <c r="A232" s="336"/>
      <c r="B232" s="313">
        <f t="shared" si="107"/>
        <v>209</v>
      </c>
      <c r="C232" s="337">
        <f t="shared" si="105"/>
        <v>-88</v>
      </c>
      <c r="D232" s="338">
        <f t="shared" si="106"/>
        <v>0</v>
      </c>
      <c r="E232" s="339">
        <f t="shared" si="104"/>
        <v>0</v>
      </c>
      <c r="F232" s="310">
        <f t="shared" si="102"/>
        <v>0</v>
      </c>
      <c r="G232" s="340">
        <f t="shared" si="103"/>
        <v>0</v>
      </c>
    </row>
    <row r="233" spans="1:7" x14ac:dyDescent="0.35">
      <c r="A233" s="336"/>
      <c r="B233" s="313">
        <f t="shared" si="107"/>
        <v>210</v>
      </c>
      <c r="C233" s="337">
        <f t="shared" si="105"/>
        <v>-89</v>
      </c>
      <c r="D233" s="338">
        <f t="shared" si="106"/>
        <v>0</v>
      </c>
      <c r="E233" s="339">
        <f t="shared" si="104"/>
        <v>0</v>
      </c>
      <c r="F233" s="310">
        <f t="shared" si="102"/>
        <v>0</v>
      </c>
      <c r="G233" s="340">
        <f t="shared" si="103"/>
        <v>0</v>
      </c>
    </row>
    <row r="234" spans="1:7" x14ac:dyDescent="0.35">
      <c r="A234" s="336"/>
      <c r="B234" s="313">
        <f t="shared" si="107"/>
        <v>211</v>
      </c>
      <c r="C234" s="337">
        <f t="shared" si="105"/>
        <v>-90</v>
      </c>
      <c r="D234" s="338">
        <f t="shared" si="106"/>
        <v>0</v>
      </c>
      <c r="E234" s="339">
        <f t="shared" si="104"/>
        <v>0</v>
      </c>
      <c r="F234" s="310">
        <f t="shared" si="102"/>
        <v>0</v>
      </c>
      <c r="G234" s="340">
        <f t="shared" si="103"/>
        <v>0</v>
      </c>
    </row>
    <row r="235" spans="1:7" x14ac:dyDescent="0.35">
      <c r="A235" s="336"/>
      <c r="B235" s="313">
        <f t="shared" si="107"/>
        <v>212</v>
      </c>
      <c r="C235" s="337">
        <f t="shared" si="105"/>
        <v>-91</v>
      </c>
      <c r="D235" s="338">
        <f t="shared" si="106"/>
        <v>0</v>
      </c>
      <c r="E235" s="339">
        <f t="shared" si="104"/>
        <v>0</v>
      </c>
      <c r="F235" s="310">
        <f t="shared" si="102"/>
        <v>0</v>
      </c>
      <c r="G235" s="340">
        <f t="shared" si="103"/>
        <v>0</v>
      </c>
    </row>
    <row r="236" spans="1:7" x14ac:dyDescent="0.35">
      <c r="A236" s="336"/>
      <c r="B236" s="313">
        <f t="shared" si="107"/>
        <v>213</v>
      </c>
      <c r="C236" s="337">
        <f t="shared" si="105"/>
        <v>-92</v>
      </c>
      <c r="D236" s="338">
        <f t="shared" si="106"/>
        <v>0</v>
      </c>
      <c r="E236" s="339">
        <f t="shared" si="104"/>
        <v>0</v>
      </c>
      <c r="F236" s="310">
        <f t="shared" si="102"/>
        <v>0</v>
      </c>
      <c r="G236" s="340">
        <f t="shared" si="103"/>
        <v>0</v>
      </c>
    </row>
    <row r="237" spans="1:7" x14ac:dyDescent="0.35">
      <c r="A237" s="336"/>
      <c r="B237" s="313">
        <f t="shared" si="107"/>
        <v>214</v>
      </c>
      <c r="C237" s="337">
        <f t="shared" si="105"/>
        <v>-93</v>
      </c>
      <c r="D237" s="338">
        <f t="shared" si="106"/>
        <v>0</v>
      </c>
      <c r="E237" s="339">
        <f t="shared" si="104"/>
        <v>0</v>
      </c>
      <c r="F237" s="310">
        <f t="shared" si="102"/>
        <v>0</v>
      </c>
      <c r="G237" s="340">
        <f t="shared" si="103"/>
        <v>0</v>
      </c>
    </row>
    <row r="238" spans="1:7" x14ac:dyDescent="0.35">
      <c r="A238" s="336"/>
      <c r="B238" s="313">
        <f t="shared" si="107"/>
        <v>215</v>
      </c>
      <c r="C238" s="337">
        <f t="shared" si="105"/>
        <v>-94</v>
      </c>
      <c r="D238" s="338">
        <f t="shared" si="106"/>
        <v>0</v>
      </c>
      <c r="E238" s="339">
        <f t="shared" si="104"/>
        <v>0</v>
      </c>
      <c r="F238" s="310">
        <f t="shared" si="102"/>
        <v>0</v>
      </c>
      <c r="G238" s="340">
        <f t="shared" si="103"/>
        <v>0</v>
      </c>
    </row>
    <row r="239" spans="1:7" x14ac:dyDescent="0.35">
      <c r="A239" s="336"/>
      <c r="B239" s="313">
        <f t="shared" si="107"/>
        <v>216</v>
      </c>
      <c r="C239" s="337">
        <f t="shared" si="105"/>
        <v>-95</v>
      </c>
      <c r="D239" s="338">
        <f t="shared" si="106"/>
        <v>0</v>
      </c>
      <c r="E239" s="339">
        <f t="shared" si="104"/>
        <v>0</v>
      </c>
      <c r="F239" s="310">
        <f t="shared" si="102"/>
        <v>0</v>
      </c>
      <c r="G239" s="340">
        <f t="shared" si="103"/>
        <v>0</v>
      </c>
    </row>
    <row r="240" spans="1:7" x14ac:dyDescent="0.35">
      <c r="A240" s="336">
        <f>+A227+1</f>
        <v>2033</v>
      </c>
      <c r="B240" s="915" t="s">
        <v>15</v>
      </c>
      <c r="C240" s="915"/>
      <c r="D240" s="915"/>
      <c r="E240" s="341">
        <f>SUM(E228:E239)</f>
        <v>0</v>
      </c>
      <c r="F240" s="342">
        <f>SUM(F228:F239)</f>
        <v>0</v>
      </c>
      <c r="G240" s="343">
        <f>SUM(G228:G239)</f>
        <v>0</v>
      </c>
    </row>
    <row r="241" spans="1:7" x14ac:dyDescent="0.35">
      <c r="A241" s="336"/>
      <c r="B241" s="313">
        <f>+B239+1</f>
        <v>217</v>
      </c>
      <c r="C241" s="337">
        <f>+C239-1</f>
        <v>-96</v>
      </c>
      <c r="D241" s="338">
        <f>(D239-G239)*(C239&gt;1)</f>
        <v>0</v>
      </c>
      <c r="E241" s="339">
        <f>IF(ISERR(PMT($D$2/100/12,C241,-D241)),0,PMT($D$2/100/12,C241,-D241))</f>
        <v>0</v>
      </c>
      <c r="F241" s="310">
        <f t="shared" ref="F241:F252" si="108">IF(ISERR(+D241*$D$2/12/100)=1,0,D241*$D$2/12/100)</f>
        <v>0</v>
      </c>
      <c r="G241" s="340">
        <f t="shared" ref="G241:G252" si="109">IF(ISERR(+E241-F241)=1,0,E241-F241)</f>
        <v>0</v>
      </c>
    </row>
    <row r="242" spans="1:7" x14ac:dyDescent="0.35">
      <c r="A242" s="336"/>
      <c r="B242" s="313">
        <f>+B241+1</f>
        <v>218</v>
      </c>
      <c r="C242" s="337">
        <f>+C241-1</f>
        <v>-97</v>
      </c>
      <c r="D242" s="338">
        <f>(D241-G241)*(C241&gt;1)</f>
        <v>0</v>
      </c>
      <c r="E242" s="339">
        <f t="shared" ref="E242:E252" si="110">IF(ISERR(PMT($D$2/100/12,C242,-D242)),0,PMT($D$2/100/12,C242,-D242))</f>
        <v>0</v>
      </c>
      <c r="F242" s="310">
        <f t="shared" si="108"/>
        <v>0</v>
      </c>
      <c r="G242" s="340">
        <f t="shared" si="109"/>
        <v>0</v>
      </c>
    </row>
    <row r="243" spans="1:7" x14ac:dyDescent="0.35">
      <c r="A243" s="336"/>
      <c r="B243" s="313">
        <f>+B242+1</f>
        <v>219</v>
      </c>
      <c r="C243" s="337">
        <f t="shared" ref="C243:C252" si="111">+C242-1</f>
        <v>-98</v>
      </c>
      <c r="D243" s="338">
        <f t="shared" ref="D243:D252" si="112">(D242-G242)*(C242&gt;1)</f>
        <v>0</v>
      </c>
      <c r="E243" s="339">
        <f t="shared" si="110"/>
        <v>0</v>
      </c>
      <c r="F243" s="310">
        <f t="shared" si="108"/>
        <v>0</v>
      </c>
      <c r="G243" s="340">
        <f t="shared" si="109"/>
        <v>0</v>
      </c>
    </row>
    <row r="244" spans="1:7" x14ac:dyDescent="0.35">
      <c r="A244" s="336"/>
      <c r="B244" s="313">
        <f t="shared" ref="B244:B252" si="113">+B243+1</f>
        <v>220</v>
      </c>
      <c r="C244" s="337">
        <f t="shared" si="111"/>
        <v>-99</v>
      </c>
      <c r="D244" s="338">
        <f t="shared" si="112"/>
        <v>0</v>
      </c>
      <c r="E244" s="339">
        <f t="shared" si="110"/>
        <v>0</v>
      </c>
      <c r="F244" s="310">
        <f t="shared" si="108"/>
        <v>0</v>
      </c>
      <c r="G244" s="340">
        <f t="shared" si="109"/>
        <v>0</v>
      </c>
    </row>
    <row r="245" spans="1:7" x14ac:dyDescent="0.35">
      <c r="A245" s="336"/>
      <c r="B245" s="313">
        <f t="shared" si="113"/>
        <v>221</v>
      </c>
      <c r="C245" s="337">
        <f t="shared" si="111"/>
        <v>-100</v>
      </c>
      <c r="D245" s="338">
        <f t="shared" si="112"/>
        <v>0</v>
      </c>
      <c r="E245" s="339">
        <f t="shared" si="110"/>
        <v>0</v>
      </c>
      <c r="F245" s="310">
        <f t="shared" si="108"/>
        <v>0</v>
      </c>
      <c r="G245" s="340">
        <f t="shared" si="109"/>
        <v>0</v>
      </c>
    </row>
    <row r="246" spans="1:7" x14ac:dyDescent="0.35">
      <c r="A246" s="336"/>
      <c r="B246" s="313">
        <f t="shared" si="113"/>
        <v>222</v>
      </c>
      <c r="C246" s="337">
        <f t="shared" si="111"/>
        <v>-101</v>
      </c>
      <c r="D246" s="338">
        <f t="shared" si="112"/>
        <v>0</v>
      </c>
      <c r="E246" s="339">
        <f t="shared" si="110"/>
        <v>0</v>
      </c>
      <c r="F246" s="310">
        <f t="shared" si="108"/>
        <v>0</v>
      </c>
      <c r="G246" s="340">
        <f t="shared" si="109"/>
        <v>0</v>
      </c>
    </row>
    <row r="247" spans="1:7" x14ac:dyDescent="0.35">
      <c r="A247" s="336"/>
      <c r="B247" s="313">
        <f t="shared" si="113"/>
        <v>223</v>
      </c>
      <c r="C247" s="337">
        <f t="shared" si="111"/>
        <v>-102</v>
      </c>
      <c r="D247" s="338">
        <f t="shared" si="112"/>
        <v>0</v>
      </c>
      <c r="E247" s="339">
        <f t="shared" si="110"/>
        <v>0</v>
      </c>
      <c r="F247" s="310">
        <f t="shared" si="108"/>
        <v>0</v>
      </c>
      <c r="G247" s="340">
        <f t="shared" si="109"/>
        <v>0</v>
      </c>
    </row>
    <row r="248" spans="1:7" x14ac:dyDescent="0.35">
      <c r="A248" s="336"/>
      <c r="B248" s="313">
        <f t="shared" si="113"/>
        <v>224</v>
      </c>
      <c r="C248" s="337">
        <f t="shared" si="111"/>
        <v>-103</v>
      </c>
      <c r="D248" s="338">
        <f t="shared" si="112"/>
        <v>0</v>
      </c>
      <c r="E248" s="339">
        <f t="shared" si="110"/>
        <v>0</v>
      </c>
      <c r="F248" s="310">
        <f t="shared" si="108"/>
        <v>0</v>
      </c>
      <c r="G248" s="340">
        <f t="shared" si="109"/>
        <v>0</v>
      </c>
    </row>
    <row r="249" spans="1:7" x14ac:dyDescent="0.35">
      <c r="A249" s="336"/>
      <c r="B249" s="313">
        <f t="shared" si="113"/>
        <v>225</v>
      </c>
      <c r="C249" s="337">
        <f t="shared" si="111"/>
        <v>-104</v>
      </c>
      <c r="D249" s="338">
        <f t="shared" si="112"/>
        <v>0</v>
      </c>
      <c r="E249" s="339">
        <f t="shared" si="110"/>
        <v>0</v>
      </c>
      <c r="F249" s="310">
        <f t="shared" si="108"/>
        <v>0</v>
      </c>
      <c r="G249" s="340">
        <f t="shared" si="109"/>
        <v>0</v>
      </c>
    </row>
    <row r="250" spans="1:7" x14ac:dyDescent="0.35">
      <c r="A250" s="336"/>
      <c r="B250" s="313">
        <f t="shared" si="113"/>
        <v>226</v>
      </c>
      <c r="C250" s="337">
        <f t="shared" si="111"/>
        <v>-105</v>
      </c>
      <c r="D250" s="338">
        <f t="shared" si="112"/>
        <v>0</v>
      </c>
      <c r="E250" s="339">
        <f t="shared" si="110"/>
        <v>0</v>
      </c>
      <c r="F250" s="310">
        <f t="shared" si="108"/>
        <v>0</v>
      </c>
      <c r="G250" s="340">
        <f t="shared" si="109"/>
        <v>0</v>
      </c>
    </row>
    <row r="251" spans="1:7" x14ac:dyDescent="0.35">
      <c r="A251" s="336"/>
      <c r="B251" s="313">
        <f t="shared" si="113"/>
        <v>227</v>
      </c>
      <c r="C251" s="337">
        <f t="shared" si="111"/>
        <v>-106</v>
      </c>
      <c r="D251" s="338">
        <f t="shared" si="112"/>
        <v>0</v>
      </c>
      <c r="E251" s="339">
        <f t="shared" si="110"/>
        <v>0</v>
      </c>
      <c r="F251" s="310">
        <f t="shared" si="108"/>
        <v>0</v>
      </c>
      <c r="G251" s="340">
        <f t="shared" si="109"/>
        <v>0</v>
      </c>
    </row>
    <row r="252" spans="1:7" x14ac:dyDescent="0.35">
      <c r="A252" s="336"/>
      <c r="B252" s="313">
        <f t="shared" si="113"/>
        <v>228</v>
      </c>
      <c r="C252" s="337">
        <f t="shared" si="111"/>
        <v>-107</v>
      </c>
      <c r="D252" s="338">
        <f t="shared" si="112"/>
        <v>0</v>
      </c>
      <c r="E252" s="339">
        <f t="shared" si="110"/>
        <v>0</v>
      </c>
      <c r="F252" s="310">
        <f t="shared" si="108"/>
        <v>0</v>
      </c>
      <c r="G252" s="340">
        <f t="shared" si="109"/>
        <v>0</v>
      </c>
    </row>
    <row r="253" spans="1:7" x14ac:dyDescent="0.35">
      <c r="A253" s="336">
        <f>+A240+1</f>
        <v>2034</v>
      </c>
      <c r="B253" s="915" t="s">
        <v>15</v>
      </c>
      <c r="C253" s="915"/>
      <c r="D253" s="915"/>
      <c r="E253" s="341">
        <f>SUM(E241:E252)</f>
        <v>0</v>
      </c>
      <c r="F253" s="342">
        <f>SUM(F241:F252)</f>
        <v>0</v>
      </c>
      <c r="G253" s="343">
        <f>SUM(G241:G252)</f>
        <v>0</v>
      </c>
    </row>
    <row r="254" spans="1:7" x14ac:dyDescent="0.35">
      <c r="A254" s="336"/>
      <c r="B254" s="313">
        <f>+B252+1</f>
        <v>229</v>
      </c>
      <c r="C254" s="337">
        <f>+C252-1</f>
        <v>-108</v>
      </c>
      <c r="D254" s="338">
        <f>(D252-G252)*(C252&gt;1)</f>
        <v>0</v>
      </c>
      <c r="E254" s="339">
        <f>IF(ISERR(PMT($D$2/100/12,C254,-D254)),0,PMT($D$2/100/12,C254,-D254))</f>
        <v>0</v>
      </c>
      <c r="F254" s="310">
        <f t="shared" ref="F254:F265" si="114">IF(ISERR(+D254*$D$2/12/100)=1,0,D254*$D$2/12/100)</f>
        <v>0</v>
      </c>
      <c r="G254" s="340">
        <f t="shared" ref="G254:G265" si="115">IF(ISERR(+E254-F254)=1,0,E254-F254)</f>
        <v>0</v>
      </c>
    </row>
    <row r="255" spans="1:7" x14ac:dyDescent="0.35">
      <c r="A255" s="336"/>
      <c r="B255" s="313">
        <f>+B254+1</f>
        <v>230</v>
      </c>
      <c r="C255" s="337">
        <f>+C254-1</f>
        <v>-109</v>
      </c>
      <c r="D255" s="338">
        <f>(D254-G254)*(C254&gt;1)</f>
        <v>0</v>
      </c>
      <c r="E255" s="339">
        <f t="shared" ref="E255:E265" si="116">IF(ISERR(PMT($D$2/100/12,C255,-D255)),0,PMT($D$2/100/12,C255,-D255))</f>
        <v>0</v>
      </c>
      <c r="F255" s="310">
        <f t="shared" si="114"/>
        <v>0</v>
      </c>
      <c r="G255" s="340">
        <f t="shared" si="115"/>
        <v>0</v>
      </c>
    </row>
    <row r="256" spans="1:7" x14ac:dyDescent="0.35">
      <c r="A256" s="336"/>
      <c r="B256" s="313">
        <f>+B255+1</f>
        <v>231</v>
      </c>
      <c r="C256" s="337">
        <f t="shared" ref="C256:C265" si="117">+C255-1</f>
        <v>-110</v>
      </c>
      <c r="D256" s="338">
        <f t="shared" ref="D256:D265" si="118">(D255-G255)*(C255&gt;1)</f>
        <v>0</v>
      </c>
      <c r="E256" s="339">
        <f t="shared" si="116"/>
        <v>0</v>
      </c>
      <c r="F256" s="310">
        <f t="shared" si="114"/>
        <v>0</v>
      </c>
      <c r="G256" s="340">
        <f t="shared" si="115"/>
        <v>0</v>
      </c>
    </row>
    <row r="257" spans="1:7" x14ac:dyDescent="0.35">
      <c r="A257" s="336"/>
      <c r="B257" s="313">
        <f t="shared" ref="B257:B265" si="119">+B256+1</f>
        <v>232</v>
      </c>
      <c r="C257" s="337">
        <f t="shared" si="117"/>
        <v>-111</v>
      </c>
      <c r="D257" s="338">
        <f t="shared" si="118"/>
        <v>0</v>
      </c>
      <c r="E257" s="339">
        <f t="shared" si="116"/>
        <v>0</v>
      </c>
      <c r="F257" s="310">
        <f t="shared" si="114"/>
        <v>0</v>
      </c>
      <c r="G257" s="340">
        <f t="shared" si="115"/>
        <v>0</v>
      </c>
    </row>
    <row r="258" spans="1:7" x14ac:dyDescent="0.35">
      <c r="A258" s="336"/>
      <c r="B258" s="313">
        <f t="shared" si="119"/>
        <v>233</v>
      </c>
      <c r="C258" s="337">
        <f t="shared" si="117"/>
        <v>-112</v>
      </c>
      <c r="D258" s="338">
        <f t="shared" si="118"/>
        <v>0</v>
      </c>
      <c r="E258" s="339">
        <f t="shared" si="116"/>
        <v>0</v>
      </c>
      <c r="F258" s="310">
        <f t="shared" si="114"/>
        <v>0</v>
      </c>
      <c r="G258" s="340">
        <f t="shared" si="115"/>
        <v>0</v>
      </c>
    </row>
    <row r="259" spans="1:7" x14ac:dyDescent="0.35">
      <c r="A259" s="336"/>
      <c r="B259" s="313">
        <f t="shared" si="119"/>
        <v>234</v>
      </c>
      <c r="C259" s="337">
        <f t="shared" si="117"/>
        <v>-113</v>
      </c>
      <c r="D259" s="338">
        <f t="shared" si="118"/>
        <v>0</v>
      </c>
      <c r="E259" s="339">
        <f t="shared" si="116"/>
        <v>0</v>
      </c>
      <c r="F259" s="310">
        <f t="shared" si="114"/>
        <v>0</v>
      </c>
      <c r="G259" s="340">
        <f t="shared" si="115"/>
        <v>0</v>
      </c>
    </row>
    <row r="260" spans="1:7" x14ac:dyDescent="0.35">
      <c r="A260" s="336"/>
      <c r="B260" s="313">
        <f t="shared" si="119"/>
        <v>235</v>
      </c>
      <c r="C260" s="337">
        <f t="shared" si="117"/>
        <v>-114</v>
      </c>
      <c r="D260" s="338">
        <f t="shared" si="118"/>
        <v>0</v>
      </c>
      <c r="E260" s="339">
        <f t="shared" si="116"/>
        <v>0</v>
      </c>
      <c r="F260" s="310">
        <f t="shared" si="114"/>
        <v>0</v>
      </c>
      <c r="G260" s="340">
        <f t="shared" si="115"/>
        <v>0</v>
      </c>
    </row>
    <row r="261" spans="1:7" x14ac:dyDescent="0.35">
      <c r="A261" s="336"/>
      <c r="B261" s="313">
        <f t="shared" si="119"/>
        <v>236</v>
      </c>
      <c r="C261" s="337">
        <f t="shared" si="117"/>
        <v>-115</v>
      </c>
      <c r="D261" s="338">
        <f t="shared" si="118"/>
        <v>0</v>
      </c>
      <c r="E261" s="339">
        <f t="shared" si="116"/>
        <v>0</v>
      </c>
      <c r="F261" s="310">
        <f t="shared" si="114"/>
        <v>0</v>
      </c>
      <c r="G261" s="340">
        <f t="shared" si="115"/>
        <v>0</v>
      </c>
    </row>
    <row r="262" spans="1:7" x14ac:dyDescent="0.35">
      <c r="A262" s="336"/>
      <c r="B262" s="313">
        <f t="shared" si="119"/>
        <v>237</v>
      </c>
      <c r="C262" s="337">
        <f t="shared" si="117"/>
        <v>-116</v>
      </c>
      <c r="D262" s="338">
        <f t="shared" si="118"/>
        <v>0</v>
      </c>
      <c r="E262" s="339">
        <f t="shared" si="116"/>
        <v>0</v>
      </c>
      <c r="F262" s="310">
        <f t="shared" si="114"/>
        <v>0</v>
      </c>
      <c r="G262" s="340">
        <f t="shared" si="115"/>
        <v>0</v>
      </c>
    </row>
    <row r="263" spans="1:7" x14ac:dyDescent="0.35">
      <c r="A263" s="336"/>
      <c r="B263" s="313">
        <f t="shared" si="119"/>
        <v>238</v>
      </c>
      <c r="C263" s="337">
        <f t="shared" si="117"/>
        <v>-117</v>
      </c>
      <c r="D263" s="338">
        <f t="shared" si="118"/>
        <v>0</v>
      </c>
      <c r="E263" s="339">
        <f t="shared" si="116"/>
        <v>0</v>
      </c>
      <c r="F263" s="310">
        <f t="shared" si="114"/>
        <v>0</v>
      </c>
      <c r="G263" s="340">
        <f t="shared" si="115"/>
        <v>0</v>
      </c>
    </row>
    <row r="264" spans="1:7" x14ac:dyDescent="0.35">
      <c r="A264" s="336"/>
      <c r="B264" s="313">
        <f t="shared" si="119"/>
        <v>239</v>
      </c>
      <c r="C264" s="337">
        <f t="shared" si="117"/>
        <v>-118</v>
      </c>
      <c r="D264" s="338">
        <f t="shared" si="118"/>
        <v>0</v>
      </c>
      <c r="E264" s="339">
        <f t="shared" si="116"/>
        <v>0</v>
      </c>
      <c r="F264" s="310">
        <f t="shared" si="114"/>
        <v>0</v>
      </c>
      <c r="G264" s="340">
        <f t="shared" si="115"/>
        <v>0</v>
      </c>
    </row>
    <row r="265" spans="1:7" x14ac:dyDescent="0.35">
      <c r="A265" s="336"/>
      <c r="B265" s="313">
        <f t="shared" si="119"/>
        <v>240</v>
      </c>
      <c r="C265" s="337">
        <f t="shared" si="117"/>
        <v>-119</v>
      </c>
      <c r="D265" s="338">
        <f t="shared" si="118"/>
        <v>0</v>
      </c>
      <c r="E265" s="339">
        <f t="shared" si="116"/>
        <v>0</v>
      </c>
      <c r="F265" s="310">
        <f t="shared" si="114"/>
        <v>0</v>
      </c>
      <c r="G265" s="340">
        <f t="shared" si="115"/>
        <v>0</v>
      </c>
    </row>
    <row r="266" spans="1:7" ht="15" thickBot="1" x14ac:dyDescent="0.4">
      <c r="A266" s="344">
        <f>+A253+1</f>
        <v>2035</v>
      </c>
      <c r="B266" s="920" t="s">
        <v>15</v>
      </c>
      <c r="C266" s="920"/>
      <c r="D266" s="920"/>
      <c r="E266" s="345">
        <f>SUM(E254:E265)</f>
        <v>0</v>
      </c>
      <c r="F266" s="346">
        <f>SUM(F254:F265)</f>
        <v>0</v>
      </c>
      <c r="G266" s="347">
        <f>SUM(G254:G265)</f>
        <v>0</v>
      </c>
    </row>
    <row r="267" spans="1:7" ht="15" thickTop="1" x14ac:dyDescent="0.35"/>
  </sheetData>
  <mergeCells count="24">
    <mergeCell ref="B240:D240"/>
    <mergeCell ref="B253:D253"/>
    <mergeCell ref="B266:D266"/>
    <mergeCell ref="B201:D201"/>
    <mergeCell ref="B214:D214"/>
    <mergeCell ref="B227:D227"/>
    <mergeCell ref="B162:D162"/>
    <mergeCell ref="B175:D175"/>
    <mergeCell ref="B188:D188"/>
    <mergeCell ref="B123:D123"/>
    <mergeCell ref="B136:D136"/>
    <mergeCell ref="B149:D149"/>
    <mergeCell ref="B84:D84"/>
    <mergeCell ref="B97:D97"/>
    <mergeCell ref="B110:D110"/>
    <mergeCell ref="B45:D45"/>
    <mergeCell ref="B58:D58"/>
    <mergeCell ref="B71:D71"/>
    <mergeCell ref="A1:C1"/>
    <mergeCell ref="A2:C2"/>
    <mergeCell ref="A3:C3"/>
    <mergeCell ref="B19:D19"/>
    <mergeCell ref="B32:D32"/>
    <mergeCell ref="A4:C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3"/>
  <dimension ref="A1:H267"/>
  <sheetViews>
    <sheetView workbookViewId="0">
      <selection activeCell="H5" sqref="H5"/>
    </sheetView>
  </sheetViews>
  <sheetFormatPr defaultColWidth="0" defaultRowHeight="14.5" zeroHeight="1" x14ac:dyDescent="0.35"/>
  <cols>
    <col min="1" max="1" width="5.54296875" style="321" bestFit="1" customWidth="1"/>
    <col min="2" max="2" width="14.26953125" style="321" bestFit="1" customWidth="1"/>
    <col min="3" max="3" width="21.81640625" style="321" bestFit="1" customWidth="1"/>
    <col min="4" max="4" width="12.453125" style="321" bestFit="1" customWidth="1"/>
    <col min="5" max="5" width="17" style="321" bestFit="1" customWidth="1"/>
    <col min="6" max="6" width="10.54296875" style="321" bestFit="1" customWidth="1"/>
    <col min="7" max="7" width="9.1796875" style="321" customWidth="1"/>
    <col min="8" max="8" width="9.1796875" customWidth="1"/>
    <col min="9" max="16384" width="9.1796875" hidden="1"/>
  </cols>
  <sheetData>
    <row r="1" spans="1:7" ht="15" thickTop="1" x14ac:dyDescent="0.35">
      <c r="A1" s="918" t="s">
        <v>202</v>
      </c>
      <c r="B1" s="919"/>
      <c r="C1" s="919"/>
      <c r="D1" s="319">
        <f>+Liabilities_and_Equity!F34</f>
        <v>0</v>
      </c>
      <c r="E1" s="320"/>
    </row>
    <row r="2" spans="1:7" x14ac:dyDescent="0.35">
      <c r="A2" s="916" t="s">
        <v>203</v>
      </c>
      <c r="B2" s="917"/>
      <c r="C2" s="917"/>
      <c r="D2" s="322">
        <f>+Liabilities_and_Equity!G34*100</f>
        <v>5</v>
      </c>
      <c r="E2" s="323" t="s">
        <v>34</v>
      </c>
    </row>
    <row r="3" spans="1:7" x14ac:dyDescent="0.35">
      <c r="A3" s="916" t="s">
        <v>18</v>
      </c>
      <c r="B3" s="917"/>
      <c r="C3" s="917"/>
      <c r="D3" s="324">
        <f>+Liabilities_and_Equity!K34</f>
        <v>60</v>
      </c>
      <c r="E3" s="323"/>
    </row>
    <row r="4" spans="1:7" ht="15" thickBot="1" x14ac:dyDescent="0.4">
      <c r="A4" s="921" t="s">
        <v>71</v>
      </c>
      <c r="B4" s="922"/>
      <c r="C4" s="922"/>
      <c r="D4" s="325">
        <f>+Liabilities_and_Equity!I34</f>
        <v>2016</v>
      </c>
      <c r="E4" s="326"/>
    </row>
    <row r="5" spans="1:7" ht="15.5" thickTop="1" thickBot="1" x14ac:dyDescent="0.4"/>
    <row r="6" spans="1:7" ht="15.5" thickTop="1" thickBot="1" x14ac:dyDescent="0.4">
      <c r="A6" s="349" t="s">
        <v>83</v>
      </c>
      <c r="B6" s="350" t="s">
        <v>208</v>
      </c>
      <c r="C6" s="350" t="s">
        <v>204</v>
      </c>
      <c r="D6" s="350" t="s">
        <v>205</v>
      </c>
      <c r="E6" s="350" t="s">
        <v>206</v>
      </c>
      <c r="F6" s="350" t="s">
        <v>207</v>
      </c>
      <c r="G6" s="351" t="s">
        <v>202</v>
      </c>
    </row>
    <row r="7" spans="1:7" x14ac:dyDescent="0.35">
      <c r="A7" s="330"/>
      <c r="B7" s="331">
        <v>1</v>
      </c>
      <c r="C7" s="332">
        <f>+D3</f>
        <v>60</v>
      </c>
      <c r="D7" s="333">
        <f>+D1</f>
        <v>0</v>
      </c>
      <c r="E7" s="334">
        <f>IF(ISERR(PMT($D$2/100/12,C7,-D7)),0,PMT($D$2/100/12,C7,-D7))</f>
        <v>0</v>
      </c>
      <c r="F7" s="308">
        <f>IF(ISERR(+D7*$D$2/12/100)=1,0,D7*$D$2/12/100)</f>
        <v>0</v>
      </c>
      <c r="G7" s="335">
        <f>IF(ISERR(+E7-F7)=1,0,E7-F7)</f>
        <v>0</v>
      </c>
    </row>
    <row r="8" spans="1:7" x14ac:dyDescent="0.35">
      <c r="A8" s="336"/>
      <c r="B8" s="313">
        <f>+B7+1</f>
        <v>2</v>
      </c>
      <c r="C8" s="337">
        <f>+C7-1</f>
        <v>59</v>
      </c>
      <c r="D8" s="338">
        <f>(D7-G7)*(C7&gt;1)</f>
        <v>0</v>
      </c>
      <c r="E8" s="339">
        <f t="shared" ref="E8:E18" si="0">IF(ISERR(PMT($D$2/100/12,C8,-D8)),0,PMT($D$2/100/12,C8,-D8))</f>
        <v>0</v>
      </c>
      <c r="F8" s="310">
        <f>IF(ISERR(+D8*$D$2/12/100)=1,0,D8*$D$2/12/100)</f>
        <v>0</v>
      </c>
      <c r="G8" s="340">
        <f>IF(ISERR(+E8-F8)=1,0,E8-F8)</f>
        <v>0</v>
      </c>
    </row>
    <row r="9" spans="1:7" x14ac:dyDescent="0.35">
      <c r="A9" s="336"/>
      <c r="B9" s="313">
        <f t="shared" ref="B9:B18" si="1">+B8+1</f>
        <v>3</v>
      </c>
      <c r="C9" s="337">
        <f t="shared" ref="C9:C18" si="2">+C8-1</f>
        <v>58</v>
      </c>
      <c r="D9" s="338">
        <f>(D8-G8)*(C8&gt;1)</f>
        <v>0</v>
      </c>
      <c r="E9" s="339">
        <f t="shared" si="0"/>
        <v>0</v>
      </c>
      <c r="F9" s="310">
        <f>IF(ISERR(+D9*$D$2/12/100)=1,0,D9*$D$2/12/100)</f>
        <v>0</v>
      </c>
      <c r="G9" s="340">
        <f>IF(ISERR(+E9-F9)=1,0,E9-F9)</f>
        <v>0</v>
      </c>
    </row>
    <row r="10" spans="1:7" x14ac:dyDescent="0.35">
      <c r="A10" s="336"/>
      <c r="B10" s="313">
        <f t="shared" si="1"/>
        <v>4</v>
      </c>
      <c r="C10" s="337">
        <f t="shared" si="2"/>
        <v>57</v>
      </c>
      <c r="D10" s="338">
        <f t="shared" ref="D10:D18" si="3">(D9-G9)*(C9&gt;1)</f>
        <v>0</v>
      </c>
      <c r="E10" s="339">
        <f t="shared" si="0"/>
        <v>0</v>
      </c>
      <c r="F10" s="310">
        <f t="shared" ref="F10:F18" si="4">IF(ISERR(+D10*$D$2/12/100)=1,0,D10*$D$2/12/100)</f>
        <v>0</v>
      </c>
      <c r="G10" s="340">
        <f t="shared" ref="G10:G18" si="5">IF(ISERR(+E10-F10)=1,0,E10-F10)</f>
        <v>0</v>
      </c>
    </row>
    <row r="11" spans="1:7" x14ac:dyDescent="0.35">
      <c r="A11" s="336"/>
      <c r="B11" s="313">
        <f t="shared" si="1"/>
        <v>5</v>
      </c>
      <c r="C11" s="337">
        <f t="shared" si="2"/>
        <v>56</v>
      </c>
      <c r="D11" s="338">
        <f t="shared" si="3"/>
        <v>0</v>
      </c>
      <c r="E11" s="339">
        <f t="shared" si="0"/>
        <v>0</v>
      </c>
      <c r="F11" s="310">
        <f t="shared" si="4"/>
        <v>0</v>
      </c>
      <c r="G11" s="340">
        <f t="shared" si="5"/>
        <v>0</v>
      </c>
    </row>
    <row r="12" spans="1:7" x14ac:dyDescent="0.35">
      <c r="A12" s="336"/>
      <c r="B12" s="313">
        <f t="shared" si="1"/>
        <v>6</v>
      </c>
      <c r="C12" s="337">
        <f t="shared" si="2"/>
        <v>55</v>
      </c>
      <c r="D12" s="338">
        <f t="shared" si="3"/>
        <v>0</v>
      </c>
      <c r="E12" s="339">
        <f t="shared" si="0"/>
        <v>0</v>
      </c>
      <c r="F12" s="310">
        <f t="shared" si="4"/>
        <v>0</v>
      </c>
      <c r="G12" s="340">
        <f t="shared" si="5"/>
        <v>0</v>
      </c>
    </row>
    <row r="13" spans="1:7" x14ac:dyDescent="0.35">
      <c r="A13" s="336"/>
      <c r="B13" s="313">
        <f t="shared" si="1"/>
        <v>7</v>
      </c>
      <c r="C13" s="337">
        <f t="shared" si="2"/>
        <v>54</v>
      </c>
      <c r="D13" s="338">
        <f t="shared" si="3"/>
        <v>0</v>
      </c>
      <c r="E13" s="339">
        <f t="shared" si="0"/>
        <v>0</v>
      </c>
      <c r="F13" s="310">
        <f t="shared" si="4"/>
        <v>0</v>
      </c>
      <c r="G13" s="340">
        <f t="shared" si="5"/>
        <v>0</v>
      </c>
    </row>
    <row r="14" spans="1:7" x14ac:dyDescent="0.35">
      <c r="A14" s="336"/>
      <c r="B14" s="313">
        <f t="shared" si="1"/>
        <v>8</v>
      </c>
      <c r="C14" s="337">
        <f t="shared" si="2"/>
        <v>53</v>
      </c>
      <c r="D14" s="338">
        <f t="shared" si="3"/>
        <v>0</v>
      </c>
      <c r="E14" s="339">
        <f t="shared" si="0"/>
        <v>0</v>
      </c>
      <c r="F14" s="310">
        <f t="shared" si="4"/>
        <v>0</v>
      </c>
      <c r="G14" s="340">
        <f t="shared" si="5"/>
        <v>0</v>
      </c>
    </row>
    <row r="15" spans="1:7" x14ac:dyDescent="0.35">
      <c r="A15" s="336"/>
      <c r="B15" s="313">
        <f t="shared" si="1"/>
        <v>9</v>
      </c>
      <c r="C15" s="337">
        <f t="shared" si="2"/>
        <v>52</v>
      </c>
      <c r="D15" s="338">
        <f t="shared" si="3"/>
        <v>0</v>
      </c>
      <c r="E15" s="339">
        <f t="shared" si="0"/>
        <v>0</v>
      </c>
      <c r="F15" s="310">
        <f t="shared" si="4"/>
        <v>0</v>
      </c>
      <c r="G15" s="340">
        <f t="shared" si="5"/>
        <v>0</v>
      </c>
    </row>
    <row r="16" spans="1:7" x14ac:dyDescent="0.35">
      <c r="A16" s="336"/>
      <c r="B16" s="313">
        <f t="shared" si="1"/>
        <v>10</v>
      </c>
      <c r="C16" s="337">
        <f t="shared" si="2"/>
        <v>51</v>
      </c>
      <c r="D16" s="338">
        <f t="shared" si="3"/>
        <v>0</v>
      </c>
      <c r="E16" s="339">
        <f t="shared" si="0"/>
        <v>0</v>
      </c>
      <c r="F16" s="310">
        <f t="shared" si="4"/>
        <v>0</v>
      </c>
      <c r="G16" s="340">
        <f t="shared" si="5"/>
        <v>0</v>
      </c>
    </row>
    <row r="17" spans="1:7" x14ac:dyDescent="0.35">
      <c r="A17" s="336"/>
      <c r="B17" s="313">
        <f t="shared" si="1"/>
        <v>11</v>
      </c>
      <c r="C17" s="337">
        <f t="shared" si="2"/>
        <v>50</v>
      </c>
      <c r="D17" s="338">
        <f t="shared" si="3"/>
        <v>0</v>
      </c>
      <c r="E17" s="339">
        <f t="shared" si="0"/>
        <v>0</v>
      </c>
      <c r="F17" s="310">
        <f t="shared" si="4"/>
        <v>0</v>
      </c>
      <c r="G17" s="340">
        <f t="shared" si="5"/>
        <v>0</v>
      </c>
    </row>
    <row r="18" spans="1:7" x14ac:dyDescent="0.35">
      <c r="A18" s="336"/>
      <c r="B18" s="313">
        <f t="shared" si="1"/>
        <v>12</v>
      </c>
      <c r="C18" s="337">
        <f t="shared" si="2"/>
        <v>49</v>
      </c>
      <c r="D18" s="338">
        <f t="shared" si="3"/>
        <v>0</v>
      </c>
      <c r="E18" s="339">
        <f t="shared" si="0"/>
        <v>0</v>
      </c>
      <c r="F18" s="310">
        <f t="shared" si="4"/>
        <v>0</v>
      </c>
      <c r="G18" s="340">
        <f t="shared" si="5"/>
        <v>0</v>
      </c>
    </row>
    <row r="19" spans="1:7" x14ac:dyDescent="0.35">
      <c r="A19" s="336">
        <f>+D4</f>
        <v>2016</v>
      </c>
      <c r="B19" s="915" t="s">
        <v>15</v>
      </c>
      <c r="C19" s="915"/>
      <c r="D19" s="915"/>
      <c r="E19" s="341">
        <f>SUM(E7:E18)</f>
        <v>0</v>
      </c>
      <c r="F19" s="342">
        <f>SUM(F7:F18)</f>
        <v>0</v>
      </c>
      <c r="G19" s="343">
        <f>SUM(G7:G18)</f>
        <v>0</v>
      </c>
    </row>
    <row r="20" spans="1:7" x14ac:dyDescent="0.35">
      <c r="A20" s="336"/>
      <c r="B20" s="313">
        <f>+B18+1</f>
        <v>13</v>
      </c>
      <c r="C20" s="337">
        <f>+C18-1</f>
        <v>48</v>
      </c>
      <c r="D20" s="338">
        <f>(D18-G18)*(C18&gt;1)</f>
        <v>0</v>
      </c>
      <c r="E20" s="339">
        <f>IF(ISERR(PMT($D$2/100/12,C20,-D20)),0,PMT($D$2/100/12,C20,-D20))</f>
        <v>0</v>
      </c>
      <c r="F20" s="310">
        <f t="shared" ref="F20:F31" si="6">IF(ISERR(+D20*$D$2/12/100)=1,0,D20*$D$2/12/100)</f>
        <v>0</v>
      </c>
      <c r="G20" s="340">
        <f t="shared" ref="G20:G31" si="7">IF(ISERR(+E20-F20)=1,0,E20-F20)</f>
        <v>0</v>
      </c>
    </row>
    <row r="21" spans="1:7" x14ac:dyDescent="0.35">
      <c r="A21" s="336"/>
      <c r="B21" s="313">
        <f>+B20+1</f>
        <v>14</v>
      </c>
      <c r="C21" s="337">
        <f>+C20-1</f>
        <v>47</v>
      </c>
      <c r="D21" s="338">
        <f>(D20-G20)*(C20&gt;1)</f>
        <v>0</v>
      </c>
      <c r="E21" s="339">
        <f t="shared" ref="E21:E31" si="8">IF(ISERR(PMT($D$2/100/12,C21,-D21)),0,PMT($D$2/100/12,C21,-D21))</f>
        <v>0</v>
      </c>
      <c r="F21" s="310">
        <f t="shared" si="6"/>
        <v>0</v>
      </c>
      <c r="G21" s="340">
        <f t="shared" si="7"/>
        <v>0</v>
      </c>
    </row>
    <row r="22" spans="1:7" x14ac:dyDescent="0.35">
      <c r="A22" s="336"/>
      <c r="B22" s="313">
        <f>+B21+1</f>
        <v>15</v>
      </c>
      <c r="C22" s="337">
        <f t="shared" ref="C22:C31" si="9">+C21-1</f>
        <v>46</v>
      </c>
      <c r="D22" s="338">
        <f t="shared" ref="D22:D31" si="10">(D21-G21)*(C21&gt;1)</f>
        <v>0</v>
      </c>
      <c r="E22" s="339">
        <f t="shared" si="8"/>
        <v>0</v>
      </c>
      <c r="F22" s="310">
        <f t="shared" si="6"/>
        <v>0</v>
      </c>
      <c r="G22" s="340">
        <f t="shared" si="7"/>
        <v>0</v>
      </c>
    </row>
    <row r="23" spans="1:7" x14ac:dyDescent="0.35">
      <c r="A23" s="336"/>
      <c r="B23" s="313">
        <f t="shared" ref="B23:B31" si="11">+B22+1</f>
        <v>16</v>
      </c>
      <c r="C23" s="337">
        <f t="shared" si="9"/>
        <v>45</v>
      </c>
      <c r="D23" s="338">
        <f t="shared" si="10"/>
        <v>0</v>
      </c>
      <c r="E23" s="339">
        <f t="shared" si="8"/>
        <v>0</v>
      </c>
      <c r="F23" s="310">
        <f t="shared" si="6"/>
        <v>0</v>
      </c>
      <c r="G23" s="340">
        <f t="shared" si="7"/>
        <v>0</v>
      </c>
    </row>
    <row r="24" spans="1:7" x14ac:dyDescent="0.35">
      <c r="A24" s="336"/>
      <c r="B24" s="313">
        <f t="shared" si="11"/>
        <v>17</v>
      </c>
      <c r="C24" s="337">
        <f t="shared" si="9"/>
        <v>44</v>
      </c>
      <c r="D24" s="338">
        <f t="shared" si="10"/>
        <v>0</v>
      </c>
      <c r="E24" s="339">
        <f t="shared" si="8"/>
        <v>0</v>
      </c>
      <c r="F24" s="310">
        <f t="shared" si="6"/>
        <v>0</v>
      </c>
      <c r="G24" s="340">
        <f t="shared" si="7"/>
        <v>0</v>
      </c>
    </row>
    <row r="25" spans="1:7" x14ac:dyDescent="0.35">
      <c r="A25" s="336"/>
      <c r="B25" s="313">
        <f t="shared" si="11"/>
        <v>18</v>
      </c>
      <c r="C25" s="337">
        <f t="shared" si="9"/>
        <v>43</v>
      </c>
      <c r="D25" s="338">
        <f t="shared" si="10"/>
        <v>0</v>
      </c>
      <c r="E25" s="339">
        <f t="shared" si="8"/>
        <v>0</v>
      </c>
      <c r="F25" s="310">
        <f t="shared" si="6"/>
        <v>0</v>
      </c>
      <c r="G25" s="340">
        <f t="shared" si="7"/>
        <v>0</v>
      </c>
    </row>
    <row r="26" spans="1:7" x14ac:dyDescent="0.35">
      <c r="A26" s="336"/>
      <c r="B26" s="313">
        <f t="shared" si="11"/>
        <v>19</v>
      </c>
      <c r="C26" s="337">
        <f t="shared" si="9"/>
        <v>42</v>
      </c>
      <c r="D26" s="338">
        <f t="shared" si="10"/>
        <v>0</v>
      </c>
      <c r="E26" s="339">
        <f t="shared" si="8"/>
        <v>0</v>
      </c>
      <c r="F26" s="310">
        <f t="shared" si="6"/>
        <v>0</v>
      </c>
      <c r="G26" s="340">
        <f t="shared" si="7"/>
        <v>0</v>
      </c>
    </row>
    <row r="27" spans="1:7" x14ac:dyDescent="0.35">
      <c r="A27" s="336"/>
      <c r="B27" s="313">
        <f t="shared" si="11"/>
        <v>20</v>
      </c>
      <c r="C27" s="337">
        <f t="shared" si="9"/>
        <v>41</v>
      </c>
      <c r="D27" s="338">
        <f t="shared" si="10"/>
        <v>0</v>
      </c>
      <c r="E27" s="339">
        <f t="shared" si="8"/>
        <v>0</v>
      </c>
      <c r="F27" s="310">
        <f t="shared" si="6"/>
        <v>0</v>
      </c>
      <c r="G27" s="340">
        <f t="shared" si="7"/>
        <v>0</v>
      </c>
    </row>
    <row r="28" spans="1:7" x14ac:dyDescent="0.35">
      <c r="A28" s="336"/>
      <c r="B28" s="313">
        <f t="shared" si="11"/>
        <v>21</v>
      </c>
      <c r="C28" s="337">
        <f t="shared" si="9"/>
        <v>40</v>
      </c>
      <c r="D28" s="338">
        <f t="shared" si="10"/>
        <v>0</v>
      </c>
      <c r="E28" s="339">
        <f t="shared" si="8"/>
        <v>0</v>
      </c>
      <c r="F28" s="310">
        <f t="shared" si="6"/>
        <v>0</v>
      </c>
      <c r="G28" s="340">
        <f t="shared" si="7"/>
        <v>0</v>
      </c>
    </row>
    <row r="29" spans="1:7" x14ac:dyDescent="0.35">
      <c r="A29" s="336"/>
      <c r="B29" s="313">
        <f t="shared" si="11"/>
        <v>22</v>
      </c>
      <c r="C29" s="337">
        <f t="shared" si="9"/>
        <v>39</v>
      </c>
      <c r="D29" s="338">
        <f t="shared" si="10"/>
        <v>0</v>
      </c>
      <c r="E29" s="339">
        <f t="shared" si="8"/>
        <v>0</v>
      </c>
      <c r="F29" s="310">
        <f t="shared" si="6"/>
        <v>0</v>
      </c>
      <c r="G29" s="340">
        <f t="shared" si="7"/>
        <v>0</v>
      </c>
    </row>
    <row r="30" spans="1:7" x14ac:dyDescent="0.35">
      <c r="A30" s="336"/>
      <c r="B30" s="313">
        <f t="shared" si="11"/>
        <v>23</v>
      </c>
      <c r="C30" s="337">
        <f t="shared" si="9"/>
        <v>38</v>
      </c>
      <c r="D30" s="338">
        <f t="shared" si="10"/>
        <v>0</v>
      </c>
      <c r="E30" s="339">
        <f t="shared" si="8"/>
        <v>0</v>
      </c>
      <c r="F30" s="310">
        <f t="shared" si="6"/>
        <v>0</v>
      </c>
      <c r="G30" s="340">
        <f t="shared" si="7"/>
        <v>0</v>
      </c>
    </row>
    <row r="31" spans="1:7" x14ac:dyDescent="0.35">
      <c r="A31" s="336"/>
      <c r="B31" s="313">
        <f t="shared" si="11"/>
        <v>24</v>
      </c>
      <c r="C31" s="337">
        <f t="shared" si="9"/>
        <v>37</v>
      </c>
      <c r="D31" s="338">
        <f t="shared" si="10"/>
        <v>0</v>
      </c>
      <c r="E31" s="339">
        <f t="shared" si="8"/>
        <v>0</v>
      </c>
      <c r="F31" s="310">
        <f t="shared" si="6"/>
        <v>0</v>
      </c>
      <c r="G31" s="340">
        <f t="shared" si="7"/>
        <v>0</v>
      </c>
    </row>
    <row r="32" spans="1:7" x14ac:dyDescent="0.35">
      <c r="A32" s="336">
        <f>+A19+1</f>
        <v>2017</v>
      </c>
      <c r="B32" s="915" t="s">
        <v>15</v>
      </c>
      <c r="C32" s="915"/>
      <c r="D32" s="915"/>
      <c r="E32" s="341">
        <f>SUM(E20:E31)</f>
        <v>0</v>
      </c>
      <c r="F32" s="342">
        <f>SUM(F20:F31)</f>
        <v>0</v>
      </c>
      <c r="G32" s="343">
        <f>SUM(G20:G31)</f>
        <v>0</v>
      </c>
    </row>
    <row r="33" spans="1:7" x14ac:dyDescent="0.35">
      <c r="A33" s="336"/>
      <c r="B33" s="313">
        <f>+B31+1</f>
        <v>25</v>
      </c>
      <c r="C33" s="337">
        <f>+C31-1</f>
        <v>36</v>
      </c>
      <c r="D33" s="338">
        <f>(D31-G31)*(C31&gt;1)</f>
        <v>0</v>
      </c>
      <c r="E33" s="339">
        <f>IF(ISERR(PMT($D$2/100/12,C33,-D33)),0,PMT($D$2/100/12,C33,-D33))</f>
        <v>0</v>
      </c>
      <c r="F33" s="310">
        <f t="shared" ref="F33:F44" si="12">IF(ISERR(+D33*$D$2/12/100)=1,0,D33*$D$2/12/100)</f>
        <v>0</v>
      </c>
      <c r="G33" s="340">
        <f t="shared" ref="G33:G44" si="13">IF(ISERR(+E33-F33)=1,0,E33-F33)</f>
        <v>0</v>
      </c>
    </row>
    <row r="34" spans="1:7" x14ac:dyDescent="0.35">
      <c r="A34" s="336"/>
      <c r="B34" s="313">
        <f>+B33+1</f>
        <v>26</v>
      </c>
      <c r="C34" s="337">
        <f>+C33-1</f>
        <v>35</v>
      </c>
      <c r="D34" s="338">
        <f>(D33-G33)*(C33&gt;1)</f>
        <v>0</v>
      </c>
      <c r="E34" s="339">
        <f t="shared" ref="E34:E44" si="14">IF(ISERR(PMT($D$2/100/12,C34,-D34)),0,PMT($D$2/100/12,C34,-D34))</f>
        <v>0</v>
      </c>
      <c r="F34" s="310">
        <f t="shared" si="12"/>
        <v>0</v>
      </c>
      <c r="G34" s="340">
        <f t="shared" si="13"/>
        <v>0</v>
      </c>
    </row>
    <row r="35" spans="1:7" x14ac:dyDescent="0.35">
      <c r="A35" s="336"/>
      <c r="B35" s="313">
        <f>+B34+1</f>
        <v>27</v>
      </c>
      <c r="C35" s="337">
        <f t="shared" ref="C35:C44" si="15">+C34-1</f>
        <v>34</v>
      </c>
      <c r="D35" s="338">
        <f t="shared" ref="D35:D44" si="16">(D34-G34)*(C34&gt;1)</f>
        <v>0</v>
      </c>
      <c r="E35" s="339">
        <f t="shared" si="14"/>
        <v>0</v>
      </c>
      <c r="F35" s="310">
        <f t="shared" si="12"/>
        <v>0</v>
      </c>
      <c r="G35" s="340">
        <f t="shared" si="13"/>
        <v>0</v>
      </c>
    </row>
    <row r="36" spans="1:7" x14ac:dyDescent="0.35">
      <c r="A36" s="336"/>
      <c r="B36" s="313">
        <f t="shared" ref="B36:B44" si="17">+B35+1</f>
        <v>28</v>
      </c>
      <c r="C36" s="337">
        <f t="shared" si="15"/>
        <v>33</v>
      </c>
      <c r="D36" s="338">
        <f t="shared" si="16"/>
        <v>0</v>
      </c>
      <c r="E36" s="339">
        <f t="shared" si="14"/>
        <v>0</v>
      </c>
      <c r="F36" s="310">
        <f t="shared" si="12"/>
        <v>0</v>
      </c>
      <c r="G36" s="340">
        <f t="shared" si="13"/>
        <v>0</v>
      </c>
    </row>
    <row r="37" spans="1:7" x14ac:dyDescent="0.35">
      <c r="A37" s="336"/>
      <c r="B37" s="313">
        <f t="shared" si="17"/>
        <v>29</v>
      </c>
      <c r="C37" s="337">
        <f t="shared" si="15"/>
        <v>32</v>
      </c>
      <c r="D37" s="338">
        <f t="shared" si="16"/>
        <v>0</v>
      </c>
      <c r="E37" s="339">
        <f t="shared" si="14"/>
        <v>0</v>
      </c>
      <c r="F37" s="310">
        <f t="shared" si="12"/>
        <v>0</v>
      </c>
      <c r="G37" s="340">
        <f t="shared" si="13"/>
        <v>0</v>
      </c>
    </row>
    <row r="38" spans="1:7" x14ac:dyDescent="0.35">
      <c r="A38" s="336"/>
      <c r="B38" s="313">
        <f t="shared" si="17"/>
        <v>30</v>
      </c>
      <c r="C38" s="337">
        <f t="shared" si="15"/>
        <v>31</v>
      </c>
      <c r="D38" s="338">
        <f t="shared" si="16"/>
        <v>0</v>
      </c>
      <c r="E38" s="339">
        <f t="shared" si="14"/>
        <v>0</v>
      </c>
      <c r="F38" s="310">
        <f t="shared" si="12"/>
        <v>0</v>
      </c>
      <c r="G38" s="340">
        <f t="shared" si="13"/>
        <v>0</v>
      </c>
    </row>
    <row r="39" spans="1:7" x14ac:dyDescent="0.35">
      <c r="A39" s="336"/>
      <c r="B39" s="313">
        <f t="shared" si="17"/>
        <v>31</v>
      </c>
      <c r="C39" s="337">
        <f t="shared" si="15"/>
        <v>30</v>
      </c>
      <c r="D39" s="338">
        <f t="shared" si="16"/>
        <v>0</v>
      </c>
      <c r="E39" s="339">
        <f t="shared" si="14"/>
        <v>0</v>
      </c>
      <c r="F39" s="310">
        <f t="shared" si="12"/>
        <v>0</v>
      </c>
      <c r="G39" s="340">
        <f t="shared" si="13"/>
        <v>0</v>
      </c>
    </row>
    <row r="40" spans="1:7" x14ac:dyDescent="0.35">
      <c r="A40" s="336"/>
      <c r="B40" s="313">
        <f t="shared" si="17"/>
        <v>32</v>
      </c>
      <c r="C40" s="337">
        <f t="shared" si="15"/>
        <v>29</v>
      </c>
      <c r="D40" s="338">
        <f t="shared" si="16"/>
        <v>0</v>
      </c>
      <c r="E40" s="339">
        <f t="shared" si="14"/>
        <v>0</v>
      </c>
      <c r="F40" s="310">
        <f t="shared" si="12"/>
        <v>0</v>
      </c>
      <c r="G40" s="340">
        <f t="shared" si="13"/>
        <v>0</v>
      </c>
    </row>
    <row r="41" spans="1:7" x14ac:dyDescent="0.35">
      <c r="A41" s="336"/>
      <c r="B41" s="313">
        <f t="shared" si="17"/>
        <v>33</v>
      </c>
      <c r="C41" s="337">
        <f t="shared" si="15"/>
        <v>28</v>
      </c>
      <c r="D41" s="338">
        <f t="shared" si="16"/>
        <v>0</v>
      </c>
      <c r="E41" s="339">
        <f t="shared" si="14"/>
        <v>0</v>
      </c>
      <c r="F41" s="310">
        <f t="shared" si="12"/>
        <v>0</v>
      </c>
      <c r="G41" s="340">
        <f t="shared" si="13"/>
        <v>0</v>
      </c>
    </row>
    <row r="42" spans="1:7" x14ac:dyDescent="0.35">
      <c r="A42" s="336"/>
      <c r="B42" s="313">
        <f t="shared" si="17"/>
        <v>34</v>
      </c>
      <c r="C42" s="337">
        <f t="shared" si="15"/>
        <v>27</v>
      </c>
      <c r="D42" s="338">
        <f t="shared" si="16"/>
        <v>0</v>
      </c>
      <c r="E42" s="339">
        <f t="shared" si="14"/>
        <v>0</v>
      </c>
      <c r="F42" s="310">
        <f t="shared" si="12"/>
        <v>0</v>
      </c>
      <c r="G42" s="340">
        <f t="shared" si="13"/>
        <v>0</v>
      </c>
    </row>
    <row r="43" spans="1:7" x14ac:dyDescent="0.35">
      <c r="A43" s="336"/>
      <c r="B43" s="313">
        <f t="shared" si="17"/>
        <v>35</v>
      </c>
      <c r="C43" s="337">
        <f t="shared" si="15"/>
        <v>26</v>
      </c>
      <c r="D43" s="338">
        <f t="shared" si="16"/>
        <v>0</v>
      </c>
      <c r="E43" s="339">
        <f t="shared" si="14"/>
        <v>0</v>
      </c>
      <c r="F43" s="310">
        <f t="shared" si="12"/>
        <v>0</v>
      </c>
      <c r="G43" s="340">
        <f t="shared" si="13"/>
        <v>0</v>
      </c>
    </row>
    <row r="44" spans="1:7" x14ac:dyDescent="0.35">
      <c r="A44" s="336"/>
      <c r="B44" s="313">
        <f t="shared" si="17"/>
        <v>36</v>
      </c>
      <c r="C44" s="337">
        <f t="shared" si="15"/>
        <v>25</v>
      </c>
      <c r="D44" s="338">
        <f t="shared" si="16"/>
        <v>0</v>
      </c>
      <c r="E44" s="339">
        <f t="shared" si="14"/>
        <v>0</v>
      </c>
      <c r="F44" s="310">
        <f t="shared" si="12"/>
        <v>0</v>
      </c>
      <c r="G44" s="340">
        <f t="shared" si="13"/>
        <v>0</v>
      </c>
    </row>
    <row r="45" spans="1:7" x14ac:dyDescent="0.35">
      <c r="A45" s="336">
        <f>+A32+1</f>
        <v>2018</v>
      </c>
      <c r="B45" s="915" t="s">
        <v>15</v>
      </c>
      <c r="C45" s="915"/>
      <c r="D45" s="915"/>
      <c r="E45" s="341">
        <f>SUM(E33:E44)</f>
        <v>0</v>
      </c>
      <c r="F45" s="342">
        <f>SUM(F33:F44)</f>
        <v>0</v>
      </c>
      <c r="G45" s="343">
        <f>SUM(G33:G44)</f>
        <v>0</v>
      </c>
    </row>
    <row r="46" spans="1:7" x14ac:dyDescent="0.35">
      <c r="A46" s="336"/>
      <c r="B46" s="313">
        <f>+B44+1</f>
        <v>37</v>
      </c>
      <c r="C46" s="337">
        <f>+C44-1</f>
        <v>24</v>
      </c>
      <c r="D46" s="338">
        <f>(D44-G44)*(C44&gt;1)</f>
        <v>0</v>
      </c>
      <c r="E46" s="339">
        <f>IF(ISERR(PMT($D$2/100/12,C46,-D46)),0,PMT($D$2/100/12,C46,-D46))</f>
        <v>0</v>
      </c>
      <c r="F46" s="310">
        <f t="shared" ref="F46:F57" si="18">IF(ISERR(+D46*$D$2/12/100)=1,0,D46*$D$2/12/100)</f>
        <v>0</v>
      </c>
      <c r="G46" s="340">
        <f t="shared" ref="G46:G57" si="19">IF(ISERR(+E46-F46)=1,0,E46-F46)</f>
        <v>0</v>
      </c>
    </row>
    <row r="47" spans="1:7" x14ac:dyDescent="0.35">
      <c r="A47" s="336"/>
      <c r="B47" s="313">
        <f>+B46+1</f>
        <v>38</v>
      </c>
      <c r="C47" s="337">
        <f>+C46-1</f>
        <v>23</v>
      </c>
      <c r="D47" s="338">
        <f>(D46-G46)*(C46&gt;1)</f>
        <v>0</v>
      </c>
      <c r="E47" s="339">
        <f t="shared" ref="E47:E57" si="20">IF(ISERR(PMT($D$2/100/12,C47,-D47)),0,PMT($D$2/100/12,C47,-D47))</f>
        <v>0</v>
      </c>
      <c r="F47" s="310">
        <f t="shared" si="18"/>
        <v>0</v>
      </c>
      <c r="G47" s="340">
        <f t="shared" si="19"/>
        <v>0</v>
      </c>
    </row>
    <row r="48" spans="1:7" x14ac:dyDescent="0.35">
      <c r="A48" s="336"/>
      <c r="B48" s="313">
        <f>+B47+1</f>
        <v>39</v>
      </c>
      <c r="C48" s="337">
        <f t="shared" ref="C48:C57" si="21">+C47-1</f>
        <v>22</v>
      </c>
      <c r="D48" s="338">
        <f t="shared" ref="D48:D57" si="22">(D47-G47)*(C47&gt;1)</f>
        <v>0</v>
      </c>
      <c r="E48" s="339">
        <f t="shared" si="20"/>
        <v>0</v>
      </c>
      <c r="F48" s="310">
        <f t="shared" si="18"/>
        <v>0</v>
      </c>
      <c r="G48" s="340">
        <f t="shared" si="19"/>
        <v>0</v>
      </c>
    </row>
    <row r="49" spans="1:7" x14ac:dyDescent="0.35">
      <c r="A49" s="336"/>
      <c r="B49" s="313">
        <f t="shared" ref="B49:B57" si="23">+B48+1</f>
        <v>40</v>
      </c>
      <c r="C49" s="337">
        <f t="shared" si="21"/>
        <v>21</v>
      </c>
      <c r="D49" s="338">
        <f t="shared" si="22"/>
        <v>0</v>
      </c>
      <c r="E49" s="339">
        <f t="shared" si="20"/>
        <v>0</v>
      </c>
      <c r="F49" s="310">
        <f t="shared" si="18"/>
        <v>0</v>
      </c>
      <c r="G49" s="340">
        <f t="shared" si="19"/>
        <v>0</v>
      </c>
    </row>
    <row r="50" spans="1:7" x14ac:dyDescent="0.35">
      <c r="A50" s="336"/>
      <c r="B50" s="313">
        <f t="shared" si="23"/>
        <v>41</v>
      </c>
      <c r="C50" s="337">
        <f t="shared" si="21"/>
        <v>20</v>
      </c>
      <c r="D50" s="338">
        <f t="shared" si="22"/>
        <v>0</v>
      </c>
      <c r="E50" s="339">
        <f t="shared" si="20"/>
        <v>0</v>
      </c>
      <c r="F50" s="310">
        <f t="shared" si="18"/>
        <v>0</v>
      </c>
      <c r="G50" s="340">
        <f t="shared" si="19"/>
        <v>0</v>
      </c>
    </row>
    <row r="51" spans="1:7" x14ac:dyDescent="0.35">
      <c r="A51" s="336"/>
      <c r="B51" s="313">
        <f t="shared" si="23"/>
        <v>42</v>
      </c>
      <c r="C51" s="337">
        <f t="shared" si="21"/>
        <v>19</v>
      </c>
      <c r="D51" s="338">
        <f t="shared" si="22"/>
        <v>0</v>
      </c>
      <c r="E51" s="339">
        <f t="shared" si="20"/>
        <v>0</v>
      </c>
      <c r="F51" s="310">
        <f t="shared" si="18"/>
        <v>0</v>
      </c>
      <c r="G51" s="340">
        <f t="shared" si="19"/>
        <v>0</v>
      </c>
    </row>
    <row r="52" spans="1:7" x14ac:dyDescent="0.35">
      <c r="A52" s="336"/>
      <c r="B52" s="313">
        <f t="shared" si="23"/>
        <v>43</v>
      </c>
      <c r="C52" s="337">
        <f t="shared" si="21"/>
        <v>18</v>
      </c>
      <c r="D52" s="338">
        <f t="shared" si="22"/>
        <v>0</v>
      </c>
      <c r="E52" s="339">
        <f t="shared" si="20"/>
        <v>0</v>
      </c>
      <c r="F52" s="310">
        <f t="shared" si="18"/>
        <v>0</v>
      </c>
      <c r="G52" s="340">
        <f t="shared" si="19"/>
        <v>0</v>
      </c>
    </row>
    <row r="53" spans="1:7" x14ac:dyDescent="0.35">
      <c r="A53" s="336"/>
      <c r="B53" s="313">
        <f t="shared" si="23"/>
        <v>44</v>
      </c>
      <c r="C53" s="337">
        <f t="shared" si="21"/>
        <v>17</v>
      </c>
      <c r="D53" s="338">
        <f t="shared" si="22"/>
        <v>0</v>
      </c>
      <c r="E53" s="339">
        <f t="shared" si="20"/>
        <v>0</v>
      </c>
      <c r="F53" s="310">
        <f t="shared" si="18"/>
        <v>0</v>
      </c>
      <c r="G53" s="340">
        <f t="shared" si="19"/>
        <v>0</v>
      </c>
    </row>
    <row r="54" spans="1:7" x14ac:dyDescent="0.35">
      <c r="A54" s="336"/>
      <c r="B54" s="313">
        <f t="shared" si="23"/>
        <v>45</v>
      </c>
      <c r="C54" s="337">
        <f t="shared" si="21"/>
        <v>16</v>
      </c>
      <c r="D54" s="338">
        <f t="shared" si="22"/>
        <v>0</v>
      </c>
      <c r="E54" s="339">
        <f t="shared" si="20"/>
        <v>0</v>
      </c>
      <c r="F54" s="310">
        <f t="shared" si="18"/>
        <v>0</v>
      </c>
      <c r="G54" s="340">
        <f t="shared" si="19"/>
        <v>0</v>
      </c>
    </row>
    <row r="55" spans="1:7" x14ac:dyDescent="0.35">
      <c r="A55" s="336"/>
      <c r="B55" s="313">
        <f t="shared" si="23"/>
        <v>46</v>
      </c>
      <c r="C55" s="337">
        <f t="shared" si="21"/>
        <v>15</v>
      </c>
      <c r="D55" s="338">
        <f t="shared" si="22"/>
        <v>0</v>
      </c>
      <c r="E55" s="339">
        <f t="shared" si="20"/>
        <v>0</v>
      </c>
      <c r="F55" s="310">
        <f t="shared" si="18"/>
        <v>0</v>
      </c>
      <c r="G55" s="340">
        <f t="shared" si="19"/>
        <v>0</v>
      </c>
    </row>
    <row r="56" spans="1:7" x14ac:dyDescent="0.35">
      <c r="A56" s="336"/>
      <c r="B56" s="313">
        <f t="shared" si="23"/>
        <v>47</v>
      </c>
      <c r="C56" s="337">
        <f t="shared" si="21"/>
        <v>14</v>
      </c>
      <c r="D56" s="338">
        <f t="shared" si="22"/>
        <v>0</v>
      </c>
      <c r="E56" s="339">
        <f t="shared" si="20"/>
        <v>0</v>
      </c>
      <c r="F56" s="310">
        <f t="shared" si="18"/>
        <v>0</v>
      </c>
      <c r="G56" s="340">
        <f t="shared" si="19"/>
        <v>0</v>
      </c>
    </row>
    <row r="57" spans="1:7" x14ac:dyDescent="0.35">
      <c r="A57" s="336"/>
      <c r="B57" s="313">
        <f t="shared" si="23"/>
        <v>48</v>
      </c>
      <c r="C57" s="337">
        <f t="shared" si="21"/>
        <v>13</v>
      </c>
      <c r="D57" s="338">
        <f t="shared" si="22"/>
        <v>0</v>
      </c>
      <c r="E57" s="339">
        <f t="shared" si="20"/>
        <v>0</v>
      </c>
      <c r="F57" s="310">
        <f t="shared" si="18"/>
        <v>0</v>
      </c>
      <c r="G57" s="340">
        <f t="shared" si="19"/>
        <v>0</v>
      </c>
    </row>
    <row r="58" spans="1:7" x14ac:dyDescent="0.35">
      <c r="A58" s="336">
        <f>+A45+1</f>
        <v>2019</v>
      </c>
      <c r="B58" s="915" t="s">
        <v>15</v>
      </c>
      <c r="C58" s="915"/>
      <c r="D58" s="915"/>
      <c r="E58" s="341">
        <f>SUM(E46:E57)</f>
        <v>0</v>
      </c>
      <c r="F58" s="342">
        <f>SUM(F46:F57)</f>
        <v>0</v>
      </c>
      <c r="G58" s="343">
        <f>SUM(G46:G57)</f>
        <v>0</v>
      </c>
    </row>
    <row r="59" spans="1:7" x14ac:dyDescent="0.35">
      <c r="A59" s="336"/>
      <c r="B59" s="313">
        <f>+B57+1</f>
        <v>49</v>
      </c>
      <c r="C59" s="337">
        <f>+C57-1</f>
        <v>12</v>
      </c>
      <c r="D59" s="338">
        <f>(D57-G57)*(C57&gt;1)</f>
        <v>0</v>
      </c>
      <c r="E59" s="339">
        <f>IF(ISERR(PMT($D$2/100/12,C59,-D59)),0,PMT($D$2/100/12,C59,-D59))</f>
        <v>0</v>
      </c>
      <c r="F59" s="310">
        <f t="shared" ref="F59:F70" si="24">IF(ISERR(+D59*$D$2/12/100)=1,0,D59*$D$2/12/100)</f>
        <v>0</v>
      </c>
      <c r="G59" s="340">
        <f t="shared" ref="G59:G70" si="25">IF(ISERR(+E59-F59)=1,0,E59-F59)</f>
        <v>0</v>
      </c>
    </row>
    <row r="60" spans="1:7" x14ac:dyDescent="0.35">
      <c r="A60" s="336"/>
      <c r="B60" s="313">
        <f>+B59+1</f>
        <v>50</v>
      </c>
      <c r="C60" s="337">
        <f>+C59-1</f>
        <v>11</v>
      </c>
      <c r="D60" s="338">
        <f>(D59-G59)*(C59&gt;1)</f>
        <v>0</v>
      </c>
      <c r="E60" s="339">
        <f t="shared" ref="E60:E70" si="26">IF(ISERR(PMT($D$2/100/12,C60,-D60)),0,PMT($D$2/100/12,C60,-D60))</f>
        <v>0</v>
      </c>
      <c r="F60" s="310">
        <f t="shared" si="24"/>
        <v>0</v>
      </c>
      <c r="G60" s="340">
        <f t="shared" si="25"/>
        <v>0</v>
      </c>
    </row>
    <row r="61" spans="1:7" x14ac:dyDescent="0.35">
      <c r="A61" s="336"/>
      <c r="B61" s="313">
        <f>+B60+1</f>
        <v>51</v>
      </c>
      <c r="C61" s="337">
        <f t="shared" ref="C61:C70" si="27">+C60-1</f>
        <v>10</v>
      </c>
      <c r="D61" s="338">
        <f t="shared" ref="D61:D70" si="28">(D60-G60)*(C60&gt;1)</f>
        <v>0</v>
      </c>
      <c r="E61" s="339">
        <f t="shared" si="26"/>
        <v>0</v>
      </c>
      <c r="F61" s="310">
        <f t="shared" si="24"/>
        <v>0</v>
      </c>
      <c r="G61" s="340">
        <f t="shared" si="25"/>
        <v>0</v>
      </c>
    </row>
    <row r="62" spans="1:7" x14ac:dyDescent="0.35">
      <c r="A62" s="336"/>
      <c r="B62" s="313">
        <f t="shared" ref="B62:B70" si="29">+B61+1</f>
        <v>52</v>
      </c>
      <c r="C62" s="337">
        <f t="shared" si="27"/>
        <v>9</v>
      </c>
      <c r="D62" s="338">
        <f t="shared" si="28"/>
        <v>0</v>
      </c>
      <c r="E62" s="339">
        <f t="shared" si="26"/>
        <v>0</v>
      </c>
      <c r="F62" s="310">
        <f t="shared" si="24"/>
        <v>0</v>
      </c>
      <c r="G62" s="340">
        <f t="shared" si="25"/>
        <v>0</v>
      </c>
    </row>
    <row r="63" spans="1:7" x14ac:dyDescent="0.35">
      <c r="A63" s="336"/>
      <c r="B63" s="313">
        <f t="shared" si="29"/>
        <v>53</v>
      </c>
      <c r="C63" s="337">
        <f t="shared" si="27"/>
        <v>8</v>
      </c>
      <c r="D63" s="338">
        <f t="shared" si="28"/>
        <v>0</v>
      </c>
      <c r="E63" s="339">
        <f t="shared" si="26"/>
        <v>0</v>
      </c>
      <c r="F63" s="310">
        <f t="shared" si="24"/>
        <v>0</v>
      </c>
      <c r="G63" s="340">
        <f t="shared" si="25"/>
        <v>0</v>
      </c>
    </row>
    <row r="64" spans="1:7" x14ac:dyDescent="0.35">
      <c r="A64" s="336"/>
      <c r="B64" s="313">
        <f t="shared" si="29"/>
        <v>54</v>
      </c>
      <c r="C64" s="337">
        <f t="shared" si="27"/>
        <v>7</v>
      </c>
      <c r="D64" s="338">
        <f t="shared" si="28"/>
        <v>0</v>
      </c>
      <c r="E64" s="339">
        <f t="shared" si="26"/>
        <v>0</v>
      </c>
      <c r="F64" s="310">
        <f t="shared" si="24"/>
        <v>0</v>
      </c>
      <c r="G64" s="340">
        <f t="shared" si="25"/>
        <v>0</v>
      </c>
    </row>
    <row r="65" spans="1:7" x14ac:dyDescent="0.35">
      <c r="A65" s="336"/>
      <c r="B65" s="313">
        <f t="shared" si="29"/>
        <v>55</v>
      </c>
      <c r="C65" s="337">
        <f t="shared" si="27"/>
        <v>6</v>
      </c>
      <c r="D65" s="338">
        <f t="shared" si="28"/>
        <v>0</v>
      </c>
      <c r="E65" s="339">
        <f t="shared" si="26"/>
        <v>0</v>
      </c>
      <c r="F65" s="310">
        <f t="shared" si="24"/>
        <v>0</v>
      </c>
      <c r="G65" s="340">
        <f t="shared" si="25"/>
        <v>0</v>
      </c>
    </row>
    <row r="66" spans="1:7" x14ac:dyDescent="0.35">
      <c r="A66" s="336"/>
      <c r="B66" s="313">
        <f t="shared" si="29"/>
        <v>56</v>
      </c>
      <c r="C66" s="337">
        <f t="shared" si="27"/>
        <v>5</v>
      </c>
      <c r="D66" s="338">
        <f t="shared" si="28"/>
        <v>0</v>
      </c>
      <c r="E66" s="339">
        <f t="shared" si="26"/>
        <v>0</v>
      </c>
      <c r="F66" s="310">
        <f t="shared" si="24"/>
        <v>0</v>
      </c>
      <c r="G66" s="340">
        <f t="shared" si="25"/>
        <v>0</v>
      </c>
    </row>
    <row r="67" spans="1:7" x14ac:dyDescent="0.35">
      <c r="A67" s="336"/>
      <c r="B67" s="313">
        <f t="shared" si="29"/>
        <v>57</v>
      </c>
      <c r="C67" s="337">
        <f t="shared" si="27"/>
        <v>4</v>
      </c>
      <c r="D67" s="338">
        <f t="shared" si="28"/>
        <v>0</v>
      </c>
      <c r="E67" s="339">
        <f t="shared" si="26"/>
        <v>0</v>
      </c>
      <c r="F67" s="310">
        <f t="shared" si="24"/>
        <v>0</v>
      </c>
      <c r="G67" s="340">
        <f t="shared" si="25"/>
        <v>0</v>
      </c>
    </row>
    <row r="68" spans="1:7" x14ac:dyDescent="0.35">
      <c r="A68" s="336"/>
      <c r="B68" s="313">
        <f t="shared" si="29"/>
        <v>58</v>
      </c>
      <c r="C68" s="337">
        <f t="shared" si="27"/>
        <v>3</v>
      </c>
      <c r="D68" s="338">
        <f t="shared" si="28"/>
        <v>0</v>
      </c>
      <c r="E68" s="339">
        <f t="shared" si="26"/>
        <v>0</v>
      </c>
      <c r="F68" s="310">
        <f t="shared" si="24"/>
        <v>0</v>
      </c>
      <c r="G68" s="340">
        <f t="shared" si="25"/>
        <v>0</v>
      </c>
    </row>
    <row r="69" spans="1:7" x14ac:dyDescent="0.35">
      <c r="A69" s="336"/>
      <c r="B69" s="313">
        <f t="shared" si="29"/>
        <v>59</v>
      </c>
      <c r="C69" s="337">
        <f t="shared" si="27"/>
        <v>2</v>
      </c>
      <c r="D69" s="338">
        <f t="shared" si="28"/>
        <v>0</v>
      </c>
      <c r="E69" s="339">
        <f t="shared" si="26"/>
        <v>0</v>
      </c>
      <c r="F69" s="310">
        <f t="shared" si="24"/>
        <v>0</v>
      </c>
      <c r="G69" s="340">
        <f t="shared" si="25"/>
        <v>0</v>
      </c>
    </row>
    <row r="70" spans="1:7" x14ac:dyDescent="0.35">
      <c r="A70" s="336"/>
      <c r="B70" s="313">
        <f t="shared" si="29"/>
        <v>60</v>
      </c>
      <c r="C70" s="337">
        <f t="shared" si="27"/>
        <v>1</v>
      </c>
      <c r="D70" s="338">
        <f t="shared" si="28"/>
        <v>0</v>
      </c>
      <c r="E70" s="339">
        <f t="shared" si="26"/>
        <v>0</v>
      </c>
      <c r="F70" s="310">
        <f t="shared" si="24"/>
        <v>0</v>
      </c>
      <c r="G70" s="340">
        <f t="shared" si="25"/>
        <v>0</v>
      </c>
    </row>
    <row r="71" spans="1:7" x14ac:dyDescent="0.35">
      <c r="A71" s="336">
        <f>+A58+1</f>
        <v>2020</v>
      </c>
      <c r="B71" s="915" t="s">
        <v>15</v>
      </c>
      <c r="C71" s="915"/>
      <c r="D71" s="915"/>
      <c r="E71" s="341">
        <f>SUM(E59:E70)</f>
        <v>0</v>
      </c>
      <c r="F71" s="342">
        <f>SUM(F59:F70)</f>
        <v>0</v>
      </c>
      <c r="G71" s="343">
        <f>SUM(G59:G70)</f>
        <v>0</v>
      </c>
    </row>
    <row r="72" spans="1:7" x14ac:dyDescent="0.35">
      <c r="A72" s="336"/>
      <c r="B72" s="313">
        <f>+B70+1</f>
        <v>61</v>
      </c>
      <c r="C72" s="337">
        <f>+C70-1</f>
        <v>0</v>
      </c>
      <c r="D72" s="338">
        <f>(D70-G70)*(C70&gt;1)</f>
        <v>0</v>
      </c>
      <c r="E72" s="339">
        <f>IF(ISERR(PMT($D$2/100/12,C72,-D72)),0,PMT($D$2/100/12,C72,-D72))</f>
        <v>0</v>
      </c>
      <c r="F72" s="310">
        <f t="shared" ref="F72:F83" si="30">IF(ISERR(+D72*$D$2/12/100)=1,0,D72*$D$2/12/100)</f>
        <v>0</v>
      </c>
      <c r="G72" s="340">
        <f t="shared" ref="G72:G83" si="31">IF(ISERR(+E72-F72)=1,0,E72-F72)</f>
        <v>0</v>
      </c>
    </row>
    <row r="73" spans="1:7" x14ac:dyDescent="0.35">
      <c r="A73" s="336"/>
      <c r="B73" s="313">
        <f>+B72+1</f>
        <v>62</v>
      </c>
      <c r="C73" s="337">
        <f>+C72-1</f>
        <v>-1</v>
      </c>
      <c r="D73" s="338">
        <f>(D72-G72)*(C72&gt;1)</f>
        <v>0</v>
      </c>
      <c r="E73" s="339">
        <f t="shared" ref="E73:E83" si="32">IF(ISERR(PMT($D$2/100/12,C73,-D73)),0,PMT($D$2/100/12,C73,-D73))</f>
        <v>0</v>
      </c>
      <c r="F73" s="310">
        <f t="shared" si="30"/>
        <v>0</v>
      </c>
      <c r="G73" s="340">
        <f t="shared" si="31"/>
        <v>0</v>
      </c>
    </row>
    <row r="74" spans="1:7" x14ac:dyDescent="0.35">
      <c r="A74" s="336"/>
      <c r="B74" s="313">
        <f>+B73+1</f>
        <v>63</v>
      </c>
      <c r="C74" s="337">
        <f t="shared" ref="C74:C83" si="33">+C73-1</f>
        <v>-2</v>
      </c>
      <c r="D74" s="338">
        <f t="shared" ref="D74:D83" si="34">(D73-G73)*(C73&gt;1)</f>
        <v>0</v>
      </c>
      <c r="E74" s="339">
        <f t="shared" si="32"/>
        <v>0</v>
      </c>
      <c r="F74" s="310">
        <f t="shared" si="30"/>
        <v>0</v>
      </c>
      <c r="G74" s="340">
        <f t="shared" si="31"/>
        <v>0</v>
      </c>
    </row>
    <row r="75" spans="1:7" x14ac:dyDescent="0.35">
      <c r="A75" s="336"/>
      <c r="B75" s="313">
        <f t="shared" ref="B75:B83" si="35">+B74+1</f>
        <v>64</v>
      </c>
      <c r="C75" s="337">
        <f t="shared" si="33"/>
        <v>-3</v>
      </c>
      <c r="D75" s="338">
        <f t="shared" si="34"/>
        <v>0</v>
      </c>
      <c r="E75" s="339">
        <f t="shared" si="32"/>
        <v>0</v>
      </c>
      <c r="F75" s="310">
        <f t="shared" si="30"/>
        <v>0</v>
      </c>
      <c r="G75" s="340">
        <f t="shared" si="31"/>
        <v>0</v>
      </c>
    </row>
    <row r="76" spans="1:7" x14ac:dyDescent="0.35">
      <c r="A76" s="336"/>
      <c r="B76" s="313">
        <f t="shared" si="35"/>
        <v>65</v>
      </c>
      <c r="C76" s="337">
        <f t="shared" si="33"/>
        <v>-4</v>
      </c>
      <c r="D76" s="338">
        <f t="shared" si="34"/>
        <v>0</v>
      </c>
      <c r="E76" s="339">
        <f t="shared" si="32"/>
        <v>0</v>
      </c>
      <c r="F76" s="310">
        <f t="shared" si="30"/>
        <v>0</v>
      </c>
      <c r="G76" s="340">
        <f t="shared" si="31"/>
        <v>0</v>
      </c>
    </row>
    <row r="77" spans="1:7" x14ac:dyDescent="0.35">
      <c r="A77" s="336"/>
      <c r="B77" s="313">
        <f t="shared" si="35"/>
        <v>66</v>
      </c>
      <c r="C77" s="337">
        <f t="shared" si="33"/>
        <v>-5</v>
      </c>
      <c r="D77" s="338">
        <f t="shared" si="34"/>
        <v>0</v>
      </c>
      <c r="E77" s="339">
        <f t="shared" si="32"/>
        <v>0</v>
      </c>
      <c r="F77" s="310">
        <f t="shared" si="30"/>
        <v>0</v>
      </c>
      <c r="G77" s="340">
        <f t="shared" si="31"/>
        <v>0</v>
      </c>
    </row>
    <row r="78" spans="1:7" x14ac:dyDescent="0.35">
      <c r="A78" s="336"/>
      <c r="B78" s="313">
        <f t="shared" si="35"/>
        <v>67</v>
      </c>
      <c r="C78" s="337">
        <f t="shared" si="33"/>
        <v>-6</v>
      </c>
      <c r="D78" s="338">
        <f t="shared" si="34"/>
        <v>0</v>
      </c>
      <c r="E78" s="339">
        <f t="shared" si="32"/>
        <v>0</v>
      </c>
      <c r="F78" s="310">
        <f t="shared" si="30"/>
        <v>0</v>
      </c>
      <c r="G78" s="340">
        <f t="shared" si="31"/>
        <v>0</v>
      </c>
    </row>
    <row r="79" spans="1:7" x14ac:dyDescent="0.35">
      <c r="A79" s="336"/>
      <c r="B79" s="313">
        <f t="shared" si="35"/>
        <v>68</v>
      </c>
      <c r="C79" s="337">
        <f t="shared" si="33"/>
        <v>-7</v>
      </c>
      <c r="D79" s="338">
        <f t="shared" si="34"/>
        <v>0</v>
      </c>
      <c r="E79" s="339">
        <f t="shared" si="32"/>
        <v>0</v>
      </c>
      <c r="F79" s="310">
        <f t="shared" si="30"/>
        <v>0</v>
      </c>
      <c r="G79" s="340">
        <f t="shared" si="31"/>
        <v>0</v>
      </c>
    </row>
    <row r="80" spans="1:7" x14ac:dyDescent="0.35">
      <c r="A80" s="336"/>
      <c r="B80" s="313">
        <f t="shared" si="35"/>
        <v>69</v>
      </c>
      <c r="C80" s="337">
        <f t="shared" si="33"/>
        <v>-8</v>
      </c>
      <c r="D80" s="338">
        <f t="shared" si="34"/>
        <v>0</v>
      </c>
      <c r="E80" s="339">
        <f t="shared" si="32"/>
        <v>0</v>
      </c>
      <c r="F80" s="310">
        <f t="shared" si="30"/>
        <v>0</v>
      </c>
      <c r="G80" s="340">
        <f t="shared" si="31"/>
        <v>0</v>
      </c>
    </row>
    <row r="81" spans="1:7" x14ac:dyDescent="0.35">
      <c r="A81" s="336"/>
      <c r="B81" s="313">
        <f t="shared" si="35"/>
        <v>70</v>
      </c>
      <c r="C81" s="337">
        <f t="shared" si="33"/>
        <v>-9</v>
      </c>
      <c r="D81" s="338">
        <f t="shared" si="34"/>
        <v>0</v>
      </c>
      <c r="E81" s="339">
        <f t="shared" si="32"/>
        <v>0</v>
      </c>
      <c r="F81" s="310">
        <f t="shared" si="30"/>
        <v>0</v>
      </c>
      <c r="G81" s="340">
        <f t="shared" si="31"/>
        <v>0</v>
      </c>
    </row>
    <row r="82" spans="1:7" x14ac:dyDescent="0.35">
      <c r="A82" s="336"/>
      <c r="B82" s="313">
        <f t="shared" si="35"/>
        <v>71</v>
      </c>
      <c r="C82" s="337">
        <f t="shared" si="33"/>
        <v>-10</v>
      </c>
      <c r="D82" s="338">
        <f t="shared" si="34"/>
        <v>0</v>
      </c>
      <c r="E82" s="339">
        <f t="shared" si="32"/>
        <v>0</v>
      </c>
      <c r="F82" s="310">
        <f t="shared" si="30"/>
        <v>0</v>
      </c>
      <c r="G82" s="340">
        <f t="shared" si="31"/>
        <v>0</v>
      </c>
    </row>
    <row r="83" spans="1:7" x14ac:dyDescent="0.35">
      <c r="A83" s="336"/>
      <c r="B83" s="313">
        <f t="shared" si="35"/>
        <v>72</v>
      </c>
      <c r="C83" s="337">
        <f t="shared" si="33"/>
        <v>-11</v>
      </c>
      <c r="D83" s="338">
        <f t="shared" si="34"/>
        <v>0</v>
      </c>
      <c r="E83" s="339">
        <f t="shared" si="32"/>
        <v>0</v>
      </c>
      <c r="F83" s="310">
        <f t="shared" si="30"/>
        <v>0</v>
      </c>
      <c r="G83" s="340">
        <f t="shared" si="31"/>
        <v>0</v>
      </c>
    </row>
    <row r="84" spans="1:7" x14ac:dyDescent="0.35">
      <c r="A84" s="336">
        <f>+A71+1</f>
        <v>2021</v>
      </c>
      <c r="B84" s="915" t="s">
        <v>15</v>
      </c>
      <c r="C84" s="915"/>
      <c r="D84" s="915"/>
      <c r="E84" s="341">
        <f>SUM(E72:E83)</f>
        <v>0</v>
      </c>
      <c r="F84" s="342">
        <f>SUM(F72:F83)</f>
        <v>0</v>
      </c>
      <c r="G84" s="343">
        <f>SUM(G72:G83)</f>
        <v>0</v>
      </c>
    </row>
    <row r="85" spans="1:7" x14ac:dyDescent="0.35">
      <c r="A85" s="336"/>
      <c r="B85" s="313">
        <f>+B83+1</f>
        <v>73</v>
      </c>
      <c r="C85" s="337">
        <f>+C83-1</f>
        <v>-12</v>
      </c>
      <c r="D85" s="338">
        <f>(D83-G83)*(C83&gt;1)</f>
        <v>0</v>
      </c>
      <c r="E85" s="339">
        <f>IF(ISERR(PMT($D$2/100/12,C85,-D85)),0,PMT($D$2/100/12,C85,-D85))</f>
        <v>0</v>
      </c>
      <c r="F85" s="310">
        <f t="shared" ref="F85:F96" si="36">IF(ISERR(+D85*$D$2/12/100)=1,0,D85*$D$2/12/100)</f>
        <v>0</v>
      </c>
      <c r="G85" s="340">
        <f t="shared" ref="G85:G96" si="37">IF(ISERR(+E85-F85)=1,0,E85-F85)</f>
        <v>0</v>
      </c>
    </row>
    <row r="86" spans="1:7" x14ac:dyDescent="0.35">
      <c r="A86" s="336"/>
      <c r="B86" s="313">
        <f>+B85+1</f>
        <v>74</v>
      </c>
      <c r="C86" s="337">
        <f>+C85-1</f>
        <v>-13</v>
      </c>
      <c r="D86" s="338">
        <f>(D85-G85)*(C85&gt;1)</f>
        <v>0</v>
      </c>
      <c r="E86" s="339">
        <f t="shared" ref="E86:E96" si="38">IF(ISERR(PMT($D$2/100/12,C86,-D86)),0,PMT($D$2/100/12,C86,-D86))</f>
        <v>0</v>
      </c>
      <c r="F86" s="310">
        <f t="shared" si="36"/>
        <v>0</v>
      </c>
      <c r="G86" s="340">
        <f t="shared" si="37"/>
        <v>0</v>
      </c>
    </row>
    <row r="87" spans="1:7" x14ac:dyDescent="0.35">
      <c r="A87" s="336"/>
      <c r="B87" s="313">
        <f>+B86+1</f>
        <v>75</v>
      </c>
      <c r="C87" s="337">
        <f t="shared" ref="C87:C96" si="39">+C86-1</f>
        <v>-14</v>
      </c>
      <c r="D87" s="338">
        <f t="shared" ref="D87:D96" si="40">(D86-G86)*(C86&gt;1)</f>
        <v>0</v>
      </c>
      <c r="E87" s="339">
        <f t="shared" si="38"/>
        <v>0</v>
      </c>
      <c r="F87" s="310">
        <f t="shared" si="36"/>
        <v>0</v>
      </c>
      <c r="G87" s="340">
        <f t="shared" si="37"/>
        <v>0</v>
      </c>
    </row>
    <row r="88" spans="1:7" x14ac:dyDescent="0.35">
      <c r="A88" s="336"/>
      <c r="B88" s="313">
        <f t="shared" ref="B88:B96" si="41">+B87+1</f>
        <v>76</v>
      </c>
      <c r="C88" s="337">
        <f t="shared" si="39"/>
        <v>-15</v>
      </c>
      <c r="D88" s="338">
        <f t="shared" si="40"/>
        <v>0</v>
      </c>
      <c r="E88" s="339">
        <f t="shared" si="38"/>
        <v>0</v>
      </c>
      <c r="F88" s="310">
        <f t="shared" si="36"/>
        <v>0</v>
      </c>
      <c r="G88" s="340">
        <f t="shared" si="37"/>
        <v>0</v>
      </c>
    </row>
    <row r="89" spans="1:7" x14ac:dyDescent="0.35">
      <c r="A89" s="336"/>
      <c r="B89" s="313">
        <f t="shared" si="41"/>
        <v>77</v>
      </c>
      <c r="C89" s="337">
        <f t="shared" si="39"/>
        <v>-16</v>
      </c>
      <c r="D89" s="338">
        <f t="shared" si="40"/>
        <v>0</v>
      </c>
      <c r="E89" s="339">
        <f t="shared" si="38"/>
        <v>0</v>
      </c>
      <c r="F89" s="310">
        <f t="shared" si="36"/>
        <v>0</v>
      </c>
      <c r="G89" s="340">
        <f t="shared" si="37"/>
        <v>0</v>
      </c>
    </row>
    <row r="90" spans="1:7" x14ac:dyDescent="0.35">
      <c r="A90" s="336"/>
      <c r="B90" s="313">
        <f t="shared" si="41"/>
        <v>78</v>
      </c>
      <c r="C90" s="337">
        <f t="shared" si="39"/>
        <v>-17</v>
      </c>
      <c r="D90" s="338">
        <f t="shared" si="40"/>
        <v>0</v>
      </c>
      <c r="E90" s="339">
        <f t="shared" si="38"/>
        <v>0</v>
      </c>
      <c r="F90" s="310">
        <f t="shared" si="36"/>
        <v>0</v>
      </c>
      <c r="G90" s="340">
        <f t="shared" si="37"/>
        <v>0</v>
      </c>
    </row>
    <row r="91" spans="1:7" x14ac:dyDescent="0.35">
      <c r="A91" s="336"/>
      <c r="B91" s="313">
        <f t="shared" si="41"/>
        <v>79</v>
      </c>
      <c r="C91" s="337">
        <f t="shared" si="39"/>
        <v>-18</v>
      </c>
      <c r="D91" s="338">
        <f t="shared" si="40"/>
        <v>0</v>
      </c>
      <c r="E91" s="339">
        <f t="shared" si="38"/>
        <v>0</v>
      </c>
      <c r="F91" s="310">
        <f t="shared" si="36"/>
        <v>0</v>
      </c>
      <c r="G91" s="340">
        <f t="shared" si="37"/>
        <v>0</v>
      </c>
    </row>
    <row r="92" spans="1:7" x14ac:dyDescent="0.35">
      <c r="A92" s="336"/>
      <c r="B92" s="313">
        <f t="shared" si="41"/>
        <v>80</v>
      </c>
      <c r="C92" s="337">
        <f t="shared" si="39"/>
        <v>-19</v>
      </c>
      <c r="D92" s="338">
        <f t="shared" si="40"/>
        <v>0</v>
      </c>
      <c r="E92" s="339">
        <f t="shared" si="38"/>
        <v>0</v>
      </c>
      <c r="F92" s="310">
        <f t="shared" si="36"/>
        <v>0</v>
      </c>
      <c r="G92" s="340">
        <f t="shared" si="37"/>
        <v>0</v>
      </c>
    </row>
    <row r="93" spans="1:7" x14ac:dyDescent="0.35">
      <c r="A93" s="336"/>
      <c r="B93" s="313">
        <f t="shared" si="41"/>
        <v>81</v>
      </c>
      <c r="C93" s="337">
        <f t="shared" si="39"/>
        <v>-20</v>
      </c>
      <c r="D93" s="338">
        <f t="shared" si="40"/>
        <v>0</v>
      </c>
      <c r="E93" s="339">
        <f t="shared" si="38"/>
        <v>0</v>
      </c>
      <c r="F93" s="310">
        <f t="shared" si="36"/>
        <v>0</v>
      </c>
      <c r="G93" s="340">
        <f t="shared" si="37"/>
        <v>0</v>
      </c>
    </row>
    <row r="94" spans="1:7" x14ac:dyDescent="0.35">
      <c r="A94" s="336"/>
      <c r="B94" s="313">
        <f t="shared" si="41"/>
        <v>82</v>
      </c>
      <c r="C94" s="337">
        <f t="shared" si="39"/>
        <v>-21</v>
      </c>
      <c r="D94" s="338">
        <f t="shared" si="40"/>
        <v>0</v>
      </c>
      <c r="E94" s="339">
        <f t="shared" si="38"/>
        <v>0</v>
      </c>
      <c r="F94" s="310">
        <f t="shared" si="36"/>
        <v>0</v>
      </c>
      <c r="G94" s="340">
        <f t="shared" si="37"/>
        <v>0</v>
      </c>
    </row>
    <row r="95" spans="1:7" x14ac:dyDescent="0.35">
      <c r="A95" s="336"/>
      <c r="B95" s="313">
        <f t="shared" si="41"/>
        <v>83</v>
      </c>
      <c r="C95" s="337">
        <f t="shared" si="39"/>
        <v>-22</v>
      </c>
      <c r="D95" s="338">
        <f t="shared" si="40"/>
        <v>0</v>
      </c>
      <c r="E95" s="339">
        <f t="shared" si="38"/>
        <v>0</v>
      </c>
      <c r="F95" s="310">
        <f t="shared" si="36"/>
        <v>0</v>
      </c>
      <c r="G95" s="340">
        <f t="shared" si="37"/>
        <v>0</v>
      </c>
    </row>
    <row r="96" spans="1:7" x14ac:dyDescent="0.35">
      <c r="A96" s="336"/>
      <c r="B96" s="313">
        <f t="shared" si="41"/>
        <v>84</v>
      </c>
      <c r="C96" s="337">
        <f t="shared" si="39"/>
        <v>-23</v>
      </c>
      <c r="D96" s="338">
        <f t="shared" si="40"/>
        <v>0</v>
      </c>
      <c r="E96" s="339">
        <f t="shared" si="38"/>
        <v>0</v>
      </c>
      <c r="F96" s="310">
        <f t="shared" si="36"/>
        <v>0</v>
      </c>
      <c r="G96" s="340">
        <f t="shared" si="37"/>
        <v>0</v>
      </c>
    </row>
    <row r="97" spans="1:7" x14ac:dyDescent="0.35">
      <c r="A97" s="336">
        <f>+A84+1</f>
        <v>2022</v>
      </c>
      <c r="B97" s="915" t="s">
        <v>15</v>
      </c>
      <c r="C97" s="915"/>
      <c r="D97" s="915"/>
      <c r="E97" s="341">
        <f>SUM(E85:E96)</f>
        <v>0</v>
      </c>
      <c r="F97" s="342">
        <f>SUM(F85:F96)</f>
        <v>0</v>
      </c>
      <c r="G97" s="343">
        <f>SUM(G85:G96)</f>
        <v>0</v>
      </c>
    </row>
    <row r="98" spans="1:7" x14ac:dyDescent="0.35">
      <c r="A98" s="336"/>
      <c r="B98" s="313">
        <f>+B96+1</f>
        <v>85</v>
      </c>
      <c r="C98" s="337">
        <f>+C96-1</f>
        <v>-24</v>
      </c>
      <c r="D98" s="338">
        <f>(D96-G96)*(C96&gt;1)</f>
        <v>0</v>
      </c>
      <c r="E98" s="339">
        <f>IF(ISERR(PMT($D$2/100/12,C98,-D98)),0,PMT($D$2/100/12,C98,-D98))</f>
        <v>0</v>
      </c>
      <c r="F98" s="310">
        <f t="shared" ref="F98:F109" si="42">IF(ISERR(+D98*$D$2/12/100)=1,0,D98*$D$2/12/100)</f>
        <v>0</v>
      </c>
      <c r="G98" s="340">
        <f t="shared" ref="G98:G109" si="43">IF(ISERR(+E98-F98)=1,0,E98-F98)</f>
        <v>0</v>
      </c>
    </row>
    <row r="99" spans="1:7" x14ac:dyDescent="0.35">
      <c r="A99" s="336"/>
      <c r="B99" s="313">
        <f>+B98+1</f>
        <v>86</v>
      </c>
      <c r="C99" s="337">
        <f>+C98-1</f>
        <v>-25</v>
      </c>
      <c r="D99" s="338">
        <f>(D98-G98)*(C98&gt;1)</f>
        <v>0</v>
      </c>
      <c r="E99" s="339">
        <f t="shared" ref="E99:E109" si="44">IF(ISERR(PMT($D$2/100/12,C99,-D99)),0,PMT($D$2/100/12,C99,-D99))</f>
        <v>0</v>
      </c>
      <c r="F99" s="310">
        <f t="shared" si="42"/>
        <v>0</v>
      </c>
      <c r="G99" s="340">
        <f t="shared" si="43"/>
        <v>0</v>
      </c>
    </row>
    <row r="100" spans="1:7" x14ac:dyDescent="0.35">
      <c r="A100" s="336"/>
      <c r="B100" s="313">
        <f>+B99+1</f>
        <v>87</v>
      </c>
      <c r="C100" s="337">
        <f t="shared" ref="C100:C109" si="45">+C99-1</f>
        <v>-26</v>
      </c>
      <c r="D100" s="338">
        <f t="shared" ref="D100:D109" si="46">(D99-G99)*(C99&gt;1)</f>
        <v>0</v>
      </c>
      <c r="E100" s="339">
        <f t="shared" si="44"/>
        <v>0</v>
      </c>
      <c r="F100" s="310">
        <f t="shared" si="42"/>
        <v>0</v>
      </c>
      <c r="G100" s="340">
        <f t="shared" si="43"/>
        <v>0</v>
      </c>
    </row>
    <row r="101" spans="1:7" x14ac:dyDescent="0.35">
      <c r="A101" s="336"/>
      <c r="B101" s="313">
        <f t="shared" ref="B101:B109" si="47">+B100+1</f>
        <v>88</v>
      </c>
      <c r="C101" s="337">
        <f t="shared" si="45"/>
        <v>-27</v>
      </c>
      <c r="D101" s="338">
        <f t="shared" si="46"/>
        <v>0</v>
      </c>
      <c r="E101" s="339">
        <f t="shared" si="44"/>
        <v>0</v>
      </c>
      <c r="F101" s="310">
        <f t="shared" si="42"/>
        <v>0</v>
      </c>
      <c r="G101" s="340">
        <f t="shared" si="43"/>
        <v>0</v>
      </c>
    </row>
    <row r="102" spans="1:7" x14ac:dyDescent="0.35">
      <c r="A102" s="336"/>
      <c r="B102" s="313">
        <f t="shared" si="47"/>
        <v>89</v>
      </c>
      <c r="C102" s="337">
        <f t="shared" si="45"/>
        <v>-28</v>
      </c>
      <c r="D102" s="338">
        <f t="shared" si="46"/>
        <v>0</v>
      </c>
      <c r="E102" s="339">
        <f t="shared" si="44"/>
        <v>0</v>
      </c>
      <c r="F102" s="310">
        <f t="shared" si="42"/>
        <v>0</v>
      </c>
      <c r="G102" s="340">
        <f t="shared" si="43"/>
        <v>0</v>
      </c>
    </row>
    <row r="103" spans="1:7" x14ac:dyDescent="0.35">
      <c r="A103" s="336"/>
      <c r="B103" s="313">
        <f t="shared" si="47"/>
        <v>90</v>
      </c>
      <c r="C103" s="337">
        <f t="shared" si="45"/>
        <v>-29</v>
      </c>
      <c r="D103" s="338">
        <f t="shared" si="46"/>
        <v>0</v>
      </c>
      <c r="E103" s="339">
        <f t="shared" si="44"/>
        <v>0</v>
      </c>
      <c r="F103" s="310">
        <f t="shared" si="42"/>
        <v>0</v>
      </c>
      <c r="G103" s="340">
        <f t="shared" si="43"/>
        <v>0</v>
      </c>
    </row>
    <row r="104" spans="1:7" x14ac:dyDescent="0.35">
      <c r="A104" s="336"/>
      <c r="B104" s="313">
        <f t="shared" si="47"/>
        <v>91</v>
      </c>
      <c r="C104" s="337">
        <f t="shared" si="45"/>
        <v>-30</v>
      </c>
      <c r="D104" s="338">
        <f t="shared" si="46"/>
        <v>0</v>
      </c>
      <c r="E104" s="339">
        <f t="shared" si="44"/>
        <v>0</v>
      </c>
      <c r="F104" s="310">
        <f t="shared" si="42"/>
        <v>0</v>
      </c>
      <c r="G104" s="340">
        <f t="shared" si="43"/>
        <v>0</v>
      </c>
    </row>
    <row r="105" spans="1:7" x14ac:dyDescent="0.35">
      <c r="A105" s="336"/>
      <c r="B105" s="313">
        <f t="shared" si="47"/>
        <v>92</v>
      </c>
      <c r="C105" s="337">
        <f t="shared" si="45"/>
        <v>-31</v>
      </c>
      <c r="D105" s="338">
        <f t="shared" si="46"/>
        <v>0</v>
      </c>
      <c r="E105" s="339">
        <f t="shared" si="44"/>
        <v>0</v>
      </c>
      <c r="F105" s="310">
        <f t="shared" si="42"/>
        <v>0</v>
      </c>
      <c r="G105" s="340">
        <f t="shared" si="43"/>
        <v>0</v>
      </c>
    </row>
    <row r="106" spans="1:7" x14ac:dyDescent="0.35">
      <c r="A106" s="336"/>
      <c r="B106" s="313">
        <f t="shared" si="47"/>
        <v>93</v>
      </c>
      <c r="C106" s="337">
        <f t="shared" si="45"/>
        <v>-32</v>
      </c>
      <c r="D106" s="338">
        <f t="shared" si="46"/>
        <v>0</v>
      </c>
      <c r="E106" s="339">
        <f t="shared" si="44"/>
        <v>0</v>
      </c>
      <c r="F106" s="310">
        <f t="shared" si="42"/>
        <v>0</v>
      </c>
      <c r="G106" s="340">
        <f t="shared" si="43"/>
        <v>0</v>
      </c>
    </row>
    <row r="107" spans="1:7" x14ac:dyDescent="0.35">
      <c r="A107" s="336"/>
      <c r="B107" s="313">
        <f t="shared" si="47"/>
        <v>94</v>
      </c>
      <c r="C107" s="337">
        <f t="shared" si="45"/>
        <v>-33</v>
      </c>
      <c r="D107" s="338">
        <f t="shared" si="46"/>
        <v>0</v>
      </c>
      <c r="E107" s="339">
        <f t="shared" si="44"/>
        <v>0</v>
      </c>
      <c r="F107" s="310">
        <f t="shared" si="42"/>
        <v>0</v>
      </c>
      <c r="G107" s="340">
        <f t="shared" si="43"/>
        <v>0</v>
      </c>
    </row>
    <row r="108" spans="1:7" x14ac:dyDescent="0.35">
      <c r="A108" s="336"/>
      <c r="B108" s="313">
        <f t="shared" si="47"/>
        <v>95</v>
      </c>
      <c r="C108" s="337">
        <f t="shared" si="45"/>
        <v>-34</v>
      </c>
      <c r="D108" s="338">
        <f t="shared" si="46"/>
        <v>0</v>
      </c>
      <c r="E108" s="339">
        <f t="shared" si="44"/>
        <v>0</v>
      </c>
      <c r="F108" s="310">
        <f t="shared" si="42"/>
        <v>0</v>
      </c>
      <c r="G108" s="340">
        <f t="shared" si="43"/>
        <v>0</v>
      </c>
    </row>
    <row r="109" spans="1:7" x14ac:dyDescent="0.35">
      <c r="A109" s="336"/>
      <c r="B109" s="313">
        <f t="shared" si="47"/>
        <v>96</v>
      </c>
      <c r="C109" s="337">
        <f t="shared" si="45"/>
        <v>-35</v>
      </c>
      <c r="D109" s="338">
        <f t="shared" si="46"/>
        <v>0</v>
      </c>
      <c r="E109" s="339">
        <f t="shared" si="44"/>
        <v>0</v>
      </c>
      <c r="F109" s="310">
        <f t="shared" si="42"/>
        <v>0</v>
      </c>
      <c r="G109" s="340">
        <f t="shared" si="43"/>
        <v>0</v>
      </c>
    </row>
    <row r="110" spans="1:7" x14ac:dyDescent="0.35">
      <c r="A110" s="336">
        <f>+A97+1</f>
        <v>2023</v>
      </c>
      <c r="B110" s="915" t="s">
        <v>15</v>
      </c>
      <c r="C110" s="915"/>
      <c r="D110" s="915"/>
      <c r="E110" s="341">
        <f>SUM(E98:E109)</f>
        <v>0</v>
      </c>
      <c r="F110" s="342">
        <f>SUM(F98:F109)</f>
        <v>0</v>
      </c>
      <c r="G110" s="343">
        <f>SUM(G98:G109)</f>
        <v>0</v>
      </c>
    </row>
    <row r="111" spans="1:7" x14ac:dyDescent="0.35">
      <c r="A111" s="336"/>
      <c r="B111" s="313">
        <f>+B109+1</f>
        <v>97</v>
      </c>
      <c r="C111" s="337">
        <f>+C109-1</f>
        <v>-36</v>
      </c>
      <c r="D111" s="338">
        <f>(D109-G109)*(C109&gt;1)</f>
        <v>0</v>
      </c>
      <c r="E111" s="339">
        <f>IF(ISERR(PMT($D$2/100/12,C111,-D111)),0,PMT($D$2/100/12,C111,-D111))</f>
        <v>0</v>
      </c>
      <c r="F111" s="310">
        <f t="shared" ref="F111:F122" si="48">IF(ISERR(+D111*$D$2/12/100)=1,0,D111*$D$2/12/100)</f>
        <v>0</v>
      </c>
      <c r="G111" s="340">
        <f t="shared" ref="G111:G122" si="49">IF(ISERR(+E111-F111)=1,0,E111-F111)</f>
        <v>0</v>
      </c>
    </row>
    <row r="112" spans="1:7" x14ac:dyDescent="0.35">
      <c r="A112" s="336"/>
      <c r="B112" s="313">
        <f>+B111+1</f>
        <v>98</v>
      </c>
      <c r="C112" s="337">
        <f>+C111-1</f>
        <v>-37</v>
      </c>
      <c r="D112" s="338">
        <f>(D111-G111)*(C111&gt;1)</f>
        <v>0</v>
      </c>
      <c r="E112" s="339">
        <f t="shared" ref="E112:E122" si="50">IF(ISERR(PMT($D$2/100/12,C112,-D112)),0,PMT($D$2/100/12,C112,-D112))</f>
        <v>0</v>
      </c>
      <c r="F112" s="310">
        <f t="shared" si="48"/>
        <v>0</v>
      </c>
      <c r="G112" s="340">
        <f t="shared" si="49"/>
        <v>0</v>
      </c>
    </row>
    <row r="113" spans="1:7" x14ac:dyDescent="0.35">
      <c r="A113" s="336"/>
      <c r="B113" s="313">
        <f>+B112+1</f>
        <v>99</v>
      </c>
      <c r="C113" s="337">
        <f t="shared" ref="C113:C122" si="51">+C112-1</f>
        <v>-38</v>
      </c>
      <c r="D113" s="338">
        <f t="shared" ref="D113:D122" si="52">(D112-G112)*(C112&gt;1)</f>
        <v>0</v>
      </c>
      <c r="E113" s="339">
        <f t="shared" si="50"/>
        <v>0</v>
      </c>
      <c r="F113" s="310">
        <f t="shared" si="48"/>
        <v>0</v>
      </c>
      <c r="G113" s="340">
        <f t="shared" si="49"/>
        <v>0</v>
      </c>
    </row>
    <row r="114" spans="1:7" x14ac:dyDescent="0.35">
      <c r="A114" s="336"/>
      <c r="B114" s="313">
        <f t="shared" ref="B114:B122" si="53">+B113+1</f>
        <v>100</v>
      </c>
      <c r="C114" s="337">
        <f t="shared" si="51"/>
        <v>-39</v>
      </c>
      <c r="D114" s="338">
        <f t="shared" si="52"/>
        <v>0</v>
      </c>
      <c r="E114" s="339">
        <f t="shared" si="50"/>
        <v>0</v>
      </c>
      <c r="F114" s="310">
        <f t="shared" si="48"/>
        <v>0</v>
      </c>
      <c r="G114" s="340">
        <f t="shared" si="49"/>
        <v>0</v>
      </c>
    </row>
    <row r="115" spans="1:7" x14ac:dyDescent="0.35">
      <c r="A115" s="336"/>
      <c r="B115" s="313">
        <f t="shared" si="53"/>
        <v>101</v>
      </c>
      <c r="C115" s="337">
        <f t="shared" si="51"/>
        <v>-40</v>
      </c>
      <c r="D115" s="338">
        <f t="shared" si="52"/>
        <v>0</v>
      </c>
      <c r="E115" s="339">
        <f t="shared" si="50"/>
        <v>0</v>
      </c>
      <c r="F115" s="310">
        <f t="shared" si="48"/>
        <v>0</v>
      </c>
      <c r="G115" s="340">
        <f t="shared" si="49"/>
        <v>0</v>
      </c>
    </row>
    <row r="116" spans="1:7" x14ac:dyDescent="0.35">
      <c r="A116" s="336"/>
      <c r="B116" s="313">
        <f t="shared" si="53"/>
        <v>102</v>
      </c>
      <c r="C116" s="337">
        <f t="shared" si="51"/>
        <v>-41</v>
      </c>
      <c r="D116" s="338">
        <f t="shared" si="52"/>
        <v>0</v>
      </c>
      <c r="E116" s="339">
        <f t="shared" si="50"/>
        <v>0</v>
      </c>
      <c r="F116" s="310">
        <f t="shared" si="48"/>
        <v>0</v>
      </c>
      <c r="G116" s="340">
        <f t="shared" si="49"/>
        <v>0</v>
      </c>
    </row>
    <row r="117" spans="1:7" x14ac:dyDescent="0.35">
      <c r="A117" s="336"/>
      <c r="B117" s="313">
        <f t="shared" si="53"/>
        <v>103</v>
      </c>
      <c r="C117" s="337">
        <f t="shared" si="51"/>
        <v>-42</v>
      </c>
      <c r="D117" s="338">
        <f t="shared" si="52"/>
        <v>0</v>
      </c>
      <c r="E117" s="339">
        <f t="shared" si="50"/>
        <v>0</v>
      </c>
      <c r="F117" s="310">
        <f t="shared" si="48"/>
        <v>0</v>
      </c>
      <c r="G117" s="340">
        <f t="shared" si="49"/>
        <v>0</v>
      </c>
    </row>
    <row r="118" spans="1:7" x14ac:dyDescent="0.35">
      <c r="A118" s="336"/>
      <c r="B118" s="313">
        <f t="shared" si="53"/>
        <v>104</v>
      </c>
      <c r="C118" s="337">
        <f t="shared" si="51"/>
        <v>-43</v>
      </c>
      <c r="D118" s="338">
        <f t="shared" si="52"/>
        <v>0</v>
      </c>
      <c r="E118" s="339">
        <f t="shared" si="50"/>
        <v>0</v>
      </c>
      <c r="F118" s="310">
        <f t="shared" si="48"/>
        <v>0</v>
      </c>
      <c r="G118" s="340">
        <f t="shared" si="49"/>
        <v>0</v>
      </c>
    </row>
    <row r="119" spans="1:7" x14ac:dyDescent="0.35">
      <c r="A119" s="336"/>
      <c r="B119" s="313">
        <f t="shared" si="53"/>
        <v>105</v>
      </c>
      <c r="C119" s="337">
        <f t="shared" si="51"/>
        <v>-44</v>
      </c>
      <c r="D119" s="338">
        <f t="shared" si="52"/>
        <v>0</v>
      </c>
      <c r="E119" s="339">
        <f t="shared" si="50"/>
        <v>0</v>
      </c>
      <c r="F119" s="310">
        <f t="shared" si="48"/>
        <v>0</v>
      </c>
      <c r="G119" s="340">
        <f t="shared" si="49"/>
        <v>0</v>
      </c>
    </row>
    <row r="120" spans="1:7" x14ac:dyDescent="0.35">
      <c r="A120" s="336"/>
      <c r="B120" s="313">
        <f t="shared" si="53"/>
        <v>106</v>
      </c>
      <c r="C120" s="337">
        <f t="shared" si="51"/>
        <v>-45</v>
      </c>
      <c r="D120" s="338">
        <f t="shared" si="52"/>
        <v>0</v>
      </c>
      <c r="E120" s="339">
        <f t="shared" si="50"/>
        <v>0</v>
      </c>
      <c r="F120" s="310">
        <f t="shared" si="48"/>
        <v>0</v>
      </c>
      <c r="G120" s="340">
        <f t="shared" si="49"/>
        <v>0</v>
      </c>
    </row>
    <row r="121" spans="1:7" x14ac:dyDescent="0.35">
      <c r="A121" s="336"/>
      <c r="B121" s="313">
        <f t="shared" si="53"/>
        <v>107</v>
      </c>
      <c r="C121" s="337">
        <f t="shared" si="51"/>
        <v>-46</v>
      </c>
      <c r="D121" s="338">
        <f t="shared" si="52"/>
        <v>0</v>
      </c>
      <c r="E121" s="339">
        <f t="shared" si="50"/>
        <v>0</v>
      </c>
      <c r="F121" s="310">
        <f t="shared" si="48"/>
        <v>0</v>
      </c>
      <c r="G121" s="340">
        <f t="shared" si="49"/>
        <v>0</v>
      </c>
    </row>
    <row r="122" spans="1:7" x14ac:dyDescent="0.35">
      <c r="A122" s="336"/>
      <c r="B122" s="313">
        <f t="shared" si="53"/>
        <v>108</v>
      </c>
      <c r="C122" s="337">
        <f t="shared" si="51"/>
        <v>-47</v>
      </c>
      <c r="D122" s="338">
        <f t="shared" si="52"/>
        <v>0</v>
      </c>
      <c r="E122" s="339">
        <f t="shared" si="50"/>
        <v>0</v>
      </c>
      <c r="F122" s="310">
        <f t="shared" si="48"/>
        <v>0</v>
      </c>
      <c r="G122" s="340">
        <f t="shared" si="49"/>
        <v>0</v>
      </c>
    </row>
    <row r="123" spans="1:7" x14ac:dyDescent="0.35">
      <c r="A123" s="336">
        <f>+A110+1</f>
        <v>2024</v>
      </c>
      <c r="B123" s="915" t="s">
        <v>15</v>
      </c>
      <c r="C123" s="915"/>
      <c r="D123" s="915"/>
      <c r="E123" s="341">
        <f>SUM(E111:E122)</f>
        <v>0</v>
      </c>
      <c r="F123" s="342">
        <f>SUM(F111:F122)</f>
        <v>0</v>
      </c>
      <c r="G123" s="343">
        <f>SUM(G111:G122)</f>
        <v>0</v>
      </c>
    </row>
    <row r="124" spans="1:7" x14ac:dyDescent="0.35">
      <c r="A124" s="336"/>
      <c r="B124" s="313">
        <f>+B122+1</f>
        <v>109</v>
      </c>
      <c r="C124" s="337">
        <f>+C122-1</f>
        <v>-48</v>
      </c>
      <c r="D124" s="338">
        <f>(D122-G122)*(C122&gt;1)</f>
        <v>0</v>
      </c>
      <c r="E124" s="339">
        <f>IF(ISERR(PMT($D$2/100/12,C124,-D124)),0,PMT($D$2/100/12,C124,-D124))</f>
        <v>0</v>
      </c>
      <c r="F124" s="310">
        <f t="shared" ref="F124:F135" si="54">IF(ISERR(+D124*$D$2/12/100)=1,0,D124*$D$2/12/100)</f>
        <v>0</v>
      </c>
      <c r="G124" s="340">
        <f t="shared" ref="G124:G135" si="55">IF(ISERR(+E124-F124)=1,0,E124-F124)</f>
        <v>0</v>
      </c>
    </row>
    <row r="125" spans="1:7" x14ac:dyDescent="0.35">
      <c r="A125" s="336"/>
      <c r="B125" s="313">
        <f>+B124+1</f>
        <v>110</v>
      </c>
      <c r="C125" s="337">
        <f>+C124-1</f>
        <v>-49</v>
      </c>
      <c r="D125" s="338">
        <f>(D124-G124)*(C124&gt;1)</f>
        <v>0</v>
      </c>
      <c r="E125" s="339">
        <f t="shared" ref="E125:E135" si="56">IF(ISERR(PMT($D$2/100/12,C125,-D125)),0,PMT($D$2/100/12,C125,-D125))</f>
        <v>0</v>
      </c>
      <c r="F125" s="310">
        <f t="shared" si="54"/>
        <v>0</v>
      </c>
      <c r="G125" s="340">
        <f t="shared" si="55"/>
        <v>0</v>
      </c>
    </row>
    <row r="126" spans="1:7" x14ac:dyDescent="0.35">
      <c r="A126" s="336"/>
      <c r="B126" s="313">
        <f>+B125+1</f>
        <v>111</v>
      </c>
      <c r="C126" s="337">
        <f t="shared" ref="C126:C135" si="57">+C125-1</f>
        <v>-50</v>
      </c>
      <c r="D126" s="338">
        <f t="shared" ref="D126:D135" si="58">(D125-G125)*(C125&gt;1)</f>
        <v>0</v>
      </c>
      <c r="E126" s="339">
        <f t="shared" si="56"/>
        <v>0</v>
      </c>
      <c r="F126" s="310">
        <f t="shared" si="54"/>
        <v>0</v>
      </c>
      <c r="G126" s="340">
        <f t="shared" si="55"/>
        <v>0</v>
      </c>
    </row>
    <row r="127" spans="1:7" x14ac:dyDescent="0.35">
      <c r="A127" s="336"/>
      <c r="B127" s="313">
        <f t="shared" ref="B127:B135" si="59">+B126+1</f>
        <v>112</v>
      </c>
      <c r="C127" s="337">
        <f t="shared" si="57"/>
        <v>-51</v>
      </c>
      <c r="D127" s="338">
        <f t="shared" si="58"/>
        <v>0</v>
      </c>
      <c r="E127" s="339">
        <f t="shared" si="56"/>
        <v>0</v>
      </c>
      <c r="F127" s="310">
        <f t="shared" si="54"/>
        <v>0</v>
      </c>
      <c r="G127" s="340">
        <f t="shared" si="55"/>
        <v>0</v>
      </c>
    </row>
    <row r="128" spans="1:7" x14ac:dyDescent="0.35">
      <c r="A128" s="336"/>
      <c r="B128" s="313">
        <f t="shared" si="59"/>
        <v>113</v>
      </c>
      <c r="C128" s="337">
        <f t="shared" si="57"/>
        <v>-52</v>
      </c>
      <c r="D128" s="338">
        <f t="shared" si="58"/>
        <v>0</v>
      </c>
      <c r="E128" s="339">
        <f t="shared" si="56"/>
        <v>0</v>
      </c>
      <c r="F128" s="310">
        <f t="shared" si="54"/>
        <v>0</v>
      </c>
      <c r="G128" s="340">
        <f t="shared" si="55"/>
        <v>0</v>
      </c>
    </row>
    <row r="129" spans="1:7" x14ac:dyDescent="0.35">
      <c r="A129" s="336"/>
      <c r="B129" s="313">
        <f t="shared" si="59"/>
        <v>114</v>
      </c>
      <c r="C129" s="337">
        <f t="shared" si="57"/>
        <v>-53</v>
      </c>
      <c r="D129" s="338">
        <f t="shared" si="58"/>
        <v>0</v>
      </c>
      <c r="E129" s="339">
        <f t="shared" si="56"/>
        <v>0</v>
      </c>
      <c r="F129" s="310">
        <f t="shared" si="54"/>
        <v>0</v>
      </c>
      <c r="G129" s="340">
        <f t="shared" si="55"/>
        <v>0</v>
      </c>
    </row>
    <row r="130" spans="1:7" x14ac:dyDescent="0.35">
      <c r="A130" s="336"/>
      <c r="B130" s="313">
        <f t="shared" si="59"/>
        <v>115</v>
      </c>
      <c r="C130" s="337">
        <f t="shared" si="57"/>
        <v>-54</v>
      </c>
      <c r="D130" s="338">
        <f t="shared" si="58"/>
        <v>0</v>
      </c>
      <c r="E130" s="339">
        <f t="shared" si="56"/>
        <v>0</v>
      </c>
      <c r="F130" s="310">
        <f t="shared" si="54"/>
        <v>0</v>
      </c>
      <c r="G130" s="340">
        <f t="shared" si="55"/>
        <v>0</v>
      </c>
    </row>
    <row r="131" spans="1:7" x14ac:dyDescent="0.35">
      <c r="A131" s="336"/>
      <c r="B131" s="313">
        <f t="shared" si="59"/>
        <v>116</v>
      </c>
      <c r="C131" s="337">
        <f t="shared" si="57"/>
        <v>-55</v>
      </c>
      <c r="D131" s="338">
        <f t="shared" si="58"/>
        <v>0</v>
      </c>
      <c r="E131" s="339">
        <f t="shared" si="56"/>
        <v>0</v>
      </c>
      <c r="F131" s="310">
        <f t="shared" si="54"/>
        <v>0</v>
      </c>
      <c r="G131" s="340">
        <f t="shared" si="55"/>
        <v>0</v>
      </c>
    </row>
    <row r="132" spans="1:7" x14ac:dyDescent="0.35">
      <c r="A132" s="336"/>
      <c r="B132" s="313">
        <f t="shared" si="59"/>
        <v>117</v>
      </c>
      <c r="C132" s="337">
        <f t="shared" si="57"/>
        <v>-56</v>
      </c>
      <c r="D132" s="338">
        <f t="shared" si="58"/>
        <v>0</v>
      </c>
      <c r="E132" s="339">
        <f t="shared" si="56"/>
        <v>0</v>
      </c>
      <c r="F132" s="310">
        <f t="shared" si="54"/>
        <v>0</v>
      </c>
      <c r="G132" s="340">
        <f t="shared" si="55"/>
        <v>0</v>
      </c>
    </row>
    <row r="133" spans="1:7" x14ac:dyDescent="0.35">
      <c r="A133" s="336"/>
      <c r="B133" s="313">
        <f t="shared" si="59"/>
        <v>118</v>
      </c>
      <c r="C133" s="337">
        <f t="shared" si="57"/>
        <v>-57</v>
      </c>
      <c r="D133" s="338">
        <f t="shared" si="58"/>
        <v>0</v>
      </c>
      <c r="E133" s="339">
        <f t="shared" si="56"/>
        <v>0</v>
      </c>
      <c r="F133" s="310">
        <f t="shared" si="54"/>
        <v>0</v>
      </c>
      <c r="G133" s="340">
        <f t="shared" si="55"/>
        <v>0</v>
      </c>
    </row>
    <row r="134" spans="1:7" x14ac:dyDescent="0.35">
      <c r="A134" s="336"/>
      <c r="B134" s="313">
        <f t="shared" si="59"/>
        <v>119</v>
      </c>
      <c r="C134" s="337">
        <f t="shared" si="57"/>
        <v>-58</v>
      </c>
      <c r="D134" s="338">
        <f t="shared" si="58"/>
        <v>0</v>
      </c>
      <c r="E134" s="339">
        <f t="shared" si="56"/>
        <v>0</v>
      </c>
      <c r="F134" s="310">
        <f t="shared" si="54"/>
        <v>0</v>
      </c>
      <c r="G134" s="340">
        <f t="shared" si="55"/>
        <v>0</v>
      </c>
    </row>
    <row r="135" spans="1:7" x14ac:dyDescent="0.35">
      <c r="A135" s="336"/>
      <c r="B135" s="313">
        <f t="shared" si="59"/>
        <v>120</v>
      </c>
      <c r="C135" s="337">
        <f t="shared" si="57"/>
        <v>-59</v>
      </c>
      <c r="D135" s="338">
        <f t="shared" si="58"/>
        <v>0</v>
      </c>
      <c r="E135" s="339">
        <f t="shared" si="56"/>
        <v>0</v>
      </c>
      <c r="F135" s="310">
        <f t="shared" si="54"/>
        <v>0</v>
      </c>
      <c r="G135" s="340">
        <f t="shared" si="55"/>
        <v>0</v>
      </c>
    </row>
    <row r="136" spans="1:7" x14ac:dyDescent="0.35">
      <c r="A136" s="336">
        <f>+A123+1</f>
        <v>2025</v>
      </c>
      <c r="B136" s="915" t="s">
        <v>15</v>
      </c>
      <c r="C136" s="915"/>
      <c r="D136" s="915"/>
      <c r="E136" s="341">
        <f>SUM(E124:E135)</f>
        <v>0</v>
      </c>
      <c r="F136" s="342">
        <f>SUM(F124:F135)</f>
        <v>0</v>
      </c>
      <c r="G136" s="343">
        <f>SUM(G124:G135)</f>
        <v>0</v>
      </c>
    </row>
    <row r="137" spans="1:7" x14ac:dyDescent="0.35">
      <c r="A137" s="336"/>
      <c r="B137" s="313">
        <f>+B135+1</f>
        <v>121</v>
      </c>
      <c r="C137" s="337">
        <f>+C135-1</f>
        <v>-60</v>
      </c>
      <c r="D137" s="338">
        <f>(D135-G135)*(C135&gt;1)</f>
        <v>0</v>
      </c>
      <c r="E137" s="339">
        <f>IF(ISERR(PMT($D$2/100/12,C137,-D137)),0,PMT($D$2/100/12,C137,-D137))</f>
        <v>0</v>
      </c>
      <c r="F137" s="310">
        <f t="shared" ref="F137:F148" si="60">IF(ISERR(+D137*$D$2/12/100)=1,0,D137*$D$2/12/100)</f>
        <v>0</v>
      </c>
      <c r="G137" s="340">
        <f t="shared" ref="G137:G148" si="61">IF(ISERR(+E137-F137)=1,0,E137-F137)</f>
        <v>0</v>
      </c>
    </row>
    <row r="138" spans="1:7" x14ac:dyDescent="0.35">
      <c r="A138" s="336"/>
      <c r="B138" s="313">
        <f>+B137+1</f>
        <v>122</v>
      </c>
      <c r="C138" s="337">
        <f>+C137-1</f>
        <v>-61</v>
      </c>
      <c r="D138" s="338">
        <f>(D137-G137)*(C137&gt;1)</f>
        <v>0</v>
      </c>
      <c r="E138" s="339">
        <f t="shared" ref="E138:E148" si="62">IF(ISERR(PMT($D$2/100/12,C138,-D138)),0,PMT($D$2/100/12,C138,-D138))</f>
        <v>0</v>
      </c>
      <c r="F138" s="310">
        <f t="shared" si="60"/>
        <v>0</v>
      </c>
      <c r="G138" s="340">
        <f t="shared" si="61"/>
        <v>0</v>
      </c>
    </row>
    <row r="139" spans="1:7" x14ac:dyDescent="0.35">
      <c r="A139" s="336"/>
      <c r="B139" s="313">
        <f>+B138+1</f>
        <v>123</v>
      </c>
      <c r="C139" s="337">
        <f t="shared" ref="C139:C148" si="63">+C138-1</f>
        <v>-62</v>
      </c>
      <c r="D139" s="338">
        <f t="shared" ref="D139:D148" si="64">(D138-G138)*(C138&gt;1)</f>
        <v>0</v>
      </c>
      <c r="E139" s="339">
        <f t="shared" si="62"/>
        <v>0</v>
      </c>
      <c r="F139" s="310">
        <f t="shared" si="60"/>
        <v>0</v>
      </c>
      <c r="G139" s="340">
        <f t="shared" si="61"/>
        <v>0</v>
      </c>
    </row>
    <row r="140" spans="1:7" x14ac:dyDescent="0.35">
      <c r="A140" s="336"/>
      <c r="B140" s="313">
        <f t="shared" ref="B140:B148" si="65">+B139+1</f>
        <v>124</v>
      </c>
      <c r="C140" s="337">
        <f t="shared" si="63"/>
        <v>-63</v>
      </c>
      <c r="D140" s="338">
        <f t="shared" si="64"/>
        <v>0</v>
      </c>
      <c r="E140" s="339">
        <f t="shared" si="62"/>
        <v>0</v>
      </c>
      <c r="F140" s="310">
        <f t="shared" si="60"/>
        <v>0</v>
      </c>
      <c r="G140" s="340">
        <f t="shared" si="61"/>
        <v>0</v>
      </c>
    </row>
    <row r="141" spans="1:7" x14ac:dyDescent="0.35">
      <c r="A141" s="336"/>
      <c r="B141" s="313">
        <f t="shared" si="65"/>
        <v>125</v>
      </c>
      <c r="C141" s="337">
        <f t="shared" si="63"/>
        <v>-64</v>
      </c>
      <c r="D141" s="338">
        <f t="shared" si="64"/>
        <v>0</v>
      </c>
      <c r="E141" s="339">
        <f t="shared" si="62"/>
        <v>0</v>
      </c>
      <c r="F141" s="310">
        <f t="shared" si="60"/>
        <v>0</v>
      </c>
      <c r="G141" s="340">
        <f t="shared" si="61"/>
        <v>0</v>
      </c>
    </row>
    <row r="142" spans="1:7" x14ac:dyDescent="0.35">
      <c r="A142" s="336"/>
      <c r="B142" s="313">
        <f t="shared" si="65"/>
        <v>126</v>
      </c>
      <c r="C142" s="337">
        <f t="shared" si="63"/>
        <v>-65</v>
      </c>
      <c r="D142" s="338">
        <f t="shared" si="64"/>
        <v>0</v>
      </c>
      <c r="E142" s="339">
        <f t="shared" si="62"/>
        <v>0</v>
      </c>
      <c r="F142" s="310">
        <f t="shared" si="60"/>
        <v>0</v>
      </c>
      <c r="G142" s="340">
        <f t="shared" si="61"/>
        <v>0</v>
      </c>
    </row>
    <row r="143" spans="1:7" x14ac:dyDescent="0.35">
      <c r="A143" s="336"/>
      <c r="B143" s="313">
        <f t="shared" si="65"/>
        <v>127</v>
      </c>
      <c r="C143" s="337">
        <f t="shared" si="63"/>
        <v>-66</v>
      </c>
      <c r="D143" s="338">
        <f t="shared" si="64"/>
        <v>0</v>
      </c>
      <c r="E143" s="339">
        <f t="shared" si="62"/>
        <v>0</v>
      </c>
      <c r="F143" s="310">
        <f t="shared" si="60"/>
        <v>0</v>
      </c>
      <c r="G143" s="340">
        <f t="shared" si="61"/>
        <v>0</v>
      </c>
    </row>
    <row r="144" spans="1:7" x14ac:dyDescent="0.35">
      <c r="A144" s="336"/>
      <c r="B144" s="313">
        <f t="shared" si="65"/>
        <v>128</v>
      </c>
      <c r="C144" s="337">
        <f t="shared" si="63"/>
        <v>-67</v>
      </c>
      <c r="D144" s="338">
        <f t="shared" si="64"/>
        <v>0</v>
      </c>
      <c r="E144" s="339">
        <f t="shared" si="62"/>
        <v>0</v>
      </c>
      <c r="F144" s="310">
        <f t="shared" si="60"/>
        <v>0</v>
      </c>
      <c r="G144" s="340">
        <f t="shared" si="61"/>
        <v>0</v>
      </c>
    </row>
    <row r="145" spans="1:7" x14ac:dyDescent="0.35">
      <c r="A145" s="336"/>
      <c r="B145" s="313">
        <f t="shared" si="65"/>
        <v>129</v>
      </c>
      <c r="C145" s="337">
        <f t="shared" si="63"/>
        <v>-68</v>
      </c>
      <c r="D145" s="338">
        <f t="shared" si="64"/>
        <v>0</v>
      </c>
      <c r="E145" s="339">
        <f t="shared" si="62"/>
        <v>0</v>
      </c>
      <c r="F145" s="310">
        <f t="shared" si="60"/>
        <v>0</v>
      </c>
      <c r="G145" s="340">
        <f t="shared" si="61"/>
        <v>0</v>
      </c>
    </row>
    <row r="146" spans="1:7" x14ac:dyDescent="0.35">
      <c r="A146" s="336"/>
      <c r="B146" s="313">
        <f t="shared" si="65"/>
        <v>130</v>
      </c>
      <c r="C146" s="337">
        <f t="shared" si="63"/>
        <v>-69</v>
      </c>
      <c r="D146" s="338">
        <f t="shared" si="64"/>
        <v>0</v>
      </c>
      <c r="E146" s="339">
        <f t="shared" si="62"/>
        <v>0</v>
      </c>
      <c r="F146" s="310">
        <f t="shared" si="60"/>
        <v>0</v>
      </c>
      <c r="G146" s="340">
        <f t="shared" si="61"/>
        <v>0</v>
      </c>
    </row>
    <row r="147" spans="1:7" x14ac:dyDescent="0.35">
      <c r="A147" s="336"/>
      <c r="B147" s="313">
        <f t="shared" si="65"/>
        <v>131</v>
      </c>
      <c r="C147" s="337">
        <f t="shared" si="63"/>
        <v>-70</v>
      </c>
      <c r="D147" s="338">
        <f t="shared" si="64"/>
        <v>0</v>
      </c>
      <c r="E147" s="339">
        <f t="shared" si="62"/>
        <v>0</v>
      </c>
      <c r="F147" s="310">
        <f t="shared" si="60"/>
        <v>0</v>
      </c>
      <c r="G147" s="340">
        <f t="shared" si="61"/>
        <v>0</v>
      </c>
    </row>
    <row r="148" spans="1:7" x14ac:dyDescent="0.35">
      <c r="A148" s="336"/>
      <c r="B148" s="313">
        <f t="shared" si="65"/>
        <v>132</v>
      </c>
      <c r="C148" s="337">
        <f t="shared" si="63"/>
        <v>-71</v>
      </c>
      <c r="D148" s="338">
        <f t="shared" si="64"/>
        <v>0</v>
      </c>
      <c r="E148" s="339">
        <f t="shared" si="62"/>
        <v>0</v>
      </c>
      <c r="F148" s="310">
        <f t="shared" si="60"/>
        <v>0</v>
      </c>
      <c r="G148" s="340">
        <f t="shared" si="61"/>
        <v>0</v>
      </c>
    </row>
    <row r="149" spans="1:7" x14ac:dyDescent="0.35">
      <c r="A149" s="336">
        <f>+A136+1</f>
        <v>2026</v>
      </c>
      <c r="B149" s="915" t="s">
        <v>15</v>
      </c>
      <c r="C149" s="915"/>
      <c r="D149" s="915"/>
      <c r="E149" s="341">
        <f>SUM(E137:E148)</f>
        <v>0</v>
      </c>
      <c r="F149" s="342">
        <f>SUM(F137:F148)</f>
        <v>0</v>
      </c>
      <c r="G149" s="343">
        <f>SUM(G137:G148)</f>
        <v>0</v>
      </c>
    </row>
    <row r="150" spans="1:7" x14ac:dyDescent="0.35">
      <c r="A150" s="336"/>
      <c r="B150" s="313">
        <f>+B148+1</f>
        <v>133</v>
      </c>
      <c r="C150" s="337">
        <f>+C148-1</f>
        <v>-72</v>
      </c>
      <c r="D150" s="338">
        <f>(D148-G148)*(C148&gt;1)</f>
        <v>0</v>
      </c>
      <c r="E150" s="339">
        <f>IF(ISERR(PMT($D$2/100/12,C150,-D150)),0,PMT($D$2/100/12,C150,-D150))</f>
        <v>0</v>
      </c>
      <c r="F150" s="310">
        <f t="shared" ref="F150:F161" si="66">IF(ISERR(+D150*$D$2/12/100)=1,0,D150*$D$2/12/100)</f>
        <v>0</v>
      </c>
      <c r="G150" s="340">
        <f t="shared" ref="G150:G161" si="67">IF(ISERR(+E150-F150)=1,0,E150-F150)</f>
        <v>0</v>
      </c>
    </row>
    <row r="151" spans="1:7" x14ac:dyDescent="0.35">
      <c r="A151" s="336"/>
      <c r="B151" s="313">
        <f>+B150+1</f>
        <v>134</v>
      </c>
      <c r="C151" s="337">
        <f>+C150-1</f>
        <v>-73</v>
      </c>
      <c r="D151" s="338">
        <f>(D150-G150)*(C150&gt;1)</f>
        <v>0</v>
      </c>
      <c r="E151" s="339">
        <f t="shared" ref="E151:E161" si="68">IF(ISERR(PMT($D$2/100/12,C151,-D151)),0,PMT($D$2/100/12,C151,-D151))</f>
        <v>0</v>
      </c>
      <c r="F151" s="310">
        <f t="shared" si="66"/>
        <v>0</v>
      </c>
      <c r="G151" s="340">
        <f t="shared" si="67"/>
        <v>0</v>
      </c>
    </row>
    <row r="152" spans="1:7" x14ac:dyDescent="0.35">
      <c r="A152" s="336"/>
      <c r="B152" s="313">
        <f>+B151+1</f>
        <v>135</v>
      </c>
      <c r="C152" s="337">
        <f t="shared" ref="C152:C161" si="69">+C151-1</f>
        <v>-74</v>
      </c>
      <c r="D152" s="338">
        <f t="shared" ref="D152:D161" si="70">(D151-G151)*(C151&gt;1)</f>
        <v>0</v>
      </c>
      <c r="E152" s="339">
        <f t="shared" si="68"/>
        <v>0</v>
      </c>
      <c r="F152" s="310">
        <f t="shared" si="66"/>
        <v>0</v>
      </c>
      <c r="G152" s="340">
        <f t="shared" si="67"/>
        <v>0</v>
      </c>
    </row>
    <row r="153" spans="1:7" x14ac:dyDescent="0.35">
      <c r="A153" s="336"/>
      <c r="B153" s="313">
        <f t="shared" ref="B153:B161" si="71">+B152+1</f>
        <v>136</v>
      </c>
      <c r="C153" s="337">
        <f t="shared" si="69"/>
        <v>-75</v>
      </c>
      <c r="D153" s="338">
        <f t="shared" si="70"/>
        <v>0</v>
      </c>
      <c r="E153" s="339">
        <f t="shared" si="68"/>
        <v>0</v>
      </c>
      <c r="F153" s="310">
        <f t="shared" si="66"/>
        <v>0</v>
      </c>
      <c r="G153" s="340">
        <f t="shared" si="67"/>
        <v>0</v>
      </c>
    </row>
    <row r="154" spans="1:7" x14ac:dyDescent="0.35">
      <c r="A154" s="336"/>
      <c r="B154" s="313">
        <f t="shared" si="71"/>
        <v>137</v>
      </c>
      <c r="C154" s="337">
        <f t="shared" si="69"/>
        <v>-76</v>
      </c>
      <c r="D154" s="338">
        <f t="shared" si="70"/>
        <v>0</v>
      </c>
      <c r="E154" s="339">
        <f t="shared" si="68"/>
        <v>0</v>
      </c>
      <c r="F154" s="310">
        <f t="shared" si="66"/>
        <v>0</v>
      </c>
      <c r="G154" s="340">
        <f t="shared" si="67"/>
        <v>0</v>
      </c>
    </row>
    <row r="155" spans="1:7" x14ac:dyDescent="0.35">
      <c r="A155" s="336"/>
      <c r="B155" s="313">
        <f t="shared" si="71"/>
        <v>138</v>
      </c>
      <c r="C155" s="337">
        <f t="shared" si="69"/>
        <v>-77</v>
      </c>
      <c r="D155" s="338">
        <f t="shared" si="70"/>
        <v>0</v>
      </c>
      <c r="E155" s="339">
        <f t="shared" si="68"/>
        <v>0</v>
      </c>
      <c r="F155" s="310">
        <f t="shared" si="66"/>
        <v>0</v>
      </c>
      <c r="G155" s="340">
        <f t="shared" si="67"/>
        <v>0</v>
      </c>
    </row>
    <row r="156" spans="1:7" x14ac:dyDescent="0.35">
      <c r="A156" s="336"/>
      <c r="B156" s="313">
        <f t="shared" si="71"/>
        <v>139</v>
      </c>
      <c r="C156" s="337">
        <f t="shared" si="69"/>
        <v>-78</v>
      </c>
      <c r="D156" s="338">
        <f t="shared" si="70"/>
        <v>0</v>
      </c>
      <c r="E156" s="339">
        <f t="shared" si="68"/>
        <v>0</v>
      </c>
      <c r="F156" s="310">
        <f t="shared" si="66"/>
        <v>0</v>
      </c>
      <c r="G156" s="340">
        <f t="shared" si="67"/>
        <v>0</v>
      </c>
    </row>
    <row r="157" spans="1:7" x14ac:dyDescent="0.35">
      <c r="A157" s="336"/>
      <c r="B157" s="313">
        <f t="shared" si="71"/>
        <v>140</v>
      </c>
      <c r="C157" s="337">
        <f t="shared" si="69"/>
        <v>-79</v>
      </c>
      <c r="D157" s="338">
        <f t="shared" si="70"/>
        <v>0</v>
      </c>
      <c r="E157" s="339">
        <f t="shared" si="68"/>
        <v>0</v>
      </c>
      <c r="F157" s="310">
        <f t="shared" si="66"/>
        <v>0</v>
      </c>
      <c r="G157" s="340">
        <f t="shared" si="67"/>
        <v>0</v>
      </c>
    </row>
    <row r="158" spans="1:7" x14ac:dyDescent="0.35">
      <c r="A158" s="336"/>
      <c r="B158" s="313">
        <f t="shared" si="71"/>
        <v>141</v>
      </c>
      <c r="C158" s="337">
        <f t="shared" si="69"/>
        <v>-80</v>
      </c>
      <c r="D158" s="338">
        <f t="shared" si="70"/>
        <v>0</v>
      </c>
      <c r="E158" s="339">
        <f t="shared" si="68"/>
        <v>0</v>
      </c>
      <c r="F158" s="310">
        <f t="shared" si="66"/>
        <v>0</v>
      </c>
      <c r="G158" s="340">
        <f t="shared" si="67"/>
        <v>0</v>
      </c>
    </row>
    <row r="159" spans="1:7" x14ac:dyDescent="0.35">
      <c r="A159" s="336"/>
      <c r="B159" s="313">
        <f t="shared" si="71"/>
        <v>142</v>
      </c>
      <c r="C159" s="337">
        <f t="shared" si="69"/>
        <v>-81</v>
      </c>
      <c r="D159" s="338">
        <f t="shared" si="70"/>
        <v>0</v>
      </c>
      <c r="E159" s="339">
        <f t="shared" si="68"/>
        <v>0</v>
      </c>
      <c r="F159" s="310">
        <f t="shared" si="66"/>
        <v>0</v>
      </c>
      <c r="G159" s="340">
        <f t="shared" si="67"/>
        <v>0</v>
      </c>
    </row>
    <row r="160" spans="1:7" x14ac:dyDescent="0.35">
      <c r="A160" s="336"/>
      <c r="B160" s="313">
        <f t="shared" si="71"/>
        <v>143</v>
      </c>
      <c r="C160" s="337">
        <f t="shared" si="69"/>
        <v>-82</v>
      </c>
      <c r="D160" s="338">
        <f t="shared" si="70"/>
        <v>0</v>
      </c>
      <c r="E160" s="339">
        <f t="shared" si="68"/>
        <v>0</v>
      </c>
      <c r="F160" s="310">
        <f t="shared" si="66"/>
        <v>0</v>
      </c>
      <c r="G160" s="340">
        <f t="shared" si="67"/>
        <v>0</v>
      </c>
    </row>
    <row r="161" spans="1:7" x14ac:dyDescent="0.35">
      <c r="A161" s="336"/>
      <c r="B161" s="313">
        <f t="shared" si="71"/>
        <v>144</v>
      </c>
      <c r="C161" s="337">
        <f t="shared" si="69"/>
        <v>-83</v>
      </c>
      <c r="D161" s="338">
        <f t="shared" si="70"/>
        <v>0</v>
      </c>
      <c r="E161" s="339">
        <f t="shared" si="68"/>
        <v>0</v>
      </c>
      <c r="F161" s="310">
        <f t="shared" si="66"/>
        <v>0</v>
      </c>
      <c r="G161" s="340">
        <f t="shared" si="67"/>
        <v>0</v>
      </c>
    </row>
    <row r="162" spans="1:7" x14ac:dyDescent="0.35">
      <c r="A162" s="336">
        <f>+A149+1</f>
        <v>2027</v>
      </c>
      <c r="B162" s="915" t="s">
        <v>15</v>
      </c>
      <c r="C162" s="915"/>
      <c r="D162" s="915"/>
      <c r="E162" s="341">
        <f>SUM(E150:E161)</f>
        <v>0</v>
      </c>
      <c r="F162" s="342">
        <f>SUM(F150:F161)</f>
        <v>0</v>
      </c>
      <c r="G162" s="343">
        <f>SUM(G150:G161)</f>
        <v>0</v>
      </c>
    </row>
    <row r="163" spans="1:7" x14ac:dyDescent="0.35">
      <c r="A163" s="336"/>
      <c r="B163" s="313">
        <f>+B161+1</f>
        <v>145</v>
      </c>
      <c r="C163" s="337">
        <f>+C161-1</f>
        <v>-84</v>
      </c>
      <c r="D163" s="338">
        <f>(D161-G161)*(C161&gt;1)</f>
        <v>0</v>
      </c>
      <c r="E163" s="339">
        <f>IF(ISERR(PMT($D$2/100/12,C163,-D163)),0,PMT($D$2/100/12,C163,-D163))</f>
        <v>0</v>
      </c>
      <c r="F163" s="310">
        <f t="shared" ref="F163:F174" si="72">IF(ISERR(+D163*$D$2/12/100)=1,0,D163*$D$2/12/100)</f>
        <v>0</v>
      </c>
      <c r="G163" s="340">
        <f t="shared" ref="G163:G174" si="73">IF(ISERR(+E163-F163)=1,0,E163-F163)</f>
        <v>0</v>
      </c>
    </row>
    <row r="164" spans="1:7" x14ac:dyDescent="0.35">
      <c r="A164" s="336"/>
      <c r="B164" s="313">
        <f>+B163+1</f>
        <v>146</v>
      </c>
      <c r="C164" s="337">
        <f>+C163-1</f>
        <v>-85</v>
      </c>
      <c r="D164" s="338">
        <f>(D163-G163)*(C163&gt;1)</f>
        <v>0</v>
      </c>
      <c r="E164" s="339">
        <f t="shared" ref="E164:E174" si="74">IF(ISERR(PMT($D$2/100/12,C164,-D164)),0,PMT($D$2/100/12,C164,-D164))</f>
        <v>0</v>
      </c>
      <c r="F164" s="310">
        <f t="shared" si="72"/>
        <v>0</v>
      </c>
      <c r="G164" s="340">
        <f t="shared" si="73"/>
        <v>0</v>
      </c>
    </row>
    <row r="165" spans="1:7" x14ac:dyDescent="0.35">
      <c r="A165" s="336"/>
      <c r="B165" s="313">
        <f>+B164+1</f>
        <v>147</v>
      </c>
      <c r="C165" s="337">
        <f t="shared" ref="C165:C174" si="75">+C164-1</f>
        <v>-86</v>
      </c>
      <c r="D165" s="338">
        <f t="shared" ref="D165:D174" si="76">(D164-G164)*(C164&gt;1)</f>
        <v>0</v>
      </c>
      <c r="E165" s="339">
        <f t="shared" si="74"/>
        <v>0</v>
      </c>
      <c r="F165" s="310">
        <f t="shared" si="72"/>
        <v>0</v>
      </c>
      <c r="G165" s="340">
        <f t="shared" si="73"/>
        <v>0</v>
      </c>
    </row>
    <row r="166" spans="1:7" x14ac:dyDescent="0.35">
      <c r="A166" s="336"/>
      <c r="B166" s="313">
        <f t="shared" ref="B166:B174" si="77">+B165+1</f>
        <v>148</v>
      </c>
      <c r="C166" s="337">
        <f t="shared" si="75"/>
        <v>-87</v>
      </c>
      <c r="D166" s="338">
        <f t="shared" si="76"/>
        <v>0</v>
      </c>
      <c r="E166" s="339">
        <f t="shared" si="74"/>
        <v>0</v>
      </c>
      <c r="F166" s="310">
        <f t="shared" si="72"/>
        <v>0</v>
      </c>
      <c r="G166" s="340">
        <f t="shared" si="73"/>
        <v>0</v>
      </c>
    </row>
    <row r="167" spans="1:7" x14ac:dyDescent="0.35">
      <c r="A167" s="336"/>
      <c r="B167" s="313">
        <f t="shared" si="77"/>
        <v>149</v>
      </c>
      <c r="C167" s="337">
        <f t="shared" si="75"/>
        <v>-88</v>
      </c>
      <c r="D167" s="338">
        <f t="shared" si="76"/>
        <v>0</v>
      </c>
      <c r="E167" s="339">
        <f t="shared" si="74"/>
        <v>0</v>
      </c>
      <c r="F167" s="310">
        <f t="shared" si="72"/>
        <v>0</v>
      </c>
      <c r="G167" s="340">
        <f t="shared" si="73"/>
        <v>0</v>
      </c>
    </row>
    <row r="168" spans="1:7" x14ac:dyDescent="0.35">
      <c r="A168" s="336"/>
      <c r="B168" s="313">
        <f t="shared" si="77"/>
        <v>150</v>
      </c>
      <c r="C168" s="337">
        <f t="shared" si="75"/>
        <v>-89</v>
      </c>
      <c r="D168" s="338">
        <f t="shared" si="76"/>
        <v>0</v>
      </c>
      <c r="E168" s="339">
        <f t="shared" si="74"/>
        <v>0</v>
      </c>
      <c r="F168" s="310">
        <f t="shared" si="72"/>
        <v>0</v>
      </c>
      <c r="G168" s="340">
        <f t="shared" si="73"/>
        <v>0</v>
      </c>
    </row>
    <row r="169" spans="1:7" x14ac:dyDescent="0.35">
      <c r="A169" s="336"/>
      <c r="B169" s="313">
        <f t="shared" si="77"/>
        <v>151</v>
      </c>
      <c r="C169" s="337">
        <f t="shared" si="75"/>
        <v>-90</v>
      </c>
      <c r="D169" s="338">
        <f t="shared" si="76"/>
        <v>0</v>
      </c>
      <c r="E169" s="339">
        <f t="shared" si="74"/>
        <v>0</v>
      </c>
      <c r="F169" s="310">
        <f t="shared" si="72"/>
        <v>0</v>
      </c>
      <c r="G169" s="340">
        <f t="shared" si="73"/>
        <v>0</v>
      </c>
    </row>
    <row r="170" spans="1:7" x14ac:dyDescent="0.35">
      <c r="A170" s="336"/>
      <c r="B170" s="313">
        <f t="shared" si="77"/>
        <v>152</v>
      </c>
      <c r="C170" s="337">
        <f t="shared" si="75"/>
        <v>-91</v>
      </c>
      <c r="D170" s="338">
        <f t="shared" si="76"/>
        <v>0</v>
      </c>
      <c r="E170" s="339">
        <f t="shared" si="74"/>
        <v>0</v>
      </c>
      <c r="F170" s="310">
        <f t="shared" si="72"/>
        <v>0</v>
      </c>
      <c r="G170" s="340">
        <f t="shared" si="73"/>
        <v>0</v>
      </c>
    </row>
    <row r="171" spans="1:7" x14ac:dyDescent="0.35">
      <c r="A171" s="336"/>
      <c r="B171" s="313">
        <f t="shared" si="77"/>
        <v>153</v>
      </c>
      <c r="C171" s="337">
        <f t="shared" si="75"/>
        <v>-92</v>
      </c>
      <c r="D171" s="338">
        <f t="shared" si="76"/>
        <v>0</v>
      </c>
      <c r="E171" s="339">
        <f t="shared" si="74"/>
        <v>0</v>
      </c>
      <c r="F171" s="310">
        <f t="shared" si="72"/>
        <v>0</v>
      </c>
      <c r="G171" s="340">
        <f t="shared" si="73"/>
        <v>0</v>
      </c>
    </row>
    <row r="172" spans="1:7" x14ac:dyDescent="0.35">
      <c r="A172" s="336"/>
      <c r="B172" s="313">
        <f t="shared" si="77"/>
        <v>154</v>
      </c>
      <c r="C172" s="337">
        <f t="shared" si="75"/>
        <v>-93</v>
      </c>
      <c r="D172" s="338">
        <f t="shared" si="76"/>
        <v>0</v>
      </c>
      <c r="E172" s="339">
        <f t="shared" si="74"/>
        <v>0</v>
      </c>
      <c r="F172" s="310">
        <f t="shared" si="72"/>
        <v>0</v>
      </c>
      <c r="G172" s="340">
        <f t="shared" si="73"/>
        <v>0</v>
      </c>
    </row>
    <row r="173" spans="1:7" x14ac:dyDescent="0.35">
      <c r="A173" s="336"/>
      <c r="B173" s="313">
        <f t="shared" si="77"/>
        <v>155</v>
      </c>
      <c r="C173" s="337">
        <f t="shared" si="75"/>
        <v>-94</v>
      </c>
      <c r="D173" s="338">
        <f t="shared" si="76"/>
        <v>0</v>
      </c>
      <c r="E173" s="339">
        <f t="shared" si="74"/>
        <v>0</v>
      </c>
      <c r="F173" s="310">
        <f t="shared" si="72"/>
        <v>0</v>
      </c>
      <c r="G173" s="340">
        <f t="shared" si="73"/>
        <v>0</v>
      </c>
    </row>
    <row r="174" spans="1:7" x14ac:dyDescent="0.35">
      <c r="A174" s="336"/>
      <c r="B174" s="313">
        <f t="shared" si="77"/>
        <v>156</v>
      </c>
      <c r="C174" s="337">
        <f t="shared" si="75"/>
        <v>-95</v>
      </c>
      <c r="D174" s="338">
        <f t="shared" si="76"/>
        <v>0</v>
      </c>
      <c r="E174" s="339">
        <f t="shared" si="74"/>
        <v>0</v>
      </c>
      <c r="F174" s="310">
        <f t="shared" si="72"/>
        <v>0</v>
      </c>
      <c r="G174" s="340">
        <f t="shared" si="73"/>
        <v>0</v>
      </c>
    </row>
    <row r="175" spans="1:7" x14ac:dyDescent="0.35">
      <c r="A175" s="336">
        <f>+A162+1</f>
        <v>2028</v>
      </c>
      <c r="B175" s="915" t="s">
        <v>15</v>
      </c>
      <c r="C175" s="915"/>
      <c r="D175" s="915"/>
      <c r="E175" s="341">
        <f>SUM(E163:E174)</f>
        <v>0</v>
      </c>
      <c r="F175" s="342">
        <f>SUM(F163:F174)</f>
        <v>0</v>
      </c>
      <c r="G175" s="343">
        <f>SUM(G163:G174)</f>
        <v>0</v>
      </c>
    </row>
    <row r="176" spans="1:7" x14ac:dyDescent="0.35">
      <c r="A176" s="336"/>
      <c r="B176" s="313">
        <f>+B174+1</f>
        <v>157</v>
      </c>
      <c r="C176" s="337">
        <f>+C174-1</f>
        <v>-96</v>
      </c>
      <c r="D176" s="338">
        <f>(D174-G174)*(C174&gt;1)</f>
        <v>0</v>
      </c>
      <c r="E176" s="339">
        <f>IF(ISERR(PMT($D$2/100/12,C176,-D176)),0,PMT($D$2/100/12,C176,-D176))</f>
        <v>0</v>
      </c>
      <c r="F176" s="310">
        <f t="shared" ref="F176:F187" si="78">IF(ISERR(+D176*$D$2/12/100)=1,0,D176*$D$2/12/100)</f>
        <v>0</v>
      </c>
      <c r="G176" s="340">
        <f t="shared" ref="G176:G187" si="79">IF(ISERR(+E176-F176)=1,0,E176-F176)</f>
        <v>0</v>
      </c>
    </row>
    <row r="177" spans="1:7" x14ac:dyDescent="0.35">
      <c r="A177" s="336"/>
      <c r="B177" s="313">
        <f>+B176+1</f>
        <v>158</v>
      </c>
      <c r="C177" s="337">
        <f>+C176-1</f>
        <v>-97</v>
      </c>
      <c r="D177" s="338">
        <f>(D176-G176)*(C176&gt;1)</f>
        <v>0</v>
      </c>
      <c r="E177" s="339">
        <f t="shared" ref="E177:E187" si="80">IF(ISERR(PMT($D$2/100/12,C177,-D177)),0,PMT($D$2/100/12,C177,-D177))</f>
        <v>0</v>
      </c>
      <c r="F177" s="310">
        <f t="shared" si="78"/>
        <v>0</v>
      </c>
      <c r="G177" s="340">
        <f t="shared" si="79"/>
        <v>0</v>
      </c>
    </row>
    <row r="178" spans="1:7" x14ac:dyDescent="0.35">
      <c r="A178" s="336"/>
      <c r="B178" s="313">
        <f>+B177+1</f>
        <v>159</v>
      </c>
      <c r="C178" s="337">
        <f t="shared" ref="C178:C187" si="81">+C177-1</f>
        <v>-98</v>
      </c>
      <c r="D178" s="338">
        <f t="shared" ref="D178:D187" si="82">(D177-G177)*(C177&gt;1)</f>
        <v>0</v>
      </c>
      <c r="E178" s="339">
        <f t="shared" si="80"/>
        <v>0</v>
      </c>
      <c r="F178" s="310">
        <f t="shared" si="78"/>
        <v>0</v>
      </c>
      <c r="G178" s="340">
        <f t="shared" si="79"/>
        <v>0</v>
      </c>
    </row>
    <row r="179" spans="1:7" x14ac:dyDescent="0.35">
      <c r="A179" s="336"/>
      <c r="B179" s="313">
        <f t="shared" ref="B179:B187" si="83">+B178+1</f>
        <v>160</v>
      </c>
      <c r="C179" s="337">
        <f t="shared" si="81"/>
        <v>-99</v>
      </c>
      <c r="D179" s="338">
        <f t="shared" si="82"/>
        <v>0</v>
      </c>
      <c r="E179" s="339">
        <f t="shared" si="80"/>
        <v>0</v>
      </c>
      <c r="F179" s="310">
        <f t="shared" si="78"/>
        <v>0</v>
      </c>
      <c r="G179" s="340">
        <f t="shared" si="79"/>
        <v>0</v>
      </c>
    </row>
    <row r="180" spans="1:7" x14ac:dyDescent="0.35">
      <c r="A180" s="336"/>
      <c r="B180" s="313">
        <f t="shared" si="83"/>
        <v>161</v>
      </c>
      <c r="C180" s="337">
        <f t="shared" si="81"/>
        <v>-100</v>
      </c>
      <c r="D180" s="338">
        <f t="shared" si="82"/>
        <v>0</v>
      </c>
      <c r="E180" s="339">
        <f t="shared" si="80"/>
        <v>0</v>
      </c>
      <c r="F180" s="310">
        <f t="shared" si="78"/>
        <v>0</v>
      </c>
      <c r="G180" s="340">
        <f t="shared" si="79"/>
        <v>0</v>
      </c>
    </row>
    <row r="181" spans="1:7" x14ac:dyDescent="0.35">
      <c r="A181" s="336"/>
      <c r="B181" s="313">
        <f t="shared" si="83"/>
        <v>162</v>
      </c>
      <c r="C181" s="337">
        <f t="shared" si="81"/>
        <v>-101</v>
      </c>
      <c r="D181" s="338">
        <f t="shared" si="82"/>
        <v>0</v>
      </c>
      <c r="E181" s="339">
        <f t="shared" si="80"/>
        <v>0</v>
      </c>
      <c r="F181" s="310">
        <f t="shared" si="78"/>
        <v>0</v>
      </c>
      <c r="G181" s="340">
        <f t="shared" si="79"/>
        <v>0</v>
      </c>
    </row>
    <row r="182" spans="1:7" x14ac:dyDescent="0.35">
      <c r="A182" s="336"/>
      <c r="B182" s="313">
        <f t="shared" si="83"/>
        <v>163</v>
      </c>
      <c r="C182" s="337">
        <f t="shared" si="81"/>
        <v>-102</v>
      </c>
      <c r="D182" s="338">
        <f t="shared" si="82"/>
        <v>0</v>
      </c>
      <c r="E182" s="339">
        <f t="shared" si="80"/>
        <v>0</v>
      </c>
      <c r="F182" s="310">
        <f t="shared" si="78"/>
        <v>0</v>
      </c>
      <c r="G182" s="340">
        <f t="shared" si="79"/>
        <v>0</v>
      </c>
    </row>
    <row r="183" spans="1:7" x14ac:dyDescent="0.35">
      <c r="A183" s="336"/>
      <c r="B183" s="313">
        <f t="shared" si="83"/>
        <v>164</v>
      </c>
      <c r="C183" s="337">
        <f t="shared" si="81"/>
        <v>-103</v>
      </c>
      <c r="D183" s="338">
        <f t="shared" si="82"/>
        <v>0</v>
      </c>
      <c r="E183" s="339">
        <f t="shared" si="80"/>
        <v>0</v>
      </c>
      <c r="F183" s="310">
        <f t="shared" si="78"/>
        <v>0</v>
      </c>
      <c r="G183" s="340">
        <f t="shared" si="79"/>
        <v>0</v>
      </c>
    </row>
    <row r="184" spans="1:7" x14ac:dyDescent="0.35">
      <c r="A184" s="336"/>
      <c r="B184" s="313">
        <f t="shared" si="83"/>
        <v>165</v>
      </c>
      <c r="C184" s="337">
        <f t="shared" si="81"/>
        <v>-104</v>
      </c>
      <c r="D184" s="338">
        <f t="shared" si="82"/>
        <v>0</v>
      </c>
      <c r="E184" s="339">
        <f t="shared" si="80"/>
        <v>0</v>
      </c>
      <c r="F184" s="310">
        <f t="shared" si="78"/>
        <v>0</v>
      </c>
      <c r="G184" s="340">
        <f t="shared" si="79"/>
        <v>0</v>
      </c>
    </row>
    <row r="185" spans="1:7" x14ac:dyDescent="0.35">
      <c r="A185" s="336"/>
      <c r="B185" s="313">
        <f t="shared" si="83"/>
        <v>166</v>
      </c>
      <c r="C185" s="337">
        <f t="shared" si="81"/>
        <v>-105</v>
      </c>
      <c r="D185" s="338">
        <f t="shared" si="82"/>
        <v>0</v>
      </c>
      <c r="E185" s="339">
        <f t="shared" si="80"/>
        <v>0</v>
      </c>
      <c r="F185" s="310">
        <f t="shared" si="78"/>
        <v>0</v>
      </c>
      <c r="G185" s="340">
        <f t="shared" si="79"/>
        <v>0</v>
      </c>
    </row>
    <row r="186" spans="1:7" x14ac:dyDescent="0.35">
      <c r="A186" s="336"/>
      <c r="B186" s="313">
        <f t="shared" si="83"/>
        <v>167</v>
      </c>
      <c r="C186" s="337">
        <f t="shared" si="81"/>
        <v>-106</v>
      </c>
      <c r="D186" s="338">
        <f t="shared" si="82"/>
        <v>0</v>
      </c>
      <c r="E186" s="339">
        <f t="shared" si="80"/>
        <v>0</v>
      </c>
      <c r="F186" s="310">
        <f t="shared" si="78"/>
        <v>0</v>
      </c>
      <c r="G186" s="340">
        <f t="shared" si="79"/>
        <v>0</v>
      </c>
    </row>
    <row r="187" spans="1:7" x14ac:dyDescent="0.35">
      <c r="A187" s="336"/>
      <c r="B187" s="313">
        <f t="shared" si="83"/>
        <v>168</v>
      </c>
      <c r="C187" s="337">
        <f t="shared" si="81"/>
        <v>-107</v>
      </c>
      <c r="D187" s="338">
        <f t="shared" si="82"/>
        <v>0</v>
      </c>
      <c r="E187" s="339">
        <f t="shared" si="80"/>
        <v>0</v>
      </c>
      <c r="F187" s="310">
        <f t="shared" si="78"/>
        <v>0</v>
      </c>
      <c r="G187" s="340">
        <f t="shared" si="79"/>
        <v>0</v>
      </c>
    </row>
    <row r="188" spans="1:7" x14ac:dyDescent="0.35">
      <c r="A188" s="336">
        <f>+A175+1</f>
        <v>2029</v>
      </c>
      <c r="B188" s="915" t="s">
        <v>15</v>
      </c>
      <c r="C188" s="915"/>
      <c r="D188" s="915"/>
      <c r="E188" s="341">
        <f>SUM(E176:E187)</f>
        <v>0</v>
      </c>
      <c r="F188" s="342">
        <f>SUM(F176:F187)</f>
        <v>0</v>
      </c>
      <c r="G188" s="343">
        <f>SUM(G176:G187)</f>
        <v>0</v>
      </c>
    </row>
    <row r="189" spans="1:7" x14ac:dyDescent="0.35">
      <c r="A189" s="336"/>
      <c r="B189" s="313">
        <f>+B187+1</f>
        <v>169</v>
      </c>
      <c r="C189" s="337">
        <f>+C187-1</f>
        <v>-108</v>
      </c>
      <c r="D189" s="338">
        <f>(D187-G187)*(C187&gt;1)</f>
        <v>0</v>
      </c>
      <c r="E189" s="339">
        <f>IF(ISERR(PMT($D$2/100/12,C189,-D189)),0,PMT($D$2/100/12,C189,-D189))</f>
        <v>0</v>
      </c>
      <c r="F189" s="310">
        <f t="shared" ref="F189:F200" si="84">IF(ISERR(+D189*$D$2/12/100)=1,0,D189*$D$2/12/100)</f>
        <v>0</v>
      </c>
      <c r="G189" s="340">
        <f t="shared" ref="G189:G200" si="85">IF(ISERR(+E189-F189)=1,0,E189-F189)</f>
        <v>0</v>
      </c>
    </row>
    <row r="190" spans="1:7" x14ac:dyDescent="0.35">
      <c r="A190" s="336"/>
      <c r="B190" s="313">
        <f>+B189+1</f>
        <v>170</v>
      </c>
      <c r="C190" s="337">
        <f>+C189-1</f>
        <v>-109</v>
      </c>
      <c r="D190" s="338">
        <f>(D189-G189)*(C189&gt;1)</f>
        <v>0</v>
      </c>
      <c r="E190" s="339">
        <f t="shared" ref="E190:E200" si="86">IF(ISERR(PMT($D$2/100/12,C190,-D190)),0,PMT($D$2/100/12,C190,-D190))</f>
        <v>0</v>
      </c>
      <c r="F190" s="310">
        <f t="shared" si="84"/>
        <v>0</v>
      </c>
      <c r="G190" s="340">
        <f t="shared" si="85"/>
        <v>0</v>
      </c>
    </row>
    <row r="191" spans="1:7" x14ac:dyDescent="0.35">
      <c r="A191" s="336"/>
      <c r="B191" s="313">
        <f>+B190+1</f>
        <v>171</v>
      </c>
      <c r="C191" s="337">
        <f t="shared" ref="C191:C200" si="87">+C190-1</f>
        <v>-110</v>
      </c>
      <c r="D191" s="338">
        <f t="shared" ref="D191:D200" si="88">(D190-G190)*(C190&gt;1)</f>
        <v>0</v>
      </c>
      <c r="E191" s="339">
        <f t="shared" si="86"/>
        <v>0</v>
      </c>
      <c r="F191" s="310">
        <f t="shared" si="84"/>
        <v>0</v>
      </c>
      <c r="G191" s="340">
        <f t="shared" si="85"/>
        <v>0</v>
      </c>
    </row>
    <row r="192" spans="1:7" x14ac:dyDescent="0.35">
      <c r="A192" s="336"/>
      <c r="B192" s="313">
        <f t="shared" ref="B192:B200" si="89">+B191+1</f>
        <v>172</v>
      </c>
      <c r="C192" s="337">
        <f t="shared" si="87"/>
        <v>-111</v>
      </c>
      <c r="D192" s="338">
        <f t="shared" si="88"/>
        <v>0</v>
      </c>
      <c r="E192" s="339">
        <f t="shared" si="86"/>
        <v>0</v>
      </c>
      <c r="F192" s="310">
        <f t="shared" si="84"/>
        <v>0</v>
      </c>
      <c r="G192" s="340">
        <f t="shared" si="85"/>
        <v>0</v>
      </c>
    </row>
    <row r="193" spans="1:7" x14ac:dyDescent="0.35">
      <c r="A193" s="336"/>
      <c r="B193" s="313">
        <f t="shared" si="89"/>
        <v>173</v>
      </c>
      <c r="C193" s="337">
        <f t="shared" si="87"/>
        <v>-112</v>
      </c>
      <c r="D193" s="338">
        <f t="shared" si="88"/>
        <v>0</v>
      </c>
      <c r="E193" s="339">
        <f t="shared" si="86"/>
        <v>0</v>
      </c>
      <c r="F193" s="310">
        <f t="shared" si="84"/>
        <v>0</v>
      </c>
      <c r="G193" s="340">
        <f t="shared" si="85"/>
        <v>0</v>
      </c>
    </row>
    <row r="194" spans="1:7" x14ac:dyDescent="0.35">
      <c r="A194" s="336"/>
      <c r="B194" s="313">
        <f t="shared" si="89"/>
        <v>174</v>
      </c>
      <c r="C194" s="337">
        <f t="shared" si="87"/>
        <v>-113</v>
      </c>
      <c r="D194" s="338">
        <f t="shared" si="88"/>
        <v>0</v>
      </c>
      <c r="E194" s="339">
        <f t="shared" si="86"/>
        <v>0</v>
      </c>
      <c r="F194" s="310">
        <f t="shared" si="84"/>
        <v>0</v>
      </c>
      <c r="G194" s="340">
        <f t="shared" si="85"/>
        <v>0</v>
      </c>
    </row>
    <row r="195" spans="1:7" x14ac:dyDescent="0.35">
      <c r="A195" s="336"/>
      <c r="B195" s="313">
        <f t="shared" si="89"/>
        <v>175</v>
      </c>
      <c r="C195" s="337">
        <f t="shared" si="87"/>
        <v>-114</v>
      </c>
      <c r="D195" s="338">
        <f t="shared" si="88"/>
        <v>0</v>
      </c>
      <c r="E195" s="339">
        <f t="shared" si="86"/>
        <v>0</v>
      </c>
      <c r="F195" s="310">
        <f t="shared" si="84"/>
        <v>0</v>
      </c>
      <c r="G195" s="340">
        <f t="shared" si="85"/>
        <v>0</v>
      </c>
    </row>
    <row r="196" spans="1:7" x14ac:dyDescent="0.35">
      <c r="A196" s="336"/>
      <c r="B196" s="313">
        <f t="shared" si="89"/>
        <v>176</v>
      </c>
      <c r="C196" s="337">
        <f t="shared" si="87"/>
        <v>-115</v>
      </c>
      <c r="D196" s="338">
        <f t="shared" si="88"/>
        <v>0</v>
      </c>
      <c r="E196" s="339">
        <f t="shared" si="86"/>
        <v>0</v>
      </c>
      <c r="F196" s="310">
        <f t="shared" si="84"/>
        <v>0</v>
      </c>
      <c r="G196" s="340">
        <f t="shared" si="85"/>
        <v>0</v>
      </c>
    </row>
    <row r="197" spans="1:7" x14ac:dyDescent="0.35">
      <c r="A197" s="336"/>
      <c r="B197" s="313">
        <f t="shared" si="89"/>
        <v>177</v>
      </c>
      <c r="C197" s="337">
        <f t="shared" si="87"/>
        <v>-116</v>
      </c>
      <c r="D197" s="338">
        <f t="shared" si="88"/>
        <v>0</v>
      </c>
      <c r="E197" s="339">
        <f t="shared" si="86"/>
        <v>0</v>
      </c>
      <c r="F197" s="310">
        <f t="shared" si="84"/>
        <v>0</v>
      </c>
      <c r="G197" s="340">
        <f t="shared" si="85"/>
        <v>0</v>
      </c>
    </row>
    <row r="198" spans="1:7" x14ac:dyDescent="0.35">
      <c r="A198" s="336"/>
      <c r="B198" s="313">
        <f t="shared" si="89"/>
        <v>178</v>
      </c>
      <c r="C198" s="337">
        <f t="shared" si="87"/>
        <v>-117</v>
      </c>
      <c r="D198" s="338">
        <f t="shared" si="88"/>
        <v>0</v>
      </c>
      <c r="E198" s="339">
        <f t="shared" si="86"/>
        <v>0</v>
      </c>
      <c r="F198" s="310">
        <f t="shared" si="84"/>
        <v>0</v>
      </c>
      <c r="G198" s="340">
        <f t="shared" si="85"/>
        <v>0</v>
      </c>
    </row>
    <row r="199" spans="1:7" x14ac:dyDescent="0.35">
      <c r="A199" s="336"/>
      <c r="B199" s="313">
        <f t="shared" si="89"/>
        <v>179</v>
      </c>
      <c r="C199" s="337">
        <f t="shared" si="87"/>
        <v>-118</v>
      </c>
      <c r="D199" s="338">
        <f t="shared" si="88"/>
        <v>0</v>
      </c>
      <c r="E199" s="339">
        <f t="shared" si="86"/>
        <v>0</v>
      </c>
      <c r="F199" s="310">
        <f t="shared" si="84"/>
        <v>0</v>
      </c>
      <c r="G199" s="340">
        <f t="shared" si="85"/>
        <v>0</v>
      </c>
    </row>
    <row r="200" spans="1:7" x14ac:dyDescent="0.35">
      <c r="A200" s="336"/>
      <c r="B200" s="313">
        <f t="shared" si="89"/>
        <v>180</v>
      </c>
      <c r="C200" s="337">
        <f t="shared" si="87"/>
        <v>-119</v>
      </c>
      <c r="D200" s="338">
        <f t="shared" si="88"/>
        <v>0</v>
      </c>
      <c r="E200" s="339">
        <f t="shared" si="86"/>
        <v>0</v>
      </c>
      <c r="F200" s="310">
        <f t="shared" si="84"/>
        <v>0</v>
      </c>
      <c r="G200" s="340">
        <f t="shared" si="85"/>
        <v>0</v>
      </c>
    </row>
    <row r="201" spans="1:7" x14ac:dyDescent="0.35">
      <c r="A201" s="336">
        <f>+A188+1</f>
        <v>2030</v>
      </c>
      <c r="B201" s="915" t="s">
        <v>15</v>
      </c>
      <c r="C201" s="915"/>
      <c r="D201" s="915"/>
      <c r="E201" s="341">
        <f>SUM(E189:E200)</f>
        <v>0</v>
      </c>
      <c r="F201" s="342">
        <f>SUM(F189:F200)</f>
        <v>0</v>
      </c>
      <c r="G201" s="343">
        <f>SUM(G189:G200)</f>
        <v>0</v>
      </c>
    </row>
    <row r="202" spans="1:7" x14ac:dyDescent="0.35">
      <c r="A202" s="336"/>
      <c r="B202" s="313">
        <f>+B200+1</f>
        <v>181</v>
      </c>
      <c r="C202" s="337">
        <f>+C200-1</f>
        <v>-120</v>
      </c>
      <c r="D202" s="338">
        <f>(D200-G200)*(C200&gt;1)</f>
        <v>0</v>
      </c>
      <c r="E202" s="339">
        <f>IF(ISERR(PMT($D$2/100/12,C202,-D202)),0,PMT($D$2/100/12,C202,-D202))</f>
        <v>0</v>
      </c>
      <c r="F202" s="310">
        <f t="shared" ref="F202:F213" si="90">IF(ISERR(+D202*$D$2/12/100)=1,0,D202*$D$2/12/100)</f>
        <v>0</v>
      </c>
      <c r="G202" s="340">
        <f t="shared" ref="G202:G213" si="91">IF(ISERR(+E202-F202)=1,0,E202-F202)</f>
        <v>0</v>
      </c>
    </row>
    <row r="203" spans="1:7" x14ac:dyDescent="0.35">
      <c r="A203" s="336"/>
      <c r="B203" s="313">
        <f>+B202+1</f>
        <v>182</v>
      </c>
      <c r="C203" s="337">
        <f>+C202-1</f>
        <v>-121</v>
      </c>
      <c r="D203" s="338">
        <f>(D202-G202)*(C202&gt;1)</f>
        <v>0</v>
      </c>
      <c r="E203" s="339">
        <f t="shared" ref="E203:E213" si="92">IF(ISERR(PMT($D$2/100/12,C203,-D203)),0,PMT($D$2/100/12,C203,-D203))</f>
        <v>0</v>
      </c>
      <c r="F203" s="310">
        <f t="shared" si="90"/>
        <v>0</v>
      </c>
      <c r="G203" s="340">
        <f t="shared" si="91"/>
        <v>0</v>
      </c>
    </row>
    <row r="204" spans="1:7" x14ac:dyDescent="0.35">
      <c r="A204" s="336"/>
      <c r="B204" s="313">
        <f>+B203+1</f>
        <v>183</v>
      </c>
      <c r="C204" s="337">
        <f t="shared" ref="C204:C213" si="93">+C203-1</f>
        <v>-122</v>
      </c>
      <c r="D204" s="338">
        <f t="shared" ref="D204:D213" si="94">(D203-G203)*(C203&gt;1)</f>
        <v>0</v>
      </c>
      <c r="E204" s="339">
        <f t="shared" si="92"/>
        <v>0</v>
      </c>
      <c r="F204" s="310">
        <f t="shared" si="90"/>
        <v>0</v>
      </c>
      <c r="G204" s="340">
        <f t="shared" si="91"/>
        <v>0</v>
      </c>
    </row>
    <row r="205" spans="1:7" x14ac:dyDescent="0.35">
      <c r="A205" s="336"/>
      <c r="B205" s="313">
        <f t="shared" ref="B205:B213" si="95">+B204+1</f>
        <v>184</v>
      </c>
      <c r="C205" s="337">
        <f t="shared" si="93"/>
        <v>-123</v>
      </c>
      <c r="D205" s="338">
        <f t="shared" si="94"/>
        <v>0</v>
      </c>
      <c r="E205" s="339">
        <f t="shared" si="92"/>
        <v>0</v>
      </c>
      <c r="F205" s="310">
        <f t="shared" si="90"/>
        <v>0</v>
      </c>
      <c r="G205" s="340">
        <f t="shared" si="91"/>
        <v>0</v>
      </c>
    </row>
    <row r="206" spans="1:7" x14ac:dyDescent="0.35">
      <c r="A206" s="336"/>
      <c r="B206" s="313">
        <f t="shared" si="95"/>
        <v>185</v>
      </c>
      <c r="C206" s="337">
        <f t="shared" si="93"/>
        <v>-124</v>
      </c>
      <c r="D206" s="338">
        <f t="shared" si="94"/>
        <v>0</v>
      </c>
      <c r="E206" s="339">
        <f t="shared" si="92"/>
        <v>0</v>
      </c>
      <c r="F206" s="310">
        <f t="shared" si="90"/>
        <v>0</v>
      </c>
      <c r="G206" s="340">
        <f t="shared" si="91"/>
        <v>0</v>
      </c>
    </row>
    <row r="207" spans="1:7" x14ac:dyDescent="0.35">
      <c r="A207" s="336"/>
      <c r="B207" s="313">
        <f t="shared" si="95"/>
        <v>186</v>
      </c>
      <c r="C207" s="337">
        <f t="shared" si="93"/>
        <v>-125</v>
      </c>
      <c r="D207" s="338">
        <f t="shared" si="94"/>
        <v>0</v>
      </c>
      <c r="E207" s="339">
        <f t="shared" si="92"/>
        <v>0</v>
      </c>
      <c r="F207" s="310">
        <f t="shared" si="90"/>
        <v>0</v>
      </c>
      <c r="G207" s="340">
        <f t="shared" si="91"/>
        <v>0</v>
      </c>
    </row>
    <row r="208" spans="1:7" x14ac:dyDescent="0.35">
      <c r="A208" s="336"/>
      <c r="B208" s="313">
        <f t="shared" si="95"/>
        <v>187</v>
      </c>
      <c r="C208" s="337">
        <f t="shared" si="93"/>
        <v>-126</v>
      </c>
      <c r="D208" s="338">
        <f t="shared" si="94"/>
        <v>0</v>
      </c>
      <c r="E208" s="339">
        <f t="shared" si="92"/>
        <v>0</v>
      </c>
      <c r="F208" s="310">
        <f t="shared" si="90"/>
        <v>0</v>
      </c>
      <c r="G208" s="340">
        <f t="shared" si="91"/>
        <v>0</v>
      </c>
    </row>
    <row r="209" spans="1:7" x14ac:dyDescent="0.35">
      <c r="A209" s="336"/>
      <c r="B209" s="313">
        <f t="shared" si="95"/>
        <v>188</v>
      </c>
      <c r="C209" s="337">
        <f t="shared" si="93"/>
        <v>-127</v>
      </c>
      <c r="D209" s="338">
        <f t="shared" si="94"/>
        <v>0</v>
      </c>
      <c r="E209" s="339">
        <f t="shared" si="92"/>
        <v>0</v>
      </c>
      <c r="F209" s="310">
        <f t="shared" si="90"/>
        <v>0</v>
      </c>
      <c r="G209" s="340">
        <f t="shared" si="91"/>
        <v>0</v>
      </c>
    </row>
    <row r="210" spans="1:7" x14ac:dyDescent="0.35">
      <c r="A210" s="336"/>
      <c r="B210" s="313">
        <f t="shared" si="95"/>
        <v>189</v>
      </c>
      <c r="C210" s="337">
        <f t="shared" si="93"/>
        <v>-128</v>
      </c>
      <c r="D210" s="338">
        <f t="shared" si="94"/>
        <v>0</v>
      </c>
      <c r="E210" s="339">
        <f t="shared" si="92"/>
        <v>0</v>
      </c>
      <c r="F210" s="310">
        <f t="shared" si="90"/>
        <v>0</v>
      </c>
      <c r="G210" s="340">
        <f t="shared" si="91"/>
        <v>0</v>
      </c>
    </row>
    <row r="211" spans="1:7" x14ac:dyDescent="0.35">
      <c r="A211" s="336"/>
      <c r="B211" s="313">
        <f t="shared" si="95"/>
        <v>190</v>
      </c>
      <c r="C211" s="337">
        <f t="shared" si="93"/>
        <v>-129</v>
      </c>
      <c r="D211" s="338">
        <f t="shared" si="94"/>
        <v>0</v>
      </c>
      <c r="E211" s="339">
        <f t="shared" si="92"/>
        <v>0</v>
      </c>
      <c r="F211" s="310">
        <f t="shared" si="90"/>
        <v>0</v>
      </c>
      <c r="G211" s="340">
        <f t="shared" si="91"/>
        <v>0</v>
      </c>
    </row>
    <row r="212" spans="1:7" x14ac:dyDescent="0.35">
      <c r="A212" s="336"/>
      <c r="B212" s="313">
        <f t="shared" si="95"/>
        <v>191</v>
      </c>
      <c r="C212" s="337">
        <f t="shared" si="93"/>
        <v>-130</v>
      </c>
      <c r="D212" s="338">
        <f t="shared" si="94"/>
        <v>0</v>
      </c>
      <c r="E212" s="339">
        <f t="shared" si="92"/>
        <v>0</v>
      </c>
      <c r="F212" s="310">
        <f t="shared" si="90"/>
        <v>0</v>
      </c>
      <c r="G212" s="340">
        <f t="shared" si="91"/>
        <v>0</v>
      </c>
    </row>
    <row r="213" spans="1:7" x14ac:dyDescent="0.35">
      <c r="A213" s="336"/>
      <c r="B213" s="313">
        <f t="shared" si="95"/>
        <v>192</v>
      </c>
      <c r="C213" s="337">
        <f t="shared" si="93"/>
        <v>-131</v>
      </c>
      <c r="D213" s="338">
        <f t="shared" si="94"/>
        <v>0</v>
      </c>
      <c r="E213" s="339">
        <f t="shared" si="92"/>
        <v>0</v>
      </c>
      <c r="F213" s="310">
        <f t="shared" si="90"/>
        <v>0</v>
      </c>
      <c r="G213" s="340">
        <f t="shared" si="91"/>
        <v>0</v>
      </c>
    </row>
    <row r="214" spans="1:7" x14ac:dyDescent="0.35">
      <c r="A214" s="336">
        <f>+A201+1</f>
        <v>2031</v>
      </c>
      <c r="B214" s="915" t="s">
        <v>15</v>
      </c>
      <c r="C214" s="915"/>
      <c r="D214" s="915"/>
      <c r="E214" s="341">
        <f>SUM(E202:E213)</f>
        <v>0</v>
      </c>
      <c r="F214" s="342">
        <f>SUM(F202:F213)</f>
        <v>0</v>
      </c>
      <c r="G214" s="343">
        <f>SUM(G202:G213)</f>
        <v>0</v>
      </c>
    </row>
    <row r="215" spans="1:7" x14ac:dyDescent="0.35">
      <c r="A215" s="336"/>
      <c r="B215" s="313">
        <f>+B213+1</f>
        <v>193</v>
      </c>
      <c r="C215" s="337">
        <f>+C213-1</f>
        <v>-132</v>
      </c>
      <c r="D215" s="338">
        <f>(D213-G213)*(C213&gt;1)</f>
        <v>0</v>
      </c>
      <c r="E215" s="339">
        <f>IF(ISERR(PMT($D$2/100/12,C215,-D215)),0,PMT($D$2/100/12,C215,-D215))</f>
        <v>0</v>
      </c>
      <c r="F215" s="310">
        <f t="shared" ref="F215:F226" si="96">IF(ISERR(+D215*$D$2/12/100)=1,0,D215*$D$2/12/100)</f>
        <v>0</v>
      </c>
      <c r="G215" s="340">
        <f t="shared" ref="G215:G226" si="97">IF(ISERR(+E215-F215)=1,0,E215-F215)</f>
        <v>0</v>
      </c>
    </row>
    <row r="216" spans="1:7" x14ac:dyDescent="0.35">
      <c r="A216" s="336"/>
      <c r="B216" s="313">
        <f>+B215+1</f>
        <v>194</v>
      </c>
      <c r="C216" s="337">
        <f>+C215-1</f>
        <v>-133</v>
      </c>
      <c r="D216" s="338">
        <f>(D215-G215)*(C215&gt;1)</f>
        <v>0</v>
      </c>
      <c r="E216" s="339">
        <f t="shared" ref="E216:E226" si="98">IF(ISERR(PMT($D$2/100/12,C216,-D216)),0,PMT($D$2/100/12,C216,-D216))</f>
        <v>0</v>
      </c>
      <c r="F216" s="310">
        <f t="shared" si="96"/>
        <v>0</v>
      </c>
      <c r="G216" s="340">
        <f t="shared" si="97"/>
        <v>0</v>
      </c>
    </row>
    <row r="217" spans="1:7" x14ac:dyDescent="0.35">
      <c r="A217" s="336"/>
      <c r="B217" s="313">
        <f>+B216+1</f>
        <v>195</v>
      </c>
      <c r="C217" s="337">
        <f t="shared" ref="C217:C226" si="99">+C216-1</f>
        <v>-134</v>
      </c>
      <c r="D217" s="338">
        <f t="shared" ref="D217:D226" si="100">(D216-G216)*(C216&gt;1)</f>
        <v>0</v>
      </c>
      <c r="E217" s="339">
        <f t="shared" si="98"/>
        <v>0</v>
      </c>
      <c r="F217" s="310">
        <f t="shared" si="96"/>
        <v>0</v>
      </c>
      <c r="G217" s="340">
        <f t="shared" si="97"/>
        <v>0</v>
      </c>
    </row>
    <row r="218" spans="1:7" x14ac:dyDescent="0.35">
      <c r="A218" s="336"/>
      <c r="B218" s="313">
        <f t="shared" ref="B218:B226" si="101">+B217+1</f>
        <v>196</v>
      </c>
      <c r="C218" s="337">
        <f t="shared" si="99"/>
        <v>-135</v>
      </c>
      <c r="D218" s="338">
        <f t="shared" si="100"/>
        <v>0</v>
      </c>
      <c r="E218" s="339">
        <f t="shared" si="98"/>
        <v>0</v>
      </c>
      <c r="F218" s="310">
        <f t="shared" si="96"/>
        <v>0</v>
      </c>
      <c r="G218" s="340">
        <f t="shared" si="97"/>
        <v>0</v>
      </c>
    </row>
    <row r="219" spans="1:7" x14ac:dyDescent="0.35">
      <c r="A219" s="336"/>
      <c r="B219" s="313">
        <f t="shared" si="101"/>
        <v>197</v>
      </c>
      <c r="C219" s="337">
        <f t="shared" si="99"/>
        <v>-136</v>
      </c>
      <c r="D219" s="338">
        <f t="shared" si="100"/>
        <v>0</v>
      </c>
      <c r="E219" s="339">
        <f t="shared" si="98"/>
        <v>0</v>
      </c>
      <c r="F219" s="310">
        <f t="shared" si="96"/>
        <v>0</v>
      </c>
      <c r="G219" s="340">
        <f t="shared" si="97"/>
        <v>0</v>
      </c>
    </row>
    <row r="220" spans="1:7" x14ac:dyDescent="0.35">
      <c r="A220" s="336"/>
      <c r="B220" s="313">
        <f t="shared" si="101"/>
        <v>198</v>
      </c>
      <c r="C220" s="337">
        <f t="shared" si="99"/>
        <v>-137</v>
      </c>
      <c r="D220" s="338">
        <f t="shared" si="100"/>
        <v>0</v>
      </c>
      <c r="E220" s="339">
        <f t="shared" si="98"/>
        <v>0</v>
      </c>
      <c r="F220" s="310">
        <f t="shared" si="96"/>
        <v>0</v>
      </c>
      <c r="G220" s="340">
        <f t="shared" si="97"/>
        <v>0</v>
      </c>
    </row>
    <row r="221" spans="1:7" x14ac:dyDescent="0.35">
      <c r="A221" s="336"/>
      <c r="B221" s="313">
        <f t="shared" si="101"/>
        <v>199</v>
      </c>
      <c r="C221" s="337">
        <f t="shared" si="99"/>
        <v>-138</v>
      </c>
      <c r="D221" s="338">
        <f t="shared" si="100"/>
        <v>0</v>
      </c>
      <c r="E221" s="339">
        <f t="shared" si="98"/>
        <v>0</v>
      </c>
      <c r="F221" s="310">
        <f t="shared" si="96"/>
        <v>0</v>
      </c>
      <c r="G221" s="340">
        <f t="shared" si="97"/>
        <v>0</v>
      </c>
    </row>
    <row r="222" spans="1:7" x14ac:dyDescent="0.35">
      <c r="A222" s="336"/>
      <c r="B222" s="313">
        <f t="shared" si="101"/>
        <v>200</v>
      </c>
      <c r="C222" s="337">
        <f t="shared" si="99"/>
        <v>-139</v>
      </c>
      <c r="D222" s="338">
        <f t="shared" si="100"/>
        <v>0</v>
      </c>
      <c r="E222" s="339">
        <f t="shared" si="98"/>
        <v>0</v>
      </c>
      <c r="F222" s="310">
        <f t="shared" si="96"/>
        <v>0</v>
      </c>
      <c r="G222" s="340">
        <f t="shared" si="97"/>
        <v>0</v>
      </c>
    </row>
    <row r="223" spans="1:7" x14ac:dyDescent="0.35">
      <c r="A223" s="336"/>
      <c r="B223" s="313">
        <f t="shared" si="101"/>
        <v>201</v>
      </c>
      <c r="C223" s="337">
        <f t="shared" si="99"/>
        <v>-140</v>
      </c>
      <c r="D223" s="338">
        <f t="shared" si="100"/>
        <v>0</v>
      </c>
      <c r="E223" s="339">
        <f t="shared" si="98"/>
        <v>0</v>
      </c>
      <c r="F223" s="310">
        <f t="shared" si="96"/>
        <v>0</v>
      </c>
      <c r="G223" s="340">
        <f t="shared" si="97"/>
        <v>0</v>
      </c>
    </row>
    <row r="224" spans="1:7" x14ac:dyDescent="0.35">
      <c r="A224" s="336"/>
      <c r="B224" s="313">
        <f t="shared" si="101"/>
        <v>202</v>
      </c>
      <c r="C224" s="337">
        <f t="shared" si="99"/>
        <v>-141</v>
      </c>
      <c r="D224" s="338">
        <f t="shared" si="100"/>
        <v>0</v>
      </c>
      <c r="E224" s="339">
        <f t="shared" si="98"/>
        <v>0</v>
      </c>
      <c r="F224" s="310">
        <f t="shared" si="96"/>
        <v>0</v>
      </c>
      <c r="G224" s="340">
        <f t="shared" si="97"/>
        <v>0</v>
      </c>
    </row>
    <row r="225" spans="1:7" x14ac:dyDescent="0.35">
      <c r="A225" s="336"/>
      <c r="B225" s="313">
        <f t="shared" si="101"/>
        <v>203</v>
      </c>
      <c r="C225" s="337">
        <f t="shared" si="99"/>
        <v>-142</v>
      </c>
      <c r="D225" s="338">
        <f t="shared" si="100"/>
        <v>0</v>
      </c>
      <c r="E225" s="339">
        <f t="shared" si="98"/>
        <v>0</v>
      </c>
      <c r="F225" s="310">
        <f t="shared" si="96"/>
        <v>0</v>
      </c>
      <c r="G225" s="340">
        <f t="shared" si="97"/>
        <v>0</v>
      </c>
    </row>
    <row r="226" spans="1:7" x14ac:dyDescent="0.35">
      <c r="A226" s="336"/>
      <c r="B226" s="313">
        <f t="shared" si="101"/>
        <v>204</v>
      </c>
      <c r="C226" s="337">
        <f t="shared" si="99"/>
        <v>-143</v>
      </c>
      <c r="D226" s="338">
        <f t="shared" si="100"/>
        <v>0</v>
      </c>
      <c r="E226" s="339">
        <f t="shared" si="98"/>
        <v>0</v>
      </c>
      <c r="F226" s="310">
        <f t="shared" si="96"/>
        <v>0</v>
      </c>
      <c r="G226" s="340">
        <f t="shared" si="97"/>
        <v>0</v>
      </c>
    </row>
    <row r="227" spans="1:7" x14ac:dyDescent="0.35">
      <c r="A227" s="336">
        <f>+A214+1</f>
        <v>2032</v>
      </c>
      <c r="B227" s="915" t="s">
        <v>15</v>
      </c>
      <c r="C227" s="915"/>
      <c r="D227" s="915"/>
      <c r="E227" s="341">
        <f>SUM(E215:E226)</f>
        <v>0</v>
      </c>
      <c r="F227" s="342">
        <f>SUM(F215:F226)</f>
        <v>0</v>
      </c>
      <c r="G227" s="343">
        <f>SUM(G215:G226)</f>
        <v>0</v>
      </c>
    </row>
    <row r="228" spans="1:7" x14ac:dyDescent="0.35">
      <c r="A228" s="336"/>
      <c r="B228" s="313">
        <f>+B226+1</f>
        <v>205</v>
      </c>
      <c r="C228" s="337">
        <f>+C226-1</f>
        <v>-144</v>
      </c>
      <c r="D228" s="338">
        <f>(D226-G226)*(C226&gt;1)</f>
        <v>0</v>
      </c>
      <c r="E228" s="339">
        <f>IF(ISERR(PMT($D$2/100/12,C228,-D228)),0,PMT($D$2/100/12,C228,-D228))</f>
        <v>0</v>
      </c>
      <c r="F228" s="310">
        <f t="shared" ref="F228:F239" si="102">IF(ISERR(+D228*$D$2/12/100)=1,0,D228*$D$2/12/100)</f>
        <v>0</v>
      </c>
      <c r="G228" s="340">
        <f t="shared" ref="G228:G239" si="103">IF(ISERR(+E228-F228)=1,0,E228-F228)</f>
        <v>0</v>
      </c>
    </row>
    <row r="229" spans="1:7" x14ac:dyDescent="0.35">
      <c r="A229" s="336"/>
      <c r="B229" s="313">
        <f>+B228+1</f>
        <v>206</v>
      </c>
      <c r="C229" s="337">
        <f>+C228-1</f>
        <v>-145</v>
      </c>
      <c r="D229" s="338">
        <f>(D228-G228)*(C228&gt;1)</f>
        <v>0</v>
      </c>
      <c r="E229" s="339">
        <f t="shared" ref="E229:E239" si="104">IF(ISERR(PMT($D$2/100/12,C229,-D229)),0,PMT($D$2/100/12,C229,-D229))</f>
        <v>0</v>
      </c>
      <c r="F229" s="310">
        <f t="shared" si="102"/>
        <v>0</v>
      </c>
      <c r="G229" s="340">
        <f t="shared" si="103"/>
        <v>0</v>
      </c>
    </row>
    <row r="230" spans="1:7" x14ac:dyDescent="0.35">
      <c r="A230" s="336"/>
      <c r="B230" s="313">
        <f>+B229+1</f>
        <v>207</v>
      </c>
      <c r="C230" s="337">
        <f t="shared" ref="C230:C239" si="105">+C229-1</f>
        <v>-146</v>
      </c>
      <c r="D230" s="338">
        <f t="shared" ref="D230:D239" si="106">(D229-G229)*(C229&gt;1)</f>
        <v>0</v>
      </c>
      <c r="E230" s="339">
        <f t="shared" si="104"/>
        <v>0</v>
      </c>
      <c r="F230" s="310">
        <f t="shared" si="102"/>
        <v>0</v>
      </c>
      <c r="G230" s="340">
        <f t="shared" si="103"/>
        <v>0</v>
      </c>
    </row>
    <row r="231" spans="1:7" x14ac:dyDescent="0.35">
      <c r="A231" s="336"/>
      <c r="B231" s="313">
        <f t="shared" ref="B231:B239" si="107">+B230+1</f>
        <v>208</v>
      </c>
      <c r="C231" s="337">
        <f t="shared" si="105"/>
        <v>-147</v>
      </c>
      <c r="D231" s="338">
        <f t="shared" si="106"/>
        <v>0</v>
      </c>
      <c r="E231" s="339">
        <f t="shared" si="104"/>
        <v>0</v>
      </c>
      <c r="F231" s="310">
        <f t="shared" si="102"/>
        <v>0</v>
      </c>
      <c r="G231" s="340">
        <f t="shared" si="103"/>
        <v>0</v>
      </c>
    </row>
    <row r="232" spans="1:7" x14ac:dyDescent="0.35">
      <c r="A232" s="336"/>
      <c r="B232" s="313">
        <f t="shared" si="107"/>
        <v>209</v>
      </c>
      <c r="C232" s="337">
        <f t="shared" si="105"/>
        <v>-148</v>
      </c>
      <c r="D232" s="338">
        <f t="shared" si="106"/>
        <v>0</v>
      </c>
      <c r="E232" s="339">
        <f t="shared" si="104"/>
        <v>0</v>
      </c>
      <c r="F232" s="310">
        <f t="shared" si="102"/>
        <v>0</v>
      </c>
      <c r="G232" s="340">
        <f t="shared" si="103"/>
        <v>0</v>
      </c>
    </row>
    <row r="233" spans="1:7" x14ac:dyDescent="0.35">
      <c r="A233" s="336"/>
      <c r="B233" s="313">
        <f t="shared" si="107"/>
        <v>210</v>
      </c>
      <c r="C233" s="337">
        <f t="shared" si="105"/>
        <v>-149</v>
      </c>
      <c r="D233" s="338">
        <f t="shared" si="106"/>
        <v>0</v>
      </c>
      <c r="E233" s="339">
        <f t="shared" si="104"/>
        <v>0</v>
      </c>
      <c r="F233" s="310">
        <f t="shared" si="102"/>
        <v>0</v>
      </c>
      <c r="G233" s="340">
        <f t="shared" si="103"/>
        <v>0</v>
      </c>
    </row>
    <row r="234" spans="1:7" x14ac:dyDescent="0.35">
      <c r="A234" s="336"/>
      <c r="B234" s="313">
        <f t="shared" si="107"/>
        <v>211</v>
      </c>
      <c r="C234" s="337">
        <f t="shared" si="105"/>
        <v>-150</v>
      </c>
      <c r="D234" s="338">
        <f t="shared" si="106"/>
        <v>0</v>
      </c>
      <c r="E234" s="339">
        <f t="shared" si="104"/>
        <v>0</v>
      </c>
      <c r="F234" s="310">
        <f t="shared" si="102"/>
        <v>0</v>
      </c>
      <c r="G234" s="340">
        <f t="shared" si="103"/>
        <v>0</v>
      </c>
    </row>
    <row r="235" spans="1:7" x14ac:dyDescent="0.35">
      <c r="A235" s="336"/>
      <c r="B235" s="313">
        <f t="shared" si="107"/>
        <v>212</v>
      </c>
      <c r="C235" s="337">
        <f t="shared" si="105"/>
        <v>-151</v>
      </c>
      <c r="D235" s="338">
        <f t="shared" si="106"/>
        <v>0</v>
      </c>
      <c r="E235" s="339">
        <f t="shared" si="104"/>
        <v>0</v>
      </c>
      <c r="F235" s="310">
        <f t="shared" si="102"/>
        <v>0</v>
      </c>
      <c r="G235" s="340">
        <f t="shared" si="103"/>
        <v>0</v>
      </c>
    </row>
    <row r="236" spans="1:7" x14ac:dyDescent="0.35">
      <c r="A236" s="336"/>
      <c r="B236" s="313">
        <f t="shared" si="107"/>
        <v>213</v>
      </c>
      <c r="C236" s="337">
        <f t="shared" si="105"/>
        <v>-152</v>
      </c>
      <c r="D236" s="338">
        <f t="shared" si="106"/>
        <v>0</v>
      </c>
      <c r="E236" s="339">
        <f t="shared" si="104"/>
        <v>0</v>
      </c>
      <c r="F236" s="310">
        <f t="shared" si="102"/>
        <v>0</v>
      </c>
      <c r="G236" s="340">
        <f t="shared" si="103"/>
        <v>0</v>
      </c>
    </row>
    <row r="237" spans="1:7" x14ac:dyDescent="0.35">
      <c r="A237" s="336"/>
      <c r="B237" s="313">
        <f t="shared" si="107"/>
        <v>214</v>
      </c>
      <c r="C237" s="337">
        <f t="shared" si="105"/>
        <v>-153</v>
      </c>
      <c r="D237" s="338">
        <f t="shared" si="106"/>
        <v>0</v>
      </c>
      <c r="E237" s="339">
        <f t="shared" si="104"/>
        <v>0</v>
      </c>
      <c r="F237" s="310">
        <f t="shared" si="102"/>
        <v>0</v>
      </c>
      <c r="G237" s="340">
        <f t="shared" si="103"/>
        <v>0</v>
      </c>
    </row>
    <row r="238" spans="1:7" x14ac:dyDescent="0.35">
      <c r="A238" s="336"/>
      <c r="B238" s="313">
        <f t="shared" si="107"/>
        <v>215</v>
      </c>
      <c r="C238" s="337">
        <f t="shared" si="105"/>
        <v>-154</v>
      </c>
      <c r="D238" s="338">
        <f t="shared" si="106"/>
        <v>0</v>
      </c>
      <c r="E238" s="339">
        <f t="shared" si="104"/>
        <v>0</v>
      </c>
      <c r="F238" s="310">
        <f t="shared" si="102"/>
        <v>0</v>
      </c>
      <c r="G238" s="340">
        <f t="shared" si="103"/>
        <v>0</v>
      </c>
    </row>
    <row r="239" spans="1:7" x14ac:dyDescent="0.35">
      <c r="A239" s="336"/>
      <c r="B239" s="313">
        <f t="shared" si="107"/>
        <v>216</v>
      </c>
      <c r="C239" s="337">
        <f t="shared" si="105"/>
        <v>-155</v>
      </c>
      <c r="D239" s="338">
        <f t="shared" si="106"/>
        <v>0</v>
      </c>
      <c r="E239" s="339">
        <f t="shared" si="104"/>
        <v>0</v>
      </c>
      <c r="F239" s="310">
        <f t="shared" si="102"/>
        <v>0</v>
      </c>
      <c r="G239" s="340">
        <f t="shared" si="103"/>
        <v>0</v>
      </c>
    </row>
    <row r="240" spans="1:7" x14ac:dyDescent="0.35">
      <c r="A240" s="336">
        <f>+A227+1</f>
        <v>2033</v>
      </c>
      <c r="B240" s="915" t="s">
        <v>15</v>
      </c>
      <c r="C240" s="915"/>
      <c r="D240" s="915"/>
      <c r="E240" s="341">
        <f>SUM(E228:E239)</f>
        <v>0</v>
      </c>
      <c r="F240" s="342">
        <f>SUM(F228:F239)</f>
        <v>0</v>
      </c>
      <c r="G240" s="343">
        <f>SUM(G228:G239)</f>
        <v>0</v>
      </c>
    </row>
    <row r="241" spans="1:7" x14ac:dyDescent="0.35">
      <c r="A241" s="336"/>
      <c r="B241" s="313">
        <f>+B239+1</f>
        <v>217</v>
      </c>
      <c r="C241" s="337">
        <f>+C239-1</f>
        <v>-156</v>
      </c>
      <c r="D241" s="338">
        <f>(D239-G239)*(C239&gt;1)</f>
        <v>0</v>
      </c>
      <c r="E241" s="339">
        <f>IF(ISERR(PMT($D$2/100/12,C241,-D241)),0,PMT($D$2/100/12,C241,-D241))</f>
        <v>0</v>
      </c>
      <c r="F241" s="310">
        <f t="shared" ref="F241:F252" si="108">IF(ISERR(+D241*$D$2/12/100)=1,0,D241*$D$2/12/100)</f>
        <v>0</v>
      </c>
      <c r="G241" s="340">
        <f t="shared" ref="G241:G252" si="109">IF(ISERR(+E241-F241)=1,0,E241-F241)</f>
        <v>0</v>
      </c>
    </row>
    <row r="242" spans="1:7" x14ac:dyDescent="0.35">
      <c r="A242" s="336"/>
      <c r="B242" s="313">
        <f>+B241+1</f>
        <v>218</v>
      </c>
      <c r="C242" s="337">
        <f>+C241-1</f>
        <v>-157</v>
      </c>
      <c r="D242" s="338">
        <f>(D241-G241)*(C241&gt;1)</f>
        <v>0</v>
      </c>
      <c r="E242" s="339">
        <f t="shared" ref="E242:E252" si="110">IF(ISERR(PMT($D$2/100/12,C242,-D242)),0,PMT($D$2/100/12,C242,-D242))</f>
        <v>0</v>
      </c>
      <c r="F242" s="310">
        <f t="shared" si="108"/>
        <v>0</v>
      </c>
      <c r="G242" s="340">
        <f t="shared" si="109"/>
        <v>0</v>
      </c>
    </row>
    <row r="243" spans="1:7" x14ac:dyDescent="0.35">
      <c r="A243" s="336"/>
      <c r="B243" s="313">
        <f>+B242+1</f>
        <v>219</v>
      </c>
      <c r="C243" s="337">
        <f t="shared" ref="C243:C252" si="111">+C242-1</f>
        <v>-158</v>
      </c>
      <c r="D243" s="338">
        <f t="shared" ref="D243:D252" si="112">(D242-G242)*(C242&gt;1)</f>
        <v>0</v>
      </c>
      <c r="E243" s="339">
        <f t="shared" si="110"/>
        <v>0</v>
      </c>
      <c r="F243" s="310">
        <f t="shared" si="108"/>
        <v>0</v>
      </c>
      <c r="G243" s="340">
        <f t="shared" si="109"/>
        <v>0</v>
      </c>
    </row>
    <row r="244" spans="1:7" x14ac:dyDescent="0.35">
      <c r="A244" s="336"/>
      <c r="B244" s="313">
        <f t="shared" ref="B244:B252" si="113">+B243+1</f>
        <v>220</v>
      </c>
      <c r="C244" s="337">
        <f t="shared" si="111"/>
        <v>-159</v>
      </c>
      <c r="D244" s="338">
        <f t="shared" si="112"/>
        <v>0</v>
      </c>
      <c r="E244" s="339">
        <f t="shared" si="110"/>
        <v>0</v>
      </c>
      <c r="F244" s="310">
        <f t="shared" si="108"/>
        <v>0</v>
      </c>
      <c r="G244" s="340">
        <f t="shared" si="109"/>
        <v>0</v>
      </c>
    </row>
    <row r="245" spans="1:7" x14ac:dyDescent="0.35">
      <c r="A245" s="336"/>
      <c r="B245" s="313">
        <f t="shared" si="113"/>
        <v>221</v>
      </c>
      <c r="C245" s="337">
        <f t="shared" si="111"/>
        <v>-160</v>
      </c>
      <c r="D245" s="338">
        <f t="shared" si="112"/>
        <v>0</v>
      </c>
      <c r="E245" s="339">
        <f t="shared" si="110"/>
        <v>0</v>
      </c>
      <c r="F245" s="310">
        <f t="shared" si="108"/>
        <v>0</v>
      </c>
      <c r="G245" s="340">
        <f t="shared" si="109"/>
        <v>0</v>
      </c>
    </row>
    <row r="246" spans="1:7" x14ac:dyDescent="0.35">
      <c r="A246" s="336"/>
      <c r="B246" s="313">
        <f t="shared" si="113"/>
        <v>222</v>
      </c>
      <c r="C246" s="337">
        <f t="shared" si="111"/>
        <v>-161</v>
      </c>
      <c r="D246" s="338">
        <f t="shared" si="112"/>
        <v>0</v>
      </c>
      <c r="E246" s="339">
        <f t="shared" si="110"/>
        <v>0</v>
      </c>
      <c r="F246" s="310">
        <f t="shared" si="108"/>
        <v>0</v>
      </c>
      <c r="G246" s="340">
        <f t="shared" si="109"/>
        <v>0</v>
      </c>
    </row>
    <row r="247" spans="1:7" x14ac:dyDescent="0.35">
      <c r="A247" s="336"/>
      <c r="B247" s="313">
        <f t="shared" si="113"/>
        <v>223</v>
      </c>
      <c r="C247" s="337">
        <f t="shared" si="111"/>
        <v>-162</v>
      </c>
      <c r="D247" s="338">
        <f t="shared" si="112"/>
        <v>0</v>
      </c>
      <c r="E247" s="339">
        <f t="shared" si="110"/>
        <v>0</v>
      </c>
      <c r="F247" s="310">
        <f t="shared" si="108"/>
        <v>0</v>
      </c>
      <c r="G247" s="340">
        <f t="shared" si="109"/>
        <v>0</v>
      </c>
    </row>
    <row r="248" spans="1:7" x14ac:dyDescent="0.35">
      <c r="A248" s="336"/>
      <c r="B248" s="313">
        <f t="shared" si="113"/>
        <v>224</v>
      </c>
      <c r="C248" s="337">
        <f t="shared" si="111"/>
        <v>-163</v>
      </c>
      <c r="D248" s="338">
        <f t="shared" si="112"/>
        <v>0</v>
      </c>
      <c r="E248" s="339">
        <f t="shared" si="110"/>
        <v>0</v>
      </c>
      <c r="F248" s="310">
        <f t="shared" si="108"/>
        <v>0</v>
      </c>
      <c r="G248" s="340">
        <f t="shared" si="109"/>
        <v>0</v>
      </c>
    </row>
    <row r="249" spans="1:7" x14ac:dyDescent="0.35">
      <c r="A249" s="336"/>
      <c r="B249" s="313">
        <f t="shared" si="113"/>
        <v>225</v>
      </c>
      <c r="C249" s="337">
        <f t="shared" si="111"/>
        <v>-164</v>
      </c>
      <c r="D249" s="338">
        <f t="shared" si="112"/>
        <v>0</v>
      </c>
      <c r="E249" s="339">
        <f t="shared" si="110"/>
        <v>0</v>
      </c>
      <c r="F249" s="310">
        <f t="shared" si="108"/>
        <v>0</v>
      </c>
      <c r="G249" s="340">
        <f t="shared" si="109"/>
        <v>0</v>
      </c>
    </row>
    <row r="250" spans="1:7" x14ac:dyDescent="0.35">
      <c r="A250" s="336"/>
      <c r="B250" s="313">
        <f t="shared" si="113"/>
        <v>226</v>
      </c>
      <c r="C250" s="337">
        <f t="shared" si="111"/>
        <v>-165</v>
      </c>
      <c r="D250" s="338">
        <f t="shared" si="112"/>
        <v>0</v>
      </c>
      <c r="E250" s="339">
        <f t="shared" si="110"/>
        <v>0</v>
      </c>
      <c r="F250" s="310">
        <f t="shared" si="108"/>
        <v>0</v>
      </c>
      <c r="G250" s="340">
        <f t="shared" si="109"/>
        <v>0</v>
      </c>
    </row>
    <row r="251" spans="1:7" x14ac:dyDescent="0.35">
      <c r="A251" s="336"/>
      <c r="B251" s="313">
        <f t="shared" si="113"/>
        <v>227</v>
      </c>
      <c r="C251" s="337">
        <f t="shared" si="111"/>
        <v>-166</v>
      </c>
      <c r="D251" s="338">
        <f t="shared" si="112"/>
        <v>0</v>
      </c>
      <c r="E251" s="339">
        <f t="shared" si="110"/>
        <v>0</v>
      </c>
      <c r="F251" s="310">
        <f t="shared" si="108"/>
        <v>0</v>
      </c>
      <c r="G251" s="340">
        <f t="shared" si="109"/>
        <v>0</v>
      </c>
    </row>
    <row r="252" spans="1:7" x14ac:dyDescent="0.35">
      <c r="A252" s="336"/>
      <c r="B252" s="313">
        <f t="shared" si="113"/>
        <v>228</v>
      </c>
      <c r="C252" s="337">
        <f t="shared" si="111"/>
        <v>-167</v>
      </c>
      <c r="D252" s="338">
        <f t="shared" si="112"/>
        <v>0</v>
      </c>
      <c r="E252" s="339">
        <f t="shared" si="110"/>
        <v>0</v>
      </c>
      <c r="F252" s="310">
        <f t="shared" si="108"/>
        <v>0</v>
      </c>
      <c r="G252" s="340">
        <f t="shared" si="109"/>
        <v>0</v>
      </c>
    </row>
    <row r="253" spans="1:7" x14ac:dyDescent="0.35">
      <c r="A253" s="336">
        <f>+A240+1</f>
        <v>2034</v>
      </c>
      <c r="B253" s="915" t="s">
        <v>15</v>
      </c>
      <c r="C253" s="915"/>
      <c r="D253" s="915"/>
      <c r="E253" s="341">
        <f>SUM(E241:E252)</f>
        <v>0</v>
      </c>
      <c r="F253" s="342">
        <f>SUM(F241:F252)</f>
        <v>0</v>
      </c>
      <c r="G253" s="343">
        <f>SUM(G241:G252)</f>
        <v>0</v>
      </c>
    </row>
    <row r="254" spans="1:7" x14ac:dyDescent="0.35">
      <c r="A254" s="336"/>
      <c r="B254" s="313">
        <f>+B252+1</f>
        <v>229</v>
      </c>
      <c r="C254" s="337">
        <f>+C252-1</f>
        <v>-168</v>
      </c>
      <c r="D254" s="338">
        <f>(D252-G252)*(C252&gt;1)</f>
        <v>0</v>
      </c>
      <c r="E254" s="339">
        <f>IF(ISERR(PMT($D$2/100/12,C254,-D254)),0,PMT($D$2/100/12,C254,-D254))</f>
        <v>0</v>
      </c>
      <c r="F254" s="310">
        <f t="shared" ref="F254:F265" si="114">IF(ISERR(+D254*$D$2/12/100)=1,0,D254*$D$2/12/100)</f>
        <v>0</v>
      </c>
      <c r="G254" s="340">
        <f t="shared" ref="G254:G265" si="115">IF(ISERR(+E254-F254)=1,0,E254-F254)</f>
        <v>0</v>
      </c>
    </row>
    <row r="255" spans="1:7" x14ac:dyDescent="0.35">
      <c r="A255" s="336"/>
      <c r="B255" s="313">
        <f>+B254+1</f>
        <v>230</v>
      </c>
      <c r="C255" s="337">
        <f>+C254-1</f>
        <v>-169</v>
      </c>
      <c r="D255" s="338">
        <f>(D254-G254)*(C254&gt;1)</f>
        <v>0</v>
      </c>
      <c r="E255" s="339">
        <f t="shared" ref="E255:E265" si="116">IF(ISERR(PMT($D$2/100/12,C255,-D255)),0,PMT($D$2/100/12,C255,-D255))</f>
        <v>0</v>
      </c>
      <c r="F255" s="310">
        <f t="shared" si="114"/>
        <v>0</v>
      </c>
      <c r="G255" s="340">
        <f t="shared" si="115"/>
        <v>0</v>
      </c>
    </row>
    <row r="256" spans="1:7" x14ac:dyDescent="0.35">
      <c r="A256" s="336"/>
      <c r="B256" s="313">
        <f>+B255+1</f>
        <v>231</v>
      </c>
      <c r="C256" s="337">
        <f t="shared" ref="C256:C265" si="117">+C255-1</f>
        <v>-170</v>
      </c>
      <c r="D256" s="338">
        <f t="shared" ref="D256:D265" si="118">(D255-G255)*(C255&gt;1)</f>
        <v>0</v>
      </c>
      <c r="E256" s="339">
        <f t="shared" si="116"/>
        <v>0</v>
      </c>
      <c r="F256" s="310">
        <f t="shared" si="114"/>
        <v>0</v>
      </c>
      <c r="G256" s="340">
        <f t="shared" si="115"/>
        <v>0</v>
      </c>
    </row>
    <row r="257" spans="1:7" x14ac:dyDescent="0.35">
      <c r="A257" s="336"/>
      <c r="B257" s="313">
        <f t="shared" ref="B257:B265" si="119">+B256+1</f>
        <v>232</v>
      </c>
      <c r="C257" s="337">
        <f t="shared" si="117"/>
        <v>-171</v>
      </c>
      <c r="D257" s="338">
        <f t="shared" si="118"/>
        <v>0</v>
      </c>
      <c r="E257" s="339">
        <f t="shared" si="116"/>
        <v>0</v>
      </c>
      <c r="F257" s="310">
        <f t="shared" si="114"/>
        <v>0</v>
      </c>
      <c r="G257" s="340">
        <f t="shared" si="115"/>
        <v>0</v>
      </c>
    </row>
    <row r="258" spans="1:7" x14ac:dyDescent="0.35">
      <c r="A258" s="336"/>
      <c r="B258" s="313">
        <f t="shared" si="119"/>
        <v>233</v>
      </c>
      <c r="C258" s="337">
        <f t="shared" si="117"/>
        <v>-172</v>
      </c>
      <c r="D258" s="338">
        <f t="shared" si="118"/>
        <v>0</v>
      </c>
      <c r="E258" s="339">
        <f t="shared" si="116"/>
        <v>0</v>
      </c>
      <c r="F258" s="310">
        <f t="shared" si="114"/>
        <v>0</v>
      </c>
      <c r="G258" s="340">
        <f t="shared" si="115"/>
        <v>0</v>
      </c>
    </row>
    <row r="259" spans="1:7" x14ac:dyDescent="0.35">
      <c r="A259" s="336"/>
      <c r="B259" s="313">
        <f t="shared" si="119"/>
        <v>234</v>
      </c>
      <c r="C259" s="337">
        <f t="shared" si="117"/>
        <v>-173</v>
      </c>
      <c r="D259" s="338">
        <f t="shared" si="118"/>
        <v>0</v>
      </c>
      <c r="E259" s="339">
        <f t="shared" si="116"/>
        <v>0</v>
      </c>
      <c r="F259" s="310">
        <f t="shared" si="114"/>
        <v>0</v>
      </c>
      <c r="G259" s="340">
        <f t="shared" si="115"/>
        <v>0</v>
      </c>
    </row>
    <row r="260" spans="1:7" x14ac:dyDescent="0.35">
      <c r="A260" s="336"/>
      <c r="B260" s="313">
        <f t="shared" si="119"/>
        <v>235</v>
      </c>
      <c r="C260" s="337">
        <f t="shared" si="117"/>
        <v>-174</v>
      </c>
      <c r="D260" s="338">
        <f t="shared" si="118"/>
        <v>0</v>
      </c>
      <c r="E260" s="339">
        <f t="shared" si="116"/>
        <v>0</v>
      </c>
      <c r="F260" s="310">
        <f t="shared" si="114"/>
        <v>0</v>
      </c>
      <c r="G260" s="340">
        <f t="shared" si="115"/>
        <v>0</v>
      </c>
    </row>
    <row r="261" spans="1:7" x14ac:dyDescent="0.35">
      <c r="A261" s="336"/>
      <c r="B261" s="313">
        <f t="shared" si="119"/>
        <v>236</v>
      </c>
      <c r="C261" s="337">
        <f t="shared" si="117"/>
        <v>-175</v>
      </c>
      <c r="D261" s="338">
        <f t="shared" si="118"/>
        <v>0</v>
      </c>
      <c r="E261" s="339">
        <f t="shared" si="116"/>
        <v>0</v>
      </c>
      <c r="F261" s="310">
        <f t="shared" si="114"/>
        <v>0</v>
      </c>
      <c r="G261" s="340">
        <f t="shared" si="115"/>
        <v>0</v>
      </c>
    </row>
    <row r="262" spans="1:7" x14ac:dyDescent="0.35">
      <c r="A262" s="336"/>
      <c r="B262" s="313">
        <f t="shared" si="119"/>
        <v>237</v>
      </c>
      <c r="C262" s="337">
        <f t="shared" si="117"/>
        <v>-176</v>
      </c>
      <c r="D262" s="338">
        <f t="shared" si="118"/>
        <v>0</v>
      </c>
      <c r="E262" s="339">
        <f t="shared" si="116"/>
        <v>0</v>
      </c>
      <c r="F262" s="310">
        <f t="shared" si="114"/>
        <v>0</v>
      </c>
      <c r="G262" s="340">
        <f t="shared" si="115"/>
        <v>0</v>
      </c>
    </row>
    <row r="263" spans="1:7" x14ac:dyDescent="0.35">
      <c r="A263" s="336"/>
      <c r="B263" s="313">
        <f t="shared" si="119"/>
        <v>238</v>
      </c>
      <c r="C263" s="337">
        <f t="shared" si="117"/>
        <v>-177</v>
      </c>
      <c r="D263" s="338">
        <f t="shared" si="118"/>
        <v>0</v>
      </c>
      <c r="E263" s="339">
        <f t="shared" si="116"/>
        <v>0</v>
      </c>
      <c r="F263" s="310">
        <f t="shared" si="114"/>
        <v>0</v>
      </c>
      <c r="G263" s="340">
        <f t="shared" si="115"/>
        <v>0</v>
      </c>
    </row>
    <row r="264" spans="1:7" x14ac:dyDescent="0.35">
      <c r="A264" s="336"/>
      <c r="B264" s="313">
        <f t="shared" si="119"/>
        <v>239</v>
      </c>
      <c r="C264" s="337">
        <f t="shared" si="117"/>
        <v>-178</v>
      </c>
      <c r="D264" s="338">
        <f t="shared" si="118"/>
        <v>0</v>
      </c>
      <c r="E264" s="339">
        <f t="shared" si="116"/>
        <v>0</v>
      </c>
      <c r="F264" s="310">
        <f t="shared" si="114"/>
        <v>0</v>
      </c>
      <c r="G264" s="340">
        <f t="shared" si="115"/>
        <v>0</v>
      </c>
    </row>
    <row r="265" spans="1:7" x14ac:dyDescent="0.35">
      <c r="A265" s="336"/>
      <c r="B265" s="313">
        <f t="shared" si="119"/>
        <v>240</v>
      </c>
      <c r="C265" s="337">
        <f t="shared" si="117"/>
        <v>-179</v>
      </c>
      <c r="D265" s="338">
        <f t="shared" si="118"/>
        <v>0</v>
      </c>
      <c r="E265" s="339">
        <f t="shared" si="116"/>
        <v>0</v>
      </c>
      <c r="F265" s="310">
        <f t="shared" si="114"/>
        <v>0</v>
      </c>
      <c r="G265" s="340">
        <f t="shared" si="115"/>
        <v>0</v>
      </c>
    </row>
    <row r="266" spans="1:7" ht="15" thickBot="1" x14ac:dyDescent="0.4">
      <c r="A266" s="344">
        <f>+A253+1</f>
        <v>2035</v>
      </c>
      <c r="B266" s="920" t="s">
        <v>15</v>
      </c>
      <c r="C266" s="920"/>
      <c r="D266" s="920"/>
      <c r="E266" s="345">
        <f>SUM(E254:E265)</f>
        <v>0</v>
      </c>
      <c r="F266" s="346">
        <f>SUM(F254:F265)</f>
        <v>0</v>
      </c>
      <c r="G266" s="347">
        <f>SUM(G254:G265)</f>
        <v>0</v>
      </c>
    </row>
    <row r="267" spans="1:7" ht="15" thickTop="1" x14ac:dyDescent="0.35"/>
  </sheetData>
  <mergeCells count="24">
    <mergeCell ref="B240:D240"/>
    <mergeCell ref="B253:D253"/>
    <mergeCell ref="B266:D266"/>
    <mergeCell ref="B201:D201"/>
    <mergeCell ref="B214:D214"/>
    <mergeCell ref="B227:D227"/>
    <mergeCell ref="B162:D162"/>
    <mergeCell ref="B175:D175"/>
    <mergeCell ref="B188:D188"/>
    <mergeCell ref="B123:D123"/>
    <mergeCell ref="B136:D136"/>
    <mergeCell ref="B149:D149"/>
    <mergeCell ref="B84:D84"/>
    <mergeCell ref="B97:D97"/>
    <mergeCell ref="B110:D110"/>
    <mergeCell ref="B45:D45"/>
    <mergeCell ref="B58:D58"/>
    <mergeCell ref="B71:D71"/>
    <mergeCell ref="A1:C1"/>
    <mergeCell ref="A2:C2"/>
    <mergeCell ref="A3:C3"/>
    <mergeCell ref="B19:D19"/>
    <mergeCell ref="B32:D32"/>
    <mergeCell ref="A4:C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dimension ref="A1:H266"/>
  <sheetViews>
    <sheetView topLeftCell="A113" workbookViewId="0">
      <selection activeCell="F137" sqref="F137"/>
    </sheetView>
  </sheetViews>
  <sheetFormatPr defaultColWidth="0" defaultRowHeight="14.5" zeroHeight="1" x14ac:dyDescent="0.35"/>
  <cols>
    <col min="1" max="1" width="5.54296875" style="321" bestFit="1" customWidth="1"/>
    <col min="2" max="2" width="14.26953125" style="321" bestFit="1" customWidth="1"/>
    <col min="3" max="3" width="21.81640625" style="321" bestFit="1" customWidth="1"/>
    <col min="4" max="4" width="12.453125" style="321" bestFit="1" customWidth="1"/>
    <col min="5" max="5" width="17" style="321" bestFit="1" customWidth="1"/>
    <col min="6" max="6" width="17.453125" style="321" bestFit="1" customWidth="1"/>
    <col min="7" max="7" width="9.1796875" customWidth="1"/>
    <col min="8" max="8" width="0" hidden="1" customWidth="1"/>
    <col min="9" max="16384" width="9.1796875" hidden="1"/>
  </cols>
  <sheetData>
    <row r="1" spans="1:8" ht="15" thickTop="1" x14ac:dyDescent="0.35">
      <c r="A1" s="918" t="s">
        <v>202</v>
      </c>
      <c r="B1" s="919"/>
      <c r="C1" s="919"/>
      <c r="D1" s="319">
        <f>+Liabilities_and_Equity!F37</f>
        <v>0</v>
      </c>
      <c r="E1" s="320"/>
    </row>
    <row r="2" spans="1:8" x14ac:dyDescent="0.35">
      <c r="A2" s="916" t="s">
        <v>203</v>
      </c>
      <c r="B2" s="917"/>
      <c r="C2" s="917"/>
      <c r="D2" s="322" t="e">
        <f>+Liabilities_and_Equity!G37*100</f>
        <v>#VALUE!</v>
      </c>
      <c r="E2" s="323" t="s">
        <v>34</v>
      </c>
    </row>
    <row r="3" spans="1:8" x14ac:dyDescent="0.35">
      <c r="A3" s="916" t="s">
        <v>218</v>
      </c>
      <c r="B3" s="917"/>
      <c r="C3" s="917"/>
      <c r="D3" s="324" t="str">
        <f>+Liabilities_and_Equity!I37</f>
        <v/>
      </c>
      <c r="E3" s="323" t="s">
        <v>215</v>
      </c>
    </row>
    <row r="4" spans="1:8" ht="15" thickBot="1" x14ac:dyDescent="0.4">
      <c r="A4" s="921" t="s">
        <v>219</v>
      </c>
      <c r="B4" s="922"/>
      <c r="C4" s="922"/>
      <c r="D4" s="325">
        <f>+Home!K12</f>
        <v>2017</v>
      </c>
      <c r="E4" s="326"/>
    </row>
    <row r="5" spans="1:8" ht="15.5" thickTop="1" thickBot="1" x14ac:dyDescent="0.4"/>
    <row r="6" spans="1:8" ht="15.5" thickTop="1" thickBot="1" x14ac:dyDescent="0.4">
      <c r="A6" s="349" t="s">
        <v>83</v>
      </c>
      <c r="B6" s="350" t="s">
        <v>208</v>
      </c>
      <c r="C6" s="350" t="s">
        <v>204</v>
      </c>
      <c r="D6" s="350" t="s">
        <v>205</v>
      </c>
      <c r="E6" s="350" t="s">
        <v>207</v>
      </c>
      <c r="F6" s="351" t="s">
        <v>222</v>
      </c>
    </row>
    <row r="7" spans="1:8" x14ac:dyDescent="0.35">
      <c r="A7" s="330"/>
      <c r="B7" s="331">
        <v>1</v>
      </c>
      <c r="C7" s="332" t="str">
        <f>+D3</f>
        <v/>
      </c>
      <c r="D7" s="333">
        <f>+$D$1*(C7&gt;0)</f>
        <v>0</v>
      </c>
      <c r="E7" s="334" t="e">
        <f>($D$1*$D$2/12/100)*(C7&gt;0)</f>
        <v>#VALUE!</v>
      </c>
      <c r="F7" s="335">
        <f t="shared" ref="F7:F13" si="0">+($D$1-D7)*(C7&gt;-1)</f>
        <v>0</v>
      </c>
      <c r="G7" s="64"/>
      <c r="H7" s="64"/>
    </row>
    <row r="8" spans="1:8" x14ac:dyDescent="0.35">
      <c r="A8" s="336"/>
      <c r="B8" s="313">
        <f>+B7+1</f>
        <v>2</v>
      </c>
      <c r="C8" s="337" t="e">
        <f>+C7-1</f>
        <v>#VALUE!</v>
      </c>
      <c r="D8" s="338" t="e">
        <f t="shared" ref="D8:D18" si="1">+$D$1*(C8&gt;0)</f>
        <v>#VALUE!</v>
      </c>
      <c r="E8" s="339" t="e">
        <f>($D$1*$D$2/12/100)*(C8&gt;0)</f>
        <v>#VALUE!</v>
      </c>
      <c r="F8" s="340" t="e">
        <f t="shared" si="0"/>
        <v>#VALUE!</v>
      </c>
      <c r="G8" s="64"/>
      <c r="H8" s="64"/>
    </row>
    <row r="9" spans="1:8" x14ac:dyDescent="0.35">
      <c r="A9" s="336"/>
      <c r="B9" s="313">
        <f t="shared" ref="B9:B18" si="2">+B8+1</f>
        <v>3</v>
      </c>
      <c r="C9" s="337" t="e">
        <f t="shared" ref="C9:C18" si="3">+C8-1</f>
        <v>#VALUE!</v>
      </c>
      <c r="D9" s="338" t="e">
        <f t="shared" si="1"/>
        <v>#VALUE!</v>
      </c>
      <c r="E9" s="339" t="e">
        <f>($D$1*$D$2/12/100)*(C9&gt;0)</f>
        <v>#VALUE!</v>
      </c>
      <c r="F9" s="340" t="e">
        <f t="shared" si="0"/>
        <v>#VALUE!</v>
      </c>
      <c r="G9" s="64"/>
      <c r="H9" s="64"/>
    </row>
    <row r="10" spans="1:8" x14ac:dyDescent="0.35">
      <c r="A10" s="336"/>
      <c r="B10" s="313">
        <f t="shared" si="2"/>
        <v>4</v>
      </c>
      <c r="C10" s="337" t="e">
        <f t="shared" si="3"/>
        <v>#VALUE!</v>
      </c>
      <c r="D10" s="338" t="e">
        <f t="shared" si="1"/>
        <v>#VALUE!</v>
      </c>
      <c r="E10" s="339" t="e">
        <f>($D$1*$D$2/12/100)*(C10&gt;0)</f>
        <v>#VALUE!</v>
      </c>
      <c r="F10" s="340" t="e">
        <f t="shared" si="0"/>
        <v>#VALUE!</v>
      </c>
      <c r="G10" s="64"/>
      <c r="H10" s="64"/>
    </row>
    <row r="11" spans="1:8" x14ac:dyDescent="0.35">
      <c r="A11" s="336"/>
      <c r="B11" s="313">
        <f t="shared" si="2"/>
        <v>5</v>
      </c>
      <c r="C11" s="337" t="e">
        <f t="shared" si="3"/>
        <v>#VALUE!</v>
      </c>
      <c r="D11" s="338" t="e">
        <f t="shared" si="1"/>
        <v>#VALUE!</v>
      </c>
      <c r="E11" s="339" t="e">
        <f t="shared" ref="E11:E74" si="4">($D$1*$D$2/12/100)*(C11&gt;0)</f>
        <v>#VALUE!</v>
      </c>
      <c r="F11" s="340" t="e">
        <f t="shared" si="0"/>
        <v>#VALUE!</v>
      </c>
      <c r="G11" s="64"/>
      <c r="H11" s="64"/>
    </row>
    <row r="12" spans="1:8" x14ac:dyDescent="0.35">
      <c r="A12" s="336"/>
      <c r="B12" s="313">
        <f t="shared" si="2"/>
        <v>6</v>
      </c>
      <c r="C12" s="337" t="e">
        <f t="shared" si="3"/>
        <v>#VALUE!</v>
      </c>
      <c r="D12" s="338" t="e">
        <f t="shared" si="1"/>
        <v>#VALUE!</v>
      </c>
      <c r="E12" s="339" t="e">
        <f t="shared" si="4"/>
        <v>#VALUE!</v>
      </c>
      <c r="F12" s="340" t="e">
        <f t="shared" si="0"/>
        <v>#VALUE!</v>
      </c>
      <c r="G12" s="64"/>
      <c r="H12" s="64"/>
    </row>
    <row r="13" spans="1:8" x14ac:dyDescent="0.35">
      <c r="A13" s="336"/>
      <c r="B13" s="313">
        <f t="shared" si="2"/>
        <v>7</v>
      </c>
      <c r="C13" s="337" t="e">
        <f t="shared" si="3"/>
        <v>#VALUE!</v>
      </c>
      <c r="D13" s="338" t="e">
        <f t="shared" si="1"/>
        <v>#VALUE!</v>
      </c>
      <c r="E13" s="339" t="e">
        <f t="shared" si="4"/>
        <v>#VALUE!</v>
      </c>
      <c r="F13" s="340" t="e">
        <f t="shared" si="0"/>
        <v>#VALUE!</v>
      </c>
      <c r="G13" s="64"/>
      <c r="H13" s="64"/>
    </row>
    <row r="14" spans="1:8" x14ac:dyDescent="0.35">
      <c r="A14" s="336"/>
      <c r="B14" s="313">
        <f t="shared" si="2"/>
        <v>8</v>
      </c>
      <c r="C14" s="337" t="e">
        <f t="shared" si="3"/>
        <v>#VALUE!</v>
      </c>
      <c r="D14" s="338" t="e">
        <f t="shared" si="1"/>
        <v>#VALUE!</v>
      </c>
      <c r="E14" s="339" t="e">
        <f t="shared" si="4"/>
        <v>#VALUE!</v>
      </c>
      <c r="F14" s="340" t="e">
        <f>+($D$1-D14)*(C14&gt;-1)</f>
        <v>#VALUE!</v>
      </c>
      <c r="G14" s="64"/>
      <c r="H14" s="64"/>
    </row>
    <row r="15" spans="1:8" x14ac:dyDescent="0.35">
      <c r="A15" s="336"/>
      <c r="B15" s="313">
        <f t="shared" si="2"/>
        <v>9</v>
      </c>
      <c r="C15" s="337" t="e">
        <f t="shared" si="3"/>
        <v>#VALUE!</v>
      </c>
      <c r="D15" s="338" t="e">
        <f t="shared" si="1"/>
        <v>#VALUE!</v>
      </c>
      <c r="E15" s="339" t="e">
        <f t="shared" si="4"/>
        <v>#VALUE!</v>
      </c>
      <c r="F15" s="340" t="e">
        <f t="shared" ref="F15:F78" si="5">+($D$1-D15)*(C15&gt;-1)</f>
        <v>#VALUE!</v>
      </c>
      <c r="G15" s="64"/>
      <c r="H15" s="64"/>
    </row>
    <row r="16" spans="1:8" x14ac:dyDescent="0.35">
      <c r="A16" s="336"/>
      <c r="B16" s="313">
        <f t="shared" si="2"/>
        <v>10</v>
      </c>
      <c r="C16" s="337" t="e">
        <f t="shared" si="3"/>
        <v>#VALUE!</v>
      </c>
      <c r="D16" s="338" t="e">
        <f t="shared" si="1"/>
        <v>#VALUE!</v>
      </c>
      <c r="E16" s="339" t="e">
        <f t="shared" si="4"/>
        <v>#VALUE!</v>
      </c>
      <c r="F16" s="340" t="e">
        <f t="shared" si="5"/>
        <v>#VALUE!</v>
      </c>
      <c r="G16" s="64"/>
      <c r="H16" s="64"/>
    </row>
    <row r="17" spans="1:8" x14ac:dyDescent="0.35">
      <c r="A17" s="336"/>
      <c r="B17" s="313">
        <f t="shared" si="2"/>
        <v>11</v>
      </c>
      <c r="C17" s="337" t="e">
        <f t="shared" si="3"/>
        <v>#VALUE!</v>
      </c>
      <c r="D17" s="338" t="e">
        <f t="shared" si="1"/>
        <v>#VALUE!</v>
      </c>
      <c r="E17" s="339" t="e">
        <f t="shared" si="4"/>
        <v>#VALUE!</v>
      </c>
      <c r="F17" s="340" t="e">
        <f t="shared" si="5"/>
        <v>#VALUE!</v>
      </c>
      <c r="G17" s="64"/>
      <c r="H17" s="64"/>
    </row>
    <row r="18" spans="1:8" x14ac:dyDescent="0.35">
      <c r="A18" s="336"/>
      <c r="B18" s="313">
        <f t="shared" si="2"/>
        <v>12</v>
      </c>
      <c r="C18" s="337" t="e">
        <f t="shared" si="3"/>
        <v>#VALUE!</v>
      </c>
      <c r="D18" s="338" t="e">
        <f t="shared" si="1"/>
        <v>#VALUE!</v>
      </c>
      <c r="E18" s="339" t="e">
        <f t="shared" si="4"/>
        <v>#VALUE!</v>
      </c>
      <c r="F18" s="340" t="e">
        <f t="shared" si="5"/>
        <v>#VALUE!</v>
      </c>
      <c r="G18" s="64"/>
      <c r="H18" s="64"/>
    </row>
    <row r="19" spans="1:8" x14ac:dyDescent="0.35">
      <c r="A19" s="336">
        <f>+D4</f>
        <v>2017</v>
      </c>
      <c r="B19" s="915" t="s">
        <v>15</v>
      </c>
      <c r="C19" s="915"/>
      <c r="D19" s="352" t="e">
        <f>+D18</f>
        <v>#VALUE!</v>
      </c>
      <c r="E19" s="341" t="e">
        <f>SUM(E7:E18)</f>
        <v>#VALUE!</v>
      </c>
      <c r="F19" s="353" t="e">
        <f>SUM(F7:F18)</f>
        <v>#VALUE!</v>
      </c>
      <c r="G19" s="65"/>
      <c r="H19" s="65"/>
    </row>
    <row r="20" spans="1:8" x14ac:dyDescent="0.35">
      <c r="A20" s="336"/>
      <c r="B20" s="313">
        <f>+B18+1</f>
        <v>13</v>
      </c>
      <c r="C20" s="337" t="e">
        <f>+C18-1</f>
        <v>#VALUE!</v>
      </c>
      <c r="D20" s="338" t="e">
        <f>+$D$1*(C20&gt;0)</f>
        <v>#VALUE!</v>
      </c>
      <c r="E20" s="339" t="e">
        <f t="shared" si="4"/>
        <v>#VALUE!</v>
      </c>
      <c r="F20" s="340" t="e">
        <f t="shared" si="5"/>
        <v>#VALUE!</v>
      </c>
      <c r="G20" s="64"/>
      <c r="H20" s="64"/>
    </row>
    <row r="21" spans="1:8" x14ac:dyDescent="0.35">
      <c r="A21" s="336"/>
      <c r="B21" s="313">
        <f>+B20+1</f>
        <v>14</v>
      </c>
      <c r="C21" s="337" t="e">
        <f>+C20-1</f>
        <v>#VALUE!</v>
      </c>
      <c r="D21" s="338" t="e">
        <f t="shared" ref="D21:D31" si="6">+$D$1*(C21&gt;0)</f>
        <v>#VALUE!</v>
      </c>
      <c r="E21" s="339" t="e">
        <f t="shared" si="4"/>
        <v>#VALUE!</v>
      </c>
      <c r="F21" s="340" t="e">
        <f t="shared" si="5"/>
        <v>#VALUE!</v>
      </c>
      <c r="G21" s="64"/>
      <c r="H21" s="64"/>
    </row>
    <row r="22" spans="1:8" x14ac:dyDescent="0.35">
      <c r="A22" s="336"/>
      <c r="B22" s="313">
        <f>+B21+1</f>
        <v>15</v>
      </c>
      <c r="C22" s="337" t="e">
        <f t="shared" ref="C22:C31" si="7">+C21-1</f>
        <v>#VALUE!</v>
      </c>
      <c r="D22" s="338" t="e">
        <f t="shared" si="6"/>
        <v>#VALUE!</v>
      </c>
      <c r="E22" s="339" t="e">
        <f t="shared" si="4"/>
        <v>#VALUE!</v>
      </c>
      <c r="F22" s="340" t="e">
        <f t="shared" si="5"/>
        <v>#VALUE!</v>
      </c>
      <c r="G22" s="64"/>
      <c r="H22" s="64"/>
    </row>
    <row r="23" spans="1:8" x14ac:dyDescent="0.35">
      <c r="A23" s="336"/>
      <c r="B23" s="313">
        <f t="shared" ref="B23:B31" si="8">+B22+1</f>
        <v>16</v>
      </c>
      <c r="C23" s="337" t="e">
        <f t="shared" si="7"/>
        <v>#VALUE!</v>
      </c>
      <c r="D23" s="338" t="e">
        <f t="shared" si="6"/>
        <v>#VALUE!</v>
      </c>
      <c r="E23" s="339" t="e">
        <f t="shared" si="4"/>
        <v>#VALUE!</v>
      </c>
      <c r="F23" s="340" t="e">
        <f t="shared" si="5"/>
        <v>#VALUE!</v>
      </c>
      <c r="G23" s="64"/>
      <c r="H23" s="64"/>
    </row>
    <row r="24" spans="1:8" x14ac:dyDescent="0.35">
      <c r="A24" s="336"/>
      <c r="B24" s="313">
        <f t="shared" si="8"/>
        <v>17</v>
      </c>
      <c r="C24" s="337" t="e">
        <f t="shared" si="7"/>
        <v>#VALUE!</v>
      </c>
      <c r="D24" s="338" t="e">
        <f t="shared" si="6"/>
        <v>#VALUE!</v>
      </c>
      <c r="E24" s="339" t="e">
        <f t="shared" si="4"/>
        <v>#VALUE!</v>
      </c>
      <c r="F24" s="340" t="e">
        <f t="shared" si="5"/>
        <v>#VALUE!</v>
      </c>
      <c r="G24" s="64"/>
      <c r="H24" s="64"/>
    </row>
    <row r="25" spans="1:8" x14ac:dyDescent="0.35">
      <c r="A25" s="336"/>
      <c r="B25" s="313">
        <f t="shared" si="8"/>
        <v>18</v>
      </c>
      <c r="C25" s="337" t="e">
        <f t="shared" si="7"/>
        <v>#VALUE!</v>
      </c>
      <c r="D25" s="338" t="e">
        <f t="shared" si="6"/>
        <v>#VALUE!</v>
      </c>
      <c r="E25" s="339" t="e">
        <f t="shared" si="4"/>
        <v>#VALUE!</v>
      </c>
      <c r="F25" s="340" t="e">
        <f t="shared" si="5"/>
        <v>#VALUE!</v>
      </c>
      <c r="G25" s="64"/>
      <c r="H25" s="64"/>
    </row>
    <row r="26" spans="1:8" x14ac:dyDescent="0.35">
      <c r="A26" s="336"/>
      <c r="B26" s="313">
        <f t="shared" si="8"/>
        <v>19</v>
      </c>
      <c r="C26" s="337" t="e">
        <f t="shared" si="7"/>
        <v>#VALUE!</v>
      </c>
      <c r="D26" s="338" t="e">
        <f t="shared" si="6"/>
        <v>#VALUE!</v>
      </c>
      <c r="E26" s="339" t="e">
        <f t="shared" si="4"/>
        <v>#VALUE!</v>
      </c>
      <c r="F26" s="340" t="e">
        <f t="shared" si="5"/>
        <v>#VALUE!</v>
      </c>
      <c r="G26" s="64"/>
      <c r="H26" s="64"/>
    </row>
    <row r="27" spans="1:8" x14ac:dyDescent="0.35">
      <c r="A27" s="336"/>
      <c r="B27" s="313">
        <f t="shared" si="8"/>
        <v>20</v>
      </c>
      <c r="C27" s="337" t="e">
        <f t="shared" si="7"/>
        <v>#VALUE!</v>
      </c>
      <c r="D27" s="338" t="e">
        <f t="shared" si="6"/>
        <v>#VALUE!</v>
      </c>
      <c r="E27" s="339" t="e">
        <f t="shared" si="4"/>
        <v>#VALUE!</v>
      </c>
      <c r="F27" s="340" t="e">
        <f t="shared" si="5"/>
        <v>#VALUE!</v>
      </c>
      <c r="G27" s="64"/>
      <c r="H27" s="64"/>
    </row>
    <row r="28" spans="1:8" x14ac:dyDescent="0.35">
      <c r="A28" s="336"/>
      <c r="B28" s="313">
        <f t="shared" si="8"/>
        <v>21</v>
      </c>
      <c r="C28" s="337" t="e">
        <f t="shared" si="7"/>
        <v>#VALUE!</v>
      </c>
      <c r="D28" s="338" t="e">
        <f t="shared" si="6"/>
        <v>#VALUE!</v>
      </c>
      <c r="E28" s="339" t="e">
        <f t="shared" si="4"/>
        <v>#VALUE!</v>
      </c>
      <c r="F28" s="340" t="e">
        <f t="shared" si="5"/>
        <v>#VALUE!</v>
      </c>
      <c r="G28" s="64"/>
      <c r="H28" s="64"/>
    </row>
    <row r="29" spans="1:8" x14ac:dyDescent="0.35">
      <c r="A29" s="336"/>
      <c r="B29" s="313">
        <f t="shared" si="8"/>
        <v>22</v>
      </c>
      <c r="C29" s="337" t="e">
        <f t="shared" si="7"/>
        <v>#VALUE!</v>
      </c>
      <c r="D29" s="338" t="e">
        <f t="shared" si="6"/>
        <v>#VALUE!</v>
      </c>
      <c r="E29" s="339" t="e">
        <f t="shared" si="4"/>
        <v>#VALUE!</v>
      </c>
      <c r="F29" s="340" t="e">
        <f t="shared" si="5"/>
        <v>#VALUE!</v>
      </c>
      <c r="G29" s="64"/>
      <c r="H29" s="64"/>
    </row>
    <row r="30" spans="1:8" x14ac:dyDescent="0.35">
      <c r="A30" s="336"/>
      <c r="B30" s="313">
        <f t="shared" si="8"/>
        <v>23</v>
      </c>
      <c r="C30" s="337" t="e">
        <f t="shared" si="7"/>
        <v>#VALUE!</v>
      </c>
      <c r="D30" s="338" t="e">
        <f t="shared" si="6"/>
        <v>#VALUE!</v>
      </c>
      <c r="E30" s="339" t="e">
        <f t="shared" si="4"/>
        <v>#VALUE!</v>
      </c>
      <c r="F30" s="340" t="e">
        <f t="shared" si="5"/>
        <v>#VALUE!</v>
      </c>
      <c r="G30" s="64"/>
      <c r="H30" s="64"/>
    </row>
    <row r="31" spans="1:8" x14ac:dyDescent="0.35">
      <c r="A31" s="336"/>
      <c r="B31" s="313">
        <f t="shared" si="8"/>
        <v>24</v>
      </c>
      <c r="C31" s="337" t="e">
        <f t="shared" si="7"/>
        <v>#VALUE!</v>
      </c>
      <c r="D31" s="338" t="e">
        <f t="shared" si="6"/>
        <v>#VALUE!</v>
      </c>
      <c r="E31" s="339" t="e">
        <f t="shared" si="4"/>
        <v>#VALUE!</v>
      </c>
      <c r="F31" s="340" t="e">
        <f t="shared" si="5"/>
        <v>#VALUE!</v>
      </c>
      <c r="G31" s="64"/>
      <c r="H31" s="64"/>
    </row>
    <row r="32" spans="1:8" x14ac:dyDescent="0.35">
      <c r="A32" s="336">
        <f>+A19+1</f>
        <v>2018</v>
      </c>
      <c r="B32" s="915" t="s">
        <v>15</v>
      </c>
      <c r="C32" s="915"/>
      <c r="D32" s="352" t="e">
        <f>+D31</f>
        <v>#VALUE!</v>
      </c>
      <c r="E32" s="341" t="e">
        <f>SUM(E20:E31)</f>
        <v>#VALUE!</v>
      </c>
      <c r="F32" s="353" t="e">
        <f>SUM(F20:F31)</f>
        <v>#VALUE!</v>
      </c>
      <c r="G32" s="65"/>
      <c r="H32" s="65"/>
    </row>
    <row r="33" spans="1:8" x14ac:dyDescent="0.35">
      <c r="A33" s="336"/>
      <c r="B33" s="313">
        <f>+B31+1</f>
        <v>25</v>
      </c>
      <c r="C33" s="337" t="e">
        <f>+C31-1</f>
        <v>#VALUE!</v>
      </c>
      <c r="D33" s="338" t="e">
        <f>+$D$1*(C33&gt;0)</f>
        <v>#VALUE!</v>
      </c>
      <c r="E33" s="339" t="e">
        <f t="shared" si="4"/>
        <v>#VALUE!</v>
      </c>
      <c r="F33" s="340" t="e">
        <f t="shared" si="5"/>
        <v>#VALUE!</v>
      </c>
      <c r="G33" s="64"/>
      <c r="H33" s="64"/>
    </row>
    <row r="34" spans="1:8" x14ac:dyDescent="0.35">
      <c r="A34" s="336"/>
      <c r="B34" s="313">
        <f>+B33+1</f>
        <v>26</v>
      </c>
      <c r="C34" s="337" t="e">
        <f>+C33-1</f>
        <v>#VALUE!</v>
      </c>
      <c r="D34" s="338" t="e">
        <f t="shared" ref="D34:D44" si="9">+$D$1*(C34&gt;0)</f>
        <v>#VALUE!</v>
      </c>
      <c r="E34" s="339" t="e">
        <f t="shared" si="4"/>
        <v>#VALUE!</v>
      </c>
      <c r="F34" s="340" t="e">
        <f t="shared" si="5"/>
        <v>#VALUE!</v>
      </c>
      <c r="G34" s="64"/>
      <c r="H34" s="64"/>
    </row>
    <row r="35" spans="1:8" x14ac:dyDescent="0.35">
      <c r="A35" s="336"/>
      <c r="B35" s="313">
        <f>+B34+1</f>
        <v>27</v>
      </c>
      <c r="C35" s="337" t="e">
        <f t="shared" ref="C35:C44" si="10">+C34-1</f>
        <v>#VALUE!</v>
      </c>
      <c r="D35" s="338" t="e">
        <f t="shared" si="9"/>
        <v>#VALUE!</v>
      </c>
      <c r="E35" s="339" t="e">
        <f t="shared" si="4"/>
        <v>#VALUE!</v>
      </c>
      <c r="F35" s="340" t="e">
        <f t="shared" si="5"/>
        <v>#VALUE!</v>
      </c>
      <c r="G35" s="64"/>
      <c r="H35" s="64"/>
    </row>
    <row r="36" spans="1:8" x14ac:dyDescent="0.35">
      <c r="A36" s="336"/>
      <c r="B36" s="313">
        <f t="shared" ref="B36:B44" si="11">+B35+1</f>
        <v>28</v>
      </c>
      <c r="C36" s="337" t="e">
        <f t="shared" si="10"/>
        <v>#VALUE!</v>
      </c>
      <c r="D36" s="338" t="e">
        <f t="shared" si="9"/>
        <v>#VALUE!</v>
      </c>
      <c r="E36" s="339" t="e">
        <f t="shared" si="4"/>
        <v>#VALUE!</v>
      </c>
      <c r="F36" s="340" t="e">
        <f t="shared" si="5"/>
        <v>#VALUE!</v>
      </c>
      <c r="G36" s="64"/>
      <c r="H36" s="64"/>
    </row>
    <row r="37" spans="1:8" x14ac:dyDescent="0.35">
      <c r="A37" s="336"/>
      <c r="B37" s="313">
        <f t="shared" si="11"/>
        <v>29</v>
      </c>
      <c r="C37" s="337" t="e">
        <f t="shared" si="10"/>
        <v>#VALUE!</v>
      </c>
      <c r="D37" s="338" t="e">
        <f t="shared" si="9"/>
        <v>#VALUE!</v>
      </c>
      <c r="E37" s="339" t="e">
        <f t="shared" si="4"/>
        <v>#VALUE!</v>
      </c>
      <c r="F37" s="340" t="e">
        <f t="shared" si="5"/>
        <v>#VALUE!</v>
      </c>
      <c r="G37" s="64"/>
      <c r="H37" s="64"/>
    </row>
    <row r="38" spans="1:8" x14ac:dyDescent="0.35">
      <c r="A38" s="336"/>
      <c r="B38" s="313">
        <f t="shared" si="11"/>
        <v>30</v>
      </c>
      <c r="C38" s="337" t="e">
        <f t="shared" si="10"/>
        <v>#VALUE!</v>
      </c>
      <c r="D38" s="338" t="e">
        <f t="shared" si="9"/>
        <v>#VALUE!</v>
      </c>
      <c r="E38" s="339" t="e">
        <f t="shared" si="4"/>
        <v>#VALUE!</v>
      </c>
      <c r="F38" s="340" t="e">
        <f t="shared" si="5"/>
        <v>#VALUE!</v>
      </c>
      <c r="G38" s="64"/>
      <c r="H38" s="64"/>
    </row>
    <row r="39" spans="1:8" x14ac:dyDescent="0.35">
      <c r="A39" s="336"/>
      <c r="B39" s="313">
        <f t="shared" si="11"/>
        <v>31</v>
      </c>
      <c r="C39" s="337" t="e">
        <f t="shared" si="10"/>
        <v>#VALUE!</v>
      </c>
      <c r="D39" s="338" t="e">
        <f t="shared" si="9"/>
        <v>#VALUE!</v>
      </c>
      <c r="E39" s="339" t="e">
        <f t="shared" si="4"/>
        <v>#VALUE!</v>
      </c>
      <c r="F39" s="340" t="e">
        <f t="shared" si="5"/>
        <v>#VALUE!</v>
      </c>
      <c r="G39" s="64"/>
      <c r="H39" s="64"/>
    </row>
    <row r="40" spans="1:8" x14ac:dyDescent="0.35">
      <c r="A40" s="336"/>
      <c r="B40" s="313">
        <f t="shared" si="11"/>
        <v>32</v>
      </c>
      <c r="C40" s="337" t="e">
        <f t="shared" si="10"/>
        <v>#VALUE!</v>
      </c>
      <c r="D40" s="338" t="e">
        <f t="shared" si="9"/>
        <v>#VALUE!</v>
      </c>
      <c r="E40" s="339" t="e">
        <f t="shared" si="4"/>
        <v>#VALUE!</v>
      </c>
      <c r="F40" s="340" t="e">
        <f t="shared" si="5"/>
        <v>#VALUE!</v>
      </c>
      <c r="G40" s="64"/>
      <c r="H40" s="64"/>
    </row>
    <row r="41" spans="1:8" x14ac:dyDescent="0.35">
      <c r="A41" s="336"/>
      <c r="B41" s="313">
        <f t="shared" si="11"/>
        <v>33</v>
      </c>
      <c r="C41" s="337" t="e">
        <f t="shared" si="10"/>
        <v>#VALUE!</v>
      </c>
      <c r="D41" s="338" t="e">
        <f t="shared" si="9"/>
        <v>#VALUE!</v>
      </c>
      <c r="E41" s="339" t="e">
        <f t="shared" si="4"/>
        <v>#VALUE!</v>
      </c>
      <c r="F41" s="340" t="e">
        <f t="shared" si="5"/>
        <v>#VALUE!</v>
      </c>
      <c r="G41" s="64"/>
      <c r="H41" s="64"/>
    </row>
    <row r="42" spans="1:8" x14ac:dyDescent="0.35">
      <c r="A42" s="336"/>
      <c r="B42" s="313">
        <f t="shared" si="11"/>
        <v>34</v>
      </c>
      <c r="C42" s="337" t="e">
        <f t="shared" si="10"/>
        <v>#VALUE!</v>
      </c>
      <c r="D42" s="338" t="e">
        <f t="shared" si="9"/>
        <v>#VALUE!</v>
      </c>
      <c r="E42" s="339" t="e">
        <f t="shared" si="4"/>
        <v>#VALUE!</v>
      </c>
      <c r="F42" s="340" t="e">
        <f t="shared" si="5"/>
        <v>#VALUE!</v>
      </c>
      <c r="G42" s="64"/>
      <c r="H42" s="64"/>
    </row>
    <row r="43" spans="1:8" x14ac:dyDescent="0.35">
      <c r="A43" s="336"/>
      <c r="B43" s="313">
        <f t="shared" si="11"/>
        <v>35</v>
      </c>
      <c r="C43" s="337" t="e">
        <f t="shared" si="10"/>
        <v>#VALUE!</v>
      </c>
      <c r="D43" s="338" t="e">
        <f t="shared" si="9"/>
        <v>#VALUE!</v>
      </c>
      <c r="E43" s="339" t="e">
        <f t="shared" si="4"/>
        <v>#VALUE!</v>
      </c>
      <c r="F43" s="340" t="e">
        <f t="shared" si="5"/>
        <v>#VALUE!</v>
      </c>
      <c r="G43" s="64"/>
      <c r="H43" s="64"/>
    </row>
    <row r="44" spans="1:8" x14ac:dyDescent="0.35">
      <c r="A44" s="336"/>
      <c r="B44" s="313">
        <f t="shared" si="11"/>
        <v>36</v>
      </c>
      <c r="C44" s="337" t="e">
        <f t="shared" si="10"/>
        <v>#VALUE!</v>
      </c>
      <c r="D44" s="338" t="e">
        <f t="shared" si="9"/>
        <v>#VALUE!</v>
      </c>
      <c r="E44" s="339" t="e">
        <f t="shared" si="4"/>
        <v>#VALUE!</v>
      </c>
      <c r="F44" s="340" t="e">
        <f t="shared" si="5"/>
        <v>#VALUE!</v>
      </c>
      <c r="G44" s="64"/>
      <c r="H44" s="64"/>
    </row>
    <row r="45" spans="1:8" x14ac:dyDescent="0.35">
      <c r="A45" s="336">
        <f>+A32+1</f>
        <v>2019</v>
      </c>
      <c r="B45" s="915" t="s">
        <v>15</v>
      </c>
      <c r="C45" s="915"/>
      <c r="D45" s="352" t="e">
        <f>+D44</f>
        <v>#VALUE!</v>
      </c>
      <c r="E45" s="341" t="e">
        <f>SUM(E33:E44)</f>
        <v>#VALUE!</v>
      </c>
      <c r="F45" s="353" t="e">
        <f>SUM(F33:F44)</f>
        <v>#VALUE!</v>
      </c>
      <c r="G45" s="65"/>
      <c r="H45" s="65"/>
    </row>
    <row r="46" spans="1:8" x14ac:dyDescent="0.35">
      <c r="A46" s="336"/>
      <c r="B46" s="313">
        <f>+B44+1</f>
        <v>37</v>
      </c>
      <c r="C46" s="337" t="e">
        <f>+C44-1</f>
        <v>#VALUE!</v>
      </c>
      <c r="D46" s="338" t="e">
        <f>+$D$1*(C46&gt;0)</f>
        <v>#VALUE!</v>
      </c>
      <c r="E46" s="339" t="e">
        <f t="shared" si="4"/>
        <v>#VALUE!</v>
      </c>
      <c r="F46" s="340" t="e">
        <f t="shared" si="5"/>
        <v>#VALUE!</v>
      </c>
      <c r="G46" s="64"/>
      <c r="H46" s="64"/>
    </row>
    <row r="47" spans="1:8" x14ac:dyDescent="0.35">
      <c r="A47" s="336"/>
      <c r="B47" s="313">
        <f>+B46+1</f>
        <v>38</v>
      </c>
      <c r="C47" s="337" t="e">
        <f>+C46-1</f>
        <v>#VALUE!</v>
      </c>
      <c r="D47" s="338" t="e">
        <f t="shared" ref="D47:D57" si="12">+$D$1*(C47&gt;0)</f>
        <v>#VALUE!</v>
      </c>
      <c r="E47" s="339" t="e">
        <f t="shared" si="4"/>
        <v>#VALUE!</v>
      </c>
      <c r="F47" s="340" t="e">
        <f t="shared" si="5"/>
        <v>#VALUE!</v>
      </c>
      <c r="G47" s="64"/>
      <c r="H47" s="64"/>
    </row>
    <row r="48" spans="1:8" x14ac:dyDescent="0.35">
      <c r="A48" s="336"/>
      <c r="B48" s="313">
        <f>+B47+1</f>
        <v>39</v>
      </c>
      <c r="C48" s="337" t="e">
        <f t="shared" ref="C48:C57" si="13">+C47-1</f>
        <v>#VALUE!</v>
      </c>
      <c r="D48" s="338" t="e">
        <f t="shared" si="12"/>
        <v>#VALUE!</v>
      </c>
      <c r="E48" s="339" t="e">
        <f t="shared" si="4"/>
        <v>#VALUE!</v>
      </c>
      <c r="F48" s="340" t="e">
        <f t="shared" si="5"/>
        <v>#VALUE!</v>
      </c>
      <c r="G48" s="64"/>
      <c r="H48" s="64"/>
    </row>
    <row r="49" spans="1:8" x14ac:dyDescent="0.35">
      <c r="A49" s="336"/>
      <c r="B49" s="313">
        <f t="shared" ref="B49:B57" si="14">+B48+1</f>
        <v>40</v>
      </c>
      <c r="C49" s="337" t="e">
        <f t="shared" si="13"/>
        <v>#VALUE!</v>
      </c>
      <c r="D49" s="338" t="e">
        <f t="shared" si="12"/>
        <v>#VALUE!</v>
      </c>
      <c r="E49" s="339" t="e">
        <f t="shared" si="4"/>
        <v>#VALUE!</v>
      </c>
      <c r="F49" s="340" t="e">
        <f t="shared" si="5"/>
        <v>#VALUE!</v>
      </c>
      <c r="G49" s="64"/>
      <c r="H49" s="64"/>
    </row>
    <row r="50" spans="1:8" x14ac:dyDescent="0.35">
      <c r="A50" s="336"/>
      <c r="B50" s="313">
        <f t="shared" si="14"/>
        <v>41</v>
      </c>
      <c r="C50" s="337" t="e">
        <f t="shared" si="13"/>
        <v>#VALUE!</v>
      </c>
      <c r="D50" s="338" t="e">
        <f t="shared" si="12"/>
        <v>#VALUE!</v>
      </c>
      <c r="E50" s="339" t="e">
        <f t="shared" si="4"/>
        <v>#VALUE!</v>
      </c>
      <c r="F50" s="340" t="e">
        <f t="shared" si="5"/>
        <v>#VALUE!</v>
      </c>
      <c r="G50" s="64"/>
      <c r="H50" s="64"/>
    </row>
    <row r="51" spans="1:8" x14ac:dyDescent="0.35">
      <c r="A51" s="336"/>
      <c r="B51" s="313">
        <f t="shared" si="14"/>
        <v>42</v>
      </c>
      <c r="C51" s="337" t="e">
        <f t="shared" si="13"/>
        <v>#VALUE!</v>
      </c>
      <c r="D51" s="338" t="e">
        <f t="shared" si="12"/>
        <v>#VALUE!</v>
      </c>
      <c r="E51" s="339" t="e">
        <f t="shared" si="4"/>
        <v>#VALUE!</v>
      </c>
      <c r="F51" s="340" t="e">
        <f t="shared" si="5"/>
        <v>#VALUE!</v>
      </c>
      <c r="G51" s="64"/>
      <c r="H51" s="64"/>
    </row>
    <row r="52" spans="1:8" x14ac:dyDescent="0.35">
      <c r="A52" s="336"/>
      <c r="B52" s="313">
        <f t="shared" si="14"/>
        <v>43</v>
      </c>
      <c r="C52" s="337" t="e">
        <f t="shared" si="13"/>
        <v>#VALUE!</v>
      </c>
      <c r="D52" s="338" t="e">
        <f t="shared" si="12"/>
        <v>#VALUE!</v>
      </c>
      <c r="E52" s="339" t="e">
        <f t="shared" si="4"/>
        <v>#VALUE!</v>
      </c>
      <c r="F52" s="340" t="e">
        <f t="shared" si="5"/>
        <v>#VALUE!</v>
      </c>
      <c r="G52" s="64"/>
      <c r="H52" s="64"/>
    </row>
    <row r="53" spans="1:8" x14ac:dyDescent="0.35">
      <c r="A53" s="336"/>
      <c r="B53" s="313">
        <f t="shared" si="14"/>
        <v>44</v>
      </c>
      <c r="C53" s="337" t="e">
        <f t="shared" si="13"/>
        <v>#VALUE!</v>
      </c>
      <c r="D53" s="338" t="e">
        <f t="shared" si="12"/>
        <v>#VALUE!</v>
      </c>
      <c r="E53" s="339" t="e">
        <f t="shared" si="4"/>
        <v>#VALUE!</v>
      </c>
      <c r="F53" s="340" t="e">
        <f t="shared" si="5"/>
        <v>#VALUE!</v>
      </c>
      <c r="G53" s="64"/>
      <c r="H53" s="64"/>
    </row>
    <row r="54" spans="1:8" x14ac:dyDescent="0.35">
      <c r="A54" s="336"/>
      <c r="B54" s="313">
        <f t="shared" si="14"/>
        <v>45</v>
      </c>
      <c r="C54" s="337" t="e">
        <f t="shared" si="13"/>
        <v>#VALUE!</v>
      </c>
      <c r="D54" s="338" t="e">
        <f t="shared" si="12"/>
        <v>#VALUE!</v>
      </c>
      <c r="E54" s="339" t="e">
        <f t="shared" si="4"/>
        <v>#VALUE!</v>
      </c>
      <c r="F54" s="340" t="e">
        <f t="shared" si="5"/>
        <v>#VALUE!</v>
      </c>
      <c r="G54" s="64"/>
      <c r="H54" s="64"/>
    </row>
    <row r="55" spans="1:8" x14ac:dyDescent="0.35">
      <c r="A55" s="336"/>
      <c r="B55" s="313">
        <f t="shared" si="14"/>
        <v>46</v>
      </c>
      <c r="C55" s="337" t="e">
        <f t="shared" si="13"/>
        <v>#VALUE!</v>
      </c>
      <c r="D55" s="338" t="e">
        <f t="shared" si="12"/>
        <v>#VALUE!</v>
      </c>
      <c r="E55" s="339" t="e">
        <f t="shared" si="4"/>
        <v>#VALUE!</v>
      </c>
      <c r="F55" s="340" t="e">
        <f t="shared" si="5"/>
        <v>#VALUE!</v>
      </c>
      <c r="G55" s="64"/>
      <c r="H55" s="64"/>
    </row>
    <row r="56" spans="1:8" x14ac:dyDescent="0.35">
      <c r="A56" s="336"/>
      <c r="B56" s="313">
        <f t="shared" si="14"/>
        <v>47</v>
      </c>
      <c r="C56" s="337" t="e">
        <f t="shared" si="13"/>
        <v>#VALUE!</v>
      </c>
      <c r="D56" s="338" t="e">
        <f t="shared" si="12"/>
        <v>#VALUE!</v>
      </c>
      <c r="E56" s="339" t="e">
        <f t="shared" si="4"/>
        <v>#VALUE!</v>
      </c>
      <c r="F56" s="340" t="e">
        <f t="shared" si="5"/>
        <v>#VALUE!</v>
      </c>
      <c r="G56" s="64"/>
      <c r="H56" s="64"/>
    </row>
    <row r="57" spans="1:8" x14ac:dyDescent="0.35">
      <c r="A57" s="336"/>
      <c r="B57" s="313">
        <f t="shared" si="14"/>
        <v>48</v>
      </c>
      <c r="C57" s="337" t="e">
        <f t="shared" si="13"/>
        <v>#VALUE!</v>
      </c>
      <c r="D57" s="338" t="e">
        <f t="shared" si="12"/>
        <v>#VALUE!</v>
      </c>
      <c r="E57" s="339" t="e">
        <f t="shared" si="4"/>
        <v>#VALUE!</v>
      </c>
      <c r="F57" s="340" t="e">
        <f t="shared" si="5"/>
        <v>#VALUE!</v>
      </c>
      <c r="G57" s="64"/>
      <c r="H57" s="64"/>
    </row>
    <row r="58" spans="1:8" x14ac:dyDescent="0.35">
      <c r="A58" s="336">
        <f>+A45+1</f>
        <v>2020</v>
      </c>
      <c r="B58" s="915" t="s">
        <v>15</v>
      </c>
      <c r="C58" s="915"/>
      <c r="D58" s="352" t="e">
        <f>+D57</f>
        <v>#VALUE!</v>
      </c>
      <c r="E58" s="341" t="e">
        <f>SUM(E46:E57)</f>
        <v>#VALUE!</v>
      </c>
      <c r="F58" s="353" t="e">
        <f>SUM(F46:F57)</f>
        <v>#VALUE!</v>
      </c>
      <c r="G58" s="65"/>
      <c r="H58" s="65"/>
    </row>
    <row r="59" spans="1:8" x14ac:dyDescent="0.35">
      <c r="A59" s="336"/>
      <c r="B59" s="313">
        <f>+B57+1</f>
        <v>49</v>
      </c>
      <c r="C59" s="337" t="e">
        <f>+C57-1</f>
        <v>#VALUE!</v>
      </c>
      <c r="D59" s="338" t="e">
        <f>+$D$1*(C59&gt;0)</f>
        <v>#VALUE!</v>
      </c>
      <c r="E59" s="339" t="e">
        <f t="shared" si="4"/>
        <v>#VALUE!</v>
      </c>
      <c r="F59" s="340" t="e">
        <f t="shared" si="5"/>
        <v>#VALUE!</v>
      </c>
      <c r="G59" s="64"/>
      <c r="H59" s="64"/>
    </row>
    <row r="60" spans="1:8" x14ac:dyDescent="0.35">
      <c r="A60" s="336"/>
      <c r="B60" s="313">
        <f>+B59+1</f>
        <v>50</v>
      </c>
      <c r="C60" s="337" t="e">
        <f>+C59-1</f>
        <v>#VALUE!</v>
      </c>
      <c r="D60" s="338" t="e">
        <f t="shared" ref="D60:D70" si="15">+$D$1*(C60&gt;0)</f>
        <v>#VALUE!</v>
      </c>
      <c r="E60" s="339" t="e">
        <f t="shared" si="4"/>
        <v>#VALUE!</v>
      </c>
      <c r="F60" s="340" t="e">
        <f t="shared" si="5"/>
        <v>#VALUE!</v>
      </c>
      <c r="G60" s="64"/>
      <c r="H60" s="64"/>
    </row>
    <row r="61" spans="1:8" x14ac:dyDescent="0.35">
      <c r="A61" s="336"/>
      <c r="B61" s="313">
        <f>+B60+1</f>
        <v>51</v>
      </c>
      <c r="C61" s="337" t="e">
        <f t="shared" ref="C61:C70" si="16">+C60-1</f>
        <v>#VALUE!</v>
      </c>
      <c r="D61" s="338" t="e">
        <f t="shared" si="15"/>
        <v>#VALUE!</v>
      </c>
      <c r="E61" s="339" t="e">
        <f t="shared" si="4"/>
        <v>#VALUE!</v>
      </c>
      <c r="F61" s="340" t="e">
        <f t="shared" si="5"/>
        <v>#VALUE!</v>
      </c>
      <c r="G61" s="64"/>
      <c r="H61" s="64"/>
    </row>
    <row r="62" spans="1:8" x14ac:dyDescent="0.35">
      <c r="A62" s="336"/>
      <c r="B62" s="313">
        <f t="shared" ref="B62:B70" si="17">+B61+1</f>
        <v>52</v>
      </c>
      <c r="C62" s="337" t="e">
        <f t="shared" si="16"/>
        <v>#VALUE!</v>
      </c>
      <c r="D62" s="338" t="e">
        <f t="shared" si="15"/>
        <v>#VALUE!</v>
      </c>
      <c r="E62" s="339" t="e">
        <f t="shared" si="4"/>
        <v>#VALUE!</v>
      </c>
      <c r="F62" s="340" t="e">
        <f t="shared" si="5"/>
        <v>#VALUE!</v>
      </c>
      <c r="G62" s="64"/>
      <c r="H62" s="64"/>
    </row>
    <row r="63" spans="1:8" x14ac:dyDescent="0.35">
      <c r="A63" s="336"/>
      <c r="B63" s="313">
        <f t="shared" si="17"/>
        <v>53</v>
      </c>
      <c r="C63" s="337" t="e">
        <f t="shared" si="16"/>
        <v>#VALUE!</v>
      </c>
      <c r="D63" s="338" t="e">
        <f t="shared" si="15"/>
        <v>#VALUE!</v>
      </c>
      <c r="E63" s="339" t="e">
        <f t="shared" si="4"/>
        <v>#VALUE!</v>
      </c>
      <c r="F63" s="340" t="e">
        <f t="shared" si="5"/>
        <v>#VALUE!</v>
      </c>
      <c r="G63" s="64"/>
      <c r="H63" s="64"/>
    </row>
    <row r="64" spans="1:8" x14ac:dyDescent="0.35">
      <c r="A64" s="336"/>
      <c r="B64" s="313">
        <f t="shared" si="17"/>
        <v>54</v>
      </c>
      <c r="C64" s="337" t="e">
        <f t="shared" si="16"/>
        <v>#VALUE!</v>
      </c>
      <c r="D64" s="338" t="e">
        <f t="shared" si="15"/>
        <v>#VALUE!</v>
      </c>
      <c r="E64" s="339" t="e">
        <f t="shared" si="4"/>
        <v>#VALUE!</v>
      </c>
      <c r="F64" s="340" t="e">
        <f t="shared" si="5"/>
        <v>#VALUE!</v>
      </c>
      <c r="G64" s="64"/>
      <c r="H64" s="64"/>
    </row>
    <row r="65" spans="1:8" x14ac:dyDescent="0.35">
      <c r="A65" s="336"/>
      <c r="B65" s="313">
        <f t="shared" si="17"/>
        <v>55</v>
      </c>
      <c r="C65" s="337" t="e">
        <f t="shared" si="16"/>
        <v>#VALUE!</v>
      </c>
      <c r="D65" s="338" t="e">
        <f t="shared" si="15"/>
        <v>#VALUE!</v>
      </c>
      <c r="E65" s="339" t="e">
        <f t="shared" si="4"/>
        <v>#VALUE!</v>
      </c>
      <c r="F65" s="340" t="e">
        <f t="shared" si="5"/>
        <v>#VALUE!</v>
      </c>
      <c r="G65" s="64"/>
      <c r="H65" s="64"/>
    </row>
    <row r="66" spans="1:8" x14ac:dyDescent="0.35">
      <c r="A66" s="336"/>
      <c r="B66" s="313">
        <f t="shared" si="17"/>
        <v>56</v>
      </c>
      <c r="C66" s="337" t="e">
        <f t="shared" si="16"/>
        <v>#VALUE!</v>
      </c>
      <c r="D66" s="338" t="e">
        <f t="shared" si="15"/>
        <v>#VALUE!</v>
      </c>
      <c r="E66" s="339" t="e">
        <f t="shared" si="4"/>
        <v>#VALUE!</v>
      </c>
      <c r="F66" s="340" t="e">
        <f t="shared" si="5"/>
        <v>#VALUE!</v>
      </c>
      <c r="G66" s="64"/>
      <c r="H66" s="64"/>
    </row>
    <row r="67" spans="1:8" x14ac:dyDescent="0.35">
      <c r="A67" s="336"/>
      <c r="B67" s="313">
        <f t="shared" si="17"/>
        <v>57</v>
      </c>
      <c r="C67" s="337" t="e">
        <f t="shared" si="16"/>
        <v>#VALUE!</v>
      </c>
      <c r="D67" s="338" t="e">
        <f t="shared" si="15"/>
        <v>#VALUE!</v>
      </c>
      <c r="E67" s="339" t="e">
        <f t="shared" si="4"/>
        <v>#VALUE!</v>
      </c>
      <c r="F67" s="340" t="e">
        <f t="shared" si="5"/>
        <v>#VALUE!</v>
      </c>
      <c r="G67" s="64"/>
      <c r="H67" s="64"/>
    </row>
    <row r="68" spans="1:8" x14ac:dyDescent="0.35">
      <c r="A68" s="336"/>
      <c r="B68" s="313">
        <f t="shared" si="17"/>
        <v>58</v>
      </c>
      <c r="C68" s="337" t="e">
        <f t="shared" si="16"/>
        <v>#VALUE!</v>
      </c>
      <c r="D68" s="338" t="e">
        <f t="shared" si="15"/>
        <v>#VALUE!</v>
      </c>
      <c r="E68" s="339" t="e">
        <f t="shared" si="4"/>
        <v>#VALUE!</v>
      </c>
      <c r="F68" s="340" t="e">
        <f t="shared" si="5"/>
        <v>#VALUE!</v>
      </c>
      <c r="G68" s="64"/>
      <c r="H68" s="64"/>
    </row>
    <row r="69" spans="1:8" x14ac:dyDescent="0.35">
      <c r="A69" s="336"/>
      <c r="B69" s="313">
        <f t="shared" si="17"/>
        <v>59</v>
      </c>
      <c r="C69" s="337" t="e">
        <f t="shared" si="16"/>
        <v>#VALUE!</v>
      </c>
      <c r="D69" s="338" t="e">
        <f t="shared" si="15"/>
        <v>#VALUE!</v>
      </c>
      <c r="E69" s="339" t="e">
        <f t="shared" si="4"/>
        <v>#VALUE!</v>
      </c>
      <c r="F69" s="340" t="e">
        <f t="shared" si="5"/>
        <v>#VALUE!</v>
      </c>
      <c r="G69" s="64"/>
      <c r="H69" s="64"/>
    </row>
    <row r="70" spans="1:8" x14ac:dyDescent="0.35">
      <c r="A70" s="336"/>
      <c r="B70" s="313">
        <f t="shared" si="17"/>
        <v>60</v>
      </c>
      <c r="C70" s="337" t="e">
        <f t="shared" si="16"/>
        <v>#VALUE!</v>
      </c>
      <c r="D70" s="338" t="e">
        <f t="shared" si="15"/>
        <v>#VALUE!</v>
      </c>
      <c r="E70" s="339" t="e">
        <f t="shared" si="4"/>
        <v>#VALUE!</v>
      </c>
      <c r="F70" s="340" t="e">
        <f t="shared" si="5"/>
        <v>#VALUE!</v>
      </c>
      <c r="G70" s="64"/>
      <c r="H70" s="64"/>
    </row>
    <row r="71" spans="1:8" x14ac:dyDescent="0.35">
      <c r="A71" s="336">
        <f>+A58+1</f>
        <v>2021</v>
      </c>
      <c r="B71" s="915" t="s">
        <v>15</v>
      </c>
      <c r="C71" s="915"/>
      <c r="D71" s="352" t="e">
        <f>+D70</f>
        <v>#VALUE!</v>
      </c>
      <c r="E71" s="341" t="e">
        <f>SUM(E59:E70)</f>
        <v>#VALUE!</v>
      </c>
      <c r="F71" s="353" t="e">
        <f>SUM(F59:F70)</f>
        <v>#VALUE!</v>
      </c>
      <c r="G71" s="65"/>
      <c r="H71" s="65"/>
    </row>
    <row r="72" spans="1:8" x14ac:dyDescent="0.35">
      <c r="A72" s="336"/>
      <c r="B72" s="313">
        <f>+B70+1</f>
        <v>61</v>
      </c>
      <c r="C72" s="337" t="e">
        <f>+C70-1</f>
        <v>#VALUE!</v>
      </c>
      <c r="D72" s="338" t="e">
        <f>+$D$1*(C72&gt;0)</f>
        <v>#VALUE!</v>
      </c>
      <c r="E72" s="339" t="e">
        <f t="shared" si="4"/>
        <v>#VALUE!</v>
      </c>
      <c r="F72" s="340" t="e">
        <f t="shared" si="5"/>
        <v>#VALUE!</v>
      </c>
      <c r="G72" s="64"/>
      <c r="H72" s="64"/>
    </row>
    <row r="73" spans="1:8" x14ac:dyDescent="0.35">
      <c r="A73" s="336"/>
      <c r="B73" s="313">
        <f>+B72+1</f>
        <v>62</v>
      </c>
      <c r="C73" s="337" t="e">
        <f>+C72-1</f>
        <v>#VALUE!</v>
      </c>
      <c r="D73" s="338" t="e">
        <f t="shared" ref="D73:D83" si="18">+$D$1*(C73&gt;0)</f>
        <v>#VALUE!</v>
      </c>
      <c r="E73" s="339" t="e">
        <f t="shared" si="4"/>
        <v>#VALUE!</v>
      </c>
      <c r="F73" s="340" t="e">
        <f t="shared" si="5"/>
        <v>#VALUE!</v>
      </c>
      <c r="G73" s="64"/>
      <c r="H73" s="64"/>
    </row>
    <row r="74" spans="1:8" x14ac:dyDescent="0.35">
      <c r="A74" s="336"/>
      <c r="B74" s="313">
        <f>+B73+1</f>
        <v>63</v>
      </c>
      <c r="C74" s="337" t="e">
        <f t="shared" ref="C74:C83" si="19">+C73-1</f>
        <v>#VALUE!</v>
      </c>
      <c r="D74" s="338" t="e">
        <f t="shared" si="18"/>
        <v>#VALUE!</v>
      </c>
      <c r="E74" s="339" t="e">
        <f t="shared" si="4"/>
        <v>#VALUE!</v>
      </c>
      <c r="F74" s="340" t="e">
        <f t="shared" si="5"/>
        <v>#VALUE!</v>
      </c>
      <c r="G74" s="64"/>
      <c r="H74" s="64"/>
    </row>
    <row r="75" spans="1:8" x14ac:dyDescent="0.35">
      <c r="A75" s="336"/>
      <c r="B75" s="313">
        <f t="shared" ref="B75:B83" si="20">+B74+1</f>
        <v>64</v>
      </c>
      <c r="C75" s="337" t="e">
        <f t="shared" si="19"/>
        <v>#VALUE!</v>
      </c>
      <c r="D75" s="338" t="e">
        <f t="shared" si="18"/>
        <v>#VALUE!</v>
      </c>
      <c r="E75" s="339" t="e">
        <f t="shared" ref="E75:E83" si="21">($D$1*$D$2/12/100)*(C75&gt;0)</f>
        <v>#VALUE!</v>
      </c>
      <c r="F75" s="340" t="e">
        <f t="shared" si="5"/>
        <v>#VALUE!</v>
      </c>
      <c r="G75" s="64"/>
      <c r="H75" s="64"/>
    </row>
    <row r="76" spans="1:8" x14ac:dyDescent="0.35">
      <c r="A76" s="336"/>
      <c r="B76" s="313">
        <f t="shared" si="20"/>
        <v>65</v>
      </c>
      <c r="C76" s="337" t="e">
        <f t="shared" si="19"/>
        <v>#VALUE!</v>
      </c>
      <c r="D76" s="338" t="e">
        <f t="shared" si="18"/>
        <v>#VALUE!</v>
      </c>
      <c r="E76" s="339" t="e">
        <f t="shared" si="21"/>
        <v>#VALUE!</v>
      </c>
      <c r="F76" s="340" t="e">
        <f t="shared" si="5"/>
        <v>#VALUE!</v>
      </c>
      <c r="G76" s="64"/>
      <c r="H76" s="64"/>
    </row>
    <row r="77" spans="1:8" x14ac:dyDescent="0.35">
      <c r="A77" s="336"/>
      <c r="B77" s="313">
        <f t="shared" si="20"/>
        <v>66</v>
      </c>
      <c r="C77" s="337" t="e">
        <f t="shared" si="19"/>
        <v>#VALUE!</v>
      </c>
      <c r="D77" s="338" t="e">
        <f t="shared" si="18"/>
        <v>#VALUE!</v>
      </c>
      <c r="E77" s="339" t="e">
        <f t="shared" si="21"/>
        <v>#VALUE!</v>
      </c>
      <c r="F77" s="340" t="e">
        <f t="shared" si="5"/>
        <v>#VALUE!</v>
      </c>
      <c r="G77" s="64"/>
      <c r="H77" s="64"/>
    </row>
    <row r="78" spans="1:8" x14ac:dyDescent="0.35">
      <c r="A78" s="336"/>
      <c r="B78" s="313">
        <f t="shared" si="20"/>
        <v>67</v>
      </c>
      <c r="C78" s="337" t="e">
        <f t="shared" si="19"/>
        <v>#VALUE!</v>
      </c>
      <c r="D78" s="338" t="e">
        <f t="shared" si="18"/>
        <v>#VALUE!</v>
      </c>
      <c r="E78" s="339" t="e">
        <f t="shared" si="21"/>
        <v>#VALUE!</v>
      </c>
      <c r="F78" s="340" t="e">
        <f t="shared" si="5"/>
        <v>#VALUE!</v>
      </c>
      <c r="G78" s="64"/>
      <c r="H78" s="64"/>
    </row>
    <row r="79" spans="1:8" x14ac:dyDescent="0.35">
      <c r="A79" s="336"/>
      <c r="B79" s="313">
        <f t="shared" si="20"/>
        <v>68</v>
      </c>
      <c r="C79" s="337" t="e">
        <f t="shared" si="19"/>
        <v>#VALUE!</v>
      </c>
      <c r="D79" s="338" t="e">
        <f t="shared" si="18"/>
        <v>#VALUE!</v>
      </c>
      <c r="E79" s="339" t="e">
        <f t="shared" si="21"/>
        <v>#VALUE!</v>
      </c>
      <c r="F79" s="340" t="e">
        <f t="shared" ref="F79:F83" si="22">+($D$1-D79)*(C79&gt;-1)</f>
        <v>#VALUE!</v>
      </c>
      <c r="G79" s="64"/>
      <c r="H79" s="64"/>
    </row>
    <row r="80" spans="1:8" x14ac:dyDescent="0.35">
      <c r="A80" s="336"/>
      <c r="B80" s="313">
        <f t="shared" si="20"/>
        <v>69</v>
      </c>
      <c r="C80" s="337" t="e">
        <f t="shared" si="19"/>
        <v>#VALUE!</v>
      </c>
      <c r="D80" s="338" t="e">
        <f t="shared" si="18"/>
        <v>#VALUE!</v>
      </c>
      <c r="E80" s="339" t="e">
        <f t="shared" si="21"/>
        <v>#VALUE!</v>
      </c>
      <c r="F80" s="340" t="e">
        <f t="shared" si="22"/>
        <v>#VALUE!</v>
      </c>
      <c r="G80" s="64"/>
      <c r="H80" s="64"/>
    </row>
    <row r="81" spans="1:8" x14ac:dyDescent="0.35">
      <c r="A81" s="336"/>
      <c r="B81" s="313">
        <f t="shared" si="20"/>
        <v>70</v>
      </c>
      <c r="C81" s="337" t="e">
        <f t="shared" si="19"/>
        <v>#VALUE!</v>
      </c>
      <c r="D81" s="338" t="e">
        <f t="shared" si="18"/>
        <v>#VALUE!</v>
      </c>
      <c r="E81" s="339" t="e">
        <f t="shared" si="21"/>
        <v>#VALUE!</v>
      </c>
      <c r="F81" s="340" t="e">
        <f t="shared" si="22"/>
        <v>#VALUE!</v>
      </c>
      <c r="G81" s="64"/>
      <c r="H81" s="64"/>
    </row>
    <row r="82" spans="1:8" x14ac:dyDescent="0.35">
      <c r="A82" s="336"/>
      <c r="B82" s="313">
        <f t="shared" si="20"/>
        <v>71</v>
      </c>
      <c r="C82" s="337" t="e">
        <f t="shared" si="19"/>
        <v>#VALUE!</v>
      </c>
      <c r="D82" s="338" t="e">
        <f t="shared" si="18"/>
        <v>#VALUE!</v>
      </c>
      <c r="E82" s="339" t="e">
        <f t="shared" si="21"/>
        <v>#VALUE!</v>
      </c>
      <c r="F82" s="340" t="e">
        <f t="shared" si="22"/>
        <v>#VALUE!</v>
      </c>
      <c r="G82" s="64"/>
      <c r="H82" s="64"/>
    </row>
    <row r="83" spans="1:8" x14ac:dyDescent="0.35">
      <c r="A83" s="336"/>
      <c r="B83" s="313">
        <f t="shared" si="20"/>
        <v>72</v>
      </c>
      <c r="C83" s="337" t="e">
        <f t="shared" si="19"/>
        <v>#VALUE!</v>
      </c>
      <c r="D83" s="338" t="e">
        <f t="shared" si="18"/>
        <v>#VALUE!</v>
      </c>
      <c r="E83" s="339" t="e">
        <f t="shared" si="21"/>
        <v>#VALUE!</v>
      </c>
      <c r="F83" s="340" t="e">
        <f t="shared" si="22"/>
        <v>#VALUE!</v>
      </c>
      <c r="G83" s="64"/>
      <c r="H83" s="64"/>
    </row>
    <row r="84" spans="1:8" x14ac:dyDescent="0.35">
      <c r="A84" s="336">
        <f>+A71+1</f>
        <v>2022</v>
      </c>
      <c r="B84" s="915" t="s">
        <v>15</v>
      </c>
      <c r="C84" s="915"/>
      <c r="D84" s="352" t="e">
        <f>+D83</f>
        <v>#VALUE!</v>
      </c>
      <c r="E84" s="341" t="e">
        <f>SUM(E72:E83)</f>
        <v>#VALUE!</v>
      </c>
      <c r="F84" s="353" t="e">
        <f>SUM(F72:F83)</f>
        <v>#VALUE!</v>
      </c>
      <c r="G84" s="65"/>
      <c r="H84" s="65"/>
    </row>
    <row r="85" spans="1:8" x14ac:dyDescent="0.35">
      <c r="A85" s="336"/>
      <c r="B85" s="313">
        <f>+B83+1</f>
        <v>73</v>
      </c>
      <c r="C85" s="337" t="e">
        <f>+C83-1</f>
        <v>#VALUE!</v>
      </c>
      <c r="D85" s="338" t="e">
        <f>+$D$1*(C85&gt;0)</f>
        <v>#VALUE!</v>
      </c>
      <c r="E85" s="339" t="e">
        <f t="shared" ref="E85:E96" si="23">($D$1*$D$2/12/100)*(C85&gt;0)</f>
        <v>#VALUE!</v>
      </c>
      <c r="F85" s="340" t="e">
        <f t="shared" ref="F85:F96" si="24">+($D$1-D85)*(C85&gt;-1)</f>
        <v>#VALUE!</v>
      </c>
      <c r="G85" s="64"/>
      <c r="H85" s="64"/>
    </row>
    <row r="86" spans="1:8" x14ac:dyDescent="0.35">
      <c r="A86" s="336"/>
      <c r="B86" s="313">
        <f>+B85+1</f>
        <v>74</v>
      </c>
      <c r="C86" s="337" t="e">
        <f>+C85-1</f>
        <v>#VALUE!</v>
      </c>
      <c r="D86" s="338" t="e">
        <f t="shared" ref="D86:D96" si="25">+$D$1*(C86&gt;0)</f>
        <v>#VALUE!</v>
      </c>
      <c r="E86" s="339" t="e">
        <f t="shared" si="23"/>
        <v>#VALUE!</v>
      </c>
      <c r="F86" s="340" t="e">
        <f t="shared" si="24"/>
        <v>#VALUE!</v>
      </c>
      <c r="G86" s="64"/>
      <c r="H86" s="64"/>
    </row>
    <row r="87" spans="1:8" x14ac:dyDescent="0.35">
      <c r="A87" s="336"/>
      <c r="B87" s="313">
        <f>+B86+1</f>
        <v>75</v>
      </c>
      <c r="C87" s="337" t="e">
        <f t="shared" ref="C87:C96" si="26">+C86-1</f>
        <v>#VALUE!</v>
      </c>
      <c r="D87" s="338" t="e">
        <f t="shared" si="25"/>
        <v>#VALUE!</v>
      </c>
      <c r="E87" s="339" t="e">
        <f t="shared" si="23"/>
        <v>#VALUE!</v>
      </c>
      <c r="F87" s="340" t="e">
        <f t="shared" si="24"/>
        <v>#VALUE!</v>
      </c>
      <c r="G87" s="64"/>
      <c r="H87" s="64"/>
    </row>
    <row r="88" spans="1:8" x14ac:dyDescent="0.35">
      <c r="A88" s="336"/>
      <c r="B88" s="313">
        <f t="shared" ref="B88:B96" si="27">+B87+1</f>
        <v>76</v>
      </c>
      <c r="C88" s="337" t="e">
        <f t="shared" si="26"/>
        <v>#VALUE!</v>
      </c>
      <c r="D88" s="338" t="e">
        <f t="shared" si="25"/>
        <v>#VALUE!</v>
      </c>
      <c r="E88" s="339" t="e">
        <f t="shared" si="23"/>
        <v>#VALUE!</v>
      </c>
      <c r="F88" s="340" t="e">
        <f t="shared" si="24"/>
        <v>#VALUE!</v>
      </c>
      <c r="G88" s="64"/>
      <c r="H88" s="64"/>
    </row>
    <row r="89" spans="1:8" x14ac:dyDescent="0.35">
      <c r="A89" s="336"/>
      <c r="B89" s="313">
        <f t="shared" si="27"/>
        <v>77</v>
      </c>
      <c r="C89" s="337" t="e">
        <f t="shared" si="26"/>
        <v>#VALUE!</v>
      </c>
      <c r="D89" s="338" t="e">
        <f t="shared" si="25"/>
        <v>#VALUE!</v>
      </c>
      <c r="E89" s="339" t="e">
        <f t="shared" si="23"/>
        <v>#VALUE!</v>
      </c>
      <c r="F89" s="340" t="e">
        <f t="shared" si="24"/>
        <v>#VALUE!</v>
      </c>
      <c r="G89" s="64"/>
      <c r="H89" s="64"/>
    </row>
    <row r="90" spans="1:8" x14ac:dyDescent="0.35">
      <c r="A90" s="336"/>
      <c r="B90" s="313">
        <f t="shared" si="27"/>
        <v>78</v>
      </c>
      <c r="C90" s="337" t="e">
        <f t="shared" si="26"/>
        <v>#VALUE!</v>
      </c>
      <c r="D90" s="338" t="e">
        <f t="shared" si="25"/>
        <v>#VALUE!</v>
      </c>
      <c r="E90" s="339" t="e">
        <f t="shared" si="23"/>
        <v>#VALUE!</v>
      </c>
      <c r="F90" s="340" t="e">
        <f t="shared" si="24"/>
        <v>#VALUE!</v>
      </c>
      <c r="G90" s="64"/>
      <c r="H90" s="64"/>
    </row>
    <row r="91" spans="1:8" x14ac:dyDescent="0.35">
      <c r="A91" s="336"/>
      <c r="B91" s="313">
        <f t="shared" si="27"/>
        <v>79</v>
      </c>
      <c r="C91" s="337" t="e">
        <f t="shared" si="26"/>
        <v>#VALUE!</v>
      </c>
      <c r="D91" s="338" t="e">
        <f t="shared" si="25"/>
        <v>#VALUE!</v>
      </c>
      <c r="E91" s="339" t="e">
        <f t="shared" si="23"/>
        <v>#VALUE!</v>
      </c>
      <c r="F91" s="340" t="e">
        <f t="shared" si="24"/>
        <v>#VALUE!</v>
      </c>
      <c r="G91" s="64"/>
      <c r="H91" s="64"/>
    </row>
    <row r="92" spans="1:8" x14ac:dyDescent="0.35">
      <c r="A92" s="336"/>
      <c r="B92" s="313">
        <f t="shared" si="27"/>
        <v>80</v>
      </c>
      <c r="C92" s="337" t="e">
        <f t="shared" si="26"/>
        <v>#VALUE!</v>
      </c>
      <c r="D92" s="338" t="e">
        <f t="shared" si="25"/>
        <v>#VALUE!</v>
      </c>
      <c r="E92" s="339" t="e">
        <f t="shared" si="23"/>
        <v>#VALUE!</v>
      </c>
      <c r="F92" s="340" t="e">
        <f t="shared" si="24"/>
        <v>#VALUE!</v>
      </c>
      <c r="G92" s="64"/>
      <c r="H92" s="64"/>
    </row>
    <row r="93" spans="1:8" x14ac:dyDescent="0.35">
      <c r="A93" s="336"/>
      <c r="B93" s="313">
        <f t="shared" si="27"/>
        <v>81</v>
      </c>
      <c r="C93" s="337" t="e">
        <f t="shared" si="26"/>
        <v>#VALUE!</v>
      </c>
      <c r="D93" s="338" t="e">
        <f t="shared" si="25"/>
        <v>#VALUE!</v>
      </c>
      <c r="E93" s="339" t="e">
        <f t="shared" si="23"/>
        <v>#VALUE!</v>
      </c>
      <c r="F93" s="340" t="e">
        <f t="shared" si="24"/>
        <v>#VALUE!</v>
      </c>
      <c r="G93" s="64"/>
      <c r="H93" s="64"/>
    </row>
    <row r="94" spans="1:8" x14ac:dyDescent="0.35">
      <c r="A94" s="336"/>
      <c r="B94" s="313">
        <f t="shared" si="27"/>
        <v>82</v>
      </c>
      <c r="C94" s="337" t="e">
        <f t="shared" si="26"/>
        <v>#VALUE!</v>
      </c>
      <c r="D94" s="338" t="e">
        <f t="shared" si="25"/>
        <v>#VALUE!</v>
      </c>
      <c r="E94" s="339" t="e">
        <f t="shared" si="23"/>
        <v>#VALUE!</v>
      </c>
      <c r="F94" s="340" t="e">
        <f t="shared" si="24"/>
        <v>#VALUE!</v>
      </c>
      <c r="G94" s="64"/>
      <c r="H94" s="64"/>
    </row>
    <row r="95" spans="1:8" x14ac:dyDescent="0.35">
      <c r="A95" s="336"/>
      <c r="B95" s="313">
        <f t="shared" si="27"/>
        <v>83</v>
      </c>
      <c r="C95" s="337" t="e">
        <f t="shared" si="26"/>
        <v>#VALUE!</v>
      </c>
      <c r="D95" s="338" t="e">
        <f t="shared" si="25"/>
        <v>#VALUE!</v>
      </c>
      <c r="E95" s="339" t="e">
        <f t="shared" si="23"/>
        <v>#VALUE!</v>
      </c>
      <c r="F95" s="340" t="e">
        <f t="shared" si="24"/>
        <v>#VALUE!</v>
      </c>
      <c r="G95" s="64"/>
      <c r="H95" s="64"/>
    </row>
    <row r="96" spans="1:8" x14ac:dyDescent="0.35">
      <c r="A96" s="336"/>
      <c r="B96" s="313">
        <f t="shared" si="27"/>
        <v>84</v>
      </c>
      <c r="C96" s="337" t="e">
        <f t="shared" si="26"/>
        <v>#VALUE!</v>
      </c>
      <c r="D96" s="338" t="e">
        <f t="shared" si="25"/>
        <v>#VALUE!</v>
      </c>
      <c r="E96" s="339" t="e">
        <f t="shared" si="23"/>
        <v>#VALUE!</v>
      </c>
      <c r="F96" s="340" t="e">
        <f t="shared" si="24"/>
        <v>#VALUE!</v>
      </c>
      <c r="G96" s="64"/>
      <c r="H96" s="64"/>
    </row>
    <row r="97" spans="1:8" x14ac:dyDescent="0.35">
      <c r="A97" s="336">
        <f>+A84+1</f>
        <v>2023</v>
      </c>
      <c r="B97" s="915" t="s">
        <v>15</v>
      </c>
      <c r="C97" s="915"/>
      <c r="D97" s="352" t="e">
        <f>+D96</f>
        <v>#VALUE!</v>
      </c>
      <c r="E97" s="341" t="e">
        <f>SUM(E85:E96)</f>
        <v>#VALUE!</v>
      </c>
      <c r="F97" s="353" t="e">
        <f>SUM(F85:F96)</f>
        <v>#VALUE!</v>
      </c>
      <c r="G97" s="65"/>
      <c r="H97" s="65"/>
    </row>
    <row r="98" spans="1:8" x14ac:dyDescent="0.35">
      <c r="A98" s="336"/>
      <c r="B98" s="313">
        <f>+B96+1</f>
        <v>85</v>
      </c>
      <c r="C98" s="337" t="e">
        <f>+C96-1</f>
        <v>#VALUE!</v>
      </c>
      <c r="D98" s="338" t="e">
        <f>+$D$1*(C98&gt;0)</f>
        <v>#VALUE!</v>
      </c>
      <c r="E98" s="339" t="e">
        <f t="shared" ref="E98:E109" si="28">($D$1*$D$2/12/100)*(C98&gt;0)</f>
        <v>#VALUE!</v>
      </c>
      <c r="F98" s="340" t="e">
        <f t="shared" ref="F98:F109" si="29">+($D$1-D98)*(C98&gt;-1)</f>
        <v>#VALUE!</v>
      </c>
      <c r="G98" s="64"/>
      <c r="H98" s="64"/>
    </row>
    <row r="99" spans="1:8" x14ac:dyDescent="0.35">
      <c r="A99" s="336"/>
      <c r="B99" s="313">
        <f>+B98+1</f>
        <v>86</v>
      </c>
      <c r="C99" s="337" t="e">
        <f>+C98-1</f>
        <v>#VALUE!</v>
      </c>
      <c r="D99" s="338" t="e">
        <f t="shared" ref="D99:D109" si="30">+$D$1*(C99&gt;0)</f>
        <v>#VALUE!</v>
      </c>
      <c r="E99" s="339" t="e">
        <f t="shared" si="28"/>
        <v>#VALUE!</v>
      </c>
      <c r="F99" s="340" t="e">
        <f t="shared" si="29"/>
        <v>#VALUE!</v>
      </c>
      <c r="G99" s="64"/>
      <c r="H99" s="64"/>
    </row>
    <row r="100" spans="1:8" x14ac:dyDescent="0.35">
      <c r="A100" s="336"/>
      <c r="B100" s="313">
        <f>+B99+1</f>
        <v>87</v>
      </c>
      <c r="C100" s="337" t="e">
        <f t="shared" ref="C100:C109" si="31">+C99-1</f>
        <v>#VALUE!</v>
      </c>
      <c r="D100" s="338" t="e">
        <f t="shared" si="30"/>
        <v>#VALUE!</v>
      </c>
      <c r="E100" s="339" t="e">
        <f t="shared" si="28"/>
        <v>#VALUE!</v>
      </c>
      <c r="F100" s="340" t="e">
        <f t="shared" si="29"/>
        <v>#VALUE!</v>
      </c>
      <c r="G100" s="64"/>
      <c r="H100" s="64"/>
    </row>
    <row r="101" spans="1:8" x14ac:dyDescent="0.35">
      <c r="A101" s="336"/>
      <c r="B101" s="313">
        <f t="shared" ref="B101:B109" si="32">+B100+1</f>
        <v>88</v>
      </c>
      <c r="C101" s="337" t="e">
        <f t="shared" si="31"/>
        <v>#VALUE!</v>
      </c>
      <c r="D101" s="338" t="e">
        <f t="shared" si="30"/>
        <v>#VALUE!</v>
      </c>
      <c r="E101" s="339" t="e">
        <f t="shared" si="28"/>
        <v>#VALUE!</v>
      </c>
      <c r="F101" s="340" t="e">
        <f t="shared" si="29"/>
        <v>#VALUE!</v>
      </c>
      <c r="G101" s="64"/>
      <c r="H101" s="64"/>
    </row>
    <row r="102" spans="1:8" x14ac:dyDescent="0.35">
      <c r="A102" s="336"/>
      <c r="B102" s="313">
        <f t="shared" si="32"/>
        <v>89</v>
      </c>
      <c r="C102" s="337" t="e">
        <f t="shared" si="31"/>
        <v>#VALUE!</v>
      </c>
      <c r="D102" s="338" t="e">
        <f t="shared" si="30"/>
        <v>#VALUE!</v>
      </c>
      <c r="E102" s="339" t="e">
        <f t="shared" si="28"/>
        <v>#VALUE!</v>
      </c>
      <c r="F102" s="340" t="e">
        <f t="shared" si="29"/>
        <v>#VALUE!</v>
      </c>
      <c r="G102" s="64"/>
      <c r="H102" s="64"/>
    </row>
    <row r="103" spans="1:8" x14ac:dyDescent="0.35">
      <c r="A103" s="336"/>
      <c r="B103" s="313">
        <f t="shared" si="32"/>
        <v>90</v>
      </c>
      <c r="C103" s="337" t="e">
        <f t="shared" si="31"/>
        <v>#VALUE!</v>
      </c>
      <c r="D103" s="338" t="e">
        <f t="shared" si="30"/>
        <v>#VALUE!</v>
      </c>
      <c r="E103" s="339" t="e">
        <f t="shared" si="28"/>
        <v>#VALUE!</v>
      </c>
      <c r="F103" s="340" t="e">
        <f t="shared" si="29"/>
        <v>#VALUE!</v>
      </c>
      <c r="G103" s="64"/>
      <c r="H103" s="64"/>
    </row>
    <row r="104" spans="1:8" x14ac:dyDescent="0.35">
      <c r="A104" s="336"/>
      <c r="B104" s="313">
        <f t="shared" si="32"/>
        <v>91</v>
      </c>
      <c r="C104" s="337" t="e">
        <f t="shared" si="31"/>
        <v>#VALUE!</v>
      </c>
      <c r="D104" s="338" t="e">
        <f t="shared" si="30"/>
        <v>#VALUE!</v>
      </c>
      <c r="E104" s="339" t="e">
        <f t="shared" si="28"/>
        <v>#VALUE!</v>
      </c>
      <c r="F104" s="340" t="e">
        <f t="shared" si="29"/>
        <v>#VALUE!</v>
      </c>
      <c r="G104" s="64"/>
      <c r="H104" s="64"/>
    </row>
    <row r="105" spans="1:8" x14ac:dyDescent="0.35">
      <c r="A105" s="336"/>
      <c r="B105" s="313">
        <f t="shared" si="32"/>
        <v>92</v>
      </c>
      <c r="C105" s="337" t="e">
        <f t="shared" si="31"/>
        <v>#VALUE!</v>
      </c>
      <c r="D105" s="338" t="e">
        <f t="shared" si="30"/>
        <v>#VALUE!</v>
      </c>
      <c r="E105" s="339" t="e">
        <f t="shared" si="28"/>
        <v>#VALUE!</v>
      </c>
      <c r="F105" s="340" t="e">
        <f t="shared" si="29"/>
        <v>#VALUE!</v>
      </c>
      <c r="G105" s="64"/>
      <c r="H105" s="64"/>
    </row>
    <row r="106" spans="1:8" x14ac:dyDescent="0.35">
      <c r="A106" s="336"/>
      <c r="B106" s="313">
        <f t="shared" si="32"/>
        <v>93</v>
      </c>
      <c r="C106" s="337" t="e">
        <f t="shared" si="31"/>
        <v>#VALUE!</v>
      </c>
      <c r="D106" s="338" t="e">
        <f t="shared" si="30"/>
        <v>#VALUE!</v>
      </c>
      <c r="E106" s="339" t="e">
        <f t="shared" si="28"/>
        <v>#VALUE!</v>
      </c>
      <c r="F106" s="340" t="e">
        <f t="shared" si="29"/>
        <v>#VALUE!</v>
      </c>
      <c r="G106" s="64"/>
      <c r="H106" s="64"/>
    </row>
    <row r="107" spans="1:8" x14ac:dyDescent="0.35">
      <c r="A107" s="336"/>
      <c r="B107" s="313">
        <f t="shared" si="32"/>
        <v>94</v>
      </c>
      <c r="C107" s="337" t="e">
        <f t="shared" si="31"/>
        <v>#VALUE!</v>
      </c>
      <c r="D107" s="338" t="e">
        <f t="shared" si="30"/>
        <v>#VALUE!</v>
      </c>
      <c r="E107" s="339" t="e">
        <f t="shared" si="28"/>
        <v>#VALUE!</v>
      </c>
      <c r="F107" s="340" t="e">
        <f t="shared" si="29"/>
        <v>#VALUE!</v>
      </c>
      <c r="G107" s="64"/>
      <c r="H107" s="64"/>
    </row>
    <row r="108" spans="1:8" x14ac:dyDescent="0.35">
      <c r="A108" s="336"/>
      <c r="B108" s="313">
        <f t="shared" si="32"/>
        <v>95</v>
      </c>
      <c r="C108" s="337" t="e">
        <f t="shared" si="31"/>
        <v>#VALUE!</v>
      </c>
      <c r="D108" s="338" t="e">
        <f t="shared" si="30"/>
        <v>#VALUE!</v>
      </c>
      <c r="E108" s="339" t="e">
        <f t="shared" si="28"/>
        <v>#VALUE!</v>
      </c>
      <c r="F108" s="340" t="e">
        <f t="shared" si="29"/>
        <v>#VALUE!</v>
      </c>
      <c r="G108" s="64"/>
      <c r="H108" s="64"/>
    </row>
    <row r="109" spans="1:8" x14ac:dyDescent="0.35">
      <c r="A109" s="336"/>
      <c r="B109" s="313">
        <f t="shared" si="32"/>
        <v>96</v>
      </c>
      <c r="C109" s="337" t="e">
        <f t="shared" si="31"/>
        <v>#VALUE!</v>
      </c>
      <c r="D109" s="338" t="e">
        <f t="shared" si="30"/>
        <v>#VALUE!</v>
      </c>
      <c r="E109" s="339" t="e">
        <f t="shared" si="28"/>
        <v>#VALUE!</v>
      </c>
      <c r="F109" s="340" t="e">
        <f t="shared" si="29"/>
        <v>#VALUE!</v>
      </c>
      <c r="G109" s="64"/>
      <c r="H109" s="64"/>
    </row>
    <row r="110" spans="1:8" x14ac:dyDescent="0.35">
      <c r="A110" s="336">
        <f>+A97+1</f>
        <v>2024</v>
      </c>
      <c r="B110" s="915" t="s">
        <v>15</v>
      </c>
      <c r="C110" s="915"/>
      <c r="D110" s="352" t="e">
        <f>+D109</f>
        <v>#VALUE!</v>
      </c>
      <c r="E110" s="341" t="e">
        <f>SUM(E98:E109)</f>
        <v>#VALUE!</v>
      </c>
      <c r="F110" s="353" t="e">
        <f>SUM(F98:F109)</f>
        <v>#VALUE!</v>
      </c>
      <c r="G110" s="65"/>
      <c r="H110" s="65"/>
    </row>
    <row r="111" spans="1:8" x14ac:dyDescent="0.35">
      <c r="A111" s="336"/>
      <c r="B111" s="313">
        <f>+B109+1</f>
        <v>97</v>
      </c>
      <c r="C111" s="337" t="e">
        <f>+C109-1</f>
        <v>#VALUE!</v>
      </c>
      <c r="D111" s="338" t="e">
        <f>+$D$1*(C111&gt;0)</f>
        <v>#VALUE!</v>
      </c>
      <c r="E111" s="339" t="e">
        <f t="shared" ref="E111:E122" si="33">($D$1*$D$2/12/100)*(C111&gt;0)</f>
        <v>#VALUE!</v>
      </c>
      <c r="F111" s="340" t="e">
        <f t="shared" ref="F111:F122" si="34">+($D$1-D111)*(C111&gt;-1)</f>
        <v>#VALUE!</v>
      </c>
      <c r="G111" s="64"/>
      <c r="H111" s="64"/>
    </row>
    <row r="112" spans="1:8" x14ac:dyDescent="0.35">
      <c r="A112" s="336"/>
      <c r="B112" s="313">
        <f>+B111+1</f>
        <v>98</v>
      </c>
      <c r="C112" s="337" t="e">
        <f>+C111-1</f>
        <v>#VALUE!</v>
      </c>
      <c r="D112" s="338" t="e">
        <f t="shared" ref="D112:D122" si="35">+$D$1*(C112&gt;0)</f>
        <v>#VALUE!</v>
      </c>
      <c r="E112" s="339" t="e">
        <f t="shared" si="33"/>
        <v>#VALUE!</v>
      </c>
      <c r="F112" s="340" t="e">
        <f t="shared" si="34"/>
        <v>#VALUE!</v>
      </c>
      <c r="G112" s="64"/>
      <c r="H112" s="64"/>
    </row>
    <row r="113" spans="1:8" x14ac:dyDescent="0.35">
      <c r="A113" s="336"/>
      <c r="B113" s="313">
        <f>+B112+1</f>
        <v>99</v>
      </c>
      <c r="C113" s="337" t="e">
        <f t="shared" ref="C113:C122" si="36">+C112-1</f>
        <v>#VALUE!</v>
      </c>
      <c r="D113" s="338" t="e">
        <f t="shared" si="35"/>
        <v>#VALUE!</v>
      </c>
      <c r="E113" s="339" t="e">
        <f t="shared" si="33"/>
        <v>#VALUE!</v>
      </c>
      <c r="F113" s="340" t="e">
        <f t="shared" si="34"/>
        <v>#VALUE!</v>
      </c>
      <c r="G113" s="64"/>
      <c r="H113" s="64"/>
    </row>
    <row r="114" spans="1:8" x14ac:dyDescent="0.35">
      <c r="A114" s="336"/>
      <c r="B114" s="313">
        <f t="shared" ref="B114:B122" si="37">+B113+1</f>
        <v>100</v>
      </c>
      <c r="C114" s="337" t="e">
        <f t="shared" si="36"/>
        <v>#VALUE!</v>
      </c>
      <c r="D114" s="338" t="e">
        <f t="shared" si="35"/>
        <v>#VALUE!</v>
      </c>
      <c r="E114" s="339" t="e">
        <f t="shared" si="33"/>
        <v>#VALUE!</v>
      </c>
      <c r="F114" s="340" t="e">
        <f t="shared" si="34"/>
        <v>#VALUE!</v>
      </c>
      <c r="G114" s="64"/>
      <c r="H114" s="64"/>
    </row>
    <row r="115" spans="1:8" x14ac:dyDescent="0.35">
      <c r="A115" s="336"/>
      <c r="B115" s="313">
        <f t="shared" si="37"/>
        <v>101</v>
      </c>
      <c r="C115" s="337" t="e">
        <f t="shared" si="36"/>
        <v>#VALUE!</v>
      </c>
      <c r="D115" s="338" t="e">
        <f t="shared" si="35"/>
        <v>#VALUE!</v>
      </c>
      <c r="E115" s="339" t="e">
        <f t="shared" si="33"/>
        <v>#VALUE!</v>
      </c>
      <c r="F115" s="340" t="e">
        <f t="shared" si="34"/>
        <v>#VALUE!</v>
      </c>
      <c r="G115" s="64"/>
      <c r="H115" s="64"/>
    </row>
    <row r="116" spans="1:8" x14ac:dyDescent="0.35">
      <c r="A116" s="336"/>
      <c r="B116" s="313">
        <f t="shared" si="37"/>
        <v>102</v>
      </c>
      <c r="C116" s="337" t="e">
        <f t="shared" si="36"/>
        <v>#VALUE!</v>
      </c>
      <c r="D116" s="338" t="e">
        <f t="shared" si="35"/>
        <v>#VALUE!</v>
      </c>
      <c r="E116" s="339" t="e">
        <f t="shared" si="33"/>
        <v>#VALUE!</v>
      </c>
      <c r="F116" s="340" t="e">
        <f t="shared" si="34"/>
        <v>#VALUE!</v>
      </c>
      <c r="G116" s="64"/>
      <c r="H116" s="64"/>
    </row>
    <row r="117" spans="1:8" x14ac:dyDescent="0.35">
      <c r="A117" s="336"/>
      <c r="B117" s="313">
        <f t="shared" si="37"/>
        <v>103</v>
      </c>
      <c r="C117" s="337" t="e">
        <f t="shared" si="36"/>
        <v>#VALUE!</v>
      </c>
      <c r="D117" s="338" t="e">
        <f t="shared" si="35"/>
        <v>#VALUE!</v>
      </c>
      <c r="E117" s="339" t="e">
        <f t="shared" si="33"/>
        <v>#VALUE!</v>
      </c>
      <c r="F117" s="340" t="e">
        <f t="shared" si="34"/>
        <v>#VALUE!</v>
      </c>
      <c r="G117" s="64"/>
      <c r="H117" s="64"/>
    </row>
    <row r="118" spans="1:8" x14ac:dyDescent="0.35">
      <c r="A118" s="336"/>
      <c r="B118" s="313">
        <f t="shared" si="37"/>
        <v>104</v>
      </c>
      <c r="C118" s="337" t="e">
        <f t="shared" si="36"/>
        <v>#VALUE!</v>
      </c>
      <c r="D118" s="338" t="e">
        <f t="shared" si="35"/>
        <v>#VALUE!</v>
      </c>
      <c r="E118" s="339" t="e">
        <f t="shared" si="33"/>
        <v>#VALUE!</v>
      </c>
      <c r="F118" s="340" t="e">
        <f t="shared" si="34"/>
        <v>#VALUE!</v>
      </c>
      <c r="G118" s="64"/>
      <c r="H118" s="64"/>
    </row>
    <row r="119" spans="1:8" x14ac:dyDescent="0.35">
      <c r="A119" s="336"/>
      <c r="B119" s="313">
        <f t="shared" si="37"/>
        <v>105</v>
      </c>
      <c r="C119" s="337" t="e">
        <f t="shared" si="36"/>
        <v>#VALUE!</v>
      </c>
      <c r="D119" s="338" t="e">
        <f t="shared" si="35"/>
        <v>#VALUE!</v>
      </c>
      <c r="E119" s="339" t="e">
        <f t="shared" si="33"/>
        <v>#VALUE!</v>
      </c>
      <c r="F119" s="340" t="e">
        <f t="shared" si="34"/>
        <v>#VALUE!</v>
      </c>
      <c r="G119" s="64"/>
      <c r="H119" s="64"/>
    </row>
    <row r="120" spans="1:8" x14ac:dyDescent="0.35">
      <c r="A120" s="336"/>
      <c r="B120" s="313">
        <f t="shared" si="37"/>
        <v>106</v>
      </c>
      <c r="C120" s="337" t="e">
        <f t="shared" si="36"/>
        <v>#VALUE!</v>
      </c>
      <c r="D120" s="338" t="e">
        <f t="shared" si="35"/>
        <v>#VALUE!</v>
      </c>
      <c r="E120" s="339" t="e">
        <f t="shared" si="33"/>
        <v>#VALUE!</v>
      </c>
      <c r="F120" s="340" t="e">
        <f t="shared" si="34"/>
        <v>#VALUE!</v>
      </c>
      <c r="G120" s="64"/>
      <c r="H120" s="64"/>
    </row>
    <row r="121" spans="1:8" x14ac:dyDescent="0.35">
      <c r="A121" s="336"/>
      <c r="B121" s="313">
        <f t="shared" si="37"/>
        <v>107</v>
      </c>
      <c r="C121" s="337" t="e">
        <f t="shared" si="36"/>
        <v>#VALUE!</v>
      </c>
      <c r="D121" s="338" t="e">
        <f t="shared" si="35"/>
        <v>#VALUE!</v>
      </c>
      <c r="E121" s="339" t="e">
        <f t="shared" si="33"/>
        <v>#VALUE!</v>
      </c>
      <c r="F121" s="340" t="e">
        <f t="shared" si="34"/>
        <v>#VALUE!</v>
      </c>
      <c r="G121" s="64"/>
      <c r="H121" s="64"/>
    </row>
    <row r="122" spans="1:8" x14ac:dyDescent="0.35">
      <c r="A122" s="336"/>
      <c r="B122" s="313">
        <f t="shared" si="37"/>
        <v>108</v>
      </c>
      <c r="C122" s="337" t="e">
        <f t="shared" si="36"/>
        <v>#VALUE!</v>
      </c>
      <c r="D122" s="338" t="e">
        <f t="shared" si="35"/>
        <v>#VALUE!</v>
      </c>
      <c r="E122" s="339" t="e">
        <f t="shared" si="33"/>
        <v>#VALUE!</v>
      </c>
      <c r="F122" s="340" t="e">
        <f t="shared" si="34"/>
        <v>#VALUE!</v>
      </c>
      <c r="G122" s="64"/>
      <c r="H122" s="64"/>
    </row>
    <row r="123" spans="1:8" x14ac:dyDescent="0.35">
      <c r="A123" s="336">
        <f>+A110+1</f>
        <v>2025</v>
      </c>
      <c r="B123" s="915" t="s">
        <v>15</v>
      </c>
      <c r="C123" s="915"/>
      <c r="D123" s="352" t="e">
        <f>+D122</f>
        <v>#VALUE!</v>
      </c>
      <c r="E123" s="341" t="e">
        <f>SUM(E111:E122)</f>
        <v>#VALUE!</v>
      </c>
      <c r="F123" s="353" t="e">
        <f>SUM(F111:F122)</f>
        <v>#VALUE!</v>
      </c>
      <c r="G123" s="65"/>
      <c r="H123" s="65"/>
    </row>
    <row r="124" spans="1:8" x14ac:dyDescent="0.35">
      <c r="A124" s="336"/>
      <c r="B124" s="313">
        <f>+B122+1</f>
        <v>109</v>
      </c>
      <c r="C124" s="337" t="e">
        <f>+C122-1</f>
        <v>#VALUE!</v>
      </c>
      <c r="D124" s="338" t="e">
        <f>+$D$1*(C124&gt;0)</f>
        <v>#VALUE!</v>
      </c>
      <c r="E124" s="339" t="e">
        <f t="shared" ref="E124:E135" si="38">($D$1*$D$2/12/100)*(C124&gt;0)</f>
        <v>#VALUE!</v>
      </c>
      <c r="F124" s="340" t="e">
        <f t="shared" ref="F124:F135" si="39">+($D$1-D124)*(C124&gt;-1)</f>
        <v>#VALUE!</v>
      </c>
      <c r="G124" s="64"/>
      <c r="H124" s="64"/>
    </row>
    <row r="125" spans="1:8" x14ac:dyDescent="0.35">
      <c r="A125" s="336"/>
      <c r="B125" s="313">
        <f>+B124+1</f>
        <v>110</v>
      </c>
      <c r="C125" s="337" t="e">
        <f>+C124-1</f>
        <v>#VALUE!</v>
      </c>
      <c r="D125" s="338" t="e">
        <f t="shared" ref="D125:D135" si="40">+$D$1*(C125&gt;0)</f>
        <v>#VALUE!</v>
      </c>
      <c r="E125" s="339" t="e">
        <f t="shared" si="38"/>
        <v>#VALUE!</v>
      </c>
      <c r="F125" s="340" t="e">
        <f t="shared" si="39"/>
        <v>#VALUE!</v>
      </c>
      <c r="G125" s="64"/>
      <c r="H125" s="64"/>
    </row>
    <row r="126" spans="1:8" x14ac:dyDescent="0.35">
      <c r="A126" s="336"/>
      <c r="B126" s="313">
        <f>+B125+1</f>
        <v>111</v>
      </c>
      <c r="C126" s="337" t="e">
        <f t="shared" ref="C126:C135" si="41">+C125-1</f>
        <v>#VALUE!</v>
      </c>
      <c r="D126" s="338" t="e">
        <f t="shared" si="40"/>
        <v>#VALUE!</v>
      </c>
      <c r="E126" s="339" t="e">
        <f t="shared" si="38"/>
        <v>#VALUE!</v>
      </c>
      <c r="F126" s="340" t="e">
        <f t="shared" si="39"/>
        <v>#VALUE!</v>
      </c>
      <c r="G126" s="64"/>
      <c r="H126" s="64"/>
    </row>
    <row r="127" spans="1:8" x14ac:dyDescent="0.35">
      <c r="A127" s="336"/>
      <c r="B127" s="313">
        <f t="shared" ref="B127:B135" si="42">+B126+1</f>
        <v>112</v>
      </c>
      <c r="C127" s="337" t="e">
        <f t="shared" si="41"/>
        <v>#VALUE!</v>
      </c>
      <c r="D127" s="338" t="e">
        <f t="shared" si="40"/>
        <v>#VALUE!</v>
      </c>
      <c r="E127" s="339" t="e">
        <f t="shared" si="38"/>
        <v>#VALUE!</v>
      </c>
      <c r="F127" s="340" t="e">
        <f t="shared" si="39"/>
        <v>#VALUE!</v>
      </c>
      <c r="G127" s="64"/>
      <c r="H127" s="64"/>
    </row>
    <row r="128" spans="1:8" x14ac:dyDescent="0.35">
      <c r="A128" s="336"/>
      <c r="B128" s="313">
        <f t="shared" si="42"/>
        <v>113</v>
      </c>
      <c r="C128" s="337" t="e">
        <f t="shared" si="41"/>
        <v>#VALUE!</v>
      </c>
      <c r="D128" s="338" t="e">
        <f t="shared" si="40"/>
        <v>#VALUE!</v>
      </c>
      <c r="E128" s="339" t="e">
        <f t="shared" si="38"/>
        <v>#VALUE!</v>
      </c>
      <c r="F128" s="340" t="e">
        <f t="shared" si="39"/>
        <v>#VALUE!</v>
      </c>
      <c r="G128" s="64"/>
      <c r="H128" s="64"/>
    </row>
    <row r="129" spans="1:8" x14ac:dyDescent="0.35">
      <c r="A129" s="336"/>
      <c r="B129" s="313">
        <f t="shared" si="42"/>
        <v>114</v>
      </c>
      <c r="C129" s="337" t="e">
        <f t="shared" si="41"/>
        <v>#VALUE!</v>
      </c>
      <c r="D129" s="338" t="e">
        <f t="shared" si="40"/>
        <v>#VALUE!</v>
      </c>
      <c r="E129" s="339" t="e">
        <f t="shared" si="38"/>
        <v>#VALUE!</v>
      </c>
      <c r="F129" s="340" t="e">
        <f t="shared" si="39"/>
        <v>#VALUE!</v>
      </c>
      <c r="G129" s="64"/>
      <c r="H129" s="64"/>
    </row>
    <row r="130" spans="1:8" x14ac:dyDescent="0.35">
      <c r="A130" s="336"/>
      <c r="B130" s="313">
        <f t="shared" si="42"/>
        <v>115</v>
      </c>
      <c r="C130" s="337" t="e">
        <f t="shared" si="41"/>
        <v>#VALUE!</v>
      </c>
      <c r="D130" s="338" t="e">
        <f t="shared" si="40"/>
        <v>#VALUE!</v>
      </c>
      <c r="E130" s="339" t="e">
        <f t="shared" si="38"/>
        <v>#VALUE!</v>
      </c>
      <c r="F130" s="340" t="e">
        <f t="shared" si="39"/>
        <v>#VALUE!</v>
      </c>
      <c r="G130" s="64"/>
      <c r="H130" s="64"/>
    </row>
    <row r="131" spans="1:8" x14ac:dyDescent="0.35">
      <c r="A131" s="336"/>
      <c r="B131" s="313">
        <f t="shared" si="42"/>
        <v>116</v>
      </c>
      <c r="C131" s="337" t="e">
        <f t="shared" si="41"/>
        <v>#VALUE!</v>
      </c>
      <c r="D131" s="338" t="e">
        <f t="shared" si="40"/>
        <v>#VALUE!</v>
      </c>
      <c r="E131" s="339" t="e">
        <f t="shared" si="38"/>
        <v>#VALUE!</v>
      </c>
      <c r="F131" s="340" t="e">
        <f t="shared" si="39"/>
        <v>#VALUE!</v>
      </c>
      <c r="G131" s="64"/>
      <c r="H131" s="64"/>
    </row>
    <row r="132" spans="1:8" x14ac:dyDescent="0.35">
      <c r="A132" s="336"/>
      <c r="B132" s="313">
        <f t="shared" si="42"/>
        <v>117</v>
      </c>
      <c r="C132" s="337" t="e">
        <f t="shared" si="41"/>
        <v>#VALUE!</v>
      </c>
      <c r="D132" s="338" t="e">
        <f t="shared" si="40"/>
        <v>#VALUE!</v>
      </c>
      <c r="E132" s="339" t="e">
        <f t="shared" si="38"/>
        <v>#VALUE!</v>
      </c>
      <c r="F132" s="340" t="e">
        <f t="shared" si="39"/>
        <v>#VALUE!</v>
      </c>
      <c r="G132" s="64"/>
      <c r="H132" s="64"/>
    </row>
    <row r="133" spans="1:8" x14ac:dyDescent="0.35">
      <c r="A133" s="336"/>
      <c r="B133" s="313">
        <f t="shared" si="42"/>
        <v>118</v>
      </c>
      <c r="C133" s="337" t="e">
        <f t="shared" si="41"/>
        <v>#VALUE!</v>
      </c>
      <c r="D133" s="338" t="e">
        <f t="shared" si="40"/>
        <v>#VALUE!</v>
      </c>
      <c r="E133" s="339" t="e">
        <f t="shared" si="38"/>
        <v>#VALUE!</v>
      </c>
      <c r="F133" s="340" t="e">
        <f t="shared" si="39"/>
        <v>#VALUE!</v>
      </c>
      <c r="G133" s="64"/>
      <c r="H133" s="64"/>
    </row>
    <row r="134" spans="1:8" x14ac:dyDescent="0.35">
      <c r="A134" s="336"/>
      <c r="B134" s="313">
        <f t="shared" si="42"/>
        <v>119</v>
      </c>
      <c r="C134" s="337" t="e">
        <f t="shared" si="41"/>
        <v>#VALUE!</v>
      </c>
      <c r="D134" s="338" t="e">
        <f t="shared" si="40"/>
        <v>#VALUE!</v>
      </c>
      <c r="E134" s="339" t="e">
        <f t="shared" si="38"/>
        <v>#VALUE!</v>
      </c>
      <c r="F134" s="340" t="e">
        <f t="shared" si="39"/>
        <v>#VALUE!</v>
      </c>
      <c r="G134" s="64"/>
      <c r="H134" s="64"/>
    </row>
    <row r="135" spans="1:8" x14ac:dyDescent="0.35">
      <c r="A135" s="336"/>
      <c r="B135" s="313">
        <f t="shared" si="42"/>
        <v>120</v>
      </c>
      <c r="C135" s="337" t="e">
        <f t="shared" si="41"/>
        <v>#VALUE!</v>
      </c>
      <c r="D135" s="338" t="e">
        <f t="shared" si="40"/>
        <v>#VALUE!</v>
      </c>
      <c r="E135" s="339" t="e">
        <f t="shared" si="38"/>
        <v>#VALUE!</v>
      </c>
      <c r="F135" s="340" t="e">
        <f t="shared" si="39"/>
        <v>#VALUE!</v>
      </c>
      <c r="G135" s="64"/>
      <c r="H135" s="64"/>
    </row>
    <row r="136" spans="1:8" ht="15" thickBot="1" x14ac:dyDescent="0.4">
      <c r="A136" s="344">
        <f>+A123+1</f>
        <v>2026</v>
      </c>
      <c r="B136" s="920" t="s">
        <v>15</v>
      </c>
      <c r="C136" s="920"/>
      <c r="D136" s="354" t="e">
        <f>+D135</f>
        <v>#VALUE!</v>
      </c>
      <c r="E136" s="345" t="e">
        <f>SUM(E124:E135)</f>
        <v>#VALUE!</v>
      </c>
      <c r="F136" s="355" t="e">
        <f>IF((F19+F32+F45+F58+F71+F84+F97+F110+F123+F124+F125+F126+F127+F128+F129+F130+F131+F132+F133+F134+F135)=0,D136,SUM(F124:F135))</f>
        <v>#VALUE!</v>
      </c>
      <c r="G136" s="65"/>
      <c r="H136" s="65"/>
    </row>
    <row r="137" spans="1:8" ht="15" thickTop="1" x14ac:dyDescent="0.35">
      <c r="A137" s="348"/>
      <c r="C137" s="356"/>
      <c r="D137" s="357"/>
      <c r="E137" s="358"/>
      <c r="F137" s="359"/>
      <c r="G137" s="64"/>
      <c r="H137" s="64"/>
    </row>
    <row r="138" spans="1:8" ht="15" hidden="1" customHeight="1" x14ac:dyDescent="0.35">
      <c r="A138" s="348"/>
      <c r="C138" s="356"/>
      <c r="D138" s="357"/>
      <c r="E138" s="358"/>
      <c r="F138" s="359"/>
      <c r="G138" s="64"/>
      <c r="H138" s="64"/>
    </row>
    <row r="139" spans="1:8" ht="15" hidden="1" customHeight="1" x14ac:dyDescent="0.35">
      <c r="A139" s="348"/>
      <c r="C139" s="356"/>
      <c r="D139" s="357"/>
      <c r="E139" s="358"/>
      <c r="F139" s="359"/>
      <c r="G139" s="64"/>
      <c r="H139" s="64"/>
    </row>
    <row r="140" spans="1:8" ht="15" hidden="1" customHeight="1" x14ac:dyDescent="0.35">
      <c r="A140" s="348"/>
      <c r="C140" s="356"/>
      <c r="D140" s="357"/>
      <c r="E140" s="358"/>
      <c r="F140" s="359"/>
      <c r="G140" s="64"/>
      <c r="H140" s="64"/>
    </row>
    <row r="141" spans="1:8" ht="15" hidden="1" customHeight="1" x14ac:dyDescent="0.35">
      <c r="A141" s="348"/>
      <c r="C141" s="356"/>
      <c r="D141" s="357"/>
      <c r="E141" s="358"/>
      <c r="F141" s="359"/>
      <c r="G141" s="64"/>
      <c r="H141" s="64"/>
    </row>
    <row r="142" spans="1:8" ht="15" hidden="1" customHeight="1" x14ac:dyDescent="0.35">
      <c r="A142" s="348"/>
      <c r="C142" s="356"/>
      <c r="D142" s="357"/>
      <c r="E142" s="358"/>
      <c r="F142" s="359"/>
      <c r="G142" s="64"/>
      <c r="H142" s="64"/>
    </row>
    <row r="143" spans="1:8" ht="15" hidden="1" customHeight="1" x14ac:dyDescent="0.35">
      <c r="A143" s="348"/>
      <c r="C143" s="356"/>
      <c r="D143" s="357"/>
      <c r="E143" s="358"/>
      <c r="F143" s="359"/>
      <c r="G143" s="64"/>
      <c r="H143" s="64"/>
    </row>
    <row r="144" spans="1:8" ht="15" hidden="1" customHeight="1" x14ac:dyDescent="0.35">
      <c r="A144" s="348"/>
      <c r="C144" s="356"/>
      <c r="D144" s="357"/>
      <c r="E144" s="358"/>
      <c r="F144" s="359"/>
      <c r="G144" s="64"/>
      <c r="H144" s="64"/>
    </row>
    <row r="145" spans="1:8" ht="15" hidden="1" customHeight="1" x14ac:dyDescent="0.35">
      <c r="A145" s="348"/>
      <c r="C145" s="356"/>
      <c r="D145" s="357"/>
      <c r="E145" s="358"/>
      <c r="F145" s="359"/>
      <c r="G145" s="64"/>
      <c r="H145" s="64"/>
    </row>
    <row r="146" spans="1:8" ht="15" hidden="1" customHeight="1" x14ac:dyDescent="0.35">
      <c r="A146" s="348"/>
      <c r="C146" s="356"/>
      <c r="D146" s="357"/>
      <c r="E146" s="358"/>
      <c r="F146" s="359"/>
      <c r="G146" s="64"/>
      <c r="H146" s="64"/>
    </row>
    <row r="147" spans="1:8" ht="15" hidden="1" customHeight="1" x14ac:dyDescent="0.35">
      <c r="A147" s="348"/>
      <c r="C147" s="356"/>
      <c r="D147" s="357"/>
      <c r="E147" s="358"/>
      <c r="F147" s="359"/>
      <c r="G147" s="64"/>
      <c r="H147" s="64"/>
    </row>
    <row r="148" spans="1:8" ht="15" hidden="1" customHeight="1" x14ac:dyDescent="0.35">
      <c r="A148" s="348"/>
      <c r="C148" s="356"/>
      <c r="D148" s="357"/>
      <c r="E148" s="358"/>
      <c r="F148" s="359"/>
      <c r="G148" s="64"/>
      <c r="H148" s="64"/>
    </row>
    <row r="149" spans="1:8" ht="15" hidden="1" customHeight="1" x14ac:dyDescent="0.35">
      <c r="A149" s="348"/>
      <c r="B149" s="923"/>
      <c r="C149" s="923"/>
      <c r="D149" s="923"/>
      <c r="E149" s="360"/>
      <c r="F149" s="361"/>
      <c r="G149" s="65"/>
      <c r="H149" s="65"/>
    </row>
    <row r="150" spans="1:8" ht="15" hidden="1" customHeight="1" x14ac:dyDescent="0.35">
      <c r="A150" s="348"/>
      <c r="C150" s="356"/>
      <c r="D150" s="357"/>
      <c r="E150" s="358"/>
      <c r="F150" s="359"/>
      <c r="G150" s="64"/>
      <c r="H150" s="64"/>
    </row>
    <row r="151" spans="1:8" ht="15" hidden="1" customHeight="1" x14ac:dyDescent="0.35">
      <c r="A151" s="348"/>
      <c r="C151" s="356"/>
      <c r="D151" s="357"/>
      <c r="E151" s="358"/>
      <c r="F151" s="359"/>
      <c r="G151" s="64"/>
      <c r="H151" s="64"/>
    </row>
    <row r="152" spans="1:8" ht="15" hidden="1" customHeight="1" x14ac:dyDescent="0.35">
      <c r="A152" s="348"/>
      <c r="C152" s="356"/>
      <c r="D152" s="357"/>
      <c r="E152" s="358"/>
      <c r="F152" s="359"/>
      <c r="G152" s="64"/>
      <c r="H152" s="64"/>
    </row>
    <row r="153" spans="1:8" ht="15" hidden="1" customHeight="1" x14ac:dyDescent="0.35">
      <c r="A153" s="348"/>
      <c r="C153" s="356"/>
      <c r="D153" s="357"/>
      <c r="E153" s="358"/>
      <c r="F153" s="359"/>
      <c r="G153" s="64"/>
      <c r="H153" s="64"/>
    </row>
    <row r="154" spans="1:8" ht="15" hidden="1" customHeight="1" x14ac:dyDescent="0.35">
      <c r="A154" s="348"/>
      <c r="C154" s="356"/>
      <c r="D154" s="357"/>
      <c r="E154" s="358"/>
      <c r="F154" s="359"/>
      <c r="G154" s="64"/>
      <c r="H154" s="64"/>
    </row>
    <row r="155" spans="1:8" ht="15" hidden="1" customHeight="1" x14ac:dyDescent="0.35">
      <c r="A155" s="348"/>
      <c r="C155" s="356"/>
      <c r="D155" s="357"/>
      <c r="E155" s="358"/>
      <c r="F155" s="359"/>
      <c r="G155" s="64"/>
      <c r="H155" s="64"/>
    </row>
    <row r="156" spans="1:8" ht="15" hidden="1" customHeight="1" x14ac:dyDescent="0.35">
      <c r="A156" s="348"/>
      <c r="C156" s="356"/>
      <c r="D156" s="357"/>
      <c r="E156" s="358"/>
      <c r="F156" s="359"/>
      <c r="G156" s="64"/>
      <c r="H156" s="64"/>
    </row>
    <row r="157" spans="1:8" ht="15" hidden="1" customHeight="1" x14ac:dyDescent="0.35">
      <c r="A157" s="348"/>
      <c r="C157" s="356"/>
      <c r="D157" s="357"/>
      <c r="E157" s="358"/>
      <c r="F157" s="359"/>
      <c r="G157" s="64"/>
      <c r="H157" s="64"/>
    </row>
    <row r="158" spans="1:8" ht="15" hidden="1" customHeight="1" x14ac:dyDescent="0.35">
      <c r="A158" s="348"/>
      <c r="C158" s="356"/>
      <c r="D158" s="357"/>
      <c r="E158" s="358"/>
      <c r="F158" s="359"/>
      <c r="G158" s="64"/>
      <c r="H158" s="64"/>
    </row>
    <row r="159" spans="1:8" ht="15" hidden="1" customHeight="1" x14ac:dyDescent="0.35">
      <c r="A159" s="348"/>
      <c r="C159" s="356"/>
      <c r="D159" s="357"/>
      <c r="E159" s="358"/>
      <c r="F159" s="359"/>
      <c r="G159" s="64"/>
      <c r="H159" s="64"/>
    </row>
    <row r="160" spans="1:8" ht="15" hidden="1" customHeight="1" x14ac:dyDescent="0.35">
      <c r="A160" s="348"/>
      <c r="C160" s="356"/>
      <c r="D160" s="357"/>
      <c r="E160" s="358"/>
      <c r="F160" s="359"/>
      <c r="G160" s="64"/>
      <c r="H160" s="64"/>
    </row>
    <row r="161" spans="1:8" ht="15" hidden="1" customHeight="1" x14ac:dyDescent="0.35">
      <c r="A161" s="348"/>
      <c r="C161" s="356"/>
      <c r="D161" s="357"/>
      <c r="E161" s="358"/>
      <c r="F161" s="359"/>
      <c r="G161" s="64"/>
      <c r="H161" s="64"/>
    </row>
    <row r="162" spans="1:8" ht="15" hidden="1" customHeight="1" x14ac:dyDescent="0.35">
      <c r="A162" s="348"/>
      <c r="B162" s="923"/>
      <c r="C162" s="923"/>
      <c r="D162" s="923"/>
      <c r="E162" s="360"/>
      <c r="F162" s="361"/>
      <c r="G162" s="65"/>
      <c r="H162" s="65"/>
    </row>
    <row r="163" spans="1:8" ht="15" hidden="1" customHeight="1" x14ac:dyDescent="0.35">
      <c r="A163" s="348"/>
      <c r="C163" s="356"/>
      <c r="D163" s="357"/>
      <c r="E163" s="358"/>
      <c r="F163" s="359"/>
      <c r="G163" s="64"/>
      <c r="H163" s="64"/>
    </row>
    <row r="164" spans="1:8" ht="15" hidden="1" customHeight="1" x14ac:dyDescent="0.35">
      <c r="A164" s="348"/>
      <c r="C164" s="356"/>
      <c r="D164" s="357"/>
      <c r="E164" s="358"/>
      <c r="F164" s="359"/>
      <c r="G164" s="64"/>
      <c r="H164" s="64"/>
    </row>
    <row r="165" spans="1:8" ht="15" hidden="1" customHeight="1" x14ac:dyDescent="0.35">
      <c r="A165" s="348"/>
      <c r="C165" s="356"/>
      <c r="D165" s="357"/>
      <c r="E165" s="358"/>
      <c r="F165" s="359"/>
      <c r="G165" s="64"/>
      <c r="H165" s="64"/>
    </row>
    <row r="166" spans="1:8" ht="15" hidden="1" customHeight="1" x14ac:dyDescent="0.35">
      <c r="A166" s="348"/>
      <c r="C166" s="356"/>
      <c r="D166" s="357"/>
      <c r="E166" s="358"/>
      <c r="F166" s="359"/>
      <c r="G166" s="64"/>
      <c r="H166" s="64"/>
    </row>
    <row r="167" spans="1:8" ht="15" hidden="1" customHeight="1" x14ac:dyDescent="0.35">
      <c r="A167" s="348"/>
      <c r="C167" s="356"/>
      <c r="D167" s="357"/>
      <c r="E167" s="358"/>
      <c r="F167" s="359"/>
      <c r="G167" s="64"/>
      <c r="H167" s="64"/>
    </row>
    <row r="168" spans="1:8" ht="15" hidden="1" customHeight="1" x14ac:dyDescent="0.35">
      <c r="A168" s="348"/>
      <c r="C168" s="356"/>
      <c r="D168" s="357"/>
      <c r="E168" s="358"/>
      <c r="F168" s="359"/>
      <c r="G168" s="64"/>
      <c r="H168" s="64"/>
    </row>
    <row r="169" spans="1:8" ht="15" hidden="1" customHeight="1" x14ac:dyDescent="0.35">
      <c r="A169" s="348"/>
      <c r="C169" s="356"/>
      <c r="D169" s="357"/>
      <c r="E169" s="358"/>
      <c r="F169" s="359"/>
      <c r="G169" s="64"/>
      <c r="H169" s="64"/>
    </row>
    <row r="170" spans="1:8" ht="15" hidden="1" customHeight="1" x14ac:dyDescent="0.35">
      <c r="A170" s="348"/>
      <c r="C170" s="356"/>
      <c r="D170" s="357"/>
      <c r="E170" s="358"/>
      <c r="F170" s="359"/>
      <c r="G170" s="64"/>
      <c r="H170" s="64"/>
    </row>
    <row r="171" spans="1:8" ht="15" hidden="1" customHeight="1" x14ac:dyDescent="0.35">
      <c r="A171" s="348"/>
      <c r="C171" s="356"/>
      <c r="D171" s="357"/>
      <c r="E171" s="358"/>
      <c r="F171" s="359"/>
      <c r="G171" s="64"/>
      <c r="H171" s="64"/>
    </row>
    <row r="172" spans="1:8" ht="15" hidden="1" customHeight="1" x14ac:dyDescent="0.35">
      <c r="A172" s="348"/>
      <c r="C172" s="356"/>
      <c r="D172" s="357"/>
      <c r="E172" s="358"/>
      <c r="F172" s="359"/>
      <c r="G172" s="64"/>
      <c r="H172" s="64"/>
    </row>
    <row r="173" spans="1:8" ht="15" hidden="1" customHeight="1" x14ac:dyDescent="0.35">
      <c r="A173" s="348"/>
      <c r="C173" s="356"/>
      <c r="D173" s="357"/>
      <c r="E173" s="358"/>
      <c r="F173" s="359"/>
      <c r="G173" s="64"/>
      <c r="H173" s="64"/>
    </row>
    <row r="174" spans="1:8" ht="15" hidden="1" customHeight="1" x14ac:dyDescent="0.35">
      <c r="A174" s="348"/>
      <c r="C174" s="356"/>
      <c r="D174" s="357"/>
      <c r="E174" s="358"/>
      <c r="F174" s="359"/>
      <c r="G174" s="64"/>
      <c r="H174" s="64"/>
    </row>
    <row r="175" spans="1:8" ht="15" hidden="1" customHeight="1" x14ac:dyDescent="0.35">
      <c r="A175" s="348"/>
      <c r="B175" s="923"/>
      <c r="C175" s="923"/>
      <c r="D175" s="923"/>
      <c r="E175" s="360"/>
      <c r="F175" s="361"/>
      <c r="G175" s="65"/>
      <c r="H175" s="65"/>
    </row>
    <row r="176" spans="1:8" ht="15" hidden="1" customHeight="1" x14ac:dyDescent="0.35">
      <c r="A176" s="348"/>
      <c r="C176" s="356"/>
      <c r="D176" s="357"/>
      <c r="E176" s="358"/>
      <c r="F176" s="359"/>
      <c r="G176" s="64"/>
      <c r="H176" s="64"/>
    </row>
    <row r="177" spans="1:8" ht="15" hidden="1" customHeight="1" x14ac:dyDescent="0.35">
      <c r="A177" s="348"/>
      <c r="C177" s="356"/>
      <c r="D177" s="357"/>
      <c r="E177" s="358"/>
      <c r="F177" s="359"/>
      <c r="G177" s="64"/>
      <c r="H177" s="64"/>
    </row>
    <row r="178" spans="1:8" ht="15" hidden="1" customHeight="1" x14ac:dyDescent="0.35">
      <c r="A178" s="348"/>
      <c r="C178" s="356"/>
      <c r="D178" s="357"/>
      <c r="E178" s="358"/>
      <c r="F178" s="359"/>
      <c r="G178" s="64"/>
      <c r="H178" s="64"/>
    </row>
    <row r="179" spans="1:8" ht="15" hidden="1" customHeight="1" x14ac:dyDescent="0.35">
      <c r="A179" s="348"/>
      <c r="C179" s="356"/>
      <c r="D179" s="357"/>
      <c r="E179" s="358"/>
      <c r="F179" s="359"/>
      <c r="G179" s="64"/>
      <c r="H179" s="64"/>
    </row>
    <row r="180" spans="1:8" ht="15" hidden="1" customHeight="1" x14ac:dyDescent="0.35">
      <c r="A180" s="348"/>
      <c r="C180" s="356"/>
      <c r="D180" s="357"/>
      <c r="E180" s="358"/>
      <c r="F180" s="359"/>
      <c r="G180" s="64"/>
      <c r="H180" s="64"/>
    </row>
    <row r="181" spans="1:8" ht="15" hidden="1" customHeight="1" x14ac:dyDescent="0.35">
      <c r="A181" s="348"/>
      <c r="C181" s="356"/>
      <c r="D181" s="357"/>
      <c r="E181" s="358"/>
      <c r="F181" s="359"/>
      <c r="G181" s="64"/>
      <c r="H181" s="64"/>
    </row>
    <row r="182" spans="1:8" ht="15" hidden="1" customHeight="1" x14ac:dyDescent="0.35">
      <c r="A182" s="348"/>
      <c r="C182" s="356"/>
      <c r="D182" s="357"/>
      <c r="E182" s="358"/>
      <c r="F182" s="359"/>
      <c r="G182" s="64"/>
      <c r="H182" s="64"/>
    </row>
    <row r="183" spans="1:8" ht="15" hidden="1" customHeight="1" x14ac:dyDescent="0.35">
      <c r="A183" s="348"/>
      <c r="C183" s="356"/>
      <c r="D183" s="357"/>
      <c r="E183" s="358"/>
      <c r="F183" s="359"/>
      <c r="G183" s="64"/>
      <c r="H183" s="64"/>
    </row>
    <row r="184" spans="1:8" ht="15" hidden="1" customHeight="1" x14ac:dyDescent="0.35">
      <c r="A184" s="348"/>
      <c r="C184" s="356"/>
      <c r="D184" s="357"/>
      <c r="E184" s="358"/>
      <c r="F184" s="359"/>
      <c r="G184" s="64"/>
      <c r="H184" s="64"/>
    </row>
    <row r="185" spans="1:8" ht="15" hidden="1" customHeight="1" x14ac:dyDescent="0.35">
      <c r="A185" s="348"/>
      <c r="C185" s="356"/>
      <c r="D185" s="357"/>
      <c r="E185" s="358"/>
      <c r="F185" s="359"/>
      <c r="G185" s="64"/>
      <c r="H185" s="64"/>
    </row>
    <row r="186" spans="1:8" ht="15" hidden="1" customHeight="1" x14ac:dyDescent="0.35">
      <c r="A186" s="348"/>
      <c r="C186" s="356"/>
      <c r="D186" s="357"/>
      <c r="E186" s="358"/>
      <c r="F186" s="359"/>
      <c r="G186" s="64"/>
      <c r="H186" s="64"/>
    </row>
    <row r="187" spans="1:8" ht="15" hidden="1" customHeight="1" x14ac:dyDescent="0.35">
      <c r="A187" s="348"/>
      <c r="C187" s="356"/>
      <c r="D187" s="357"/>
      <c r="E187" s="358"/>
      <c r="F187" s="359"/>
      <c r="G187" s="64"/>
      <c r="H187" s="64"/>
    </row>
    <row r="188" spans="1:8" ht="15" hidden="1" customHeight="1" x14ac:dyDescent="0.35">
      <c r="A188" s="348"/>
      <c r="B188" s="923"/>
      <c r="C188" s="923"/>
      <c r="D188" s="923"/>
      <c r="E188" s="360"/>
      <c r="F188" s="361"/>
      <c r="G188" s="65"/>
      <c r="H188" s="65"/>
    </row>
    <row r="189" spans="1:8" ht="15" hidden="1" customHeight="1" x14ac:dyDescent="0.35">
      <c r="A189" s="348"/>
      <c r="C189" s="356"/>
      <c r="D189" s="357"/>
      <c r="E189" s="358"/>
      <c r="F189" s="359"/>
      <c r="G189" s="64"/>
      <c r="H189" s="64"/>
    </row>
    <row r="190" spans="1:8" ht="15" hidden="1" customHeight="1" x14ac:dyDescent="0.35">
      <c r="A190" s="348"/>
      <c r="C190" s="356"/>
      <c r="D190" s="357"/>
      <c r="E190" s="358"/>
      <c r="F190" s="359"/>
      <c r="G190" s="64"/>
      <c r="H190" s="64"/>
    </row>
    <row r="191" spans="1:8" ht="15" hidden="1" customHeight="1" x14ac:dyDescent="0.35">
      <c r="A191" s="348"/>
      <c r="C191" s="356"/>
      <c r="D191" s="357"/>
      <c r="E191" s="358"/>
      <c r="F191" s="359"/>
      <c r="G191" s="64"/>
      <c r="H191" s="64"/>
    </row>
    <row r="192" spans="1:8" ht="15" hidden="1" customHeight="1" x14ac:dyDescent="0.35">
      <c r="A192" s="348"/>
      <c r="C192" s="356"/>
      <c r="D192" s="357"/>
      <c r="E192" s="358"/>
      <c r="F192" s="359"/>
      <c r="G192" s="64"/>
      <c r="H192" s="64"/>
    </row>
    <row r="193" spans="1:8" ht="15" hidden="1" customHeight="1" x14ac:dyDescent="0.35">
      <c r="A193" s="348"/>
      <c r="C193" s="356"/>
      <c r="D193" s="357"/>
      <c r="E193" s="358"/>
      <c r="F193" s="359"/>
      <c r="G193" s="64"/>
      <c r="H193" s="64"/>
    </row>
    <row r="194" spans="1:8" ht="15" hidden="1" customHeight="1" x14ac:dyDescent="0.35">
      <c r="A194" s="348"/>
      <c r="C194" s="356"/>
      <c r="D194" s="357"/>
      <c r="E194" s="358"/>
      <c r="F194" s="359"/>
      <c r="G194" s="64"/>
      <c r="H194" s="64"/>
    </row>
    <row r="195" spans="1:8" ht="15" hidden="1" customHeight="1" x14ac:dyDescent="0.35">
      <c r="A195" s="348"/>
      <c r="C195" s="356"/>
      <c r="D195" s="357"/>
      <c r="E195" s="358"/>
      <c r="F195" s="359"/>
      <c r="G195" s="64"/>
      <c r="H195" s="64"/>
    </row>
    <row r="196" spans="1:8" ht="15" hidden="1" customHeight="1" x14ac:dyDescent="0.35">
      <c r="A196" s="348"/>
      <c r="C196" s="356"/>
      <c r="D196" s="357"/>
      <c r="E196" s="358"/>
      <c r="F196" s="359"/>
      <c r="G196" s="64"/>
      <c r="H196" s="64"/>
    </row>
    <row r="197" spans="1:8" ht="15" hidden="1" customHeight="1" x14ac:dyDescent="0.35">
      <c r="A197" s="348"/>
      <c r="C197" s="356"/>
      <c r="D197" s="357"/>
      <c r="E197" s="358"/>
      <c r="F197" s="359"/>
      <c r="G197" s="64"/>
      <c r="H197" s="64"/>
    </row>
    <row r="198" spans="1:8" ht="15" hidden="1" customHeight="1" x14ac:dyDescent="0.35">
      <c r="A198" s="348"/>
      <c r="C198" s="356"/>
      <c r="D198" s="357"/>
      <c r="E198" s="358"/>
      <c r="F198" s="359"/>
      <c r="G198" s="64"/>
      <c r="H198" s="64"/>
    </row>
    <row r="199" spans="1:8" ht="15" hidden="1" customHeight="1" x14ac:dyDescent="0.35">
      <c r="A199" s="348"/>
      <c r="C199" s="356"/>
      <c r="D199" s="357"/>
      <c r="E199" s="358"/>
      <c r="F199" s="359"/>
      <c r="G199" s="64"/>
      <c r="H199" s="64"/>
    </row>
    <row r="200" spans="1:8" ht="15" hidden="1" customHeight="1" x14ac:dyDescent="0.35">
      <c r="A200" s="348"/>
      <c r="C200" s="356"/>
      <c r="D200" s="357"/>
      <c r="E200" s="358"/>
      <c r="F200" s="359"/>
      <c r="G200" s="64"/>
      <c r="H200" s="64"/>
    </row>
    <row r="201" spans="1:8" ht="15" hidden="1" customHeight="1" x14ac:dyDescent="0.35">
      <c r="A201" s="348"/>
      <c r="B201" s="923"/>
      <c r="C201" s="923"/>
      <c r="D201" s="923"/>
      <c r="E201" s="360"/>
      <c r="F201" s="361"/>
      <c r="G201" s="65"/>
      <c r="H201" s="65"/>
    </row>
    <row r="202" spans="1:8" ht="15" hidden="1" customHeight="1" x14ac:dyDescent="0.35">
      <c r="A202" s="348"/>
      <c r="C202" s="356"/>
      <c r="D202" s="357"/>
      <c r="E202" s="358"/>
      <c r="F202" s="359"/>
      <c r="G202" s="64"/>
      <c r="H202" s="64"/>
    </row>
    <row r="203" spans="1:8" ht="15" hidden="1" customHeight="1" x14ac:dyDescent="0.35">
      <c r="A203" s="348"/>
      <c r="C203" s="356"/>
      <c r="D203" s="357"/>
      <c r="E203" s="358"/>
      <c r="F203" s="359"/>
      <c r="G203" s="64"/>
      <c r="H203" s="64"/>
    </row>
    <row r="204" spans="1:8" ht="15" hidden="1" customHeight="1" x14ac:dyDescent="0.35">
      <c r="A204" s="348"/>
      <c r="C204" s="356"/>
      <c r="D204" s="357"/>
      <c r="E204" s="358"/>
      <c r="F204" s="359"/>
      <c r="G204" s="64"/>
      <c r="H204" s="64"/>
    </row>
    <row r="205" spans="1:8" ht="15" hidden="1" customHeight="1" x14ac:dyDescent="0.35">
      <c r="A205" s="348"/>
      <c r="C205" s="356"/>
      <c r="D205" s="357"/>
      <c r="E205" s="358"/>
      <c r="F205" s="359"/>
      <c r="G205" s="64"/>
      <c r="H205" s="64"/>
    </row>
    <row r="206" spans="1:8" ht="15" hidden="1" customHeight="1" x14ac:dyDescent="0.35">
      <c r="A206" s="348"/>
      <c r="C206" s="356"/>
      <c r="D206" s="357"/>
      <c r="E206" s="358"/>
      <c r="F206" s="359"/>
      <c r="G206" s="64"/>
      <c r="H206" s="64"/>
    </row>
    <row r="207" spans="1:8" ht="15" hidden="1" customHeight="1" x14ac:dyDescent="0.35">
      <c r="A207" s="348"/>
      <c r="C207" s="356"/>
      <c r="D207" s="357"/>
      <c r="E207" s="358"/>
      <c r="F207" s="359"/>
      <c r="G207" s="64"/>
      <c r="H207" s="64"/>
    </row>
    <row r="208" spans="1:8" ht="15" hidden="1" customHeight="1" x14ac:dyDescent="0.35">
      <c r="A208" s="348"/>
      <c r="C208" s="356"/>
      <c r="D208" s="357"/>
      <c r="E208" s="358"/>
      <c r="F208" s="359"/>
      <c r="G208" s="64"/>
      <c r="H208" s="64"/>
    </row>
    <row r="209" spans="1:8" ht="15" hidden="1" customHeight="1" x14ac:dyDescent="0.35">
      <c r="A209" s="348"/>
      <c r="C209" s="356"/>
      <c r="D209" s="357"/>
      <c r="E209" s="358"/>
      <c r="F209" s="359"/>
      <c r="G209" s="64"/>
      <c r="H209" s="64"/>
    </row>
    <row r="210" spans="1:8" ht="15" hidden="1" customHeight="1" x14ac:dyDescent="0.35">
      <c r="A210" s="348"/>
      <c r="C210" s="356"/>
      <c r="D210" s="357"/>
      <c r="E210" s="358"/>
      <c r="F210" s="359"/>
      <c r="G210" s="64"/>
      <c r="H210" s="64"/>
    </row>
    <row r="211" spans="1:8" ht="15" hidden="1" customHeight="1" x14ac:dyDescent="0.35">
      <c r="A211" s="348"/>
      <c r="C211" s="356"/>
      <c r="D211" s="357"/>
      <c r="E211" s="358"/>
      <c r="F211" s="359"/>
      <c r="G211" s="64"/>
      <c r="H211" s="64"/>
    </row>
    <row r="212" spans="1:8" ht="15" hidden="1" customHeight="1" x14ac:dyDescent="0.35">
      <c r="A212" s="348"/>
      <c r="C212" s="356"/>
      <c r="D212" s="357"/>
      <c r="E212" s="358"/>
      <c r="F212" s="359"/>
      <c r="G212" s="64"/>
      <c r="H212" s="64"/>
    </row>
    <row r="213" spans="1:8" ht="15" hidden="1" customHeight="1" x14ac:dyDescent="0.35">
      <c r="A213" s="348"/>
      <c r="C213" s="356"/>
      <c r="D213" s="357"/>
      <c r="E213" s="358"/>
      <c r="F213" s="359"/>
      <c r="G213" s="64"/>
      <c r="H213" s="64"/>
    </row>
    <row r="214" spans="1:8" ht="15" hidden="1" customHeight="1" x14ac:dyDescent="0.35">
      <c r="A214" s="348"/>
      <c r="B214" s="923"/>
      <c r="C214" s="923"/>
      <c r="D214" s="923"/>
      <c r="E214" s="360"/>
      <c r="F214" s="361"/>
      <c r="G214" s="65"/>
      <c r="H214" s="65"/>
    </row>
    <row r="215" spans="1:8" ht="15" hidden="1" customHeight="1" x14ac:dyDescent="0.35">
      <c r="A215" s="348"/>
      <c r="C215" s="356"/>
      <c r="D215" s="357"/>
      <c r="E215" s="358"/>
      <c r="F215" s="359"/>
      <c r="G215" s="64"/>
      <c r="H215" s="64"/>
    </row>
    <row r="216" spans="1:8" ht="15" hidden="1" customHeight="1" x14ac:dyDescent="0.35">
      <c r="A216" s="348"/>
      <c r="C216" s="356"/>
      <c r="D216" s="357"/>
      <c r="E216" s="358"/>
      <c r="F216" s="359"/>
      <c r="G216" s="64"/>
      <c r="H216" s="64"/>
    </row>
    <row r="217" spans="1:8" ht="15" hidden="1" customHeight="1" x14ac:dyDescent="0.35">
      <c r="A217" s="348"/>
      <c r="C217" s="356"/>
      <c r="D217" s="357"/>
      <c r="E217" s="358"/>
      <c r="F217" s="359"/>
      <c r="G217" s="64"/>
      <c r="H217" s="64"/>
    </row>
    <row r="218" spans="1:8" ht="15" hidden="1" customHeight="1" x14ac:dyDescent="0.35">
      <c r="A218" s="348"/>
      <c r="C218" s="356"/>
      <c r="D218" s="357"/>
      <c r="E218" s="358"/>
      <c r="F218" s="359"/>
      <c r="G218" s="64"/>
      <c r="H218" s="64"/>
    </row>
    <row r="219" spans="1:8" ht="15" hidden="1" customHeight="1" x14ac:dyDescent="0.35">
      <c r="A219" s="348"/>
      <c r="C219" s="356"/>
      <c r="D219" s="357"/>
      <c r="E219" s="358"/>
      <c r="F219" s="359"/>
      <c r="G219" s="64"/>
      <c r="H219" s="64"/>
    </row>
    <row r="220" spans="1:8" ht="15" hidden="1" customHeight="1" x14ac:dyDescent="0.35">
      <c r="A220" s="348"/>
      <c r="C220" s="356"/>
      <c r="D220" s="357"/>
      <c r="E220" s="358"/>
      <c r="F220" s="359"/>
      <c r="G220" s="64"/>
      <c r="H220" s="64"/>
    </row>
    <row r="221" spans="1:8" ht="15" hidden="1" customHeight="1" x14ac:dyDescent="0.35">
      <c r="A221" s="348"/>
      <c r="C221" s="356"/>
      <c r="D221" s="357"/>
      <c r="E221" s="358"/>
      <c r="F221" s="359"/>
      <c r="G221" s="64"/>
      <c r="H221" s="64"/>
    </row>
    <row r="222" spans="1:8" ht="15" hidden="1" customHeight="1" x14ac:dyDescent="0.35">
      <c r="A222" s="348"/>
      <c r="C222" s="356"/>
      <c r="D222" s="357"/>
      <c r="E222" s="358"/>
      <c r="F222" s="359"/>
      <c r="G222" s="64"/>
      <c r="H222" s="64"/>
    </row>
    <row r="223" spans="1:8" ht="15" hidden="1" customHeight="1" x14ac:dyDescent="0.35">
      <c r="A223" s="348"/>
      <c r="C223" s="356"/>
      <c r="D223" s="357"/>
      <c r="E223" s="358"/>
      <c r="F223" s="359"/>
      <c r="G223" s="64"/>
      <c r="H223" s="64"/>
    </row>
    <row r="224" spans="1:8" ht="15" hidden="1" customHeight="1" x14ac:dyDescent="0.35">
      <c r="A224" s="348"/>
      <c r="C224" s="356"/>
      <c r="D224" s="357"/>
      <c r="E224" s="358"/>
      <c r="F224" s="359"/>
      <c r="G224" s="64"/>
      <c r="H224" s="64"/>
    </row>
    <row r="225" spans="1:8" ht="15" hidden="1" customHeight="1" x14ac:dyDescent="0.35">
      <c r="A225" s="348"/>
      <c r="C225" s="356"/>
      <c r="D225" s="357"/>
      <c r="E225" s="358"/>
      <c r="F225" s="359"/>
      <c r="G225" s="64"/>
      <c r="H225" s="64"/>
    </row>
    <row r="226" spans="1:8" ht="15" hidden="1" customHeight="1" x14ac:dyDescent="0.35">
      <c r="A226" s="348"/>
      <c r="C226" s="356"/>
      <c r="D226" s="357"/>
      <c r="E226" s="358"/>
      <c r="F226" s="359"/>
      <c r="G226" s="64"/>
      <c r="H226" s="64"/>
    </row>
    <row r="227" spans="1:8" ht="15" hidden="1" customHeight="1" x14ac:dyDescent="0.35">
      <c r="A227" s="348"/>
      <c r="B227" s="923"/>
      <c r="C227" s="923"/>
      <c r="D227" s="923"/>
      <c r="E227" s="360"/>
      <c r="F227" s="361"/>
      <c r="G227" s="65"/>
      <c r="H227" s="65"/>
    </row>
    <row r="228" spans="1:8" ht="15" hidden="1" customHeight="1" x14ac:dyDescent="0.35">
      <c r="A228" s="348"/>
      <c r="C228" s="356"/>
      <c r="D228" s="357"/>
      <c r="E228" s="358"/>
      <c r="F228" s="359"/>
      <c r="G228" s="64"/>
      <c r="H228" s="64"/>
    </row>
    <row r="229" spans="1:8" ht="15" hidden="1" customHeight="1" x14ac:dyDescent="0.35">
      <c r="A229" s="348"/>
      <c r="C229" s="356"/>
      <c r="D229" s="357"/>
      <c r="E229" s="358"/>
      <c r="F229" s="359"/>
      <c r="G229" s="64"/>
      <c r="H229" s="64"/>
    </row>
    <row r="230" spans="1:8" ht="15" hidden="1" customHeight="1" x14ac:dyDescent="0.35">
      <c r="A230" s="348"/>
      <c r="C230" s="356"/>
      <c r="D230" s="357"/>
      <c r="E230" s="358"/>
      <c r="F230" s="359"/>
      <c r="G230" s="64"/>
      <c r="H230" s="64"/>
    </row>
    <row r="231" spans="1:8" ht="15" hidden="1" customHeight="1" x14ac:dyDescent="0.35">
      <c r="A231" s="348"/>
      <c r="C231" s="356"/>
      <c r="D231" s="357"/>
      <c r="E231" s="358"/>
      <c r="F231" s="359"/>
      <c r="G231" s="64"/>
      <c r="H231" s="64"/>
    </row>
    <row r="232" spans="1:8" ht="15" hidden="1" customHeight="1" x14ac:dyDescent="0.35">
      <c r="A232" s="348"/>
      <c r="C232" s="356"/>
      <c r="D232" s="357"/>
      <c r="E232" s="358"/>
      <c r="F232" s="359"/>
      <c r="G232" s="64"/>
      <c r="H232" s="64"/>
    </row>
    <row r="233" spans="1:8" ht="15" hidden="1" customHeight="1" x14ac:dyDescent="0.35">
      <c r="A233" s="348"/>
      <c r="C233" s="356"/>
      <c r="D233" s="357"/>
      <c r="E233" s="358"/>
      <c r="F233" s="359"/>
      <c r="G233" s="64"/>
      <c r="H233" s="64"/>
    </row>
    <row r="234" spans="1:8" ht="15" hidden="1" customHeight="1" x14ac:dyDescent="0.35">
      <c r="A234" s="348"/>
      <c r="C234" s="356"/>
      <c r="D234" s="357"/>
      <c r="E234" s="358"/>
      <c r="F234" s="359"/>
      <c r="G234" s="64"/>
      <c r="H234" s="64"/>
    </row>
    <row r="235" spans="1:8" ht="15" hidden="1" customHeight="1" x14ac:dyDescent="0.35">
      <c r="A235" s="348"/>
      <c r="C235" s="356"/>
      <c r="D235" s="357"/>
      <c r="E235" s="358"/>
      <c r="F235" s="359"/>
      <c r="G235" s="64"/>
      <c r="H235" s="64"/>
    </row>
    <row r="236" spans="1:8" ht="15" hidden="1" customHeight="1" x14ac:dyDescent="0.35">
      <c r="A236" s="348"/>
      <c r="C236" s="356"/>
      <c r="D236" s="357"/>
      <c r="E236" s="358"/>
      <c r="F236" s="359"/>
      <c r="G236" s="64"/>
      <c r="H236" s="64"/>
    </row>
    <row r="237" spans="1:8" ht="15" hidden="1" customHeight="1" x14ac:dyDescent="0.35">
      <c r="A237" s="348"/>
      <c r="C237" s="356"/>
      <c r="D237" s="357"/>
      <c r="E237" s="358"/>
      <c r="F237" s="359"/>
      <c r="G237" s="64"/>
      <c r="H237" s="64"/>
    </row>
    <row r="238" spans="1:8" ht="15" hidden="1" customHeight="1" x14ac:dyDescent="0.35">
      <c r="A238" s="348"/>
      <c r="C238" s="356"/>
      <c r="D238" s="357"/>
      <c r="E238" s="358"/>
      <c r="F238" s="359"/>
      <c r="G238" s="64"/>
      <c r="H238" s="64"/>
    </row>
    <row r="239" spans="1:8" ht="15" hidden="1" customHeight="1" x14ac:dyDescent="0.35">
      <c r="A239" s="348"/>
      <c r="C239" s="356"/>
      <c r="D239" s="357"/>
      <c r="E239" s="358"/>
      <c r="F239" s="359"/>
      <c r="G239" s="64"/>
      <c r="H239" s="64"/>
    </row>
    <row r="240" spans="1:8" ht="15" hidden="1" customHeight="1" x14ac:dyDescent="0.35">
      <c r="A240" s="348"/>
      <c r="B240" s="923"/>
      <c r="C240" s="923"/>
      <c r="D240" s="923"/>
      <c r="E240" s="360"/>
      <c r="F240" s="361"/>
      <c r="G240" s="65"/>
      <c r="H240" s="65"/>
    </row>
    <row r="241" spans="1:8" ht="15" hidden="1" customHeight="1" x14ac:dyDescent="0.35">
      <c r="A241" s="348"/>
      <c r="C241" s="356"/>
      <c r="D241" s="357"/>
      <c r="E241" s="358"/>
      <c r="F241" s="359"/>
      <c r="G241" s="64"/>
      <c r="H241" s="64"/>
    </row>
    <row r="242" spans="1:8" ht="15" hidden="1" customHeight="1" x14ac:dyDescent="0.35">
      <c r="A242" s="348"/>
      <c r="C242" s="356"/>
      <c r="D242" s="357"/>
      <c r="E242" s="358"/>
      <c r="F242" s="359"/>
      <c r="G242" s="64"/>
      <c r="H242" s="64"/>
    </row>
    <row r="243" spans="1:8" ht="15" hidden="1" customHeight="1" x14ac:dyDescent="0.35">
      <c r="A243" s="348"/>
      <c r="C243" s="356"/>
      <c r="D243" s="357"/>
      <c r="E243" s="358"/>
      <c r="F243" s="359"/>
      <c r="G243" s="64"/>
      <c r="H243" s="64"/>
    </row>
    <row r="244" spans="1:8" ht="15" hidden="1" customHeight="1" x14ac:dyDescent="0.35">
      <c r="A244" s="348"/>
      <c r="C244" s="356"/>
      <c r="D244" s="357"/>
      <c r="E244" s="358"/>
      <c r="F244" s="359"/>
      <c r="G244" s="64"/>
      <c r="H244" s="64"/>
    </row>
    <row r="245" spans="1:8" ht="15" hidden="1" customHeight="1" x14ac:dyDescent="0.35">
      <c r="A245" s="348"/>
      <c r="C245" s="356"/>
      <c r="D245" s="357"/>
      <c r="E245" s="358"/>
      <c r="F245" s="359"/>
      <c r="G245" s="64"/>
      <c r="H245" s="64"/>
    </row>
    <row r="246" spans="1:8" ht="15" hidden="1" customHeight="1" x14ac:dyDescent="0.35">
      <c r="A246" s="348"/>
      <c r="C246" s="356"/>
      <c r="D246" s="357"/>
      <c r="E246" s="358"/>
      <c r="F246" s="359"/>
      <c r="G246" s="64"/>
      <c r="H246" s="64"/>
    </row>
    <row r="247" spans="1:8" ht="15" hidden="1" customHeight="1" x14ac:dyDescent="0.35">
      <c r="A247" s="348"/>
      <c r="C247" s="356"/>
      <c r="D247" s="357"/>
      <c r="E247" s="358"/>
      <c r="F247" s="359"/>
      <c r="G247" s="64"/>
      <c r="H247" s="64"/>
    </row>
    <row r="248" spans="1:8" ht="15" hidden="1" customHeight="1" x14ac:dyDescent="0.35">
      <c r="A248" s="348"/>
      <c r="C248" s="356"/>
      <c r="D248" s="357"/>
      <c r="E248" s="358"/>
      <c r="F248" s="359"/>
      <c r="G248" s="64"/>
      <c r="H248" s="64"/>
    </row>
    <row r="249" spans="1:8" ht="15" hidden="1" customHeight="1" x14ac:dyDescent="0.35">
      <c r="A249" s="348"/>
      <c r="C249" s="356"/>
      <c r="D249" s="357"/>
      <c r="E249" s="358"/>
      <c r="F249" s="359"/>
      <c r="G249" s="64"/>
      <c r="H249" s="64"/>
    </row>
    <row r="250" spans="1:8" ht="15" hidden="1" customHeight="1" x14ac:dyDescent="0.35">
      <c r="A250" s="348"/>
      <c r="C250" s="356"/>
      <c r="D250" s="357"/>
      <c r="E250" s="358"/>
      <c r="F250" s="359"/>
      <c r="G250" s="64"/>
      <c r="H250" s="64"/>
    </row>
    <row r="251" spans="1:8" ht="15" hidden="1" customHeight="1" x14ac:dyDescent="0.35">
      <c r="A251" s="348"/>
      <c r="C251" s="356"/>
      <c r="D251" s="357"/>
      <c r="E251" s="358"/>
      <c r="F251" s="359"/>
      <c r="G251" s="64"/>
      <c r="H251" s="64"/>
    </row>
    <row r="252" spans="1:8" ht="15" hidden="1" customHeight="1" x14ac:dyDescent="0.35">
      <c r="A252" s="348"/>
      <c r="C252" s="356"/>
      <c r="D252" s="357"/>
      <c r="E252" s="358"/>
      <c r="F252" s="359"/>
      <c r="G252" s="64"/>
      <c r="H252" s="64"/>
    </row>
    <row r="253" spans="1:8" ht="15" hidden="1" customHeight="1" x14ac:dyDescent="0.35">
      <c r="A253" s="348"/>
      <c r="B253" s="923"/>
      <c r="C253" s="923"/>
      <c r="D253" s="923"/>
      <c r="E253" s="360"/>
      <c r="F253" s="361"/>
      <c r="G253" s="65"/>
      <c r="H253" s="65"/>
    </row>
    <row r="254" spans="1:8" ht="15" hidden="1" customHeight="1" x14ac:dyDescent="0.35">
      <c r="A254" s="348"/>
      <c r="C254" s="356"/>
      <c r="D254" s="357"/>
      <c r="E254" s="358"/>
      <c r="F254" s="359"/>
      <c r="G254" s="64"/>
      <c r="H254" s="64"/>
    </row>
    <row r="255" spans="1:8" ht="15" hidden="1" customHeight="1" x14ac:dyDescent="0.35">
      <c r="A255" s="348"/>
      <c r="C255" s="356"/>
      <c r="D255" s="357"/>
      <c r="E255" s="358"/>
      <c r="F255" s="359"/>
      <c r="G255" s="64"/>
      <c r="H255" s="64"/>
    </row>
    <row r="256" spans="1:8" ht="15" hidden="1" customHeight="1" x14ac:dyDescent="0.35">
      <c r="A256" s="348"/>
      <c r="C256" s="356"/>
      <c r="D256" s="357"/>
      <c r="E256" s="358"/>
      <c r="F256" s="359"/>
      <c r="G256" s="64"/>
      <c r="H256" s="64"/>
    </row>
    <row r="257" spans="1:8" ht="15" hidden="1" customHeight="1" x14ac:dyDescent="0.35">
      <c r="A257" s="348"/>
      <c r="C257" s="356"/>
      <c r="D257" s="357"/>
      <c r="E257" s="358"/>
      <c r="F257" s="359"/>
      <c r="G257" s="64"/>
      <c r="H257" s="64"/>
    </row>
    <row r="258" spans="1:8" ht="15" hidden="1" customHeight="1" x14ac:dyDescent="0.35">
      <c r="A258" s="348"/>
      <c r="C258" s="356"/>
      <c r="D258" s="357"/>
      <c r="E258" s="358"/>
      <c r="F258" s="359"/>
      <c r="G258" s="64"/>
      <c r="H258" s="64"/>
    </row>
    <row r="259" spans="1:8" ht="15" hidden="1" customHeight="1" x14ac:dyDescent="0.35">
      <c r="A259" s="348"/>
      <c r="C259" s="356"/>
      <c r="D259" s="357"/>
      <c r="E259" s="358"/>
      <c r="F259" s="359"/>
      <c r="G259" s="64"/>
      <c r="H259" s="64"/>
    </row>
    <row r="260" spans="1:8" ht="15" hidden="1" customHeight="1" x14ac:dyDescent="0.35">
      <c r="A260" s="348"/>
      <c r="C260" s="356"/>
      <c r="D260" s="357"/>
      <c r="E260" s="358"/>
      <c r="F260" s="359"/>
      <c r="G260" s="64"/>
      <c r="H260" s="64"/>
    </row>
    <row r="261" spans="1:8" ht="15" hidden="1" customHeight="1" x14ac:dyDescent="0.35">
      <c r="A261" s="348"/>
      <c r="C261" s="356"/>
      <c r="D261" s="357"/>
      <c r="E261" s="358"/>
      <c r="F261" s="359"/>
      <c r="G261" s="64"/>
      <c r="H261" s="64"/>
    </row>
    <row r="262" spans="1:8" ht="15" hidden="1" customHeight="1" x14ac:dyDescent="0.35">
      <c r="A262" s="348"/>
      <c r="C262" s="356"/>
      <c r="D262" s="357"/>
      <c r="E262" s="358"/>
      <c r="F262" s="359"/>
      <c r="G262" s="64"/>
      <c r="H262" s="64"/>
    </row>
    <row r="263" spans="1:8" ht="15" hidden="1" customHeight="1" x14ac:dyDescent="0.35">
      <c r="A263" s="348"/>
      <c r="C263" s="356"/>
      <c r="D263" s="357"/>
      <c r="E263" s="358"/>
      <c r="F263" s="359"/>
      <c r="G263" s="64"/>
      <c r="H263" s="64"/>
    </row>
    <row r="264" spans="1:8" ht="15" hidden="1" customHeight="1" x14ac:dyDescent="0.35">
      <c r="A264" s="348"/>
      <c r="C264" s="356"/>
      <c r="D264" s="357"/>
      <c r="E264" s="358"/>
      <c r="F264" s="359"/>
      <c r="G264" s="64"/>
      <c r="H264" s="64"/>
    </row>
    <row r="265" spans="1:8" ht="15" hidden="1" customHeight="1" x14ac:dyDescent="0.35">
      <c r="A265" s="348"/>
      <c r="C265" s="356"/>
      <c r="D265" s="357"/>
      <c r="E265" s="358"/>
      <c r="F265" s="359"/>
      <c r="G265" s="64"/>
      <c r="H265" s="64"/>
    </row>
    <row r="266" spans="1:8" ht="15" hidden="1" customHeight="1" x14ac:dyDescent="0.35">
      <c r="A266" s="348"/>
      <c r="B266" s="923"/>
      <c r="C266" s="923"/>
      <c r="D266" s="923"/>
      <c r="E266" s="360"/>
      <c r="F266" s="361"/>
      <c r="G266" s="65"/>
      <c r="H266" s="65"/>
    </row>
  </sheetData>
  <mergeCells count="24">
    <mergeCell ref="B97:C97"/>
    <mergeCell ref="B110:C110"/>
    <mergeCell ref="B123:C123"/>
    <mergeCell ref="B136:C136"/>
    <mergeCell ref="B201:D201"/>
    <mergeCell ref="B149:D149"/>
    <mergeCell ref="B162:D162"/>
    <mergeCell ref="B175:D175"/>
    <mergeCell ref="B188:D188"/>
    <mergeCell ref="B214:D214"/>
    <mergeCell ref="B227:D227"/>
    <mergeCell ref="B240:D240"/>
    <mergeCell ref="B253:D253"/>
    <mergeCell ref="B266:D266"/>
    <mergeCell ref="B45:C45"/>
    <mergeCell ref="B58:C58"/>
    <mergeCell ref="B71:C71"/>
    <mergeCell ref="B84:C84"/>
    <mergeCell ref="A1:C1"/>
    <mergeCell ref="A2:C2"/>
    <mergeCell ref="A3:C3"/>
    <mergeCell ref="A4:C4"/>
    <mergeCell ref="B19:C19"/>
    <mergeCell ref="B32:C3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H415"/>
  <sheetViews>
    <sheetView topLeftCell="A392" workbookViewId="0">
      <selection activeCell="D410" sqref="D410"/>
    </sheetView>
  </sheetViews>
  <sheetFormatPr defaultColWidth="0" defaultRowHeight="14.5" zeroHeight="1" x14ac:dyDescent="0.35"/>
  <cols>
    <col min="1" max="8" width="85.7265625" bestFit="1" customWidth="1"/>
    <col min="9" max="16384" width="9.1796875" hidden="1"/>
  </cols>
  <sheetData>
    <row r="1" spans="1:8" x14ac:dyDescent="0.35">
      <c r="A1" s="438" t="s">
        <v>415</v>
      </c>
      <c r="B1" s="438" t="s">
        <v>415</v>
      </c>
      <c r="C1" s="438" t="s">
        <v>1914</v>
      </c>
      <c r="D1" s="438" t="s">
        <v>1592</v>
      </c>
      <c r="E1" s="438" t="s">
        <v>1358</v>
      </c>
      <c r="F1" s="438" t="s">
        <v>416</v>
      </c>
      <c r="G1" s="438" t="s">
        <v>1114</v>
      </c>
      <c r="H1" s="438" t="s">
        <v>777</v>
      </c>
    </row>
    <row r="2" spans="1:8" x14ac:dyDescent="0.35">
      <c r="A2" s="438" t="s">
        <v>367</v>
      </c>
      <c r="B2" s="438" t="s">
        <v>367</v>
      </c>
      <c r="C2" s="438" t="s">
        <v>1915</v>
      </c>
      <c r="D2" s="438" t="s">
        <v>1593</v>
      </c>
      <c r="E2" s="438" t="s">
        <v>1359</v>
      </c>
      <c r="F2" s="438" t="s">
        <v>417</v>
      </c>
      <c r="G2" s="438" t="s">
        <v>778</v>
      </c>
      <c r="H2" s="438" t="s">
        <v>778</v>
      </c>
    </row>
    <row r="3" spans="1:8" x14ac:dyDescent="0.35">
      <c r="A3" s="438" t="s">
        <v>368</v>
      </c>
      <c r="B3" s="438" t="s">
        <v>368</v>
      </c>
      <c r="C3" s="438" t="s">
        <v>1916</v>
      </c>
      <c r="D3" s="438" t="s">
        <v>1594</v>
      </c>
      <c r="E3" s="438" t="s">
        <v>1360</v>
      </c>
      <c r="F3" s="438" t="s">
        <v>419</v>
      </c>
      <c r="G3" s="438" t="s">
        <v>779</v>
      </c>
      <c r="H3" s="438" t="s">
        <v>779</v>
      </c>
    </row>
    <row r="4" spans="1:8" hidden="1" x14ac:dyDescent="0.35">
      <c r="A4" s="438" t="s">
        <v>129</v>
      </c>
      <c r="B4" s="438" t="s">
        <v>129</v>
      </c>
      <c r="C4" s="438"/>
      <c r="D4" s="438"/>
      <c r="E4" s="438"/>
      <c r="F4" s="438" t="s">
        <v>129</v>
      </c>
      <c r="G4" s="438"/>
      <c r="H4" s="438"/>
    </row>
    <row r="5" spans="1:8" x14ac:dyDescent="0.35">
      <c r="A5" s="438" t="s">
        <v>129</v>
      </c>
      <c r="B5" s="438" t="s">
        <v>129</v>
      </c>
      <c r="C5" s="438" t="s">
        <v>1917</v>
      </c>
      <c r="D5" s="438" t="s">
        <v>1595</v>
      </c>
      <c r="E5" s="438" t="s">
        <v>1361</v>
      </c>
      <c r="F5" s="438" t="s">
        <v>418</v>
      </c>
      <c r="G5" s="438" t="s">
        <v>780</v>
      </c>
      <c r="H5" s="438" t="s">
        <v>780</v>
      </c>
    </row>
    <row r="6" spans="1:8" x14ac:dyDescent="0.35">
      <c r="A6" s="321" t="s">
        <v>130</v>
      </c>
      <c r="B6" s="321" t="s">
        <v>130</v>
      </c>
      <c r="C6" s="321" t="s">
        <v>1918</v>
      </c>
      <c r="D6" s="321" t="s">
        <v>1596</v>
      </c>
      <c r="E6" s="321" t="s">
        <v>781</v>
      </c>
      <c r="F6" s="321" t="s">
        <v>420</v>
      </c>
      <c r="G6" s="321" t="s">
        <v>1115</v>
      </c>
      <c r="H6" s="321" t="s">
        <v>781</v>
      </c>
    </row>
    <row r="7" spans="1:8" x14ac:dyDescent="0.35">
      <c r="A7" s="321" t="s">
        <v>15</v>
      </c>
      <c r="B7" s="321" t="s">
        <v>15</v>
      </c>
      <c r="C7" s="321" t="s">
        <v>1919</v>
      </c>
      <c r="D7" s="321" t="s">
        <v>1597</v>
      </c>
      <c r="E7" s="321" t="s">
        <v>1116</v>
      </c>
      <c r="F7" s="321" t="s">
        <v>421</v>
      </c>
      <c r="G7" s="321" t="s">
        <v>1116</v>
      </c>
      <c r="H7" s="321" t="s">
        <v>15</v>
      </c>
    </row>
    <row r="8" spans="1:8" x14ac:dyDescent="0.35">
      <c r="A8" s="321" t="s">
        <v>12</v>
      </c>
      <c r="B8" s="321" t="s">
        <v>12</v>
      </c>
      <c r="C8" s="321" t="s">
        <v>1920</v>
      </c>
      <c r="D8" s="321" t="s">
        <v>1598</v>
      </c>
      <c r="E8" s="321" t="s">
        <v>782</v>
      </c>
      <c r="F8" s="321" t="s">
        <v>427</v>
      </c>
      <c r="G8" s="321" t="s">
        <v>1117</v>
      </c>
      <c r="H8" s="321" t="s">
        <v>782</v>
      </c>
    </row>
    <row r="9" spans="1:8" x14ac:dyDescent="0.35">
      <c r="A9" s="321" t="s">
        <v>186</v>
      </c>
      <c r="B9" s="321" t="s">
        <v>186</v>
      </c>
      <c r="C9" s="321" t="s">
        <v>1921</v>
      </c>
      <c r="D9" s="321" t="s">
        <v>1599</v>
      </c>
      <c r="E9" s="321" t="s">
        <v>1362</v>
      </c>
      <c r="F9" s="321" t="s">
        <v>422</v>
      </c>
      <c r="G9" s="321" t="s">
        <v>1118</v>
      </c>
      <c r="H9" s="321" t="s">
        <v>783</v>
      </c>
    </row>
    <row r="10" spans="1:8" x14ac:dyDescent="0.35">
      <c r="A10" s="321" t="s">
        <v>11</v>
      </c>
      <c r="B10" s="321" t="s">
        <v>11</v>
      </c>
      <c r="C10" s="321" t="s">
        <v>1922</v>
      </c>
      <c r="D10" s="321" t="s">
        <v>1600</v>
      </c>
      <c r="E10" s="321" t="s">
        <v>784</v>
      </c>
      <c r="F10" s="321" t="s">
        <v>423</v>
      </c>
      <c r="G10" s="321" t="s">
        <v>784</v>
      </c>
      <c r="H10" s="321" t="s">
        <v>784</v>
      </c>
    </row>
    <row r="11" spans="1:8" x14ac:dyDescent="0.35">
      <c r="A11" s="321" t="s">
        <v>10</v>
      </c>
      <c r="B11" s="321" t="s">
        <v>10</v>
      </c>
      <c r="C11" s="321" t="s">
        <v>1923</v>
      </c>
      <c r="D11" s="321" t="s">
        <v>1601</v>
      </c>
      <c r="E11" s="321" t="s">
        <v>1363</v>
      </c>
      <c r="F11" s="321" t="s">
        <v>424</v>
      </c>
      <c r="G11" s="321" t="s">
        <v>785</v>
      </c>
      <c r="H11" s="321" t="s">
        <v>785</v>
      </c>
    </row>
    <row r="12" spans="1:8" x14ac:dyDescent="0.35">
      <c r="A12" s="321" t="s">
        <v>131</v>
      </c>
      <c r="B12" s="321" t="s">
        <v>131</v>
      </c>
      <c r="C12" s="321" t="s">
        <v>1924</v>
      </c>
      <c r="D12" s="321" t="s">
        <v>1602</v>
      </c>
      <c r="E12" s="321" t="s">
        <v>1364</v>
      </c>
      <c r="F12" s="321" t="s">
        <v>752</v>
      </c>
      <c r="G12" s="321" t="s">
        <v>1119</v>
      </c>
      <c r="H12" s="321" t="s">
        <v>786</v>
      </c>
    </row>
    <row r="13" spans="1:8" x14ac:dyDescent="0.35">
      <c r="A13" s="321" t="s">
        <v>13</v>
      </c>
      <c r="B13" s="321" t="s">
        <v>13</v>
      </c>
      <c r="C13" s="321" t="s">
        <v>1925</v>
      </c>
      <c r="D13" s="321" t="s">
        <v>1603</v>
      </c>
      <c r="E13" s="321" t="s">
        <v>787</v>
      </c>
      <c r="F13" s="321" t="s">
        <v>425</v>
      </c>
      <c r="G13" s="321" t="s">
        <v>1120</v>
      </c>
      <c r="H13" s="321" t="s">
        <v>787</v>
      </c>
    </row>
    <row r="14" spans="1:8" x14ac:dyDescent="0.35">
      <c r="A14" s="321" t="s">
        <v>14</v>
      </c>
      <c r="B14" s="321" t="s">
        <v>14</v>
      </c>
      <c r="C14" s="321" t="s">
        <v>1926</v>
      </c>
      <c r="D14" s="321" t="s">
        <v>1604</v>
      </c>
      <c r="E14" s="321" t="s">
        <v>426</v>
      </c>
      <c r="F14" s="321" t="s">
        <v>426</v>
      </c>
      <c r="G14" s="321" t="s">
        <v>426</v>
      </c>
      <c r="H14" s="321" t="s">
        <v>426</v>
      </c>
    </row>
    <row r="15" spans="1:8" x14ac:dyDescent="0.35">
      <c r="A15" s="321" t="s">
        <v>154</v>
      </c>
      <c r="B15" s="321" t="s">
        <v>154</v>
      </c>
      <c r="C15" s="321" t="s">
        <v>1927</v>
      </c>
      <c r="D15" s="321" t="s">
        <v>1605</v>
      </c>
      <c r="E15" s="321" t="s">
        <v>1365</v>
      </c>
      <c r="F15" s="321" t="s">
        <v>428</v>
      </c>
      <c r="G15" s="321" t="s">
        <v>788</v>
      </c>
      <c r="H15" s="321" t="s">
        <v>788</v>
      </c>
    </row>
    <row r="16" spans="1:8" x14ac:dyDescent="0.35">
      <c r="A16" s="321" t="s">
        <v>16</v>
      </c>
      <c r="B16" s="321" t="s">
        <v>16</v>
      </c>
      <c r="C16" s="321" t="s">
        <v>1928</v>
      </c>
      <c r="D16" s="321" t="s">
        <v>1606</v>
      </c>
      <c r="E16" s="321" t="s">
        <v>1366</v>
      </c>
      <c r="F16" s="321" t="s">
        <v>429</v>
      </c>
      <c r="G16" s="321" t="s">
        <v>1121</v>
      </c>
      <c r="H16" s="321" t="s">
        <v>789</v>
      </c>
    </row>
    <row r="17" spans="1:8" x14ac:dyDescent="0.35">
      <c r="A17" s="321" t="s">
        <v>195</v>
      </c>
      <c r="B17" s="321" t="s">
        <v>195</v>
      </c>
      <c r="C17" s="321" t="s">
        <v>2116</v>
      </c>
      <c r="D17" s="321" t="s">
        <v>984</v>
      </c>
      <c r="E17" s="321" t="s">
        <v>984</v>
      </c>
      <c r="F17" s="321" t="s">
        <v>620</v>
      </c>
      <c r="G17" s="321" t="s">
        <v>984</v>
      </c>
      <c r="H17" s="321" t="s">
        <v>984</v>
      </c>
    </row>
    <row r="18" spans="1:8" x14ac:dyDescent="0.35">
      <c r="A18" s="321" t="s">
        <v>196</v>
      </c>
      <c r="B18" s="321" t="s">
        <v>196</v>
      </c>
      <c r="C18" s="321" t="s">
        <v>2338</v>
      </c>
      <c r="D18" s="321" t="s">
        <v>985</v>
      </c>
      <c r="E18" s="321" t="s">
        <v>985</v>
      </c>
      <c r="F18" s="321" t="s">
        <v>621</v>
      </c>
      <c r="G18" s="321" t="s">
        <v>985</v>
      </c>
      <c r="H18" s="321" t="s">
        <v>985</v>
      </c>
    </row>
    <row r="19" spans="1:8" x14ac:dyDescent="0.35">
      <c r="A19" s="321" t="s">
        <v>197</v>
      </c>
      <c r="B19" s="321" t="s">
        <v>197</v>
      </c>
      <c r="C19" s="321" t="s">
        <v>2118</v>
      </c>
      <c r="D19" s="321" t="s">
        <v>986</v>
      </c>
      <c r="E19" s="321" t="s">
        <v>986</v>
      </c>
      <c r="F19" s="321" t="s">
        <v>622</v>
      </c>
      <c r="G19" s="321" t="s">
        <v>986</v>
      </c>
      <c r="H19" s="321" t="s">
        <v>986</v>
      </c>
    </row>
    <row r="20" spans="1:8" x14ac:dyDescent="0.35">
      <c r="A20" s="321" t="s">
        <v>115</v>
      </c>
      <c r="B20" s="321" t="s">
        <v>115</v>
      </c>
      <c r="C20" s="321" t="s">
        <v>1929</v>
      </c>
      <c r="D20" s="321" t="s">
        <v>1607</v>
      </c>
      <c r="E20" s="321" t="s">
        <v>1367</v>
      </c>
      <c r="F20" s="321" t="s">
        <v>430</v>
      </c>
      <c r="G20" s="321" t="s">
        <v>1122</v>
      </c>
      <c r="H20" s="321" t="s">
        <v>790</v>
      </c>
    </row>
    <row r="21" spans="1:8" x14ac:dyDescent="0.35">
      <c r="A21" s="321" t="s">
        <v>102</v>
      </c>
      <c r="B21" s="321" t="s">
        <v>102</v>
      </c>
      <c r="C21" s="321" t="s">
        <v>1930</v>
      </c>
      <c r="D21" s="321" t="s">
        <v>1608</v>
      </c>
      <c r="E21" s="321" t="s">
        <v>1368</v>
      </c>
      <c r="F21" s="321" t="s">
        <v>431</v>
      </c>
      <c r="G21" s="321" t="s">
        <v>1123</v>
      </c>
      <c r="H21" s="321" t="s">
        <v>791</v>
      </c>
    </row>
    <row r="22" spans="1:8" x14ac:dyDescent="0.35">
      <c r="A22" s="321" t="s">
        <v>17</v>
      </c>
      <c r="B22" s="321" t="s">
        <v>17</v>
      </c>
      <c r="C22" s="321" t="s">
        <v>1931</v>
      </c>
      <c r="D22" s="321" t="s">
        <v>1609</v>
      </c>
      <c r="E22" s="321" t="s">
        <v>792</v>
      </c>
      <c r="F22" s="321" t="s">
        <v>432</v>
      </c>
      <c r="G22" s="321" t="s">
        <v>792</v>
      </c>
      <c r="H22" s="321" t="s">
        <v>792</v>
      </c>
    </row>
    <row r="23" spans="1:8" x14ac:dyDescent="0.35">
      <c r="A23" s="321" t="s">
        <v>18</v>
      </c>
      <c r="B23" s="321" t="s">
        <v>18</v>
      </c>
      <c r="C23" s="321" t="s">
        <v>1932</v>
      </c>
      <c r="D23" s="321" t="s">
        <v>1610</v>
      </c>
      <c r="E23" s="321" t="s">
        <v>1371</v>
      </c>
      <c r="F23" s="321" t="s">
        <v>433</v>
      </c>
      <c r="G23" s="321" t="s">
        <v>1124</v>
      </c>
      <c r="H23" s="321" t="s">
        <v>793</v>
      </c>
    </row>
    <row r="24" spans="1:8" x14ac:dyDescent="0.35">
      <c r="A24" s="321" t="s">
        <v>71</v>
      </c>
      <c r="B24" s="321" t="s">
        <v>71</v>
      </c>
      <c r="C24" s="321" t="s">
        <v>1933</v>
      </c>
      <c r="D24" s="321" t="s">
        <v>1611</v>
      </c>
      <c r="E24" s="321" t="s">
        <v>1369</v>
      </c>
      <c r="F24" s="321" t="s">
        <v>434</v>
      </c>
      <c r="G24" s="321" t="s">
        <v>1125</v>
      </c>
      <c r="H24" s="321" t="s">
        <v>794</v>
      </c>
    </row>
    <row r="25" spans="1:8" x14ac:dyDescent="0.35">
      <c r="A25" s="321" t="s">
        <v>216</v>
      </c>
      <c r="B25" s="321" t="s">
        <v>216</v>
      </c>
      <c r="C25" s="321" t="s">
        <v>1934</v>
      </c>
      <c r="D25" s="321" t="s">
        <v>1612</v>
      </c>
      <c r="E25" s="321" t="s">
        <v>1370</v>
      </c>
      <c r="F25" s="321" t="s">
        <v>435</v>
      </c>
      <c r="G25" s="321" t="s">
        <v>1126</v>
      </c>
      <c r="H25" s="321" t="s">
        <v>795</v>
      </c>
    </row>
    <row r="26" spans="1:8" x14ac:dyDescent="0.35">
      <c r="A26" s="321" t="s">
        <v>123</v>
      </c>
      <c r="B26" s="321" t="s">
        <v>123</v>
      </c>
      <c r="C26" s="321" t="s">
        <v>1935</v>
      </c>
      <c r="D26" s="321" t="s">
        <v>1613</v>
      </c>
      <c r="E26" s="321" t="s">
        <v>1516</v>
      </c>
      <c r="F26" s="321" t="s">
        <v>436</v>
      </c>
      <c r="G26" s="321" t="s">
        <v>1210</v>
      </c>
      <c r="H26" s="321" t="s">
        <v>796</v>
      </c>
    </row>
    <row r="27" spans="1:8" x14ac:dyDescent="0.35">
      <c r="A27" s="439" t="s">
        <v>369</v>
      </c>
      <c r="B27" s="439" t="s">
        <v>369</v>
      </c>
      <c r="C27" s="439" t="s">
        <v>1936</v>
      </c>
      <c r="D27" s="439" t="s">
        <v>1614</v>
      </c>
      <c r="E27" s="439" t="s">
        <v>797</v>
      </c>
      <c r="F27" s="439" t="s">
        <v>437</v>
      </c>
      <c r="G27" s="439" t="s">
        <v>797</v>
      </c>
      <c r="H27" s="439" t="s">
        <v>797</v>
      </c>
    </row>
    <row r="28" spans="1:8" x14ac:dyDescent="0.35">
      <c r="A28" s="321" t="s">
        <v>110</v>
      </c>
      <c r="B28" s="321" t="s">
        <v>110</v>
      </c>
      <c r="C28" s="321" t="s">
        <v>1937</v>
      </c>
      <c r="D28" s="321" t="s">
        <v>1615</v>
      </c>
      <c r="E28" s="321" t="s">
        <v>1372</v>
      </c>
      <c r="F28" s="321" t="s">
        <v>438</v>
      </c>
      <c r="G28" s="321" t="s">
        <v>1127</v>
      </c>
      <c r="H28" s="321" t="s">
        <v>798</v>
      </c>
    </row>
    <row r="29" spans="1:8" x14ac:dyDescent="0.35">
      <c r="A29" s="321" t="s">
        <v>0</v>
      </c>
      <c r="B29" s="321" t="s">
        <v>0</v>
      </c>
      <c r="C29" s="321" t="s">
        <v>1938</v>
      </c>
      <c r="D29" s="321" t="s">
        <v>1616</v>
      </c>
      <c r="E29" s="321" t="s">
        <v>1373</v>
      </c>
      <c r="F29" s="321" t="s">
        <v>439</v>
      </c>
      <c r="G29" s="321" t="s">
        <v>1128</v>
      </c>
      <c r="H29" s="321" t="s">
        <v>799</v>
      </c>
    </row>
    <row r="30" spans="1:8" x14ac:dyDescent="0.35">
      <c r="A30" s="321" t="s">
        <v>87</v>
      </c>
      <c r="B30" s="321" t="s">
        <v>87</v>
      </c>
      <c r="C30" s="321" t="s">
        <v>1939</v>
      </c>
      <c r="D30" s="321" t="s">
        <v>1617</v>
      </c>
      <c r="E30" s="321" t="s">
        <v>800</v>
      </c>
      <c r="F30" s="321" t="s">
        <v>440</v>
      </c>
      <c r="G30" s="321" t="s">
        <v>800</v>
      </c>
      <c r="H30" s="321" t="s">
        <v>800</v>
      </c>
    </row>
    <row r="31" spans="1:8" x14ac:dyDescent="0.35">
      <c r="A31" s="321" t="s">
        <v>44</v>
      </c>
      <c r="B31" s="321" t="s">
        <v>44</v>
      </c>
      <c r="C31" s="321" t="s">
        <v>1940</v>
      </c>
      <c r="D31" s="321" t="s">
        <v>1618</v>
      </c>
      <c r="E31" s="321" t="s">
        <v>441</v>
      </c>
      <c r="F31" s="321" t="s">
        <v>441</v>
      </c>
      <c r="G31" s="321" t="s">
        <v>441</v>
      </c>
      <c r="H31" s="321" t="s">
        <v>441</v>
      </c>
    </row>
    <row r="32" spans="1:8" x14ac:dyDescent="0.35">
      <c r="A32" s="321" t="s">
        <v>49</v>
      </c>
      <c r="B32" s="321" t="s">
        <v>49</v>
      </c>
      <c r="C32" s="321" t="s">
        <v>2283</v>
      </c>
      <c r="D32" s="321" t="s">
        <v>1619</v>
      </c>
      <c r="E32" s="321" t="s">
        <v>1374</v>
      </c>
      <c r="F32" s="321" t="s">
        <v>442</v>
      </c>
      <c r="G32" s="321" t="s">
        <v>1129</v>
      </c>
      <c r="H32" s="321" t="s">
        <v>801</v>
      </c>
    </row>
    <row r="33" spans="1:8" x14ac:dyDescent="0.35">
      <c r="A33" s="321" t="s">
        <v>51</v>
      </c>
      <c r="B33" s="321" t="s">
        <v>51</v>
      </c>
      <c r="C33" s="321" t="s">
        <v>443</v>
      </c>
      <c r="D33" s="321" t="s">
        <v>51</v>
      </c>
      <c r="E33" s="321" t="s">
        <v>443</v>
      </c>
      <c r="F33" s="321" t="s">
        <v>443</v>
      </c>
      <c r="G33" s="321" t="s">
        <v>1130</v>
      </c>
      <c r="H33" s="321" t="s">
        <v>443</v>
      </c>
    </row>
    <row r="34" spans="1:8" x14ac:dyDescent="0.35">
      <c r="A34" s="321" t="s">
        <v>50</v>
      </c>
      <c r="B34" s="321" t="s">
        <v>50</v>
      </c>
      <c r="C34" s="321" t="s">
        <v>444</v>
      </c>
      <c r="D34" s="321" t="s">
        <v>1620</v>
      </c>
      <c r="E34" s="321" t="s">
        <v>444</v>
      </c>
      <c r="F34" s="321" t="s">
        <v>444</v>
      </c>
      <c r="G34" s="321" t="s">
        <v>444</v>
      </c>
      <c r="H34" s="321" t="s">
        <v>444</v>
      </c>
    </row>
    <row r="35" spans="1:8" x14ac:dyDescent="0.35">
      <c r="A35" s="321" t="s">
        <v>52</v>
      </c>
      <c r="B35" s="321" t="s">
        <v>52</v>
      </c>
      <c r="C35" s="321" t="s">
        <v>445</v>
      </c>
      <c r="D35" s="321" t="s">
        <v>1621</v>
      </c>
      <c r="E35" s="321" t="s">
        <v>445</v>
      </c>
      <c r="F35" s="321" t="s">
        <v>445</v>
      </c>
      <c r="G35" s="321" t="s">
        <v>1131</v>
      </c>
      <c r="H35" s="321" t="s">
        <v>445</v>
      </c>
    </row>
    <row r="36" spans="1:8" x14ac:dyDescent="0.35">
      <c r="A36" s="321" t="s">
        <v>45</v>
      </c>
      <c r="B36" s="321" t="s">
        <v>45</v>
      </c>
      <c r="C36" s="321" t="s">
        <v>1941</v>
      </c>
      <c r="D36" s="321" t="s">
        <v>1622</v>
      </c>
      <c r="E36" s="321" t="s">
        <v>1375</v>
      </c>
      <c r="F36" s="321" t="s">
        <v>446</v>
      </c>
      <c r="G36" s="321" t="s">
        <v>802</v>
      </c>
      <c r="H36" s="321" t="s">
        <v>802</v>
      </c>
    </row>
    <row r="37" spans="1:8" x14ac:dyDescent="0.35">
      <c r="A37" s="321" t="s">
        <v>46</v>
      </c>
      <c r="B37" s="321" t="s">
        <v>46</v>
      </c>
      <c r="C37" s="321" t="s">
        <v>1942</v>
      </c>
      <c r="D37" s="321" t="s">
        <v>1623</v>
      </c>
      <c r="E37" s="321" t="s">
        <v>1376</v>
      </c>
      <c r="F37" s="321" t="s">
        <v>447</v>
      </c>
      <c r="G37" s="321" t="s">
        <v>1132</v>
      </c>
      <c r="H37" s="321" t="s">
        <v>803</v>
      </c>
    </row>
    <row r="38" spans="1:8" x14ac:dyDescent="0.35">
      <c r="A38" s="321" t="s">
        <v>33</v>
      </c>
      <c r="B38" s="321" t="s">
        <v>33</v>
      </c>
      <c r="C38" s="321" t="s">
        <v>1943</v>
      </c>
      <c r="D38" s="321" t="s">
        <v>1624</v>
      </c>
      <c r="E38" s="321" t="s">
        <v>804</v>
      </c>
      <c r="F38" s="321" t="s">
        <v>448</v>
      </c>
      <c r="G38" s="321" t="s">
        <v>448</v>
      </c>
      <c r="H38" s="321" t="s">
        <v>804</v>
      </c>
    </row>
    <row r="39" spans="1:8" x14ac:dyDescent="0.35">
      <c r="A39" s="321" t="s">
        <v>36</v>
      </c>
      <c r="B39" s="321" t="s">
        <v>36</v>
      </c>
      <c r="C39" s="321" t="s">
        <v>1944</v>
      </c>
      <c r="D39" s="321" t="s">
        <v>1625</v>
      </c>
      <c r="E39" s="321" t="s">
        <v>1377</v>
      </c>
      <c r="F39" s="321" t="s">
        <v>449</v>
      </c>
      <c r="G39" s="321" t="s">
        <v>1133</v>
      </c>
      <c r="H39" s="321" t="s">
        <v>805</v>
      </c>
    </row>
    <row r="40" spans="1:8" x14ac:dyDescent="0.35">
      <c r="A40" s="321" t="s">
        <v>53</v>
      </c>
      <c r="B40" s="321" t="s">
        <v>53</v>
      </c>
      <c r="C40" s="321" t="s">
        <v>450</v>
      </c>
      <c r="D40" s="321" t="s">
        <v>1626</v>
      </c>
      <c r="E40" s="321" t="s">
        <v>450</v>
      </c>
      <c r="F40" s="321" t="s">
        <v>450</v>
      </c>
      <c r="G40" s="321" t="s">
        <v>450</v>
      </c>
      <c r="H40" s="321" t="s">
        <v>450</v>
      </c>
    </row>
    <row r="41" spans="1:8" x14ac:dyDescent="0.35">
      <c r="A41" s="321" t="s">
        <v>54</v>
      </c>
      <c r="B41" s="321" t="s">
        <v>54</v>
      </c>
      <c r="C41" s="321" t="s">
        <v>451</v>
      </c>
      <c r="D41" s="321" t="s">
        <v>1627</v>
      </c>
      <c r="E41" s="321" t="s">
        <v>451</v>
      </c>
      <c r="F41" s="321" t="s">
        <v>451</v>
      </c>
      <c r="G41" s="321" t="s">
        <v>451</v>
      </c>
      <c r="H41" s="321" t="s">
        <v>451</v>
      </c>
    </row>
    <row r="42" spans="1:8" x14ac:dyDescent="0.35">
      <c r="A42" s="321" t="s">
        <v>125</v>
      </c>
      <c r="B42" s="321" t="s">
        <v>125</v>
      </c>
      <c r="C42" s="321" t="s">
        <v>1945</v>
      </c>
      <c r="D42" s="321" t="s">
        <v>1628</v>
      </c>
      <c r="E42" s="321" t="s">
        <v>452</v>
      </c>
      <c r="F42" s="321" t="s">
        <v>452</v>
      </c>
      <c r="G42" s="321" t="s">
        <v>452</v>
      </c>
      <c r="H42" s="321" t="s">
        <v>452</v>
      </c>
    </row>
    <row r="43" spans="1:8" x14ac:dyDescent="0.35">
      <c r="A43" s="321" t="s">
        <v>37</v>
      </c>
      <c r="B43" s="321" t="s">
        <v>37</v>
      </c>
      <c r="C43" s="321" t="s">
        <v>1946</v>
      </c>
      <c r="D43" s="321" t="s">
        <v>1629</v>
      </c>
      <c r="E43" s="321" t="s">
        <v>1378</v>
      </c>
      <c r="F43" s="321" t="s">
        <v>453</v>
      </c>
      <c r="G43" s="321" t="s">
        <v>1134</v>
      </c>
      <c r="H43" s="321" t="s">
        <v>806</v>
      </c>
    </row>
    <row r="44" spans="1:8" x14ac:dyDescent="0.35">
      <c r="A44" s="321" t="s">
        <v>362</v>
      </c>
      <c r="B44" s="321" t="s">
        <v>362</v>
      </c>
      <c r="C44" s="321" t="s">
        <v>1947</v>
      </c>
      <c r="D44" s="321" t="s">
        <v>1630</v>
      </c>
      <c r="E44" s="321" t="s">
        <v>1379</v>
      </c>
      <c r="F44" s="321" t="s">
        <v>454</v>
      </c>
      <c r="G44" s="321" t="s">
        <v>1135</v>
      </c>
      <c r="H44" s="321" t="s">
        <v>815</v>
      </c>
    </row>
    <row r="45" spans="1:8" x14ac:dyDescent="0.35">
      <c r="A45" s="321" t="s">
        <v>6</v>
      </c>
      <c r="B45" s="321" t="s">
        <v>6</v>
      </c>
      <c r="C45" s="321" t="s">
        <v>1948</v>
      </c>
      <c r="D45" s="321" t="s">
        <v>1631</v>
      </c>
      <c r="E45" s="321" t="s">
        <v>455</v>
      </c>
      <c r="F45" s="321" t="s">
        <v>455</v>
      </c>
      <c r="G45" s="321" t="s">
        <v>455</v>
      </c>
      <c r="H45" s="321" t="s">
        <v>807</v>
      </c>
    </row>
    <row r="46" spans="1:8" x14ac:dyDescent="0.35">
      <c r="A46" s="321" t="s">
        <v>83</v>
      </c>
      <c r="B46" s="321" t="s">
        <v>83</v>
      </c>
      <c r="C46" s="321" t="s">
        <v>1949</v>
      </c>
      <c r="D46" s="321" t="s">
        <v>1632</v>
      </c>
      <c r="E46" s="321" t="s">
        <v>1380</v>
      </c>
      <c r="F46" s="321" t="s">
        <v>456</v>
      </c>
      <c r="G46" s="321" t="s">
        <v>808</v>
      </c>
      <c r="H46" s="321" t="s">
        <v>808</v>
      </c>
    </row>
    <row r="47" spans="1:8" x14ac:dyDescent="0.35">
      <c r="A47" s="321" t="s">
        <v>70</v>
      </c>
      <c r="B47" s="321" t="s">
        <v>70</v>
      </c>
      <c r="C47" s="321" t="s">
        <v>1950</v>
      </c>
      <c r="D47" s="321" t="s">
        <v>1633</v>
      </c>
      <c r="E47" s="321" t="s">
        <v>814</v>
      </c>
      <c r="F47" s="321" t="s">
        <v>457</v>
      </c>
      <c r="G47" s="321" t="s">
        <v>1136</v>
      </c>
      <c r="H47" s="321" t="s">
        <v>814</v>
      </c>
    </row>
    <row r="48" spans="1:8" x14ac:dyDescent="0.35">
      <c r="A48" s="321" t="s">
        <v>43</v>
      </c>
      <c r="B48" s="321" t="s">
        <v>43</v>
      </c>
      <c r="C48" s="321" t="s">
        <v>1951</v>
      </c>
      <c r="D48" s="321" t="s">
        <v>1634</v>
      </c>
      <c r="E48" s="321" t="s">
        <v>809</v>
      </c>
      <c r="F48" s="321" t="s">
        <v>458</v>
      </c>
      <c r="G48" s="321" t="s">
        <v>809</v>
      </c>
      <c r="H48" s="321" t="s">
        <v>809</v>
      </c>
    </row>
    <row r="49" spans="1:8" x14ac:dyDescent="0.35">
      <c r="A49" s="321" t="s">
        <v>40</v>
      </c>
      <c r="B49" s="321" t="s">
        <v>40</v>
      </c>
      <c r="C49" s="321" t="s">
        <v>1952</v>
      </c>
      <c r="D49" s="321" t="s">
        <v>1635</v>
      </c>
      <c r="E49" s="321" t="s">
        <v>810</v>
      </c>
      <c r="F49" s="321" t="s">
        <v>459</v>
      </c>
      <c r="G49" s="321" t="s">
        <v>1138</v>
      </c>
      <c r="H49" s="321" t="s">
        <v>810</v>
      </c>
    </row>
    <row r="50" spans="1:8" x14ac:dyDescent="0.35">
      <c r="A50" s="321" t="s">
        <v>86</v>
      </c>
      <c r="B50" s="321" t="s">
        <v>86</v>
      </c>
      <c r="C50" s="321" t="s">
        <v>1953</v>
      </c>
      <c r="D50" s="321" t="s">
        <v>1636</v>
      </c>
      <c r="E50" s="321" t="s">
        <v>1381</v>
      </c>
      <c r="F50" s="321" t="s">
        <v>460</v>
      </c>
      <c r="G50" s="321" t="s">
        <v>1137</v>
      </c>
      <c r="H50" s="321" t="s">
        <v>811</v>
      </c>
    </row>
    <row r="51" spans="1:8" x14ac:dyDescent="0.35">
      <c r="A51" s="321" t="s">
        <v>363</v>
      </c>
      <c r="B51" s="321" t="s">
        <v>363</v>
      </c>
      <c r="C51" s="321" t="s">
        <v>1954</v>
      </c>
      <c r="D51" s="321" t="s">
        <v>1637</v>
      </c>
      <c r="E51" s="321" t="s">
        <v>1382</v>
      </c>
      <c r="F51" s="321" t="s">
        <v>461</v>
      </c>
      <c r="G51" s="321" t="s">
        <v>1139</v>
      </c>
      <c r="H51" s="321" t="s">
        <v>813</v>
      </c>
    </row>
    <row r="52" spans="1:8" x14ac:dyDescent="0.35">
      <c r="A52" s="321" t="s">
        <v>32</v>
      </c>
      <c r="B52" s="321" t="s">
        <v>32</v>
      </c>
      <c r="C52" s="321" t="s">
        <v>1955</v>
      </c>
      <c r="D52" s="321" t="s">
        <v>1638</v>
      </c>
      <c r="E52" s="321" t="s">
        <v>1383</v>
      </c>
      <c r="F52" s="321" t="s">
        <v>462</v>
      </c>
      <c r="G52" s="321" t="s">
        <v>812</v>
      </c>
      <c r="H52" s="321" t="s">
        <v>812</v>
      </c>
    </row>
    <row r="53" spans="1:8" x14ac:dyDescent="0.35">
      <c r="A53" s="442" t="s">
        <v>100</v>
      </c>
      <c r="B53" s="442" t="s">
        <v>100</v>
      </c>
      <c r="C53" s="442" t="s">
        <v>1956</v>
      </c>
      <c r="D53" s="442" t="s">
        <v>1666</v>
      </c>
      <c r="E53" s="442" t="s">
        <v>816</v>
      </c>
      <c r="F53" s="442" t="s">
        <v>463</v>
      </c>
      <c r="G53" s="442" t="s">
        <v>1140</v>
      </c>
      <c r="H53" s="442" t="s">
        <v>816</v>
      </c>
    </row>
    <row r="54" spans="1:8" x14ac:dyDescent="0.35">
      <c r="A54" s="442" t="s">
        <v>41</v>
      </c>
      <c r="B54" s="442" t="s">
        <v>41</v>
      </c>
      <c r="C54" s="442" t="s">
        <v>1957</v>
      </c>
      <c r="D54" s="442" t="s">
        <v>1667</v>
      </c>
      <c r="E54" s="442" t="s">
        <v>817</v>
      </c>
      <c r="F54" s="442" t="s">
        <v>464</v>
      </c>
      <c r="G54" s="442" t="s">
        <v>817</v>
      </c>
      <c r="H54" s="442" t="s">
        <v>817</v>
      </c>
    </row>
    <row r="55" spans="1:8" x14ac:dyDescent="0.35">
      <c r="A55" s="321" t="s">
        <v>361</v>
      </c>
      <c r="B55" s="321" t="s">
        <v>361</v>
      </c>
      <c r="C55" s="321" t="s">
        <v>1958</v>
      </c>
      <c r="D55" s="321" t="s">
        <v>1639</v>
      </c>
      <c r="E55" s="321" t="s">
        <v>1384</v>
      </c>
      <c r="F55" s="321" t="s">
        <v>465</v>
      </c>
      <c r="G55" s="321" t="s">
        <v>1141</v>
      </c>
      <c r="H55" s="321" t="s">
        <v>818</v>
      </c>
    </row>
    <row r="56" spans="1:8" x14ac:dyDescent="0.35">
      <c r="A56" s="321" t="s">
        <v>364</v>
      </c>
      <c r="B56" s="321" t="s">
        <v>364</v>
      </c>
      <c r="C56" s="321" t="s">
        <v>1959</v>
      </c>
      <c r="D56" s="321" t="s">
        <v>1668</v>
      </c>
      <c r="E56" s="321" t="s">
        <v>1401</v>
      </c>
      <c r="F56" s="321" t="s">
        <v>466</v>
      </c>
      <c r="G56" s="321" t="s">
        <v>1142</v>
      </c>
      <c r="H56" s="321" t="s">
        <v>819</v>
      </c>
    </row>
    <row r="57" spans="1:8" x14ac:dyDescent="0.35">
      <c r="A57" s="321" t="s">
        <v>370</v>
      </c>
      <c r="B57" s="321" t="s">
        <v>370</v>
      </c>
      <c r="C57" s="321" t="s">
        <v>1960</v>
      </c>
      <c r="D57" s="321" t="s">
        <v>1640</v>
      </c>
      <c r="E57" s="321" t="s">
        <v>1385</v>
      </c>
      <c r="F57" s="321" t="s">
        <v>467</v>
      </c>
      <c r="G57" s="321" t="s">
        <v>1143</v>
      </c>
      <c r="H57" s="321" t="s">
        <v>820</v>
      </c>
    </row>
    <row r="58" spans="1:8" x14ac:dyDescent="0.35">
      <c r="A58" s="321" t="s">
        <v>101</v>
      </c>
      <c r="B58" s="321" t="s">
        <v>101</v>
      </c>
      <c r="C58" s="321" t="s">
        <v>1961</v>
      </c>
      <c r="D58" s="321" t="s">
        <v>1669</v>
      </c>
      <c r="E58" s="321" t="s">
        <v>821</v>
      </c>
      <c r="F58" s="321" t="s">
        <v>468</v>
      </c>
      <c r="G58" s="321" t="s">
        <v>1144</v>
      </c>
      <c r="H58" s="321" t="s">
        <v>821</v>
      </c>
    </row>
    <row r="59" spans="1:8" x14ac:dyDescent="0.35">
      <c r="A59" s="321" t="s">
        <v>42</v>
      </c>
      <c r="B59" s="321" t="s">
        <v>42</v>
      </c>
      <c r="C59" s="321" t="s">
        <v>1962</v>
      </c>
      <c r="D59" s="321" t="s">
        <v>1670</v>
      </c>
      <c r="E59" s="321" t="s">
        <v>822</v>
      </c>
      <c r="F59" s="321" t="s">
        <v>469</v>
      </c>
      <c r="G59" s="321" t="s">
        <v>822</v>
      </c>
      <c r="H59" s="321" t="s">
        <v>822</v>
      </c>
    </row>
    <row r="60" spans="1:8" x14ac:dyDescent="0.35">
      <c r="A60" s="321" t="s">
        <v>85</v>
      </c>
      <c r="B60" s="321" t="s">
        <v>85</v>
      </c>
      <c r="C60" s="321" t="s">
        <v>1963</v>
      </c>
      <c r="D60" s="321" t="s">
        <v>1641</v>
      </c>
      <c r="E60" s="321" t="s">
        <v>1386</v>
      </c>
      <c r="F60" s="321" t="s">
        <v>470</v>
      </c>
      <c r="G60" s="321" t="s">
        <v>823</v>
      </c>
      <c r="H60" s="321" t="s">
        <v>823</v>
      </c>
    </row>
    <row r="61" spans="1:8" x14ac:dyDescent="0.35">
      <c r="A61" s="321" t="s">
        <v>365</v>
      </c>
      <c r="B61" s="321" t="s">
        <v>365</v>
      </c>
      <c r="C61" s="321" t="s">
        <v>1964</v>
      </c>
      <c r="D61" s="321" t="s">
        <v>1671</v>
      </c>
      <c r="E61" s="321" t="s">
        <v>1402</v>
      </c>
      <c r="F61" s="321" t="s">
        <v>471</v>
      </c>
      <c r="G61" s="321" t="s">
        <v>1158</v>
      </c>
      <c r="H61" s="321" t="s">
        <v>824</v>
      </c>
    </row>
    <row r="62" spans="1:8" x14ac:dyDescent="0.35">
      <c r="A62" s="321" t="s">
        <v>7</v>
      </c>
      <c r="B62" s="321" t="s">
        <v>7</v>
      </c>
      <c r="C62" s="321" t="s">
        <v>1965</v>
      </c>
      <c r="D62" s="321" t="s">
        <v>1642</v>
      </c>
      <c r="E62" s="321" t="s">
        <v>825</v>
      </c>
      <c r="F62" s="321" t="s">
        <v>472</v>
      </c>
      <c r="G62" s="321" t="s">
        <v>825</v>
      </c>
      <c r="H62" s="321" t="s">
        <v>825</v>
      </c>
    </row>
    <row r="63" spans="1:8" x14ac:dyDescent="0.35">
      <c r="A63" s="321" t="s">
        <v>98</v>
      </c>
      <c r="B63" s="321" t="s">
        <v>98</v>
      </c>
      <c r="C63" s="321" t="s">
        <v>1966</v>
      </c>
      <c r="D63" s="321" t="s">
        <v>1643</v>
      </c>
      <c r="E63" s="321" t="s">
        <v>1387</v>
      </c>
      <c r="F63" s="321" t="s">
        <v>473</v>
      </c>
      <c r="G63" s="321" t="s">
        <v>1145</v>
      </c>
      <c r="H63" s="321" t="s">
        <v>826</v>
      </c>
    </row>
    <row r="64" spans="1:8" x14ac:dyDescent="0.35">
      <c r="A64" s="321" t="s">
        <v>99</v>
      </c>
      <c r="B64" s="321" t="s">
        <v>99</v>
      </c>
      <c r="C64" s="321" t="s">
        <v>1967</v>
      </c>
      <c r="D64" s="321" t="s">
        <v>1644</v>
      </c>
      <c r="E64" s="321" t="s">
        <v>828</v>
      </c>
      <c r="F64" s="321" t="s">
        <v>520</v>
      </c>
      <c r="G64" s="321" t="s">
        <v>1146</v>
      </c>
      <c r="H64" s="321" t="s">
        <v>828</v>
      </c>
    </row>
    <row r="65" spans="1:8" x14ac:dyDescent="0.35">
      <c r="A65" s="321" t="s">
        <v>309</v>
      </c>
      <c r="B65" s="321" t="s">
        <v>309</v>
      </c>
      <c r="C65" s="321" t="s">
        <v>1968</v>
      </c>
      <c r="D65" s="321" t="s">
        <v>1645</v>
      </c>
      <c r="E65" s="321" t="s">
        <v>1388</v>
      </c>
      <c r="F65" s="321" t="s">
        <v>474</v>
      </c>
      <c r="G65" s="321" t="s">
        <v>1147</v>
      </c>
      <c r="H65" s="321" t="s">
        <v>827</v>
      </c>
    </row>
    <row r="66" spans="1:8" x14ac:dyDescent="0.35">
      <c r="A66" s="321" t="s">
        <v>14</v>
      </c>
      <c r="B66" s="321" t="s">
        <v>14</v>
      </c>
      <c r="C66" s="321" t="s">
        <v>1926</v>
      </c>
      <c r="D66" s="321" t="s">
        <v>1604</v>
      </c>
      <c r="E66" s="321" t="s">
        <v>426</v>
      </c>
      <c r="F66" s="321" t="s">
        <v>426</v>
      </c>
      <c r="G66" s="321" t="s">
        <v>426</v>
      </c>
      <c r="H66" s="321" t="s">
        <v>426</v>
      </c>
    </row>
    <row r="67" spans="1:8" x14ac:dyDescent="0.35">
      <c r="A67" s="321" t="s">
        <v>35</v>
      </c>
      <c r="B67" s="321" t="s">
        <v>35</v>
      </c>
      <c r="C67" s="321" t="s">
        <v>1969</v>
      </c>
      <c r="D67" s="321" t="s">
        <v>1672</v>
      </c>
      <c r="E67" s="321" t="s">
        <v>1403</v>
      </c>
      <c r="F67" s="321" t="s">
        <v>475</v>
      </c>
      <c r="G67" s="321" t="s">
        <v>1159</v>
      </c>
      <c r="H67" s="321" t="s">
        <v>829</v>
      </c>
    </row>
    <row r="68" spans="1:8" x14ac:dyDescent="0.35">
      <c r="A68" s="321" t="s">
        <v>310</v>
      </c>
      <c r="B68" s="321" t="s">
        <v>310</v>
      </c>
      <c r="C68" s="321" t="s">
        <v>1970</v>
      </c>
      <c r="D68" s="321" t="s">
        <v>1646</v>
      </c>
      <c r="E68" s="321" t="s">
        <v>830</v>
      </c>
      <c r="F68" s="321" t="s">
        <v>476</v>
      </c>
      <c r="G68" s="321" t="s">
        <v>1148</v>
      </c>
      <c r="H68" s="321" t="s">
        <v>830</v>
      </c>
    </row>
    <row r="69" spans="1:8" x14ac:dyDescent="0.35">
      <c r="A69" s="321" t="s">
        <v>311</v>
      </c>
      <c r="B69" s="321" t="s">
        <v>311</v>
      </c>
      <c r="C69" s="321" t="s">
        <v>1971</v>
      </c>
      <c r="D69" s="321" t="s">
        <v>1647</v>
      </c>
      <c r="E69" s="321" t="s">
        <v>1389</v>
      </c>
      <c r="F69" s="321" t="s">
        <v>477</v>
      </c>
      <c r="G69" s="321" t="s">
        <v>1149</v>
      </c>
      <c r="H69" s="321" t="s">
        <v>831</v>
      </c>
    </row>
    <row r="70" spans="1:8" x14ac:dyDescent="0.35">
      <c r="A70" s="321" t="s">
        <v>8</v>
      </c>
      <c r="B70" s="321" t="s">
        <v>8</v>
      </c>
      <c r="C70" s="321" t="s">
        <v>1972</v>
      </c>
      <c r="D70" s="321" t="s">
        <v>1648</v>
      </c>
      <c r="E70" s="321" t="s">
        <v>1390</v>
      </c>
      <c r="F70" s="321" t="s">
        <v>478</v>
      </c>
      <c r="G70" s="321" t="s">
        <v>832</v>
      </c>
      <c r="H70" s="321" t="s">
        <v>832</v>
      </c>
    </row>
    <row r="71" spans="1:8" x14ac:dyDescent="0.35">
      <c r="A71" s="321" t="s">
        <v>84</v>
      </c>
      <c r="B71" s="321" t="s">
        <v>84</v>
      </c>
      <c r="C71" s="321" t="s">
        <v>1973</v>
      </c>
      <c r="D71" s="321" t="s">
        <v>1649</v>
      </c>
      <c r="E71" s="321" t="s">
        <v>1150</v>
      </c>
      <c r="F71" s="321" t="s">
        <v>479</v>
      </c>
      <c r="G71" s="321" t="s">
        <v>1150</v>
      </c>
      <c r="H71" s="321" t="s">
        <v>833</v>
      </c>
    </row>
    <row r="72" spans="1:8" x14ac:dyDescent="0.35">
      <c r="A72" s="321" t="s">
        <v>88</v>
      </c>
      <c r="B72" s="321" t="s">
        <v>88</v>
      </c>
      <c r="C72" s="321" t="s">
        <v>1974</v>
      </c>
      <c r="D72" s="321" t="s">
        <v>1650</v>
      </c>
      <c r="E72" s="321" t="s">
        <v>834</v>
      </c>
      <c r="F72" s="321" t="s">
        <v>480</v>
      </c>
      <c r="G72" s="321" t="s">
        <v>1151</v>
      </c>
      <c r="H72" s="321" t="s">
        <v>834</v>
      </c>
    </row>
    <row r="73" spans="1:8" x14ac:dyDescent="0.35">
      <c r="A73" s="321" t="s">
        <v>2</v>
      </c>
      <c r="B73" s="321" t="s">
        <v>2</v>
      </c>
      <c r="C73" s="321" t="s">
        <v>1975</v>
      </c>
      <c r="D73" s="321" t="s">
        <v>1651</v>
      </c>
      <c r="E73" s="321" t="s">
        <v>835</v>
      </c>
      <c r="F73" s="321" t="s">
        <v>481</v>
      </c>
      <c r="G73" s="321" t="s">
        <v>835</v>
      </c>
      <c r="H73" s="321" t="s">
        <v>835</v>
      </c>
    </row>
    <row r="74" spans="1:8" x14ac:dyDescent="0.35">
      <c r="A74" s="321" t="s">
        <v>89</v>
      </c>
      <c r="B74" s="321" t="s">
        <v>89</v>
      </c>
      <c r="C74" s="321" t="s">
        <v>1976</v>
      </c>
      <c r="D74" s="321" t="s">
        <v>1652</v>
      </c>
      <c r="E74" s="321" t="s">
        <v>1391</v>
      </c>
      <c r="F74" s="321" t="s">
        <v>577</v>
      </c>
      <c r="G74" s="321" t="s">
        <v>836</v>
      </c>
      <c r="H74" s="321" t="s">
        <v>836</v>
      </c>
    </row>
    <row r="75" spans="1:8" x14ac:dyDescent="0.35">
      <c r="A75" s="321" t="s">
        <v>1</v>
      </c>
      <c r="B75" s="321" t="s">
        <v>1</v>
      </c>
      <c r="C75" s="321" t="s">
        <v>1977</v>
      </c>
      <c r="D75" s="321" t="s">
        <v>1653</v>
      </c>
      <c r="E75" s="321" t="s">
        <v>837</v>
      </c>
      <c r="F75" s="321" t="s">
        <v>482</v>
      </c>
      <c r="G75" s="321" t="s">
        <v>837</v>
      </c>
      <c r="H75" s="321" t="s">
        <v>837</v>
      </c>
    </row>
    <row r="76" spans="1:8" x14ac:dyDescent="0.35">
      <c r="A76" s="321" t="s">
        <v>90</v>
      </c>
      <c r="B76" s="321" t="s">
        <v>90</v>
      </c>
      <c r="C76" s="321" t="s">
        <v>1978</v>
      </c>
      <c r="D76" s="321" t="s">
        <v>1654</v>
      </c>
      <c r="E76" s="321" t="s">
        <v>838</v>
      </c>
      <c r="F76" s="321" t="s">
        <v>483</v>
      </c>
      <c r="G76" s="321" t="s">
        <v>838</v>
      </c>
      <c r="H76" s="321" t="s">
        <v>838</v>
      </c>
    </row>
    <row r="77" spans="1:8" x14ac:dyDescent="0.35">
      <c r="A77" s="321" t="s">
        <v>9</v>
      </c>
      <c r="B77" s="321" t="s">
        <v>9</v>
      </c>
      <c r="C77" s="321" t="s">
        <v>1979</v>
      </c>
      <c r="D77" s="321" t="s">
        <v>1655</v>
      </c>
      <c r="E77" s="321" t="s">
        <v>1392</v>
      </c>
      <c r="F77" s="321" t="s">
        <v>484</v>
      </c>
      <c r="G77" s="321" t="s">
        <v>839</v>
      </c>
      <c r="H77" s="321" t="s">
        <v>839</v>
      </c>
    </row>
    <row r="78" spans="1:8" x14ac:dyDescent="0.35">
      <c r="A78" s="321" t="s">
        <v>96</v>
      </c>
      <c r="B78" s="321" t="s">
        <v>96</v>
      </c>
      <c r="C78" s="321" t="s">
        <v>1980</v>
      </c>
      <c r="D78" s="321" t="s">
        <v>1656</v>
      </c>
      <c r="E78" s="321" t="s">
        <v>1393</v>
      </c>
      <c r="F78" s="321" t="s">
        <v>485</v>
      </c>
      <c r="G78" s="321" t="s">
        <v>1152</v>
      </c>
      <c r="H78" s="321" t="s">
        <v>864</v>
      </c>
    </row>
    <row r="79" spans="1:8" x14ac:dyDescent="0.35">
      <c r="A79" s="321" t="s">
        <v>97</v>
      </c>
      <c r="B79" s="321" t="s">
        <v>97</v>
      </c>
      <c r="C79" s="321" t="s">
        <v>1981</v>
      </c>
      <c r="D79" s="321" t="s">
        <v>1657</v>
      </c>
      <c r="E79" s="321" t="s">
        <v>1394</v>
      </c>
      <c r="F79" s="321" t="s">
        <v>486</v>
      </c>
      <c r="G79" s="321" t="s">
        <v>1153</v>
      </c>
      <c r="H79" s="321" t="s">
        <v>840</v>
      </c>
    </row>
    <row r="80" spans="1:8" x14ac:dyDescent="0.35">
      <c r="A80" s="321" t="s">
        <v>91</v>
      </c>
      <c r="B80" s="321" t="s">
        <v>91</v>
      </c>
      <c r="C80" s="321" t="s">
        <v>1982</v>
      </c>
      <c r="D80" s="321" t="s">
        <v>1658</v>
      </c>
      <c r="E80" s="321" t="s">
        <v>1395</v>
      </c>
      <c r="F80" s="321" t="s">
        <v>487</v>
      </c>
      <c r="G80" s="321" t="s">
        <v>1154</v>
      </c>
      <c r="H80" s="321" t="s">
        <v>841</v>
      </c>
    </row>
    <row r="81" spans="1:8" x14ac:dyDescent="0.35">
      <c r="A81" s="321" t="s">
        <v>3</v>
      </c>
      <c r="B81" s="321" t="s">
        <v>3</v>
      </c>
      <c r="C81" s="321" t="s">
        <v>1983</v>
      </c>
      <c r="D81" s="321" t="s">
        <v>1659</v>
      </c>
      <c r="E81" s="321" t="s">
        <v>842</v>
      </c>
      <c r="F81" s="321" t="s">
        <v>488</v>
      </c>
      <c r="G81" s="321" t="s">
        <v>1155</v>
      </c>
      <c r="H81" s="321" t="s">
        <v>842</v>
      </c>
    </row>
    <row r="82" spans="1:8" x14ac:dyDescent="0.35">
      <c r="A82" s="321" t="s">
        <v>128</v>
      </c>
      <c r="B82" s="321" t="s">
        <v>128</v>
      </c>
      <c r="C82" s="321" t="s">
        <v>1984</v>
      </c>
      <c r="D82" s="321" t="s">
        <v>1660</v>
      </c>
      <c r="E82" s="321" t="s">
        <v>1396</v>
      </c>
      <c r="F82" s="321" t="s">
        <v>753</v>
      </c>
      <c r="G82" s="321" t="s">
        <v>1156</v>
      </c>
      <c r="H82" s="321" t="s">
        <v>843</v>
      </c>
    </row>
    <row r="83" spans="1:8" x14ac:dyDescent="0.35">
      <c r="A83" s="321" t="s">
        <v>95</v>
      </c>
      <c r="B83" s="321" t="s">
        <v>95</v>
      </c>
      <c r="C83" s="321" t="s">
        <v>1985</v>
      </c>
      <c r="D83" s="321" t="s">
        <v>1661</v>
      </c>
      <c r="E83" s="321" t="s">
        <v>1397</v>
      </c>
      <c r="F83" s="321" t="s">
        <v>489</v>
      </c>
      <c r="G83" s="321" t="s">
        <v>1157</v>
      </c>
      <c r="H83" s="321" t="s">
        <v>844</v>
      </c>
    </row>
    <row r="84" spans="1:8" x14ac:dyDescent="0.35">
      <c r="A84" s="321" t="s">
        <v>313</v>
      </c>
      <c r="B84" s="321" t="s">
        <v>313</v>
      </c>
      <c r="C84" s="321" t="s">
        <v>1986</v>
      </c>
      <c r="D84" s="321" t="s">
        <v>1662</v>
      </c>
      <c r="E84" s="321" t="s">
        <v>1398</v>
      </c>
      <c r="F84" s="321" t="s">
        <v>490</v>
      </c>
      <c r="G84" s="321" t="s">
        <v>845</v>
      </c>
      <c r="H84" s="321" t="s">
        <v>845</v>
      </c>
    </row>
    <row r="85" spans="1:8" x14ac:dyDescent="0.35">
      <c r="A85" s="321" t="s">
        <v>48</v>
      </c>
      <c r="B85" s="321" t="s">
        <v>48</v>
      </c>
      <c r="C85" s="321" t="s">
        <v>1987</v>
      </c>
      <c r="D85" s="321" t="s">
        <v>1663</v>
      </c>
      <c r="E85" s="321" t="s">
        <v>452</v>
      </c>
      <c r="F85" s="321" t="s">
        <v>452</v>
      </c>
      <c r="G85" s="321" t="s">
        <v>452</v>
      </c>
      <c r="H85" s="321" t="s">
        <v>846</v>
      </c>
    </row>
    <row r="86" spans="1:8" x14ac:dyDescent="0.35">
      <c r="A86" s="321" t="s">
        <v>113</v>
      </c>
      <c r="B86" s="321" t="s">
        <v>113</v>
      </c>
      <c r="C86" s="321" t="s">
        <v>1988</v>
      </c>
      <c r="D86" s="321" t="s">
        <v>1664</v>
      </c>
      <c r="E86" s="321" t="s">
        <v>1399</v>
      </c>
      <c r="F86" s="321" t="s">
        <v>491</v>
      </c>
      <c r="G86" s="321" t="s">
        <v>847</v>
      </c>
      <c r="H86" s="321" t="s">
        <v>847</v>
      </c>
    </row>
    <row r="87" spans="1:8" x14ac:dyDescent="0.35">
      <c r="A87" s="321" t="s">
        <v>114</v>
      </c>
      <c r="B87" s="321" t="s">
        <v>114</v>
      </c>
      <c r="C87" s="321" t="s">
        <v>1989</v>
      </c>
      <c r="D87" s="321" t="s">
        <v>1665</v>
      </c>
      <c r="E87" s="321" t="s">
        <v>1400</v>
      </c>
      <c r="F87" s="321" t="s">
        <v>492</v>
      </c>
      <c r="G87" s="321" t="s">
        <v>848</v>
      </c>
      <c r="H87" s="321" t="s">
        <v>848</v>
      </c>
    </row>
    <row r="88" spans="1:8" x14ac:dyDescent="0.35">
      <c r="A88" s="439" t="s">
        <v>366</v>
      </c>
      <c r="B88" s="439" t="s">
        <v>366</v>
      </c>
      <c r="C88" s="439" t="s">
        <v>1990</v>
      </c>
      <c r="D88" s="439" t="s">
        <v>1673</v>
      </c>
      <c r="E88" s="439" t="s">
        <v>849</v>
      </c>
      <c r="F88" s="439" t="s">
        <v>493</v>
      </c>
      <c r="G88" s="439" t="s">
        <v>849</v>
      </c>
      <c r="H88" s="439" t="s">
        <v>849</v>
      </c>
    </row>
    <row r="89" spans="1:8" x14ac:dyDescent="0.35">
      <c r="A89" s="321" t="s">
        <v>111</v>
      </c>
      <c r="B89" s="321" t="s">
        <v>111</v>
      </c>
      <c r="C89" s="321" t="s">
        <v>1991</v>
      </c>
      <c r="D89" s="321" t="s">
        <v>1674</v>
      </c>
      <c r="E89" s="321" t="s">
        <v>1404</v>
      </c>
      <c r="F89" s="321" t="s">
        <v>494</v>
      </c>
      <c r="G89" s="321" t="s">
        <v>1160</v>
      </c>
      <c r="H89" s="321" t="s">
        <v>850</v>
      </c>
    </row>
    <row r="90" spans="1:8" x14ac:dyDescent="0.35">
      <c r="A90" s="321" t="s">
        <v>112</v>
      </c>
      <c r="B90" s="321" t="s">
        <v>112</v>
      </c>
      <c r="C90" s="321" t="s">
        <v>1992</v>
      </c>
      <c r="D90" s="321" t="s">
        <v>1675</v>
      </c>
      <c r="E90" s="321" t="s">
        <v>1405</v>
      </c>
      <c r="F90" s="321" t="s">
        <v>495</v>
      </c>
      <c r="G90" s="321" t="s">
        <v>1161</v>
      </c>
      <c r="H90" s="321" t="s">
        <v>851</v>
      </c>
    </row>
    <row r="91" spans="1:8" x14ac:dyDescent="0.35">
      <c r="A91" s="321" t="s">
        <v>92</v>
      </c>
      <c r="B91" s="321" t="s">
        <v>92</v>
      </c>
      <c r="C91" s="321" t="s">
        <v>1993</v>
      </c>
      <c r="D91" s="321" t="s">
        <v>1676</v>
      </c>
      <c r="E91" s="321" t="s">
        <v>852</v>
      </c>
      <c r="F91" s="321" t="s">
        <v>497</v>
      </c>
      <c r="G91" s="321" t="s">
        <v>852</v>
      </c>
      <c r="H91" s="321" t="s">
        <v>852</v>
      </c>
    </row>
    <row r="92" spans="1:8" x14ac:dyDescent="0.35">
      <c r="A92" s="321" t="s">
        <v>67</v>
      </c>
      <c r="B92" s="321" t="s">
        <v>67</v>
      </c>
      <c r="C92" s="321" t="s">
        <v>1994</v>
      </c>
      <c r="D92" s="321" t="s">
        <v>1677</v>
      </c>
      <c r="E92" s="321" t="s">
        <v>853</v>
      </c>
      <c r="F92" s="321" t="s">
        <v>496</v>
      </c>
      <c r="G92" s="321" t="s">
        <v>1162</v>
      </c>
      <c r="H92" s="321" t="s">
        <v>853</v>
      </c>
    </row>
    <row r="93" spans="1:8" x14ac:dyDescent="0.35">
      <c r="A93" s="321" t="s">
        <v>69</v>
      </c>
      <c r="B93" s="321" t="s">
        <v>69</v>
      </c>
      <c r="C93" s="321" t="s">
        <v>1995</v>
      </c>
      <c r="D93" s="321" t="s">
        <v>1678</v>
      </c>
      <c r="E93" s="321" t="s">
        <v>854</v>
      </c>
      <c r="F93" s="321" t="s">
        <v>498</v>
      </c>
      <c r="G93" s="321" t="s">
        <v>854</v>
      </c>
      <c r="H93" s="321" t="s">
        <v>854</v>
      </c>
    </row>
    <row r="94" spans="1:8" x14ac:dyDescent="0.35">
      <c r="A94" s="321" t="s">
        <v>93</v>
      </c>
      <c r="B94" s="321" t="s">
        <v>93</v>
      </c>
      <c r="C94" s="321" t="s">
        <v>1996</v>
      </c>
      <c r="D94" s="321" t="s">
        <v>1679</v>
      </c>
      <c r="E94" s="321" t="s">
        <v>1406</v>
      </c>
      <c r="F94" s="321" t="s">
        <v>499</v>
      </c>
      <c r="G94" s="321" t="s">
        <v>1163</v>
      </c>
      <c r="H94" s="321" t="s">
        <v>855</v>
      </c>
    </row>
    <row r="95" spans="1:8" x14ac:dyDescent="0.35">
      <c r="A95" s="321" t="s">
        <v>371</v>
      </c>
      <c r="B95" s="321" t="s">
        <v>371</v>
      </c>
      <c r="C95" s="321" t="s">
        <v>1997</v>
      </c>
      <c r="D95" s="321" t="s">
        <v>1680</v>
      </c>
      <c r="E95" s="321" t="s">
        <v>1407</v>
      </c>
      <c r="F95" s="321" t="s">
        <v>500</v>
      </c>
      <c r="G95" s="321" t="s">
        <v>1164</v>
      </c>
      <c r="H95" s="321" t="s">
        <v>856</v>
      </c>
    </row>
    <row r="96" spans="1:8" x14ac:dyDescent="0.35">
      <c r="A96" s="321" t="s">
        <v>58</v>
      </c>
      <c r="B96" s="321" t="s">
        <v>58</v>
      </c>
      <c r="C96" s="321" t="s">
        <v>2287</v>
      </c>
      <c r="D96" s="321" t="s">
        <v>1681</v>
      </c>
      <c r="E96" s="321" t="s">
        <v>1408</v>
      </c>
      <c r="F96" s="321" t="s">
        <v>501</v>
      </c>
      <c r="G96" s="321" t="s">
        <v>1165</v>
      </c>
      <c r="H96" s="321" t="s">
        <v>857</v>
      </c>
    </row>
    <row r="97" spans="1:8" x14ac:dyDescent="0.35">
      <c r="A97" s="321" t="s">
        <v>56</v>
      </c>
      <c r="B97" s="321" t="s">
        <v>56</v>
      </c>
      <c r="C97" s="321" t="s">
        <v>2289</v>
      </c>
      <c r="D97" s="321" t="s">
        <v>1682</v>
      </c>
      <c r="E97" s="321" t="s">
        <v>1409</v>
      </c>
      <c r="F97" s="321" t="s">
        <v>502</v>
      </c>
      <c r="G97" s="321" t="s">
        <v>1166</v>
      </c>
      <c r="H97" s="321" t="s">
        <v>858</v>
      </c>
    </row>
    <row r="98" spans="1:8" x14ac:dyDescent="0.35">
      <c r="A98" s="321" t="s">
        <v>124</v>
      </c>
      <c r="B98" s="321" t="s">
        <v>124</v>
      </c>
      <c r="C98" s="321" t="s">
        <v>2288</v>
      </c>
      <c r="D98" s="321" t="s">
        <v>1683</v>
      </c>
      <c r="E98" s="321" t="s">
        <v>1410</v>
      </c>
      <c r="F98" s="321" t="s">
        <v>503</v>
      </c>
      <c r="G98" s="321" t="s">
        <v>1167</v>
      </c>
      <c r="H98" s="321" t="s">
        <v>859</v>
      </c>
    </row>
    <row r="99" spans="1:8" x14ac:dyDescent="0.35">
      <c r="A99" s="321" t="s">
        <v>59</v>
      </c>
      <c r="B99" s="321" t="s">
        <v>59</v>
      </c>
      <c r="C99" s="321" t="s">
        <v>1998</v>
      </c>
      <c r="D99" s="321" t="s">
        <v>1684</v>
      </c>
      <c r="E99" s="321" t="s">
        <v>2284</v>
      </c>
      <c r="F99" s="321" t="s">
        <v>504</v>
      </c>
      <c r="G99" s="321" t="s">
        <v>1168</v>
      </c>
      <c r="H99" s="321" t="s">
        <v>860</v>
      </c>
    </row>
    <row r="100" spans="1:8" x14ac:dyDescent="0.35">
      <c r="A100" s="321" t="s">
        <v>57</v>
      </c>
      <c r="B100" s="321" t="s">
        <v>57</v>
      </c>
      <c r="C100" s="321" t="s">
        <v>1999</v>
      </c>
      <c r="D100" s="321" t="s">
        <v>1685</v>
      </c>
      <c r="E100" s="321" t="s">
        <v>2285</v>
      </c>
      <c r="F100" s="321" t="s">
        <v>506</v>
      </c>
      <c r="G100" s="321" t="s">
        <v>1169</v>
      </c>
      <c r="H100" s="321" t="s">
        <v>861</v>
      </c>
    </row>
    <row r="101" spans="1:8" x14ac:dyDescent="0.35">
      <c r="A101" s="321" t="s">
        <v>94</v>
      </c>
      <c r="B101" s="321" t="s">
        <v>94</v>
      </c>
      <c r="C101" s="321" t="s">
        <v>2000</v>
      </c>
      <c r="D101" s="321" t="s">
        <v>1686</v>
      </c>
      <c r="E101" s="321" t="s">
        <v>2286</v>
      </c>
      <c r="F101" s="321" t="s">
        <v>507</v>
      </c>
      <c r="G101" s="321" t="s">
        <v>1170</v>
      </c>
      <c r="H101" s="321" t="s">
        <v>862</v>
      </c>
    </row>
    <row r="102" spans="1:8" x14ac:dyDescent="0.35">
      <c r="A102" s="321" t="s">
        <v>372</v>
      </c>
      <c r="B102" s="321" t="s">
        <v>372</v>
      </c>
      <c r="C102" s="321" t="s">
        <v>2001</v>
      </c>
      <c r="D102" s="321" t="s">
        <v>1708</v>
      </c>
      <c r="E102" s="321" t="s">
        <v>863</v>
      </c>
      <c r="F102" s="321" t="s">
        <v>505</v>
      </c>
      <c r="G102" s="321" t="s">
        <v>1186</v>
      </c>
      <c r="H102" s="321" t="s">
        <v>863</v>
      </c>
    </row>
    <row r="103" spans="1:8" x14ac:dyDescent="0.35">
      <c r="A103" s="321" t="s">
        <v>61</v>
      </c>
      <c r="B103" s="321" t="s">
        <v>61</v>
      </c>
      <c r="C103" s="321" t="s">
        <v>2002</v>
      </c>
      <c r="D103" s="321" t="s">
        <v>1687</v>
      </c>
      <c r="E103" s="321" t="s">
        <v>508</v>
      </c>
      <c r="F103" s="321" t="s">
        <v>508</v>
      </c>
      <c r="G103" s="321" t="s">
        <v>508</v>
      </c>
      <c r="H103" s="321" t="s">
        <v>508</v>
      </c>
    </row>
    <row r="104" spans="1:8" x14ac:dyDescent="0.35">
      <c r="A104" s="321" t="s">
        <v>62</v>
      </c>
      <c r="B104" s="321" t="s">
        <v>62</v>
      </c>
      <c r="C104" s="321" t="s">
        <v>2003</v>
      </c>
      <c r="D104" s="321" t="s">
        <v>1688</v>
      </c>
      <c r="E104" s="321" t="s">
        <v>509</v>
      </c>
      <c r="F104" s="321" t="s">
        <v>509</v>
      </c>
      <c r="G104" s="321" t="s">
        <v>509</v>
      </c>
      <c r="H104" s="321" t="s">
        <v>865</v>
      </c>
    </row>
    <row r="105" spans="1:8" x14ac:dyDescent="0.35">
      <c r="A105" s="321" t="s">
        <v>63</v>
      </c>
      <c r="B105" s="321" t="s">
        <v>63</v>
      </c>
      <c r="C105" s="321" t="s">
        <v>2004</v>
      </c>
      <c r="D105" s="321" t="s">
        <v>1709</v>
      </c>
      <c r="E105" s="321" t="s">
        <v>510</v>
      </c>
      <c r="F105" s="321" t="s">
        <v>510</v>
      </c>
      <c r="G105" s="321" t="s">
        <v>510</v>
      </c>
      <c r="H105" s="321" t="s">
        <v>866</v>
      </c>
    </row>
    <row r="106" spans="1:8" x14ac:dyDescent="0.35">
      <c r="A106" s="321" t="s">
        <v>66</v>
      </c>
      <c r="B106" s="321" t="s">
        <v>66</v>
      </c>
      <c r="C106" s="321" t="s">
        <v>2005</v>
      </c>
      <c r="D106" s="321" t="s">
        <v>1710</v>
      </c>
      <c r="E106" s="321" t="s">
        <v>511</v>
      </c>
      <c r="F106" s="321" t="s">
        <v>511</v>
      </c>
      <c r="G106" s="321" t="s">
        <v>511</v>
      </c>
      <c r="H106" s="321" t="s">
        <v>867</v>
      </c>
    </row>
    <row r="107" spans="1:8" x14ac:dyDescent="0.35">
      <c r="A107" s="321" t="s">
        <v>64</v>
      </c>
      <c r="B107" s="321" t="s">
        <v>64</v>
      </c>
      <c r="C107" s="321" t="s">
        <v>2006</v>
      </c>
      <c r="D107" s="321" t="s">
        <v>1711</v>
      </c>
      <c r="E107" s="321" t="s">
        <v>512</v>
      </c>
      <c r="F107" s="321" t="s">
        <v>512</v>
      </c>
      <c r="G107" s="321" t="s">
        <v>512</v>
      </c>
      <c r="H107" s="321" t="s">
        <v>868</v>
      </c>
    </row>
    <row r="108" spans="1:8" x14ac:dyDescent="0.35">
      <c r="A108" s="321" t="s">
        <v>65</v>
      </c>
      <c r="B108" s="321" t="s">
        <v>65</v>
      </c>
      <c r="C108" s="321" t="s">
        <v>2007</v>
      </c>
      <c r="D108" s="321" t="s">
        <v>1712</v>
      </c>
      <c r="E108" s="321" t="s">
        <v>513</v>
      </c>
      <c r="F108" s="321" t="s">
        <v>513</v>
      </c>
      <c r="G108" s="321" t="s">
        <v>513</v>
      </c>
      <c r="H108" s="321" t="s">
        <v>869</v>
      </c>
    </row>
    <row r="109" spans="1:8" ht="26" x14ac:dyDescent="0.35">
      <c r="A109" s="440" t="s">
        <v>2315</v>
      </c>
      <c r="B109" s="440" t="s">
        <v>2315</v>
      </c>
      <c r="C109" s="440" t="s">
        <v>2260</v>
      </c>
      <c r="D109" s="440" t="s">
        <v>1689</v>
      </c>
      <c r="E109" s="440" t="s">
        <v>1418</v>
      </c>
      <c r="F109" s="440" t="s">
        <v>760</v>
      </c>
      <c r="G109" s="440" t="s">
        <v>1171</v>
      </c>
      <c r="H109" s="440" t="s">
        <v>872</v>
      </c>
    </row>
    <row r="110" spans="1:8" ht="26" x14ac:dyDescent="0.35">
      <c r="A110" s="440" t="s">
        <v>2316</v>
      </c>
      <c r="B110" s="440" t="s">
        <v>2316</v>
      </c>
      <c r="C110" s="440" t="s">
        <v>2261</v>
      </c>
      <c r="D110" s="440" t="s">
        <v>1690</v>
      </c>
      <c r="E110" s="440" t="s">
        <v>871</v>
      </c>
      <c r="F110" s="440" t="s">
        <v>761</v>
      </c>
      <c r="G110" s="440" t="s">
        <v>1173</v>
      </c>
      <c r="H110" s="440" t="s">
        <v>871</v>
      </c>
    </row>
    <row r="111" spans="1:8" x14ac:dyDescent="0.35">
      <c r="A111" s="321" t="s">
        <v>152</v>
      </c>
      <c r="B111" s="321" t="s">
        <v>152</v>
      </c>
      <c r="C111" s="321" t="s">
        <v>2008</v>
      </c>
      <c r="D111" s="321" t="s">
        <v>1691</v>
      </c>
      <c r="E111" s="321" t="s">
        <v>514</v>
      </c>
      <c r="F111" s="321" t="s">
        <v>514</v>
      </c>
      <c r="G111" s="321" t="s">
        <v>1172</v>
      </c>
      <c r="H111" s="321" t="s">
        <v>870</v>
      </c>
    </row>
    <row r="112" spans="1:8" ht="26" x14ac:dyDescent="0.35">
      <c r="A112" s="440" t="s">
        <v>2317</v>
      </c>
      <c r="B112" s="440" t="s">
        <v>2317</v>
      </c>
      <c r="C112" s="440" t="s">
        <v>2262</v>
      </c>
      <c r="D112" s="440" t="s">
        <v>1724</v>
      </c>
      <c r="E112" s="440" t="s">
        <v>873</v>
      </c>
      <c r="F112" s="440" t="s">
        <v>762</v>
      </c>
      <c r="G112" s="440" t="s">
        <v>762</v>
      </c>
      <c r="H112" s="440" t="s">
        <v>873</v>
      </c>
    </row>
    <row r="113" spans="1:8" x14ac:dyDescent="0.35">
      <c r="A113" s="321" t="s">
        <v>318</v>
      </c>
      <c r="B113" s="321" t="s">
        <v>318</v>
      </c>
      <c r="C113" s="321" t="s">
        <v>2009</v>
      </c>
      <c r="D113" s="321" t="s">
        <v>1692</v>
      </c>
      <c r="E113" s="321" t="s">
        <v>1411</v>
      </c>
      <c r="F113" s="321" t="s">
        <v>515</v>
      </c>
      <c r="G113" s="321" t="s">
        <v>1174</v>
      </c>
      <c r="H113" s="321" t="s">
        <v>874</v>
      </c>
    </row>
    <row r="114" spans="1:8" ht="26" x14ac:dyDescent="0.35">
      <c r="A114" s="440" t="s">
        <v>2318</v>
      </c>
      <c r="B114" s="440" t="s">
        <v>2318</v>
      </c>
      <c r="C114" s="440" t="s">
        <v>2263</v>
      </c>
      <c r="D114" s="440" t="s">
        <v>1693</v>
      </c>
      <c r="E114" s="440" t="s">
        <v>1419</v>
      </c>
      <c r="F114" s="440" t="s">
        <v>759</v>
      </c>
      <c r="G114" s="440" t="s">
        <v>1187</v>
      </c>
      <c r="H114" s="440" t="s">
        <v>878</v>
      </c>
    </row>
    <row r="115" spans="1:8" x14ac:dyDescent="0.35">
      <c r="A115" s="321" t="s">
        <v>60</v>
      </c>
      <c r="B115" s="321" t="s">
        <v>60</v>
      </c>
      <c r="C115" s="321" t="s">
        <v>2010</v>
      </c>
      <c r="D115" s="321" t="s">
        <v>1694</v>
      </c>
      <c r="E115" s="321" t="s">
        <v>875</v>
      </c>
      <c r="F115" s="321" t="s">
        <v>754</v>
      </c>
      <c r="G115" s="321" t="s">
        <v>1175</v>
      </c>
      <c r="H115" s="321" t="s">
        <v>875</v>
      </c>
    </row>
    <row r="116" spans="1:8" x14ac:dyDescent="0.35">
      <c r="A116" s="321" t="s">
        <v>126</v>
      </c>
      <c r="B116" s="321" t="s">
        <v>126</v>
      </c>
      <c r="C116" s="321" t="s">
        <v>2011</v>
      </c>
      <c r="D116" s="321" t="s">
        <v>1695</v>
      </c>
      <c r="E116" s="321" t="s">
        <v>1412</v>
      </c>
      <c r="F116" s="321" t="s">
        <v>516</v>
      </c>
      <c r="G116" s="321" t="s">
        <v>1176</v>
      </c>
      <c r="H116" s="321" t="s">
        <v>876</v>
      </c>
    </row>
    <row r="117" spans="1:8" x14ac:dyDescent="0.35">
      <c r="A117" s="321" t="s">
        <v>55</v>
      </c>
      <c r="B117" s="321" t="s">
        <v>55</v>
      </c>
      <c r="C117" s="321" t="s">
        <v>2012</v>
      </c>
      <c r="D117" s="321" t="s">
        <v>1696</v>
      </c>
      <c r="E117" s="321" t="s">
        <v>1413</v>
      </c>
      <c r="F117" s="321" t="s">
        <v>517</v>
      </c>
      <c r="G117" s="321" t="s">
        <v>1177</v>
      </c>
      <c r="H117" s="321" t="s">
        <v>877</v>
      </c>
    </row>
    <row r="118" spans="1:8" ht="26" x14ac:dyDescent="0.35">
      <c r="A118" s="440" t="s">
        <v>373</v>
      </c>
      <c r="B118" s="321" t="s">
        <v>373</v>
      </c>
      <c r="C118" s="440" t="s">
        <v>2264</v>
      </c>
      <c r="D118" s="440" t="s">
        <v>1697</v>
      </c>
      <c r="E118" s="440" t="s">
        <v>879</v>
      </c>
      <c r="F118" s="440" t="s">
        <v>755</v>
      </c>
      <c r="G118" s="440" t="s">
        <v>1178</v>
      </c>
      <c r="H118" s="440" t="s">
        <v>879</v>
      </c>
    </row>
    <row r="119" spans="1:8" ht="26" x14ac:dyDescent="0.35">
      <c r="A119" s="440" t="s">
        <v>774</v>
      </c>
      <c r="B119" s="440" t="s">
        <v>774</v>
      </c>
      <c r="C119" s="440" t="s">
        <v>2265</v>
      </c>
      <c r="D119" s="440" t="s">
        <v>2314</v>
      </c>
      <c r="E119" s="440" t="s">
        <v>1421</v>
      </c>
      <c r="F119" s="440" t="s">
        <v>775</v>
      </c>
      <c r="G119" s="440" t="s">
        <v>1179</v>
      </c>
      <c r="H119" s="440" t="s">
        <v>880</v>
      </c>
    </row>
    <row r="120" spans="1:8" ht="26" x14ac:dyDescent="0.35">
      <c r="A120" s="440" t="s">
        <v>374</v>
      </c>
      <c r="B120" s="321" t="s">
        <v>374</v>
      </c>
      <c r="C120" s="440" t="s">
        <v>2266</v>
      </c>
      <c r="D120" s="440" t="s">
        <v>1698</v>
      </c>
      <c r="E120" s="440" t="s">
        <v>1420</v>
      </c>
      <c r="F120" s="440" t="s">
        <v>756</v>
      </c>
      <c r="G120" s="440" t="s">
        <v>1180</v>
      </c>
      <c r="H120" s="440" t="s">
        <v>896</v>
      </c>
    </row>
    <row r="121" spans="1:8" ht="26" x14ac:dyDescent="0.35">
      <c r="A121" s="440" t="s">
        <v>375</v>
      </c>
      <c r="B121" s="321" t="s">
        <v>375</v>
      </c>
      <c r="C121" s="440" t="s">
        <v>2267</v>
      </c>
      <c r="D121" s="440" t="s">
        <v>1699</v>
      </c>
      <c r="E121" s="440" t="s">
        <v>1422</v>
      </c>
      <c r="F121" s="440" t="s">
        <v>757</v>
      </c>
      <c r="G121" s="440" t="s">
        <v>1181</v>
      </c>
      <c r="H121" s="440" t="s">
        <v>897</v>
      </c>
    </row>
    <row r="122" spans="1:8" ht="26" x14ac:dyDescent="0.35">
      <c r="A122" s="440" t="s">
        <v>376</v>
      </c>
      <c r="B122" s="321" t="s">
        <v>376</v>
      </c>
      <c r="C122" s="440" t="s">
        <v>2268</v>
      </c>
      <c r="D122" s="440" t="s">
        <v>1700</v>
      </c>
      <c r="E122" s="440" t="s">
        <v>1423</v>
      </c>
      <c r="F122" s="440" t="s">
        <v>758</v>
      </c>
      <c r="G122" s="440" t="s">
        <v>1188</v>
      </c>
      <c r="H122" s="440" t="s">
        <v>898</v>
      </c>
    </row>
    <row r="123" spans="1:8" ht="26" x14ac:dyDescent="0.35">
      <c r="A123" s="440" t="s">
        <v>127</v>
      </c>
      <c r="B123" s="440" t="s">
        <v>127</v>
      </c>
      <c r="C123" s="440" t="s">
        <v>2269</v>
      </c>
      <c r="D123" s="440" t="s">
        <v>1701</v>
      </c>
      <c r="E123" s="440" t="s">
        <v>899</v>
      </c>
      <c r="F123" s="440" t="s">
        <v>518</v>
      </c>
      <c r="G123" s="440" t="s">
        <v>1189</v>
      </c>
      <c r="H123" s="440" t="s">
        <v>899</v>
      </c>
    </row>
    <row r="124" spans="1:8" x14ac:dyDescent="0.35">
      <c r="A124" s="321" t="s">
        <v>68</v>
      </c>
      <c r="B124" s="321" t="s">
        <v>68</v>
      </c>
      <c r="C124" s="321" t="s">
        <v>2013</v>
      </c>
      <c r="D124" s="321" t="s">
        <v>1702</v>
      </c>
      <c r="E124" s="321" t="s">
        <v>1414</v>
      </c>
      <c r="F124" s="321" t="s">
        <v>519</v>
      </c>
      <c r="G124" s="321" t="s">
        <v>519</v>
      </c>
      <c r="H124" s="321" t="s">
        <v>881</v>
      </c>
    </row>
    <row r="125" spans="1:8" x14ac:dyDescent="0.35">
      <c r="A125" s="321" t="s">
        <v>104</v>
      </c>
      <c r="B125" s="321" t="s">
        <v>104</v>
      </c>
      <c r="C125" s="321" t="s">
        <v>2014</v>
      </c>
      <c r="D125" s="321" t="s">
        <v>2339</v>
      </c>
      <c r="E125" s="321" t="s">
        <v>1415</v>
      </c>
      <c r="F125" s="321" t="s">
        <v>521</v>
      </c>
      <c r="G125" s="321" t="s">
        <v>1183</v>
      </c>
      <c r="H125" s="321" t="s">
        <v>882</v>
      </c>
    </row>
    <row r="126" spans="1:8" x14ac:dyDescent="0.35">
      <c r="A126" s="321" t="s">
        <v>103</v>
      </c>
      <c r="B126" s="321" t="s">
        <v>103</v>
      </c>
      <c r="C126" s="321" t="s">
        <v>2015</v>
      </c>
      <c r="D126" s="321" t="s">
        <v>2340</v>
      </c>
      <c r="E126" s="321" t="s">
        <v>1416</v>
      </c>
      <c r="F126" s="321" t="s">
        <v>522</v>
      </c>
      <c r="G126" s="321" t="s">
        <v>1182</v>
      </c>
      <c r="H126" s="321" t="s">
        <v>883</v>
      </c>
    </row>
    <row r="127" spans="1:8" x14ac:dyDescent="0.35">
      <c r="A127" s="321" t="s">
        <v>109</v>
      </c>
      <c r="B127" s="321" t="s">
        <v>109</v>
      </c>
      <c r="C127" s="321" t="s">
        <v>2016</v>
      </c>
      <c r="D127" s="321" t="s">
        <v>1703</v>
      </c>
      <c r="E127" s="321" t="s">
        <v>1417</v>
      </c>
      <c r="F127" s="321" t="s">
        <v>523</v>
      </c>
      <c r="G127" s="321" t="s">
        <v>884</v>
      </c>
      <c r="H127" s="321" t="s">
        <v>884</v>
      </c>
    </row>
    <row r="128" spans="1:8" x14ac:dyDescent="0.35">
      <c r="A128" s="321" t="s">
        <v>106</v>
      </c>
      <c r="B128" s="321" t="s">
        <v>106</v>
      </c>
      <c r="C128" s="321" t="s">
        <v>2017</v>
      </c>
      <c r="D128" s="321" t="s">
        <v>1704</v>
      </c>
      <c r="E128" s="321" t="s">
        <v>885</v>
      </c>
      <c r="F128" s="321" t="s">
        <v>524</v>
      </c>
      <c r="G128" s="321" t="s">
        <v>1184</v>
      </c>
      <c r="H128" s="321" t="s">
        <v>885</v>
      </c>
    </row>
    <row r="129" spans="1:8" x14ac:dyDescent="0.35">
      <c r="A129" s="321" t="s">
        <v>105</v>
      </c>
      <c r="B129" s="321" t="s">
        <v>105</v>
      </c>
      <c r="C129" s="321" t="s">
        <v>2018</v>
      </c>
      <c r="D129" s="321" t="s">
        <v>1705</v>
      </c>
      <c r="E129" s="321" t="s">
        <v>886</v>
      </c>
      <c r="F129" s="321" t="s">
        <v>525</v>
      </c>
      <c r="G129" s="321" t="s">
        <v>1185</v>
      </c>
      <c r="H129" s="321" t="s">
        <v>886</v>
      </c>
    </row>
    <row r="130" spans="1:8" x14ac:dyDescent="0.35">
      <c r="A130" s="321" t="s">
        <v>108</v>
      </c>
      <c r="B130" s="321" t="s">
        <v>108</v>
      </c>
      <c r="C130" s="321" t="s">
        <v>2019</v>
      </c>
      <c r="D130" s="321" t="s">
        <v>1706</v>
      </c>
      <c r="E130" s="321" t="s">
        <v>887</v>
      </c>
      <c r="F130" s="321" t="s">
        <v>526</v>
      </c>
      <c r="G130" s="321" t="s">
        <v>887</v>
      </c>
      <c r="H130" s="321" t="s">
        <v>887</v>
      </c>
    </row>
    <row r="131" spans="1:8" x14ac:dyDescent="0.35">
      <c r="A131" s="321" t="s">
        <v>107</v>
      </c>
      <c r="B131" s="321" t="s">
        <v>107</v>
      </c>
      <c r="C131" s="321" t="s">
        <v>2020</v>
      </c>
      <c r="D131" s="321" t="s">
        <v>1707</v>
      </c>
      <c r="E131" s="321" t="s">
        <v>888</v>
      </c>
      <c r="F131" s="321" t="s">
        <v>527</v>
      </c>
      <c r="G131" s="321" t="s">
        <v>888</v>
      </c>
      <c r="H131" s="321" t="s">
        <v>888</v>
      </c>
    </row>
    <row r="132" spans="1:8" x14ac:dyDescent="0.35">
      <c r="A132" s="438" t="s">
        <v>377</v>
      </c>
      <c r="B132" s="438" t="s">
        <v>377</v>
      </c>
      <c r="C132" s="438" t="s">
        <v>2021</v>
      </c>
      <c r="D132" s="438" t="s">
        <v>1713</v>
      </c>
      <c r="E132" s="438" t="s">
        <v>1424</v>
      </c>
      <c r="F132" s="438" t="s">
        <v>528</v>
      </c>
      <c r="G132" s="438" t="s">
        <v>889</v>
      </c>
      <c r="H132" s="438" t="s">
        <v>889</v>
      </c>
    </row>
    <row r="133" spans="1:8" x14ac:dyDescent="0.35">
      <c r="A133" s="321" t="s">
        <v>19</v>
      </c>
      <c r="B133" s="321" t="s">
        <v>19</v>
      </c>
      <c r="C133" s="321" t="s">
        <v>2022</v>
      </c>
      <c r="D133" s="321" t="s">
        <v>1714</v>
      </c>
      <c r="E133" s="321" t="s">
        <v>1425</v>
      </c>
      <c r="F133" s="321" t="s">
        <v>529</v>
      </c>
      <c r="G133" s="321" t="s">
        <v>890</v>
      </c>
      <c r="H133" s="321" t="s">
        <v>890</v>
      </c>
    </row>
    <row r="134" spans="1:8" x14ac:dyDescent="0.35">
      <c r="A134" s="321" t="s">
        <v>20</v>
      </c>
      <c r="B134" s="321" t="s">
        <v>20</v>
      </c>
      <c r="C134" s="321" t="s">
        <v>2023</v>
      </c>
      <c r="D134" s="321" t="s">
        <v>1715</v>
      </c>
      <c r="E134" s="321" t="s">
        <v>891</v>
      </c>
      <c r="F134" s="321" t="s">
        <v>530</v>
      </c>
      <c r="G134" s="321" t="s">
        <v>1190</v>
      </c>
      <c r="H134" s="321" t="s">
        <v>891</v>
      </c>
    </row>
    <row r="135" spans="1:8" x14ac:dyDescent="0.35">
      <c r="A135" s="321" t="s">
        <v>21</v>
      </c>
      <c r="B135" s="321" t="s">
        <v>21</v>
      </c>
      <c r="C135" s="321" t="s">
        <v>2024</v>
      </c>
      <c r="D135" s="321" t="s">
        <v>2341</v>
      </c>
      <c r="E135" s="321" t="s">
        <v>1426</v>
      </c>
      <c r="F135" s="321" t="s">
        <v>531</v>
      </c>
      <c r="G135" s="321" t="s">
        <v>1191</v>
      </c>
      <c r="H135" s="321" t="s">
        <v>892</v>
      </c>
    </row>
    <row r="136" spans="1:8" x14ac:dyDescent="0.35">
      <c r="A136" s="321" t="s">
        <v>23</v>
      </c>
      <c r="B136" s="321" t="s">
        <v>23</v>
      </c>
      <c r="C136" s="321" t="s">
        <v>2025</v>
      </c>
      <c r="D136" s="321" t="s">
        <v>2342</v>
      </c>
      <c r="E136" s="321" t="s">
        <v>1427</v>
      </c>
      <c r="F136" s="321" t="s">
        <v>533</v>
      </c>
      <c r="G136" s="321" t="s">
        <v>1192</v>
      </c>
      <c r="H136" s="321" t="s">
        <v>893</v>
      </c>
    </row>
    <row r="137" spans="1:8" x14ac:dyDescent="0.35">
      <c r="A137" s="321" t="s">
        <v>24</v>
      </c>
      <c r="B137" s="321" t="s">
        <v>24</v>
      </c>
      <c r="C137" s="321" t="s">
        <v>2026</v>
      </c>
      <c r="D137" s="321" t="s">
        <v>2343</v>
      </c>
      <c r="E137" s="321" t="s">
        <v>1428</v>
      </c>
      <c r="F137" s="321" t="s">
        <v>532</v>
      </c>
      <c r="G137" s="321" t="s">
        <v>1193</v>
      </c>
      <c r="H137" s="321" t="s">
        <v>894</v>
      </c>
    </row>
    <row r="138" spans="1:8" x14ac:dyDescent="0.35">
      <c r="A138" s="321" t="s">
        <v>766</v>
      </c>
      <c r="B138" s="321" t="s">
        <v>766</v>
      </c>
      <c r="C138" s="321" t="s">
        <v>2027</v>
      </c>
      <c r="D138" s="321" t="s">
        <v>1716</v>
      </c>
      <c r="E138" s="321" t="s">
        <v>1429</v>
      </c>
      <c r="F138" s="321" t="s">
        <v>763</v>
      </c>
      <c r="G138" s="321" t="s">
        <v>895</v>
      </c>
      <c r="H138" s="321" t="s">
        <v>895</v>
      </c>
    </row>
    <row r="139" spans="1:8" x14ac:dyDescent="0.35">
      <c r="A139" s="321" t="s">
        <v>25</v>
      </c>
      <c r="B139" s="321" t="s">
        <v>25</v>
      </c>
      <c r="C139" s="321" t="s">
        <v>2028</v>
      </c>
      <c r="D139" s="321" t="s">
        <v>1722</v>
      </c>
      <c r="E139" s="321" t="s">
        <v>1197</v>
      </c>
      <c r="F139" s="321" t="s">
        <v>534</v>
      </c>
      <c r="G139" s="321" t="s">
        <v>1197</v>
      </c>
      <c r="H139" s="321" t="s">
        <v>900</v>
      </c>
    </row>
    <row r="140" spans="1:8" x14ac:dyDescent="0.35">
      <c r="A140" s="321" t="s">
        <v>26</v>
      </c>
      <c r="B140" s="321" t="s">
        <v>26</v>
      </c>
      <c r="C140" s="321" t="s">
        <v>1921</v>
      </c>
      <c r="D140" s="321" t="s">
        <v>1599</v>
      </c>
      <c r="E140" s="321" t="s">
        <v>1362</v>
      </c>
      <c r="F140" s="321" t="s">
        <v>422</v>
      </c>
      <c r="G140" s="321" t="s">
        <v>1118</v>
      </c>
      <c r="H140" s="321" t="s">
        <v>783</v>
      </c>
    </row>
    <row r="141" spans="1:8" x14ac:dyDescent="0.35">
      <c r="A141" s="321" t="s">
        <v>27</v>
      </c>
      <c r="B141" s="321" t="s">
        <v>27</v>
      </c>
      <c r="C141" s="321" t="s">
        <v>2029</v>
      </c>
      <c r="D141" s="321" t="s">
        <v>1717</v>
      </c>
      <c r="E141" s="321" t="s">
        <v>1430</v>
      </c>
      <c r="F141" s="321" t="s">
        <v>535</v>
      </c>
      <c r="G141" s="321" t="s">
        <v>901</v>
      </c>
      <c r="H141" s="321" t="s">
        <v>901</v>
      </c>
    </row>
    <row r="142" spans="1:8" x14ac:dyDescent="0.35">
      <c r="A142" s="321" t="s">
        <v>28</v>
      </c>
      <c r="B142" s="321" t="s">
        <v>28</v>
      </c>
      <c r="C142" s="321" t="s">
        <v>2030</v>
      </c>
      <c r="D142" s="321" t="s">
        <v>1718</v>
      </c>
      <c r="E142" s="321" t="s">
        <v>1431</v>
      </c>
      <c r="F142" s="321" t="s">
        <v>536</v>
      </c>
      <c r="G142" s="321" t="s">
        <v>1194</v>
      </c>
      <c r="H142" s="321" t="s">
        <v>902</v>
      </c>
    </row>
    <row r="143" spans="1:8" x14ac:dyDescent="0.35">
      <c r="A143" s="321" t="s">
        <v>29</v>
      </c>
      <c r="B143" s="321" t="s">
        <v>29</v>
      </c>
      <c r="C143" s="321" t="s">
        <v>2031</v>
      </c>
      <c r="D143" s="321" t="s">
        <v>1719</v>
      </c>
      <c r="E143" s="321" t="s">
        <v>903</v>
      </c>
      <c r="F143" s="321" t="s">
        <v>537</v>
      </c>
      <c r="G143" s="321" t="s">
        <v>903</v>
      </c>
      <c r="H143" s="321" t="s">
        <v>903</v>
      </c>
    </row>
    <row r="144" spans="1:8" x14ac:dyDescent="0.35">
      <c r="A144" s="321" t="s">
        <v>30</v>
      </c>
      <c r="B144" s="321" t="s">
        <v>30</v>
      </c>
      <c r="C144" s="321" t="s">
        <v>2032</v>
      </c>
      <c r="D144" s="321" t="s">
        <v>2344</v>
      </c>
      <c r="E144" s="321" t="s">
        <v>904</v>
      </c>
      <c r="F144" s="321" t="s">
        <v>538</v>
      </c>
      <c r="G144" s="321" t="s">
        <v>1195</v>
      </c>
      <c r="H144" s="321" t="s">
        <v>904</v>
      </c>
    </row>
    <row r="145" spans="1:8" x14ac:dyDescent="0.35">
      <c r="A145" s="321" t="s">
        <v>31</v>
      </c>
      <c r="B145" s="321" t="s">
        <v>31</v>
      </c>
      <c r="C145" s="321" t="s">
        <v>2033</v>
      </c>
      <c r="D145" s="321" t="s">
        <v>1720</v>
      </c>
      <c r="E145" s="321" t="s">
        <v>1432</v>
      </c>
      <c r="F145" s="321" t="s">
        <v>539</v>
      </c>
      <c r="G145" s="321" t="s">
        <v>905</v>
      </c>
      <c r="H145" s="321" t="s">
        <v>905</v>
      </c>
    </row>
    <row r="146" spans="1:8" x14ac:dyDescent="0.35">
      <c r="A146" s="321" t="s">
        <v>22</v>
      </c>
      <c r="B146" s="321" t="s">
        <v>22</v>
      </c>
      <c r="C146" s="321" t="s">
        <v>2034</v>
      </c>
      <c r="D146" s="321" t="s">
        <v>1721</v>
      </c>
      <c r="E146" s="321" t="s">
        <v>1433</v>
      </c>
      <c r="F146" s="321" t="s">
        <v>540</v>
      </c>
      <c r="G146" s="321" t="s">
        <v>1196</v>
      </c>
      <c r="H146" s="321" t="s">
        <v>906</v>
      </c>
    </row>
    <row r="147" spans="1:8" x14ac:dyDescent="0.35">
      <c r="A147" s="439" t="s">
        <v>378</v>
      </c>
      <c r="B147" s="439" t="s">
        <v>378</v>
      </c>
      <c r="C147" s="439" t="s">
        <v>2035</v>
      </c>
      <c r="D147" s="439" t="s">
        <v>1723</v>
      </c>
      <c r="E147" s="439" t="s">
        <v>541</v>
      </c>
      <c r="F147" s="439" t="s">
        <v>541</v>
      </c>
      <c r="G147" s="439" t="s">
        <v>541</v>
      </c>
      <c r="H147" s="439" t="s">
        <v>907</v>
      </c>
    </row>
    <row r="148" spans="1:8" x14ac:dyDescent="0.35">
      <c r="A148" s="438" t="s">
        <v>368</v>
      </c>
      <c r="B148" s="438" t="s">
        <v>368</v>
      </c>
      <c r="C148" s="438" t="s">
        <v>2036</v>
      </c>
      <c r="D148" s="438" t="s">
        <v>1594</v>
      </c>
      <c r="E148" s="438" t="s">
        <v>1434</v>
      </c>
      <c r="F148" s="438" t="s">
        <v>419</v>
      </c>
      <c r="G148" s="438" t="s">
        <v>1198</v>
      </c>
      <c r="H148" s="438" t="s">
        <v>779</v>
      </c>
    </row>
    <row r="149" spans="1:8" x14ac:dyDescent="0.35">
      <c r="A149" s="321" t="s">
        <v>347</v>
      </c>
      <c r="B149" s="321" t="s">
        <v>347</v>
      </c>
      <c r="C149" s="321" t="s">
        <v>2037</v>
      </c>
      <c r="D149" s="321" t="s">
        <v>1890</v>
      </c>
      <c r="E149" s="321" t="s">
        <v>1436</v>
      </c>
      <c r="F149" s="321" t="s">
        <v>542</v>
      </c>
      <c r="G149" s="321" t="s">
        <v>1199</v>
      </c>
      <c r="H149" s="321" t="s">
        <v>908</v>
      </c>
    </row>
    <row r="150" spans="1:8" x14ac:dyDescent="0.35">
      <c r="A150" s="321" t="s">
        <v>187</v>
      </c>
      <c r="B150" s="321" t="s">
        <v>187</v>
      </c>
      <c r="C150" s="321" t="s">
        <v>2038</v>
      </c>
      <c r="D150" s="321" t="s">
        <v>1725</v>
      </c>
      <c r="E150" s="321" t="s">
        <v>1435</v>
      </c>
      <c r="F150" s="321" t="s">
        <v>543</v>
      </c>
      <c r="G150" s="321" t="s">
        <v>1242</v>
      </c>
      <c r="H150" s="321" t="s">
        <v>909</v>
      </c>
    </row>
    <row r="151" spans="1:8" x14ac:dyDescent="0.35">
      <c r="A151" s="321" t="s">
        <v>132</v>
      </c>
      <c r="B151" s="321" t="s">
        <v>132</v>
      </c>
      <c r="C151" s="321" t="s">
        <v>2039</v>
      </c>
      <c r="D151" s="321" t="s">
        <v>1726</v>
      </c>
      <c r="E151" s="321" t="s">
        <v>910</v>
      </c>
      <c r="F151" s="321" t="s">
        <v>544</v>
      </c>
      <c r="G151" s="321" t="s">
        <v>910</v>
      </c>
      <c r="H151" s="321" t="s">
        <v>910</v>
      </c>
    </row>
    <row r="152" spans="1:8" x14ac:dyDescent="0.35">
      <c r="A152" s="321" t="s">
        <v>133</v>
      </c>
      <c r="B152" s="321" t="s">
        <v>133</v>
      </c>
      <c r="C152" s="321" t="s">
        <v>2040</v>
      </c>
      <c r="D152" s="321" t="s">
        <v>1727</v>
      </c>
      <c r="E152" s="321" t="s">
        <v>911</v>
      </c>
      <c r="F152" s="321" t="s">
        <v>545</v>
      </c>
      <c r="G152" s="321" t="s">
        <v>1437</v>
      </c>
      <c r="H152" s="321" t="s">
        <v>911</v>
      </c>
    </row>
    <row r="153" spans="1:8" x14ac:dyDescent="0.35">
      <c r="A153" s="321" t="s">
        <v>134</v>
      </c>
      <c r="B153" s="321" t="s">
        <v>134</v>
      </c>
      <c r="C153" s="321" t="s">
        <v>2041</v>
      </c>
      <c r="D153" s="321" t="s">
        <v>1728</v>
      </c>
      <c r="E153" s="321" t="s">
        <v>1438</v>
      </c>
      <c r="F153" s="321" t="s">
        <v>546</v>
      </c>
      <c r="G153" s="321" t="s">
        <v>912</v>
      </c>
      <c r="H153" s="321" t="s">
        <v>912</v>
      </c>
    </row>
    <row r="154" spans="1:8" x14ac:dyDescent="0.35">
      <c r="A154" s="321" t="s">
        <v>145</v>
      </c>
      <c r="B154" s="321" t="s">
        <v>145</v>
      </c>
      <c r="C154" s="321" t="s">
        <v>2042</v>
      </c>
      <c r="D154" s="321" t="s">
        <v>1729</v>
      </c>
      <c r="E154" s="321" t="s">
        <v>1440</v>
      </c>
      <c r="F154" s="321" t="s">
        <v>547</v>
      </c>
      <c r="G154" s="321" t="s">
        <v>913</v>
      </c>
      <c r="H154" s="321" t="s">
        <v>913</v>
      </c>
    </row>
    <row r="155" spans="1:8" x14ac:dyDescent="0.35">
      <c r="A155" s="321" t="s">
        <v>143</v>
      </c>
      <c r="B155" s="321" t="s">
        <v>143</v>
      </c>
      <c r="C155" s="321" t="s">
        <v>2043</v>
      </c>
      <c r="D155" s="321" t="s">
        <v>1730</v>
      </c>
      <c r="E155" s="321" t="s">
        <v>1202</v>
      </c>
      <c r="F155" s="321" t="s">
        <v>548</v>
      </c>
      <c r="G155" s="321" t="s">
        <v>1202</v>
      </c>
      <c r="H155" s="321" t="s">
        <v>914</v>
      </c>
    </row>
    <row r="156" spans="1:8" x14ac:dyDescent="0.35">
      <c r="A156" s="321" t="s">
        <v>148</v>
      </c>
      <c r="B156" s="321" t="s">
        <v>148</v>
      </c>
      <c r="C156" s="321" t="s">
        <v>2044</v>
      </c>
      <c r="D156" s="321" t="s">
        <v>1732</v>
      </c>
      <c r="E156" s="321" t="s">
        <v>915</v>
      </c>
      <c r="F156" s="321" t="s">
        <v>549</v>
      </c>
      <c r="G156" s="321" t="s">
        <v>1203</v>
      </c>
      <c r="H156" s="321" t="s">
        <v>915</v>
      </c>
    </row>
    <row r="157" spans="1:8" x14ac:dyDescent="0.35">
      <c r="A157" s="321" t="s">
        <v>144</v>
      </c>
      <c r="B157" s="321" t="s">
        <v>144</v>
      </c>
      <c r="C157" s="321" t="s">
        <v>2045</v>
      </c>
      <c r="D157" s="321" t="s">
        <v>1733</v>
      </c>
      <c r="E157" s="321" t="s">
        <v>916</v>
      </c>
      <c r="F157" s="321" t="s">
        <v>550</v>
      </c>
      <c r="G157" s="321" t="s">
        <v>1204</v>
      </c>
      <c r="H157" s="321" t="s">
        <v>916</v>
      </c>
    </row>
    <row r="158" spans="1:8" x14ac:dyDescent="0.35">
      <c r="A158" s="321" t="s">
        <v>149</v>
      </c>
      <c r="B158" s="321" t="s">
        <v>149</v>
      </c>
      <c r="C158" s="321" t="s">
        <v>2046</v>
      </c>
      <c r="D158" s="321" t="s">
        <v>1734</v>
      </c>
      <c r="E158" s="321" t="s">
        <v>1441</v>
      </c>
      <c r="F158" s="321" t="s">
        <v>551</v>
      </c>
      <c r="G158" s="321" t="s">
        <v>1205</v>
      </c>
      <c r="H158" s="321" t="s">
        <v>917</v>
      </c>
    </row>
    <row r="159" spans="1:8" x14ac:dyDescent="0.35">
      <c r="A159" s="321" t="s">
        <v>348</v>
      </c>
      <c r="B159" s="321" t="s">
        <v>348</v>
      </c>
      <c r="C159" s="321" t="s">
        <v>2047</v>
      </c>
      <c r="D159" s="321" t="s">
        <v>2345</v>
      </c>
      <c r="E159" s="321" t="s">
        <v>1439</v>
      </c>
      <c r="F159" s="321" t="s">
        <v>552</v>
      </c>
      <c r="G159" s="321" t="s">
        <v>1200</v>
      </c>
      <c r="H159" s="321" t="s">
        <v>918</v>
      </c>
    </row>
    <row r="160" spans="1:8" x14ac:dyDescent="0.35">
      <c r="A160" s="321" t="s">
        <v>135</v>
      </c>
      <c r="B160" s="321" t="s">
        <v>135</v>
      </c>
      <c r="C160" s="321" t="s">
        <v>2048</v>
      </c>
      <c r="D160" s="321" t="s">
        <v>1735</v>
      </c>
      <c r="E160" s="321" t="s">
        <v>1442</v>
      </c>
      <c r="F160" s="321" t="s">
        <v>558</v>
      </c>
      <c r="G160" s="321" t="s">
        <v>1206</v>
      </c>
      <c r="H160" s="321" t="s">
        <v>919</v>
      </c>
    </row>
    <row r="161" spans="1:8" x14ac:dyDescent="0.35">
      <c r="A161" s="321" t="s">
        <v>136</v>
      </c>
      <c r="B161" s="321" t="s">
        <v>136</v>
      </c>
      <c r="C161" s="321" t="s">
        <v>2049</v>
      </c>
      <c r="D161" s="321" t="s">
        <v>1736</v>
      </c>
      <c r="E161" s="321" t="s">
        <v>1578</v>
      </c>
      <c r="F161" s="321" t="s">
        <v>553</v>
      </c>
      <c r="G161" s="321" t="s">
        <v>1207</v>
      </c>
      <c r="H161" s="321" t="s">
        <v>920</v>
      </c>
    </row>
    <row r="162" spans="1:8" x14ac:dyDescent="0.35">
      <c r="A162" s="321" t="s">
        <v>146</v>
      </c>
      <c r="B162" s="321" t="s">
        <v>146</v>
      </c>
      <c r="C162" s="321" t="s">
        <v>2050</v>
      </c>
      <c r="D162" s="321" t="s">
        <v>1737</v>
      </c>
      <c r="E162" s="321" t="s">
        <v>1443</v>
      </c>
      <c r="F162" s="321" t="s">
        <v>554</v>
      </c>
      <c r="G162" s="321" t="s">
        <v>1208</v>
      </c>
      <c r="H162" s="321" t="s">
        <v>921</v>
      </c>
    </row>
    <row r="163" spans="1:8" x14ac:dyDescent="0.35">
      <c r="A163" s="321" t="s">
        <v>150</v>
      </c>
      <c r="B163" s="321" t="s">
        <v>150</v>
      </c>
      <c r="C163" s="321" t="s">
        <v>2051</v>
      </c>
      <c r="D163" s="321" t="s">
        <v>1738</v>
      </c>
      <c r="E163" s="321" t="s">
        <v>1444</v>
      </c>
      <c r="F163" s="321" t="s">
        <v>555</v>
      </c>
      <c r="G163" s="321" t="s">
        <v>1209</v>
      </c>
      <c r="H163" s="321" t="s">
        <v>922</v>
      </c>
    </row>
    <row r="164" spans="1:8" x14ac:dyDescent="0.35">
      <c r="A164" s="321" t="s">
        <v>151</v>
      </c>
      <c r="B164" s="321" t="s">
        <v>151</v>
      </c>
      <c r="C164" s="321" t="s">
        <v>2052</v>
      </c>
      <c r="D164" s="321" t="s">
        <v>1739</v>
      </c>
      <c r="E164" s="321" t="s">
        <v>1487</v>
      </c>
      <c r="F164" s="321" t="s">
        <v>556</v>
      </c>
      <c r="G164" s="321" t="s">
        <v>1211</v>
      </c>
      <c r="H164" s="321" t="s">
        <v>923</v>
      </c>
    </row>
    <row r="165" spans="1:8" x14ac:dyDescent="0.35">
      <c r="A165" s="321" t="s">
        <v>147</v>
      </c>
      <c r="B165" s="321" t="s">
        <v>147</v>
      </c>
      <c r="C165" s="321" t="s">
        <v>2053</v>
      </c>
      <c r="D165" s="321" t="s">
        <v>1740</v>
      </c>
      <c r="E165" s="321" t="s">
        <v>1445</v>
      </c>
      <c r="F165" s="321" t="s">
        <v>557</v>
      </c>
      <c r="G165" s="321" t="s">
        <v>1212</v>
      </c>
      <c r="H165" s="321" t="s">
        <v>924</v>
      </c>
    </row>
    <row r="166" spans="1:8" x14ac:dyDescent="0.35">
      <c r="A166" s="321" t="s">
        <v>346</v>
      </c>
      <c r="B166" s="321" t="s">
        <v>346</v>
      </c>
      <c r="C166" s="321" t="s">
        <v>2054</v>
      </c>
      <c r="D166" s="321" t="s">
        <v>1663</v>
      </c>
      <c r="E166" s="321" t="s">
        <v>925</v>
      </c>
      <c r="F166" s="321" t="s">
        <v>559</v>
      </c>
      <c r="G166" s="321" t="s">
        <v>559</v>
      </c>
      <c r="H166" s="321" t="s">
        <v>925</v>
      </c>
    </row>
    <row r="167" spans="1:8" x14ac:dyDescent="0.35">
      <c r="A167" s="321" t="s">
        <v>325</v>
      </c>
      <c r="B167" s="321" t="s">
        <v>325</v>
      </c>
      <c r="C167" s="321" t="s">
        <v>2055</v>
      </c>
      <c r="D167" s="321" t="s">
        <v>1731</v>
      </c>
      <c r="E167" s="321" t="s">
        <v>926</v>
      </c>
      <c r="F167" s="321" t="s">
        <v>560</v>
      </c>
      <c r="G167" s="321" t="s">
        <v>1201</v>
      </c>
      <c r="H167" s="321" t="s">
        <v>926</v>
      </c>
    </row>
    <row r="168" spans="1:8" x14ac:dyDescent="0.35">
      <c r="A168" s="439" t="s">
        <v>366</v>
      </c>
      <c r="B168" s="439" t="s">
        <v>366</v>
      </c>
      <c r="C168" s="439" t="s">
        <v>1990</v>
      </c>
      <c r="D168" s="439" t="s">
        <v>1673</v>
      </c>
      <c r="E168" s="439" t="s">
        <v>849</v>
      </c>
      <c r="F168" s="439" t="s">
        <v>493</v>
      </c>
      <c r="G168" s="439" t="s">
        <v>849</v>
      </c>
      <c r="H168" s="439" t="s">
        <v>849</v>
      </c>
    </row>
    <row r="169" spans="1:8" x14ac:dyDescent="0.35">
      <c r="A169" s="321" t="s">
        <v>326</v>
      </c>
      <c r="B169" s="321" t="s">
        <v>326</v>
      </c>
      <c r="C169" s="321" t="s">
        <v>2056</v>
      </c>
      <c r="D169" s="321" t="s">
        <v>1741</v>
      </c>
      <c r="E169" s="321" t="s">
        <v>927</v>
      </c>
      <c r="F169" s="321" t="s">
        <v>561</v>
      </c>
      <c r="G169" s="321" t="s">
        <v>1213</v>
      </c>
      <c r="H169" s="321" t="s">
        <v>927</v>
      </c>
    </row>
    <row r="170" spans="1:8" x14ac:dyDescent="0.35">
      <c r="A170" s="321" t="s">
        <v>155</v>
      </c>
      <c r="B170" s="321" t="s">
        <v>155</v>
      </c>
      <c r="C170" s="321" t="s">
        <v>2057</v>
      </c>
      <c r="D170" s="321" t="s">
        <v>1747</v>
      </c>
      <c r="E170" s="321" t="s">
        <v>928</v>
      </c>
      <c r="F170" s="321" t="s">
        <v>562</v>
      </c>
      <c r="G170" s="321" t="s">
        <v>928</v>
      </c>
      <c r="H170" s="321" t="s">
        <v>928</v>
      </c>
    </row>
    <row r="171" spans="1:8" x14ac:dyDescent="0.35">
      <c r="A171" s="321" t="s">
        <v>156</v>
      </c>
      <c r="B171" s="321" t="s">
        <v>156</v>
      </c>
      <c r="C171" s="321" t="s">
        <v>2058</v>
      </c>
      <c r="D171" s="321" t="s">
        <v>1748</v>
      </c>
      <c r="E171" s="321" t="s">
        <v>1450</v>
      </c>
      <c r="F171" s="321" t="s">
        <v>563</v>
      </c>
      <c r="G171" s="321" t="s">
        <v>1217</v>
      </c>
      <c r="H171" s="321" t="s">
        <v>929</v>
      </c>
    </row>
    <row r="172" spans="1:8" x14ac:dyDescent="0.35">
      <c r="A172" s="321" t="s">
        <v>157</v>
      </c>
      <c r="B172" s="321" t="s">
        <v>157</v>
      </c>
      <c r="C172" s="321" t="s">
        <v>2059</v>
      </c>
      <c r="D172" s="321" t="s">
        <v>1749</v>
      </c>
      <c r="E172" s="321" t="s">
        <v>1451</v>
      </c>
      <c r="F172" s="321" t="s">
        <v>564</v>
      </c>
      <c r="G172" s="321" t="s">
        <v>1218</v>
      </c>
      <c r="H172" s="321" t="s">
        <v>930</v>
      </c>
    </row>
    <row r="173" spans="1:8" x14ac:dyDescent="0.35">
      <c r="A173" s="321" t="s">
        <v>158</v>
      </c>
      <c r="B173" s="321" t="s">
        <v>158</v>
      </c>
      <c r="C173" s="321" t="s">
        <v>2060</v>
      </c>
      <c r="D173" s="321" t="s">
        <v>1742</v>
      </c>
      <c r="E173" s="321" t="s">
        <v>1446</v>
      </c>
      <c r="F173" s="321" t="s">
        <v>565</v>
      </c>
      <c r="G173" s="321" t="s">
        <v>1214</v>
      </c>
      <c r="H173" s="321" t="s">
        <v>931</v>
      </c>
    </row>
    <row r="174" spans="1:8" x14ac:dyDescent="0.35">
      <c r="A174" s="321" t="s">
        <v>159</v>
      </c>
      <c r="B174" s="321" t="s">
        <v>159</v>
      </c>
      <c r="C174" s="321" t="s">
        <v>2061</v>
      </c>
      <c r="D174" s="321" t="s">
        <v>1743</v>
      </c>
      <c r="E174" s="321" t="s">
        <v>1447</v>
      </c>
      <c r="F174" s="321" t="s">
        <v>566</v>
      </c>
      <c r="G174" s="321" t="s">
        <v>1219</v>
      </c>
      <c r="H174" s="321" t="s">
        <v>932</v>
      </c>
    </row>
    <row r="175" spans="1:8" x14ac:dyDescent="0.35">
      <c r="A175" s="321" t="s">
        <v>160</v>
      </c>
      <c r="B175" s="321" t="s">
        <v>160</v>
      </c>
      <c r="C175" s="321" t="s">
        <v>2062</v>
      </c>
      <c r="D175" s="321" t="s">
        <v>1744</v>
      </c>
      <c r="E175" s="321" t="s">
        <v>1448</v>
      </c>
      <c r="F175" s="321" t="s">
        <v>567</v>
      </c>
      <c r="G175" s="321" t="s">
        <v>933</v>
      </c>
      <c r="H175" s="321" t="s">
        <v>933</v>
      </c>
    </row>
    <row r="176" spans="1:8" x14ac:dyDescent="0.35">
      <c r="A176" s="321" t="s">
        <v>161</v>
      </c>
      <c r="B176" s="321" t="s">
        <v>161</v>
      </c>
      <c r="C176" s="321" t="s">
        <v>2063</v>
      </c>
      <c r="D176" s="321" t="s">
        <v>1750</v>
      </c>
      <c r="E176" s="321" t="s">
        <v>934</v>
      </c>
      <c r="F176" s="321" t="s">
        <v>568</v>
      </c>
      <c r="G176" s="321" t="s">
        <v>934</v>
      </c>
      <c r="H176" s="321" t="s">
        <v>934</v>
      </c>
    </row>
    <row r="177" spans="1:8" x14ac:dyDescent="0.35">
      <c r="A177" s="321" t="s">
        <v>169</v>
      </c>
      <c r="B177" s="321" t="s">
        <v>169</v>
      </c>
      <c r="C177" s="321" t="s">
        <v>2064</v>
      </c>
      <c r="D177" s="321" t="s">
        <v>1745</v>
      </c>
      <c r="E177" s="321" t="s">
        <v>1449</v>
      </c>
      <c r="F177" s="321" t="s">
        <v>569</v>
      </c>
      <c r="G177" s="321" t="s">
        <v>1215</v>
      </c>
      <c r="H177" s="321" t="s">
        <v>935</v>
      </c>
    </row>
    <row r="178" spans="1:8" x14ac:dyDescent="0.35">
      <c r="A178" s="321" t="s">
        <v>170</v>
      </c>
      <c r="B178" s="321" t="s">
        <v>170</v>
      </c>
      <c r="C178" s="321" t="s">
        <v>2065</v>
      </c>
      <c r="D178" s="321" t="s">
        <v>1746</v>
      </c>
      <c r="E178" s="321" t="s">
        <v>1216</v>
      </c>
      <c r="F178" s="321" t="s">
        <v>570</v>
      </c>
      <c r="G178" s="321" t="s">
        <v>1216</v>
      </c>
      <c r="H178" s="321" t="s">
        <v>936</v>
      </c>
    </row>
    <row r="179" spans="1:8" x14ac:dyDescent="0.35">
      <c r="A179" s="439" t="s">
        <v>369</v>
      </c>
      <c r="B179" s="439" t="s">
        <v>369</v>
      </c>
      <c r="C179" s="439" t="s">
        <v>1936</v>
      </c>
      <c r="D179" s="439" t="s">
        <v>1614</v>
      </c>
      <c r="E179" s="439" t="s">
        <v>797</v>
      </c>
      <c r="F179" s="439" t="s">
        <v>437</v>
      </c>
      <c r="G179" s="439" t="s">
        <v>797</v>
      </c>
      <c r="H179" s="439" t="s">
        <v>797</v>
      </c>
    </row>
    <row r="180" spans="1:8" x14ac:dyDescent="0.35">
      <c r="A180" s="321" t="s">
        <v>327</v>
      </c>
      <c r="B180" s="321" t="s">
        <v>327</v>
      </c>
      <c r="C180" s="321" t="s">
        <v>2066</v>
      </c>
      <c r="D180" s="321" t="s">
        <v>1751</v>
      </c>
      <c r="E180" s="321" t="s">
        <v>937</v>
      </c>
      <c r="F180" s="321" t="s">
        <v>571</v>
      </c>
      <c r="G180" s="321" t="s">
        <v>1220</v>
      </c>
      <c r="H180" s="321" t="s">
        <v>937</v>
      </c>
    </row>
    <row r="181" spans="1:8" x14ac:dyDescent="0.35">
      <c r="A181" s="321" t="s">
        <v>165</v>
      </c>
      <c r="B181" s="321" t="s">
        <v>165</v>
      </c>
      <c r="C181" s="321" t="s">
        <v>2067</v>
      </c>
      <c r="D181" s="321" t="s">
        <v>1752</v>
      </c>
      <c r="E181" s="321" t="s">
        <v>1452</v>
      </c>
      <c r="F181" s="321" t="s">
        <v>572</v>
      </c>
      <c r="G181" s="321" t="s">
        <v>1221</v>
      </c>
      <c r="H181" s="321" t="s">
        <v>938</v>
      </c>
    </row>
    <row r="182" spans="1:8" x14ac:dyDescent="0.35">
      <c r="A182" s="321" t="s">
        <v>166</v>
      </c>
      <c r="B182" s="321" t="s">
        <v>166</v>
      </c>
      <c r="C182" s="321" t="s">
        <v>2068</v>
      </c>
      <c r="D182" s="321" t="s">
        <v>1753</v>
      </c>
      <c r="E182" s="321" t="s">
        <v>939</v>
      </c>
      <c r="F182" s="321" t="s">
        <v>573</v>
      </c>
      <c r="G182" s="321" t="s">
        <v>1222</v>
      </c>
      <c r="H182" s="321" t="s">
        <v>939</v>
      </c>
    </row>
    <row r="183" spans="1:8" x14ac:dyDescent="0.35">
      <c r="A183" s="321" t="s">
        <v>168</v>
      </c>
      <c r="B183" s="321" t="s">
        <v>168</v>
      </c>
      <c r="C183" s="321" t="s">
        <v>2069</v>
      </c>
      <c r="D183" s="321" t="s">
        <v>1754</v>
      </c>
      <c r="E183" s="321" t="s">
        <v>1453</v>
      </c>
      <c r="F183" s="321" t="s">
        <v>574</v>
      </c>
      <c r="G183" s="321" t="s">
        <v>1223</v>
      </c>
      <c r="H183" s="321" t="s">
        <v>940</v>
      </c>
    </row>
    <row r="184" spans="1:8" x14ac:dyDescent="0.35">
      <c r="A184" s="321" t="s">
        <v>167</v>
      </c>
      <c r="B184" s="321" t="s">
        <v>167</v>
      </c>
      <c r="C184" s="321" t="s">
        <v>2070</v>
      </c>
      <c r="D184" s="321" t="s">
        <v>1757</v>
      </c>
      <c r="E184" s="321" t="s">
        <v>1456</v>
      </c>
      <c r="F184" s="321" t="s">
        <v>575</v>
      </c>
      <c r="G184" s="321" t="s">
        <v>941</v>
      </c>
      <c r="H184" s="321" t="s">
        <v>941</v>
      </c>
    </row>
    <row r="185" spans="1:8" x14ac:dyDescent="0.35">
      <c r="A185" s="321" t="s">
        <v>162</v>
      </c>
      <c r="B185" s="321" t="s">
        <v>162</v>
      </c>
      <c r="C185" s="321" t="s">
        <v>2071</v>
      </c>
      <c r="D185" s="321" t="s">
        <v>1758</v>
      </c>
      <c r="E185" s="321" t="s">
        <v>942</v>
      </c>
      <c r="F185" s="321" t="s">
        <v>576</v>
      </c>
      <c r="G185" s="321" t="s">
        <v>1224</v>
      </c>
      <c r="H185" s="321" t="s">
        <v>942</v>
      </c>
    </row>
    <row r="186" spans="1:8" x14ac:dyDescent="0.35">
      <c r="A186" s="321" t="s">
        <v>163</v>
      </c>
      <c r="B186" s="321" t="s">
        <v>163</v>
      </c>
      <c r="C186" s="321" t="s">
        <v>2072</v>
      </c>
      <c r="D186" s="321" t="s">
        <v>1759</v>
      </c>
      <c r="E186" s="321" t="s">
        <v>1457</v>
      </c>
      <c r="F186" s="321" t="s">
        <v>578</v>
      </c>
      <c r="G186" s="321" t="s">
        <v>943</v>
      </c>
      <c r="H186" s="321" t="s">
        <v>943</v>
      </c>
    </row>
    <row r="187" spans="1:8" x14ac:dyDescent="0.35">
      <c r="A187" s="321" t="s">
        <v>312</v>
      </c>
      <c r="B187" s="321" t="s">
        <v>312</v>
      </c>
      <c r="C187" s="321" t="s">
        <v>2073</v>
      </c>
      <c r="D187" s="321" t="s">
        <v>2346</v>
      </c>
      <c r="E187" s="321" t="s">
        <v>1225</v>
      </c>
      <c r="F187" s="321" t="s">
        <v>579</v>
      </c>
      <c r="G187" s="321" t="s">
        <v>1225</v>
      </c>
      <c r="H187" s="321" t="s">
        <v>944</v>
      </c>
    </row>
    <row r="188" spans="1:8" x14ac:dyDescent="0.35">
      <c r="A188" s="321" t="s">
        <v>171</v>
      </c>
      <c r="B188" s="321" t="s">
        <v>171</v>
      </c>
      <c r="C188" s="321" t="s">
        <v>2074</v>
      </c>
      <c r="D188" s="321" t="s">
        <v>1760</v>
      </c>
      <c r="E188" s="321" t="s">
        <v>1458</v>
      </c>
      <c r="F188" s="321" t="s">
        <v>580</v>
      </c>
      <c r="G188" s="321" t="s">
        <v>945</v>
      </c>
      <c r="H188" s="321" t="s">
        <v>945</v>
      </c>
    </row>
    <row r="189" spans="1:8" x14ac:dyDescent="0.35">
      <c r="A189" s="321" t="s">
        <v>172</v>
      </c>
      <c r="B189" s="321" t="s">
        <v>172</v>
      </c>
      <c r="C189" s="321" t="s">
        <v>2075</v>
      </c>
      <c r="D189" s="321" t="s">
        <v>1755</v>
      </c>
      <c r="E189" s="321" t="s">
        <v>1454</v>
      </c>
      <c r="F189" s="321" t="s">
        <v>581</v>
      </c>
      <c r="G189" s="321" t="s">
        <v>1226</v>
      </c>
      <c r="H189" s="321" t="s">
        <v>946</v>
      </c>
    </row>
    <row r="190" spans="1:8" x14ac:dyDescent="0.35">
      <c r="A190" s="321" t="s">
        <v>173</v>
      </c>
      <c r="B190" s="321" t="s">
        <v>173</v>
      </c>
      <c r="C190" s="321" t="s">
        <v>2076</v>
      </c>
      <c r="D190" s="321" t="s">
        <v>1756</v>
      </c>
      <c r="E190" s="321" t="s">
        <v>1455</v>
      </c>
      <c r="F190" s="321" t="s">
        <v>582</v>
      </c>
      <c r="G190" s="321" t="s">
        <v>947</v>
      </c>
      <c r="H190" s="321" t="s">
        <v>947</v>
      </c>
    </row>
    <row r="191" spans="1:8" x14ac:dyDescent="0.35">
      <c r="A191" s="321" t="s">
        <v>174</v>
      </c>
      <c r="B191" s="321" t="s">
        <v>174</v>
      </c>
      <c r="C191" s="321" t="s">
        <v>2077</v>
      </c>
      <c r="D191" s="321" t="s">
        <v>1761</v>
      </c>
      <c r="E191" s="321" t="s">
        <v>1459</v>
      </c>
      <c r="F191" s="321" t="s">
        <v>583</v>
      </c>
      <c r="G191" s="321" t="s">
        <v>948</v>
      </c>
      <c r="H191" s="321" t="s">
        <v>948</v>
      </c>
    </row>
    <row r="192" spans="1:8" x14ac:dyDescent="0.35">
      <c r="A192" s="321" t="s">
        <v>175</v>
      </c>
      <c r="B192" s="321" t="s">
        <v>175</v>
      </c>
      <c r="C192" s="321" t="s">
        <v>2078</v>
      </c>
      <c r="D192" s="321" t="s">
        <v>1762</v>
      </c>
      <c r="E192" s="321" t="s">
        <v>1460</v>
      </c>
      <c r="F192" s="321" t="s">
        <v>584</v>
      </c>
      <c r="G192" s="321" t="s">
        <v>949</v>
      </c>
      <c r="H192" s="321" t="s">
        <v>949</v>
      </c>
    </row>
    <row r="193" spans="1:8" x14ac:dyDescent="0.35">
      <c r="A193" s="321" t="s">
        <v>321</v>
      </c>
      <c r="B193" s="321" t="s">
        <v>321</v>
      </c>
      <c r="C193" s="321" t="s">
        <v>2079</v>
      </c>
      <c r="D193" s="321" t="s">
        <v>1763</v>
      </c>
      <c r="E193" s="321" t="s">
        <v>1227</v>
      </c>
      <c r="F193" s="321" t="s">
        <v>585</v>
      </c>
      <c r="G193" s="321" t="s">
        <v>1227</v>
      </c>
      <c r="H193" s="321" t="s">
        <v>1227</v>
      </c>
    </row>
    <row r="194" spans="1:8" x14ac:dyDescent="0.35">
      <c r="A194" s="438" t="s">
        <v>379</v>
      </c>
      <c r="B194" s="438" t="s">
        <v>379</v>
      </c>
      <c r="C194" s="438" t="s">
        <v>2080</v>
      </c>
      <c r="D194" s="438" t="s">
        <v>1764</v>
      </c>
      <c r="E194" s="438" t="s">
        <v>586</v>
      </c>
      <c r="F194" s="438" t="s">
        <v>586</v>
      </c>
      <c r="G194" s="438" t="s">
        <v>586</v>
      </c>
      <c r="H194" s="438" t="s">
        <v>586</v>
      </c>
    </row>
    <row r="195" spans="1:8" x14ac:dyDescent="0.35">
      <c r="A195" s="321" t="s">
        <v>328</v>
      </c>
      <c r="B195" s="321" t="s">
        <v>328</v>
      </c>
      <c r="C195" s="321" t="s">
        <v>2081</v>
      </c>
      <c r="D195" s="321" t="s">
        <v>1765</v>
      </c>
      <c r="E195" s="321" t="s">
        <v>1461</v>
      </c>
      <c r="F195" s="321" t="s">
        <v>587</v>
      </c>
      <c r="G195" s="321" t="s">
        <v>1228</v>
      </c>
      <c r="H195" s="321" t="s">
        <v>950</v>
      </c>
    </row>
    <row r="196" spans="1:8" x14ac:dyDescent="0.35">
      <c r="A196" s="321" t="s">
        <v>176</v>
      </c>
      <c r="B196" s="321" t="s">
        <v>176</v>
      </c>
      <c r="C196" s="321" t="s">
        <v>2082</v>
      </c>
      <c r="D196" s="321" t="s">
        <v>1777</v>
      </c>
      <c r="E196" s="321" t="s">
        <v>1471</v>
      </c>
      <c r="F196" s="321" t="s">
        <v>588</v>
      </c>
      <c r="G196" s="321" t="s">
        <v>1239</v>
      </c>
      <c r="H196" s="321" t="s">
        <v>952</v>
      </c>
    </row>
    <row r="197" spans="1:8" x14ac:dyDescent="0.35">
      <c r="A197" s="321" t="s">
        <v>177</v>
      </c>
      <c r="B197" s="321" t="s">
        <v>177</v>
      </c>
      <c r="C197" s="321" t="s">
        <v>2083</v>
      </c>
      <c r="D197" s="321" t="s">
        <v>1766</v>
      </c>
      <c r="E197" s="321" t="s">
        <v>1462</v>
      </c>
      <c r="F197" s="321" t="s">
        <v>589</v>
      </c>
      <c r="G197" s="321" t="s">
        <v>1229</v>
      </c>
      <c r="H197" s="321" t="s">
        <v>951</v>
      </c>
    </row>
    <row r="198" spans="1:8" x14ac:dyDescent="0.35">
      <c r="A198" s="321" t="s">
        <v>751</v>
      </c>
      <c r="B198" s="321" t="s">
        <v>751</v>
      </c>
      <c r="C198" s="321" t="s">
        <v>2084</v>
      </c>
      <c r="D198" s="321" t="s">
        <v>1767</v>
      </c>
      <c r="E198" s="321" t="s">
        <v>1463</v>
      </c>
      <c r="F198" s="321" t="s">
        <v>590</v>
      </c>
      <c r="G198" s="321" t="s">
        <v>1230</v>
      </c>
      <c r="H198" s="321" t="s">
        <v>958</v>
      </c>
    </row>
    <row r="199" spans="1:8" x14ac:dyDescent="0.35">
      <c r="A199" s="321" t="s">
        <v>178</v>
      </c>
      <c r="B199" s="321" t="s">
        <v>178</v>
      </c>
      <c r="C199" s="321" t="s">
        <v>2085</v>
      </c>
      <c r="D199" s="321" t="s">
        <v>1768</v>
      </c>
      <c r="E199" s="321" t="s">
        <v>1464</v>
      </c>
      <c r="F199" s="321" t="s">
        <v>591</v>
      </c>
      <c r="G199" s="321" t="s">
        <v>1231</v>
      </c>
      <c r="H199" s="321" t="s">
        <v>956</v>
      </c>
    </row>
    <row r="200" spans="1:8" x14ac:dyDescent="0.35">
      <c r="A200" s="321" t="s">
        <v>329</v>
      </c>
      <c r="B200" s="321" t="s">
        <v>329</v>
      </c>
      <c r="C200" s="321" t="s">
        <v>2086</v>
      </c>
      <c r="D200" s="321" t="s">
        <v>1769</v>
      </c>
      <c r="E200" s="321" t="s">
        <v>1465</v>
      </c>
      <c r="F200" s="321" t="s">
        <v>592</v>
      </c>
      <c r="G200" s="321" t="s">
        <v>1232</v>
      </c>
      <c r="H200" s="321" t="s">
        <v>953</v>
      </c>
    </row>
    <row r="201" spans="1:8" x14ac:dyDescent="0.35">
      <c r="A201" s="321" t="s">
        <v>179</v>
      </c>
      <c r="B201" s="321" t="s">
        <v>179</v>
      </c>
      <c r="C201" s="321" t="s">
        <v>2087</v>
      </c>
      <c r="D201" s="321" t="s">
        <v>1770</v>
      </c>
      <c r="E201" s="321" t="s">
        <v>1472</v>
      </c>
      <c r="F201" s="321" t="s">
        <v>593</v>
      </c>
      <c r="G201" s="321" t="s">
        <v>1233</v>
      </c>
      <c r="H201" s="321" t="s">
        <v>954</v>
      </c>
    </row>
    <row r="202" spans="1:8" x14ac:dyDescent="0.35">
      <c r="A202" s="321" t="s">
        <v>180</v>
      </c>
      <c r="B202" s="321" t="s">
        <v>180</v>
      </c>
      <c r="C202" s="321" t="s">
        <v>2088</v>
      </c>
      <c r="D202" s="321" t="s">
        <v>1771</v>
      </c>
      <c r="E202" s="321" t="s">
        <v>1466</v>
      </c>
      <c r="F202" s="321" t="s">
        <v>594</v>
      </c>
      <c r="G202" s="321" t="s">
        <v>1234</v>
      </c>
      <c r="H202" s="321" t="s">
        <v>955</v>
      </c>
    </row>
    <row r="203" spans="1:8" x14ac:dyDescent="0.35">
      <c r="A203" s="321" t="s">
        <v>391</v>
      </c>
      <c r="B203" s="321" t="s">
        <v>391</v>
      </c>
      <c r="C203" s="321" t="s">
        <v>2089</v>
      </c>
      <c r="D203" s="321" t="s">
        <v>1772</v>
      </c>
      <c r="E203" s="321" t="s">
        <v>1467</v>
      </c>
      <c r="F203" s="321" t="s">
        <v>595</v>
      </c>
      <c r="G203" s="321" t="s">
        <v>1235</v>
      </c>
      <c r="H203" s="321" t="s">
        <v>957</v>
      </c>
    </row>
    <row r="204" spans="1:8" x14ac:dyDescent="0.35">
      <c r="A204" s="321" t="s">
        <v>181</v>
      </c>
      <c r="B204" s="321" t="s">
        <v>181</v>
      </c>
      <c r="C204" s="321" t="s">
        <v>2090</v>
      </c>
      <c r="D204" s="321" t="s">
        <v>2347</v>
      </c>
      <c r="E204" s="321" t="s">
        <v>1468</v>
      </c>
      <c r="F204" s="321" t="s">
        <v>596</v>
      </c>
      <c r="G204" s="321" t="s">
        <v>959</v>
      </c>
      <c r="H204" s="321" t="s">
        <v>959</v>
      </c>
    </row>
    <row r="205" spans="1:8" x14ac:dyDescent="0.35">
      <c r="A205" s="321" t="s">
        <v>392</v>
      </c>
      <c r="B205" s="321" t="s">
        <v>392</v>
      </c>
      <c r="C205" s="321" t="s">
        <v>2091</v>
      </c>
      <c r="D205" s="321" t="s">
        <v>1773</v>
      </c>
      <c r="E205" s="321" t="s">
        <v>1469</v>
      </c>
      <c r="F205" s="321" t="s">
        <v>597</v>
      </c>
      <c r="G205" s="321" t="s">
        <v>1236</v>
      </c>
      <c r="H205" s="321" t="s">
        <v>960</v>
      </c>
    </row>
    <row r="206" spans="1:8" ht="26" x14ac:dyDescent="0.35">
      <c r="A206" s="440" t="s">
        <v>765</v>
      </c>
      <c r="B206" s="440" t="s">
        <v>765</v>
      </c>
      <c r="C206" s="440" t="s">
        <v>2092</v>
      </c>
      <c r="D206" s="440" t="s">
        <v>1774</v>
      </c>
      <c r="E206" s="440" t="s">
        <v>1473</v>
      </c>
      <c r="F206" s="440" t="s">
        <v>764</v>
      </c>
      <c r="G206" s="440" t="s">
        <v>1240</v>
      </c>
      <c r="H206" s="440" t="s">
        <v>961</v>
      </c>
    </row>
    <row r="207" spans="1:8" x14ac:dyDescent="0.35">
      <c r="A207" s="440" t="s">
        <v>241</v>
      </c>
      <c r="B207" s="440" t="s">
        <v>241</v>
      </c>
      <c r="C207" s="440" t="s">
        <v>2093</v>
      </c>
      <c r="D207" s="440" t="s">
        <v>1778</v>
      </c>
      <c r="E207" s="440" t="s">
        <v>1241</v>
      </c>
      <c r="F207" s="440" t="s">
        <v>598</v>
      </c>
      <c r="G207" s="440" t="s">
        <v>1241</v>
      </c>
      <c r="H207" s="440" t="s">
        <v>962</v>
      </c>
    </row>
    <row r="208" spans="1:8" x14ac:dyDescent="0.35">
      <c r="A208" s="440" t="s">
        <v>242</v>
      </c>
      <c r="B208" s="440" t="s">
        <v>242</v>
      </c>
      <c r="C208" s="440" t="s">
        <v>2094</v>
      </c>
      <c r="D208" s="440" t="s">
        <v>1779</v>
      </c>
      <c r="E208" s="440" t="s">
        <v>1474</v>
      </c>
      <c r="F208" s="440" t="s">
        <v>599</v>
      </c>
      <c r="G208" s="440" t="s">
        <v>963</v>
      </c>
      <c r="H208" s="440" t="s">
        <v>963</v>
      </c>
    </row>
    <row r="209" spans="1:8" x14ac:dyDescent="0.35">
      <c r="A209" s="440" t="s">
        <v>182</v>
      </c>
      <c r="B209" s="440" t="s">
        <v>182</v>
      </c>
      <c r="C209" s="440" t="s">
        <v>2038</v>
      </c>
      <c r="D209" s="440" t="s">
        <v>1725</v>
      </c>
      <c r="E209" s="440" t="s">
        <v>1435</v>
      </c>
      <c r="F209" s="440" t="s">
        <v>543</v>
      </c>
      <c r="G209" s="440" t="s">
        <v>1242</v>
      </c>
      <c r="H209" s="440" t="s">
        <v>909</v>
      </c>
    </row>
    <row r="210" spans="1:8" x14ac:dyDescent="0.35">
      <c r="A210" s="440" t="s">
        <v>183</v>
      </c>
      <c r="B210" s="440" t="s">
        <v>183</v>
      </c>
      <c r="C210" s="440" t="s">
        <v>2095</v>
      </c>
      <c r="D210" s="440" t="s">
        <v>1780</v>
      </c>
      <c r="E210" s="440" t="s">
        <v>1475</v>
      </c>
      <c r="F210" s="440" t="s">
        <v>600</v>
      </c>
      <c r="G210" s="440" t="s">
        <v>964</v>
      </c>
      <c r="H210" s="440" t="s">
        <v>964</v>
      </c>
    </row>
    <row r="211" spans="1:8" x14ac:dyDescent="0.35">
      <c r="A211" s="321" t="s">
        <v>330</v>
      </c>
      <c r="B211" s="321" t="s">
        <v>330</v>
      </c>
      <c r="C211" s="321" t="s">
        <v>2096</v>
      </c>
      <c r="D211" s="321" t="s">
        <v>1775</v>
      </c>
      <c r="E211" s="321" t="s">
        <v>965</v>
      </c>
      <c r="F211" s="321" t="s">
        <v>601</v>
      </c>
      <c r="G211" s="321" t="s">
        <v>1237</v>
      </c>
      <c r="H211" s="321" t="s">
        <v>965</v>
      </c>
    </row>
    <row r="212" spans="1:8" x14ac:dyDescent="0.35">
      <c r="A212" s="321" t="s">
        <v>184</v>
      </c>
      <c r="B212" s="321" t="s">
        <v>184</v>
      </c>
      <c r="C212" s="321" t="s">
        <v>2097</v>
      </c>
      <c r="D212" s="321" t="s">
        <v>1781</v>
      </c>
      <c r="E212" s="321" t="s">
        <v>1476</v>
      </c>
      <c r="F212" s="321" t="s">
        <v>602</v>
      </c>
      <c r="G212" s="321" t="s">
        <v>966</v>
      </c>
      <c r="H212" s="321" t="s">
        <v>966</v>
      </c>
    </row>
    <row r="213" spans="1:8" x14ac:dyDescent="0.35">
      <c r="A213" s="321" t="s">
        <v>185</v>
      </c>
      <c r="B213" s="321" t="s">
        <v>185</v>
      </c>
      <c r="C213" s="321" t="s">
        <v>2098</v>
      </c>
      <c r="D213" s="321" t="s">
        <v>1782</v>
      </c>
      <c r="E213" s="321" t="s">
        <v>967</v>
      </c>
      <c r="F213" s="321" t="s">
        <v>603</v>
      </c>
      <c r="G213" s="321" t="s">
        <v>967</v>
      </c>
      <c r="H213" s="321" t="s">
        <v>967</v>
      </c>
    </row>
    <row r="214" spans="1:8" x14ac:dyDescent="0.35">
      <c r="A214" s="321" t="s">
        <v>393</v>
      </c>
      <c r="B214" s="321" t="s">
        <v>393</v>
      </c>
      <c r="C214" s="321" t="s">
        <v>2099</v>
      </c>
      <c r="D214" s="321" t="s">
        <v>1776</v>
      </c>
      <c r="E214" s="321" t="s">
        <v>1470</v>
      </c>
      <c r="F214" s="321" t="s">
        <v>604</v>
      </c>
      <c r="G214" s="321" t="s">
        <v>1238</v>
      </c>
      <c r="H214" s="321" t="s">
        <v>968</v>
      </c>
    </row>
    <row r="215" spans="1:8" x14ac:dyDescent="0.35">
      <c r="A215" s="438" t="s">
        <v>402</v>
      </c>
      <c r="B215" s="438" t="s">
        <v>402</v>
      </c>
      <c r="C215" s="438" t="s">
        <v>2100</v>
      </c>
      <c r="D215" s="438" t="s">
        <v>2291</v>
      </c>
      <c r="E215" s="438" t="s">
        <v>1477</v>
      </c>
      <c r="F215" s="438" t="s">
        <v>605</v>
      </c>
      <c r="G215" s="438" t="s">
        <v>1243</v>
      </c>
      <c r="H215" s="438" t="s">
        <v>969</v>
      </c>
    </row>
    <row r="216" spans="1:8" x14ac:dyDescent="0.35">
      <c r="A216" s="321" t="s">
        <v>331</v>
      </c>
      <c r="B216" s="321" t="s">
        <v>331</v>
      </c>
      <c r="C216" s="321" t="s">
        <v>2101</v>
      </c>
      <c r="D216" s="321" t="s">
        <v>1783</v>
      </c>
      <c r="E216" s="321" t="s">
        <v>1478</v>
      </c>
      <c r="F216" s="321" t="s">
        <v>606</v>
      </c>
      <c r="G216" s="321" t="s">
        <v>1271</v>
      </c>
      <c r="H216" s="321" t="s">
        <v>970</v>
      </c>
    </row>
    <row r="217" spans="1:8" x14ac:dyDescent="0.35">
      <c r="A217" s="321" t="s">
        <v>188</v>
      </c>
      <c r="B217" s="321" t="s">
        <v>188</v>
      </c>
      <c r="C217" s="321" t="s">
        <v>2102</v>
      </c>
      <c r="D217" s="321" t="s">
        <v>1812</v>
      </c>
      <c r="E217" s="321" t="s">
        <v>1506</v>
      </c>
      <c r="F217" s="321" t="s">
        <v>607</v>
      </c>
      <c r="G217" s="321" t="s">
        <v>1272</v>
      </c>
      <c r="H217" s="321" t="s">
        <v>971</v>
      </c>
    </row>
    <row r="218" spans="1:8" x14ac:dyDescent="0.35">
      <c r="A218" s="321" t="s">
        <v>189</v>
      </c>
      <c r="B218" s="321" t="s">
        <v>189</v>
      </c>
      <c r="C218" s="321" t="s">
        <v>2103</v>
      </c>
      <c r="D218" s="321" t="s">
        <v>1784</v>
      </c>
      <c r="E218" s="321" t="s">
        <v>1479</v>
      </c>
      <c r="F218" s="321" t="s">
        <v>608</v>
      </c>
      <c r="G218" s="321" t="s">
        <v>1244</v>
      </c>
      <c r="H218" s="321" t="s">
        <v>972</v>
      </c>
    </row>
    <row r="219" spans="1:8" x14ac:dyDescent="0.35">
      <c r="A219" s="321" t="s">
        <v>394</v>
      </c>
      <c r="B219" s="321" t="s">
        <v>394</v>
      </c>
      <c r="C219" s="321" t="s">
        <v>2104</v>
      </c>
      <c r="D219" s="321" t="s">
        <v>1785</v>
      </c>
      <c r="E219" s="321" t="s">
        <v>1480</v>
      </c>
      <c r="F219" s="321" t="s">
        <v>609</v>
      </c>
      <c r="G219" s="321" t="s">
        <v>1245</v>
      </c>
      <c r="H219" s="321" t="s">
        <v>973</v>
      </c>
    </row>
    <row r="220" spans="1:8" x14ac:dyDescent="0.35">
      <c r="A220" s="321" t="s">
        <v>190</v>
      </c>
      <c r="B220" s="321" t="s">
        <v>190</v>
      </c>
      <c r="C220" s="321" t="s">
        <v>2105</v>
      </c>
      <c r="D220" s="321" t="s">
        <v>1786</v>
      </c>
      <c r="E220" s="321" t="s">
        <v>1481</v>
      </c>
      <c r="F220" s="321" t="s">
        <v>610</v>
      </c>
      <c r="G220" s="321" t="s">
        <v>1273</v>
      </c>
      <c r="H220" s="321" t="s">
        <v>974</v>
      </c>
    </row>
    <row r="221" spans="1:8" x14ac:dyDescent="0.35">
      <c r="A221" s="321" t="s">
        <v>395</v>
      </c>
      <c r="B221" s="321" t="s">
        <v>395</v>
      </c>
      <c r="C221" s="321" t="s">
        <v>2106</v>
      </c>
      <c r="D221" s="321" t="s">
        <v>1787</v>
      </c>
      <c r="E221" s="321" t="s">
        <v>1482</v>
      </c>
      <c r="F221" s="321" t="s">
        <v>611</v>
      </c>
      <c r="G221" s="321" t="s">
        <v>1246</v>
      </c>
      <c r="H221" s="321" t="s">
        <v>975</v>
      </c>
    </row>
    <row r="222" spans="1:8" x14ac:dyDescent="0.35">
      <c r="A222" s="321" t="s">
        <v>355</v>
      </c>
      <c r="B222" s="321" t="s">
        <v>355</v>
      </c>
      <c r="C222" s="321" t="s">
        <v>2107</v>
      </c>
      <c r="D222" s="321" t="s">
        <v>1788</v>
      </c>
      <c r="E222" s="321" t="s">
        <v>1483</v>
      </c>
      <c r="F222" s="321" t="s">
        <v>612</v>
      </c>
      <c r="G222" s="321" t="s">
        <v>1247</v>
      </c>
      <c r="H222" s="321" t="s">
        <v>976</v>
      </c>
    </row>
    <row r="223" spans="1:8" x14ac:dyDescent="0.35">
      <c r="A223" s="321" t="s">
        <v>191</v>
      </c>
      <c r="B223" s="321" t="s">
        <v>191</v>
      </c>
      <c r="C223" s="321" t="s">
        <v>2108</v>
      </c>
      <c r="D223" s="321" t="s">
        <v>1813</v>
      </c>
      <c r="E223" s="321" t="s">
        <v>1507</v>
      </c>
      <c r="F223" s="321" t="s">
        <v>613</v>
      </c>
      <c r="G223" s="321" t="s">
        <v>1274</v>
      </c>
      <c r="H223" s="321" t="s">
        <v>977</v>
      </c>
    </row>
    <row r="224" spans="1:8" x14ac:dyDescent="0.35">
      <c r="A224" s="321" t="s">
        <v>192</v>
      </c>
      <c r="B224" s="321" t="s">
        <v>192</v>
      </c>
      <c r="C224" s="321" t="s">
        <v>2109</v>
      </c>
      <c r="D224" s="321" t="s">
        <v>1814</v>
      </c>
      <c r="E224" s="321" t="s">
        <v>1508</v>
      </c>
      <c r="F224" s="321" t="s">
        <v>614</v>
      </c>
      <c r="G224" s="321" t="s">
        <v>978</v>
      </c>
      <c r="H224" s="321" t="s">
        <v>978</v>
      </c>
    </row>
    <row r="225" spans="1:8" x14ac:dyDescent="0.35">
      <c r="A225" s="321" t="s">
        <v>193</v>
      </c>
      <c r="B225" s="321" t="s">
        <v>193</v>
      </c>
      <c r="C225" s="321" t="s">
        <v>2110</v>
      </c>
      <c r="D225" s="321" t="s">
        <v>1815</v>
      </c>
      <c r="E225" s="321" t="s">
        <v>1509</v>
      </c>
      <c r="F225" s="321" t="s">
        <v>615</v>
      </c>
      <c r="G225" s="321" t="s">
        <v>1275</v>
      </c>
      <c r="H225" s="321" t="s">
        <v>979</v>
      </c>
    </row>
    <row r="226" spans="1:8" x14ac:dyDescent="0.35">
      <c r="A226" s="321" t="s">
        <v>275</v>
      </c>
      <c r="B226" s="321" t="s">
        <v>275</v>
      </c>
      <c r="C226" s="321" t="s">
        <v>2111</v>
      </c>
      <c r="D226" s="321" t="s">
        <v>1789</v>
      </c>
      <c r="E226" s="321" t="s">
        <v>1484</v>
      </c>
      <c r="F226" s="321" t="s">
        <v>616</v>
      </c>
      <c r="G226" s="321" t="s">
        <v>1248</v>
      </c>
      <c r="H226" s="321" t="s">
        <v>982</v>
      </c>
    </row>
    <row r="227" spans="1:8" x14ac:dyDescent="0.35">
      <c r="A227" s="321" t="s">
        <v>356</v>
      </c>
      <c r="B227" s="321" t="s">
        <v>356</v>
      </c>
      <c r="C227" s="321" t="s">
        <v>2112</v>
      </c>
      <c r="D227" s="321" t="s">
        <v>1790</v>
      </c>
      <c r="E227" s="321" t="s">
        <v>1485</v>
      </c>
      <c r="F227" s="321" t="s">
        <v>617</v>
      </c>
      <c r="G227" s="321" t="s">
        <v>1249</v>
      </c>
      <c r="H227" s="321" t="s">
        <v>980</v>
      </c>
    </row>
    <row r="228" spans="1:8" x14ac:dyDescent="0.35">
      <c r="A228" s="321" t="s">
        <v>333</v>
      </c>
      <c r="B228" s="321" t="s">
        <v>333</v>
      </c>
      <c r="C228" s="321" t="s">
        <v>2113</v>
      </c>
      <c r="D228" s="321" t="s">
        <v>1791</v>
      </c>
      <c r="E228" s="321" t="s">
        <v>1250</v>
      </c>
      <c r="F228" s="321" t="s">
        <v>618</v>
      </c>
      <c r="G228" s="321" t="s">
        <v>1250</v>
      </c>
      <c r="H228" s="321" t="s">
        <v>981</v>
      </c>
    </row>
    <row r="229" spans="1:8" x14ac:dyDescent="0.35">
      <c r="A229" s="321" t="s">
        <v>17</v>
      </c>
      <c r="B229" s="321" t="s">
        <v>17</v>
      </c>
      <c r="C229" s="321" t="s">
        <v>1931</v>
      </c>
      <c r="D229" s="321" t="s">
        <v>1609</v>
      </c>
      <c r="E229" s="321" t="s">
        <v>792</v>
      </c>
      <c r="F229" s="321" t="s">
        <v>432</v>
      </c>
      <c r="G229" s="321" t="s">
        <v>792</v>
      </c>
      <c r="H229" s="321" t="s">
        <v>792</v>
      </c>
    </row>
    <row r="230" spans="1:8" x14ac:dyDescent="0.35">
      <c r="A230" s="321" t="s">
        <v>334</v>
      </c>
      <c r="B230" s="321" t="s">
        <v>334</v>
      </c>
      <c r="C230" s="321" t="s">
        <v>2114</v>
      </c>
      <c r="D230" s="321" t="s">
        <v>1611</v>
      </c>
      <c r="E230" s="321" t="s">
        <v>1369</v>
      </c>
      <c r="F230" s="321" t="s">
        <v>434</v>
      </c>
      <c r="G230" s="321" t="s">
        <v>1125</v>
      </c>
      <c r="H230" s="321" t="s">
        <v>794</v>
      </c>
    </row>
    <row r="231" spans="1:8" x14ac:dyDescent="0.35">
      <c r="A231" s="321" t="s">
        <v>194</v>
      </c>
      <c r="B231" s="321" t="s">
        <v>194</v>
      </c>
      <c r="C231" s="321" t="s">
        <v>2115</v>
      </c>
      <c r="D231" s="321" t="s">
        <v>1792</v>
      </c>
      <c r="E231" s="321" t="s">
        <v>1486</v>
      </c>
      <c r="F231" s="321" t="s">
        <v>619</v>
      </c>
      <c r="G231" s="321" t="s">
        <v>1251</v>
      </c>
      <c r="H231" s="321" t="s">
        <v>983</v>
      </c>
    </row>
    <row r="232" spans="1:8" x14ac:dyDescent="0.35">
      <c r="A232" s="321" t="s">
        <v>195</v>
      </c>
      <c r="B232" s="321" t="s">
        <v>195</v>
      </c>
      <c r="C232" s="321" t="s">
        <v>2116</v>
      </c>
      <c r="D232" s="321" t="s">
        <v>984</v>
      </c>
      <c r="E232" s="321" t="s">
        <v>984</v>
      </c>
      <c r="F232" s="321" t="s">
        <v>620</v>
      </c>
      <c r="G232" s="321" t="s">
        <v>1252</v>
      </c>
      <c r="H232" s="321" t="s">
        <v>984</v>
      </c>
    </row>
    <row r="233" spans="1:8" x14ac:dyDescent="0.35">
      <c r="A233" s="321" t="s">
        <v>196</v>
      </c>
      <c r="B233" s="321" t="s">
        <v>196</v>
      </c>
      <c r="C233" s="321" t="s">
        <v>2117</v>
      </c>
      <c r="D233" s="321" t="s">
        <v>985</v>
      </c>
      <c r="E233" s="321" t="s">
        <v>985</v>
      </c>
      <c r="F233" s="321" t="s">
        <v>621</v>
      </c>
      <c r="G233" s="321" t="s">
        <v>1276</v>
      </c>
      <c r="H233" s="321" t="s">
        <v>985</v>
      </c>
    </row>
    <row r="234" spans="1:8" x14ac:dyDescent="0.35">
      <c r="A234" s="321" t="s">
        <v>197</v>
      </c>
      <c r="B234" s="321" t="s">
        <v>197</v>
      </c>
      <c r="C234" s="321" t="s">
        <v>2118</v>
      </c>
      <c r="D234" s="321" t="s">
        <v>986</v>
      </c>
      <c r="E234" s="321" t="s">
        <v>986</v>
      </c>
      <c r="F234" s="321" t="s">
        <v>622</v>
      </c>
      <c r="G234" s="321" t="s">
        <v>1277</v>
      </c>
      <c r="H234" s="321" t="s">
        <v>986</v>
      </c>
    </row>
    <row r="235" spans="1:8" x14ac:dyDescent="0.35">
      <c r="A235" s="321" t="s">
        <v>217</v>
      </c>
      <c r="B235" s="321" t="s">
        <v>217</v>
      </c>
      <c r="C235" s="321" t="s">
        <v>2119</v>
      </c>
      <c r="D235" s="321" t="s">
        <v>1793</v>
      </c>
      <c r="E235" s="321" t="s">
        <v>1515</v>
      </c>
      <c r="F235" s="321" t="s">
        <v>623</v>
      </c>
      <c r="G235" s="321" t="s">
        <v>1280</v>
      </c>
      <c r="H235" s="321" t="s">
        <v>987</v>
      </c>
    </row>
    <row r="236" spans="1:8" x14ac:dyDescent="0.35">
      <c r="A236" s="321" t="s">
        <v>218</v>
      </c>
      <c r="B236" s="321" t="s">
        <v>218</v>
      </c>
      <c r="C236" s="321" t="s">
        <v>2120</v>
      </c>
      <c r="D236" s="321" t="s">
        <v>1794</v>
      </c>
      <c r="E236" s="321" t="s">
        <v>1488</v>
      </c>
      <c r="F236" s="321" t="s">
        <v>624</v>
      </c>
      <c r="G236" s="321" t="s">
        <v>1253</v>
      </c>
      <c r="H236" s="321" t="s">
        <v>988</v>
      </c>
    </row>
    <row r="237" spans="1:8" x14ac:dyDescent="0.35">
      <c r="A237" s="321" t="s">
        <v>198</v>
      </c>
      <c r="B237" s="321" t="s">
        <v>198</v>
      </c>
      <c r="C237" s="321" t="s">
        <v>2121</v>
      </c>
      <c r="D237" s="321" t="s">
        <v>1739</v>
      </c>
      <c r="E237" s="321" t="s">
        <v>1487</v>
      </c>
      <c r="F237" s="321" t="s">
        <v>556</v>
      </c>
      <c r="G237" s="321" t="s">
        <v>1211</v>
      </c>
      <c r="H237" s="321" t="s">
        <v>923</v>
      </c>
    </row>
    <row r="238" spans="1:8" x14ac:dyDescent="0.35">
      <c r="A238" s="321" t="s">
        <v>215</v>
      </c>
      <c r="B238" s="321" t="s">
        <v>215</v>
      </c>
      <c r="C238" s="321" t="s">
        <v>2122</v>
      </c>
      <c r="D238" s="321" t="s">
        <v>1795</v>
      </c>
      <c r="E238" s="321" t="s">
        <v>1489</v>
      </c>
      <c r="F238" s="321" t="s">
        <v>625</v>
      </c>
      <c r="G238" s="321" t="s">
        <v>1254</v>
      </c>
      <c r="H238" s="321" t="s">
        <v>989</v>
      </c>
    </row>
    <row r="239" spans="1:8" x14ac:dyDescent="0.35">
      <c r="A239" s="321" t="s">
        <v>335</v>
      </c>
      <c r="B239" s="321" t="s">
        <v>335</v>
      </c>
      <c r="C239" s="321" t="s">
        <v>2123</v>
      </c>
      <c r="D239" s="321" t="s">
        <v>2348</v>
      </c>
      <c r="E239" s="321" t="s">
        <v>1490</v>
      </c>
      <c r="F239" s="321" t="s">
        <v>626</v>
      </c>
      <c r="G239" s="321" t="s">
        <v>1255</v>
      </c>
      <c r="H239" s="321" t="s">
        <v>990</v>
      </c>
    </row>
    <row r="240" spans="1:8" x14ac:dyDescent="0.35">
      <c r="A240" s="321" t="s">
        <v>332</v>
      </c>
      <c r="B240" s="321" t="s">
        <v>332</v>
      </c>
      <c r="C240" s="321" t="s">
        <v>2124</v>
      </c>
      <c r="D240" s="321" t="s">
        <v>1796</v>
      </c>
      <c r="E240" s="321" t="s">
        <v>1491</v>
      </c>
      <c r="F240" s="321" t="s">
        <v>627</v>
      </c>
      <c r="G240" s="321" t="s">
        <v>1256</v>
      </c>
      <c r="H240" s="321" t="s">
        <v>991</v>
      </c>
    </row>
    <row r="241" spans="1:8" x14ac:dyDescent="0.35">
      <c r="A241" s="321" t="s">
        <v>199</v>
      </c>
      <c r="B241" s="321" t="s">
        <v>199</v>
      </c>
      <c r="C241" s="321" t="s">
        <v>2125</v>
      </c>
      <c r="D241" s="321" t="s">
        <v>1797</v>
      </c>
      <c r="E241" s="321" t="s">
        <v>1492</v>
      </c>
      <c r="F241" s="321" t="s">
        <v>628</v>
      </c>
      <c r="G241" s="321" t="s">
        <v>1257</v>
      </c>
      <c r="H241" s="321" t="s">
        <v>992</v>
      </c>
    </row>
    <row r="242" spans="1:8" x14ac:dyDescent="0.35">
      <c r="A242" s="321" t="s">
        <v>209</v>
      </c>
      <c r="B242" s="321" t="s">
        <v>209</v>
      </c>
      <c r="C242" s="321" t="s">
        <v>2126</v>
      </c>
      <c r="D242" s="321" t="s">
        <v>2349</v>
      </c>
      <c r="E242" s="321" t="s">
        <v>1493</v>
      </c>
      <c r="F242" s="321" t="s">
        <v>629</v>
      </c>
      <c r="G242" s="321" t="s">
        <v>1258</v>
      </c>
      <c r="H242" s="321" t="s">
        <v>993</v>
      </c>
    </row>
    <row r="243" spans="1:8" x14ac:dyDescent="0.35">
      <c r="A243" s="321" t="s">
        <v>210</v>
      </c>
      <c r="B243" s="321" t="s">
        <v>210</v>
      </c>
      <c r="C243" s="321" t="s">
        <v>2127</v>
      </c>
      <c r="D243" s="321" t="s">
        <v>2350</v>
      </c>
      <c r="E243" s="321" t="s">
        <v>1510</v>
      </c>
      <c r="F243" s="321" t="s">
        <v>630</v>
      </c>
      <c r="G243" s="321" t="s">
        <v>1278</v>
      </c>
      <c r="H243" s="321" t="s">
        <v>994</v>
      </c>
    </row>
    <row r="244" spans="1:8" x14ac:dyDescent="0.35">
      <c r="A244" s="321" t="s">
        <v>211</v>
      </c>
      <c r="B244" s="321" t="s">
        <v>211</v>
      </c>
      <c r="C244" s="321" t="s">
        <v>2128</v>
      </c>
      <c r="D244" s="321" t="s">
        <v>2351</v>
      </c>
      <c r="E244" s="321" t="s">
        <v>1511</v>
      </c>
      <c r="F244" s="321" t="s">
        <v>631</v>
      </c>
      <c r="G244" s="321" t="s">
        <v>1279</v>
      </c>
      <c r="H244" s="321" t="s">
        <v>995</v>
      </c>
    </row>
    <row r="245" spans="1:8" x14ac:dyDescent="0.35">
      <c r="A245" s="321" t="s">
        <v>220</v>
      </c>
      <c r="B245" s="321" t="s">
        <v>220</v>
      </c>
      <c r="C245" s="321" t="s">
        <v>2129</v>
      </c>
      <c r="D245" s="321" t="s">
        <v>1798</v>
      </c>
      <c r="E245" s="321" t="s">
        <v>1494</v>
      </c>
      <c r="F245" s="321" t="s">
        <v>632</v>
      </c>
      <c r="G245" s="321" t="s">
        <v>1283</v>
      </c>
      <c r="H245" s="321" t="s">
        <v>996</v>
      </c>
    </row>
    <row r="246" spans="1:8" x14ac:dyDescent="0.35">
      <c r="A246" s="321" t="s">
        <v>200</v>
      </c>
      <c r="B246" s="321" t="s">
        <v>200</v>
      </c>
      <c r="C246" s="321" t="s">
        <v>2130</v>
      </c>
      <c r="D246" s="321" t="s">
        <v>2352</v>
      </c>
      <c r="E246" s="321" t="s">
        <v>1495</v>
      </c>
      <c r="F246" s="321" t="s">
        <v>997</v>
      </c>
      <c r="G246" s="321" t="s">
        <v>1259</v>
      </c>
      <c r="H246" s="321" t="s">
        <v>999</v>
      </c>
    </row>
    <row r="247" spans="1:8" x14ac:dyDescent="0.35">
      <c r="A247" s="321" t="s">
        <v>212</v>
      </c>
      <c r="B247" s="321" t="s">
        <v>212</v>
      </c>
      <c r="C247" s="321" t="s">
        <v>2131</v>
      </c>
      <c r="D247" s="321" t="s">
        <v>2353</v>
      </c>
      <c r="E247" s="321" t="s">
        <v>1496</v>
      </c>
      <c r="F247" s="321" t="s">
        <v>636</v>
      </c>
      <c r="G247" s="321" t="s">
        <v>1260</v>
      </c>
      <c r="H247" s="321" t="s">
        <v>998</v>
      </c>
    </row>
    <row r="248" spans="1:8" x14ac:dyDescent="0.35">
      <c r="A248" s="321" t="s">
        <v>213</v>
      </c>
      <c r="B248" s="321" t="s">
        <v>213</v>
      </c>
      <c r="C248" s="321" t="s">
        <v>2132</v>
      </c>
      <c r="D248" s="321" t="s">
        <v>2354</v>
      </c>
      <c r="E248" s="321" t="s">
        <v>1512</v>
      </c>
      <c r="F248" s="321" t="s">
        <v>634</v>
      </c>
      <c r="G248" s="321" t="s">
        <v>1281</v>
      </c>
      <c r="H248" s="321" t="s">
        <v>1000</v>
      </c>
    </row>
    <row r="249" spans="1:8" x14ac:dyDescent="0.35">
      <c r="A249" s="321" t="s">
        <v>214</v>
      </c>
      <c r="B249" s="321" t="s">
        <v>214</v>
      </c>
      <c r="C249" s="321" t="s">
        <v>2133</v>
      </c>
      <c r="D249" s="321" t="s">
        <v>2355</v>
      </c>
      <c r="E249" s="321" t="s">
        <v>1513</v>
      </c>
      <c r="F249" s="321" t="s">
        <v>635</v>
      </c>
      <c r="G249" s="321" t="s">
        <v>1282</v>
      </c>
      <c r="H249" s="321" t="s">
        <v>1001</v>
      </c>
    </row>
    <row r="250" spans="1:8" x14ac:dyDescent="0.35">
      <c r="A250" s="321" t="s">
        <v>221</v>
      </c>
      <c r="B250" s="321" t="s">
        <v>221</v>
      </c>
      <c r="C250" s="321" t="s">
        <v>2134</v>
      </c>
      <c r="D250" s="321" t="s">
        <v>1799</v>
      </c>
      <c r="E250" s="321" t="s">
        <v>1497</v>
      </c>
      <c r="F250" s="321" t="s">
        <v>633</v>
      </c>
      <c r="G250" s="321" t="s">
        <v>1284</v>
      </c>
      <c r="H250" s="321" t="s">
        <v>1002</v>
      </c>
    </row>
    <row r="251" spans="1:8" x14ac:dyDescent="0.35">
      <c r="A251" s="321" t="s">
        <v>201</v>
      </c>
      <c r="B251" s="321" t="s">
        <v>201</v>
      </c>
      <c r="C251" s="321" t="s">
        <v>2135</v>
      </c>
      <c r="D251" s="321" t="s">
        <v>1800</v>
      </c>
      <c r="E251" s="321" t="s">
        <v>1498</v>
      </c>
      <c r="F251" s="321" t="s">
        <v>637</v>
      </c>
      <c r="G251" s="321" t="s">
        <v>1261</v>
      </c>
      <c r="H251" s="321" t="s">
        <v>1003</v>
      </c>
    </row>
    <row r="252" spans="1:8" x14ac:dyDescent="0.35">
      <c r="A252" s="321" t="s">
        <v>396</v>
      </c>
      <c r="B252" s="321" t="s">
        <v>396</v>
      </c>
      <c r="C252" s="321" t="s">
        <v>2136</v>
      </c>
      <c r="D252" s="321" t="s">
        <v>1801</v>
      </c>
      <c r="E252" s="321" t="s">
        <v>1499</v>
      </c>
      <c r="F252" s="321" t="s">
        <v>638</v>
      </c>
      <c r="G252" s="321" t="s">
        <v>1262</v>
      </c>
      <c r="H252" s="321" t="s">
        <v>1004</v>
      </c>
    </row>
    <row r="253" spans="1:8" x14ac:dyDescent="0.35">
      <c r="A253" s="321" t="s">
        <v>223</v>
      </c>
      <c r="B253" s="321" t="s">
        <v>223</v>
      </c>
      <c r="C253" s="321" t="s">
        <v>2137</v>
      </c>
      <c r="D253" s="321" t="s">
        <v>1802</v>
      </c>
      <c r="E253" s="321" t="s">
        <v>1500</v>
      </c>
      <c r="F253" s="321" t="s">
        <v>639</v>
      </c>
      <c r="G253" s="321" t="s">
        <v>1005</v>
      </c>
      <c r="H253" s="321" t="s">
        <v>1005</v>
      </c>
    </row>
    <row r="254" spans="1:8" x14ac:dyDescent="0.35">
      <c r="A254" s="321" t="s">
        <v>224</v>
      </c>
      <c r="B254" s="321" t="s">
        <v>224</v>
      </c>
      <c r="C254" s="321" t="s">
        <v>2138</v>
      </c>
      <c r="D254" s="321" t="s">
        <v>1803</v>
      </c>
      <c r="E254" s="321" t="s">
        <v>1501</v>
      </c>
      <c r="F254" s="321" t="s">
        <v>640</v>
      </c>
      <c r="G254" s="321" t="s">
        <v>1263</v>
      </c>
      <c r="H254" s="321" t="s">
        <v>1006</v>
      </c>
    </row>
    <row r="255" spans="1:8" x14ac:dyDescent="0.35">
      <c r="A255" s="321" t="s">
        <v>776</v>
      </c>
      <c r="B255" s="321" t="s">
        <v>776</v>
      </c>
      <c r="C255" s="321" t="s">
        <v>2139</v>
      </c>
      <c r="D255" s="321" t="s">
        <v>1804</v>
      </c>
      <c r="E255" s="321" t="s">
        <v>1007</v>
      </c>
      <c r="F255" s="321" t="s">
        <v>641</v>
      </c>
      <c r="G255" s="321" t="s">
        <v>1264</v>
      </c>
      <c r="H255" s="321" t="s">
        <v>1007</v>
      </c>
    </row>
    <row r="256" spans="1:8" x14ac:dyDescent="0.35">
      <c r="A256" s="321" t="s">
        <v>336</v>
      </c>
      <c r="B256" s="321" t="s">
        <v>336</v>
      </c>
      <c r="C256" s="321" t="s">
        <v>2140</v>
      </c>
      <c r="D256" s="321" t="s">
        <v>1805</v>
      </c>
      <c r="E256" s="321" t="s">
        <v>1502</v>
      </c>
      <c r="F256" s="321" t="s">
        <v>642</v>
      </c>
      <c r="G256" s="321" t="s">
        <v>1265</v>
      </c>
      <c r="H256" s="321" t="s">
        <v>1008</v>
      </c>
    </row>
    <row r="257" spans="1:8" x14ac:dyDescent="0.35">
      <c r="A257" s="321" t="s">
        <v>225</v>
      </c>
      <c r="B257" s="321" t="s">
        <v>225</v>
      </c>
      <c r="C257" s="321" t="s">
        <v>2141</v>
      </c>
      <c r="D257" s="321" t="s">
        <v>1806</v>
      </c>
      <c r="E257" s="321" t="s">
        <v>1503</v>
      </c>
      <c r="F257" s="321" t="s">
        <v>643</v>
      </c>
      <c r="G257" s="321" t="s">
        <v>1266</v>
      </c>
      <c r="H257" s="321" t="s">
        <v>643</v>
      </c>
    </row>
    <row r="258" spans="1:8" x14ac:dyDescent="0.35">
      <c r="A258" s="321" t="s">
        <v>397</v>
      </c>
      <c r="B258" s="321" t="s">
        <v>397</v>
      </c>
      <c r="C258" s="321" t="s">
        <v>2142</v>
      </c>
      <c r="D258" s="321" t="s">
        <v>1807</v>
      </c>
      <c r="E258" s="321" t="s">
        <v>1514</v>
      </c>
      <c r="F258" s="321" t="s">
        <v>644</v>
      </c>
      <c r="G258" s="321" t="s">
        <v>1267</v>
      </c>
      <c r="H258" s="321" t="s">
        <v>1009</v>
      </c>
    </row>
    <row r="259" spans="1:8" x14ac:dyDescent="0.35">
      <c r="A259" s="321" t="s">
        <v>226</v>
      </c>
      <c r="B259" s="321" t="s">
        <v>226</v>
      </c>
      <c r="C259" s="321" t="s">
        <v>2143</v>
      </c>
      <c r="D259" s="321" t="s">
        <v>1808</v>
      </c>
      <c r="E259" s="321" t="s">
        <v>1504</v>
      </c>
      <c r="F259" s="321" t="s">
        <v>645</v>
      </c>
      <c r="G259" s="321" t="s">
        <v>1268</v>
      </c>
      <c r="H259" s="321" t="s">
        <v>1010</v>
      </c>
    </row>
    <row r="260" spans="1:8" x14ac:dyDescent="0.35">
      <c r="A260" s="321" t="s">
        <v>227</v>
      </c>
      <c r="B260" s="321" t="s">
        <v>227</v>
      </c>
      <c r="C260" s="321" t="s">
        <v>2144</v>
      </c>
      <c r="D260" s="321" t="s">
        <v>1809</v>
      </c>
      <c r="E260" s="321" t="s">
        <v>1011</v>
      </c>
      <c r="F260" s="321" t="s">
        <v>646</v>
      </c>
      <c r="G260" s="321" t="s">
        <v>1269</v>
      </c>
      <c r="H260" s="321" t="s">
        <v>1011</v>
      </c>
    </row>
    <row r="261" spans="1:8" x14ac:dyDescent="0.35">
      <c r="A261" s="321" t="s">
        <v>228</v>
      </c>
      <c r="B261" s="321" t="s">
        <v>228</v>
      </c>
      <c r="C261" s="321" t="s">
        <v>2145</v>
      </c>
      <c r="D261" s="321" t="s">
        <v>1810</v>
      </c>
      <c r="E261" s="321" t="s">
        <v>1012</v>
      </c>
      <c r="F261" s="321" t="s">
        <v>647</v>
      </c>
      <c r="G261" s="321" t="s">
        <v>1012</v>
      </c>
      <c r="H261" s="321" t="s">
        <v>1012</v>
      </c>
    </row>
    <row r="262" spans="1:8" x14ac:dyDescent="0.35">
      <c r="A262" s="321" t="s">
        <v>398</v>
      </c>
      <c r="B262" s="321" t="s">
        <v>398</v>
      </c>
      <c r="C262" s="321" t="s">
        <v>2146</v>
      </c>
      <c r="D262" s="321" t="s">
        <v>1811</v>
      </c>
      <c r="E262" s="321" t="s">
        <v>1505</v>
      </c>
      <c r="F262" s="321" t="s">
        <v>648</v>
      </c>
      <c r="G262" s="321" t="s">
        <v>1270</v>
      </c>
      <c r="H262" s="321" t="s">
        <v>1013</v>
      </c>
    </row>
    <row r="263" spans="1:8" x14ac:dyDescent="0.35">
      <c r="A263" s="438" t="s">
        <v>401</v>
      </c>
      <c r="B263" s="438" t="s">
        <v>401</v>
      </c>
      <c r="C263" s="438" t="s">
        <v>2147</v>
      </c>
      <c r="D263" s="438" t="s">
        <v>1816</v>
      </c>
      <c r="E263" s="438" t="s">
        <v>1517</v>
      </c>
      <c r="F263" s="438" t="s">
        <v>649</v>
      </c>
      <c r="G263" s="438" t="s">
        <v>1285</v>
      </c>
      <c r="H263" s="438" t="s">
        <v>849</v>
      </c>
    </row>
    <row r="264" spans="1:8" x14ac:dyDescent="0.35">
      <c r="A264" s="321" t="s">
        <v>357</v>
      </c>
      <c r="B264" s="321" t="s">
        <v>357</v>
      </c>
      <c r="C264" s="321" t="s">
        <v>2148</v>
      </c>
      <c r="D264" s="321" t="s">
        <v>1817</v>
      </c>
      <c r="E264" s="321" t="s">
        <v>1518</v>
      </c>
      <c r="F264" s="321" t="s">
        <v>650</v>
      </c>
      <c r="G264" s="321" t="s">
        <v>1286</v>
      </c>
      <c r="H264" s="321" t="s">
        <v>854</v>
      </c>
    </row>
    <row r="265" spans="1:8" x14ac:dyDescent="0.35">
      <c r="A265" s="321" t="s">
        <v>320</v>
      </c>
      <c r="B265" s="321" t="s">
        <v>320</v>
      </c>
      <c r="C265" s="321" t="s">
        <v>2149</v>
      </c>
      <c r="D265" s="321" t="s">
        <v>1823</v>
      </c>
      <c r="E265" s="321" t="s">
        <v>1524</v>
      </c>
      <c r="F265" s="321" t="s">
        <v>651</v>
      </c>
      <c r="G265" s="321" t="s">
        <v>1292</v>
      </c>
      <c r="H265" s="321" t="s">
        <v>1017</v>
      </c>
    </row>
    <row r="266" spans="1:8" x14ac:dyDescent="0.35">
      <c r="A266" s="321" t="s">
        <v>240</v>
      </c>
      <c r="B266" s="321" t="s">
        <v>240</v>
      </c>
      <c r="C266" s="321" t="s">
        <v>2150</v>
      </c>
      <c r="D266" s="321" t="s">
        <v>1824</v>
      </c>
      <c r="E266" s="321" t="s">
        <v>1014</v>
      </c>
      <c r="F266" s="321" t="s">
        <v>652</v>
      </c>
      <c r="G266" s="321" t="s">
        <v>1293</v>
      </c>
      <c r="H266" s="321" t="s">
        <v>1014</v>
      </c>
    </row>
    <row r="267" spans="1:8" x14ac:dyDescent="0.35">
      <c r="A267" s="321" t="s">
        <v>229</v>
      </c>
      <c r="B267" s="321" t="s">
        <v>229</v>
      </c>
      <c r="C267" s="321" t="s">
        <v>2151</v>
      </c>
      <c r="D267" s="321" t="s">
        <v>1818</v>
      </c>
      <c r="E267" s="321" t="s">
        <v>1519</v>
      </c>
      <c r="F267" s="321" t="s">
        <v>653</v>
      </c>
      <c r="G267" s="321" t="s">
        <v>1287</v>
      </c>
      <c r="H267" s="321" t="s">
        <v>1015</v>
      </c>
    </row>
    <row r="268" spans="1:8" x14ac:dyDescent="0.35">
      <c r="A268" s="321" t="s">
        <v>385</v>
      </c>
      <c r="B268" s="321" t="s">
        <v>385</v>
      </c>
      <c r="C268" s="321" t="s">
        <v>2152</v>
      </c>
      <c r="D268" s="321" t="s">
        <v>1825</v>
      </c>
      <c r="E268" s="321" t="s">
        <v>1525</v>
      </c>
      <c r="F268" s="321" t="s">
        <v>654</v>
      </c>
      <c r="G268" s="321" t="s">
        <v>1294</v>
      </c>
      <c r="H268" s="321" t="s">
        <v>1016</v>
      </c>
    </row>
    <row r="269" spans="1:8" x14ac:dyDescent="0.35">
      <c r="A269" s="321" t="s">
        <v>165</v>
      </c>
      <c r="B269" s="321" t="s">
        <v>165</v>
      </c>
      <c r="C269" s="321" t="s">
        <v>2067</v>
      </c>
      <c r="D269" s="321" t="s">
        <v>1752</v>
      </c>
      <c r="E269" s="321" t="s">
        <v>1452</v>
      </c>
      <c r="F269" s="321" t="s">
        <v>572</v>
      </c>
      <c r="G269" s="321" t="s">
        <v>1221</v>
      </c>
      <c r="H269" s="321" t="s">
        <v>938</v>
      </c>
    </row>
    <row r="270" spans="1:8" x14ac:dyDescent="0.35">
      <c r="A270" s="441" t="s">
        <v>166</v>
      </c>
      <c r="B270" s="441" t="s">
        <v>166</v>
      </c>
      <c r="C270" s="441" t="s">
        <v>2153</v>
      </c>
      <c r="D270" s="441" t="s">
        <v>1753</v>
      </c>
      <c r="E270" s="441" t="s">
        <v>939</v>
      </c>
      <c r="F270" s="441" t="s">
        <v>573</v>
      </c>
      <c r="G270" s="441" t="s">
        <v>1222</v>
      </c>
      <c r="H270" s="441" t="s">
        <v>573</v>
      </c>
    </row>
    <row r="271" spans="1:8" x14ac:dyDescent="0.35">
      <c r="A271" s="321" t="s">
        <v>386</v>
      </c>
      <c r="B271" s="321" t="s">
        <v>386</v>
      </c>
      <c r="C271" s="321" t="s">
        <v>2154</v>
      </c>
      <c r="D271" s="321" t="s">
        <v>2356</v>
      </c>
      <c r="E271" s="321" t="s">
        <v>1520</v>
      </c>
      <c r="F271" s="321" t="s">
        <v>655</v>
      </c>
      <c r="G271" s="321" t="s">
        <v>1288</v>
      </c>
      <c r="H271" s="321" t="s">
        <v>1018</v>
      </c>
    </row>
    <row r="272" spans="1:8" x14ac:dyDescent="0.35">
      <c r="A272" s="441" t="s">
        <v>167</v>
      </c>
      <c r="B272" s="441" t="s">
        <v>167</v>
      </c>
      <c r="C272" s="441" t="s">
        <v>2070</v>
      </c>
      <c r="D272" s="441" t="s">
        <v>1757</v>
      </c>
      <c r="E272" s="441" t="s">
        <v>1456</v>
      </c>
      <c r="F272" s="441" t="s">
        <v>575</v>
      </c>
      <c r="G272" s="441" t="s">
        <v>941</v>
      </c>
      <c r="H272" s="441" t="s">
        <v>941</v>
      </c>
    </row>
    <row r="273" spans="1:8" x14ac:dyDescent="0.35">
      <c r="A273" s="441" t="s">
        <v>162</v>
      </c>
      <c r="B273" s="441" t="s">
        <v>162</v>
      </c>
      <c r="C273" s="441" t="s">
        <v>2071</v>
      </c>
      <c r="D273" s="441" t="s">
        <v>1758</v>
      </c>
      <c r="E273" s="441" t="s">
        <v>942</v>
      </c>
      <c r="F273" s="441" t="s">
        <v>576</v>
      </c>
      <c r="G273" s="441" t="s">
        <v>1224</v>
      </c>
      <c r="H273" s="441" t="s">
        <v>942</v>
      </c>
    </row>
    <row r="274" spans="1:8" x14ac:dyDescent="0.35">
      <c r="A274" s="441" t="s">
        <v>163</v>
      </c>
      <c r="B274" s="441" t="s">
        <v>163</v>
      </c>
      <c r="C274" s="441" t="s">
        <v>2072</v>
      </c>
      <c r="D274" s="441" t="s">
        <v>1759</v>
      </c>
      <c r="E274" s="441" t="s">
        <v>1457</v>
      </c>
      <c r="F274" s="441" t="s">
        <v>578</v>
      </c>
      <c r="G274" s="441" t="s">
        <v>943</v>
      </c>
      <c r="H274" s="441" t="s">
        <v>943</v>
      </c>
    </row>
    <row r="275" spans="1:8" x14ac:dyDescent="0.35">
      <c r="A275" s="441" t="s">
        <v>230</v>
      </c>
      <c r="B275" s="441" t="s">
        <v>230</v>
      </c>
      <c r="C275" s="441" t="s">
        <v>2155</v>
      </c>
      <c r="D275" s="441" t="s">
        <v>1826</v>
      </c>
      <c r="E275" s="441" t="s">
        <v>1526</v>
      </c>
      <c r="F275" s="441" t="s">
        <v>656</v>
      </c>
      <c r="G275" s="441" t="s">
        <v>1019</v>
      </c>
      <c r="H275" s="441" t="s">
        <v>1019</v>
      </c>
    </row>
    <row r="276" spans="1:8" x14ac:dyDescent="0.35">
      <c r="A276" s="441" t="s">
        <v>322</v>
      </c>
      <c r="B276" s="441" t="s">
        <v>322</v>
      </c>
      <c r="C276" s="441" t="s">
        <v>2156</v>
      </c>
      <c r="D276" s="441" t="s">
        <v>322</v>
      </c>
      <c r="E276" s="441" t="s">
        <v>322</v>
      </c>
      <c r="F276" s="441" t="s">
        <v>322</v>
      </c>
      <c r="G276" s="441" t="s">
        <v>322</v>
      </c>
      <c r="H276" s="441" t="s">
        <v>322</v>
      </c>
    </row>
    <row r="277" spans="1:8" x14ac:dyDescent="0.35">
      <c r="A277" s="321" t="s">
        <v>231</v>
      </c>
      <c r="B277" s="321" t="s">
        <v>231</v>
      </c>
      <c r="C277" s="321" t="s">
        <v>2157</v>
      </c>
      <c r="D277" s="321" t="s">
        <v>1819</v>
      </c>
      <c r="E277" s="321" t="s">
        <v>1521</v>
      </c>
      <c r="F277" s="321" t="s">
        <v>657</v>
      </c>
      <c r="G277" s="321" t="s">
        <v>1289</v>
      </c>
      <c r="H277" s="321" t="s">
        <v>1020</v>
      </c>
    </row>
    <row r="278" spans="1:8" x14ac:dyDescent="0.35">
      <c r="A278" s="441" t="s">
        <v>387</v>
      </c>
      <c r="B278" s="441" t="s">
        <v>387</v>
      </c>
      <c r="C278" s="441" t="s">
        <v>2158</v>
      </c>
      <c r="D278" s="441" t="s">
        <v>1827</v>
      </c>
      <c r="E278" s="441" t="s">
        <v>1295</v>
      </c>
      <c r="F278" s="441" t="s">
        <v>1021</v>
      </c>
      <c r="G278" s="441" t="s">
        <v>1295</v>
      </c>
      <c r="H278" s="441" t="s">
        <v>1022</v>
      </c>
    </row>
    <row r="279" spans="1:8" x14ac:dyDescent="0.35">
      <c r="A279" s="441" t="s">
        <v>388</v>
      </c>
      <c r="B279" s="441" t="s">
        <v>388</v>
      </c>
      <c r="C279" s="441" t="s">
        <v>2159</v>
      </c>
      <c r="D279" s="441" t="s">
        <v>1828</v>
      </c>
      <c r="E279" s="441" t="s">
        <v>1527</v>
      </c>
      <c r="F279" s="441" t="s">
        <v>658</v>
      </c>
      <c r="G279" s="441" t="s">
        <v>1023</v>
      </c>
      <c r="H279" s="441" t="s">
        <v>1023</v>
      </c>
    </row>
    <row r="280" spans="1:8" x14ac:dyDescent="0.35">
      <c r="A280" s="441" t="s">
        <v>389</v>
      </c>
      <c r="B280" s="441" t="s">
        <v>389</v>
      </c>
      <c r="C280" s="441" t="s">
        <v>2160</v>
      </c>
      <c r="D280" s="441" t="s">
        <v>1829</v>
      </c>
      <c r="E280" s="441" t="s">
        <v>1528</v>
      </c>
      <c r="F280" s="441" t="s">
        <v>659</v>
      </c>
      <c r="G280" s="441" t="s">
        <v>1296</v>
      </c>
      <c r="H280" s="441" t="s">
        <v>1024</v>
      </c>
    </row>
    <row r="281" spans="1:8" x14ac:dyDescent="0.35">
      <c r="A281" s="441" t="s">
        <v>390</v>
      </c>
      <c r="B281" s="441" t="s">
        <v>390</v>
      </c>
      <c r="C281" s="441" t="s">
        <v>2161</v>
      </c>
      <c r="D281" s="441" t="s">
        <v>1830</v>
      </c>
      <c r="E281" s="441" t="s">
        <v>1529</v>
      </c>
      <c r="F281" s="441" t="s">
        <v>660</v>
      </c>
      <c r="G281" s="441" t="s">
        <v>1025</v>
      </c>
      <c r="H281" s="441" t="s">
        <v>1025</v>
      </c>
    </row>
    <row r="282" spans="1:8" x14ac:dyDescent="0.35">
      <c r="A282" s="441" t="s">
        <v>323</v>
      </c>
      <c r="B282" s="441" t="s">
        <v>323</v>
      </c>
      <c r="C282" s="441" t="s">
        <v>323</v>
      </c>
      <c r="D282" s="441" t="s">
        <v>323</v>
      </c>
      <c r="E282" s="441" t="s">
        <v>323</v>
      </c>
      <c r="F282" s="441" t="s">
        <v>323</v>
      </c>
      <c r="G282" s="441" t="s">
        <v>323</v>
      </c>
      <c r="H282" s="441" t="s">
        <v>323</v>
      </c>
    </row>
    <row r="283" spans="1:8" x14ac:dyDescent="0.35">
      <c r="A283" s="441" t="s">
        <v>232</v>
      </c>
      <c r="B283" s="441" t="s">
        <v>232</v>
      </c>
      <c r="C283" s="441" t="s">
        <v>2162</v>
      </c>
      <c r="D283" s="441" t="s">
        <v>1831</v>
      </c>
      <c r="E283" s="441" t="s">
        <v>1026</v>
      </c>
      <c r="F283" s="441" t="s">
        <v>661</v>
      </c>
      <c r="G283" s="441" t="s">
        <v>1184</v>
      </c>
      <c r="H283" s="441" t="s">
        <v>1026</v>
      </c>
    </row>
    <row r="284" spans="1:8" x14ac:dyDescent="0.35">
      <c r="A284" s="441" t="s">
        <v>233</v>
      </c>
      <c r="B284" s="441" t="s">
        <v>233</v>
      </c>
      <c r="C284" s="441" t="s">
        <v>2163</v>
      </c>
      <c r="D284" s="441" t="s">
        <v>1833</v>
      </c>
      <c r="E284" s="441" t="s">
        <v>1060</v>
      </c>
      <c r="F284" s="441" t="s">
        <v>662</v>
      </c>
      <c r="G284" s="441" t="s">
        <v>1297</v>
      </c>
      <c r="H284" s="441" t="s">
        <v>1060</v>
      </c>
    </row>
    <row r="285" spans="1:8" x14ac:dyDescent="0.35">
      <c r="A285" s="441" t="s">
        <v>234</v>
      </c>
      <c r="B285" s="441" t="s">
        <v>234</v>
      </c>
      <c r="C285" s="441" t="s">
        <v>2164</v>
      </c>
      <c r="D285" s="441" t="s">
        <v>1832</v>
      </c>
      <c r="E285" s="441" t="s">
        <v>1027</v>
      </c>
      <c r="F285" s="441" t="s">
        <v>663</v>
      </c>
      <c r="G285" s="441" t="s">
        <v>1027</v>
      </c>
      <c r="H285" s="441" t="s">
        <v>1027</v>
      </c>
    </row>
    <row r="286" spans="1:8" x14ac:dyDescent="0.35">
      <c r="A286" s="441" t="s">
        <v>235</v>
      </c>
      <c r="B286" s="441" t="s">
        <v>235</v>
      </c>
      <c r="C286" s="441" t="s">
        <v>2165</v>
      </c>
      <c r="D286" s="441" t="s">
        <v>1834</v>
      </c>
      <c r="E286" s="441" t="s">
        <v>1530</v>
      </c>
      <c r="F286" s="441" t="s">
        <v>664</v>
      </c>
      <c r="G286" s="441" t="s">
        <v>1061</v>
      </c>
      <c r="H286" s="441" t="s">
        <v>1061</v>
      </c>
    </row>
    <row r="287" spans="1:8" x14ac:dyDescent="0.35">
      <c r="A287" s="321" t="s">
        <v>236</v>
      </c>
      <c r="B287" s="321" t="s">
        <v>236</v>
      </c>
      <c r="C287" s="321" t="s">
        <v>2166</v>
      </c>
      <c r="D287" s="321" t="s">
        <v>1820</v>
      </c>
      <c r="E287" s="321" t="s">
        <v>1522</v>
      </c>
      <c r="F287" s="321" t="s">
        <v>665</v>
      </c>
      <c r="G287" s="321" t="s">
        <v>1290</v>
      </c>
      <c r="H287" s="321" t="s">
        <v>1028</v>
      </c>
    </row>
    <row r="288" spans="1:8" x14ac:dyDescent="0.35">
      <c r="A288" s="441" t="s">
        <v>324</v>
      </c>
      <c r="B288" s="441" t="s">
        <v>324</v>
      </c>
      <c r="C288" s="441" t="s">
        <v>324</v>
      </c>
      <c r="D288" s="441" t="s">
        <v>324</v>
      </c>
      <c r="E288" s="441" t="s">
        <v>324</v>
      </c>
      <c r="F288" s="441" t="s">
        <v>324</v>
      </c>
      <c r="G288" s="441" t="s">
        <v>324</v>
      </c>
      <c r="H288" s="441" t="s">
        <v>324</v>
      </c>
    </row>
    <row r="289" spans="1:8" x14ac:dyDescent="0.35">
      <c r="A289" s="441" t="s">
        <v>237</v>
      </c>
      <c r="B289" s="441" t="s">
        <v>237</v>
      </c>
      <c r="C289" s="441" t="s">
        <v>2167</v>
      </c>
      <c r="D289" s="441" t="s">
        <v>1835</v>
      </c>
      <c r="E289" s="441" t="s">
        <v>1531</v>
      </c>
      <c r="F289" s="441" t="s">
        <v>666</v>
      </c>
      <c r="G289" s="441" t="s">
        <v>1029</v>
      </c>
      <c r="H289" s="441" t="s">
        <v>1029</v>
      </c>
    </row>
    <row r="290" spans="1:8" x14ac:dyDescent="0.35">
      <c r="A290" s="321" t="s">
        <v>238</v>
      </c>
      <c r="B290" s="321" t="s">
        <v>238</v>
      </c>
      <c r="C290" s="321" t="s">
        <v>2168</v>
      </c>
      <c r="D290" s="321" t="s">
        <v>1821</v>
      </c>
      <c r="E290" s="321" t="s">
        <v>1030</v>
      </c>
      <c r="F290" s="321" t="s">
        <v>667</v>
      </c>
      <c r="G290" s="321" t="s">
        <v>1291</v>
      </c>
      <c r="H290" s="321" t="s">
        <v>1030</v>
      </c>
    </row>
    <row r="291" spans="1:8" x14ac:dyDescent="0.35">
      <c r="A291" s="321" t="s">
        <v>239</v>
      </c>
      <c r="B291" s="321" t="s">
        <v>239</v>
      </c>
      <c r="C291" s="321" t="s">
        <v>2169</v>
      </c>
      <c r="D291" s="321" t="s">
        <v>1822</v>
      </c>
      <c r="E291" s="321" t="s">
        <v>1523</v>
      </c>
      <c r="F291" s="321" t="s">
        <v>668</v>
      </c>
      <c r="G291" s="321" t="s">
        <v>1031</v>
      </c>
      <c r="H291" s="321" t="s">
        <v>1031</v>
      </c>
    </row>
    <row r="292" spans="1:8" x14ac:dyDescent="0.35">
      <c r="A292" s="438" t="s">
        <v>400</v>
      </c>
      <c r="B292" s="438" t="s">
        <v>400</v>
      </c>
      <c r="C292" s="438" t="s">
        <v>2170</v>
      </c>
      <c r="D292" s="438" t="s">
        <v>1836</v>
      </c>
      <c r="E292" s="438" t="s">
        <v>1532</v>
      </c>
      <c r="F292" s="438" t="s">
        <v>669</v>
      </c>
      <c r="G292" s="438" t="s">
        <v>1298</v>
      </c>
      <c r="H292" s="438" t="s">
        <v>1032</v>
      </c>
    </row>
    <row r="293" spans="1:8" x14ac:dyDescent="0.35">
      <c r="A293" s="321" t="s">
        <v>399</v>
      </c>
      <c r="B293" s="321" t="s">
        <v>399</v>
      </c>
      <c r="C293" s="321" t="s">
        <v>2171</v>
      </c>
      <c r="D293" s="321" t="s">
        <v>1837</v>
      </c>
      <c r="E293" s="321" t="s">
        <v>1533</v>
      </c>
      <c r="F293" s="321" t="s">
        <v>670</v>
      </c>
      <c r="G293" s="321" t="s">
        <v>1299</v>
      </c>
      <c r="H293" s="321" t="s">
        <v>1033</v>
      </c>
    </row>
    <row r="294" spans="1:8" x14ac:dyDescent="0.35">
      <c r="A294" s="321" t="s">
        <v>243</v>
      </c>
      <c r="B294" s="321" t="s">
        <v>243</v>
      </c>
      <c r="C294" s="321" t="s">
        <v>2172</v>
      </c>
      <c r="D294" s="321" t="s">
        <v>1728</v>
      </c>
      <c r="E294" s="321" t="s">
        <v>1534</v>
      </c>
      <c r="F294" s="321" t="s">
        <v>671</v>
      </c>
      <c r="G294" s="321" t="s">
        <v>1035</v>
      </c>
      <c r="H294" s="321" t="s">
        <v>1035</v>
      </c>
    </row>
    <row r="295" spans="1:8" x14ac:dyDescent="0.35">
      <c r="A295" s="321" t="s">
        <v>244</v>
      </c>
      <c r="B295" s="321" t="s">
        <v>244</v>
      </c>
      <c r="C295" s="321" t="s">
        <v>2173</v>
      </c>
      <c r="D295" s="321" t="s">
        <v>1838</v>
      </c>
      <c r="E295" s="321" t="s">
        <v>1535</v>
      </c>
      <c r="F295" s="321" t="s">
        <v>680</v>
      </c>
      <c r="G295" s="321" t="s">
        <v>1300</v>
      </c>
      <c r="H295" s="321" t="s">
        <v>1034</v>
      </c>
    </row>
    <row r="296" spans="1:8" x14ac:dyDescent="0.35">
      <c r="A296" s="321" t="s">
        <v>245</v>
      </c>
      <c r="B296" s="321" t="s">
        <v>245</v>
      </c>
      <c r="C296" s="321" t="s">
        <v>2174</v>
      </c>
      <c r="D296" s="321" t="s">
        <v>1849</v>
      </c>
      <c r="E296" s="321" t="s">
        <v>1542</v>
      </c>
      <c r="F296" s="321" t="s">
        <v>672</v>
      </c>
      <c r="G296" s="321" t="s">
        <v>1036</v>
      </c>
      <c r="H296" s="321" t="s">
        <v>1036</v>
      </c>
    </row>
    <row r="297" spans="1:8" x14ac:dyDescent="0.35">
      <c r="A297" s="321" t="s">
        <v>182</v>
      </c>
      <c r="B297" s="321" t="s">
        <v>182</v>
      </c>
      <c r="C297" s="321" t="s">
        <v>2038</v>
      </c>
      <c r="D297" s="321" t="s">
        <v>1725</v>
      </c>
      <c r="E297" s="321" t="s">
        <v>1435</v>
      </c>
      <c r="F297" s="321" t="s">
        <v>543</v>
      </c>
      <c r="G297" s="321" t="s">
        <v>1242</v>
      </c>
      <c r="H297" s="321" t="s">
        <v>1024</v>
      </c>
    </row>
    <row r="298" spans="1:8" x14ac:dyDescent="0.35">
      <c r="A298" s="321" t="s">
        <v>183</v>
      </c>
      <c r="B298" s="321" t="s">
        <v>183</v>
      </c>
      <c r="C298" s="321" t="s">
        <v>2095</v>
      </c>
      <c r="D298" s="321" t="s">
        <v>1780</v>
      </c>
      <c r="E298" s="321" t="s">
        <v>1475</v>
      </c>
      <c r="F298" s="321" t="s">
        <v>600</v>
      </c>
      <c r="G298" s="321" t="s">
        <v>964</v>
      </c>
      <c r="H298" s="321" t="s">
        <v>1025</v>
      </c>
    </row>
    <row r="299" spans="1:8" x14ac:dyDescent="0.35">
      <c r="A299" s="321" t="s">
        <v>380</v>
      </c>
      <c r="B299" s="321" t="s">
        <v>380</v>
      </c>
      <c r="C299" s="321" t="s">
        <v>2175</v>
      </c>
      <c r="D299" s="321" t="s">
        <v>1839</v>
      </c>
      <c r="E299" s="321" t="s">
        <v>1037</v>
      </c>
      <c r="F299" s="321" t="s">
        <v>673</v>
      </c>
      <c r="G299" s="321" t="s">
        <v>1037</v>
      </c>
      <c r="H299" s="321" t="s">
        <v>1037</v>
      </c>
    </row>
    <row r="300" spans="1:8" x14ac:dyDescent="0.35">
      <c r="A300" s="321" t="s">
        <v>246</v>
      </c>
      <c r="B300" s="321" t="s">
        <v>246</v>
      </c>
      <c r="C300" s="321" t="s">
        <v>2176</v>
      </c>
      <c r="D300" s="321" t="s">
        <v>1840</v>
      </c>
      <c r="E300" s="321" t="s">
        <v>674</v>
      </c>
      <c r="F300" s="321" t="s">
        <v>674</v>
      </c>
      <c r="G300" s="321" t="s">
        <v>1307</v>
      </c>
      <c r="H300" s="321" t="s">
        <v>1038</v>
      </c>
    </row>
    <row r="301" spans="1:8" x14ac:dyDescent="0.35">
      <c r="A301" s="321" t="s">
        <v>381</v>
      </c>
      <c r="B301" s="321" t="s">
        <v>381</v>
      </c>
      <c r="C301" s="321" t="s">
        <v>2177</v>
      </c>
      <c r="D301" s="321" t="s">
        <v>1850</v>
      </c>
      <c r="E301" s="321" t="s">
        <v>1308</v>
      </c>
      <c r="F301" s="321" t="s">
        <v>675</v>
      </c>
      <c r="G301" s="321" t="s">
        <v>1308</v>
      </c>
      <c r="H301" s="321" t="s">
        <v>1040</v>
      </c>
    </row>
    <row r="302" spans="1:8" x14ac:dyDescent="0.35">
      <c r="A302" s="321" t="s">
        <v>382</v>
      </c>
      <c r="B302" s="321" t="s">
        <v>382</v>
      </c>
      <c r="C302" s="321" t="s">
        <v>2178</v>
      </c>
      <c r="D302" s="321" t="s">
        <v>1851</v>
      </c>
      <c r="E302" s="321" t="s">
        <v>1309</v>
      </c>
      <c r="F302" s="321" t="s">
        <v>676</v>
      </c>
      <c r="G302" s="321" t="s">
        <v>1309</v>
      </c>
      <c r="H302" s="321" t="s">
        <v>1041</v>
      </c>
    </row>
    <row r="303" spans="1:8" x14ac:dyDescent="0.35">
      <c r="A303" s="321" t="s">
        <v>383</v>
      </c>
      <c r="B303" s="321" t="s">
        <v>383</v>
      </c>
      <c r="C303" s="321" t="s">
        <v>2179</v>
      </c>
      <c r="D303" s="321" t="s">
        <v>1841</v>
      </c>
      <c r="E303" s="321" t="s">
        <v>1536</v>
      </c>
      <c r="F303" s="321" t="s">
        <v>677</v>
      </c>
      <c r="G303" s="321" t="s">
        <v>1039</v>
      </c>
      <c r="H303" s="321" t="s">
        <v>1039</v>
      </c>
    </row>
    <row r="304" spans="1:8" x14ac:dyDescent="0.35">
      <c r="A304" s="321" t="s">
        <v>247</v>
      </c>
      <c r="B304" s="321" t="s">
        <v>247</v>
      </c>
      <c r="C304" s="321" t="s">
        <v>2180</v>
      </c>
      <c r="D304" s="321" t="s">
        <v>1852</v>
      </c>
      <c r="E304" s="321" t="s">
        <v>1042</v>
      </c>
      <c r="F304" s="321" t="s">
        <v>694</v>
      </c>
      <c r="G304" s="321" t="s">
        <v>1042</v>
      </c>
      <c r="H304" s="321" t="s">
        <v>1042</v>
      </c>
    </row>
    <row r="305" spans="1:8" x14ac:dyDescent="0.35">
      <c r="A305" s="321" t="s">
        <v>248</v>
      </c>
      <c r="B305" s="321" t="s">
        <v>248</v>
      </c>
      <c r="C305" s="321" t="s">
        <v>2181</v>
      </c>
      <c r="D305" s="321" t="s">
        <v>1842</v>
      </c>
      <c r="E305" s="321" t="s">
        <v>678</v>
      </c>
      <c r="F305" s="321" t="s">
        <v>678</v>
      </c>
      <c r="G305" s="321" t="s">
        <v>1301</v>
      </c>
      <c r="H305" s="321" t="s">
        <v>1047</v>
      </c>
    </row>
    <row r="306" spans="1:8" x14ac:dyDescent="0.35">
      <c r="A306" s="321" t="s">
        <v>249</v>
      </c>
      <c r="B306" s="321" t="s">
        <v>249</v>
      </c>
      <c r="C306" s="321" t="s">
        <v>2182</v>
      </c>
      <c r="D306" s="321" t="s">
        <v>1843</v>
      </c>
      <c r="E306" s="321" t="s">
        <v>1537</v>
      </c>
      <c r="F306" s="321" t="s">
        <v>679</v>
      </c>
      <c r="G306" s="321" t="s">
        <v>1302</v>
      </c>
      <c r="H306" s="321" t="s">
        <v>1043</v>
      </c>
    </row>
    <row r="307" spans="1:8" x14ac:dyDescent="0.35">
      <c r="A307" s="321" t="s">
        <v>250</v>
      </c>
      <c r="B307" s="321" t="s">
        <v>250</v>
      </c>
      <c r="C307" s="321" t="s">
        <v>2183</v>
      </c>
      <c r="D307" s="321" t="s">
        <v>1844</v>
      </c>
      <c r="E307" s="321" t="s">
        <v>1044</v>
      </c>
      <c r="F307" s="321" t="s">
        <v>681</v>
      </c>
      <c r="G307" s="321" t="s">
        <v>1303</v>
      </c>
      <c r="H307" s="321" t="s">
        <v>1044</v>
      </c>
    </row>
    <row r="308" spans="1:8" x14ac:dyDescent="0.35">
      <c r="A308" s="321" t="s">
        <v>251</v>
      </c>
      <c r="B308" s="321" t="s">
        <v>251</v>
      </c>
      <c r="C308" s="321" t="s">
        <v>2184</v>
      </c>
      <c r="D308" s="321" t="s">
        <v>1845</v>
      </c>
      <c r="E308" s="321" t="s">
        <v>1538</v>
      </c>
      <c r="F308" s="321" t="s">
        <v>682</v>
      </c>
      <c r="G308" s="321" t="s">
        <v>1304</v>
      </c>
      <c r="H308" s="321" t="s">
        <v>1045</v>
      </c>
    </row>
    <row r="309" spans="1:8" x14ac:dyDescent="0.35">
      <c r="A309" s="321" t="s">
        <v>252</v>
      </c>
      <c r="B309" s="321" t="s">
        <v>252</v>
      </c>
      <c r="C309" s="321" t="s">
        <v>2185</v>
      </c>
      <c r="D309" s="321" t="s">
        <v>1853</v>
      </c>
      <c r="E309" s="321" t="s">
        <v>1310</v>
      </c>
      <c r="F309" s="321" t="s">
        <v>683</v>
      </c>
      <c r="G309" s="321" t="s">
        <v>1310</v>
      </c>
      <c r="H309" s="321" t="s">
        <v>1048</v>
      </c>
    </row>
    <row r="310" spans="1:8" x14ac:dyDescent="0.35">
      <c r="A310" s="321" t="s">
        <v>253</v>
      </c>
      <c r="B310" s="321" t="s">
        <v>253</v>
      </c>
      <c r="C310" s="321" t="s">
        <v>2186</v>
      </c>
      <c r="D310" s="321" t="s">
        <v>1846</v>
      </c>
      <c r="E310" s="321" t="s">
        <v>1046</v>
      </c>
      <c r="F310" s="321" t="s">
        <v>684</v>
      </c>
      <c r="G310" s="321" t="s">
        <v>1305</v>
      </c>
      <c r="H310" s="321" t="s">
        <v>1046</v>
      </c>
    </row>
    <row r="311" spans="1:8" x14ac:dyDescent="0.35">
      <c r="A311" s="321" t="s">
        <v>686</v>
      </c>
      <c r="B311" s="321" t="s">
        <v>686</v>
      </c>
      <c r="C311" s="321" t="s">
        <v>2187</v>
      </c>
      <c r="D311" s="321" t="s">
        <v>1847</v>
      </c>
      <c r="E311" s="321" t="s">
        <v>1539</v>
      </c>
      <c r="F311" s="321" t="s">
        <v>685</v>
      </c>
      <c r="G311" s="321" t="s">
        <v>1306</v>
      </c>
      <c r="H311" s="321" t="s">
        <v>1049</v>
      </c>
    </row>
    <row r="312" spans="1:8" x14ac:dyDescent="0.35">
      <c r="A312" s="321" t="s">
        <v>384</v>
      </c>
      <c r="B312" s="321" t="s">
        <v>384</v>
      </c>
      <c r="C312" s="321" t="s">
        <v>2188</v>
      </c>
      <c r="D312" s="321" t="s">
        <v>2357</v>
      </c>
      <c r="E312" s="321" t="s">
        <v>1540</v>
      </c>
      <c r="F312" s="321" t="s">
        <v>687</v>
      </c>
      <c r="G312" s="321" t="s">
        <v>1050</v>
      </c>
      <c r="H312" s="321" t="s">
        <v>1050</v>
      </c>
    </row>
    <row r="313" spans="1:8" x14ac:dyDescent="0.35">
      <c r="A313" s="321" t="s">
        <v>254</v>
      </c>
      <c r="B313" s="321" t="s">
        <v>254</v>
      </c>
      <c r="C313" s="321" t="s">
        <v>2189</v>
      </c>
      <c r="D313" s="321" t="s">
        <v>1848</v>
      </c>
      <c r="E313" s="321" t="s">
        <v>1541</v>
      </c>
      <c r="F313" s="321" t="s">
        <v>688</v>
      </c>
      <c r="G313" s="321" t="s">
        <v>1311</v>
      </c>
      <c r="H313" s="321" t="s">
        <v>1051</v>
      </c>
    </row>
    <row r="314" spans="1:8" x14ac:dyDescent="0.35">
      <c r="A314" s="438" t="s">
        <v>403</v>
      </c>
      <c r="B314" s="438" t="s">
        <v>403</v>
      </c>
      <c r="C314" s="438" t="s">
        <v>2190</v>
      </c>
      <c r="D314" s="438" t="s">
        <v>1854</v>
      </c>
      <c r="E314" s="438" t="s">
        <v>1543</v>
      </c>
      <c r="F314" s="438" t="s">
        <v>692</v>
      </c>
      <c r="G314" s="438" t="s">
        <v>1086</v>
      </c>
      <c r="H314" s="438" t="s">
        <v>2290</v>
      </c>
    </row>
    <row r="315" spans="1:8" x14ac:dyDescent="0.35">
      <c r="A315" s="321" t="s">
        <v>358</v>
      </c>
      <c r="B315" s="321" t="s">
        <v>358</v>
      </c>
      <c r="C315" s="321" t="s">
        <v>2191</v>
      </c>
      <c r="D315" s="321" t="s">
        <v>1855</v>
      </c>
      <c r="E315" s="321" t="s">
        <v>1544</v>
      </c>
      <c r="F315" s="321" t="s">
        <v>689</v>
      </c>
      <c r="G315" s="321" t="s">
        <v>1312</v>
      </c>
      <c r="H315" s="321" t="s">
        <v>1052</v>
      </c>
    </row>
    <row r="316" spans="1:8" x14ac:dyDescent="0.35">
      <c r="A316" s="321" t="s">
        <v>255</v>
      </c>
      <c r="B316" s="321" t="s">
        <v>255</v>
      </c>
      <c r="C316" s="321" t="s">
        <v>2192</v>
      </c>
      <c r="D316" s="321" t="s">
        <v>1856</v>
      </c>
      <c r="E316" s="321" t="s">
        <v>1545</v>
      </c>
      <c r="F316" s="321" t="s">
        <v>691</v>
      </c>
      <c r="G316" s="321" t="s">
        <v>1313</v>
      </c>
      <c r="H316" s="321" t="s">
        <v>1053</v>
      </c>
    </row>
    <row r="317" spans="1:8" x14ac:dyDescent="0.35">
      <c r="A317" s="321" t="s">
        <v>256</v>
      </c>
      <c r="B317" s="321" t="s">
        <v>256</v>
      </c>
      <c r="C317" s="321" t="s">
        <v>2193</v>
      </c>
      <c r="D317" s="321" t="s">
        <v>1875</v>
      </c>
      <c r="E317" s="321" t="s">
        <v>1563</v>
      </c>
      <c r="F317" s="321" t="s">
        <v>690</v>
      </c>
      <c r="G317" s="321" t="s">
        <v>1327</v>
      </c>
      <c r="H317" s="321" t="s">
        <v>1054</v>
      </c>
    </row>
    <row r="318" spans="1:8" x14ac:dyDescent="0.35">
      <c r="A318" s="321" t="s">
        <v>257</v>
      </c>
      <c r="B318" s="321" t="s">
        <v>257</v>
      </c>
      <c r="C318" s="321" t="s">
        <v>2194</v>
      </c>
      <c r="D318" s="321" t="s">
        <v>1876</v>
      </c>
      <c r="E318" s="321" t="s">
        <v>1564</v>
      </c>
      <c r="F318" s="321" t="s">
        <v>693</v>
      </c>
      <c r="G318" s="321" t="s">
        <v>1328</v>
      </c>
      <c r="H318" s="321" t="s">
        <v>1055</v>
      </c>
    </row>
    <row r="319" spans="1:8" x14ac:dyDescent="0.35">
      <c r="A319" s="321" t="s">
        <v>258</v>
      </c>
      <c r="B319" s="321" t="s">
        <v>258</v>
      </c>
      <c r="C319" s="321" t="s">
        <v>2195</v>
      </c>
      <c r="D319" s="321" t="s">
        <v>1877</v>
      </c>
      <c r="E319" s="321" t="s">
        <v>1565</v>
      </c>
      <c r="F319" s="321" t="s">
        <v>695</v>
      </c>
      <c r="G319" s="321" t="s">
        <v>1056</v>
      </c>
      <c r="H319" s="321" t="s">
        <v>1056</v>
      </c>
    </row>
    <row r="320" spans="1:8" x14ac:dyDescent="0.35">
      <c r="A320" s="321" t="s">
        <v>259</v>
      </c>
      <c r="B320" s="321" t="s">
        <v>259</v>
      </c>
      <c r="C320" s="321" t="s">
        <v>2196</v>
      </c>
      <c r="D320" s="321" t="s">
        <v>1857</v>
      </c>
      <c r="E320" s="321" t="s">
        <v>1546</v>
      </c>
      <c r="F320" s="321" t="s">
        <v>696</v>
      </c>
      <c r="G320" s="321" t="s">
        <v>1057</v>
      </c>
      <c r="H320" s="321" t="s">
        <v>1057</v>
      </c>
    </row>
    <row r="321" spans="1:8" x14ac:dyDescent="0.35">
      <c r="A321" s="321" t="s">
        <v>260</v>
      </c>
      <c r="B321" s="321" t="s">
        <v>260</v>
      </c>
      <c r="C321" s="321" t="s">
        <v>2197</v>
      </c>
      <c r="D321" s="321" t="s">
        <v>1858</v>
      </c>
      <c r="E321" s="321" t="s">
        <v>1547</v>
      </c>
      <c r="F321" s="321" t="s">
        <v>697</v>
      </c>
      <c r="G321" s="321" t="s">
        <v>1058</v>
      </c>
      <c r="H321" s="321" t="s">
        <v>1058</v>
      </c>
    </row>
    <row r="322" spans="1:8" x14ac:dyDescent="0.35">
      <c r="A322" s="321" t="s">
        <v>261</v>
      </c>
      <c r="B322" s="321" t="s">
        <v>261</v>
      </c>
      <c r="C322" s="321" t="s">
        <v>2198</v>
      </c>
      <c r="D322" s="321" t="s">
        <v>1859</v>
      </c>
      <c r="E322" s="321" t="s">
        <v>1548</v>
      </c>
      <c r="F322" s="321" t="s">
        <v>698</v>
      </c>
      <c r="G322" s="321" t="s">
        <v>1314</v>
      </c>
      <c r="H322" s="321" t="s">
        <v>1059</v>
      </c>
    </row>
    <row r="323" spans="1:8" x14ac:dyDescent="0.35">
      <c r="A323" s="321" t="s">
        <v>233</v>
      </c>
      <c r="B323" s="321" t="s">
        <v>233</v>
      </c>
      <c r="C323" s="321" t="s">
        <v>2163</v>
      </c>
      <c r="D323" s="321" t="s">
        <v>1833</v>
      </c>
      <c r="E323" s="321" t="s">
        <v>1060</v>
      </c>
      <c r="F323" s="321" t="s">
        <v>662</v>
      </c>
      <c r="G323" s="321" t="s">
        <v>1297</v>
      </c>
      <c r="H323" s="321" t="s">
        <v>1060</v>
      </c>
    </row>
    <row r="324" spans="1:8" x14ac:dyDescent="0.35">
      <c r="A324" s="321" t="s">
        <v>262</v>
      </c>
      <c r="B324" s="321" t="s">
        <v>262</v>
      </c>
      <c r="C324" s="321" t="s">
        <v>2199</v>
      </c>
      <c r="D324" s="321" t="s">
        <v>1860</v>
      </c>
      <c r="E324" s="321" t="s">
        <v>1549</v>
      </c>
      <c r="F324" s="321" t="s">
        <v>699</v>
      </c>
      <c r="G324" s="321" t="s">
        <v>1329</v>
      </c>
      <c r="H324" s="321" t="s">
        <v>1062</v>
      </c>
    </row>
    <row r="325" spans="1:8" x14ac:dyDescent="0.35">
      <c r="A325" s="321" t="s">
        <v>263</v>
      </c>
      <c r="B325" s="321" t="s">
        <v>263</v>
      </c>
      <c r="C325" s="321" t="s">
        <v>2200</v>
      </c>
      <c r="D325" s="321" t="s">
        <v>1861</v>
      </c>
      <c r="E325" s="321" t="s">
        <v>1550</v>
      </c>
      <c r="F325" s="321" t="s">
        <v>703</v>
      </c>
      <c r="G325" s="321" t="s">
        <v>1315</v>
      </c>
      <c r="H325" s="321" t="s">
        <v>1063</v>
      </c>
    </row>
    <row r="326" spans="1:8" x14ac:dyDescent="0.35">
      <c r="A326" s="321" t="s">
        <v>264</v>
      </c>
      <c r="B326" s="321" t="s">
        <v>264</v>
      </c>
      <c r="C326" s="321" t="s">
        <v>2201</v>
      </c>
      <c r="D326" s="321" t="s">
        <v>1862</v>
      </c>
      <c r="E326" s="321" t="s">
        <v>1551</v>
      </c>
      <c r="F326" s="321" t="s">
        <v>700</v>
      </c>
      <c r="G326" s="321" t="s">
        <v>1316</v>
      </c>
      <c r="H326" s="321" t="s">
        <v>1064</v>
      </c>
    </row>
    <row r="327" spans="1:8" x14ac:dyDescent="0.35">
      <c r="A327" s="321" t="s">
        <v>265</v>
      </c>
      <c r="B327" s="321" t="s">
        <v>265</v>
      </c>
      <c r="C327" s="321" t="s">
        <v>2202</v>
      </c>
      <c r="D327" s="321" t="s">
        <v>1863</v>
      </c>
      <c r="E327" s="321" t="s">
        <v>1552</v>
      </c>
      <c r="F327" s="321" t="s">
        <v>701</v>
      </c>
      <c r="G327" s="321" t="s">
        <v>1317</v>
      </c>
      <c r="H327" s="321" t="s">
        <v>1065</v>
      </c>
    </row>
    <row r="328" spans="1:8" x14ac:dyDescent="0.35">
      <c r="A328" s="321" t="s">
        <v>266</v>
      </c>
      <c r="B328" s="321" t="s">
        <v>266</v>
      </c>
      <c r="C328" s="321" t="s">
        <v>2203</v>
      </c>
      <c r="D328" s="321" t="s">
        <v>1864</v>
      </c>
      <c r="E328" s="321" t="s">
        <v>1553</v>
      </c>
      <c r="F328" s="321" t="s">
        <v>702</v>
      </c>
      <c r="G328" s="321" t="s">
        <v>1318</v>
      </c>
      <c r="H328" s="321" t="s">
        <v>1066</v>
      </c>
    </row>
    <row r="329" spans="1:8" hidden="1" x14ac:dyDescent="0.35">
      <c r="A329" s="321"/>
      <c r="B329" s="321"/>
      <c r="C329" s="321"/>
      <c r="D329" s="321" t="s">
        <v>1865</v>
      </c>
      <c r="E329" s="321"/>
      <c r="F329" s="321"/>
      <c r="G329" s="321"/>
      <c r="H329" s="321" t="s">
        <v>1067</v>
      </c>
    </row>
    <row r="330" spans="1:8" x14ac:dyDescent="0.35">
      <c r="A330" s="321" t="s">
        <v>267</v>
      </c>
      <c r="B330" s="321" t="s">
        <v>267</v>
      </c>
      <c r="C330" s="321" t="s">
        <v>2204</v>
      </c>
      <c r="D330" s="321" t="s">
        <v>1866</v>
      </c>
      <c r="E330" s="321" t="s">
        <v>1554</v>
      </c>
      <c r="F330" s="321" t="s">
        <v>704</v>
      </c>
      <c r="G330" s="321" t="s">
        <v>1319</v>
      </c>
      <c r="H330" s="321" t="s">
        <v>1068</v>
      </c>
    </row>
    <row r="331" spans="1:8" x14ac:dyDescent="0.35">
      <c r="A331" s="321" t="s">
        <v>268</v>
      </c>
      <c r="B331" s="321" t="s">
        <v>268</v>
      </c>
      <c r="C331" s="321" t="s">
        <v>2205</v>
      </c>
      <c r="D331" s="321" t="s">
        <v>1867</v>
      </c>
      <c r="E331" s="321" t="s">
        <v>1555</v>
      </c>
      <c r="F331" s="321" t="s">
        <v>705</v>
      </c>
      <c r="G331" s="321" t="s">
        <v>1320</v>
      </c>
      <c r="H331" s="321" t="s">
        <v>1069</v>
      </c>
    </row>
    <row r="332" spans="1:8" x14ac:dyDescent="0.35">
      <c r="A332" s="321" t="s">
        <v>269</v>
      </c>
      <c r="B332" s="321" t="s">
        <v>269</v>
      </c>
      <c r="C332" s="321" t="s">
        <v>2206</v>
      </c>
      <c r="D332" s="321" t="s">
        <v>1868</v>
      </c>
      <c r="E332" s="321" t="s">
        <v>1556</v>
      </c>
      <c r="F332" s="321" t="s">
        <v>706</v>
      </c>
      <c r="G332" s="321" t="s">
        <v>1321</v>
      </c>
      <c r="H332" s="321" t="s">
        <v>1070</v>
      </c>
    </row>
    <row r="333" spans="1:8" x14ac:dyDescent="0.35">
      <c r="A333" s="321" t="s">
        <v>276</v>
      </c>
      <c r="B333" s="321" t="s">
        <v>276</v>
      </c>
      <c r="C333" s="321" t="s">
        <v>2207</v>
      </c>
      <c r="D333" s="321" t="s">
        <v>1869</v>
      </c>
      <c r="E333" s="321" t="s">
        <v>1557</v>
      </c>
      <c r="F333" s="321" t="s">
        <v>707</v>
      </c>
      <c r="G333" s="321" t="s">
        <v>1322</v>
      </c>
      <c r="H333" s="321" t="s">
        <v>1071</v>
      </c>
    </row>
    <row r="334" spans="1:8" x14ac:dyDescent="0.35">
      <c r="A334" s="321" t="s">
        <v>270</v>
      </c>
      <c r="B334" s="321" t="s">
        <v>270</v>
      </c>
      <c r="C334" s="321" t="s">
        <v>2208</v>
      </c>
      <c r="D334" s="321" t="s">
        <v>1870</v>
      </c>
      <c r="E334" s="321" t="s">
        <v>1558</v>
      </c>
      <c r="F334" s="321" t="s">
        <v>767</v>
      </c>
      <c r="G334" s="321" t="s">
        <v>1323</v>
      </c>
      <c r="H334" s="321" t="s">
        <v>1072</v>
      </c>
    </row>
    <row r="335" spans="1:8" x14ac:dyDescent="0.35">
      <c r="A335" s="321" t="s">
        <v>271</v>
      </c>
      <c r="B335" s="321" t="s">
        <v>271</v>
      </c>
      <c r="C335" s="321" t="s">
        <v>2209</v>
      </c>
      <c r="D335" s="321" t="s">
        <v>1871</v>
      </c>
      <c r="E335" s="321" t="s">
        <v>1559</v>
      </c>
      <c r="F335" s="321" t="s">
        <v>708</v>
      </c>
      <c r="G335" s="321" t="s">
        <v>1324</v>
      </c>
      <c r="H335" s="321" t="s">
        <v>1073</v>
      </c>
    </row>
    <row r="336" spans="1:8" x14ac:dyDescent="0.35">
      <c r="A336" s="321" t="s">
        <v>272</v>
      </c>
      <c r="B336" s="321" t="s">
        <v>272</v>
      </c>
      <c r="C336" s="321" t="s">
        <v>2210</v>
      </c>
      <c r="D336" s="321" t="s">
        <v>1872</v>
      </c>
      <c r="E336" s="321" t="s">
        <v>1560</v>
      </c>
      <c r="F336" s="321" t="s">
        <v>709</v>
      </c>
      <c r="G336" s="321" t="s">
        <v>1074</v>
      </c>
      <c r="H336" s="321" t="s">
        <v>1074</v>
      </c>
    </row>
    <row r="337" spans="1:8" x14ac:dyDescent="0.35">
      <c r="A337" s="321" t="s">
        <v>273</v>
      </c>
      <c r="B337" s="321" t="s">
        <v>273</v>
      </c>
      <c r="C337" s="321" t="s">
        <v>2211</v>
      </c>
      <c r="D337" s="321" t="s">
        <v>1873</v>
      </c>
      <c r="E337" s="321" t="s">
        <v>1561</v>
      </c>
      <c r="F337" s="321" t="s">
        <v>710</v>
      </c>
      <c r="G337" s="321" t="s">
        <v>1325</v>
      </c>
      <c r="H337" s="321" t="s">
        <v>1075</v>
      </c>
    </row>
    <row r="338" spans="1:8" x14ac:dyDescent="0.35">
      <c r="A338" s="321" t="s">
        <v>274</v>
      </c>
      <c r="B338" s="321" t="s">
        <v>274</v>
      </c>
      <c r="C338" s="321" t="s">
        <v>2212</v>
      </c>
      <c r="D338" s="321" t="s">
        <v>1874</v>
      </c>
      <c r="E338" s="321" t="s">
        <v>1562</v>
      </c>
      <c r="F338" s="321" t="s">
        <v>711</v>
      </c>
      <c r="G338" s="321" t="s">
        <v>1326</v>
      </c>
      <c r="H338" s="321" t="s">
        <v>1076</v>
      </c>
    </row>
    <row r="339" spans="1:8" x14ac:dyDescent="0.35">
      <c r="A339" s="438" t="s">
        <v>359</v>
      </c>
      <c r="B339" s="438" t="s">
        <v>359</v>
      </c>
      <c r="C339" s="438" t="s">
        <v>2213</v>
      </c>
      <c r="D339" s="438" t="s">
        <v>1878</v>
      </c>
      <c r="E339" s="438" t="s">
        <v>1566</v>
      </c>
      <c r="F339" s="438" t="s">
        <v>712</v>
      </c>
      <c r="G339" s="438" t="s">
        <v>1330</v>
      </c>
      <c r="H339" s="438" t="s">
        <v>1077</v>
      </c>
    </row>
    <row r="340" spans="1:8" x14ac:dyDescent="0.35">
      <c r="A340" s="321" t="s">
        <v>359</v>
      </c>
      <c r="B340" s="321" t="s">
        <v>359</v>
      </c>
      <c r="C340" s="321" t="s">
        <v>2213</v>
      </c>
      <c r="D340" s="321" t="s">
        <v>1878</v>
      </c>
      <c r="E340" s="321" t="s">
        <v>1566</v>
      </c>
      <c r="F340" s="321" t="s">
        <v>712</v>
      </c>
      <c r="G340" s="321" t="s">
        <v>1330</v>
      </c>
      <c r="H340" s="321" t="s">
        <v>1077</v>
      </c>
    </row>
    <row r="341" spans="1:8" x14ac:dyDescent="0.35">
      <c r="A341" s="321" t="s">
        <v>282</v>
      </c>
      <c r="B341" s="321" t="s">
        <v>282</v>
      </c>
      <c r="C341" s="321" t="s">
        <v>2190</v>
      </c>
      <c r="D341" s="321" t="s">
        <v>282</v>
      </c>
      <c r="E341" s="321" t="s">
        <v>1575</v>
      </c>
      <c r="F341" s="321" t="s">
        <v>692</v>
      </c>
      <c r="G341" s="321" t="s">
        <v>1086</v>
      </c>
      <c r="H341" s="321" t="s">
        <v>1086</v>
      </c>
    </row>
    <row r="342" spans="1:8" x14ac:dyDescent="0.35">
      <c r="A342" s="321" t="s">
        <v>277</v>
      </c>
      <c r="B342" s="321" t="s">
        <v>277</v>
      </c>
      <c r="C342" s="321" t="s">
        <v>2214</v>
      </c>
      <c r="D342" s="321" t="s">
        <v>1879</v>
      </c>
      <c r="E342" s="321" t="s">
        <v>1567</v>
      </c>
      <c r="F342" s="321" t="s">
        <v>713</v>
      </c>
      <c r="G342" s="321" t="s">
        <v>1331</v>
      </c>
      <c r="H342" s="321" t="s">
        <v>1078</v>
      </c>
    </row>
    <row r="343" spans="1:8" x14ac:dyDescent="0.35">
      <c r="A343" s="321" t="s">
        <v>278</v>
      </c>
      <c r="B343" s="321" t="s">
        <v>278</v>
      </c>
      <c r="C343" s="321" t="s">
        <v>2215</v>
      </c>
      <c r="D343" s="321" t="s">
        <v>1880</v>
      </c>
      <c r="E343" s="321" t="s">
        <v>1568</v>
      </c>
      <c r="F343" s="321" t="s">
        <v>714</v>
      </c>
      <c r="G343" s="321" t="s">
        <v>1332</v>
      </c>
      <c r="H343" s="321" t="s">
        <v>1079</v>
      </c>
    </row>
    <row r="344" spans="1:8" x14ac:dyDescent="0.35">
      <c r="A344" s="321" t="s">
        <v>360</v>
      </c>
      <c r="B344" s="321" t="s">
        <v>360</v>
      </c>
      <c r="C344" s="321" t="s">
        <v>2216</v>
      </c>
      <c r="D344" s="321" t="s">
        <v>1897</v>
      </c>
      <c r="E344" s="321" t="s">
        <v>1569</v>
      </c>
      <c r="F344" s="321" t="s">
        <v>715</v>
      </c>
      <c r="G344" s="321" t="s">
        <v>1333</v>
      </c>
      <c r="H344" s="321" t="s">
        <v>1080</v>
      </c>
    </row>
    <row r="345" spans="1:8" x14ac:dyDescent="0.35">
      <c r="A345" s="321" t="s">
        <v>280</v>
      </c>
      <c r="B345" s="321" t="s">
        <v>280</v>
      </c>
      <c r="C345" s="321" t="s">
        <v>2217</v>
      </c>
      <c r="D345" s="321" t="s">
        <v>2358</v>
      </c>
      <c r="E345" s="321" t="s">
        <v>1570</v>
      </c>
      <c r="F345" s="321" t="s">
        <v>716</v>
      </c>
      <c r="G345" s="321" t="s">
        <v>1334</v>
      </c>
      <c r="H345" s="321" t="s">
        <v>1081</v>
      </c>
    </row>
    <row r="346" spans="1:8" x14ac:dyDescent="0.35">
      <c r="A346" s="321" t="s">
        <v>281</v>
      </c>
      <c r="B346" s="321" t="s">
        <v>281</v>
      </c>
      <c r="C346" s="321" t="s">
        <v>2218</v>
      </c>
      <c r="D346" s="321" t="s">
        <v>1884</v>
      </c>
      <c r="E346" s="321" t="s">
        <v>1583</v>
      </c>
      <c r="F346" s="321" t="s">
        <v>717</v>
      </c>
      <c r="G346" s="321" t="s">
        <v>903</v>
      </c>
      <c r="H346" s="321" t="s">
        <v>903</v>
      </c>
    </row>
    <row r="347" spans="1:8" x14ac:dyDescent="0.35">
      <c r="A347" s="321" t="s">
        <v>769</v>
      </c>
      <c r="B347" s="321" t="s">
        <v>769</v>
      </c>
      <c r="C347" s="321" t="s">
        <v>2219</v>
      </c>
      <c r="D347" s="321" t="s">
        <v>769</v>
      </c>
      <c r="E347" s="321" t="s">
        <v>1571</v>
      </c>
      <c r="F347" s="321" t="s">
        <v>768</v>
      </c>
      <c r="G347" s="321" t="s">
        <v>1082</v>
      </c>
      <c r="H347" s="321" t="s">
        <v>1082</v>
      </c>
    </row>
    <row r="348" spans="1:8" x14ac:dyDescent="0.35">
      <c r="A348" s="321" t="s">
        <v>83</v>
      </c>
      <c r="B348" s="321" t="s">
        <v>83</v>
      </c>
      <c r="C348" s="321" t="s">
        <v>1949</v>
      </c>
      <c r="D348" s="321" t="s">
        <v>1632</v>
      </c>
      <c r="E348" s="321" t="s">
        <v>1380</v>
      </c>
      <c r="F348" s="321" t="s">
        <v>456</v>
      </c>
      <c r="G348" s="321" t="s">
        <v>808</v>
      </c>
      <c r="H348" s="321" t="s">
        <v>808</v>
      </c>
    </row>
    <row r="349" spans="1:8" x14ac:dyDescent="0.35">
      <c r="A349" s="321" t="s">
        <v>283</v>
      </c>
      <c r="B349" s="321" t="s">
        <v>283</v>
      </c>
      <c r="C349" s="321" t="s">
        <v>2220</v>
      </c>
      <c r="D349" s="321" t="s">
        <v>2359</v>
      </c>
      <c r="E349" s="321" t="s">
        <v>1572</v>
      </c>
      <c r="F349" s="321" t="s">
        <v>718</v>
      </c>
      <c r="G349" s="321" t="s">
        <v>1335</v>
      </c>
      <c r="H349" s="321" t="s">
        <v>1083</v>
      </c>
    </row>
    <row r="350" spans="1:8" x14ac:dyDescent="0.35">
      <c r="A350" s="321" t="s">
        <v>15</v>
      </c>
      <c r="B350" s="321" t="s">
        <v>15</v>
      </c>
      <c r="C350" s="321" t="s">
        <v>1919</v>
      </c>
      <c r="D350" s="321" t="s">
        <v>1597</v>
      </c>
      <c r="E350" s="321" t="s">
        <v>1116</v>
      </c>
      <c r="F350" s="321" t="s">
        <v>421</v>
      </c>
      <c r="G350" s="321" t="s">
        <v>1116</v>
      </c>
      <c r="H350" s="321" t="s">
        <v>15</v>
      </c>
    </row>
    <row r="351" spans="1:8" x14ac:dyDescent="0.35">
      <c r="A351" s="321" t="s">
        <v>404</v>
      </c>
      <c r="B351" s="321" t="s">
        <v>404</v>
      </c>
      <c r="C351" s="321" t="s">
        <v>2221</v>
      </c>
      <c r="D351" s="321" t="s">
        <v>1885</v>
      </c>
      <c r="E351" s="321" t="s">
        <v>1087</v>
      </c>
      <c r="F351" s="321" t="s">
        <v>719</v>
      </c>
      <c r="G351" s="321" t="s">
        <v>1338</v>
      </c>
      <c r="H351" s="321" t="s">
        <v>1087</v>
      </c>
    </row>
    <row r="352" spans="1:8" x14ac:dyDescent="0.35">
      <c r="A352" s="321" t="s">
        <v>405</v>
      </c>
      <c r="B352" s="321" t="s">
        <v>405</v>
      </c>
      <c r="C352" s="321" t="s">
        <v>2222</v>
      </c>
      <c r="D352" s="321" t="s">
        <v>1882</v>
      </c>
      <c r="E352" s="321" t="s">
        <v>1573</v>
      </c>
      <c r="F352" s="321" t="s">
        <v>720</v>
      </c>
      <c r="G352" s="321" t="s">
        <v>1336</v>
      </c>
      <c r="H352" s="321" t="s">
        <v>1084</v>
      </c>
    </row>
    <row r="353" spans="1:8" x14ac:dyDescent="0.35">
      <c r="A353" s="321" t="s">
        <v>307</v>
      </c>
      <c r="B353" s="321" t="s">
        <v>307</v>
      </c>
      <c r="C353" s="321" t="s">
        <v>2223</v>
      </c>
      <c r="D353" s="321" t="s">
        <v>307</v>
      </c>
      <c r="E353" s="321" t="s">
        <v>307</v>
      </c>
      <c r="F353" s="321" t="s">
        <v>307</v>
      </c>
      <c r="G353" s="321" t="s">
        <v>307</v>
      </c>
      <c r="H353" s="321" t="s">
        <v>307</v>
      </c>
    </row>
    <row r="354" spans="1:8" x14ac:dyDescent="0.35">
      <c r="A354" s="321" t="s">
        <v>308</v>
      </c>
      <c r="B354" s="321" t="s">
        <v>308</v>
      </c>
      <c r="C354" s="321" t="s">
        <v>2224</v>
      </c>
      <c r="D354" s="321" t="s">
        <v>308</v>
      </c>
      <c r="E354" s="321" t="s">
        <v>308</v>
      </c>
      <c r="F354" s="321" t="s">
        <v>721</v>
      </c>
      <c r="G354" s="321" t="s">
        <v>308</v>
      </c>
      <c r="H354" s="321" t="s">
        <v>308</v>
      </c>
    </row>
    <row r="355" spans="1:8" x14ac:dyDescent="0.35">
      <c r="A355" s="321" t="s">
        <v>406</v>
      </c>
      <c r="B355" s="321" t="s">
        <v>406</v>
      </c>
      <c r="C355" s="321" t="s">
        <v>2225</v>
      </c>
      <c r="D355" s="321" t="s">
        <v>1883</v>
      </c>
      <c r="E355" s="321" t="s">
        <v>1574</v>
      </c>
      <c r="F355" s="321" t="s">
        <v>722</v>
      </c>
      <c r="G355" s="321" t="s">
        <v>1337</v>
      </c>
      <c r="H355" s="321" t="s">
        <v>1085</v>
      </c>
    </row>
    <row r="356" spans="1:8" x14ac:dyDescent="0.35">
      <c r="A356" s="321" t="s">
        <v>2321</v>
      </c>
      <c r="B356" s="321" t="s">
        <v>2321</v>
      </c>
      <c r="C356" s="321" t="s">
        <v>2322</v>
      </c>
      <c r="D356" s="321" t="s">
        <v>2323</v>
      </c>
      <c r="E356" s="321" t="s">
        <v>2324</v>
      </c>
      <c r="F356" s="321" t="s">
        <v>2327</v>
      </c>
      <c r="G356" s="321" t="s">
        <v>2325</v>
      </c>
      <c r="H356" s="321" t="s">
        <v>2324</v>
      </c>
    </row>
    <row r="357" spans="1:8" ht="15" customHeight="1" x14ac:dyDescent="0.35">
      <c r="A357" s="321" t="s">
        <v>307</v>
      </c>
      <c r="B357" s="321" t="s">
        <v>307</v>
      </c>
      <c r="C357" s="321" t="s">
        <v>2223</v>
      </c>
      <c r="D357" s="321" t="s">
        <v>307</v>
      </c>
      <c r="E357" s="321" t="s">
        <v>307</v>
      </c>
      <c r="F357" s="321" t="s">
        <v>307</v>
      </c>
      <c r="G357" s="321" t="s">
        <v>307</v>
      </c>
      <c r="H357" s="321" t="s">
        <v>307</v>
      </c>
    </row>
    <row r="358" spans="1:8" x14ac:dyDescent="0.35">
      <c r="A358" s="321" t="s">
        <v>308</v>
      </c>
      <c r="B358" s="321" t="s">
        <v>308</v>
      </c>
      <c r="C358" s="321" t="s">
        <v>2224</v>
      </c>
      <c r="D358" s="321" t="s">
        <v>308</v>
      </c>
      <c r="E358" s="321" t="s">
        <v>308</v>
      </c>
      <c r="F358" s="321" t="s">
        <v>721</v>
      </c>
      <c r="G358" s="321" t="s">
        <v>308</v>
      </c>
      <c r="H358" s="321" t="s">
        <v>308</v>
      </c>
    </row>
    <row r="359" spans="1:8" x14ac:dyDescent="0.35">
      <c r="A359" s="440" t="s">
        <v>2326</v>
      </c>
      <c r="B359" s="440" t="s">
        <v>2326</v>
      </c>
      <c r="C359" s="440" t="s">
        <v>2001</v>
      </c>
      <c r="D359" s="440" t="s">
        <v>1708</v>
      </c>
      <c r="E359" s="440" t="s">
        <v>863</v>
      </c>
      <c r="F359" s="440" t="s">
        <v>505</v>
      </c>
      <c r="G359" s="440" t="s">
        <v>1186</v>
      </c>
      <c r="H359" s="440" t="s">
        <v>863</v>
      </c>
    </row>
    <row r="360" spans="1:8" x14ac:dyDescent="0.35">
      <c r="A360" s="321" t="s">
        <v>407</v>
      </c>
      <c r="B360" s="321" t="s">
        <v>407</v>
      </c>
      <c r="C360" s="321" t="s">
        <v>2226</v>
      </c>
      <c r="D360" s="321" t="s">
        <v>2360</v>
      </c>
      <c r="E360" s="321" t="s">
        <v>1088</v>
      </c>
      <c r="F360" s="321" t="s">
        <v>723</v>
      </c>
      <c r="G360" s="321" t="s">
        <v>1088</v>
      </c>
      <c r="H360" s="321" t="s">
        <v>1088</v>
      </c>
    </row>
    <row r="361" spans="1:8" x14ac:dyDescent="0.35">
      <c r="A361" s="438" t="s">
        <v>408</v>
      </c>
      <c r="B361" s="438" t="s">
        <v>408</v>
      </c>
      <c r="C361" s="438" t="s">
        <v>2227</v>
      </c>
      <c r="D361" s="438" t="s">
        <v>2361</v>
      </c>
      <c r="E361" s="438" t="s">
        <v>1089</v>
      </c>
      <c r="F361" s="438" t="s">
        <v>724</v>
      </c>
      <c r="G361" s="438" t="s">
        <v>1339</v>
      </c>
      <c r="H361" s="438" t="s">
        <v>1089</v>
      </c>
    </row>
    <row r="362" spans="1:8" x14ac:dyDescent="0.35">
      <c r="A362" s="321" t="s">
        <v>347</v>
      </c>
      <c r="B362" s="321" t="s">
        <v>347</v>
      </c>
      <c r="C362" s="321" t="s">
        <v>2228</v>
      </c>
      <c r="D362" s="321" t="s">
        <v>1890</v>
      </c>
      <c r="E362" s="321" t="s">
        <v>1436</v>
      </c>
      <c r="F362" s="321" t="s">
        <v>542</v>
      </c>
      <c r="G362" s="321" t="s">
        <v>1199</v>
      </c>
      <c r="H362" s="321" t="s">
        <v>908</v>
      </c>
    </row>
    <row r="363" spans="1:8" x14ac:dyDescent="0.35">
      <c r="A363" s="321" t="s">
        <v>48</v>
      </c>
      <c r="B363" s="321" t="s">
        <v>48</v>
      </c>
      <c r="C363" s="321" t="s">
        <v>1987</v>
      </c>
      <c r="D363" s="321" t="s">
        <v>1663</v>
      </c>
      <c r="E363" s="321" t="s">
        <v>452</v>
      </c>
      <c r="F363" s="321" t="s">
        <v>139</v>
      </c>
      <c r="G363" s="321" t="s">
        <v>846</v>
      </c>
      <c r="H363" s="321" t="s">
        <v>846</v>
      </c>
    </row>
    <row r="364" spans="1:8" x14ac:dyDescent="0.35">
      <c r="A364" s="321" t="s">
        <v>325</v>
      </c>
      <c r="B364" s="321" t="s">
        <v>325</v>
      </c>
      <c r="C364" s="321" t="s">
        <v>2055</v>
      </c>
      <c r="D364" s="321" t="s">
        <v>1731</v>
      </c>
      <c r="E364" s="321" t="s">
        <v>926</v>
      </c>
      <c r="F364" s="321" t="s">
        <v>560</v>
      </c>
      <c r="G364" s="321" t="s">
        <v>1201</v>
      </c>
      <c r="H364" s="321" t="s">
        <v>926</v>
      </c>
    </row>
    <row r="365" spans="1:8" x14ac:dyDescent="0.35">
      <c r="A365" s="321" t="s">
        <v>134</v>
      </c>
      <c r="B365" s="321" t="s">
        <v>134</v>
      </c>
      <c r="C365" s="321" t="s">
        <v>2041</v>
      </c>
      <c r="D365" s="321" t="s">
        <v>1728</v>
      </c>
      <c r="E365" s="321" t="s">
        <v>1438</v>
      </c>
      <c r="F365" s="321" t="s">
        <v>546</v>
      </c>
      <c r="G365" s="321" t="s">
        <v>912</v>
      </c>
      <c r="H365" s="321" t="s">
        <v>912</v>
      </c>
    </row>
    <row r="366" spans="1:8" x14ac:dyDescent="0.35">
      <c r="A366" s="321" t="s">
        <v>145</v>
      </c>
      <c r="B366" s="321" t="s">
        <v>145</v>
      </c>
      <c r="C366" s="321" t="s">
        <v>2042</v>
      </c>
      <c r="D366" s="321" t="s">
        <v>1729</v>
      </c>
      <c r="E366" s="321" t="s">
        <v>1440</v>
      </c>
      <c r="F366" s="321" t="s">
        <v>547</v>
      </c>
      <c r="G366" s="321" t="s">
        <v>913</v>
      </c>
      <c r="H366" s="321" t="s">
        <v>913</v>
      </c>
    </row>
    <row r="367" spans="1:8" x14ac:dyDescent="0.35">
      <c r="A367" s="321" t="s">
        <v>143</v>
      </c>
      <c r="B367" s="321" t="s">
        <v>143</v>
      </c>
      <c r="C367" s="321" t="s">
        <v>2043</v>
      </c>
      <c r="D367" s="321" t="s">
        <v>1730</v>
      </c>
      <c r="E367" s="321" t="s">
        <v>1202</v>
      </c>
      <c r="F367" s="321" t="s">
        <v>548</v>
      </c>
      <c r="G367" s="321" t="s">
        <v>1202</v>
      </c>
      <c r="H367" s="321" t="s">
        <v>914</v>
      </c>
    </row>
    <row r="368" spans="1:8" x14ac:dyDescent="0.35">
      <c r="A368" s="321" t="s">
        <v>148</v>
      </c>
      <c r="B368" s="321" t="s">
        <v>148</v>
      </c>
      <c r="C368" s="321" t="s">
        <v>2044</v>
      </c>
      <c r="D368" s="321" t="s">
        <v>1732</v>
      </c>
      <c r="E368" s="321" t="s">
        <v>915</v>
      </c>
      <c r="F368" s="321" t="s">
        <v>549</v>
      </c>
      <c r="G368" s="321" t="s">
        <v>1203</v>
      </c>
      <c r="H368" s="321" t="s">
        <v>915</v>
      </c>
    </row>
    <row r="369" spans="1:8" x14ac:dyDescent="0.35">
      <c r="A369" s="321" t="s">
        <v>144</v>
      </c>
      <c r="B369" s="321" t="s">
        <v>144</v>
      </c>
      <c r="C369" s="321" t="s">
        <v>2045</v>
      </c>
      <c r="D369" s="321" t="s">
        <v>1733</v>
      </c>
      <c r="E369" s="321" t="s">
        <v>916</v>
      </c>
      <c r="F369" s="321" t="s">
        <v>550</v>
      </c>
      <c r="G369" s="321" t="s">
        <v>1204</v>
      </c>
      <c r="H369" s="321" t="s">
        <v>916</v>
      </c>
    </row>
    <row r="370" spans="1:8" x14ac:dyDescent="0.35">
      <c r="A370" s="321" t="s">
        <v>149</v>
      </c>
      <c r="B370" s="321" t="s">
        <v>149</v>
      </c>
      <c r="C370" s="321" t="s">
        <v>2046</v>
      </c>
      <c r="D370" s="321" t="s">
        <v>1734</v>
      </c>
      <c r="E370" s="321" t="s">
        <v>1441</v>
      </c>
      <c r="F370" s="321" t="s">
        <v>551</v>
      </c>
      <c r="G370" s="321" t="s">
        <v>1205</v>
      </c>
      <c r="H370" s="321" t="s">
        <v>917</v>
      </c>
    </row>
    <row r="371" spans="1:8" x14ac:dyDescent="0.35">
      <c r="A371" s="321" t="s">
        <v>348</v>
      </c>
      <c r="B371" s="321" t="s">
        <v>348</v>
      </c>
      <c r="C371" s="321" t="s">
        <v>2229</v>
      </c>
      <c r="D371" s="321" t="s">
        <v>2345</v>
      </c>
      <c r="E371" s="321" t="s">
        <v>1439</v>
      </c>
      <c r="F371" s="321" t="s">
        <v>552</v>
      </c>
      <c r="G371" s="321" t="s">
        <v>1200</v>
      </c>
      <c r="H371" s="321" t="s">
        <v>918</v>
      </c>
    </row>
    <row r="372" spans="1:8" x14ac:dyDescent="0.35">
      <c r="A372" s="321" t="s">
        <v>48</v>
      </c>
      <c r="B372" s="321" t="s">
        <v>48</v>
      </c>
      <c r="C372" s="321" t="s">
        <v>1987</v>
      </c>
      <c r="D372" s="321" t="s">
        <v>1663</v>
      </c>
      <c r="E372" s="321" t="s">
        <v>452</v>
      </c>
      <c r="F372" s="321" t="s">
        <v>139</v>
      </c>
      <c r="G372" s="321" t="s">
        <v>846</v>
      </c>
      <c r="H372" s="321" t="s">
        <v>846</v>
      </c>
    </row>
    <row r="373" spans="1:8" x14ac:dyDescent="0.35">
      <c r="A373" s="321" t="s">
        <v>325</v>
      </c>
      <c r="B373" s="321" t="s">
        <v>325</v>
      </c>
      <c r="C373" s="321" t="s">
        <v>2055</v>
      </c>
      <c r="D373" s="321" t="s">
        <v>1731</v>
      </c>
      <c r="E373" s="321" t="s">
        <v>926</v>
      </c>
      <c r="F373" s="321" t="s">
        <v>560</v>
      </c>
      <c r="G373" s="321" t="s">
        <v>1201</v>
      </c>
      <c r="H373" s="321" t="s">
        <v>926</v>
      </c>
    </row>
    <row r="374" spans="1:8" x14ac:dyDescent="0.35">
      <c r="A374" s="321" t="s">
        <v>135</v>
      </c>
      <c r="B374" s="321" t="s">
        <v>135</v>
      </c>
      <c r="C374" s="321" t="s">
        <v>2048</v>
      </c>
      <c r="D374" s="321" t="s">
        <v>1735</v>
      </c>
      <c r="E374" s="321" t="s">
        <v>1442</v>
      </c>
      <c r="F374" s="321" t="s">
        <v>558</v>
      </c>
      <c r="G374" s="321" t="s">
        <v>1206</v>
      </c>
      <c r="H374" s="321" t="s">
        <v>919</v>
      </c>
    </row>
    <row r="375" spans="1:8" x14ac:dyDescent="0.35">
      <c r="A375" s="321" t="s">
        <v>136</v>
      </c>
      <c r="B375" s="321" t="s">
        <v>136</v>
      </c>
      <c r="C375" s="321" t="s">
        <v>2230</v>
      </c>
      <c r="D375" s="321" t="s">
        <v>1736</v>
      </c>
      <c r="E375" s="321" t="s">
        <v>1578</v>
      </c>
      <c r="F375" s="321" t="s">
        <v>553</v>
      </c>
      <c r="G375" s="321" t="s">
        <v>1207</v>
      </c>
      <c r="H375" s="321" t="s">
        <v>920</v>
      </c>
    </row>
    <row r="376" spans="1:8" x14ac:dyDescent="0.35">
      <c r="A376" s="321" t="s">
        <v>146</v>
      </c>
      <c r="B376" s="321" t="s">
        <v>146</v>
      </c>
      <c r="C376" s="321" t="s">
        <v>2050</v>
      </c>
      <c r="D376" s="321" t="s">
        <v>1737</v>
      </c>
      <c r="E376" s="321" t="s">
        <v>1443</v>
      </c>
      <c r="F376" s="321" t="s">
        <v>554</v>
      </c>
      <c r="G376" s="321" t="s">
        <v>1208</v>
      </c>
      <c r="H376" s="321" t="s">
        <v>921</v>
      </c>
    </row>
    <row r="377" spans="1:8" x14ac:dyDescent="0.35">
      <c r="A377" s="321" t="s">
        <v>150</v>
      </c>
      <c r="B377" s="321" t="s">
        <v>150</v>
      </c>
      <c r="C377" s="321" t="s">
        <v>2231</v>
      </c>
      <c r="D377" s="321" t="s">
        <v>1738</v>
      </c>
      <c r="E377" s="321" t="s">
        <v>1444</v>
      </c>
      <c r="F377" s="321" t="s">
        <v>555</v>
      </c>
      <c r="G377" s="321" t="s">
        <v>1209</v>
      </c>
      <c r="H377" s="321" t="s">
        <v>922</v>
      </c>
    </row>
    <row r="378" spans="1:8" x14ac:dyDescent="0.35">
      <c r="A378" s="321" t="s">
        <v>147</v>
      </c>
      <c r="B378" s="321" t="s">
        <v>147</v>
      </c>
      <c r="C378" s="321" t="s">
        <v>2232</v>
      </c>
      <c r="D378" s="321" t="s">
        <v>1740</v>
      </c>
      <c r="E378" s="321" t="s">
        <v>1445</v>
      </c>
      <c r="F378" s="321" t="s">
        <v>557</v>
      </c>
      <c r="G378" s="321" t="s">
        <v>1212</v>
      </c>
      <c r="H378" s="321" t="s">
        <v>924</v>
      </c>
    </row>
    <row r="379" spans="1:8" x14ac:dyDescent="0.35">
      <c r="A379" s="442" t="s">
        <v>354</v>
      </c>
      <c r="B379" s="442" t="s">
        <v>354</v>
      </c>
      <c r="C379" s="442" t="s">
        <v>2233</v>
      </c>
      <c r="D379" s="442" t="s">
        <v>1891</v>
      </c>
      <c r="E379" s="442" t="s">
        <v>1342</v>
      </c>
      <c r="F379" s="442" t="s">
        <v>725</v>
      </c>
      <c r="G379" s="442" t="s">
        <v>1342</v>
      </c>
      <c r="H379" s="442" t="s">
        <v>1090</v>
      </c>
    </row>
    <row r="380" spans="1:8" x14ac:dyDescent="0.35">
      <c r="A380" s="321" t="s">
        <v>342</v>
      </c>
      <c r="B380" s="321" t="s">
        <v>342</v>
      </c>
      <c r="C380" s="321" t="s">
        <v>2234</v>
      </c>
      <c r="D380" s="321" t="s">
        <v>1886</v>
      </c>
      <c r="E380" s="321" t="s">
        <v>1340</v>
      </c>
      <c r="F380" s="321" t="s">
        <v>727</v>
      </c>
      <c r="G380" s="321" t="s">
        <v>1340</v>
      </c>
      <c r="H380" s="321" t="s">
        <v>1091</v>
      </c>
    </row>
    <row r="381" spans="1:8" x14ac:dyDescent="0.35">
      <c r="A381" s="321" t="s">
        <v>349</v>
      </c>
      <c r="B381" s="321" t="s">
        <v>349</v>
      </c>
      <c r="C381" s="321" t="s">
        <v>2235</v>
      </c>
      <c r="D381" s="321" t="s">
        <v>1892</v>
      </c>
      <c r="E381" s="321" t="s">
        <v>1579</v>
      </c>
      <c r="F381" s="321" t="s">
        <v>726</v>
      </c>
      <c r="G381" s="321" t="s">
        <v>1343</v>
      </c>
      <c r="H381" s="321" t="s">
        <v>1092</v>
      </c>
    </row>
    <row r="382" spans="1:8" x14ac:dyDescent="0.35">
      <c r="A382" s="321" t="s">
        <v>350</v>
      </c>
      <c r="B382" s="321" t="s">
        <v>350</v>
      </c>
      <c r="C382" s="321" t="s">
        <v>2236</v>
      </c>
      <c r="D382" s="321" t="s">
        <v>1893</v>
      </c>
      <c r="E382" s="321" t="s">
        <v>1580</v>
      </c>
      <c r="F382" s="321" t="s">
        <v>728</v>
      </c>
      <c r="G382" s="321" t="s">
        <v>1344</v>
      </c>
      <c r="H382" s="321" t="s">
        <v>728</v>
      </c>
    </row>
    <row r="383" spans="1:8" x14ac:dyDescent="0.35">
      <c r="A383" s="321" t="s">
        <v>351</v>
      </c>
      <c r="B383" s="321" t="s">
        <v>351</v>
      </c>
      <c r="C383" s="321" t="s">
        <v>2144</v>
      </c>
      <c r="D383" s="321" t="s">
        <v>1894</v>
      </c>
      <c r="E383" s="321" t="s">
        <v>1581</v>
      </c>
      <c r="F383" s="321" t="s">
        <v>729</v>
      </c>
      <c r="G383" s="321" t="s">
        <v>1345</v>
      </c>
      <c r="H383" s="321" t="s">
        <v>729</v>
      </c>
    </row>
    <row r="384" spans="1:8" x14ac:dyDescent="0.35">
      <c r="A384" s="321" t="s">
        <v>352</v>
      </c>
      <c r="B384" s="321" t="s">
        <v>352</v>
      </c>
      <c r="C384" s="321" t="s">
        <v>2237</v>
      </c>
      <c r="D384" s="321" t="s">
        <v>1895</v>
      </c>
      <c r="E384" s="321" t="s">
        <v>1093</v>
      </c>
      <c r="F384" s="321" t="s">
        <v>730</v>
      </c>
      <c r="G384" s="321" t="s">
        <v>1346</v>
      </c>
      <c r="H384" s="321" t="s">
        <v>1093</v>
      </c>
    </row>
    <row r="385" spans="1:8" x14ac:dyDescent="0.35">
      <c r="A385" s="321" t="s">
        <v>353</v>
      </c>
      <c r="B385" s="321" t="s">
        <v>353</v>
      </c>
      <c r="C385" s="321" t="s">
        <v>2238</v>
      </c>
      <c r="D385" s="321" t="s">
        <v>1896</v>
      </c>
      <c r="E385" s="321" t="s">
        <v>1582</v>
      </c>
      <c r="F385" s="321" t="s">
        <v>731</v>
      </c>
      <c r="G385" s="321" t="s">
        <v>1094</v>
      </c>
      <c r="H385" s="321" t="s">
        <v>1094</v>
      </c>
    </row>
    <row r="386" spans="1:8" x14ac:dyDescent="0.35">
      <c r="A386" s="321" t="s">
        <v>343</v>
      </c>
      <c r="B386" s="321" t="s">
        <v>343</v>
      </c>
      <c r="C386" s="321" t="s">
        <v>343</v>
      </c>
      <c r="D386" s="321" t="s">
        <v>343</v>
      </c>
      <c r="E386" s="321" t="s">
        <v>343</v>
      </c>
      <c r="F386" s="321" t="s">
        <v>343</v>
      </c>
      <c r="G386" s="321" t="s">
        <v>343</v>
      </c>
      <c r="H386" s="321" t="s">
        <v>343</v>
      </c>
    </row>
    <row r="387" spans="1:8" x14ac:dyDescent="0.35">
      <c r="A387" s="321" t="s">
        <v>344</v>
      </c>
      <c r="B387" s="321" t="s">
        <v>344</v>
      </c>
      <c r="C387" s="321" t="s">
        <v>2239</v>
      </c>
      <c r="D387" s="321" t="s">
        <v>1887</v>
      </c>
      <c r="E387" s="321" t="s">
        <v>1576</v>
      </c>
      <c r="F387" s="321" t="s">
        <v>732</v>
      </c>
      <c r="G387" s="321" t="s">
        <v>1095</v>
      </c>
      <c r="H387" s="321" t="s">
        <v>1095</v>
      </c>
    </row>
    <row r="388" spans="1:8" x14ac:dyDescent="0.35">
      <c r="A388" s="321" t="s">
        <v>345</v>
      </c>
      <c r="B388" s="321" t="s">
        <v>345</v>
      </c>
      <c r="C388" s="321" t="s">
        <v>2190</v>
      </c>
      <c r="D388" s="321" t="s">
        <v>345</v>
      </c>
      <c r="E388" s="321" t="s">
        <v>1575</v>
      </c>
      <c r="F388" s="321" t="s">
        <v>692</v>
      </c>
      <c r="G388" s="321" t="s">
        <v>1086</v>
      </c>
      <c r="H388" s="321" t="s">
        <v>1086</v>
      </c>
    </row>
    <row r="389" spans="1:8" x14ac:dyDescent="0.35">
      <c r="A389" s="321" t="s">
        <v>278</v>
      </c>
      <c r="B389" s="321" t="s">
        <v>278</v>
      </c>
      <c r="C389" s="321" t="s">
        <v>2215</v>
      </c>
      <c r="D389" s="321" t="s">
        <v>1880</v>
      </c>
      <c r="E389" s="321" t="s">
        <v>1568</v>
      </c>
      <c r="F389" s="321" t="s">
        <v>714</v>
      </c>
      <c r="G389" s="321" t="s">
        <v>1332</v>
      </c>
      <c r="H389" s="321" t="s">
        <v>1079</v>
      </c>
    </row>
    <row r="390" spans="1:8" x14ac:dyDescent="0.35">
      <c r="A390" s="321" t="s">
        <v>279</v>
      </c>
      <c r="B390" s="321" t="s">
        <v>279</v>
      </c>
      <c r="C390" s="321" t="s">
        <v>2240</v>
      </c>
      <c r="D390" s="321" t="s">
        <v>1897</v>
      </c>
      <c r="E390" s="321" t="s">
        <v>1080</v>
      </c>
      <c r="F390" s="321" t="s">
        <v>733</v>
      </c>
      <c r="G390" s="321" t="s">
        <v>1333</v>
      </c>
      <c r="H390" s="321" t="s">
        <v>1080</v>
      </c>
    </row>
    <row r="391" spans="1:8" x14ac:dyDescent="0.35">
      <c r="A391" s="321" t="s">
        <v>280</v>
      </c>
      <c r="B391" s="321" t="s">
        <v>280</v>
      </c>
      <c r="C391" s="321" t="s">
        <v>2217</v>
      </c>
      <c r="D391" s="321" t="s">
        <v>1881</v>
      </c>
      <c r="E391" s="321" t="s">
        <v>1570</v>
      </c>
      <c r="F391" s="321" t="s">
        <v>716</v>
      </c>
      <c r="G391" s="321" t="s">
        <v>1334</v>
      </c>
      <c r="H391" s="321" t="s">
        <v>1081</v>
      </c>
    </row>
    <row r="392" spans="1:8" x14ac:dyDescent="0.35">
      <c r="A392" s="442" t="s">
        <v>749</v>
      </c>
      <c r="B392" s="442" t="s">
        <v>749</v>
      </c>
      <c r="C392" s="442" t="s">
        <v>2241</v>
      </c>
      <c r="D392" s="442" t="s">
        <v>1898</v>
      </c>
      <c r="E392" s="442" t="s">
        <v>1347</v>
      </c>
      <c r="F392" s="442" t="s">
        <v>750</v>
      </c>
      <c r="G392" s="442" t="s">
        <v>1347</v>
      </c>
      <c r="H392" s="442" t="s">
        <v>903</v>
      </c>
    </row>
    <row r="393" spans="1:8" x14ac:dyDescent="0.35">
      <c r="A393" s="321" t="s">
        <v>409</v>
      </c>
      <c r="B393" s="321" t="s">
        <v>409</v>
      </c>
      <c r="C393" s="321" t="s">
        <v>2242</v>
      </c>
      <c r="D393" s="321" t="s">
        <v>1888</v>
      </c>
      <c r="E393" s="321" t="s">
        <v>1341</v>
      </c>
      <c r="F393" s="321" t="s">
        <v>734</v>
      </c>
      <c r="G393" s="321" t="s">
        <v>1341</v>
      </c>
      <c r="H393" s="321" t="s">
        <v>1096</v>
      </c>
    </row>
    <row r="394" spans="1:8" x14ac:dyDescent="0.35">
      <c r="A394" s="321" t="s">
        <v>410</v>
      </c>
      <c r="B394" s="321" t="s">
        <v>410</v>
      </c>
      <c r="C394" s="321" t="s">
        <v>2243</v>
      </c>
      <c r="D394" s="321" t="s">
        <v>1889</v>
      </c>
      <c r="E394" s="321" t="s">
        <v>1577</v>
      </c>
      <c r="F394" s="321" t="s">
        <v>735</v>
      </c>
      <c r="G394" s="321" t="s">
        <v>1097</v>
      </c>
      <c r="H394" s="321" t="s">
        <v>1097</v>
      </c>
    </row>
    <row r="395" spans="1:8" x14ac:dyDescent="0.35">
      <c r="A395" s="321" t="s">
        <v>411</v>
      </c>
      <c r="B395" s="321" t="s">
        <v>411</v>
      </c>
      <c r="C395" s="321" t="s">
        <v>2244</v>
      </c>
      <c r="D395" s="321" t="s">
        <v>1899</v>
      </c>
      <c r="E395" s="321" t="s">
        <v>1584</v>
      </c>
      <c r="F395" s="321" t="s">
        <v>736</v>
      </c>
      <c r="G395" s="321" t="s">
        <v>1348</v>
      </c>
      <c r="H395" s="321" t="s">
        <v>1098</v>
      </c>
    </row>
    <row r="396" spans="1:8" x14ac:dyDescent="0.35">
      <c r="A396" s="321" t="s">
        <v>412</v>
      </c>
      <c r="B396" s="321" t="s">
        <v>412</v>
      </c>
      <c r="C396" s="321" t="s">
        <v>2245</v>
      </c>
      <c r="D396" s="321" t="s">
        <v>1900</v>
      </c>
      <c r="E396" s="321" t="s">
        <v>1585</v>
      </c>
      <c r="F396" s="321" t="s">
        <v>737</v>
      </c>
      <c r="G396" s="321" t="s">
        <v>1099</v>
      </c>
      <c r="H396" s="321" t="s">
        <v>1099</v>
      </c>
    </row>
    <row r="397" spans="1:8" x14ac:dyDescent="0.35">
      <c r="A397" s="321" t="s">
        <v>300</v>
      </c>
      <c r="B397" s="321" t="s">
        <v>300</v>
      </c>
      <c r="C397" s="321" t="s">
        <v>2223</v>
      </c>
      <c r="D397" s="321" t="s">
        <v>300</v>
      </c>
      <c r="E397" s="321" t="s">
        <v>300</v>
      </c>
      <c r="F397" s="321" t="s">
        <v>300</v>
      </c>
      <c r="G397" s="321" t="s">
        <v>300</v>
      </c>
      <c r="H397" s="321" t="s">
        <v>300</v>
      </c>
    </row>
    <row r="398" spans="1:8" x14ac:dyDescent="0.35">
      <c r="A398" s="438" t="s">
        <v>413</v>
      </c>
      <c r="B398" s="438" t="s">
        <v>413</v>
      </c>
      <c r="C398" s="438" t="s">
        <v>2246</v>
      </c>
      <c r="D398" s="438" t="s">
        <v>1901</v>
      </c>
      <c r="E398" s="438" t="s">
        <v>1586</v>
      </c>
      <c r="F398" s="438" t="s">
        <v>738</v>
      </c>
      <c r="G398" s="438" t="s">
        <v>1349</v>
      </c>
      <c r="H398" s="438" t="s">
        <v>1100</v>
      </c>
    </row>
    <row r="399" spans="1:8" x14ac:dyDescent="0.35">
      <c r="A399" s="440" t="s">
        <v>72</v>
      </c>
      <c r="B399" s="440" t="s">
        <v>72</v>
      </c>
      <c r="C399" s="440" t="s">
        <v>2247</v>
      </c>
      <c r="D399" s="440" t="s">
        <v>2362</v>
      </c>
      <c r="E399" s="440" t="s">
        <v>1101</v>
      </c>
      <c r="F399" s="440" t="s">
        <v>72</v>
      </c>
      <c r="G399" s="440" t="s">
        <v>1350</v>
      </c>
      <c r="H399" s="440" t="s">
        <v>1101</v>
      </c>
    </row>
    <row r="400" spans="1:8" x14ac:dyDescent="0.35">
      <c r="A400" s="321" t="s">
        <v>116</v>
      </c>
      <c r="B400" s="321" t="s">
        <v>116</v>
      </c>
      <c r="C400" s="321" t="s">
        <v>2248</v>
      </c>
      <c r="D400" s="321" t="s">
        <v>1902</v>
      </c>
      <c r="E400" s="321" t="s">
        <v>1351</v>
      </c>
      <c r="F400" s="321" t="s">
        <v>739</v>
      </c>
      <c r="G400" s="321" t="s">
        <v>1351</v>
      </c>
      <c r="H400" s="321" t="s">
        <v>1102</v>
      </c>
    </row>
    <row r="401" spans="1:8" x14ac:dyDescent="0.35">
      <c r="A401" s="321" t="s">
        <v>2334</v>
      </c>
      <c r="B401" s="321" t="s">
        <v>2334</v>
      </c>
      <c r="C401" s="321" t="s">
        <v>2335</v>
      </c>
      <c r="D401" s="321" t="s">
        <v>2336</v>
      </c>
      <c r="E401" s="321" t="s">
        <v>2337</v>
      </c>
      <c r="F401" s="321" t="s">
        <v>2337</v>
      </c>
      <c r="G401" s="321" t="s">
        <v>2337</v>
      </c>
      <c r="H401" s="321" t="s">
        <v>2337</v>
      </c>
    </row>
    <row r="402" spans="1:8" x14ac:dyDescent="0.35">
      <c r="A402" s="321" t="s">
        <v>75</v>
      </c>
      <c r="B402" s="321" t="s">
        <v>75</v>
      </c>
      <c r="C402" s="321" t="s">
        <v>2249</v>
      </c>
      <c r="D402" s="321" t="s">
        <v>1903</v>
      </c>
      <c r="E402" s="321" t="s">
        <v>740</v>
      </c>
      <c r="F402" s="321" t="s">
        <v>740</v>
      </c>
      <c r="G402" s="321" t="s">
        <v>740</v>
      </c>
      <c r="H402" s="321" t="s">
        <v>1103</v>
      </c>
    </row>
    <row r="403" spans="1:8" x14ac:dyDescent="0.35">
      <c r="A403" s="321" t="s">
        <v>76</v>
      </c>
      <c r="B403" s="321" t="s">
        <v>76</v>
      </c>
      <c r="C403" s="321" t="s">
        <v>2250</v>
      </c>
      <c r="D403" s="321" t="s">
        <v>1904</v>
      </c>
      <c r="E403" s="321" t="s">
        <v>1352</v>
      </c>
      <c r="F403" s="321" t="s">
        <v>741</v>
      </c>
      <c r="G403" s="321" t="s">
        <v>1352</v>
      </c>
      <c r="H403" s="321" t="s">
        <v>1104</v>
      </c>
    </row>
    <row r="404" spans="1:8" x14ac:dyDescent="0.35">
      <c r="A404" s="321" t="s">
        <v>78</v>
      </c>
      <c r="B404" s="321" t="s">
        <v>78</v>
      </c>
      <c r="C404" s="321" t="s">
        <v>2251</v>
      </c>
      <c r="D404" s="321" t="s">
        <v>1905</v>
      </c>
      <c r="E404" s="321" t="s">
        <v>1587</v>
      </c>
      <c r="F404" s="321" t="s">
        <v>742</v>
      </c>
      <c r="G404" s="321" t="s">
        <v>1353</v>
      </c>
      <c r="H404" s="321" t="s">
        <v>1105</v>
      </c>
    </row>
    <row r="405" spans="1:8" x14ac:dyDescent="0.35">
      <c r="A405" s="321" t="s">
        <v>73</v>
      </c>
      <c r="B405" s="321" t="s">
        <v>73</v>
      </c>
      <c r="C405" s="321" t="s">
        <v>2252</v>
      </c>
      <c r="D405" s="321" t="s">
        <v>1906</v>
      </c>
      <c r="E405" s="321" t="s">
        <v>1588</v>
      </c>
      <c r="F405" s="321" t="s">
        <v>743</v>
      </c>
      <c r="G405" s="321" t="s">
        <v>1357</v>
      </c>
      <c r="H405" s="321" t="s">
        <v>1106</v>
      </c>
    </row>
    <row r="406" spans="1:8" x14ac:dyDescent="0.35">
      <c r="A406" s="321" t="s">
        <v>74</v>
      </c>
      <c r="B406" s="321" t="s">
        <v>74</v>
      </c>
      <c r="C406" s="321" t="s">
        <v>2253</v>
      </c>
      <c r="D406" s="321" t="s">
        <v>1907</v>
      </c>
      <c r="E406" s="321" t="s">
        <v>1589</v>
      </c>
      <c r="F406" s="321" t="s">
        <v>744</v>
      </c>
      <c r="G406" s="321" t="s">
        <v>1354</v>
      </c>
      <c r="H406" s="321" t="s">
        <v>1107</v>
      </c>
    </row>
    <row r="407" spans="1:8" x14ac:dyDescent="0.35">
      <c r="A407" s="321" t="s">
        <v>79</v>
      </c>
      <c r="B407" s="321" t="s">
        <v>79</v>
      </c>
      <c r="C407" s="321" t="s">
        <v>2254</v>
      </c>
      <c r="D407" s="321" t="s">
        <v>1908</v>
      </c>
      <c r="E407" s="321" t="s">
        <v>1108</v>
      </c>
      <c r="F407" s="321" t="s">
        <v>745</v>
      </c>
      <c r="G407" s="321" t="s">
        <v>1108</v>
      </c>
      <c r="H407" s="321" t="s">
        <v>1108</v>
      </c>
    </row>
    <row r="408" spans="1:8" x14ac:dyDescent="0.35">
      <c r="A408" s="321" t="s">
        <v>80</v>
      </c>
      <c r="B408" s="321" t="s">
        <v>80</v>
      </c>
      <c r="C408" s="321" t="s">
        <v>2255</v>
      </c>
      <c r="D408" s="321" t="s">
        <v>1909</v>
      </c>
      <c r="E408" s="321" t="s">
        <v>1109</v>
      </c>
      <c r="F408" s="321" t="s">
        <v>746</v>
      </c>
      <c r="G408" s="321" t="s">
        <v>1109</v>
      </c>
      <c r="H408" s="321" t="s">
        <v>1109</v>
      </c>
    </row>
    <row r="409" spans="1:8" x14ac:dyDescent="0.35">
      <c r="A409" s="321" t="s">
        <v>81</v>
      </c>
      <c r="B409" s="321" t="s">
        <v>81</v>
      </c>
      <c r="C409" s="321" t="s">
        <v>2256</v>
      </c>
      <c r="D409" s="321" t="s">
        <v>1910</v>
      </c>
      <c r="E409" s="321" t="s">
        <v>1110</v>
      </c>
      <c r="F409" s="321" t="s">
        <v>747</v>
      </c>
      <c r="G409" s="321" t="s">
        <v>1110</v>
      </c>
      <c r="H409" s="321" t="s">
        <v>1110</v>
      </c>
    </row>
    <row r="410" spans="1:8" x14ac:dyDescent="0.35">
      <c r="A410" s="321" t="s">
        <v>414</v>
      </c>
      <c r="B410" s="321" t="s">
        <v>414</v>
      </c>
      <c r="C410" s="321" t="s">
        <v>2257</v>
      </c>
      <c r="D410" s="321" t="s">
        <v>1911</v>
      </c>
      <c r="E410" s="321" t="s">
        <v>1590</v>
      </c>
      <c r="F410" s="321" t="s">
        <v>748</v>
      </c>
      <c r="G410" s="321" t="s">
        <v>1355</v>
      </c>
      <c r="H410" s="321" t="s">
        <v>1112</v>
      </c>
    </row>
    <row r="411" spans="1:8" ht="26" x14ac:dyDescent="0.35">
      <c r="A411" s="440" t="s">
        <v>771</v>
      </c>
      <c r="B411" s="518" t="s">
        <v>771</v>
      </c>
      <c r="C411" s="518" t="s">
        <v>2258</v>
      </c>
      <c r="D411" s="518" t="s">
        <v>1912</v>
      </c>
      <c r="E411" s="518" t="s">
        <v>1591</v>
      </c>
      <c r="F411" s="440" t="s">
        <v>770</v>
      </c>
      <c r="G411" s="440" t="s">
        <v>1356</v>
      </c>
      <c r="H411" s="440" t="s">
        <v>1113</v>
      </c>
    </row>
    <row r="412" spans="1:8" x14ac:dyDescent="0.35">
      <c r="A412" s="321" t="s">
        <v>772</v>
      </c>
      <c r="B412" s="321" t="s">
        <v>772</v>
      </c>
      <c r="C412" s="321" t="s">
        <v>2259</v>
      </c>
      <c r="D412" s="321" t="s">
        <v>1913</v>
      </c>
      <c r="E412" s="321" t="s">
        <v>1111</v>
      </c>
      <c r="F412" s="321" t="s">
        <v>773</v>
      </c>
      <c r="G412" s="321" t="s">
        <v>1111</v>
      </c>
      <c r="H412" s="321" t="s">
        <v>1111</v>
      </c>
    </row>
    <row r="413" spans="1:8" x14ac:dyDescent="0.35">
      <c r="A413" s="321" t="s">
        <v>2271</v>
      </c>
      <c r="B413" s="321" t="s">
        <v>2271</v>
      </c>
      <c r="C413" s="321" t="s">
        <v>2280</v>
      </c>
      <c r="D413" s="321" t="s">
        <v>2279</v>
      </c>
      <c r="E413" s="321" t="s">
        <v>2272</v>
      </c>
      <c r="F413" s="321" t="s">
        <v>2273</v>
      </c>
      <c r="G413" s="321" t="s">
        <v>2274</v>
      </c>
      <c r="H413" s="321" t="s">
        <v>2272</v>
      </c>
    </row>
    <row r="414" spans="1:8" x14ac:dyDescent="0.35">
      <c r="A414" s="321" t="s">
        <v>2275</v>
      </c>
      <c r="B414" s="321" t="s">
        <v>2275</v>
      </c>
      <c r="C414" s="321" t="s">
        <v>2282</v>
      </c>
      <c r="D414" s="321" t="s">
        <v>2281</v>
      </c>
      <c r="E414" s="321" t="s">
        <v>2276</v>
      </c>
      <c r="F414" s="321" t="s">
        <v>2277</v>
      </c>
      <c r="G414" s="321" t="s">
        <v>2278</v>
      </c>
      <c r="H414" s="321" t="s">
        <v>2276</v>
      </c>
    </row>
    <row r="415" spans="1:8" x14ac:dyDescent="0.35"/>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dimension ref="A1:B58"/>
  <sheetViews>
    <sheetView topLeftCell="A22" workbookViewId="0">
      <selection activeCell="A33" sqref="A33"/>
    </sheetView>
  </sheetViews>
  <sheetFormatPr defaultColWidth="0" defaultRowHeight="14.5" zeroHeight="1" x14ac:dyDescent="0.35"/>
  <cols>
    <col min="1" max="1" width="55" bestFit="1" customWidth="1"/>
    <col min="2" max="2" width="9.1796875" customWidth="1"/>
    <col min="3" max="16384" width="9.1796875" hidden="1"/>
  </cols>
  <sheetData>
    <row r="1" spans="1:2" ht="15" thickTop="1" x14ac:dyDescent="0.35">
      <c r="A1" s="362" t="s">
        <v>368</v>
      </c>
    </row>
    <row r="2" spans="1:2" x14ac:dyDescent="0.35">
      <c r="A2" s="363" t="s">
        <v>2328</v>
      </c>
    </row>
    <row r="3" spans="1:2" x14ac:dyDescent="0.35">
      <c r="A3" s="364"/>
    </row>
    <row r="4" spans="1:2" x14ac:dyDescent="0.35">
      <c r="A4" s="365" t="str">
        <f>+Translations!A32</f>
        <v>Wood chips</v>
      </c>
      <c r="B4" t="s">
        <v>82</v>
      </c>
    </row>
    <row r="5" spans="1:2" x14ac:dyDescent="0.35">
      <c r="A5" s="365" t="str">
        <f>+Translations!A33</f>
        <v>Pellets</v>
      </c>
      <c r="B5" t="s">
        <v>82</v>
      </c>
    </row>
    <row r="6" spans="1:2" x14ac:dyDescent="0.35">
      <c r="A6" s="365" t="str">
        <f>+Translations!A34</f>
        <v>Straw</v>
      </c>
      <c r="B6" t="s">
        <v>82</v>
      </c>
    </row>
    <row r="7" spans="1:2" x14ac:dyDescent="0.35">
      <c r="A7" s="365" t="str">
        <f>+Translations!A35</f>
        <v>Other</v>
      </c>
      <c r="B7" t="s">
        <v>82</v>
      </c>
    </row>
    <row r="8" spans="1:2" x14ac:dyDescent="0.35">
      <c r="A8" s="364"/>
    </row>
    <row r="9" spans="1:2" x14ac:dyDescent="0.35">
      <c r="A9" s="366">
        <v>0</v>
      </c>
    </row>
    <row r="10" spans="1:2" x14ac:dyDescent="0.35">
      <c r="A10" s="366">
        <v>1</v>
      </c>
    </row>
    <row r="11" spans="1:2" x14ac:dyDescent="0.35">
      <c r="A11" s="364"/>
    </row>
    <row r="12" spans="1:2" x14ac:dyDescent="0.35">
      <c r="A12" s="367" t="str">
        <f>+Translations!A40</f>
        <v>Yes</v>
      </c>
      <c r="B12" t="s">
        <v>82</v>
      </c>
    </row>
    <row r="13" spans="1:2" x14ac:dyDescent="0.35">
      <c r="A13" s="367" t="str">
        <f>+Translations!A41</f>
        <v>No</v>
      </c>
      <c r="B13" t="s">
        <v>82</v>
      </c>
    </row>
    <row r="14" spans="1:2" x14ac:dyDescent="0.35">
      <c r="A14" s="364"/>
    </row>
    <row r="15" spans="1:2" x14ac:dyDescent="0.35">
      <c r="A15" s="368">
        <f>+Home!K12</f>
        <v>2017</v>
      </c>
    </row>
    <row r="16" spans="1:2" x14ac:dyDescent="0.35">
      <c r="A16" s="365">
        <f>+A15</f>
        <v>2017</v>
      </c>
    </row>
    <row r="17" spans="1:2" x14ac:dyDescent="0.35">
      <c r="A17" s="365">
        <f t="shared" ref="A17:A22" si="0">+A16+1</f>
        <v>2018</v>
      </c>
    </row>
    <row r="18" spans="1:2" x14ac:dyDescent="0.35">
      <c r="A18" s="365">
        <f t="shared" si="0"/>
        <v>2019</v>
      </c>
    </row>
    <row r="19" spans="1:2" x14ac:dyDescent="0.35">
      <c r="A19" s="365">
        <f t="shared" si="0"/>
        <v>2020</v>
      </c>
    </row>
    <row r="20" spans="1:2" x14ac:dyDescent="0.35">
      <c r="A20" s="365">
        <f t="shared" si="0"/>
        <v>2021</v>
      </c>
    </row>
    <row r="21" spans="1:2" x14ac:dyDescent="0.35">
      <c r="A21" s="365">
        <f t="shared" si="0"/>
        <v>2022</v>
      </c>
    </row>
    <row r="22" spans="1:2" x14ac:dyDescent="0.35">
      <c r="A22" s="365">
        <f t="shared" si="0"/>
        <v>2023</v>
      </c>
    </row>
    <row r="23" spans="1:2" x14ac:dyDescent="0.35">
      <c r="A23" s="364"/>
    </row>
    <row r="24" spans="1:2" x14ac:dyDescent="0.35">
      <c r="A24" s="367" t="str">
        <f>+Translations!A96</f>
        <v>Direct input of the heat price</v>
      </c>
      <c r="B24" t="s">
        <v>82</v>
      </c>
    </row>
    <row r="25" spans="1:2" x14ac:dyDescent="0.35">
      <c r="A25" s="367" t="str">
        <f>+Translations!A97</f>
        <v>Calculation from basic price, metering price and consumption</v>
      </c>
      <c r="B25" t="s">
        <v>82</v>
      </c>
    </row>
    <row r="26" spans="1:2" x14ac:dyDescent="0.35">
      <c r="A26" s="367" t="str">
        <f>+Translations!A98</f>
        <v>Calculation on the basis of price discount for larger consumption</v>
      </c>
      <c r="B26" t="s">
        <v>82</v>
      </c>
    </row>
    <row r="27" spans="1:2" x14ac:dyDescent="0.35">
      <c r="A27" s="364"/>
    </row>
    <row r="28" spans="1:2" x14ac:dyDescent="0.35">
      <c r="A28" s="367" t="str">
        <f>+Translations!A405</f>
        <v>FULL: Technical + Financial module</v>
      </c>
      <c r="B28" t="s">
        <v>82</v>
      </c>
    </row>
    <row r="29" spans="1:2" x14ac:dyDescent="0.35">
      <c r="A29" s="367" t="str">
        <f>+Translations!A406</f>
        <v>ECONOMY: Financial module only</v>
      </c>
      <c r="B29" t="s">
        <v>82</v>
      </c>
    </row>
    <row r="30" spans="1:2" x14ac:dyDescent="0.35">
      <c r="A30" s="364"/>
    </row>
    <row r="31" spans="1:2" x14ac:dyDescent="0.35">
      <c r="A31" s="368">
        <v>2017</v>
      </c>
    </row>
    <row r="32" spans="1:2" x14ac:dyDescent="0.35">
      <c r="A32" s="368">
        <v>2018</v>
      </c>
    </row>
    <row r="33" spans="1:2" x14ac:dyDescent="0.35">
      <c r="A33" s="368">
        <v>2019</v>
      </c>
    </row>
    <row r="34" spans="1:2" x14ac:dyDescent="0.35">
      <c r="A34" s="368">
        <v>2020</v>
      </c>
    </row>
    <row r="35" spans="1:2" x14ac:dyDescent="0.35">
      <c r="A35" s="368">
        <v>2021</v>
      </c>
    </row>
    <row r="36" spans="1:2" x14ac:dyDescent="0.35">
      <c r="A36" s="368">
        <v>2022</v>
      </c>
    </row>
    <row r="37" spans="1:2" x14ac:dyDescent="0.35">
      <c r="A37" s="368">
        <v>2023</v>
      </c>
    </row>
    <row r="38" spans="1:2" x14ac:dyDescent="0.35">
      <c r="A38" s="368">
        <v>2024</v>
      </c>
    </row>
    <row r="39" spans="1:2" x14ac:dyDescent="0.35">
      <c r="A39" s="368">
        <v>2025</v>
      </c>
    </row>
    <row r="40" spans="1:2" x14ac:dyDescent="0.35">
      <c r="A40" s="368">
        <v>2026</v>
      </c>
    </row>
    <row r="41" spans="1:2" x14ac:dyDescent="0.35">
      <c r="A41" s="368">
        <v>2027</v>
      </c>
    </row>
    <row r="42" spans="1:2" x14ac:dyDescent="0.35">
      <c r="A42" s="368">
        <v>2028</v>
      </c>
    </row>
    <row r="43" spans="1:2" x14ac:dyDescent="0.35">
      <c r="A43" s="368">
        <v>2029</v>
      </c>
    </row>
    <row r="44" spans="1:2" x14ac:dyDescent="0.35">
      <c r="A44" s="368">
        <v>2030</v>
      </c>
    </row>
    <row r="45" spans="1:2" x14ac:dyDescent="0.35">
      <c r="A45" s="368">
        <v>2031</v>
      </c>
    </row>
    <row r="46" spans="1:2" x14ac:dyDescent="0.35">
      <c r="A46" s="364"/>
    </row>
    <row r="47" spans="1:2" x14ac:dyDescent="0.35">
      <c r="A47" s="367" t="str">
        <f>+Translations!A407</f>
        <v>10 years</v>
      </c>
      <c r="B47" t="s">
        <v>82</v>
      </c>
    </row>
    <row r="48" spans="1:2" x14ac:dyDescent="0.35">
      <c r="A48" s="367" t="str">
        <f>+Translations!A408</f>
        <v>15 years</v>
      </c>
      <c r="B48" t="s">
        <v>82</v>
      </c>
    </row>
    <row r="49" spans="1:2" x14ac:dyDescent="0.35">
      <c r="A49" s="367" t="str">
        <f>+Translations!A409</f>
        <v>20 years</v>
      </c>
      <c r="B49" t="s">
        <v>82</v>
      </c>
    </row>
    <row r="50" spans="1:2" x14ac:dyDescent="0.35">
      <c r="A50" s="364"/>
    </row>
    <row r="51" spans="1:2" x14ac:dyDescent="0.35">
      <c r="A51" s="367" t="s">
        <v>122</v>
      </c>
    </row>
    <row r="52" spans="1:2" x14ac:dyDescent="0.35">
      <c r="A52" s="367" t="s">
        <v>117</v>
      </c>
    </row>
    <row r="53" spans="1:2" x14ac:dyDescent="0.35">
      <c r="A53" s="367" t="s">
        <v>120</v>
      </c>
    </row>
    <row r="54" spans="1:2" x14ac:dyDescent="0.35">
      <c r="A54" s="367" t="s">
        <v>121</v>
      </c>
    </row>
    <row r="55" spans="1:2" x14ac:dyDescent="0.35">
      <c r="A55" s="367" t="s">
        <v>119</v>
      </c>
    </row>
    <row r="56" spans="1:2" x14ac:dyDescent="0.35">
      <c r="A56" s="367" t="s">
        <v>118</v>
      </c>
    </row>
    <row r="57" spans="1:2" ht="15" thickBot="1" x14ac:dyDescent="0.4">
      <c r="A57" s="369" t="s">
        <v>2270</v>
      </c>
    </row>
    <row r="58" spans="1:2" ht="15" hidden="1" thickTop="1" x14ac:dyDescent="0.3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pageSetUpPr fitToPage="1"/>
  </sheetPr>
  <dimension ref="A1:XFD491"/>
  <sheetViews>
    <sheetView zoomScaleNormal="100" workbookViewId="0">
      <selection activeCell="A12" sqref="A12:P12"/>
    </sheetView>
  </sheetViews>
  <sheetFormatPr defaultColWidth="0" defaultRowHeight="0" customHeight="1" zeroHeight="1" x14ac:dyDescent="0.35"/>
  <cols>
    <col min="1" max="12" width="9.1796875" style="524" customWidth="1"/>
    <col min="13" max="13" width="5.453125" style="524" customWidth="1"/>
    <col min="14" max="16" width="9.1796875" style="524" customWidth="1"/>
    <col min="17" max="21" width="0" style="70" hidden="1" customWidth="1"/>
    <col min="22" max="16384" width="9.1796875" style="70" hidden="1"/>
  </cols>
  <sheetData>
    <row r="1" spans="1:21" ht="14.5" x14ac:dyDescent="0.35">
      <c r="A1" s="4"/>
      <c r="B1" s="4"/>
      <c r="C1" s="4"/>
      <c r="D1" s="4"/>
      <c r="E1" s="4"/>
      <c r="F1" s="4"/>
      <c r="G1" s="4"/>
      <c r="H1" s="4"/>
      <c r="I1" s="4"/>
      <c r="J1" s="4"/>
      <c r="K1" s="4"/>
      <c r="L1" s="4"/>
      <c r="M1" s="4"/>
      <c r="N1" s="4"/>
      <c r="O1" s="4"/>
      <c r="P1" s="4"/>
      <c r="Q1" s="4"/>
      <c r="R1" s="4"/>
      <c r="S1" s="4"/>
      <c r="T1" s="4"/>
      <c r="U1" s="4"/>
    </row>
    <row r="2" spans="1:21" ht="15" customHeight="1" x14ac:dyDescent="0.35">
      <c r="A2" s="527"/>
      <c r="B2" s="528"/>
      <c r="C2" s="528"/>
      <c r="D2" s="528"/>
      <c r="E2" s="528"/>
      <c r="F2" s="528"/>
      <c r="G2" s="528"/>
      <c r="H2" s="528"/>
      <c r="I2" s="528"/>
      <c r="J2" s="528"/>
      <c r="K2" s="528"/>
      <c r="L2" s="528"/>
      <c r="M2" s="528"/>
      <c r="N2" s="4"/>
      <c r="O2" s="4"/>
      <c r="P2" s="4"/>
      <c r="Q2" s="4"/>
      <c r="R2" s="4"/>
      <c r="S2" s="4"/>
      <c r="T2" s="4"/>
      <c r="U2" s="4"/>
    </row>
    <row r="3" spans="1:21" ht="15" customHeight="1" x14ac:dyDescent="0.35">
      <c r="A3" s="528"/>
      <c r="B3" s="528"/>
      <c r="C3" s="528"/>
      <c r="D3" s="528"/>
      <c r="E3" s="528"/>
      <c r="F3" s="528"/>
      <c r="G3" s="528"/>
      <c r="H3" s="528"/>
      <c r="I3" s="528"/>
      <c r="J3" s="528"/>
      <c r="K3" s="528"/>
      <c r="L3" s="528"/>
      <c r="M3" s="528"/>
      <c r="N3" s="4"/>
      <c r="O3" s="4"/>
      <c r="P3" s="4"/>
      <c r="Q3" s="4"/>
      <c r="R3" s="4"/>
      <c r="S3" s="4"/>
      <c r="T3" s="4"/>
      <c r="U3" s="4"/>
    </row>
    <row r="4" spans="1:21" ht="15" customHeight="1" x14ac:dyDescent="0.35">
      <c r="A4" s="926" t="s">
        <v>2292</v>
      </c>
      <c r="B4" s="927"/>
      <c r="C4" s="927"/>
      <c r="D4" s="927"/>
      <c r="E4" s="927"/>
      <c r="F4" s="927"/>
      <c r="G4" s="927"/>
      <c r="H4" s="927"/>
      <c r="I4" s="927"/>
      <c r="J4" s="927"/>
      <c r="K4" s="927"/>
      <c r="L4" s="927"/>
      <c r="M4" s="927"/>
      <c r="N4" s="4"/>
      <c r="O4" s="4"/>
      <c r="P4" s="4"/>
      <c r="Q4" s="4"/>
      <c r="R4" s="4"/>
      <c r="S4" s="4"/>
      <c r="T4" s="4"/>
      <c r="U4" s="4"/>
    </row>
    <row r="5" spans="1:21" ht="15" customHeight="1" x14ac:dyDescent="0.35">
      <c r="A5" s="927"/>
      <c r="B5" s="927"/>
      <c r="C5" s="927"/>
      <c r="D5" s="927"/>
      <c r="E5" s="927"/>
      <c r="F5" s="927"/>
      <c r="G5" s="927"/>
      <c r="H5" s="927"/>
      <c r="I5" s="927"/>
      <c r="J5" s="927"/>
      <c r="K5" s="927"/>
      <c r="L5" s="927"/>
      <c r="M5" s="927"/>
      <c r="N5" s="4"/>
      <c r="O5" s="4"/>
      <c r="P5" s="4"/>
      <c r="Q5" s="4"/>
      <c r="R5" s="4"/>
      <c r="S5" s="4"/>
      <c r="T5" s="4"/>
      <c r="U5" s="4"/>
    </row>
    <row r="6" spans="1:21" ht="15" customHeight="1" x14ac:dyDescent="0.35">
      <c r="A6" s="927"/>
      <c r="B6" s="927"/>
      <c r="C6" s="927"/>
      <c r="D6" s="927"/>
      <c r="E6" s="927"/>
      <c r="F6" s="927"/>
      <c r="G6" s="927"/>
      <c r="H6" s="927"/>
      <c r="I6" s="927"/>
      <c r="J6" s="927"/>
      <c r="K6" s="927"/>
      <c r="L6" s="927"/>
      <c r="M6" s="927"/>
      <c r="N6" s="4"/>
      <c r="O6" s="4"/>
      <c r="P6" s="4"/>
      <c r="Q6" s="4"/>
      <c r="R6" s="4"/>
      <c r="S6" s="4"/>
      <c r="T6" s="4"/>
      <c r="U6" s="4"/>
    </row>
    <row r="7" spans="1:21" ht="15" customHeight="1" x14ac:dyDescent="0.35">
      <c r="A7" s="927"/>
      <c r="B7" s="927"/>
      <c r="C7" s="927"/>
      <c r="D7" s="927"/>
      <c r="E7" s="927"/>
      <c r="F7" s="927"/>
      <c r="G7" s="927"/>
      <c r="H7" s="927"/>
      <c r="I7" s="927"/>
      <c r="J7" s="927"/>
      <c r="K7" s="927"/>
      <c r="L7" s="927"/>
      <c r="M7" s="927"/>
      <c r="N7" s="4"/>
      <c r="O7" s="4"/>
      <c r="P7" s="4"/>
      <c r="Q7" s="4"/>
      <c r="R7" s="4"/>
      <c r="S7" s="4"/>
      <c r="T7" s="4"/>
      <c r="U7" s="4"/>
    </row>
    <row r="8" spans="1:21" ht="15" customHeight="1" x14ac:dyDescent="0.35">
      <c r="A8" s="927"/>
      <c r="B8" s="927"/>
      <c r="C8" s="927"/>
      <c r="D8" s="927"/>
      <c r="E8" s="927"/>
      <c r="F8" s="927"/>
      <c r="G8" s="927"/>
      <c r="H8" s="927"/>
      <c r="I8" s="927"/>
      <c r="J8" s="927"/>
      <c r="K8" s="927"/>
      <c r="L8" s="927"/>
      <c r="M8" s="927"/>
      <c r="N8" s="4"/>
      <c r="O8" s="4"/>
      <c r="P8" s="4"/>
      <c r="Q8" s="4"/>
      <c r="R8" s="4"/>
      <c r="S8" s="4"/>
      <c r="T8" s="4"/>
      <c r="U8" s="4"/>
    </row>
    <row r="9" spans="1:21" ht="15" customHeight="1" x14ac:dyDescent="0.35">
      <c r="A9" s="927"/>
      <c r="B9" s="927"/>
      <c r="C9" s="927"/>
      <c r="D9" s="927"/>
      <c r="E9" s="927"/>
      <c r="F9" s="927"/>
      <c r="G9" s="927"/>
      <c r="H9" s="927"/>
      <c r="I9" s="927"/>
      <c r="J9" s="927"/>
      <c r="K9" s="927"/>
      <c r="L9" s="927"/>
      <c r="M9" s="927"/>
      <c r="N9" s="4"/>
      <c r="O9" s="4"/>
      <c r="P9" s="4"/>
      <c r="Q9" s="4"/>
      <c r="R9" s="4"/>
      <c r="S9" s="4"/>
      <c r="T9" s="4"/>
      <c r="U9" s="4"/>
    </row>
    <row r="10" spans="1:21" ht="14.5" x14ac:dyDescent="0.35">
      <c r="A10" s="927"/>
      <c r="B10" s="927"/>
      <c r="C10" s="927"/>
      <c r="D10" s="927"/>
      <c r="E10" s="927"/>
      <c r="F10" s="927"/>
      <c r="G10" s="927"/>
      <c r="H10" s="927"/>
      <c r="I10" s="927"/>
      <c r="J10" s="927"/>
      <c r="K10" s="927"/>
      <c r="L10" s="927"/>
      <c r="M10" s="927"/>
      <c r="N10" s="4"/>
      <c r="O10" s="4"/>
      <c r="P10" s="4"/>
      <c r="Q10" s="4"/>
      <c r="R10" s="4"/>
      <c r="S10" s="4"/>
      <c r="T10" s="4"/>
      <c r="U10" s="4"/>
    </row>
    <row r="11" spans="1:21" ht="142.9" customHeight="1" x14ac:dyDescent="0.35">
      <c r="A11" s="924" t="s">
        <v>2333</v>
      </c>
      <c r="B11" s="924"/>
      <c r="C11" s="924"/>
      <c r="D11" s="924"/>
      <c r="E11" s="924"/>
      <c r="F11" s="924"/>
      <c r="G11" s="924"/>
      <c r="H11" s="924"/>
      <c r="I11" s="924"/>
      <c r="J11" s="924"/>
      <c r="K11" s="924"/>
      <c r="L11" s="924"/>
      <c r="M11" s="924"/>
      <c r="N11" s="924"/>
      <c r="O11" s="924"/>
      <c r="P11" s="924"/>
      <c r="Q11" s="4"/>
      <c r="R11" s="4"/>
      <c r="S11" s="4"/>
      <c r="T11" s="4"/>
      <c r="U11" s="4"/>
    </row>
    <row r="12" spans="1:21" ht="52.15" customHeight="1" x14ac:dyDescent="0.35">
      <c r="A12" s="924" t="s">
        <v>2330</v>
      </c>
      <c r="B12" s="924"/>
      <c r="C12" s="924"/>
      <c r="D12" s="924"/>
      <c r="E12" s="924"/>
      <c r="F12" s="924"/>
      <c r="G12" s="924"/>
      <c r="H12" s="924"/>
      <c r="I12" s="924"/>
      <c r="J12" s="924"/>
      <c r="K12" s="924"/>
      <c r="L12" s="924"/>
      <c r="M12" s="924"/>
      <c r="N12" s="924"/>
      <c r="O12" s="924"/>
      <c r="P12" s="924"/>
      <c r="Q12" s="4"/>
      <c r="R12" s="4"/>
      <c r="S12" s="4"/>
      <c r="T12" s="4"/>
      <c r="U12" s="4"/>
    </row>
    <row r="13" spans="1:21" ht="14.5" customHeight="1" x14ac:dyDescent="0.35">
      <c r="A13" s="525"/>
      <c r="B13" s="525"/>
      <c r="C13" s="525"/>
      <c r="D13" s="525"/>
      <c r="E13" s="525"/>
      <c r="F13" s="525"/>
      <c r="G13" s="525"/>
      <c r="H13" s="525"/>
      <c r="I13" s="525"/>
      <c r="J13" s="525"/>
      <c r="K13" s="525"/>
      <c r="L13" s="525"/>
      <c r="M13" s="525"/>
      <c r="N13" s="525"/>
      <c r="O13" s="525"/>
      <c r="P13" s="525"/>
      <c r="Q13" s="4"/>
      <c r="R13" s="4"/>
      <c r="S13" s="4"/>
      <c r="T13" s="4"/>
      <c r="U13" s="4"/>
    </row>
    <row r="14" spans="1:21" ht="117.75" customHeight="1" x14ac:dyDescent="0.35">
      <c r="A14" s="924" t="s">
        <v>2294</v>
      </c>
      <c r="B14" s="925"/>
      <c r="C14" s="925"/>
      <c r="D14" s="925"/>
      <c r="E14" s="925"/>
      <c r="F14" s="925"/>
      <c r="G14" s="925"/>
      <c r="H14" s="925"/>
      <c r="I14" s="925"/>
      <c r="J14" s="925"/>
      <c r="K14" s="925"/>
      <c r="L14" s="925"/>
      <c r="M14" s="925"/>
      <c r="N14" s="925"/>
      <c r="O14" s="925"/>
      <c r="P14" s="925"/>
      <c r="Q14" s="4"/>
      <c r="R14" s="4"/>
      <c r="S14" s="4"/>
      <c r="T14" s="4"/>
      <c r="U14" s="4"/>
    </row>
    <row r="15" spans="1:21" ht="172.9" customHeight="1" x14ac:dyDescent="0.35">
      <c r="A15" s="924" t="s">
        <v>2295</v>
      </c>
      <c r="B15" s="925"/>
      <c r="C15" s="925"/>
      <c r="D15" s="925"/>
      <c r="E15" s="925"/>
      <c r="F15" s="925"/>
      <c r="G15" s="925"/>
      <c r="H15" s="925"/>
      <c r="I15" s="925"/>
      <c r="J15" s="925"/>
      <c r="K15" s="925"/>
      <c r="L15" s="925"/>
      <c r="M15" s="925"/>
      <c r="N15" s="925"/>
      <c r="O15" s="925"/>
      <c r="P15" s="925"/>
      <c r="Q15" s="4"/>
      <c r="R15" s="4"/>
      <c r="S15" s="4"/>
      <c r="T15" s="4"/>
      <c r="U15" s="4"/>
    </row>
    <row r="16" spans="1:21" s="924" customFormat="1" ht="94.9" customHeight="1" x14ac:dyDescent="0.35">
      <c r="A16" s="924" t="s">
        <v>2305</v>
      </c>
    </row>
    <row r="17" spans="1:16384" s="924" customFormat="1" ht="103.9" customHeight="1" x14ac:dyDescent="0.35">
      <c r="A17" s="924" t="s">
        <v>2306</v>
      </c>
    </row>
    <row r="18" spans="1:16384" ht="67.150000000000006" customHeight="1" x14ac:dyDescent="0.35">
      <c r="A18" s="924" t="s">
        <v>2310</v>
      </c>
      <c r="B18" s="925"/>
      <c r="C18" s="925"/>
      <c r="D18" s="925"/>
      <c r="E18" s="925"/>
      <c r="F18" s="925"/>
      <c r="G18" s="925"/>
      <c r="H18" s="925"/>
      <c r="I18" s="925"/>
      <c r="J18" s="925"/>
      <c r="K18" s="925"/>
      <c r="L18" s="925"/>
      <c r="M18" s="925"/>
      <c r="N18" s="925"/>
      <c r="O18" s="925"/>
      <c r="P18" s="925"/>
      <c r="Q18" s="4"/>
      <c r="R18" s="4"/>
      <c r="S18" s="4"/>
      <c r="T18" s="4"/>
      <c r="U18" s="4"/>
    </row>
    <row r="19" spans="1:16384" ht="39.65" customHeight="1" x14ac:dyDescent="0.35">
      <c r="A19" s="924" t="s">
        <v>2311</v>
      </c>
      <c r="B19" s="925"/>
      <c r="C19" s="925"/>
      <c r="D19" s="925"/>
      <c r="E19" s="925"/>
      <c r="F19" s="925"/>
      <c r="G19" s="925"/>
      <c r="H19" s="925"/>
      <c r="I19" s="925"/>
      <c r="J19" s="925"/>
      <c r="K19" s="925"/>
      <c r="L19" s="925"/>
      <c r="M19" s="925"/>
      <c r="N19" s="925"/>
      <c r="O19" s="925"/>
      <c r="P19" s="925"/>
      <c r="Q19" s="4"/>
      <c r="R19" s="4"/>
      <c r="S19" s="4"/>
      <c r="T19" s="4"/>
      <c r="U19" s="4"/>
    </row>
    <row r="20" spans="1:16384" ht="102.75" customHeight="1" x14ac:dyDescent="0.35">
      <c r="A20" s="924" t="s">
        <v>2300</v>
      </c>
      <c r="B20" s="925"/>
      <c r="C20" s="925"/>
      <c r="D20" s="925"/>
      <c r="E20" s="925"/>
      <c r="F20" s="925"/>
      <c r="G20" s="925"/>
      <c r="H20" s="925"/>
      <c r="I20" s="925"/>
      <c r="J20" s="925"/>
      <c r="K20" s="925"/>
      <c r="L20" s="925"/>
      <c r="M20" s="925"/>
      <c r="N20" s="925"/>
      <c r="O20" s="925"/>
      <c r="P20" s="925"/>
      <c r="Q20" s="924"/>
      <c r="R20" s="925"/>
      <c r="S20" s="925"/>
      <c r="T20" s="925"/>
      <c r="U20" s="925"/>
      <c r="V20" s="925"/>
      <c r="W20" s="925"/>
      <c r="X20" s="925"/>
      <c r="Y20" s="925"/>
      <c r="Z20" s="925"/>
      <c r="AA20" s="925"/>
      <c r="AB20" s="925"/>
      <c r="AC20" s="925"/>
      <c r="AD20" s="925"/>
      <c r="AE20" s="925"/>
      <c r="AF20" s="925"/>
      <c r="AG20" s="924"/>
      <c r="AH20" s="925"/>
      <c r="AI20" s="925"/>
      <c r="AJ20" s="925"/>
      <c r="AK20" s="925"/>
      <c r="AL20" s="925"/>
      <c r="AM20" s="925"/>
      <c r="AN20" s="925"/>
      <c r="AO20" s="925"/>
      <c r="AP20" s="925"/>
      <c r="AQ20" s="925"/>
      <c r="AR20" s="925"/>
      <c r="AS20" s="925"/>
      <c r="AT20" s="925"/>
      <c r="AU20" s="925"/>
      <c r="AV20" s="925"/>
      <c r="AW20" s="924"/>
      <c r="AX20" s="925"/>
      <c r="AY20" s="925"/>
      <c r="AZ20" s="925"/>
      <c r="BA20" s="925"/>
      <c r="BB20" s="925"/>
      <c r="BC20" s="925"/>
      <c r="BD20" s="925"/>
      <c r="BE20" s="925"/>
      <c r="BF20" s="925"/>
      <c r="BG20" s="925"/>
      <c r="BH20" s="925"/>
      <c r="BI20" s="925"/>
      <c r="BJ20" s="925"/>
      <c r="BK20" s="925"/>
      <c r="BL20" s="925"/>
      <c r="BM20" s="924"/>
      <c r="BN20" s="925"/>
      <c r="BO20" s="925"/>
      <c r="BP20" s="925"/>
      <c r="BQ20" s="925"/>
      <c r="BR20" s="925"/>
      <c r="BS20" s="925"/>
      <c r="BT20" s="925"/>
      <c r="BU20" s="925"/>
      <c r="BV20" s="925"/>
      <c r="BW20" s="925"/>
      <c r="BX20" s="925"/>
      <c r="BY20" s="925"/>
      <c r="BZ20" s="925"/>
      <c r="CA20" s="925"/>
      <c r="CB20" s="925"/>
      <c r="CC20" s="924"/>
      <c r="CD20" s="925"/>
      <c r="CE20" s="925"/>
      <c r="CF20" s="925"/>
      <c r="CG20" s="925"/>
      <c r="CH20" s="925"/>
      <c r="CI20" s="925"/>
      <c r="CJ20" s="925"/>
      <c r="CK20" s="925"/>
      <c r="CL20" s="925"/>
      <c r="CM20" s="925"/>
      <c r="CN20" s="925"/>
      <c r="CO20" s="925"/>
      <c r="CP20" s="925"/>
      <c r="CQ20" s="925"/>
      <c r="CR20" s="925"/>
      <c r="CS20" s="924"/>
      <c r="CT20" s="925"/>
      <c r="CU20" s="925"/>
      <c r="CV20" s="925"/>
      <c r="CW20" s="925"/>
      <c r="CX20" s="925"/>
      <c r="CY20" s="925"/>
      <c r="CZ20" s="925"/>
      <c r="DA20" s="925"/>
      <c r="DB20" s="925"/>
      <c r="DC20" s="925"/>
      <c r="DD20" s="925"/>
      <c r="DE20" s="925"/>
      <c r="DF20" s="925"/>
      <c r="DG20" s="925"/>
      <c r="DH20" s="925"/>
      <c r="DI20" s="924"/>
      <c r="DJ20" s="925"/>
      <c r="DK20" s="925"/>
      <c r="DL20" s="925"/>
      <c r="DM20" s="925"/>
      <c r="DN20" s="925"/>
      <c r="DO20" s="925"/>
      <c r="DP20" s="925"/>
      <c r="DQ20" s="925"/>
      <c r="DR20" s="925"/>
      <c r="DS20" s="925"/>
      <c r="DT20" s="925"/>
      <c r="DU20" s="925"/>
      <c r="DV20" s="925"/>
      <c r="DW20" s="925"/>
      <c r="DX20" s="925"/>
      <c r="DY20" s="924"/>
      <c r="DZ20" s="925"/>
      <c r="EA20" s="925"/>
      <c r="EB20" s="925"/>
      <c r="EC20" s="925"/>
      <c r="ED20" s="925"/>
      <c r="EE20" s="925"/>
      <c r="EF20" s="925"/>
      <c r="EG20" s="925"/>
      <c r="EH20" s="925"/>
      <c r="EI20" s="925"/>
      <c r="EJ20" s="925"/>
      <c r="EK20" s="925"/>
      <c r="EL20" s="925"/>
      <c r="EM20" s="925"/>
      <c r="EN20" s="925"/>
      <c r="EO20" s="924"/>
      <c r="EP20" s="925"/>
      <c r="EQ20" s="925"/>
      <c r="ER20" s="925"/>
      <c r="ES20" s="925"/>
      <c r="ET20" s="925"/>
      <c r="EU20" s="925"/>
      <c r="EV20" s="925"/>
      <c r="EW20" s="925"/>
      <c r="EX20" s="925"/>
      <c r="EY20" s="925"/>
      <c r="EZ20" s="925"/>
      <c r="FA20" s="925"/>
      <c r="FB20" s="925"/>
      <c r="FC20" s="925"/>
      <c r="FD20" s="925"/>
      <c r="FE20" s="924"/>
      <c r="FF20" s="925"/>
      <c r="FG20" s="925"/>
      <c r="FH20" s="925"/>
      <c r="FI20" s="925"/>
      <c r="FJ20" s="925"/>
      <c r="FK20" s="925"/>
      <c r="FL20" s="925"/>
      <c r="FM20" s="925"/>
      <c r="FN20" s="925"/>
      <c r="FO20" s="925"/>
      <c r="FP20" s="925"/>
      <c r="FQ20" s="925"/>
      <c r="FR20" s="925"/>
      <c r="FS20" s="925"/>
      <c r="FT20" s="925"/>
      <c r="FU20" s="924"/>
      <c r="FV20" s="925"/>
      <c r="FW20" s="925"/>
      <c r="FX20" s="925"/>
      <c r="FY20" s="925"/>
      <c r="FZ20" s="925"/>
      <c r="GA20" s="925"/>
      <c r="GB20" s="925"/>
      <c r="GC20" s="925"/>
      <c r="GD20" s="925"/>
      <c r="GE20" s="925"/>
      <c r="GF20" s="925"/>
      <c r="GG20" s="925"/>
      <c r="GH20" s="925"/>
      <c r="GI20" s="925"/>
      <c r="GJ20" s="925"/>
      <c r="GK20" s="924"/>
      <c r="GL20" s="925"/>
      <c r="GM20" s="925"/>
      <c r="GN20" s="925"/>
      <c r="GO20" s="925"/>
      <c r="GP20" s="925"/>
      <c r="GQ20" s="925"/>
      <c r="GR20" s="925"/>
      <c r="GS20" s="925"/>
      <c r="GT20" s="925"/>
      <c r="GU20" s="925"/>
      <c r="GV20" s="925"/>
      <c r="GW20" s="925"/>
      <c r="GX20" s="925"/>
      <c r="GY20" s="925"/>
      <c r="GZ20" s="925"/>
      <c r="HA20" s="924"/>
      <c r="HB20" s="925"/>
      <c r="HC20" s="925"/>
      <c r="HD20" s="925"/>
      <c r="HE20" s="925"/>
      <c r="HF20" s="925"/>
      <c r="HG20" s="925"/>
      <c r="HH20" s="925"/>
      <c r="HI20" s="925"/>
      <c r="HJ20" s="925"/>
      <c r="HK20" s="925"/>
      <c r="HL20" s="925"/>
      <c r="HM20" s="925"/>
      <c r="HN20" s="925"/>
      <c r="HO20" s="925"/>
      <c r="HP20" s="925"/>
      <c r="HQ20" s="924"/>
      <c r="HR20" s="925"/>
      <c r="HS20" s="925"/>
      <c r="HT20" s="925"/>
      <c r="HU20" s="925"/>
      <c r="HV20" s="925"/>
      <c r="HW20" s="925"/>
      <c r="HX20" s="925"/>
      <c r="HY20" s="925"/>
      <c r="HZ20" s="925"/>
      <c r="IA20" s="925"/>
      <c r="IB20" s="925"/>
      <c r="IC20" s="925"/>
      <c r="ID20" s="925"/>
      <c r="IE20" s="925"/>
      <c r="IF20" s="925"/>
      <c r="IG20" s="924"/>
      <c r="IH20" s="925"/>
      <c r="II20" s="925"/>
      <c r="IJ20" s="925"/>
      <c r="IK20" s="925"/>
      <c r="IL20" s="925"/>
      <c r="IM20" s="925"/>
      <c r="IN20" s="925"/>
      <c r="IO20" s="925"/>
      <c r="IP20" s="925"/>
      <c r="IQ20" s="925"/>
      <c r="IR20" s="925"/>
      <c r="IS20" s="925"/>
      <c r="IT20" s="925"/>
      <c r="IU20" s="925"/>
      <c r="IV20" s="925"/>
      <c r="IW20" s="924"/>
      <c r="IX20" s="925"/>
      <c r="IY20" s="925"/>
      <c r="IZ20" s="925"/>
      <c r="JA20" s="925"/>
      <c r="JB20" s="925"/>
      <c r="JC20" s="925"/>
      <c r="JD20" s="925"/>
      <c r="JE20" s="925"/>
      <c r="JF20" s="925"/>
      <c r="JG20" s="925"/>
      <c r="JH20" s="925"/>
      <c r="JI20" s="925"/>
      <c r="JJ20" s="925"/>
      <c r="JK20" s="925"/>
      <c r="JL20" s="925"/>
      <c r="JM20" s="924"/>
      <c r="JN20" s="925"/>
      <c r="JO20" s="925"/>
      <c r="JP20" s="925"/>
      <c r="JQ20" s="925"/>
      <c r="JR20" s="925"/>
      <c r="JS20" s="925"/>
      <c r="JT20" s="925"/>
      <c r="JU20" s="925"/>
      <c r="JV20" s="925"/>
      <c r="JW20" s="925"/>
      <c r="JX20" s="925"/>
      <c r="JY20" s="925"/>
      <c r="JZ20" s="925"/>
      <c r="KA20" s="925"/>
      <c r="KB20" s="925"/>
      <c r="KC20" s="924"/>
      <c r="KD20" s="925"/>
      <c r="KE20" s="925"/>
      <c r="KF20" s="925"/>
      <c r="KG20" s="925"/>
      <c r="KH20" s="925"/>
      <c r="KI20" s="925"/>
      <c r="KJ20" s="925"/>
      <c r="KK20" s="925"/>
      <c r="KL20" s="925"/>
      <c r="KM20" s="925"/>
      <c r="KN20" s="925"/>
      <c r="KO20" s="925"/>
      <c r="KP20" s="925"/>
      <c r="KQ20" s="925"/>
      <c r="KR20" s="925"/>
      <c r="KS20" s="924"/>
      <c r="KT20" s="925"/>
      <c r="KU20" s="925"/>
      <c r="KV20" s="925"/>
      <c r="KW20" s="925"/>
      <c r="KX20" s="925"/>
      <c r="KY20" s="925"/>
      <c r="KZ20" s="925"/>
      <c r="LA20" s="925"/>
      <c r="LB20" s="925"/>
      <c r="LC20" s="925"/>
      <c r="LD20" s="925"/>
      <c r="LE20" s="925"/>
      <c r="LF20" s="925"/>
      <c r="LG20" s="925"/>
      <c r="LH20" s="925"/>
      <c r="LI20" s="924"/>
      <c r="LJ20" s="925"/>
      <c r="LK20" s="925"/>
      <c r="LL20" s="925"/>
      <c r="LM20" s="925"/>
      <c r="LN20" s="925"/>
      <c r="LO20" s="925"/>
      <c r="LP20" s="925"/>
      <c r="LQ20" s="925"/>
      <c r="LR20" s="925"/>
      <c r="LS20" s="925"/>
      <c r="LT20" s="925"/>
      <c r="LU20" s="925"/>
      <c r="LV20" s="925"/>
      <c r="LW20" s="925"/>
      <c r="LX20" s="925"/>
      <c r="LY20" s="924"/>
      <c r="LZ20" s="925"/>
      <c r="MA20" s="925"/>
      <c r="MB20" s="925"/>
      <c r="MC20" s="925"/>
      <c r="MD20" s="925"/>
      <c r="ME20" s="925"/>
      <c r="MF20" s="925"/>
      <c r="MG20" s="925"/>
      <c r="MH20" s="925"/>
      <c r="MI20" s="925"/>
      <c r="MJ20" s="925"/>
      <c r="MK20" s="925"/>
      <c r="ML20" s="925"/>
      <c r="MM20" s="925"/>
      <c r="MN20" s="925"/>
      <c r="MO20" s="924"/>
      <c r="MP20" s="925"/>
      <c r="MQ20" s="925"/>
      <c r="MR20" s="925"/>
      <c r="MS20" s="925"/>
      <c r="MT20" s="925"/>
      <c r="MU20" s="925"/>
      <c r="MV20" s="925"/>
      <c r="MW20" s="925"/>
      <c r="MX20" s="925"/>
      <c r="MY20" s="925"/>
      <c r="MZ20" s="925"/>
      <c r="NA20" s="925"/>
      <c r="NB20" s="925"/>
      <c r="NC20" s="925"/>
      <c r="ND20" s="925"/>
      <c r="NE20" s="924"/>
      <c r="NF20" s="925"/>
      <c r="NG20" s="925"/>
      <c r="NH20" s="925"/>
      <c r="NI20" s="925"/>
      <c r="NJ20" s="925"/>
      <c r="NK20" s="925"/>
      <c r="NL20" s="925"/>
      <c r="NM20" s="925"/>
      <c r="NN20" s="925"/>
      <c r="NO20" s="925"/>
      <c r="NP20" s="925"/>
      <c r="NQ20" s="925"/>
      <c r="NR20" s="925"/>
      <c r="NS20" s="925"/>
      <c r="NT20" s="925"/>
      <c r="NU20" s="924"/>
      <c r="NV20" s="925"/>
      <c r="NW20" s="925"/>
      <c r="NX20" s="925"/>
      <c r="NY20" s="925"/>
      <c r="NZ20" s="925"/>
      <c r="OA20" s="925"/>
      <c r="OB20" s="925"/>
      <c r="OC20" s="925"/>
      <c r="OD20" s="925"/>
      <c r="OE20" s="925"/>
      <c r="OF20" s="925"/>
      <c r="OG20" s="925"/>
      <c r="OH20" s="925"/>
      <c r="OI20" s="925"/>
      <c r="OJ20" s="925"/>
      <c r="OK20" s="924"/>
      <c r="OL20" s="925"/>
      <c r="OM20" s="925"/>
      <c r="ON20" s="925"/>
      <c r="OO20" s="925"/>
      <c r="OP20" s="925"/>
      <c r="OQ20" s="925"/>
      <c r="OR20" s="925"/>
      <c r="OS20" s="925"/>
      <c r="OT20" s="925"/>
      <c r="OU20" s="925"/>
      <c r="OV20" s="925"/>
      <c r="OW20" s="925"/>
      <c r="OX20" s="925"/>
      <c r="OY20" s="925"/>
      <c r="OZ20" s="925"/>
      <c r="PA20" s="924"/>
      <c r="PB20" s="925"/>
      <c r="PC20" s="925"/>
      <c r="PD20" s="925"/>
      <c r="PE20" s="925"/>
      <c r="PF20" s="925"/>
      <c r="PG20" s="925"/>
      <c r="PH20" s="925"/>
      <c r="PI20" s="925"/>
      <c r="PJ20" s="925"/>
      <c r="PK20" s="925"/>
      <c r="PL20" s="925"/>
      <c r="PM20" s="925"/>
      <c r="PN20" s="925"/>
      <c r="PO20" s="925"/>
      <c r="PP20" s="925"/>
      <c r="PQ20" s="924"/>
      <c r="PR20" s="925"/>
      <c r="PS20" s="925"/>
      <c r="PT20" s="925"/>
      <c r="PU20" s="925"/>
      <c r="PV20" s="925"/>
      <c r="PW20" s="925"/>
      <c r="PX20" s="925"/>
      <c r="PY20" s="925"/>
      <c r="PZ20" s="925"/>
      <c r="QA20" s="925"/>
      <c r="QB20" s="925"/>
      <c r="QC20" s="925"/>
      <c r="QD20" s="925"/>
      <c r="QE20" s="925"/>
      <c r="QF20" s="925"/>
      <c r="QG20" s="924"/>
      <c r="QH20" s="925"/>
      <c r="QI20" s="925"/>
      <c r="QJ20" s="925"/>
      <c r="QK20" s="925"/>
      <c r="QL20" s="925"/>
      <c r="QM20" s="925"/>
      <c r="QN20" s="925"/>
      <c r="QO20" s="925"/>
      <c r="QP20" s="925"/>
      <c r="QQ20" s="925"/>
      <c r="QR20" s="925"/>
      <c r="QS20" s="925"/>
      <c r="QT20" s="925"/>
      <c r="QU20" s="925"/>
      <c r="QV20" s="925"/>
      <c r="QW20" s="924"/>
      <c r="QX20" s="925"/>
      <c r="QY20" s="925"/>
      <c r="QZ20" s="925"/>
      <c r="RA20" s="925"/>
      <c r="RB20" s="925"/>
      <c r="RC20" s="925"/>
      <c r="RD20" s="925"/>
      <c r="RE20" s="925"/>
      <c r="RF20" s="925"/>
      <c r="RG20" s="925"/>
      <c r="RH20" s="925"/>
      <c r="RI20" s="925"/>
      <c r="RJ20" s="925"/>
      <c r="RK20" s="925"/>
      <c r="RL20" s="925"/>
      <c r="RM20" s="924"/>
      <c r="RN20" s="925"/>
      <c r="RO20" s="925"/>
      <c r="RP20" s="925"/>
      <c r="RQ20" s="925"/>
      <c r="RR20" s="925"/>
      <c r="RS20" s="925"/>
      <c r="RT20" s="925"/>
      <c r="RU20" s="925"/>
      <c r="RV20" s="925"/>
      <c r="RW20" s="925"/>
      <c r="RX20" s="925"/>
      <c r="RY20" s="925"/>
      <c r="RZ20" s="925"/>
      <c r="SA20" s="925"/>
      <c r="SB20" s="925"/>
      <c r="SC20" s="924"/>
      <c r="SD20" s="925"/>
      <c r="SE20" s="925"/>
      <c r="SF20" s="925"/>
      <c r="SG20" s="925"/>
      <c r="SH20" s="925"/>
      <c r="SI20" s="925"/>
      <c r="SJ20" s="925"/>
      <c r="SK20" s="925"/>
      <c r="SL20" s="925"/>
      <c r="SM20" s="925"/>
      <c r="SN20" s="925"/>
      <c r="SO20" s="925"/>
      <c r="SP20" s="925"/>
      <c r="SQ20" s="925"/>
      <c r="SR20" s="925"/>
      <c r="SS20" s="924"/>
      <c r="ST20" s="925"/>
      <c r="SU20" s="925"/>
      <c r="SV20" s="925"/>
      <c r="SW20" s="925"/>
      <c r="SX20" s="925"/>
      <c r="SY20" s="925"/>
      <c r="SZ20" s="925"/>
      <c r="TA20" s="925"/>
      <c r="TB20" s="925"/>
      <c r="TC20" s="925"/>
      <c r="TD20" s="925"/>
      <c r="TE20" s="925"/>
      <c r="TF20" s="925"/>
      <c r="TG20" s="925"/>
      <c r="TH20" s="925"/>
      <c r="TI20" s="924"/>
      <c r="TJ20" s="925"/>
      <c r="TK20" s="925"/>
      <c r="TL20" s="925"/>
      <c r="TM20" s="925"/>
      <c r="TN20" s="925"/>
      <c r="TO20" s="925"/>
      <c r="TP20" s="925"/>
      <c r="TQ20" s="925"/>
      <c r="TR20" s="925"/>
      <c r="TS20" s="925"/>
      <c r="TT20" s="925"/>
      <c r="TU20" s="925"/>
      <c r="TV20" s="925"/>
      <c r="TW20" s="925"/>
      <c r="TX20" s="925"/>
      <c r="TY20" s="924"/>
      <c r="TZ20" s="925"/>
      <c r="UA20" s="925"/>
      <c r="UB20" s="925"/>
      <c r="UC20" s="925"/>
      <c r="UD20" s="925"/>
      <c r="UE20" s="925"/>
      <c r="UF20" s="925"/>
      <c r="UG20" s="925"/>
      <c r="UH20" s="925"/>
      <c r="UI20" s="925"/>
      <c r="UJ20" s="925"/>
      <c r="UK20" s="925"/>
      <c r="UL20" s="925"/>
      <c r="UM20" s="925"/>
      <c r="UN20" s="925"/>
      <c r="UO20" s="924"/>
      <c r="UP20" s="925"/>
      <c r="UQ20" s="925"/>
      <c r="UR20" s="925"/>
      <c r="US20" s="925"/>
      <c r="UT20" s="925"/>
      <c r="UU20" s="925"/>
      <c r="UV20" s="925"/>
      <c r="UW20" s="925"/>
      <c r="UX20" s="925"/>
      <c r="UY20" s="925"/>
      <c r="UZ20" s="925"/>
      <c r="VA20" s="925"/>
      <c r="VB20" s="925"/>
      <c r="VC20" s="925"/>
      <c r="VD20" s="925"/>
      <c r="VE20" s="924"/>
      <c r="VF20" s="925"/>
      <c r="VG20" s="925"/>
      <c r="VH20" s="925"/>
      <c r="VI20" s="925"/>
      <c r="VJ20" s="925"/>
      <c r="VK20" s="925"/>
      <c r="VL20" s="925"/>
      <c r="VM20" s="925"/>
      <c r="VN20" s="925"/>
      <c r="VO20" s="925"/>
      <c r="VP20" s="925"/>
      <c r="VQ20" s="925"/>
      <c r="VR20" s="925"/>
      <c r="VS20" s="925"/>
      <c r="VT20" s="925"/>
      <c r="VU20" s="924"/>
      <c r="VV20" s="925"/>
      <c r="VW20" s="925"/>
      <c r="VX20" s="925"/>
      <c r="VY20" s="925"/>
      <c r="VZ20" s="925"/>
      <c r="WA20" s="925"/>
      <c r="WB20" s="925"/>
      <c r="WC20" s="925"/>
      <c r="WD20" s="925"/>
      <c r="WE20" s="925"/>
      <c r="WF20" s="925"/>
      <c r="WG20" s="925"/>
      <c r="WH20" s="925"/>
      <c r="WI20" s="925"/>
      <c r="WJ20" s="925"/>
      <c r="WK20" s="924"/>
      <c r="WL20" s="925"/>
      <c r="WM20" s="925"/>
      <c r="WN20" s="925"/>
      <c r="WO20" s="925"/>
      <c r="WP20" s="925"/>
      <c r="WQ20" s="925"/>
      <c r="WR20" s="925"/>
      <c r="WS20" s="925"/>
      <c r="WT20" s="925"/>
      <c r="WU20" s="925"/>
      <c r="WV20" s="925"/>
      <c r="WW20" s="925"/>
      <c r="WX20" s="925"/>
      <c r="WY20" s="925"/>
      <c r="WZ20" s="925"/>
      <c r="XA20" s="924"/>
      <c r="XB20" s="925"/>
      <c r="XC20" s="925"/>
      <c r="XD20" s="925"/>
      <c r="XE20" s="925"/>
      <c r="XF20" s="925"/>
      <c r="XG20" s="925"/>
      <c r="XH20" s="925"/>
      <c r="XI20" s="925"/>
      <c r="XJ20" s="925"/>
      <c r="XK20" s="925"/>
      <c r="XL20" s="925"/>
      <c r="XM20" s="925"/>
      <c r="XN20" s="925"/>
      <c r="XO20" s="925"/>
      <c r="XP20" s="925"/>
      <c r="XQ20" s="924"/>
      <c r="XR20" s="925"/>
      <c r="XS20" s="925"/>
      <c r="XT20" s="925"/>
      <c r="XU20" s="925"/>
      <c r="XV20" s="925"/>
      <c r="XW20" s="925"/>
      <c r="XX20" s="925"/>
      <c r="XY20" s="925"/>
      <c r="XZ20" s="925"/>
      <c r="YA20" s="925"/>
      <c r="YB20" s="925"/>
      <c r="YC20" s="925"/>
      <c r="YD20" s="925"/>
      <c r="YE20" s="925"/>
      <c r="YF20" s="925"/>
      <c r="YG20" s="924"/>
      <c r="YH20" s="925"/>
      <c r="YI20" s="925"/>
      <c r="YJ20" s="925"/>
      <c r="YK20" s="925"/>
      <c r="YL20" s="925"/>
      <c r="YM20" s="925"/>
      <c r="YN20" s="925"/>
      <c r="YO20" s="925"/>
      <c r="YP20" s="925"/>
      <c r="YQ20" s="925"/>
      <c r="YR20" s="925"/>
      <c r="YS20" s="925"/>
      <c r="YT20" s="925"/>
      <c r="YU20" s="925"/>
      <c r="YV20" s="925"/>
      <c r="YW20" s="924"/>
      <c r="YX20" s="925"/>
      <c r="YY20" s="925"/>
      <c r="YZ20" s="925"/>
      <c r="ZA20" s="925"/>
      <c r="ZB20" s="925"/>
      <c r="ZC20" s="925"/>
      <c r="ZD20" s="925"/>
      <c r="ZE20" s="925"/>
      <c r="ZF20" s="925"/>
      <c r="ZG20" s="925"/>
      <c r="ZH20" s="925"/>
      <c r="ZI20" s="925"/>
      <c r="ZJ20" s="925"/>
      <c r="ZK20" s="925"/>
      <c r="ZL20" s="925"/>
      <c r="ZM20" s="924"/>
      <c r="ZN20" s="925"/>
      <c r="ZO20" s="925"/>
      <c r="ZP20" s="925"/>
      <c r="ZQ20" s="925"/>
      <c r="ZR20" s="925"/>
      <c r="ZS20" s="925"/>
      <c r="ZT20" s="925"/>
      <c r="ZU20" s="925"/>
      <c r="ZV20" s="925"/>
      <c r="ZW20" s="925"/>
      <c r="ZX20" s="925"/>
      <c r="ZY20" s="925"/>
      <c r="ZZ20" s="925"/>
      <c r="AAA20" s="925"/>
      <c r="AAB20" s="925"/>
      <c r="AAC20" s="924"/>
      <c r="AAD20" s="925"/>
      <c r="AAE20" s="925"/>
      <c r="AAF20" s="925"/>
      <c r="AAG20" s="925"/>
      <c r="AAH20" s="925"/>
      <c r="AAI20" s="925"/>
      <c r="AAJ20" s="925"/>
      <c r="AAK20" s="925"/>
      <c r="AAL20" s="925"/>
      <c r="AAM20" s="925"/>
      <c r="AAN20" s="925"/>
      <c r="AAO20" s="925"/>
      <c r="AAP20" s="925"/>
      <c r="AAQ20" s="925"/>
      <c r="AAR20" s="925"/>
      <c r="AAS20" s="924"/>
      <c r="AAT20" s="925"/>
      <c r="AAU20" s="925"/>
      <c r="AAV20" s="925"/>
      <c r="AAW20" s="925"/>
      <c r="AAX20" s="925"/>
      <c r="AAY20" s="925"/>
      <c r="AAZ20" s="925"/>
      <c r="ABA20" s="925"/>
      <c r="ABB20" s="925"/>
      <c r="ABC20" s="925"/>
      <c r="ABD20" s="925"/>
      <c r="ABE20" s="925"/>
      <c r="ABF20" s="925"/>
      <c r="ABG20" s="925"/>
      <c r="ABH20" s="925"/>
      <c r="ABI20" s="924"/>
      <c r="ABJ20" s="925"/>
      <c r="ABK20" s="925"/>
      <c r="ABL20" s="925"/>
      <c r="ABM20" s="925"/>
      <c r="ABN20" s="925"/>
      <c r="ABO20" s="925"/>
      <c r="ABP20" s="925"/>
      <c r="ABQ20" s="925"/>
      <c r="ABR20" s="925"/>
      <c r="ABS20" s="925"/>
      <c r="ABT20" s="925"/>
      <c r="ABU20" s="925"/>
      <c r="ABV20" s="925"/>
      <c r="ABW20" s="925"/>
      <c r="ABX20" s="925"/>
      <c r="ABY20" s="924"/>
      <c r="ABZ20" s="925"/>
      <c r="ACA20" s="925"/>
      <c r="ACB20" s="925"/>
      <c r="ACC20" s="925"/>
      <c r="ACD20" s="925"/>
      <c r="ACE20" s="925"/>
      <c r="ACF20" s="925"/>
      <c r="ACG20" s="925"/>
      <c r="ACH20" s="925"/>
      <c r="ACI20" s="925"/>
      <c r="ACJ20" s="925"/>
      <c r="ACK20" s="925"/>
      <c r="ACL20" s="925"/>
      <c r="ACM20" s="925"/>
      <c r="ACN20" s="925"/>
      <c r="ACO20" s="924"/>
      <c r="ACP20" s="925"/>
      <c r="ACQ20" s="925"/>
      <c r="ACR20" s="925"/>
      <c r="ACS20" s="925"/>
      <c r="ACT20" s="925"/>
      <c r="ACU20" s="925"/>
      <c r="ACV20" s="925"/>
      <c r="ACW20" s="925"/>
      <c r="ACX20" s="925"/>
      <c r="ACY20" s="925"/>
      <c r="ACZ20" s="925"/>
      <c r="ADA20" s="925"/>
      <c r="ADB20" s="925"/>
      <c r="ADC20" s="925"/>
      <c r="ADD20" s="925"/>
      <c r="ADE20" s="924"/>
      <c r="ADF20" s="925"/>
      <c r="ADG20" s="925"/>
      <c r="ADH20" s="925"/>
      <c r="ADI20" s="925"/>
      <c r="ADJ20" s="925"/>
      <c r="ADK20" s="925"/>
      <c r="ADL20" s="925"/>
      <c r="ADM20" s="925"/>
      <c r="ADN20" s="925"/>
      <c r="ADO20" s="925"/>
      <c r="ADP20" s="925"/>
      <c r="ADQ20" s="925"/>
      <c r="ADR20" s="925"/>
      <c r="ADS20" s="925"/>
      <c r="ADT20" s="925"/>
      <c r="ADU20" s="924"/>
      <c r="ADV20" s="925"/>
      <c r="ADW20" s="925"/>
      <c r="ADX20" s="925"/>
      <c r="ADY20" s="925"/>
      <c r="ADZ20" s="925"/>
      <c r="AEA20" s="925"/>
      <c r="AEB20" s="925"/>
      <c r="AEC20" s="925"/>
      <c r="AED20" s="925"/>
      <c r="AEE20" s="925"/>
      <c r="AEF20" s="925"/>
      <c r="AEG20" s="925"/>
      <c r="AEH20" s="925"/>
      <c r="AEI20" s="925"/>
      <c r="AEJ20" s="925"/>
      <c r="AEK20" s="924"/>
      <c r="AEL20" s="925"/>
      <c r="AEM20" s="925"/>
      <c r="AEN20" s="925"/>
      <c r="AEO20" s="925"/>
      <c r="AEP20" s="925"/>
      <c r="AEQ20" s="925"/>
      <c r="AER20" s="925"/>
      <c r="AES20" s="925"/>
      <c r="AET20" s="925"/>
      <c r="AEU20" s="925"/>
      <c r="AEV20" s="925"/>
      <c r="AEW20" s="925"/>
      <c r="AEX20" s="925"/>
      <c r="AEY20" s="925"/>
      <c r="AEZ20" s="925"/>
      <c r="AFA20" s="924"/>
      <c r="AFB20" s="925"/>
      <c r="AFC20" s="925"/>
      <c r="AFD20" s="925"/>
      <c r="AFE20" s="925"/>
      <c r="AFF20" s="925"/>
      <c r="AFG20" s="925"/>
      <c r="AFH20" s="925"/>
      <c r="AFI20" s="925"/>
      <c r="AFJ20" s="925"/>
      <c r="AFK20" s="925"/>
      <c r="AFL20" s="925"/>
      <c r="AFM20" s="925"/>
      <c r="AFN20" s="925"/>
      <c r="AFO20" s="925"/>
      <c r="AFP20" s="925"/>
      <c r="AFQ20" s="924"/>
      <c r="AFR20" s="925"/>
      <c r="AFS20" s="925"/>
      <c r="AFT20" s="925"/>
      <c r="AFU20" s="925"/>
      <c r="AFV20" s="925"/>
      <c r="AFW20" s="925"/>
      <c r="AFX20" s="925"/>
      <c r="AFY20" s="925"/>
      <c r="AFZ20" s="925"/>
      <c r="AGA20" s="925"/>
      <c r="AGB20" s="925"/>
      <c r="AGC20" s="925"/>
      <c r="AGD20" s="925"/>
      <c r="AGE20" s="925"/>
      <c r="AGF20" s="925"/>
      <c r="AGG20" s="924"/>
      <c r="AGH20" s="925"/>
      <c r="AGI20" s="925"/>
      <c r="AGJ20" s="925"/>
      <c r="AGK20" s="925"/>
      <c r="AGL20" s="925"/>
      <c r="AGM20" s="925"/>
      <c r="AGN20" s="925"/>
      <c r="AGO20" s="925"/>
      <c r="AGP20" s="925"/>
      <c r="AGQ20" s="925"/>
      <c r="AGR20" s="925"/>
      <c r="AGS20" s="925"/>
      <c r="AGT20" s="925"/>
      <c r="AGU20" s="925"/>
      <c r="AGV20" s="925"/>
      <c r="AGW20" s="924"/>
      <c r="AGX20" s="925"/>
      <c r="AGY20" s="925"/>
      <c r="AGZ20" s="925"/>
      <c r="AHA20" s="925"/>
      <c r="AHB20" s="925"/>
      <c r="AHC20" s="925"/>
      <c r="AHD20" s="925"/>
      <c r="AHE20" s="925"/>
      <c r="AHF20" s="925"/>
      <c r="AHG20" s="925"/>
      <c r="AHH20" s="925"/>
      <c r="AHI20" s="925"/>
      <c r="AHJ20" s="925"/>
      <c r="AHK20" s="925"/>
      <c r="AHL20" s="925"/>
      <c r="AHM20" s="924"/>
      <c r="AHN20" s="925"/>
      <c r="AHO20" s="925"/>
      <c r="AHP20" s="925"/>
      <c r="AHQ20" s="925"/>
      <c r="AHR20" s="925"/>
      <c r="AHS20" s="925"/>
      <c r="AHT20" s="925"/>
      <c r="AHU20" s="925"/>
      <c r="AHV20" s="925"/>
      <c r="AHW20" s="925"/>
      <c r="AHX20" s="925"/>
      <c r="AHY20" s="925"/>
      <c r="AHZ20" s="925"/>
      <c r="AIA20" s="925"/>
      <c r="AIB20" s="925"/>
      <c r="AIC20" s="924"/>
      <c r="AID20" s="925"/>
      <c r="AIE20" s="925"/>
      <c r="AIF20" s="925"/>
      <c r="AIG20" s="925"/>
      <c r="AIH20" s="925"/>
      <c r="AII20" s="925"/>
      <c r="AIJ20" s="925"/>
      <c r="AIK20" s="925"/>
      <c r="AIL20" s="925"/>
      <c r="AIM20" s="925"/>
      <c r="AIN20" s="925"/>
      <c r="AIO20" s="925"/>
      <c r="AIP20" s="925"/>
      <c r="AIQ20" s="925"/>
      <c r="AIR20" s="925"/>
      <c r="AIS20" s="924"/>
      <c r="AIT20" s="925"/>
      <c r="AIU20" s="925"/>
      <c r="AIV20" s="925"/>
      <c r="AIW20" s="925"/>
      <c r="AIX20" s="925"/>
      <c r="AIY20" s="925"/>
      <c r="AIZ20" s="925"/>
      <c r="AJA20" s="925"/>
      <c r="AJB20" s="925"/>
      <c r="AJC20" s="925"/>
      <c r="AJD20" s="925"/>
      <c r="AJE20" s="925"/>
      <c r="AJF20" s="925"/>
      <c r="AJG20" s="925"/>
      <c r="AJH20" s="925"/>
      <c r="AJI20" s="924"/>
      <c r="AJJ20" s="925"/>
      <c r="AJK20" s="925"/>
      <c r="AJL20" s="925"/>
      <c r="AJM20" s="925"/>
      <c r="AJN20" s="925"/>
      <c r="AJO20" s="925"/>
      <c r="AJP20" s="925"/>
      <c r="AJQ20" s="925"/>
      <c r="AJR20" s="925"/>
      <c r="AJS20" s="925"/>
      <c r="AJT20" s="925"/>
      <c r="AJU20" s="925"/>
      <c r="AJV20" s="925"/>
      <c r="AJW20" s="925"/>
      <c r="AJX20" s="925"/>
      <c r="AJY20" s="924"/>
      <c r="AJZ20" s="925"/>
      <c r="AKA20" s="925"/>
      <c r="AKB20" s="925"/>
      <c r="AKC20" s="925"/>
      <c r="AKD20" s="925"/>
      <c r="AKE20" s="925"/>
      <c r="AKF20" s="925"/>
      <c r="AKG20" s="925"/>
      <c r="AKH20" s="925"/>
      <c r="AKI20" s="925"/>
      <c r="AKJ20" s="925"/>
      <c r="AKK20" s="925"/>
      <c r="AKL20" s="925"/>
      <c r="AKM20" s="925"/>
      <c r="AKN20" s="925"/>
      <c r="AKO20" s="924"/>
      <c r="AKP20" s="925"/>
      <c r="AKQ20" s="925"/>
      <c r="AKR20" s="925"/>
      <c r="AKS20" s="925"/>
      <c r="AKT20" s="925"/>
      <c r="AKU20" s="925"/>
      <c r="AKV20" s="925"/>
      <c r="AKW20" s="925"/>
      <c r="AKX20" s="925"/>
      <c r="AKY20" s="925"/>
      <c r="AKZ20" s="925"/>
      <c r="ALA20" s="925"/>
      <c r="ALB20" s="925"/>
      <c r="ALC20" s="925"/>
      <c r="ALD20" s="925"/>
      <c r="ALE20" s="924"/>
      <c r="ALF20" s="925"/>
      <c r="ALG20" s="925"/>
      <c r="ALH20" s="925"/>
      <c r="ALI20" s="925"/>
      <c r="ALJ20" s="925"/>
      <c r="ALK20" s="925"/>
      <c r="ALL20" s="925"/>
      <c r="ALM20" s="925"/>
      <c r="ALN20" s="925"/>
      <c r="ALO20" s="925"/>
      <c r="ALP20" s="925"/>
      <c r="ALQ20" s="925"/>
      <c r="ALR20" s="925"/>
      <c r="ALS20" s="925"/>
      <c r="ALT20" s="925"/>
      <c r="ALU20" s="924"/>
      <c r="ALV20" s="925"/>
      <c r="ALW20" s="925"/>
      <c r="ALX20" s="925"/>
      <c r="ALY20" s="925"/>
      <c r="ALZ20" s="925"/>
      <c r="AMA20" s="925"/>
      <c r="AMB20" s="925"/>
      <c r="AMC20" s="925"/>
      <c r="AMD20" s="925"/>
      <c r="AME20" s="925"/>
      <c r="AMF20" s="925"/>
      <c r="AMG20" s="925"/>
      <c r="AMH20" s="925"/>
      <c r="AMI20" s="925"/>
      <c r="AMJ20" s="925"/>
      <c r="AMK20" s="924"/>
      <c r="AML20" s="925"/>
      <c r="AMM20" s="925"/>
      <c r="AMN20" s="925"/>
      <c r="AMO20" s="925"/>
      <c r="AMP20" s="925"/>
      <c r="AMQ20" s="925"/>
      <c r="AMR20" s="925"/>
      <c r="AMS20" s="925"/>
      <c r="AMT20" s="925"/>
      <c r="AMU20" s="925"/>
      <c r="AMV20" s="925"/>
      <c r="AMW20" s="925"/>
      <c r="AMX20" s="925"/>
      <c r="AMY20" s="925"/>
      <c r="AMZ20" s="925"/>
      <c r="ANA20" s="924"/>
      <c r="ANB20" s="925"/>
      <c r="ANC20" s="925"/>
      <c r="AND20" s="925"/>
      <c r="ANE20" s="925"/>
      <c r="ANF20" s="925"/>
      <c r="ANG20" s="925"/>
      <c r="ANH20" s="925"/>
      <c r="ANI20" s="925"/>
      <c r="ANJ20" s="925"/>
      <c r="ANK20" s="925"/>
      <c r="ANL20" s="925"/>
      <c r="ANM20" s="925"/>
      <c r="ANN20" s="925"/>
      <c r="ANO20" s="925"/>
      <c r="ANP20" s="925"/>
      <c r="ANQ20" s="924"/>
      <c r="ANR20" s="925"/>
      <c r="ANS20" s="925"/>
      <c r="ANT20" s="925"/>
      <c r="ANU20" s="925"/>
      <c r="ANV20" s="925"/>
      <c r="ANW20" s="925"/>
      <c r="ANX20" s="925"/>
      <c r="ANY20" s="925"/>
      <c r="ANZ20" s="925"/>
      <c r="AOA20" s="925"/>
      <c r="AOB20" s="925"/>
      <c r="AOC20" s="925"/>
      <c r="AOD20" s="925"/>
      <c r="AOE20" s="925"/>
      <c r="AOF20" s="925"/>
      <c r="AOG20" s="924"/>
      <c r="AOH20" s="925"/>
      <c r="AOI20" s="925"/>
      <c r="AOJ20" s="925"/>
      <c r="AOK20" s="925"/>
      <c r="AOL20" s="925"/>
      <c r="AOM20" s="925"/>
      <c r="AON20" s="925"/>
      <c r="AOO20" s="925"/>
      <c r="AOP20" s="925"/>
      <c r="AOQ20" s="925"/>
      <c r="AOR20" s="925"/>
      <c r="AOS20" s="925"/>
      <c r="AOT20" s="925"/>
      <c r="AOU20" s="925"/>
      <c r="AOV20" s="925"/>
      <c r="AOW20" s="924"/>
      <c r="AOX20" s="925"/>
      <c r="AOY20" s="925"/>
      <c r="AOZ20" s="925"/>
      <c r="APA20" s="925"/>
      <c r="APB20" s="925"/>
      <c r="APC20" s="925"/>
      <c r="APD20" s="925"/>
      <c r="APE20" s="925"/>
      <c r="APF20" s="925"/>
      <c r="APG20" s="925"/>
      <c r="APH20" s="925"/>
      <c r="API20" s="925"/>
      <c r="APJ20" s="925"/>
      <c r="APK20" s="925"/>
      <c r="APL20" s="925"/>
      <c r="APM20" s="924"/>
      <c r="APN20" s="925"/>
      <c r="APO20" s="925"/>
      <c r="APP20" s="925"/>
      <c r="APQ20" s="925"/>
      <c r="APR20" s="925"/>
      <c r="APS20" s="925"/>
      <c r="APT20" s="925"/>
      <c r="APU20" s="925"/>
      <c r="APV20" s="925"/>
      <c r="APW20" s="925"/>
      <c r="APX20" s="925"/>
      <c r="APY20" s="925"/>
      <c r="APZ20" s="925"/>
      <c r="AQA20" s="925"/>
      <c r="AQB20" s="925"/>
      <c r="AQC20" s="924"/>
      <c r="AQD20" s="925"/>
      <c r="AQE20" s="925"/>
      <c r="AQF20" s="925"/>
      <c r="AQG20" s="925"/>
      <c r="AQH20" s="925"/>
      <c r="AQI20" s="925"/>
      <c r="AQJ20" s="925"/>
      <c r="AQK20" s="925"/>
      <c r="AQL20" s="925"/>
      <c r="AQM20" s="925"/>
      <c r="AQN20" s="925"/>
      <c r="AQO20" s="925"/>
      <c r="AQP20" s="925"/>
      <c r="AQQ20" s="925"/>
      <c r="AQR20" s="925"/>
      <c r="AQS20" s="924"/>
      <c r="AQT20" s="925"/>
      <c r="AQU20" s="925"/>
      <c r="AQV20" s="925"/>
      <c r="AQW20" s="925"/>
      <c r="AQX20" s="925"/>
      <c r="AQY20" s="925"/>
      <c r="AQZ20" s="925"/>
      <c r="ARA20" s="925"/>
      <c r="ARB20" s="925"/>
      <c r="ARC20" s="925"/>
      <c r="ARD20" s="925"/>
      <c r="ARE20" s="925"/>
      <c r="ARF20" s="925"/>
      <c r="ARG20" s="925"/>
      <c r="ARH20" s="925"/>
      <c r="ARI20" s="924"/>
      <c r="ARJ20" s="925"/>
      <c r="ARK20" s="925"/>
      <c r="ARL20" s="925"/>
      <c r="ARM20" s="925"/>
      <c r="ARN20" s="925"/>
      <c r="ARO20" s="925"/>
      <c r="ARP20" s="925"/>
      <c r="ARQ20" s="925"/>
      <c r="ARR20" s="925"/>
      <c r="ARS20" s="925"/>
      <c r="ART20" s="925"/>
      <c r="ARU20" s="925"/>
      <c r="ARV20" s="925"/>
      <c r="ARW20" s="925"/>
      <c r="ARX20" s="925"/>
      <c r="ARY20" s="924"/>
      <c r="ARZ20" s="925"/>
      <c r="ASA20" s="925"/>
      <c r="ASB20" s="925"/>
      <c r="ASC20" s="925"/>
      <c r="ASD20" s="925"/>
      <c r="ASE20" s="925"/>
      <c r="ASF20" s="925"/>
      <c r="ASG20" s="925"/>
      <c r="ASH20" s="925"/>
      <c r="ASI20" s="925"/>
      <c r="ASJ20" s="925"/>
      <c r="ASK20" s="925"/>
      <c r="ASL20" s="925"/>
      <c r="ASM20" s="925"/>
      <c r="ASN20" s="925"/>
      <c r="ASO20" s="924"/>
      <c r="ASP20" s="925"/>
      <c r="ASQ20" s="925"/>
      <c r="ASR20" s="925"/>
      <c r="ASS20" s="925"/>
      <c r="AST20" s="925"/>
      <c r="ASU20" s="925"/>
      <c r="ASV20" s="925"/>
      <c r="ASW20" s="925"/>
      <c r="ASX20" s="925"/>
      <c r="ASY20" s="925"/>
      <c r="ASZ20" s="925"/>
      <c r="ATA20" s="925"/>
      <c r="ATB20" s="925"/>
      <c r="ATC20" s="925"/>
      <c r="ATD20" s="925"/>
      <c r="ATE20" s="924"/>
      <c r="ATF20" s="925"/>
      <c r="ATG20" s="925"/>
      <c r="ATH20" s="925"/>
      <c r="ATI20" s="925"/>
      <c r="ATJ20" s="925"/>
      <c r="ATK20" s="925"/>
      <c r="ATL20" s="925"/>
      <c r="ATM20" s="925"/>
      <c r="ATN20" s="925"/>
      <c r="ATO20" s="925"/>
      <c r="ATP20" s="925"/>
      <c r="ATQ20" s="925"/>
      <c r="ATR20" s="925"/>
      <c r="ATS20" s="925"/>
      <c r="ATT20" s="925"/>
      <c r="ATU20" s="924"/>
      <c r="ATV20" s="925"/>
      <c r="ATW20" s="925"/>
      <c r="ATX20" s="925"/>
      <c r="ATY20" s="925"/>
      <c r="ATZ20" s="925"/>
      <c r="AUA20" s="925"/>
      <c r="AUB20" s="925"/>
      <c r="AUC20" s="925"/>
      <c r="AUD20" s="925"/>
      <c r="AUE20" s="925"/>
      <c r="AUF20" s="925"/>
      <c r="AUG20" s="925"/>
      <c r="AUH20" s="925"/>
      <c r="AUI20" s="925"/>
      <c r="AUJ20" s="925"/>
      <c r="AUK20" s="924"/>
      <c r="AUL20" s="925"/>
      <c r="AUM20" s="925"/>
      <c r="AUN20" s="925"/>
      <c r="AUO20" s="925"/>
      <c r="AUP20" s="925"/>
      <c r="AUQ20" s="925"/>
      <c r="AUR20" s="925"/>
      <c r="AUS20" s="925"/>
      <c r="AUT20" s="925"/>
      <c r="AUU20" s="925"/>
      <c r="AUV20" s="925"/>
      <c r="AUW20" s="925"/>
      <c r="AUX20" s="925"/>
      <c r="AUY20" s="925"/>
      <c r="AUZ20" s="925"/>
      <c r="AVA20" s="924"/>
      <c r="AVB20" s="925"/>
      <c r="AVC20" s="925"/>
      <c r="AVD20" s="925"/>
      <c r="AVE20" s="925"/>
      <c r="AVF20" s="925"/>
      <c r="AVG20" s="925"/>
      <c r="AVH20" s="925"/>
      <c r="AVI20" s="925"/>
      <c r="AVJ20" s="925"/>
      <c r="AVK20" s="925"/>
      <c r="AVL20" s="925"/>
      <c r="AVM20" s="925"/>
      <c r="AVN20" s="925"/>
      <c r="AVO20" s="925"/>
      <c r="AVP20" s="925"/>
      <c r="AVQ20" s="924"/>
      <c r="AVR20" s="925"/>
      <c r="AVS20" s="925"/>
      <c r="AVT20" s="925"/>
      <c r="AVU20" s="925"/>
      <c r="AVV20" s="925"/>
      <c r="AVW20" s="925"/>
      <c r="AVX20" s="925"/>
      <c r="AVY20" s="925"/>
      <c r="AVZ20" s="925"/>
      <c r="AWA20" s="925"/>
      <c r="AWB20" s="925"/>
      <c r="AWC20" s="925"/>
      <c r="AWD20" s="925"/>
      <c r="AWE20" s="925"/>
      <c r="AWF20" s="925"/>
      <c r="AWG20" s="924"/>
      <c r="AWH20" s="925"/>
      <c r="AWI20" s="925"/>
      <c r="AWJ20" s="925"/>
      <c r="AWK20" s="925"/>
      <c r="AWL20" s="925"/>
      <c r="AWM20" s="925"/>
      <c r="AWN20" s="925"/>
      <c r="AWO20" s="925"/>
      <c r="AWP20" s="925"/>
      <c r="AWQ20" s="925"/>
      <c r="AWR20" s="925"/>
      <c r="AWS20" s="925"/>
      <c r="AWT20" s="925"/>
      <c r="AWU20" s="925"/>
      <c r="AWV20" s="925"/>
      <c r="AWW20" s="924"/>
      <c r="AWX20" s="925"/>
      <c r="AWY20" s="925"/>
      <c r="AWZ20" s="925"/>
      <c r="AXA20" s="925"/>
      <c r="AXB20" s="925"/>
      <c r="AXC20" s="925"/>
      <c r="AXD20" s="925"/>
      <c r="AXE20" s="925"/>
      <c r="AXF20" s="925"/>
      <c r="AXG20" s="925"/>
      <c r="AXH20" s="925"/>
      <c r="AXI20" s="925"/>
      <c r="AXJ20" s="925"/>
      <c r="AXK20" s="925"/>
      <c r="AXL20" s="925"/>
      <c r="AXM20" s="924"/>
      <c r="AXN20" s="925"/>
      <c r="AXO20" s="925"/>
      <c r="AXP20" s="925"/>
      <c r="AXQ20" s="925"/>
      <c r="AXR20" s="925"/>
      <c r="AXS20" s="925"/>
      <c r="AXT20" s="925"/>
      <c r="AXU20" s="925"/>
      <c r="AXV20" s="925"/>
      <c r="AXW20" s="925"/>
      <c r="AXX20" s="925"/>
      <c r="AXY20" s="925"/>
      <c r="AXZ20" s="925"/>
      <c r="AYA20" s="925"/>
      <c r="AYB20" s="925"/>
      <c r="AYC20" s="924"/>
      <c r="AYD20" s="925"/>
      <c r="AYE20" s="925"/>
      <c r="AYF20" s="925"/>
      <c r="AYG20" s="925"/>
      <c r="AYH20" s="925"/>
      <c r="AYI20" s="925"/>
      <c r="AYJ20" s="925"/>
      <c r="AYK20" s="925"/>
      <c r="AYL20" s="925"/>
      <c r="AYM20" s="925"/>
      <c r="AYN20" s="925"/>
      <c r="AYO20" s="925"/>
      <c r="AYP20" s="925"/>
      <c r="AYQ20" s="925"/>
      <c r="AYR20" s="925"/>
      <c r="AYS20" s="924"/>
      <c r="AYT20" s="925"/>
      <c r="AYU20" s="925"/>
      <c r="AYV20" s="925"/>
      <c r="AYW20" s="925"/>
      <c r="AYX20" s="925"/>
      <c r="AYY20" s="925"/>
      <c r="AYZ20" s="925"/>
      <c r="AZA20" s="925"/>
      <c r="AZB20" s="925"/>
      <c r="AZC20" s="925"/>
      <c r="AZD20" s="925"/>
      <c r="AZE20" s="925"/>
      <c r="AZF20" s="925"/>
      <c r="AZG20" s="925"/>
      <c r="AZH20" s="925"/>
      <c r="AZI20" s="924"/>
      <c r="AZJ20" s="925"/>
      <c r="AZK20" s="925"/>
      <c r="AZL20" s="925"/>
      <c r="AZM20" s="925"/>
      <c r="AZN20" s="925"/>
      <c r="AZO20" s="925"/>
      <c r="AZP20" s="925"/>
      <c r="AZQ20" s="925"/>
      <c r="AZR20" s="925"/>
      <c r="AZS20" s="925"/>
      <c r="AZT20" s="925"/>
      <c r="AZU20" s="925"/>
      <c r="AZV20" s="925"/>
      <c r="AZW20" s="925"/>
      <c r="AZX20" s="925"/>
      <c r="AZY20" s="924"/>
      <c r="AZZ20" s="925"/>
      <c r="BAA20" s="925"/>
      <c r="BAB20" s="925"/>
      <c r="BAC20" s="925"/>
      <c r="BAD20" s="925"/>
      <c r="BAE20" s="925"/>
      <c r="BAF20" s="925"/>
      <c r="BAG20" s="925"/>
      <c r="BAH20" s="925"/>
      <c r="BAI20" s="925"/>
      <c r="BAJ20" s="925"/>
      <c r="BAK20" s="925"/>
      <c r="BAL20" s="925"/>
      <c r="BAM20" s="925"/>
      <c r="BAN20" s="925"/>
      <c r="BAO20" s="924"/>
      <c r="BAP20" s="925"/>
      <c r="BAQ20" s="925"/>
      <c r="BAR20" s="925"/>
      <c r="BAS20" s="925"/>
      <c r="BAT20" s="925"/>
      <c r="BAU20" s="925"/>
      <c r="BAV20" s="925"/>
      <c r="BAW20" s="925"/>
      <c r="BAX20" s="925"/>
      <c r="BAY20" s="925"/>
      <c r="BAZ20" s="925"/>
      <c r="BBA20" s="925"/>
      <c r="BBB20" s="925"/>
      <c r="BBC20" s="925"/>
      <c r="BBD20" s="925"/>
      <c r="BBE20" s="924"/>
      <c r="BBF20" s="925"/>
      <c r="BBG20" s="925"/>
      <c r="BBH20" s="925"/>
      <c r="BBI20" s="925"/>
      <c r="BBJ20" s="925"/>
      <c r="BBK20" s="925"/>
      <c r="BBL20" s="925"/>
      <c r="BBM20" s="925"/>
      <c r="BBN20" s="925"/>
      <c r="BBO20" s="925"/>
      <c r="BBP20" s="925"/>
      <c r="BBQ20" s="925"/>
      <c r="BBR20" s="925"/>
      <c r="BBS20" s="925"/>
      <c r="BBT20" s="925"/>
      <c r="BBU20" s="924"/>
      <c r="BBV20" s="925"/>
      <c r="BBW20" s="925"/>
      <c r="BBX20" s="925"/>
      <c r="BBY20" s="925"/>
      <c r="BBZ20" s="925"/>
      <c r="BCA20" s="925"/>
      <c r="BCB20" s="925"/>
      <c r="BCC20" s="925"/>
      <c r="BCD20" s="925"/>
      <c r="BCE20" s="925"/>
      <c r="BCF20" s="925"/>
      <c r="BCG20" s="925"/>
      <c r="BCH20" s="925"/>
      <c r="BCI20" s="925"/>
      <c r="BCJ20" s="925"/>
      <c r="BCK20" s="924"/>
      <c r="BCL20" s="925"/>
      <c r="BCM20" s="925"/>
      <c r="BCN20" s="925"/>
      <c r="BCO20" s="925"/>
      <c r="BCP20" s="925"/>
      <c r="BCQ20" s="925"/>
      <c r="BCR20" s="925"/>
      <c r="BCS20" s="925"/>
      <c r="BCT20" s="925"/>
      <c r="BCU20" s="925"/>
      <c r="BCV20" s="925"/>
      <c r="BCW20" s="925"/>
      <c r="BCX20" s="925"/>
      <c r="BCY20" s="925"/>
      <c r="BCZ20" s="925"/>
      <c r="BDA20" s="924"/>
      <c r="BDB20" s="925"/>
      <c r="BDC20" s="925"/>
      <c r="BDD20" s="925"/>
      <c r="BDE20" s="925"/>
      <c r="BDF20" s="925"/>
      <c r="BDG20" s="925"/>
      <c r="BDH20" s="925"/>
      <c r="BDI20" s="925"/>
      <c r="BDJ20" s="925"/>
      <c r="BDK20" s="925"/>
      <c r="BDL20" s="925"/>
      <c r="BDM20" s="925"/>
      <c r="BDN20" s="925"/>
      <c r="BDO20" s="925"/>
      <c r="BDP20" s="925"/>
      <c r="BDQ20" s="924"/>
      <c r="BDR20" s="925"/>
      <c r="BDS20" s="925"/>
      <c r="BDT20" s="925"/>
      <c r="BDU20" s="925"/>
      <c r="BDV20" s="925"/>
      <c r="BDW20" s="925"/>
      <c r="BDX20" s="925"/>
      <c r="BDY20" s="925"/>
      <c r="BDZ20" s="925"/>
      <c r="BEA20" s="925"/>
      <c r="BEB20" s="925"/>
      <c r="BEC20" s="925"/>
      <c r="BED20" s="925"/>
      <c r="BEE20" s="925"/>
      <c r="BEF20" s="925"/>
      <c r="BEG20" s="924"/>
      <c r="BEH20" s="925"/>
      <c r="BEI20" s="925"/>
      <c r="BEJ20" s="925"/>
      <c r="BEK20" s="925"/>
      <c r="BEL20" s="925"/>
      <c r="BEM20" s="925"/>
      <c r="BEN20" s="925"/>
      <c r="BEO20" s="925"/>
      <c r="BEP20" s="925"/>
      <c r="BEQ20" s="925"/>
      <c r="BER20" s="925"/>
      <c r="BES20" s="925"/>
      <c r="BET20" s="925"/>
      <c r="BEU20" s="925"/>
      <c r="BEV20" s="925"/>
      <c r="BEW20" s="924"/>
      <c r="BEX20" s="925"/>
      <c r="BEY20" s="925"/>
      <c r="BEZ20" s="925"/>
      <c r="BFA20" s="925"/>
      <c r="BFB20" s="925"/>
      <c r="BFC20" s="925"/>
      <c r="BFD20" s="925"/>
      <c r="BFE20" s="925"/>
      <c r="BFF20" s="925"/>
      <c r="BFG20" s="925"/>
      <c r="BFH20" s="925"/>
      <c r="BFI20" s="925"/>
      <c r="BFJ20" s="925"/>
      <c r="BFK20" s="925"/>
      <c r="BFL20" s="925"/>
      <c r="BFM20" s="924"/>
      <c r="BFN20" s="925"/>
      <c r="BFO20" s="925"/>
      <c r="BFP20" s="925"/>
      <c r="BFQ20" s="925"/>
      <c r="BFR20" s="925"/>
      <c r="BFS20" s="925"/>
      <c r="BFT20" s="925"/>
      <c r="BFU20" s="925"/>
      <c r="BFV20" s="925"/>
      <c r="BFW20" s="925"/>
      <c r="BFX20" s="925"/>
      <c r="BFY20" s="925"/>
      <c r="BFZ20" s="925"/>
      <c r="BGA20" s="925"/>
      <c r="BGB20" s="925"/>
      <c r="BGC20" s="924"/>
      <c r="BGD20" s="925"/>
      <c r="BGE20" s="925"/>
      <c r="BGF20" s="925"/>
      <c r="BGG20" s="925"/>
      <c r="BGH20" s="925"/>
      <c r="BGI20" s="925"/>
      <c r="BGJ20" s="925"/>
      <c r="BGK20" s="925"/>
      <c r="BGL20" s="925"/>
      <c r="BGM20" s="925"/>
      <c r="BGN20" s="925"/>
      <c r="BGO20" s="925"/>
      <c r="BGP20" s="925"/>
      <c r="BGQ20" s="925"/>
      <c r="BGR20" s="925"/>
      <c r="BGS20" s="924"/>
      <c r="BGT20" s="925"/>
      <c r="BGU20" s="925"/>
      <c r="BGV20" s="925"/>
      <c r="BGW20" s="925"/>
      <c r="BGX20" s="925"/>
      <c r="BGY20" s="925"/>
      <c r="BGZ20" s="925"/>
      <c r="BHA20" s="925"/>
      <c r="BHB20" s="925"/>
      <c r="BHC20" s="925"/>
      <c r="BHD20" s="925"/>
      <c r="BHE20" s="925"/>
      <c r="BHF20" s="925"/>
      <c r="BHG20" s="925"/>
      <c r="BHH20" s="925"/>
      <c r="BHI20" s="924"/>
      <c r="BHJ20" s="925"/>
      <c r="BHK20" s="925"/>
      <c r="BHL20" s="925"/>
      <c r="BHM20" s="925"/>
      <c r="BHN20" s="925"/>
      <c r="BHO20" s="925"/>
      <c r="BHP20" s="925"/>
      <c r="BHQ20" s="925"/>
      <c r="BHR20" s="925"/>
      <c r="BHS20" s="925"/>
      <c r="BHT20" s="925"/>
      <c r="BHU20" s="925"/>
      <c r="BHV20" s="925"/>
      <c r="BHW20" s="925"/>
      <c r="BHX20" s="925"/>
      <c r="BHY20" s="924"/>
      <c r="BHZ20" s="925"/>
      <c r="BIA20" s="925"/>
      <c r="BIB20" s="925"/>
      <c r="BIC20" s="925"/>
      <c r="BID20" s="925"/>
      <c r="BIE20" s="925"/>
      <c r="BIF20" s="925"/>
      <c r="BIG20" s="925"/>
      <c r="BIH20" s="925"/>
      <c r="BII20" s="925"/>
      <c r="BIJ20" s="925"/>
      <c r="BIK20" s="925"/>
      <c r="BIL20" s="925"/>
      <c r="BIM20" s="925"/>
      <c r="BIN20" s="925"/>
      <c r="BIO20" s="924"/>
      <c r="BIP20" s="925"/>
      <c r="BIQ20" s="925"/>
      <c r="BIR20" s="925"/>
      <c r="BIS20" s="925"/>
      <c r="BIT20" s="925"/>
      <c r="BIU20" s="925"/>
      <c r="BIV20" s="925"/>
      <c r="BIW20" s="925"/>
      <c r="BIX20" s="925"/>
      <c r="BIY20" s="925"/>
      <c r="BIZ20" s="925"/>
      <c r="BJA20" s="925"/>
      <c r="BJB20" s="925"/>
      <c r="BJC20" s="925"/>
      <c r="BJD20" s="925"/>
      <c r="BJE20" s="924"/>
      <c r="BJF20" s="925"/>
      <c r="BJG20" s="925"/>
      <c r="BJH20" s="925"/>
      <c r="BJI20" s="925"/>
      <c r="BJJ20" s="925"/>
      <c r="BJK20" s="925"/>
      <c r="BJL20" s="925"/>
      <c r="BJM20" s="925"/>
      <c r="BJN20" s="925"/>
      <c r="BJO20" s="925"/>
      <c r="BJP20" s="925"/>
      <c r="BJQ20" s="925"/>
      <c r="BJR20" s="925"/>
      <c r="BJS20" s="925"/>
      <c r="BJT20" s="925"/>
      <c r="BJU20" s="924"/>
      <c r="BJV20" s="925"/>
      <c r="BJW20" s="925"/>
      <c r="BJX20" s="925"/>
      <c r="BJY20" s="925"/>
      <c r="BJZ20" s="925"/>
      <c r="BKA20" s="925"/>
      <c r="BKB20" s="925"/>
      <c r="BKC20" s="925"/>
      <c r="BKD20" s="925"/>
      <c r="BKE20" s="925"/>
      <c r="BKF20" s="925"/>
      <c r="BKG20" s="925"/>
      <c r="BKH20" s="925"/>
      <c r="BKI20" s="925"/>
      <c r="BKJ20" s="925"/>
      <c r="BKK20" s="924"/>
      <c r="BKL20" s="925"/>
      <c r="BKM20" s="925"/>
      <c r="BKN20" s="925"/>
      <c r="BKO20" s="925"/>
      <c r="BKP20" s="925"/>
      <c r="BKQ20" s="925"/>
      <c r="BKR20" s="925"/>
      <c r="BKS20" s="925"/>
      <c r="BKT20" s="925"/>
      <c r="BKU20" s="925"/>
      <c r="BKV20" s="925"/>
      <c r="BKW20" s="925"/>
      <c r="BKX20" s="925"/>
      <c r="BKY20" s="925"/>
      <c r="BKZ20" s="925"/>
      <c r="BLA20" s="924"/>
      <c r="BLB20" s="925"/>
      <c r="BLC20" s="925"/>
      <c r="BLD20" s="925"/>
      <c r="BLE20" s="925"/>
      <c r="BLF20" s="925"/>
      <c r="BLG20" s="925"/>
      <c r="BLH20" s="925"/>
      <c r="BLI20" s="925"/>
      <c r="BLJ20" s="925"/>
      <c r="BLK20" s="925"/>
      <c r="BLL20" s="925"/>
      <c r="BLM20" s="925"/>
      <c r="BLN20" s="925"/>
      <c r="BLO20" s="925"/>
      <c r="BLP20" s="925"/>
      <c r="BLQ20" s="924"/>
      <c r="BLR20" s="925"/>
      <c r="BLS20" s="925"/>
      <c r="BLT20" s="925"/>
      <c r="BLU20" s="925"/>
      <c r="BLV20" s="925"/>
      <c r="BLW20" s="925"/>
      <c r="BLX20" s="925"/>
      <c r="BLY20" s="925"/>
      <c r="BLZ20" s="925"/>
      <c r="BMA20" s="925"/>
      <c r="BMB20" s="925"/>
      <c r="BMC20" s="925"/>
      <c r="BMD20" s="925"/>
      <c r="BME20" s="925"/>
      <c r="BMF20" s="925"/>
      <c r="BMG20" s="924"/>
      <c r="BMH20" s="925"/>
      <c r="BMI20" s="925"/>
      <c r="BMJ20" s="925"/>
      <c r="BMK20" s="925"/>
      <c r="BML20" s="925"/>
      <c r="BMM20" s="925"/>
      <c r="BMN20" s="925"/>
      <c r="BMO20" s="925"/>
      <c r="BMP20" s="925"/>
      <c r="BMQ20" s="925"/>
      <c r="BMR20" s="925"/>
      <c r="BMS20" s="925"/>
      <c r="BMT20" s="925"/>
      <c r="BMU20" s="925"/>
      <c r="BMV20" s="925"/>
      <c r="BMW20" s="924"/>
      <c r="BMX20" s="925"/>
      <c r="BMY20" s="925"/>
      <c r="BMZ20" s="925"/>
      <c r="BNA20" s="925"/>
      <c r="BNB20" s="925"/>
      <c r="BNC20" s="925"/>
      <c r="BND20" s="925"/>
      <c r="BNE20" s="925"/>
      <c r="BNF20" s="925"/>
      <c r="BNG20" s="925"/>
      <c r="BNH20" s="925"/>
      <c r="BNI20" s="925"/>
      <c r="BNJ20" s="925"/>
      <c r="BNK20" s="925"/>
      <c r="BNL20" s="925"/>
      <c r="BNM20" s="924"/>
      <c r="BNN20" s="925"/>
      <c r="BNO20" s="925"/>
      <c r="BNP20" s="925"/>
      <c r="BNQ20" s="925"/>
      <c r="BNR20" s="925"/>
      <c r="BNS20" s="925"/>
      <c r="BNT20" s="925"/>
      <c r="BNU20" s="925"/>
      <c r="BNV20" s="925"/>
      <c r="BNW20" s="925"/>
      <c r="BNX20" s="925"/>
      <c r="BNY20" s="925"/>
      <c r="BNZ20" s="925"/>
      <c r="BOA20" s="925"/>
      <c r="BOB20" s="925"/>
      <c r="BOC20" s="924"/>
      <c r="BOD20" s="925"/>
      <c r="BOE20" s="925"/>
      <c r="BOF20" s="925"/>
      <c r="BOG20" s="925"/>
      <c r="BOH20" s="925"/>
      <c r="BOI20" s="925"/>
      <c r="BOJ20" s="925"/>
      <c r="BOK20" s="925"/>
      <c r="BOL20" s="925"/>
      <c r="BOM20" s="925"/>
      <c r="BON20" s="925"/>
      <c r="BOO20" s="925"/>
      <c r="BOP20" s="925"/>
      <c r="BOQ20" s="925"/>
      <c r="BOR20" s="925"/>
      <c r="BOS20" s="924"/>
      <c r="BOT20" s="925"/>
      <c r="BOU20" s="925"/>
      <c r="BOV20" s="925"/>
      <c r="BOW20" s="925"/>
      <c r="BOX20" s="925"/>
      <c r="BOY20" s="925"/>
      <c r="BOZ20" s="925"/>
      <c r="BPA20" s="925"/>
      <c r="BPB20" s="925"/>
      <c r="BPC20" s="925"/>
      <c r="BPD20" s="925"/>
      <c r="BPE20" s="925"/>
      <c r="BPF20" s="925"/>
      <c r="BPG20" s="925"/>
      <c r="BPH20" s="925"/>
      <c r="BPI20" s="924"/>
      <c r="BPJ20" s="925"/>
      <c r="BPK20" s="925"/>
      <c r="BPL20" s="925"/>
      <c r="BPM20" s="925"/>
      <c r="BPN20" s="925"/>
      <c r="BPO20" s="925"/>
      <c r="BPP20" s="925"/>
      <c r="BPQ20" s="925"/>
      <c r="BPR20" s="925"/>
      <c r="BPS20" s="925"/>
      <c r="BPT20" s="925"/>
      <c r="BPU20" s="925"/>
      <c r="BPV20" s="925"/>
      <c r="BPW20" s="925"/>
      <c r="BPX20" s="925"/>
      <c r="BPY20" s="924"/>
      <c r="BPZ20" s="925"/>
      <c r="BQA20" s="925"/>
      <c r="BQB20" s="925"/>
      <c r="BQC20" s="925"/>
      <c r="BQD20" s="925"/>
      <c r="BQE20" s="925"/>
      <c r="BQF20" s="925"/>
      <c r="BQG20" s="925"/>
      <c r="BQH20" s="925"/>
      <c r="BQI20" s="925"/>
      <c r="BQJ20" s="925"/>
      <c r="BQK20" s="925"/>
      <c r="BQL20" s="925"/>
      <c r="BQM20" s="925"/>
      <c r="BQN20" s="925"/>
      <c r="BQO20" s="924"/>
      <c r="BQP20" s="925"/>
      <c r="BQQ20" s="925"/>
      <c r="BQR20" s="925"/>
      <c r="BQS20" s="925"/>
      <c r="BQT20" s="925"/>
      <c r="BQU20" s="925"/>
      <c r="BQV20" s="925"/>
      <c r="BQW20" s="925"/>
      <c r="BQX20" s="925"/>
      <c r="BQY20" s="925"/>
      <c r="BQZ20" s="925"/>
      <c r="BRA20" s="925"/>
      <c r="BRB20" s="925"/>
      <c r="BRC20" s="925"/>
      <c r="BRD20" s="925"/>
      <c r="BRE20" s="924"/>
      <c r="BRF20" s="925"/>
      <c r="BRG20" s="925"/>
      <c r="BRH20" s="925"/>
      <c r="BRI20" s="925"/>
      <c r="BRJ20" s="925"/>
      <c r="BRK20" s="925"/>
      <c r="BRL20" s="925"/>
      <c r="BRM20" s="925"/>
      <c r="BRN20" s="925"/>
      <c r="BRO20" s="925"/>
      <c r="BRP20" s="925"/>
      <c r="BRQ20" s="925"/>
      <c r="BRR20" s="925"/>
      <c r="BRS20" s="925"/>
      <c r="BRT20" s="925"/>
      <c r="BRU20" s="924"/>
      <c r="BRV20" s="925"/>
      <c r="BRW20" s="925"/>
      <c r="BRX20" s="925"/>
      <c r="BRY20" s="925"/>
      <c r="BRZ20" s="925"/>
      <c r="BSA20" s="925"/>
      <c r="BSB20" s="925"/>
      <c r="BSC20" s="925"/>
      <c r="BSD20" s="925"/>
      <c r="BSE20" s="925"/>
      <c r="BSF20" s="925"/>
      <c r="BSG20" s="925"/>
      <c r="BSH20" s="925"/>
      <c r="BSI20" s="925"/>
      <c r="BSJ20" s="925"/>
      <c r="BSK20" s="924"/>
      <c r="BSL20" s="925"/>
      <c r="BSM20" s="925"/>
      <c r="BSN20" s="925"/>
      <c r="BSO20" s="925"/>
      <c r="BSP20" s="925"/>
      <c r="BSQ20" s="925"/>
      <c r="BSR20" s="925"/>
      <c r="BSS20" s="925"/>
      <c r="BST20" s="925"/>
      <c r="BSU20" s="925"/>
      <c r="BSV20" s="925"/>
      <c r="BSW20" s="925"/>
      <c r="BSX20" s="925"/>
      <c r="BSY20" s="925"/>
      <c r="BSZ20" s="925"/>
      <c r="BTA20" s="924"/>
      <c r="BTB20" s="925"/>
      <c r="BTC20" s="925"/>
      <c r="BTD20" s="925"/>
      <c r="BTE20" s="925"/>
      <c r="BTF20" s="925"/>
      <c r="BTG20" s="925"/>
      <c r="BTH20" s="925"/>
      <c r="BTI20" s="925"/>
      <c r="BTJ20" s="925"/>
      <c r="BTK20" s="925"/>
      <c r="BTL20" s="925"/>
      <c r="BTM20" s="925"/>
      <c r="BTN20" s="925"/>
      <c r="BTO20" s="925"/>
      <c r="BTP20" s="925"/>
      <c r="BTQ20" s="924"/>
      <c r="BTR20" s="925"/>
      <c r="BTS20" s="925"/>
      <c r="BTT20" s="925"/>
      <c r="BTU20" s="925"/>
      <c r="BTV20" s="925"/>
      <c r="BTW20" s="925"/>
      <c r="BTX20" s="925"/>
      <c r="BTY20" s="925"/>
      <c r="BTZ20" s="925"/>
      <c r="BUA20" s="925"/>
      <c r="BUB20" s="925"/>
      <c r="BUC20" s="925"/>
      <c r="BUD20" s="925"/>
      <c r="BUE20" s="925"/>
      <c r="BUF20" s="925"/>
      <c r="BUG20" s="924"/>
      <c r="BUH20" s="925"/>
      <c r="BUI20" s="925"/>
      <c r="BUJ20" s="925"/>
      <c r="BUK20" s="925"/>
      <c r="BUL20" s="925"/>
      <c r="BUM20" s="925"/>
      <c r="BUN20" s="925"/>
      <c r="BUO20" s="925"/>
      <c r="BUP20" s="925"/>
      <c r="BUQ20" s="925"/>
      <c r="BUR20" s="925"/>
      <c r="BUS20" s="925"/>
      <c r="BUT20" s="925"/>
      <c r="BUU20" s="925"/>
      <c r="BUV20" s="925"/>
      <c r="BUW20" s="924"/>
      <c r="BUX20" s="925"/>
      <c r="BUY20" s="925"/>
      <c r="BUZ20" s="925"/>
      <c r="BVA20" s="925"/>
      <c r="BVB20" s="925"/>
      <c r="BVC20" s="925"/>
      <c r="BVD20" s="925"/>
      <c r="BVE20" s="925"/>
      <c r="BVF20" s="925"/>
      <c r="BVG20" s="925"/>
      <c r="BVH20" s="925"/>
      <c r="BVI20" s="925"/>
      <c r="BVJ20" s="925"/>
      <c r="BVK20" s="925"/>
      <c r="BVL20" s="925"/>
      <c r="BVM20" s="924"/>
      <c r="BVN20" s="925"/>
      <c r="BVO20" s="925"/>
      <c r="BVP20" s="925"/>
      <c r="BVQ20" s="925"/>
      <c r="BVR20" s="925"/>
      <c r="BVS20" s="925"/>
      <c r="BVT20" s="925"/>
      <c r="BVU20" s="925"/>
      <c r="BVV20" s="925"/>
      <c r="BVW20" s="925"/>
      <c r="BVX20" s="925"/>
      <c r="BVY20" s="925"/>
      <c r="BVZ20" s="925"/>
      <c r="BWA20" s="925"/>
      <c r="BWB20" s="925"/>
      <c r="BWC20" s="924"/>
      <c r="BWD20" s="925"/>
      <c r="BWE20" s="925"/>
      <c r="BWF20" s="925"/>
      <c r="BWG20" s="925"/>
      <c r="BWH20" s="925"/>
      <c r="BWI20" s="925"/>
      <c r="BWJ20" s="925"/>
      <c r="BWK20" s="925"/>
      <c r="BWL20" s="925"/>
      <c r="BWM20" s="925"/>
      <c r="BWN20" s="925"/>
      <c r="BWO20" s="925"/>
      <c r="BWP20" s="925"/>
      <c r="BWQ20" s="925"/>
      <c r="BWR20" s="925"/>
      <c r="BWS20" s="924"/>
      <c r="BWT20" s="925"/>
      <c r="BWU20" s="925"/>
      <c r="BWV20" s="925"/>
      <c r="BWW20" s="925"/>
      <c r="BWX20" s="925"/>
      <c r="BWY20" s="925"/>
      <c r="BWZ20" s="925"/>
      <c r="BXA20" s="925"/>
      <c r="BXB20" s="925"/>
      <c r="BXC20" s="925"/>
      <c r="BXD20" s="925"/>
      <c r="BXE20" s="925"/>
      <c r="BXF20" s="925"/>
      <c r="BXG20" s="925"/>
      <c r="BXH20" s="925"/>
      <c r="BXI20" s="924"/>
      <c r="BXJ20" s="925"/>
      <c r="BXK20" s="925"/>
      <c r="BXL20" s="925"/>
      <c r="BXM20" s="925"/>
      <c r="BXN20" s="925"/>
      <c r="BXO20" s="925"/>
      <c r="BXP20" s="925"/>
      <c r="BXQ20" s="925"/>
      <c r="BXR20" s="925"/>
      <c r="BXS20" s="925"/>
      <c r="BXT20" s="925"/>
      <c r="BXU20" s="925"/>
      <c r="BXV20" s="925"/>
      <c r="BXW20" s="925"/>
      <c r="BXX20" s="925"/>
      <c r="BXY20" s="924"/>
      <c r="BXZ20" s="925"/>
      <c r="BYA20" s="925"/>
      <c r="BYB20" s="925"/>
      <c r="BYC20" s="925"/>
      <c r="BYD20" s="925"/>
      <c r="BYE20" s="925"/>
      <c r="BYF20" s="925"/>
      <c r="BYG20" s="925"/>
      <c r="BYH20" s="925"/>
      <c r="BYI20" s="925"/>
      <c r="BYJ20" s="925"/>
      <c r="BYK20" s="925"/>
      <c r="BYL20" s="925"/>
      <c r="BYM20" s="925"/>
      <c r="BYN20" s="925"/>
      <c r="BYO20" s="924"/>
      <c r="BYP20" s="925"/>
      <c r="BYQ20" s="925"/>
      <c r="BYR20" s="925"/>
      <c r="BYS20" s="925"/>
      <c r="BYT20" s="925"/>
      <c r="BYU20" s="925"/>
      <c r="BYV20" s="925"/>
      <c r="BYW20" s="925"/>
      <c r="BYX20" s="925"/>
      <c r="BYY20" s="925"/>
      <c r="BYZ20" s="925"/>
      <c r="BZA20" s="925"/>
      <c r="BZB20" s="925"/>
      <c r="BZC20" s="925"/>
      <c r="BZD20" s="925"/>
      <c r="BZE20" s="924"/>
      <c r="BZF20" s="925"/>
      <c r="BZG20" s="925"/>
      <c r="BZH20" s="925"/>
      <c r="BZI20" s="925"/>
      <c r="BZJ20" s="925"/>
      <c r="BZK20" s="925"/>
      <c r="BZL20" s="925"/>
      <c r="BZM20" s="925"/>
      <c r="BZN20" s="925"/>
      <c r="BZO20" s="925"/>
      <c r="BZP20" s="925"/>
      <c r="BZQ20" s="925"/>
      <c r="BZR20" s="925"/>
      <c r="BZS20" s="925"/>
      <c r="BZT20" s="925"/>
      <c r="BZU20" s="924"/>
      <c r="BZV20" s="925"/>
      <c r="BZW20" s="925"/>
      <c r="BZX20" s="925"/>
      <c r="BZY20" s="925"/>
      <c r="BZZ20" s="925"/>
      <c r="CAA20" s="925"/>
      <c r="CAB20" s="925"/>
      <c r="CAC20" s="925"/>
      <c r="CAD20" s="925"/>
      <c r="CAE20" s="925"/>
      <c r="CAF20" s="925"/>
      <c r="CAG20" s="925"/>
      <c r="CAH20" s="925"/>
      <c r="CAI20" s="925"/>
      <c r="CAJ20" s="925"/>
      <c r="CAK20" s="924"/>
      <c r="CAL20" s="925"/>
      <c r="CAM20" s="925"/>
      <c r="CAN20" s="925"/>
      <c r="CAO20" s="925"/>
      <c r="CAP20" s="925"/>
      <c r="CAQ20" s="925"/>
      <c r="CAR20" s="925"/>
      <c r="CAS20" s="925"/>
      <c r="CAT20" s="925"/>
      <c r="CAU20" s="925"/>
      <c r="CAV20" s="925"/>
      <c r="CAW20" s="925"/>
      <c r="CAX20" s="925"/>
      <c r="CAY20" s="925"/>
      <c r="CAZ20" s="925"/>
      <c r="CBA20" s="924"/>
      <c r="CBB20" s="925"/>
      <c r="CBC20" s="925"/>
      <c r="CBD20" s="925"/>
      <c r="CBE20" s="925"/>
      <c r="CBF20" s="925"/>
      <c r="CBG20" s="925"/>
      <c r="CBH20" s="925"/>
      <c r="CBI20" s="925"/>
      <c r="CBJ20" s="925"/>
      <c r="CBK20" s="925"/>
      <c r="CBL20" s="925"/>
      <c r="CBM20" s="925"/>
      <c r="CBN20" s="925"/>
      <c r="CBO20" s="925"/>
      <c r="CBP20" s="925"/>
      <c r="CBQ20" s="924"/>
      <c r="CBR20" s="925"/>
      <c r="CBS20" s="925"/>
      <c r="CBT20" s="925"/>
      <c r="CBU20" s="925"/>
      <c r="CBV20" s="925"/>
      <c r="CBW20" s="925"/>
      <c r="CBX20" s="925"/>
      <c r="CBY20" s="925"/>
      <c r="CBZ20" s="925"/>
      <c r="CCA20" s="925"/>
      <c r="CCB20" s="925"/>
      <c r="CCC20" s="925"/>
      <c r="CCD20" s="925"/>
      <c r="CCE20" s="925"/>
      <c r="CCF20" s="925"/>
      <c r="CCG20" s="924"/>
      <c r="CCH20" s="925"/>
      <c r="CCI20" s="925"/>
      <c r="CCJ20" s="925"/>
      <c r="CCK20" s="925"/>
      <c r="CCL20" s="925"/>
      <c r="CCM20" s="925"/>
      <c r="CCN20" s="925"/>
      <c r="CCO20" s="925"/>
      <c r="CCP20" s="925"/>
      <c r="CCQ20" s="925"/>
      <c r="CCR20" s="925"/>
      <c r="CCS20" s="925"/>
      <c r="CCT20" s="925"/>
      <c r="CCU20" s="925"/>
      <c r="CCV20" s="925"/>
      <c r="CCW20" s="924"/>
      <c r="CCX20" s="925"/>
      <c r="CCY20" s="925"/>
      <c r="CCZ20" s="925"/>
      <c r="CDA20" s="925"/>
      <c r="CDB20" s="925"/>
      <c r="CDC20" s="925"/>
      <c r="CDD20" s="925"/>
      <c r="CDE20" s="925"/>
      <c r="CDF20" s="925"/>
      <c r="CDG20" s="925"/>
      <c r="CDH20" s="925"/>
      <c r="CDI20" s="925"/>
      <c r="CDJ20" s="925"/>
      <c r="CDK20" s="925"/>
      <c r="CDL20" s="925"/>
      <c r="CDM20" s="924"/>
      <c r="CDN20" s="925"/>
      <c r="CDO20" s="925"/>
      <c r="CDP20" s="925"/>
      <c r="CDQ20" s="925"/>
      <c r="CDR20" s="925"/>
      <c r="CDS20" s="925"/>
      <c r="CDT20" s="925"/>
      <c r="CDU20" s="925"/>
      <c r="CDV20" s="925"/>
      <c r="CDW20" s="925"/>
      <c r="CDX20" s="925"/>
      <c r="CDY20" s="925"/>
      <c r="CDZ20" s="925"/>
      <c r="CEA20" s="925"/>
      <c r="CEB20" s="925"/>
      <c r="CEC20" s="924"/>
      <c r="CED20" s="925"/>
      <c r="CEE20" s="925"/>
      <c r="CEF20" s="925"/>
      <c r="CEG20" s="925"/>
      <c r="CEH20" s="925"/>
      <c r="CEI20" s="925"/>
      <c r="CEJ20" s="925"/>
      <c r="CEK20" s="925"/>
      <c r="CEL20" s="925"/>
      <c r="CEM20" s="925"/>
      <c r="CEN20" s="925"/>
      <c r="CEO20" s="925"/>
      <c r="CEP20" s="925"/>
      <c r="CEQ20" s="925"/>
      <c r="CER20" s="925"/>
      <c r="CES20" s="924"/>
      <c r="CET20" s="925"/>
      <c r="CEU20" s="925"/>
      <c r="CEV20" s="925"/>
      <c r="CEW20" s="925"/>
      <c r="CEX20" s="925"/>
      <c r="CEY20" s="925"/>
      <c r="CEZ20" s="925"/>
      <c r="CFA20" s="925"/>
      <c r="CFB20" s="925"/>
      <c r="CFC20" s="925"/>
      <c r="CFD20" s="925"/>
      <c r="CFE20" s="925"/>
      <c r="CFF20" s="925"/>
      <c r="CFG20" s="925"/>
      <c r="CFH20" s="925"/>
      <c r="CFI20" s="924"/>
      <c r="CFJ20" s="925"/>
      <c r="CFK20" s="925"/>
      <c r="CFL20" s="925"/>
      <c r="CFM20" s="925"/>
      <c r="CFN20" s="925"/>
      <c r="CFO20" s="925"/>
      <c r="CFP20" s="925"/>
      <c r="CFQ20" s="925"/>
      <c r="CFR20" s="925"/>
      <c r="CFS20" s="925"/>
      <c r="CFT20" s="925"/>
      <c r="CFU20" s="925"/>
      <c r="CFV20" s="925"/>
      <c r="CFW20" s="925"/>
      <c r="CFX20" s="925"/>
      <c r="CFY20" s="924"/>
      <c r="CFZ20" s="925"/>
      <c r="CGA20" s="925"/>
      <c r="CGB20" s="925"/>
      <c r="CGC20" s="925"/>
      <c r="CGD20" s="925"/>
      <c r="CGE20" s="925"/>
      <c r="CGF20" s="925"/>
      <c r="CGG20" s="925"/>
      <c r="CGH20" s="925"/>
      <c r="CGI20" s="925"/>
      <c r="CGJ20" s="925"/>
      <c r="CGK20" s="925"/>
      <c r="CGL20" s="925"/>
      <c r="CGM20" s="925"/>
      <c r="CGN20" s="925"/>
      <c r="CGO20" s="924"/>
      <c r="CGP20" s="925"/>
      <c r="CGQ20" s="925"/>
      <c r="CGR20" s="925"/>
      <c r="CGS20" s="925"/>
      <c r="CGT20" s="925"/>
      <c r="CGU20" s="925"/>
      <c r="CGV20" s="925"/>
      <c r="CGW20" s="925"/>
      <c r="CGX20" s="925"/>
      <c r="CGY20" s="925"/>
      <c r="CGZ20" s="925"/>
      <c r="CHA20" s="925"/>
      <c r="CHB20" s="925"/>
      <c r="CHC20" s="925"/>
      <c r="CHD20" s="925"/>
      <c r="CHE20" s="924"/>
      <c r="CHF20" s="925"/>
      <c r="CHG20" s="925"/>
      <c r="CHH20" s="925"/>
      <c r="CHI20" s="925"/>
      <c r="CHJ20" s="925"/>
      <c r="CHK20" s="925"/>
      <c r="CHL20" s="925"/>
      <c r="CHM20" s="925"/>
      <c r="CHN20" s="925"/>
      <c r="CHO20" s="925"/>
      <c r="CHP20" s="925"/>
      <c r="CHQ20" s="925"/>
      <c r="CHR20" s="925"/>
      <c r="CHS20" s="925"/>
      <c r="CHT20" s="925"/>
      <c r="CHU20" s="924"/>
      <c r="CHV20" s="925"/>
      <c r="CHW20" s="925"/>
      <c r="CHX20" s="925"/>
      <c r="CHY20" s="925"/>
      <c r="CHZ20" s="925"/>
      <c r="CIA20" s="925"/>
      <c r="CIB20" s="925"/>
      <c r="CIC20" s="925"/>
      <c r="CID20" s="925"/>
      <c r="CIE20" s="925"/>
      <c r="CIF20" s="925"/>
      <c r="CIG20" s="925"/>
      <c r="CIH20" s="925"/>
      <c r="CII20" s="925"/>
      <c r="CIJ20" s="925"/>
      <c r="CIK20" s="924"/>
      <c r="CIL20" s="925"/>
      <c r="CIM20" s="925"/>
      <c r="CIN20" s="925"/>
      <c r="CIO20" s="925"/>
      <c r="CIP20" s="925"/>
      <c r="CIQ20" s="925"/>
      <c r="CIR20" s="925"/>
      <c r="CIS20" s="925"/>
      <c r="CIT20" s="925"/>
      <c r="CIU20" s="925"/>
      <c r="CIV20" s="925"/>
      <c r="CIW20" s="925"/>
      <c r="CIX20" s="925"/>
      <c r="CIY20" s="925"/>
      <c r="CIZ20" s="925"/>
      <c r="CJA20" s="924"/>
      <c r="CJB20" s="925"/>
      <c r="CJC20" s="925"/>
      <c r="CJD20" s="925"/>
      <c r="CJE20" s="925"/>
      <c r="CJF20" s="925"/>
      <c r="CJG20" s="925"/>
      <c r="CJH20" s="925"/>
      <c r="CJI20" s="925"/>
      <c r="CJJ20" s="925"/>
      <c r="CJK20" s="925"/>
      <c r="CJL20" s="925"/>
      <c r="CJM20" s="925"/>
      <c r="CJN20" s="925"/>
      <c r="CJO20" s="925"/>
      <c r="CJP20" s="925"/>
      <c r="CJQ20" s="924"/>
      <c r="CJR20" s="925"/>
      <c r="CJS20" s="925"/>
      <c r="CJT20" s="925"/>
      <c r="CJU20" s="925"/>
      <c r="CJV20" s="925"/>
      <c r="CJW20" s="925"/>
      <c r="CJX20" s="925"/>
      <c r="CJY20" s="925"/>
      <c r="CJZ20" s="925"/>
      <c r="CKA20" s="925"/>
      <c r="CKB20" s="925"/>
      <c r="CKC20" s="925"/>
      <c r="CKD20" s="925"/>
      <c r="CKE20" s="925"/>
      <c r="CKF20" s="925"/>
      <c r="CKG20" s="924"/>
      <c r="CKH20" s="925"/>
      <c r="CKI20" s="925"/>
      <c r="CKJ20" s="925"/>
      <c r="CKK20" s="925"/>
      <c r="CKL20" s="925"/>
      <c r="CKM20" s="925"/>
      <c r="CKN20" s="925"/>
      <c r="CKO20" s="925"/>
      <c r="CKP20" s="925"/>
      <c r="CKQ20" s="925"/>
      <c r="CKR20" s="925"/>
      <c r="CKS20" s="925"/>
      <c r="CKT20" s="925"/>
      <c r="CKU20" s="925"/>
      <c r="CKV20" s="925"/>
      <c r="CKW20" s="924"/>
      <c r="CKX20" s="925"/>
      <c r="CKY20" s="925"/>
      <c r="CKZ20" s="925"/>
      <c r="CLA20" s="925"/>
      <c r="CLB20" s="925"/>
      <c r="CLC20" s="925"/>
      <c r="CLD20" s="925"/>
      <c r="CLE20" s="925"/>
      <c r="CLF20" s="925"/>
      <c r="CLG20" s="925"/>
      <c r="CLH20" s="925"/>
      <c r="CLI20" s="925"/>
      <c r="CLJ20" s="925"/>
      <c r="CLK20" s="925"/>
      <c r="CLL20" s="925"/>
      <c r="CLM20" s="924"/>
      <c r="CLN20" s="925"/>
      <c r="CLO20" s="925"/>
      <c r="CLP20" s="925"/>
      <c r="CLQ20" s="925"/>
      <c r="CLR20" s="925"/>
      <c r="CLS20" s="925"/>
      <c r="CLT20" s="925"/>
      <c r="CLU20" s="925"/>
      <c r="CLV20" s="925"/>
      <c r="CLW20" s="925"/>
      <c r="CLX20" s="925"/>
      <c r="CLY20" s="925"/>
      <c r="CLZ20" s="925"/>
      <c r="CMA20" s="925"/>
      <c r="CMB20" s="925"/>
      <c r="CMC20" s="924"/>
      <c r="CMD20" s="925"/>
      <c r="CME20" s="925"/>
      <c r="CMF20" s="925"/>
      <c r="CMG20" s="925"/>
      <c r="CMH20" s="925"/>
      <c r="CMI20" s="925"/>
      <c r="CMJ20" s="925"/>
      <c r="CMK20" s="925"/>
      <c r="CML20" s="925"/>
      <c r="CMM20" s="925"/>
      <c r="CMN20" s="925"/>
      <c r="CMO20" s="925"/>
      <c r="CMP20" s="925"/>
      <c r="CMQ20" s="925"/>
      <c r="CMR20" s="925"/>
      <c r="CMS20" s="924"/>
      <c r="CMT20" s="925"/>
      <c r="CMU20" s="925"/>
      <c r="CMV20" s="925"/>
      <c r="CMW20" s="925"/>
      <c r="CMX20" s="925"/>
      <c r="CMY20" s="925"/>
      <c r="CMZ20" s="925"/>
      <c r="CNA20" s="925"/>
      <c r="CNB20" s="925"/>
      <c r="CNC20" s="925"/>
      <c r="CND20" s="925"/>
      <c r="CNE20" s="925"/>
      <c r="CNF20" s="925"/>
      <c r="CNG20" s="925"/>
      <c r="CNH20" s="925"/>
      <c r="CNI20" s="924"/>
      <c r="CNJ20" s="925"/>
      <c r="CNK20" s="925"/>
      <c r="CNL20" s="925"/>
      <c r="CNM20" s="925"/>
      <c r="CNN20" s="925"/>
      <c r="CNO20" s="925"/>
      <c r="CNP20" s="925"/>
      <c r="CNQ20" s="925"/>
      <c r="CNR20" s="925"/>
      <c r="CNS20" s="925"/>
      <c r="CNT20" s="925"/>
      <c r="CNU20" s="925"/>
      <c r="CNV20" s="925"/>
      <c r="CNW20" s="925"/>
      <c r="CNX20" s="925"/>
      <c r="CNY20" s="924"/>
      <c r="CNZ20" s="925"/>
      <c r="COA20" s="925"/>
      <c r="COB20" s="925"/>
      <c r="COC20" s="925"/>
      <c r="COD20" s="925"/>
      <c r="COE20" s="925"/>
      <c r="COF20" s="925"/>
      <c r="COG20" s="925"/>
      <c r="COH20" s="925"/>
      <c r="COI20" s="925"/>
      <c r="COJ20" s="925"/>
      <c r="COK20" s="925"/>
      <c r="COL20" s="925"/>
      <c r="COM20" s="925"/>
      <c r="CON20" s="925"/>
      <c r="COO20" s="924"/>
      <c r="COP20" s="925"/>
      <c r="COQ20" s="925"/>
      <c r="COR20" s="925"/>
      <c r="COS20" s="925"/>
      <c r="COT20" s="925"/>
      <c r="COU20" s="925"/>
      <c r="COV20" s="925"/>
      <c r="COW20" s="925"/>
      <c r="COX20" s="925"/>
      <c r="COY20" s="925"/>
      <c r="COZ20" s="925"/>
      <c r="CPA20" s="925"/>
      <c r="CPB20" s="925"/>
      <c r="CPC20" s="925"/>
      <c r="CPD20" s="925"/>
      <c r="CPE20" s="924"/>
      <c r="CPF20" s="925"/>
      <c r="CPG20" s="925"/>
      <c r="CPH20" s="925"/>
      <c r="CPI20" s="925"/>
      <c r="CPJ20" s="925"/>
      <c r="CPK20" s="925"/>
      <c r="CPL20" s="925"/>
      <c r="CPM20" s="925"/>
      <c r="CPN20" s="925"/>
      <c r="CPO20" s="925"/>
      <c r="CPP20" s="925"/>
      <c r="CPQ20" s="925"/>
      <c r="CPR20" s="925"/>
      <c r="CPS20" s="925"/>
      <c r="CPT20" s="925"/>
      <c r="CPU20" s="924"/>
      <c r="CPV20" s="925"/>
      <c r="CPW20" s="925"/>
      <c r="CPX20" s="925"/>
      <c r="CPY20" s="925"/>
      <c r="CPZ20" s="925"/>
      <c r="CQA20" s="925"/>
      <c r="CQB20" s="925"/>
      <c r="CQC20" s="925"/>
      <c r="CQD20" s="925"/>
      <c r="CQE20" s="925"/>
      <c r="CQF20" s="925"/>
      <c r="CQG20" s="925"/>
      <c r="CQH20" s="925"/>
      <c r="CQI20" s="925"/>
      <c r="CQJ20" s="925"/>
      <c r="CQK20" s="924"/>
      <c r="CQL20" s="925"/>
      <c r="CQM20" s="925"/>
      <c r="CQN20" s="925"/>
      <c r="CQO20" s="925"/>
      <c r="CQP20" s="925"/>
      <c r="CQQ20" s="925"/>
      <c r="CQR20" s="925"/>
      <c r="CQS20" s="925"/>
      <c r="CQT20" s="925"/>
      <c r="CQU20" s="925"/>
      <c r="CQV20" s="925"/>
      <c r="CQW20" s="925"/>
      <c r="CQX20" s="925"/>
      <c r="CQY20" s="925"/>
      <c r="CQZ20" s="925"/>
      <c r="CRA20" s="924"/>
      <c r="CRB20" s="925"/>
      <c r="CRC20" s="925"/>
      <c r="CRD20" s="925"/>
      <c r="CRE20" s="925"/>
      <c r="CRF20" s="925"/>
      <c r="CRG20" s="925"/>
      <c r="CRH20" s="925"/>
      <c r="CRI20" s="925"/>
      <c r="CRJ20" s="925"/>
      <c r="CRK20" s="925"/>
      <c r="CRL20" s="925"/>
      <c r="CRM20" s="925"/>
      <c r="CRN20" s="925"/>
      <c r="CRO20" s="925"/>
      <c r="CRP20" s="925"/>
      <c r="CRQ20" s="924"/>
      <c r="CRR20" s="925"/>
      <c r="CRS20" s="925"/>
      <c r="CRT20" s="925"/>
      <c r="CRU20" s="925"/>
      <c r="CRV20" s="925"/>
      <c r="CRW20" s="925"/>
      <c r="CRX20" s="925"/>
      <c r="CRY20" s="925"/>
      <c r="CRZ20" s="925"/>
      <c r="CSA20" s="925"/>
      <c r="CSB20" s="925"/>
      <c r="CSC20" s="925"/>
      <c r="CSD20" s="925"/>
      <c r="CSE20" s="925"/>
      <c r="CSF20" s="925"/>
      <c r="CSG20" s="924"/>
      <c r="CSH20" s="925"/>
      <c r="CSI20" s="925"/>
      <c r="CSJ20" s="925"/>
      <c r="CSK20" s="925"/>
      <c r="CSL20" s="925"/>
      <c r="CSM20" s="925"/>
      <c r="CSN20" s="925"/>
      <c r="CSO20" s="925"/>
      <c r="CSP20" s="925"/>
      <c r="CSQ20" s="925"/>
      <c r="CSR20" s="925"/>
      <c r="CSS20" s="925"/>
      <c r="CST20" s="925"/>
      <c r="CSU20" s="925"/>
      <c r="CSV20" s="925"/>
      <c r="CSW20" s="924"/>
      <c r="CSX20" s="925"/>
      <c r="CSY20" s="925"/>
      <c r="CSZ20" s="925"/>
      <c r="CTA20" s="925"/>
      <c r="CTB20" s="925"/>
      <c r="CTC20" s="925"/>
      <c r="CTD20" s="925"/>
      <c r="CTE20" s="925"/>
      <c r="CTF20" s="925"/>
      <c r="CTG20" s="925"/>
      <c r="CTH20" s="925"/>
      <c r="CTI20" s="925"/>
      <c r="CTJ20" s="925"/>
      <c r="CTK20" s="925"/>
      <c r="CTL20" s="925"/>
      <c r="CTM20" s="924"/>
      <c r="CTN20" s="925"/>
      <c r="CTO20" s="925"/>
      <c r="CTP20" s="925"/>
      <c r="CTQ20" s="925"/>
      <c r="CTR20" s="925"/>
      <c r="CTS20" s="925"/>
      <c r="CTT20" s="925"/>
      <c r="CTU20" s="925"/>
      <c r="CTV20" s="925"/>
      <c r="CTW20" s="925"/>
      <c r="CTX20" s="925"/>
      <c r="CTY20" s="925"/>
      <c r="CTZ20" s="925"/>
      <c r="CUA20" s="925"/>
      <c r="CUB20" s="925"/>
      <c r="CUC20" s="924"/>
      <c r="CUD20" s="925"/>
      <c r="CUE20" s="925"/>
      <c r="CUF20" s="925"/>
      <c r="CUG20" s="925"/>
      <c r="CUH20" s="925"/>
      <c r="CUI20" s="925"/>
      <c r="CUJ20" s="925"/>
      <c r="CUK20" s="925"/>
      <c r="CUL20" s="925"/>
      <c r="CUM20" s="925"/>
      <c r="CUN20" s="925"/>
      <c r="CUO20" s="925"/>
      <c r="CUP20" s="925"/>
      <c r="CUQ20" s="925"/>
      <c r="CUR20" s="925"/>
      <c r="CUS20" s="924"/>
      <c r="CUT20" s="925"/>
      <c r="CUU20" s="925"/>
      <c r="CUV20" s="925"/>
      <c r="CUW20" s="925"/>
      <c r="CUX20" s="925"/>
      <c r="CUY20" s="925"/>
      <c r="CUZ20" s="925"/>
      <c r="CVA20" s="925"/>
      <c r="CVB20" s="925"/>
      <c r="CVC20" s="925"/>
      <c r="CVD20" s="925"/>
      <c r="CVE20" s="925"/>
      <c r="CVF20" s="925"/>
      <c r="CVG20" s="925"/>
      <c r="CVH20" s="925"/>
      <c r="CVI20" s="924"/>
      <c r="CVJ20" s="925"/>
      <c r="CVK20" s="925"/>
      <c r="CVL20" s="925"/>
      <c r="CVM20" s="925"/>
      <c r="CVN20" s="925"/>
      <c r="CVO20" s="925"/>
      <c r="CVP20" s="925"/>
      <c r="CVQ20" s="925"/>
      <c r="CVR20" s="925"/>
      <c r="CVS20" s="925"/>
      <c r="CVT20" s="925"/>
      <c r="CVU20" s="925"/>
      <c r="CVV20" s="925"/>
      <c r="CVW20" s="925"/>
      <c r="CVX20" s="925"/>
      <c r="CVY20" s="924"/>
      <c r="CVZ20" s="925"/>
      <c r="CWA20" s="925"/>
      <c r="CWB20" s="925"/>
      <c r="CWC20" s="925"/>
      <c r="CWD20" s="925"/>
      <c r="CWE20" s="925"/>
      <c r="CWF20" s="925"/>
      <c r="CWG20" s="925"/>
      <c r="CWH20" s="925"/>
      <c r="CWI20" s="925"/>
      <c r="CWJ20" s="925"/>
      <c r="CWK20" s="925"/>
      <c r="CWL20" s="925"/>
      <c r="CWM20" s="925"/>
      <c r="CWN20" s="925"/>
      <c r="CWO20" s="924"/>
      <c r="CWP20" s="925"/>
      <c r="CWQ20" s="925"/>
      <c r="CWR20" s="925"/>
      <c r="CWS20" s="925"/>
      <c r="CWT20" s="925"/>
      <c r="CWU20" s="925"/>
      <c r="CWV20" s="925"/>
      <c r="CWW20" s="925"/>
      <c r="CWX20" s="925"/>
      <c r="CWY20" s="925"/>
      <c r="CWZ20" s="925"/>
      <c r="CXA20" s="925"/>
      <c r="CXB20" s="925"/>
      <c r="CXC20" s="925"/>
      <c r="CXD20" s="925"/>
      <c r="CXE20" s="924"/>
      <c r="CXF20" s="925"/>
      <c r="CXG20" s="925"/>
      <c r="CXH20" s="925"/>
      <c r="CXI20" s="925"/>
      <c r="CXJ20" s="925"/>
      <c r="CXK20" s="925"/>
      <c r="CXL20" s="925"/>
      <c r="CXM20" s="925"/>
      <c r="CXN20" s="925"/>
      <c r="CXO20" s="925"/>
      <c r="CXP20" s="925"/>
      <c r="CXQ20" s="925"/>
      <c r="CXR20" s="925"/>
      <c r="CXS20" s="925"/>
      <c r="CXT20" s="925"/>
      <c r="CXU20" s="924"/>
      <c r="CXV20" s="925"/>
      <c r="CXW20" s="925"/>
      <c r="CXX20" s="925"/>
      <c r="CXY20" s="925"/>
      <c r="CXZ20" s="925"/>
      <c r="CYA20" s="925"/>
      <c r="CYB20" s="925"/>
      <c r="CYC20" s="925"/>
      <c r="CYD20" s="925"/>
      <c r="CYE20" s="925"/>
      <c r="CYF20" s="925"/>
      <c r="CYG20" s="925"/>
      <c r="CYH20" s="925"/>
      <c r="CYI20" s="925"/>
      <c r="CYJ20" s="925"/>
      <c r="CYK20" s="924"/>
      <c r="CYL20" s="925"/>
      <c r="CYM20" s="925"/>
      <c r="CYN20" s="925"/>
      <c r="CYO20" s="925"/>
      <c r="CYP20" s="925"/>
      <c r="CYQ20" s="925"/>
      <c r="CYR20" s="925"/>
      <c r="CYS20" s="925"/>
      <c r="CYT20" s="925"/>
      <c r="CYU20" s="925"/>
      <c r="CYV20" s="925"/>
      <c r="CYW20" s="925"/>
      <c r="CYX20" s="925"/>
      <c r="CYY20" s="925"/>
      <c r="CYZ20" s="925"/>
      <c r="CZA20" s="924"/>
      <c r="CZB20" s="925"/>
      <c r="CZC20" s="925"/>
      <c r="CZD20" s="925"/>
      <c r="CZE20" s="925"/>
      <c r="CZF20" s="925"/>
      <c r="CZG20" s="925"/>
      <c r="CZH20" s="925"/>
      <c r="CZI20" s="925"/>
      <c r="CZJ20" s="925"/>
      <c r="CZK20" s="925"/>
      <c r="CZL20" s="925"/>
      <c r="CZM20" s="925"/>
      <c r="CZN20" s="925"/>
      <c r="CZO20" s="925"/>
      <c r="CZP20" s="925"/>
      <c r="CZQ20" s="924"/>
      <c r="CZR20" s="925"/>
      <c r="CZS20" s="925"/>
      <c r="CZT20" s="925"/>
      <c r="CZU20" s="925"/>
      <c r="CZV20" s="925"/>
      <c r="CZW20" s="925"/>
      <c r="CZX20" s="925"/>
      <c r="CZY20" s="925"/>
      <c r="CZZ20" s="925"/>
      <c r="DAA20" s="925"/>
      <c r="DAB20" s="925"/>
      <c r="DAC20" s="925"/>
      <c r="DAD20" s="925"/>
      <c r="DAE20" s="925"/>
      <c r="DAF20" s="925"/>
      <c r="DAG20" s="924"/>
      <c r="DAH20" s="925"/>
      <c r="DAI20" s="925"/>
      <c r="DAJ20" s="925"/>
      <c r="DAK20" s="925"/>
      <c r="DAL20" s="925"/>
      <c r="DAM20" s="925"/>
      <c r="DAN20" s="925"/>
      <c r="DAO20" s="925"/>
      <c r="DAP20" s="925"/>
      <c r="DAQ20" s="925"/>
      <c r="DAR20" s="925"/>
      <c r="DAS20" s="925"/>
      <c r="DAT20" s="925"/>
      <c r="DAU20" s="925"/>
      <c r="DAV20" s="925"/>
      <c r="DAW20" s="924"/>
      <c r="DAX20" s="925"/>
      <c r="DAY20" s="925"/>
      <c r="DAZ20" s="925"/>
      <c r="DBA20" s="925"/>
      <c r="DBB20" s="925"/>
      <c r="DBC20" s="925"/>
      <c r="DBD20" s="925"/>
      <c r="DBE20" s="925"/>
      <c r="DBF20" s="925"/>
      <c r="DBG20" s="925"/>
      <c r="DBH20" s="925"/>
      <c r="DBI20" s="925"/>
      <c r="DBJ20" s="925"/>
      <c r="DBK20" s="925"/>
      <c r="DBL20" s="925"/>
      <c r="DBM20" s="924"/>
      <c r="DBN20" s="925"/>
      <c r="DBO20" s="925"/>
      <c r="DBP20" s="925"/>
      <c r="DBQ20" s="925"/>
      <c r="DBR20" s="925"/>
      <c r="DBS20" s="925"/>
      <c r="DBT20" s="925"/>
      <c r="DBU20" s="925"/>
      <c r="DBV20" s="925"/>
      <c r="DBW20" s="925"/>
      <c r="DBX20" s="925"/>
      <c r="DBY20" s="925"/>
      <c r="DBZ20" s="925"/>
      <c r="DCA20" s="925"/>
      <c r="DCB20" s="925"/>
      <c r="DCC20" s="924"/>
      <c r="DCD20" s="925"/>
      <c r="DCE20" s="925"/>
      <c r="DCF20" s="925"/>
      <c r="DCG20" s="925"/>
      <c r="DCH20" s="925"/>
      <c r="DCI20" s="925"/>
      <c r="DCJ20" s="925"/>
      <c r="DCK20" s="925"/>
      <c r="DCL20" s="925"/>
      <c r="DCM20" s="925"/>
      <c r="DCN20" s="925"/>
      <c r="DCO20" s="925"/>
      <c r="DCP20" s="925"/>
      <c r="DCQ20" s="925"/>
      <c r="DCR20" s="925"/>
      <c r="DCS20" s="924"/>
      <c r="DCT20" s="925"/>
      <c r="DCU20" s="925"/>
      <c r="DCV20" s="925"/>
      <c r="DCW20" s="925"/>
      <c r="DCX20" s="925"/>
      <c r="DCY20" s="925"/>
      <c r="DCZ20" s="925"/>
      <c r="DDA20" s="925"/>
      <c r="DDB20" s="925"/>
      <c r="DDC20" s="925"/>
      <c r="DDD20" s="925"/>
      <c r="DDE20" s="925"/>
      <c r="DDF20" s="925"/>
      <c r="DDG20" s="925"/>
      <c r="DDH20" s="925"/>
      <c r="DDI20" s="924"/>
      <c r="DDJ20" s="925"/>
      <c r="DDK20" s="925"/>
      <c r="DDL20" s="925"/>
      <c r="DDM20" s="925"/>
      <c r="DDN20" s="925"/>
      <c r="DDO20" s="925"/>
      <c r="DDP20" s="925"/>
      <c r="DDQ20" s="925"/>
      <c r="DDR20" s="925"/>
      <c r="DDS20" s="925"/>
      <c r="DDT20" s="925"/>
      <c r="DDU20" s="925"/>
      <c r="DDV20" s="925"/>
      <c r="DDW20" s="925"/>
      <c r="DDX20" s="925"/>
      <c r="DDY20" s="924"/>
      <c r="DDZ20" s="925"/>
      <c r="DEA20" s="925"/>
      <c r="DEB20" s="925"/>
      <c r="DEC20" s="925"/>
      <c r="DED20" s="925"/>
      <c r="DEE20" s="925"/>
      <c r="DEF20" s="925"/>
      <c r="DEG20" s="925"/>
      <c r="DEH20" s="925"/>
      <c r="DEI20" s="925"/>
      <c r="DEJ20" s="925"/>
      <c r="DEK20" s="925"/>
      <c r="DEL20" s="925"/>
      <c r="DEM20" s="925"/>
      <c r="DEN20" s="925"/>
      <c r="DEO20" s="924"/>
      <c r="DEP20" s="925"/>
      <c r="DEQ20" s="925"/>
      <c r="DER20" s="925"/>
      <c r="DES20" s="925"/>
      <c r="DET20" s="925"/>
      <c r="DEU20" s="925"/>
      <c r="DEV20" s="925"/>
      <c r="DEW20" s="925"/>
      <c r="DEX20" s="925"/>
      <c r="DEY20" s="925"/>
      <c r="DEZ20" s="925"/>
      <c r="DFA20" s="925"/>
      <c r="DFB20" s="925"/>
      <c r="DFC20" s="925"/>
      <c r="DFD20" s="925"/>
      <c r="DFE20" s="924"/>
      <c r="DFF20" s="925"/>
      <c r="DFG20" s="925"/>
      <c r="DFH20" s="925"/>
      <c r="DFI20" s="925"/>
      <c r="DFJ20" s="925"/>
      <c r="DFK20" s="925"/>
      <c r="DFL20" s="925"/>
      <c r="DFM20" s="925"/>
      <c r="DFN20" s="925"/>
      <c r="DFO20" s="925"/>
      <c r="DFP20" s="925"/>
      <c r="DFQ20" s="925"/>
      <c r="DFR20" s="925"/>
      <c r="DFS20" s="925"/>
      <c r="DFT20" s="925"/>
      <c r="DFU20" s="924"/>
      <c r="DFV20" s="925"/>
      <c r="DFW20" s="925"/>
      <c r="DFX20" s="925"/>
      <c r="DFY20" s="925"/>
      <c r="DFZ20" s="925"/>
      <c r="DGA20" s="925"/>
      <c r="DGB20" s="925"/>
      <c r="DGC20" s="925"/>
      <c r="DGD20" s="925"/>
      <c r="DGE20" s="925"/>
      <c r="DGF20" s="925"/>
      <c r="DGG20" s="925"/>
      <c r="DGH20" s="925"/>
      <c r="DGI20" s="925"/>
      <c r="DGJ20" s="925"/>
      <c r="DGK20" s="924"/>
      <c r="DGL20" s="925"/>
      <c r="DGM20" s="925"/>
      <c r="DGN20" s="925"/>
      <c r="DGO20" s="925"/>
      <c r="DGP20" s="925"/>
      <c r="DGQ20" s="925"/>
      <c r="DGR20" s="925"/>
      <c r="DGS20" s="925"/>
      <c r="DGT20" s="925"/>
      <c r="DGU20" s="925"/>
      <c r="DGV20" s="925"/>
      <c r="DGW20" s="925"/>
      <c r="DGX20" s="925"/>
      <c r="DGY20" s="925"/>
      <c r="DGZ20" s="925"/>
      <c r="DHA20" s="924"/>
      <c r="DHB20" s="925"/>
      <c r="DHC20" s="925"/>
      <c r="DHD20" s="925"/>
      <c r="DHE20" s="925"/>
      <c r="DHF20" s="925"/>
      <c r="DHG20" s="925"/>
      <c r="DHH20" s="925"/>
      <c r="DHI20" s="925"/>
      <c r="DHJ20" s="925"/>
      <c r="DHK20" s="925"/>
      <c r="DHL20" s="925"/>
      <c r="DHM20" s="925"/>
      <c r="DHN20" s="925"/>
      <c r="DHO20" s="925"/>
      <c r="DHP20" s="925"/>
      <c r="DHQ20" s="924"/>
      <c r="DHR20" s="925"/>
      <c r="DHS20" s="925"/>
      <c r="DHT20" s="925"/>
      <c r="DHU20" s="925"/>
      <c r="DHV20" s="925"/>
      <c r="DHW20" s="925"/>
      <c r="DHX20" s="925"/>
      <c r="DHY20" s="925"/>
      <c r="DHZ20" s="925"/>
      <c r="DIA20" s="925"/>
      <c r="DIB20" s="925"/>
      <c r="DIC20" s="925"/>
      <c r="DID20" s="925"/>
      <c r="DIE20" s="925"/>
      <c r="DIF20" s="925"/>
      <c r="DIG20" s="924"/>
      <c r="DIH20" s="925"/>
      <c r="DII20" s="925"/>
      <c r="DIJ20" s="925"/>
      <c r="DIK20" s="925"/>
      <c r="DIL20" s="925"/>
      <c r="DIM20" s="925"/>
      <c r="DIN20" s="925"/>
      <c r="DIO20" s="925"/>
      <c r="DIP20" s="925"/>
      <c r="DIQ20" s="925"/>
      <c r="DIR20" s="925"/>
      <c r="DIS20" s="925"/>
      <c r="DIT20" s="925"/>
      <c r="DIU20" s="925"/>
      <c r="DIV20" s="925"/>
      <c r="DIW20" s="924"/>
      <c r="DIX20" s="925"/>
      <c r="DIY20" s="925"/>
      <c r="DIZ20" s="925"/>
      <c r="DJA20" s="925"/>
      <c r="DJB20" s="925"/>
      <c r="DJC20" s="925"/>
      <c r="DJD20" s="925"/>
      <c r="DJE20" s="925"/>
      <c r="DJF20" s="925"/>
      <c r="DJG20" s="925"/>
      <c r="DJH20" s="925"/>
      <c r="DJI20" s="925"/>
      <c r="DJJ20" s="925"/>
      <c r="DJK20" s="925"/>
      <c r="DJL20" s="925"/>
      <c r="DJM20" s="924"/>
      <c r="DJN20" s="925"/>
      <c r="DJO20" s="925"/>
      <c r="DJP20" s="925"/>
      <c r="DJQ20" s="925"/>
      <c r="DJR20" s="925"/>
      <c r="DJS20" s="925"/>
      <c r="DJT20" s="925"/>
      <c r="DJU20" s="925"/>
      <c r="DJV20" s="925"/>
      <c r="DJW20" s="925"/>
      <c r="DJX20" s="925"/>
      <c r="DJY20" s="925"/>
      <c r="DJZ20" s="925"/>
      <c r="DKA20" s="925"/>
      <c r="DKB20" s="925"/>
      <c r="DKC20" s="924"/>
      <c r="DKD20" s="925"/>
      <c r="DKE20" s="925"/>
      <c r="DKF20" s="925"/>
      <c r="DKG20" s="925"/>
      <c r="DKH20" s="925"/>
      <c r="DKI20" s="925"/>
      <c r="DKJ20" s="925"/>
      <c r="DKK20" s="925"/>
      <c r="DKL20" s="925"/>
      <c r="DKM20" s="925"/>
      <c r="DKN20" s="925"/>
      <c r="DKO20" s="925"/>
      <c r="DKP20" s="925"/>
      <c r="DKQ20" s="925"/>
      <c r="DKR20" s="925"/>
      <c r="DKS20" s="924"/>
      <c r="DKT20" s="925"/>
      <c r="DKU20" s="925"/>
      <c r="DKV20" s="925"/>
      <c r="DKW20" s="925"/>
      <c r="DKX20" s="925"/>
      <c r="DKY20" s="925"/>
      <c r="DKZ20" s="925"/>
      <c r="DLA20" s="925"/>
      <c r="DLB20" s="925"/>
      <c r="DLC20" s="925"/>
      <c r="DLD20" s="925"/>
      <c r="DLE20" s="925"/>
      <c r="DLF20" s="925"/>
      <c r="DLG20" s="925"/>
      <c r="DLH20" s="925"/>
      <c r="DLI20" s="924"/>
      <c r="DLJ20" s="925"/>
      <c r="DLK20" s="925"/>
      <c r="DLL20" s="925"/>
      <c r="DLM20" s="925"/>
      <c r="DLN20" s="925"/>
      <c r="DLO20" s="925"/>
      <c r="DLP20" s="925"/>
      <c r="DLQ20" s="925"/>
      <c r="DLR20" s="925"/>
      <c r="DLS20" s="925"/>
      <c r="DLT20" s="925"/>
      <c r="DLU20" s="925"/>
      <c r="DLV20" s="925"/>
      <c r="DLW20" s="925"/>
      <c r="DLX20" s="925"/>
      <c r="DLY20" s="924"/>
      <c r="DLZ20" s="925"/>
      <c r="DMA20" s="925"/>
      <c r="DMB20" s="925"/>
      <c r="DMC20" s="925"/>
      <c r="DMD20" s="925"/>
      <c r="DME20" s="925"/>
      <c r="DMF20" s="925"/>
      <c r="DMG20" s="925"/>
      <c r="DMH20" s="925"/>
      <c r="DMI20" s="925"/>
      <c r="DMJ20" s="925"/>
      <c r="DMK20" s="925"/>
      <c r="DML20" s="925"/>
      <c r="DMM20" s="925"/>
      <c r="DMN20" s="925"/>
      <c r="DMO20" s="924"/>
      <c r="DMP20" s="925"/>
      <c r="DMQ20" s="925"/>
      <c r="DMR20" s="925"/>
      <c r="DMS20" s="925"/>
      <c r="DMT20" s="925"/>
      <c r="DMU20" s="925"/>
      <c r="DMV20" s="925"/>
      <c r="DMW20" s="925"/>
      <c r="DMX20" s="925"/>
      <c r="DMY20" s="925"/>
      <c r="DMZ20" s="925"/>
      <c r="DNA20" s="925"/>
      <c r="DNB20" s="925"/>
      <c r="DNC20" s="925"/>
      <c r="DND20" s="925"/>
      <c r="DNE20" s="924"/>
      <c r="DNF20" s="925"/>
      <c r="DNG20" s="925"/>
      <c r="DNH20" s="925"/>
      <c r="DNI20" s="925"/>
      <c r="DNJ20" s="925"/>
      <c r="DNK20" s="925"/>
      <c r="DNL20" s="925"/>
      <c r="DNM20" s="925"/>
      <c r="DNN20" s="925"/>
      <c r="DNO20" s="925"/>
      <c r="DNP20" s="925"/>
      <c r="DNQ20" s="925"/>
      <c r="DNR20" s="925"/>
      <c r="DNS20" s="925"/>
      <c r="DNT20" s="925"/>
      <c r="DNU20" s="924"/>
      <c r="DNV20" s="925"/>
      <c r="DNW20" s="925"/>
      <c r="DNX20" s="925"/>
      <c r="DNY20" s="925"/>
      <c r="DNZ20" s="925"/>
      <c r="DOA20" s="925"/>
      <c r="DOB20" s="925"/>
      <c r="DOC20" s="925"/>
      <c r="DOD20" s="925"/>
      <c r="DOE20" s="925"/>
      <c r="DOF20" s="925"/>
      <c r="DOG20" s="925"/>
      <c r="DOH20" s="925"/>
      <c r="DOI20" s="925"/>
      <c r="DOJ20" s="925"/>
      <c r="DOK20" s="924"/>
      <c r="DOL20" s="925"/>
      <c r="DOM20" s="925"/>
      <c r="DON20" s="925"/>
      <c r="DOO20" s="925"/>
      <c r="DOP20" s="925"/>
      <c r="DOQ20" s="925"/>
      <c r="DOR20" s="925"/>
      <c r="DOS20" s="925"/>
      <c r="DOT20" s="925"/>
      <c r="DOU20" s="925"/>
      <c r="DOV20" s="925"/>
      <c r="DOW20" s="925"/>
      <c r="DOX20" s="925"/>
      <c r="DOY20" s="925"/>
      <c r="DOZ20" s="925"/>
      <c r="DPA20" s="924"/>
      <c r="DPB20" s="925"/>
      <c r="DPC20" s="925"/>
      <c r="DPD20" s="925"/>
      <c r="DPE20" s="925"/>
      <c r="DPF20" s="925"/>
      <c r="DPG20" s="925"/>
      <c r="DPH20" s="925"/>
      <c r="DPI20" s="925"/>
      <c r="DPJ20" s="925"/>
      <c r="DPK20" s="925"/>
      <c r="DPL20" s="925"/>
      <c r="DPM20" s="925"/>
      <c r="DPN20" s="925"/>
      <c r="DPO20" s="925"/>
      <c r="DPP20" s="925"/>
      <c r="DPQ20" s="924"/>
      <c r="DPR20" s="925"/>
      <c r="DPS20" s="925"/>
      <c r="DPT20" s="925"/>
      <c r="DPU20" s="925"/>
      <c r="DPV20" s="925"/>
      <c r="DPW20" s="925"/>
      <c r="DPX20" s="925"/>
      <c r="DPY20" s="925"/>
      <c r="DPZ20" s="925"/>
      <c r="DQA20" s="925"/>
      <c r="DQB20" s="925"/>
      <c r="DQC20" s="925"/>
      <c r="DQD20" s="925"/>
      <c r="DQE20" s="925"/>
      <c r="DQF20" s="925"/>
      <c r="DQG20" s="924"/>
      <c r="DQH20" s="925"/>
      <c r="DQI20" s="925"/>
      <c r="DQJ20" s="925"/>
      <c r="DQK20" s="925"/>
      <c r="DQL20" s="925"/>
      <c r="DQM20" s="925"/>
      <c r="DQN20" s="925"/>
      <c r="DQO20" s="925"/>
      <c r="DQP20" s="925"/>
      <c r="DQQ20" s="925"/>
      <c r="DQR20" s="925"/>
      <c r="DQS20" s="925"/>
      <c r="DQT20" s="925"/>
      <c r="DQU20" s="925"/>
      <c r="DQV20" s="925"/>
      <c r="DQW20" s="924"/>
      <c r="DQX20" s="925"/>
      <c r="DQY20" s="925"/>
      <c r="DQZ20" s="925"/>
      <c r="DRA20" s="925"/>
      <c r="DRB20" s="925"/>
      <c r="DRC20" s="925"/>
      <c r="DRD20" s="925"/>
      <c r="DRE20" s="925"/>
      <c r="DRF20" s="925"/>
      <c r="DRG20" s="925"/>
      <c r="DRH20" s="925"/>
      <c r="DRI20" s="925"/>
      <c r="DRJ20" s="925"/>
      <c r="DRK20" s="925"/>
      <c r="DRL20" s="925"/>
      <c r="DRM20" s="924"/>
      <c r="DRN20" s="925"/>
      <c r="DRO20" s="925"/>
      <c r="DRP20" s="925"/>
      <c r="DRQ20" s="925"/>
      <c r="DRR20" s="925"/>
      <c r="DRS20" s="925"/>
      <c r="DRT20" s="925"/>
      <c r="DRU20" s="925"/>
      <c r="DRV20" s="925"/>
      <c r="DRW20" s="925"/>
      <c r="DRX20" s="925"/>
      <c r="DRY20" s="925"/>
      <c r="DRZ20" s="925"/>
      <c r="DSA20" s="925"/>
      <c r="DSB20" s="925"/>
      <c r="DSC20" s="924"/>
      <c r="DSD20" s="925"/>
      <c r="DSE20" s="925"/>
      <c r="DSF20" s="925"/>
      <c r="DSG20" s="925"/>
      <c r="DSH20" s="925"/>
      <c r="DSI20" s="925"/>
      <c r="DSJ20" s="925"/>
      <c r="DSK20" s="925"/>
      <c r="DSL20" s="925"/>
      <c r="DSM20" s="925"/>
      <c r="DSN20" s="925"/>
      <c r="DSO20" s="925"/>
      <c r="DSP20" s="925"/>
      <c r="DSQ20" s="925"/>
      <c r="DSR20" s="925"/>
      <c r="DSS20" s="924"/>
      <c r="DST20" s="925"/>
      <c r="DSU20" s="925"/>
      <c r="DSV20" s="925"/>
      <c r="DSW20" s="925"/>
      <c r="DSX20" s="925"/>
      <c r="DSY20" s="925"/>
      <c r="DSZ20" s="925"/>
      <c r="DTA20" s="925"/>
      <c r="DTB20" s="925"/>
      <c r="DTC20" s="925"/>
      <c r="DTD20" s="925"/>
      <c r="DTE20" s="925"/>
      <c r="DTF20" s="925"/>
      <c r="DTG20" s="925"/>
      <c r="DTH20" s="925"/>
      <c r="DTI20" s="924"/>
      <c r="DTJ20" s="925"/>
      <c r="DTK20" s="925"/>
      <c r="DTL20" s="925"/>
      <c r="DTM20" s="925"/>
      <c r="DTN20" s="925"/>
      <c r="DTO20" s="925"/>
      <c r="DTP20" s="925"/>
      <c r="DTQ20" s="925"/>
      <c r="DTR20" s="925"/>
      <c r="DTS20" s="925"/>
      <c r="DTT20" s="925"/>
      <c r="DTU20" s="925"/>
      <c r="DTV20" s="925"/>
      <c r="DTW20" s="925"/>
      <c r="DTX20" s="925"/>
      <c r="DTY20" s="924"/>
      <c r="DTZ20" s="925"/>
      <c r="DUA20" s="925"/>
      <c r="DUB20" s="925"/>
      <c r="DUC20" s="925"/>
      <c r="DUD20" s="925"/>
      <c r="DUE20" s="925"/>
      <c r="DUF20" s="925"/>
      <c r="DUG20" s="925"/>
      <c r="DUH20" s="925"/>
      <c r="DUI20" s="925"/>
      <c r="DUJ20" s="925"/>
      <c r="DUK20" s="925"/>
      <c r="DUL20" s="925"/>
      <c r="DUM20" s="925"/>
      <c r="DUN20" s="925"/>
      <c r="DUO20" s="924"/>
      <c r="DUP20" s="925"/>
      <c r="DUQ20" s="925"/>
      <c r="DUR20" s="925"/>
      <c r="DUS20" s="925"/>
      <c r="DUT20" s="925"/>
      <c r="DUU20" s="925"/>
      <c r="DUV20" s="925"/>
      <c r="DUW20" s="925"/>
      <c r="DUX20" s="925"/>
      <c r="DUY20" s="925"/>
      <c r="DUZ20" s="925"/>
      <c r="DVA20" s="925"/>
      <c r="DVB20" s="925"/>
      <c r="DVC20" s="925"/>
      <c r="DVD20" s="925"/>
      <c r="DVE20" s="924"/>
      <c r="DVF20" s="925"/>
      <c r="DVG20" s="925"/>
      <c r="DVH20" s="925"/>
      <c r="DVI20" s="925"/>
      <c r="DVJ20" s="925"/>
      <c r="DVK20" s="925"/>
      <c r="DVL20" s="925"/>
      <c r="DVM20" s="925"/>
      <c r="DVN20" s="925"/>
      <c r="DVO20" s="925"/>
      <c r="DVP20" s="925"/>
      <c r="DVQ20" s="925"/>
      <c r="DVR20" s="925"/>
      <c r="DVS20" s="925"/>
      <c r="DVT20" s="925"/>
      <c r="DVU20" s="924"/>
      <c r="DVV20" s="925"/>
      <c r="DVW20" s="925"/>
      <c r="DVX20" s="925"/>
      <c r="DVY20" s="925"/>
      <c r="DVZ20" s="925"/>
      <c r="DWA20" s="925"/>
      <c r="DWB20" s="925"/>
      <c r="DWC20" s="925"/>
      <c r="DWD20" s="925"/>
      <c r="DWE20" s="925"/>
      <c r="DWF20" s="925"/>
      <c r="DWG20" s="925"/>
      <c r="DWH20" s="925"/>
      <c r="DWI20" s="925"/>
      <c r="DWJ20" s="925"/>
      <c r="DWK20" s="924"/>
      <c r="DWL20" s="925"/>
      <c r="DWM20" s="925"/>
      <c r="DWN20" s="925"/>
      <c r="DWO20" s="925"/>
      <c r="DWP20" s="925"/>
      <c r="DWQ20" s="925"/>
      <c r="DWR20" s="925"/>
      <c r="DWS20" s="925"/>
      <c r="DWT20" s="925"/>
      <c r="DWU20" s="925"/>
      <c r="DWV20" s="925"/>
      <c r="DWW20" s="925"/>
      <c r="DWX20" s="925"/>
      <c r="DWY20" s="925"/>
      <c r="DWZ20" s="925"/>
      <c r="DXA20" s="924"/>
      <c r="DXB20" s="925"/>
      <c r="DXC20" s="925"/>
      <c r="DXD20" s="925"/>
      <c r="DXE20" s="925"/>
      <c r="DXF20" s="925"/>
      <c r="DXG20" s="925"/>
      <c r="DXH20" s="925"/>
      <c r="DXI20" s="925"/>
      <c r="DXJ20" s="925"/>
      <c r="DXK20" s="925"/>
      <c r="DXL20" s="925"/>
      <c r="DXM20" s="925"/>
      <c r="DXN20" s="925"/>
      <c r="DXO20" s="925"/>
      <c r="DXP20" s="925"/>
      <c r="DXQ20" s="924"/>
      <c r="DXR20" s="925"/>
      <c r="DXS20" s="925"/>
      <c r="DXT20" s="925"/>
      <c r="DXU20" s="925"/>
      <c r="DXV20" s="925"/>
      <c r="DXW20" s="925"/>
      <c r="DXX20" s="925"/>
      <c r="DXY20" s="925"/>
      <c r="DXZ20" s="925"/>
      <c r="DYA20" s="925"/>
      <c r="DYB20" s="925"/>
      <c r="DYC20" s="925"/>
      <c r="DYD20" s="925"/>
      <c r="DYE20" s="925"/>
      <c r="DYF20" s="925"/>
      <c r="DYG20" s="924"/>
      <c r="DYH20" s="925"/>
      <c r="DYI20" s="925"/>
      <c r="DYJ20" s="925"/>
      <c r="DYK20" s="925"/>
      <c r="DYL20" s="925"/>
      <c r="DYM20" s="925"/>
      <c r="DYN20" s="925"/>
      <c r="DYO20" s="925"/>
      <c r="DYP20" s="925"/>
      <c r="DYQ20" s="925"/>
      <c r="DYR20" s="925"/>
      <c r="DYS20" s="925"/>
      <c r="DYT20" s="925"/>
      <c r="DYU20" s="925"/>
      <c r="DYV20" s="925"/>
      <c r="DYW20" s="924"/>
      <c r="DYX20" s="925"/>
      <c r="DYY20" s="925"/>
      <c r="DYZ20" s="925"/>
      <c r="DZA20" s="925"/>
      <c r="DZB20" s="925"/>
      <c r="DZC20" s="925"/>
      <c r="DZD20" s="925"/>
      <c r="DZE20" s="925"/>
      <c r="DZF20" s="925"/>
      <c r="DZG20" s="925"/>
      <c r="DZH20" s="925"/>
      <c r="DZI20" s="925"/>
      <c r="DZJ20" s="925"/>
      <c r="DZK20" s="925"/>
      <c r="DZL20" s="925"/>
      <c r="DZM20" s="924"/>
      <c r="DZN20" s="925"/>
      <c r="DZO20" s="925"/>
      <c r="DZP20" s="925"/>
      <c r="DZQ20" s="925"/>
      <c r="DZR20" s="925"/>
      <c r="DZS20" s="925"/>
      <c r="DZT20" s="925"/>
      <c r="DZU20" s="925"/>
      <c r="DZV20" s="925"/>
      <c r="DZW20" s="925"/>
      <c r="DZX20" s="925"/>
      <c r="DZY20" s="925"/>
      <c r="DZZ20" s="925"/>
      <c r="EAA20" s="925"/>
      <c r="EAB20" s="925"/>
      <c r="EAC20" s="924"/>
      <c r="EAD20" s="925"/>
      <c r="EAE20" s="925"/>
      <c r="EAF20" s="925"/>
      <c r="EAG20" s="925"/>
      <c r="EAH20" s="925"/>
      <c r="EAI20" s="925"/>
      <c r="EAJ20" s="925"/>
      <c r="EAK20" s="925"/>
      <c r="EAL20" s="925"/>
      <c r="EAM20" s="925"/>
      <c r="EAN20" s="925"/>
      <c r="EAO20" s="925"/>
      <c r="EAP20" s="925"/>
      <c r="EAQ20" s="925"/>
      <c r="EAR20" s="925"/>
      <c r="EAS20" s="924"/>
      <c r="EAT20" s="925"/>
      <c r="EAU20" s="925"/>
      <c r="EAV20" s="925"/>
      <c r="EAW20" s="925"/>
      <c r="EAX20" s="925"/>
      <c r="EAY20" s="925"/>
      <c r="EAZ20" s="925"/>
      <c r="EBA20" s="925"/>
      <c r="EBB20" s="925"/>
      <c r="EBC20" s="925"/>
      <c r="EBD20" s="925"/>
      <c r="EBE20" s="925"/>
      <c r="EBF20" s="925"/>
      <c r="EBG20" s="925"/>
      <c r="EBH20" s="925"/>
      <c r="EBI20" s="924"/>
      <c r="EBJ20" s="925"/>
      <c r="EBK20" s="925"/>
      <c r="EBL20" s="925"/>
      <c r="EBM20" s="925"/>
      <c r="EBN20" s="925"/>
      <c r="EBO20" s="925"/>
      <c r="EBP20" s="925"/>
      <c r="EBQ20" s="925"/>
      <c r="EBR20" s="925"/>
      <c r="EBS20" s="925"/>
      <c r="EBT20" s="925"/>
      <c r="EBU20" s="925"/>
      <c r="EBV20" s="925"/>
      <c r="EBW20" s="925"/>
      <c r="EBX20" s="925"/>
      <c r="EBY20" s="924"/>
      <c r="EBZ20" s="925"/>
      <c r="ECA20" s="925"/>
      <c r="ECB20" s="925"/>
      <c r="ECC20" s="925"/>
      <c r="ECD20" s="925"/>
      <c r="ECE20" s="925"/>
      <c r="ECF20" s="925"/>
      <c r="ECG20" s="925"/>
      <c r="ECH20" s="925"/>
      <c r="ECI20" s="925"/>
      <c r="ECJ20" s="925"/>
      <c r="ECK20" s="925"/>
      <c r="ECL20" s="925"/>
      <c r="ECM20" s="925"/>
      <c r="ECN20" s="925"/>
      <c r="ECO20" s="924"/>
      <c r="ECP20" s="925"/>
      <c r="ECQ20" s="925"/>
      <c r="ECR20" s="925"/>
      <c r="ECS20" s="925"/>
      <c r="ECT20" s="925"/>
      <c r="ECU20" s="925"/>
      <c r="ECV20" s="925"/>
      <c r="ECW20" s="925"/>
      <c r="ECX20" s="925"/>
      <c r="ECY20" s="925"/>
      <c r="ECZ20" s="925"/>
      <c r="EDA20" s="925"/>
      <c r="EDB20" s="925"/>
      <c r="EDC20" s="925"/>
      <c r="EDD20" s="925"/>
      <c r="EDE20" s="924"/>
      <c r="EDF20" s="925"/>
      <c r="EDG20" s="925"/>
      <c r="EDH20" s="925"/>
      <c r="EDI20" s="925"/>
      <c r="EDJ20" s="925"/>
      <c r="EDK20" s="925"/>
      <c r="EDL20" s="925"/>
      <c r="EDM20" s="925"/>
      <c r="EDN20" s="925"/>
      <c r="EDO20" s="925"/>
      <c r="EDP20" s="925"/>
      <c r="EDQ20" s="925"/>
      <c r="EDR20" s="925"/>
      <c r="EDS20" s="925"/>
      <c r="EDT20" s="925"/>
      <c r="EDU20" s="924"/>
      <c r="EDV20" s="925"/>
      <c r="EDW20" s="925"/>
      <c r="EDX20" s="925"/>
      <c r="EDY20" s="925"/>
      <c r="EDZ20" s="925"/>
      <c r="EEA20" s="925"/>
      <c r="EEB20" s="925"/>
      <c r="EEC20" s="925"/>
      <c r="EED20" s="925"/>
      <c r="EEE20" s="925"/>
      <c r="EEF20" s="925"/>
      <c r="EEG20" s="925"/>
      <c r="EEH20" s="925"/>
      <c r="EEI20" s="925"/>
      <c r="EEJ20" s="925"/>
      <c r="EEK20" s="924"/>
      <c r="EEL20" s="925"/>
      <c r="EEM20" s="925"/>
      <c r="EEN20" s="925"/>
      <c r="EEO20" s="925"/>
      <c r="EEP20" s="925"/>
      <c r="EEQ20" s="925"/>
      <c r="EER20" s="925"/>
      <c r="EES20" s="925"/>
      <c r="EET20" s="925"/>
      <c r="EEU20" s="925"/>
      <c r="EEV20" s="925"/>
      <c r="EEW20" s="925"/>
      <c r="EEX20" s="925"/>
      <c r="EEY20" s="925"/>
      <c r="EEZ20" s="925"/>
      <c r="EFA20" s="924"/>
      <c r="EFB20" s="925"/>
      <c r="EFC20" s="925"/>
      <c r="EFD20" s="925"/>
      <c r="EFE20" s="925"/>
      <c r="EFF20" s="925"/>
      <c r="EFG20" s="925"/>
      <c r="EFH20" s="925"/>
      <c r="EFI20" s="925"/>
      <c r="EFJ20" s="925"/>
      <c r="EFK20" s="925"/>
      <c r="EFL20" s="925"/>
      <c r="EFM20" s="925"/>
      <c r="EFN20" s="925"/>
      <c r="EFO20" s="925"/>
      <c r="EFP20" s="925"/>
      <c r="EFQ20" s="924"/>
      <c r="EFR20" s="925"/>
      <c r="EFS20" s="925"/>
      <c r="EFT20" s="925"/>
      <c r="EFU20" s="925"/>
      <c r="EFV20" s="925"/>
      <c r="EFW20" s="925"/>
      <c r="EFX20" s="925"/>
      <c r="EFY20" s="925"/>
      <c r="EFZ20" s="925"/>
      <c r="EGA20" s="925"/>
      <c r="EGB20" s="925"/>
      <c r="EGC20" s="925"/>
      <c r="EGD20" s="925"/>
      <c r="EGE20" s="925"/>
      <c r="EGF20" s="925"/>
      <c r="EGG20" s="924"/>
      <c r="EGH20" s="925"/>
      <c r="EGI20" s="925"/>
      <c r="EGJ20" s="925"/>
      <c r="EGK20" s="925"/>
      <c r="EGL20" s="925"/>
      <c r="EGM20" s="925"/>
      <c r="EGN20" s="925"/>
      <c r="EGO20" s="925"/>
      <c r="EGP20" s="925"/>
      <c r="EGQ20" s="925"/>
      <c r="EGR20" s="925"/>
      <c r="EGS20" s="925"/>
      <c r="EGT20" s="925"/>
      <c r="EGU20" s="925"/>
      <c r="EGV20" s="925"/>
      <c r="EGW20" s="924"/>
      <c r="EGX20" s="925"/>
      <c r="EGY20" s="925"/>
      <c r="EGZ20" s="925"/>
      <c r="EHA20" s="925"/>
      <c r="EHB20" s="925"/>
      <c r="EHC20" s="925"/>
      <c r="EHD20" s="925"/>
      <c r="EHE20" s="925"/>
      <c r="EHF20" s="925"/>
      <c r="EHG20" s="925"/>
      <c r="EHH20" s="925"/>
      <c r="EHI20" s="925"/>
      <c r="EHJ20" s="925"/>
      <c r="EHK20" s="925"/>
      <c r="EHL20" s="925"/>
      <c r="EHM20" s="924"/>
      <c r="EHN20" s="925"/>
      <c r="EHO20" s="925"/>
      <c r="EHP20" s="925"/>
      <c r="EHQ20" s="925"/>
      <c r="EHR20" s="925"/>
      <c r="EHS20" s="925"/>
      <c r="EHT20" s="925"/>
      <c r="EHU20" s="925"/>
      <c r="EHV20" s="925"/>
      <c r="EHW20" s="925"/>
      <c r="EHX20" s="925"/>
      <c r="EHY20" s="925"/>
      <c r="EHZ20" s="925"/>
      <c r="EIA20" s="925"/>
      <c r="EIB20" s="925"/>
      <c r="EIC20" s="924"/>
      <c r="EID20" s="925"/>
      <c r="EIE20" s="925"/>
      <c r="EIF20" s="925"/>
      <c r="EIG20" s="925"/>
      <c r="EIH20" s="925"/>
      <c r="EII20" s="925"/>
      <c r="EIJ20" s="925"/>
      <c r="EIK20" s="925"/>
      <c r="EIL20" s="925"/>
      <c r="EIM20" s="925"/>
      <c r="EIN20" s="925"/>
      <c r="EIO20" s="925"/>
      <c r="EIP20" s="925"/>
      <c r="EIQ20" s="925"/>
      <c r="EIR20" s="925"/>
      <c r="EIS20" s="924"/>
      <c r="EIT20" s="925"/>
      <c r="EIU20" s="925"/>
      <c r="EIV20" s="925"/>
      <c r="EIW20" s="925"/>
      <c r="EIX20" s="925"/>
      <c r="EIY20" s="925"/>
      <c r="EIZ20" s="925"/>
      <c r="EJA20" s="925"/>
      <c r="EJB20" s="925"/>
      <c r="EJC20" s="925"/>
      <c r="EJD20" s="925"/>
      <c r="EJE20" s="925"/>
      <c r="EJF20" s="925"/>
      <c r="EJG20" s="925"/>
      <c r="EJH20" s="925"/>
      <c r="EJI20" s="924"/>
      <c r="EJJ20" s="925"/>
      <c r="EJK20" s="925"/>
      <c r="EJL20" s="925"/>
      <c r="EJM20" s="925"/>
      <c r="EJN20" s="925"/>
      <c r="EJO20" s="925"/>
      <c r="EJP20" s="925"/>
      <c r="EJQ20" s="925"/>
      <c r="EJR20" s="925"/>
      <c r="EJS20" s="925"/>
      <c r="EJT20" s="925"/>
      <c r="EJU20" s="925"/>
      <c r="EJV20" s="925"/>
      <c r="EJW20" s="925"/>
      <c r="EJX20" s="925"/>
      <c r="EJY20" s="924"/>
      <c r="EJZ20" s="925"/>
      <c r="EKA20" s="925"/>
      <c r="EKB20" s="925"/>
      <c r="EKC20" s="925"/>
      <c r="EKD20" s="925"/>
      <c r="EKE20" s="925"/>
      <c r="EKF20" s="925"/>
      <c r="EKG20" s="925"/>
      <c r="EKH20" s="925"/>
      <c r="EKI20" s="925"/>
      <c r="EKJ20" s="925"/>
      <c r="EKK20" s="925"/>
      <c r="EKL20" s="925"/>
      <c r="EKM20" s="925"/>
      <c r="EKN20" s="925"/>
      <c r="EKO20" s="924"/>
      <c r="EKP20" s="925"/>
      <c r="EKQ20" s="925"/>
      <c r="EKR20" s="925"/>
      <c r="EKS20" s="925"/>
      <c r="EKT20" s="925"/>
      <c r="EKU20" s="925"/>
      <c r="EKV20" s="925"/>
      <c r="EKW20" s="925"/>
      <c r="EKX20" s="925"/>
      <c r="EKY20" s="925"/>
      <c r="EKZ20" s="925"/>
      <c r="ELA20" s="925"/>
      <c r="ELB20" s="925"/>
      <c r="ELC20" s="925"/>
      <c r="ELD20" s="925"/>
      <c r="ELE20" s="924"/>
      <c r="ELF20" s="925"/>
      <c r="ELG20" s="925"/>
      <c r="ELH20" s="925"/>
      <c r="ELI20" s="925"/>
      <c r="ELJ20" s="925"/>
      <c r="ELK20" s="925"/>
      <c r="ELL20" s="925"/>
      <c r="ELM20" s="925"/>
      <c r="ELN20" s="925"/>
      <c r="ELO20" s="925"/>
      <c r="ELP20" s="925"/>
      <c r="ELQ20" s="925"/>
      <c r="ELR20" s="925"/>
      <c r="ELS20" s="925"/>
      <c r="ELT20" s="925"/>
      <c r="ELU20" s="924"/>
      <c r="ELV20" s="925"/>
      <c r="ELW20" s="925"/>
      <c r="ELX20" s="925"/>
      <c r="ELY20" s="925"/>
      <c r="ELZ20" s="925"/>
      <c r="EMA20" s="925"/>
      <c r="EMB20" s="925"/>
      <c r="EMC20" s="925"/>
      <c r="EMD20" s="925"/>
      <c r="EME20" s="925"/>
      <c r="EMF20" s="925"/>
      <c r="EMG20" s="925"/>
      <c r="EMH20" s="925"/>
      <c r="EMI20" s="925"/>
      <c r="EMJ20" s="925"/>
      <c r="EMK20" s="924"/>
      <c r="EML20" s="925"/>
      <c r="EMM20" s="925"/>
      <c r="EMN20" s="925"/>
      <c r="EMO20" s="925"/>
      <c r="EMP20" s="925"/>
      <c r="EMQ20" s="925"/>
      <c r="EMR20" s="925"/>
      <c r="EMS20" s="925"/>
      <c r="EMT20" s="925"/>
      <c r="EMU20" s="925"/>
      <c r="EMV20" s="925"/>
      <c r="EMW20" s="925"/>
      <c r="EMX20" s="925"/>
      <c r="EMY20" s="925"/>
      <c r="EMZ20" s="925"/>
      <c r="ENA20" s="924"/>
      <c r="ENB20" s="925"/>
      <c r="ENC20" s="925"/>
      <c r="END20" s="925"/>
      <c r="ENE20" s="925"/>
      <c r="ENF20" s="925"/>
      <c r="ENG20" s="925"/>
      <c r="ENH20" s="925"/>
      <c r="ENI20" s="925"/>
      <c r="ENJ20" s="925"/>
      <c r="ENK20" s="925"/>
      <c r="ENL20" s="925"/>
      <c r="ENM20" s="925"/>
      <c r="ENN20" s="925"/>
      <c r="ENO20" s="925"/>
      <c r="ENP20" s="925"/>
      <c r="ENQ20" s="924"/>
      <c r="ENR20" s="925"/>
      <c r="ENS20" s="925"/>
      <c r="ENT20" s="925"/>
      <c r="ENU20" s="925"/>
      <c r="ENV20" s="925"/>
      <c r="ENW20" s="925"/>
      <c r="ENX20" s="925"/>
      <c r="ENY20" s="925"/>
      <c r="ENZ20" s="925"/>
      <c r="EOA20" s="925"/>
      <c r="EOB20" s="925"/>
      <c r="EOC20" s="925"/>
      <c r="EOD20" s="925"/>
      <c r="EOE20" s="925"/>
      <c r="EOF20" s="925"/>
      <c r="EOG20" s="924"/>
      <c r="EOH20" s="925"/>
      <c r="EOI20" s="925"/>
      <c r="EOJ20" s="925"/>
      <c r="EOK20" s="925"/>
      <c r="EOL20" s="925"/>
      <c r="EOM20" s="925"/>
      <c r="EON20" s="925"/>
      <c r="EOO20" s="925"/>
      <c r="EOP20" s="925"/>
      <c r="EOQ20" s="925"/>
      <c r="EOR20" s="925"/>
      <c r="EOS20" s="925"/>
      <c r="EOT20" s="925"/>
      <c r="EOU20" s="925"/>
      <c r="EOV20" s="925"/>
      <c r="EOW20" s="924"/>
      <c r="EOX20" s="925"/>
      <c r="EOY20" s="925"/>
      <c r="EOZ20" s="925"/>
      <c r="EPA20" s="925"/>
      <c r="EPB20" s="925"/>
      <c r="EPC20" s="925"/>
      <c r="EPD20" s="925"/>
      <c r="EPE20" s="925"/>
      <c r="EPF20" s="925"/>
      <c r="EPG20" s="925"/>
      <c r="EPH20" s="925"/>
      <c r="EPI20" s="925"/>
      <c r="EPJ20" s="925"/>
      <c r="EPK20" s="925"/>
      <c r="EPL20" s="925"/>
      <c r="EPM20" s="924"/>
      <c r="EPN20" s="925"/>
      <c r="EPO20" s="925"/>
      <c r="EPP20" s="925"/>
      <c r="EPQ20" s="925"/>
      <c r="EPR20" s="925"/>
      <c r="EPS20" s="925"/>
      <c r="EPT20" s="925"/>
      <c r="EPU20" s="925"/>
      <c r="EPV20" s="925"/>
      <c r="EPW20" s="925"/>
      <c r="EPX20" s="925"/>
      <c r="EPY20" s="925"/>
      <c r="EPZ20" s="925"/>
      <c r="EQA20" s="925"/>
      <c r="EQB20" s="925"/>
      <c r="EQC20" s="924"/>
      <c r="EQD20" s="925"/>
      <c r="EQE20" s="925"/>
      <c r="EQF20" s="925"/>
      <c r="EQG20" s="925"/>
      <c r="EQH20" s="925"/>
      <c r="EQI20" s="925"/>
      <c r="EQJ20" s="925"/>
      <c r="EQK20" s="925"/>
      <c r="EQL20" s="925"/>
      <c r="EQM20" s="925"/>
      <c r="EQN20" s="925"/>
      <c r="EQO20" s="925"/>
      <c r="EQP20" s="925"/>
      <c r="EQQ20" s="925"/>
      <c r="EQR20" s="925"/>
      <c r="EQS20" s="924"/>
      <c r="EQT20" s="925"/>
      <c r="EQU20" s="925"/>
      <c r="EQV20" s="925"/>
      <c r="EQW20" s="925"/>
      <c r="EQX20" s="925"/>
      <c r="EQY20" s="925"/>
      <c r="EQZ20" s="925"/>
      <c r="ERA20" s="925"/>
      <c r="ERB20" s="925"/>
      <c r="ERC20" s="925"/>
      <c r="ERD20" s="925"/>
      <c r="ERE20" s="925"/>
      <c r="ERF20" s="925"/>
      <c r="ERG20" s="925"/>
      <c r="ERH20" s="925"/>
      <c r="ERI20" s="924"/>
      <c r="ERJ20" s="925"/>
      <c r="ERK20" s="925"/>
      <c r="ERL20" s="925"/>
      <c r="ERM20" s="925"/>
      <c r="ERN20" s="925"/>
      <c r="ERO20" s="925"/>
      <c r="ERP20" s="925"/>
      <c r="ERQ20" s="925"/>
      <c r="ERR20" s="925"/>
      <c r="ERS20" s="925"/>
      <c r="ERT20" s="925"/>
      <c r="ERU20" s="925"/>
      <c r="ERV20" s="925"/>
      <c r="ERW20" s="925"/>
      <c r="ERX20" s="925"/>
      <c r="ERY20" s="924"/>
      <c r="ERZ20" s="925"/>
      <c r="ESA20" s="925"/>
      <c r="ESB20" s="925"/>
      <c r="ESC20" s="925"/>
      <c r="ESD20" s="925"/>
      <c r="ESE20" s="925"/>
      <c r="ESF20" s="925"/>
      <c r="ESG20" s="925"/>
      <c r="ESH20" s="925"/>
      <c r="ESI20" s="925"/>
      <c r="ESJ20" s="925"/>
      <c r="ESK20" s="925"/>
      <c r="ESL20" s="925"/>
      <c r="ESM20" s="925"/>
      <c r="ESN20" s="925"/>
      <c r="ESO20" s="924"/>
      <c r="ESP20" s="925"/>
      <c r="ESQ20" s="925"/>
      <c r="ESR20" s="925"/>
      <c r="ESS20" s="925"/>
      <c r="EST20" s="925"/>
      <c r="ESU20" s="925"/>
      <c r="ESV20" s="925"/>
      <c r="ESW20" s="925"/>
      <c r="ESX20" s="925"/>
      <c r="ESY20" s="925"/>
      <c r="ESZ20" s="925"/>
      <c r="ETA20" s="925"/>
      <c r="ETB20" s="925"/>
      <c r="ETC20" s="925"/>
      <c r="ETD20" s="925"/>
      <c r="ETE20" s="924"/>
      <c r="ETF20" s="925"/>
      <c r="ETG20" s="925"/>
      <c r="ETH20" s="925"/>
      <c r="ETI20" s="925"/>
      <c r="ETJ20" s="925"/>
      <c r="ETK20" s="925"/>
      <c r="ETL20" s="925"/>
      <c r="ETM20" s="925"/>
      <c r="ETN20" s="925"/>
      <c r="ETO20" s="925"/>
      <c r="ETP20" s="925"/>
      <c r="ETQ20" s="925"/>
      <c r="ETR20" s="925"/>
      <c r="ETS20" s="925"/>
      <c r="ETT20" s="925"/>
      <c r="ETU20" s="924"/>
      <c r="ETV20" s="925"/>
      <c r="ETW20" s="925"/>
      <c r="ETX20" s="925"/>
      <c r="ETY20" s="925"/>
      <c r="ETZ20" s="925"/>
      <c r="EUA20" s="925"/>
      <c r="EUB20" s="925"/>
      <c r="EUC20" s="925"/>
      <c r="EUD20" s="925"/>
      <c r="EUE20" s="925"/>
      <c r="EUF20" s="925"/>
      <c r="EUG20" s="925"/>
      <c r="EUH20" s="925"/>
      <c r="EUI20" s="925"/>
      <c r="EUJ20" s="925"/>
      <c r="EUK20" s="924"/>
      <c r="EUL20" s="925"/>
      <c r="EUM20" s="925"/>
      <c r="EUN20" s="925"/>
      <c r="EUO20" s="925"/>
      <c r="EUP20" s="925"/>
      <c r="EUQ20" s="925"/>
      <c r="EUR20" s="925"/>
      <c r="EUS20" s="925"/>
      <c r="EUT20" s="925"/>
      <c r="EUU20" s="925"/>
      <c r="EUV20" s="925"/>
      <c r="EUW20" s="925"/>
      <c r="EUX20" s="925"/>
      <c r="EUY20" s="925"/>
      <c r="EUZ20" s="925"/>
      <c r="EVA20" s="924"/>
      <c r="EVB20" s="925"/>
      <c r="EVC20" s="925"/>
      <c r="EVD20" s="925"/>
      <c r="EVE20" s="925"/>
      <c r="EVF20" s="925"/>
      <c r="EVG20" s="925"/>
      <c r="EVH20" s="925"/>
      <c r="EVI20" s="925"/>
      <c r="EVJ20" s="925"/>
      <c r="EVK20" s="925"/>
      <c r="EVL20" s="925"/>
      <c r="EVM20" s="925"/>
      <c r="EVN20" s="925"/>
      <c r="EVO20" s="925"/>
      <c r="EVP20" s="925"/>
      <c r="EVQ20" s="924"/>
      <c r="EVR20" s="925"/>
      <c r="EVS20" s="925"/>
      <c r="EVT20" s="925"/>
      <c r="EVU20" s="925"/>
      <c r="EVV20" s="925"/>
      <c r="EVW20" s="925"/>
      <c r="EVX20" s="925"/>
      <c r="EVY20" s="925"/>
      <c r="EVZ20" s="925"/>
      <c r="EWA20" s="925"/>
      <c r="EWB20" s="925"/>
      <c r="EWC20" s="925"/>
      <c r="EWD20" s="925"/>
      <c r="EWE20" s="925"/>
      <c r="EWF20" s="925"/>
      <c r="EWG20" s="924"/>
      <c r="EWH20" s="925"/>
      <c r="EWI20" s="925"/>
      <c r="EWJ20" s="925"/>
      <c r="EWK20" s="925"/>
      <c r="EWL20" s="925"/>
      <c r="EWM20" s="925"/>
      <c r="EWN20" s="925"/>
      <c r="EWO20" s="925"/>
      <c r="EWP20" s="925"/>
      <c r="EWQ20" s="925"/>
      <c r="EWR20" s="925"/>
      <c r="EWS20" s="925"/>
      <c r="EWT20" s="925"/>
      <c r="EWU20" s="925"/>
      <c r="EWV20" s="925"/>
      <c r="EWW20" s="924"/>
      <c r="EWX20" s="925"/>
      <c r="EWY20" s="925"/>
      <c r="EWZ20" s="925"/>
      <c r="EXA20" s="925"/>
      <c r="EXB20" s="925"/>
      <c r="EXC20" s="925"/>
      <c r="EXD20" s="925"/>
      <c r="EXE20" s="925"/>
      <c r="EXF20" s="925"/>
      <c r="EXG20" s="925"/>
      <c r="EXH20" s="925"/>
      <c r="EXI20" s="925"/>
      <c r="EXJ20" s="925"/>
      <c r="EXK20" s="925"/>
      <c r="EXL20" s="925"/>
      <c r="EXM20" s="924"/>
      <c r="EXN20" s="925"/>
      <c r="EXO20" s="925"/>
      <c r="EXP20" s="925"/>
      <c r="EXQ20" s="925"/>
      <c r="EXR20" s="925"/>
      <c r="EXS20" s="925"/>
      <c r="EXT20" s="925"/>
      <c r="EXU20" s="925"/>
      <c r="EXV20" s="925"/>
      <c r="EXW20" s="925"/>
      <c r="EXX20" s="925"/>
      <c r="EXY20" s="925"/>
      <c r="EXZ20" s="925"/>
      <c r="EYA20" s="925"/>
      <c r="EYB20" s="925"/>
      <c r="EYC20" s="924"/>
      <c r="EYD20" s="925"/>
      <c r="EYE20" s="925"/>
      <c r="EYF20" s="925"/>
      <c r="EYG20" s="925"/>
      <c r="EYH20" s="925"/>
      <c r="EYI20" s="925"/>
      <c r="EYJ20" s="925"/>
      <c r="EYK20" s="925"/>
      <c r="EYL20" s="925"/>
      <c r="EYM20" s="925"/>
      <c r="EYN20" s="925"/>
      <c r="EYO20" s="925"/>
      <c r="EYP20" s="925"/>
      <c r="EYQ20" s="925"/>
      <c r="EYR20" s="925"/>
      <c r="EYS20" s="924"/>
      <c r="EYT20" s="925"/>
      <c r="EYU20" s="925"/>
      <c r="EYV20" s="925"/>
      <c r="EYW20" s="925"/>
      <c r="EYX20" s="925"/>
      <c r="EYY20" s="925"/>
      <c r="EYZ20" s="925"/>
      <c r="EZA20" s="925"/>
      <c r="EZB20" s="925"/>
      <c r="EZC20" s="925"/>
      <c r="EZD20" s="925"/>
      <c r="EZE20" s="925"/>
      <c r="EZF20" s="925"/>
      <c r="EZG20" s="925"/>
      <c r="EZH20" s="925"/>
      <c r="EZI20" s="924"/>
      <c r="EZJ20" s="925"/>
      <c r="EZK20" s="925"/>
      <c r="EZL20" s="925"/>
      <c r="EZM20" s="925"/>
      <c r="EZN20" s="925"/>
      <c r="EZO20" s="925"/>
      <c r="EZP20" s="925"/>
      <c r="EZQ20" s="925"/>
      <c r="EZR20" s="925"/>
      <c r="EZS20" s="925"/>
      <c r="EZT20" s="925"/>
      <c r="EZU20" s="925"/>
      <c r="EZV20" s="925"/>
      <c r="EZW20" s="925"/>
      <c r="EZX20" s="925"/>
      <c r="EZY20" s="924"/>
      <c r="EZZ20" s="925"/>
      <c r="FAA20" s="925"/>
      <c r="FAB20" s="925"/>
      <c r="FAC20" s="925"/>
      <c r="FAD20" s="925"/>
      <c r="FAE20" s="925"/>
      <c r="FAF20" s="925"/>
      <c r="FAG20" s="925"/>
      <c r="FAH20" s="925"/>
      <c r="FAI20" s="925"/>
      <c r="FAJ20" s="925"/>
      <c r="FAK20" s="925"/>
      <c r="FAL20" s="925"/>
      <c r="FAM20" s="925"/>
      <c r="FAN20" s="925"/>
      <c r="FAO20" s="924"/>
      <c r="FAP20" s="925"/>
      <c r="FAQ20" s="925"/>
      <c r="FAR20" s="925"/>
      <c r="FAS20" s="925"/>
      <c r="FAT20" s="925"/>
      <c r="FAU20" s="925"/>
      <c r="FAV20" s="925"/>
      <c r="FAW20" s="925"/>
      <c r="FAX20" s="925"/>
      <c r="FAY20" s="925"/>
      <c r="FAZ20" s="925"/>
      <c r="FBA20" s="925"/>
      <c r="FBB20" s="925"/>
      <c r="FBC20" s="925"/>
      <c r="FBD20" s="925"/>
      <c r="FBE20" s="924"/>
      <c r="FBF20" s="925"/>
      <c r="FBG20" s="925"/>
      <c r="FBH20" s="925"/>
      <c r="FBI20" s="925"/>
      <c r="FBJ20" s="925"/>
      <c r="FBK20" s="925"/>
      <c r="FBL20" s="925"/>
      <c r="FBM20" s="925"/>
      <c r="FBN20" s="925"/>
      <c r="FBO20" s="925"/>
      <c r="FBP20" s="925"/>
      <c r="FBQ20" s="925"/>
      <c r="FBR20" s="925"/>
      <c r="FBS20" s="925"/>
      <c r="FBT20" s="925"/>
      <c r="FBU20" s="924"/>
      <c r="FBV20" s="925"/>
      <c r="FBW20" s="925"/>
      <c r="FBX20" s="925"/>
      <c r="FBY20" s="925"/>
      <c r="FBZ20" s="925"/>
      <c r="FCA20" s="925"/>
      <c r="FCB20" s="925"/>
      <c r="FCC20" s="925"/>
      <c r="FCD20" s="925"/>
      <c r="FCE20" s="925"/>
      <c r="FCF20" s="925"/>
      <c r="FCG20" s="925"/>
      <c r="FCH20" s="925"/>
      <c r="FCI20" s="925"/>
      <c r="FCJ20" s="925"/>
      <c r="FCK20" s="924"/>
      <c r="FCL20" s="925"/>
      <c r="FCM20" s="925"/>
      <c r="FCN20" s="925"/>
      <c r="FCO20" s="925"/>
      <c r="FCP20" s="925"/>
      <c r="FCQ20" s="925"/>
      <c r="FCR20" s="925"/>
      <c r="FCS20" s="925"/>
      <c r="FCT20" s="925"/>
      <c r="FCU20" s="925"/>
      <c r="FCV20" s="925"/>
      <c r="FCW20" s="925"/>
      <c r="FCX20" s="925"/>
      <c r="FCY20" s="925"/>
      <c r="FCZ20" s="925"/>
      <c r="FDA20" s="924"/>
      <c r="FDB20" s="925"/>
      <c r="FDC20" s="925"/>
      <c r="FDD20" s="925"/>
      <c r="FDE20" s="925"/>
      <c r="FDF20" s="925"/>
      <c r="FDG20" s="925"/>
      <c r="FDH20" s="925"/>
      <c r="FDI20" s="925"/>
      <c r="FDJ20" s="925"/>
      <c r="FDK20" s="925"/>
      <c r="FDL20" s="925"/>
      <c r="FDM20" s="925"/>
      <c r="FDN20" s="925"/>
      <c r="FDO20" s="925"/>
      <c r="FDP20" s="925"/>
      <c r="FDQ20" s="924"/>
      <c r="FDR20" s="925"/>
      <c r="FDS20" s="925"/>
      <c r="FDT20" s="925"/>
      <c r="FDU20" s="925"/>
      <c r="FDV20" s="925"/>
      <c r="FDW20" s="925"/>
      <c r="FDX20" s="925"/>
      <c r="FDY20" s="925"/>
      <c r="FDZ20" s="925"/>
      <c r="FEA20" s="925"/>
      <c r="FEB20" s="925"/>
      <c r="FEC20" s="925"/>
      <c r="FED20" s="925"/>
      <c r="FEE20" s="925"/>
      <c r="FEF20" s="925"/>
      <c r="FEG20" s="924"/>
      <c r="FEH20" s="925"/>
      <c r="FEI20" s="925"/>
      <c r="FEJ20" s="925"/>
      <c r="FEK20" s="925"/>
      <c r="FEL20" s="925"/>
      <c r="FEM20" s="925"/>
      <c r="FEN20" s="925"/>
      <c r="FEO20" s="925"/>
      <c r="FEP20" s="925"/>
      <c r="FEQ20" s="925"/>
      <c r="FER20" s="925"/>
      <c r="FES20" s="925"/>
      <c r="FET20" s="925"/>
      <c r="FEU20" s="925"/>
      <c r="FEV20" s="925"/>
      <c r="FEW20" s="924"/>
      <c r="FEX20" s="925"/>
      <c r="FEY20" s="925"/>
      <c r="FEZ20" s="925"/>
      <c r="FFA20" s="925"/>
      <c r="FFB20" s="925"/>
      <c r="FFC20" s="925"/>
      <c r="FFD20" s="925"/>
      <c r="FFE20" s="925"/>
      <c r="FFF20" s="925"/>
      <c r="FFG20" s="925"/>
      <c r="FFH20" s="925"/>
      <c r="FFI20" s="925"/>
      <c r="FFJ20" s="925"/>
      <c r="FFK20" s="925"/>
      <c r="FFL20" s="925"/>
      <c r="FFM20" s="924"/>
      <c r="FFN20" s="925"/>
      <c r="FFO20" s="925"/>
      <c r="FFP20" s="925"/>
      <c r="FFQ20" s="925"/>
      <c r="FFR20" s="925"/>
      <c r="FFS20" s="925"/>
      <c r="FFT20" s="925"/>
      <c r="FFU20" s="925"/>
      <c r="FFV20" s="925"/>
      <c r="FFW20" s="925"/>
      <c r="FFX20" s="925"/>
      <c r="FFY20" s="925"/>
      <c r="FFZ20" s="925"/>
      <c r="FGA20" s="925"/>
      <c r="FGB20" s="925"/>
      <c r="FGC20" s="924"/>
      <c r="FGD20" s="925"/>
      <c r="FGE20" s="925"/>
      <c r="FGF20" s="925"/>
      <c r="FGG20" s="925"/>
      <c r="FGH20" s="925"/>
      <c r="FGI20" s="925"/>
      <c r="FGJ20" s="925"/>
      <c r="FGK20" s="925"/>
      <c r="FGL20" s="925"/>
      <c r="FGM20" s="925"/>
      <c r="FGN20" s="925"/>
      <c r="FGO20" s="925"/>
      <c r="FGP20" s="925"/>
      <c r="FGQ20" s="925"/>
      <c r="FGR20" s="925"/>
      <c r="FGS20" s="924"/>
      <c r="FGT20" s="925"/>
      <c r="FGU20" s="925"/>
      <c r="FGV20" s="925"/>
      <c r="FGW20" s="925"/>
      <c r="FGX20" s="925"/>
      <c r="FGY20" s="925"/>
      <c r="FGZ20" s="925"/>
      <c r="FHA20" s="925"/>
      <c r="FHB20" s="925"/>
      <c r="FHC20" s="925"/>
      <c r="FHD20" s="925"/>
      <c r="FHE20" s="925"/>
      <c r="FHF20" s="925"/>
      <c r="FHG20" s="925"/>
      <c r="FHH20" s="925"/>
      <c r="FHI20" s="924"/>
      <c r="FHJ20" s="925"/>
      <c r="FHK20" s="925"/>
      <c r="FHL20" s="925"/>
      <c r="FHM20" s="925"/>
      <c r="FHN20" s="925"/>
      <c r="FHO20" s="925"/>
      <c r="FHP20" s="925"/>
      <c r="FHQ20" s="925"/>
      <c r="FHR20" s="925"/>
      <c r="FHS20" s="925"/>
      <c r="FHT20" s="925"/>
      <c r="FHU20" s="925"/>
      <c r="FHV20" s="925"/>
      <c r="FHW20" s="925"/>
      <c r="FHX20" s="925"/>
      <c r="FHY20" s="924"/>
      <c r="FHZ20" s="925"/>
      <c r="FIA20" s="925"/>
      <c r="FIB20" s="925"/>
      <c r="FIC20" s="925"/>
      <c r="FID20" s="925"/>
      <c r="FIE20" s="925"/>
      <c r="FIF20" s="925"/>
      <c r="FIG20" s="925"/>
      <c r="FIH20" s="925"/>
      <c r="FII20" s="925"/>
      <c r="FIJ20" s="925"/>
      <c r="FIK20" s="925"/>
      <c r="FIL20" s="925"/>
      <c r="FIM20" s="925"/>
      <c r="FIN20" s="925"/>
      <c r="FIO20" s="924"/>
      <c r="FIP20" s="925"/>
      <c r="FIQ20" s="925"/>
      <c r="FIR20" s="925"/>
      <c r="FIS20" s="925"/>
      <c r="FIT20" s="925"/>
      <c r="FIU20" s="925"/>
      <c r="FIV20" s="925"/>
      <c r="FIW20" s="925"/>
      <c r="FIX20" s="925"/>
      <c r="FIY20" s="925"/>
      <c r="FIZ20" s="925"/>
      <c r="FJA20" s="925"/>
      <c r="FJB20" s="925"/>
      <c r="FJC20" s="925"/>
      <c r="FJD20" s="925"/>
      <c r="FJE20" s="924"/>
      <c r="FJF20" s="925"/>
      <c r="FJG20" s="925"/>
      <c r="FJH20" s="925"/>
      <c r="FJI20" s="925"/>
      <c r="FJJ20" s="925"/>
      <c r="FJK20" s="925"/>
      <c r="FJL20" s="925"/>
      <c r="FJM20" s="925"/>
      <c r="FJN20" s="925"/>
      <c r="FJO20" s="925"/>
      <c r="FJP20" s="925"/>
      <c r="FJQ20" s="925"/>
      <c r="FJR20" s="925"/>
      <c r="FJS20" s="925"/>
      <c r="FJT20" s="925"/>
      <c r="FJU20" s="924"/>
      <c r="FJV20" s="925"/>
      <c r="FJW20" s="925"/>
      <c r="FJX20" s="925"/>
      <c r="FJY20" s="925"/>
      <c r="FJZ20" s="925"/>
      <c r="FKA20" s="925"/>
      <c r="FKB20" s="925"/>
      <c r="FKC20" s="925"/>
      <c r="FKD20" s="925"/>
      <c r="FKE20" s="925"/>
      <c r="FKF20" s="925"/>
      <c r="FKG20" s="925"/>
      <c r="FKH20" s="925"/>
      <c r="FKI20" s="925"/>
      <c r="FKJ20" s="925"/>
      <c r="FKK20" s="924"/>
      <c r="FKL20" s="925"/>
      <c r="FKM20" s="925"/>
      <c r="FKN20" s="925"/>
      <c r="FKO20" s="925"/>
      <c r="FKP20" s="925"/>
      <c r="FKQ20" s="925"/>
      <c r="FKR20" s="925"/>
      <c r="FKS20" s="925"/>
      <c r="FKT20" s="925"/>
      <c r="FKU20" s="925"/>
      <c r="FKV20" s="925"/>
      <c r="FKW20" s="925"/>
      <c r="FKX20" s="925"/>
      <c r="FKY20" s="925"/>
      <c r="FKZ20" s="925"/>
      <c r="FLA20" s="924"/>
      <c r="FLB20" s="925"/>
      <c r="FLC20" s="925"/>
      <c r="FLD20" s="925"/>
      <c r="FLE20" s="925"/>
      <c r="FLF20" s="925"/>
      <c r="FLG20" s="925"/>
      <c r="FLH20" s="925"/>
      <c r="FLI20" s="925"/>
      <c r="FLJ20" s="925"/>
      <c r="FLK20" s="925"/>
      <c r="FLL20" s="925"/>
      <c r="FLM20" s="925"/>
      <c r="FLN20" s="925"/>
      <c r="FLO20" s="925"/>
      <c r="FLP20" s="925"/>
      <c r="FLQ20" s="924"/>
      <c r="FLR20" s="925"/>
      <c r="FLS20" s="925"/>
      <c r="FLT20" s="925"/>
      <c r="FLU20" s="925"/>
      <c r="FLV20" s="925"/>
      <c r="FLW20" s="925"/>
      <c r="FLX20" s="925"/>
      <c r="FLY20" s="925"/>
      <c r="FLZ20" s="925"/>
      <c r="FMA20" s="925"/>
      <c r="FMB20" s="925"/>
      <c r="FMC20" s="925"/>
      <c r="FMD20" s="925"/>
      <c r="FME20" s="925"/>
      <c r="FMF20" s="925"/>
      <c r="FMG20" s="924"/>
      <c r="FMH20" s="925"/>
      <c r="FMI20" s="925"/>
      <c r="FMJ20" s="925"/>
      <c r="FMK20" s="925"/>
      <c r="FML20" s="925"/>
      <c r="FMM20" s="925"/>
      <c r="FMN20" s="925"/>
      <c r="FMO20" s="925"/>
      <c r="FMP20" s="925"/>
      <c r="FMQ20" s="925"/>
      <c r="FMR20" s="925"/>
      <c r="FMS20" s="925"/>
      <c r="FMT20" s="925"/>
      <c r="FMU20" s="925"/>
      <c r="FMV20" s="925"/>
      <c r="FMW20" s="924"/>
      <c r="FMX20" s="925"/>
      <c r="FMY20" s="925"/>
      <c r="FMZ20" s="925"/>
      <c r="FNA20" s="925"/>
      <c r="FNB20" s="925"/>
      <c r="FNC20" s="925"/>
      <c r="FND20" s="925"/>
      <c r="FNE20" s="925"/>
      <c r="FNF20" s="925"/>
      <c r="FNG20" s="925"/>
      <c r="FNH20" s="925"/>
      <c r="FNI20" s="925"/>
      <c r="FNJ20" s="925"/>
      <c r="FNK20" s="925"/>
      <c r="FNL20" s="925"/>
      <c r="FNM20" s="924"/>
      <c r="FNN20" s="925"/>
      <c r="FNO20" s="925"/>
      <c r="FNP20" s="925"/>
      <c r="FNQ20" s="925"/>
      <c r="FNR20" s="925"/>
      <c r="FNS20" s="925"/>
      <c r="FNT20" s="925"/>
      <c r="FNU20" s="925"/>
      <c r="FNV20" s="925"/>
      <c r="FNW20" s="925"/>
      <c r="FNX20" s="925"/>
      <c r="FNY20" s="925"/>
      <c r="FNZ20" s="925"/>
      <c r="FOA20" s="925"/>
      <c r="FOB20" s="925"/>
      <c r="FOC20" s="924"/>
      <c r="FOD20" s="925"/>
      <c r="FOE20" s="925"/>
      <c r="FOF20" s="925"/>
      <c r="FOG20" s="925"/>
      <c r="FOH20" s="925"/>
      <c r="FOI20" s="925"/>
      <c r="FOJ20" s="925"/>
      <c r="FOK20" s="925"/>
      <c r="FOL20" s="925"/>
      <c r="FOM20" s="925"/>
      <c r="FON20" s="925"/>
      <c r="FOO20" s="925"/>
      <c r="FOP20" s="925"/>
      <c r="FOQ20" s="925"/>
      <c r="FOR20" s="925"/>
      <c r="FOS20" s="924"/>
      <c r="FOT20" s="925"/>
      <c r="FOU20" s="925"/>
      <c r="FOV20" s="925"/>
      <c r="FOW20" s="925"/>
      <c r="FOX20" s="925"/>
      <c r="FOY20" s="925"/>
      <c r="FOZ20" s="925"/>
      <c r="FPA20" s="925"/>
      <c r="FPB20" s="925"/>
      <c r="FPC20" s="925"/>
      <c r="FPD20" s="925"/>
      <c r="FPE20" s="925"/>
      <c r="FPF20" s="925"/>
      <c r="FPG20" s="925"/>
      <c r="FPH20" s="925"/>
      <c r="FPI20" s="924"/>
      <c r="FPJ20" s="925"/>
      <c r="FPK20" s="925"/>
      <c r="FPL20" s="925"/>
      <c r="FPM20" s="925"/>
      <c r="FPN20" s="925"/>
      <c r="FPO20" s="925"/>
      <c r="FPP20" s="925"/>
      <c r="FPQ20" s="925"/>
      <c r="FPR20" s="925"/>
      <c r="FPS20" s="925"/>
      <c r="FPT20" s="925"/>
      <c r="FPU20" s="925"/>
      <c r="FPV20" s="925"/>
      <c r="FPW20" s="925"/>
      <c r="FPX20" s="925"/>
      <c r="FPY20" s="924"/>
      <c r="FPZ20" s="925"/>
      <c r="FQA20" s="925"/>
      <c r="FQB20" s="925"/>
      <c r="FQC20" s="925"/>
      <c r="FQD20" s="925"/>
      <c r="FQE20" s="925"/>
      <c r="FQF20" s="925"/>
      <c r="FQG20" s="925"/>
      <c r="FQH20" s="925"/>
      <c r="FQI20" s="925"/>
      <c r="FQJ20" s="925"/>
      <c r="FQK20" s="925"/>
      <c r="FQL20" s="925"/>
      <c r="FQM20" s="925"/>
      <c r="FQN20" s="925"/>
      <c r="FQO20" s="924"/>
      <c r="FQP20" s="925"/>
      <c r="FQQ20" s="925"/>
      <c r="FQR20" s="925"/>
      <c r="FQS20" s="925"/>
      <c r="FQT20" s="925"/>
      <c r="FQU20" s="925"/>
      <c r="FQV20" s="925"/>
      <c r="FQW20" s="925"/>
      <c r="FQX20" s="925"/>
      <c r="FQY20" s="925"/>
      <c r="FQZ20" s="925"/>
      <c r="FRA20" s="925"/>
      <c r="FRB20" s="925"/>
      <c r="FRC20" s="925"/>
      <c r="FRD20" s="925"/>
      <c r="FRE20" s="924"/>
      <c r="FRF20" s="925"/>
      <c r="FRG20" s="925"/>
      <c r="FRH20" s="925"/>
      <c r="FRI20" s="925"/>
      <c r="FRJ20" s="925"/>
      <c r="FRK20" s="925"/>
      <c r="FRL20" s="925"/>
      <c r="FRM20" s="925"/>
      <c r="FRN20" s="925"/>
      <c r="FRO20" s="925"/>
      <c r="FRP20" s="925"/>
      <c r="FRQ20" s="925"/>
      <c r="FRR20" s="925"/>
      <c r="FRS20" s="925"/>
      <c r="FRT20" s="925"/>
      <c r="FRU20" s="924"/>
      <c r="FRV20" s="925"/>
      <c r="FRW20" s="925"/>
      <c r="FRX20" s="925"/>
      <c r="FRY20" s="925"/>
      <c r="FRZ20" s="925"/>
      <c r="FSA20" s="925"/>
      <c r="FSB20" s="925"/>
      <c r="FSC20" s="925"/>
      <c r="FSD20" s="925"/>
      <c r="FSE20" s="925"/>
      <c r="FSF20" s="925"/>
      <c r="FSG20" s="925"/>
      <c r="FSH20" s="925"/>
      <c r="FSI20" s="925"/>
      <c r="FSJ20" s="925"/>
      <c r="FSK20" s="924"/>
      <c r="FSL20" s="925"/>
      <c r="FSM20" s="925"/>
      <c r="FSN20" s="925"/>
      <c r="FSO20" s="925"/>
      <c r="FSP20" s="925"/>
      <c r="FSQ20" s="925"/>
      <c r="FSR20" s="925"/>
      <c r="FSS20" s="925"/>
      <c r="FST20" s="925"/>
      <c r="FSU20" s="925"/>
      <c r="FSV20" s="925"/>
      <c r="FSW20" s="925"/>
      <c r="FSX20" s="925"/>
      <c r="FSY20" s="925"/>
      <c r="FSZ20" s="925"/>
      <c r="FTA20" s="924"/>
      <c r="FTB20" s="925"/>
      <c r="FTC20" s="925"/>
      <c r="FTD20" s="925"/>
      <c r="FTE20" s="925"/>
      <c r="FTF20" s="925"/>
      <c r="FTG20" s="925"/>
      <c r="FTH20" s="925"/>
      <c r="FTI20" s="925"/>
      <c r="FTJ20" s="925"/>
      <c r="FTK20" s="925"/>
      <c r="FTL20" s="925"/>
      <c r="FTM20" s="925"/>
      <c r="FTN20" s="925"/>
      <c r="FTO20" s="925"/>
      <c r="FTP20" s="925"/>
      <c r="FTQ20" s="924"/>
      <c r="FTR20" s="925"/>
      <c r="FTS20" s="925"/>
      <c r="FTT20" s="925"/>
      <c r="FTU20" s="925"/>
      <c r="FTV20" s="925"/>
      <c r="FTW20" s="925"/>
      <c r="FTX20" s="925"/>
      <c r="FTY20" s="925"/>
      <c r="FTZ20" s="925"/>
      <c r="FUA20" s="925"/>
      <c r="FUB20" s="925"/>
      <c r="FUC20" s="925"/>
      <c r="FUD20" s="925"/>
      <c r="FUE20" s="925"/>
      <c r="FUF20" s="925"/>
      <c r="FUG20" s="924"/>
      <c r="FUH20" s="925"/>
      <c r="FUI20" s="925"/>
      <c r="FUJ20" s="925"/>
      <c r="FUK20" s="925"/>
      <c r="FUL20" s="925"/>
      <c r="FUM20" s="925"/>
      <c r="FUN20" s="925"/>
      <c r="FUO20" s="925"/>
      <c r="FUP20" s="925"/>
      <c r="FUQ20" s="925"/>
      <c r="FUR20" s="925"/>
      <c r="FUS20" s="925"/>
      <c r="FUT20" s="925"/>
      <c r="FUU20" s="925"/>
      <c r="FUV20" s="925"/>
      <c r="FUW20" s="924"/>
      <c r="FUX20" s="925"/>
      <c r="FUY20" s="925"/>
      <c r="FUZ20" s="925"/>
      <c r="FVA20" s="925"/>
      <c r="FVB20" s="925"/>
      <c r="FVC20" s="925"/>
      <c r="FVD20" s="925"/>
      <c r="FVE20" s="925"/>
      <c r="FVF20" s="925"/>
      <c r="FVG20" s="925"/>
      <c r="FVH20" s="925"/>
      <c r="FVI20" s="925"/>
      <c r="FVJ20" s="925"/>
      <c r="FVK20" s="925"/>
      <c r="FVL20" s="925"/>
      <c r="FVM20" s="924"/>
      <c r="FVN20" s="925"/>
      <c r="FVO20" s="925"/>
      <c r="FVP20" s="925"/>
      <c r="FVQ20" s="925"/>
      <c r="FVR20" s="925"/>
      <c r="FVS20" s="925"/>
      <c r="FVT20" s="925"/>
      <c r="FVU20" s="925"/>
      <c r="FVV20" s="925"/>
      <c r="FVW20" s="925"/>
      <c r="FVX20" s="925"/>
      <c r="FVY20" s="925"/>
      <c r="FVZ20" s="925"/>
      <c r="FWA20" s="925"/>
      <c r="FWB20" s="925"/>
      <c r="FWC20" s="924"/>
      <c r="FWD20" s="925"/>
      <c r="FWE20" s="925"/>
      <c r="FWF20" s="925"/>
      <c r="FWG20" s="925"/>
      <c r="FWH20" s="925"/>
      <c r="FWI20" s="925"/>
      <c r="FWJ20" s="925"/>
      <c r="FWK20" s="925"/>
      <c r="FWL20" s="925"/>
      <c r="FWM20" s="925"/>
      <c r="FWN20" s="925"/>
      <c r="FWO20" s="925"/>
      <c r="FWP20" s="925"/>
      <c r="FWQ20" s="925"/>
      <c r="FWR20" s="925"/>
      <c r="FWS20" s="924"/>
      <c r="FWT20" s="925"/>
      <c r="FWU20" s="925"/>
      <c r="FWV20" s="925"/>
      <c r="FWW20" s="925"/>
      <c r="FWX20" s="925"/>
      <c r="FWY20" s="925"/>
      <c r="FWZ20" s="925"/>
      <c r="FXA20" s="925"/>
      <c r="FXB20" s="925"/>
      <c r="FXC20" s="925"/>
      <c r="FXD20" s="925"/>
      <c r="FXE20" s="925"/>
      <c r="FXF20" s="925"/>
      <c r="FXG20" s="925"/>
      <c r="FXH20" s="925"/>
      <c r="FXI20" s="924"/>
      <c r="FXJ20" s="925"/>
      <c r="FXK20" s="925"/>
      <c r="FXL20" s="925"/>
      <c r="FXM20" s="925"/>
      <c r="FXN20" s="925"/>
      <c r="FXO20" s="925"/>
      <c r="FXP20" s="925"/>
      <c r="FXQ20" s="925"/>
      <c r="FXR20" s="925"/>
      <c r="FXS20" s="925"/>
      <c r="FXT20" s="925"/>
      <c r="FXU20" s="925"/>
      <c r="FXV20" s="925"/>
      <c r="FXW20" s="925"/>
      <c r="FXX20" s="925"/>
      <c r="FXY20" s="924"/>
      <c r="FXZ20" s="925"/>
      <c r="FYA20" s="925"/>
      <c r="FYB20" s="925"/>
      <c r="FYC20" s="925"/>
      <c r="FYD20" s="925"/>
      <c r="FYE20" s="925"/>
      <c r="FYF20" s="925"/>
      <c r="FYG20" s="925"/>
      <c r="FYH20" s="925"/>
      <c r="FYI20" s="925"/>
      <c r="FYJ20" s="925"/>
      <c r="FYK20" s="925"/>
      <c r="FYL20" s="925"/>
      <c r="FYM20" s="925"/>
      <c r="FYN20" s="925"/>
      <c r="FYO20" s="924"/>
      <c r="FYP20" s="925"/>
      <c r="FYQ20" s="925"/>
      <c r="FYR20" s="925"/>
      <c r="FYS20" s="925"/>
      <c r="FYT20" s="925"/>
      <c r="FYU20" s="925"/>
      <c r="FYV20" s="925"/>
      <c r="FYW20" s="925"/>
      <c r="FYX20" s="925"/>
      <c r="FYY20" s="925"/>
      <c r="FYZ20" s="925"/>
      <c r="FZA20" s="925"/>
      <c r="FZB20" s="925"/>
      <c r="FZC20" s="925"/>
      <c r="FZD20" s="925"/>
      <c r="FZE20" s="924"/>
      <c r="FZF20" s="925"/>
      <c r="FZG20" s="925"/>
      <c r="FZH20" s="925"/>
      <c r="FZI20" s="925"/>
      <c r="FZJ20" s="925"/>
      <c r="FZK20" s="925"/>
      <c r="FZL20" s="925"/>
      <c r="FZM20" s="925"/>
      <c r="FZN20" s="925"/>
      <c r="FZO20" s="925"/>
      <c r="FZP20" s="925"/>
      <c r="FZQ20" s="925"/>
      <c r="FZR20" s="925"/>
      <c r="FZS20" s="925"/>
      <c r="FZT20" s="925"/>
      <c r="FZU20" s="924"/>
      <c r="FZV20" s="925"/>
      <c r="FZW20" s="925"/>
      <c r="FZX20" s="925"/>
      <c r="FZY20" s="925"/>
      <c r="FZZ20" s="925"/>
      <c r="GAA20" s="925"/>
      <c r="GAB20" s="925"/>
      <c r="GAC20" s="925"/>
      <c r="GAD20" s="925"/>
      <c r="GAE20" s="925"/>
      <c r="GAF20" s="925"/>
      <c r="GAG20" s="925"/>
      <c r="GAH20" s="925"/>
      <c r="GAI20" s="925"/>
      <c r="GAJ20" s="925"/>
      <c r="GAK20" s="924"/>
      <c r="GAL20" s="925"/>
      <c r="GAM20" s="925"/>
      <c r="GAN20" s="925"/>
      <c r="GAO20" s="925"/>
      <c r="GAP20" s="925"/>
      <c r="GAQ20" s="925"/>
      <c r="GAR20" s="925"/>
      <c r="GAS20" s="925"/>
      <c r="GAT20" s="925"/>
      <c r="GAU20" s="925"/>
      <c r="GAV20" s="925"/>
      <c r="GAW20" s="925"/>
      <c r="GAX20" s="925"/>
      <c r="GAY20" s="925"/>
      <c r="GAZ20" s="925"/>
      <c r="GBA20" s="924"/>
      <c r="GBB20" s="925"/>
      <c r="GBC20" s="925"/>
      <c r="GBD20" s="925"/>
      <c r="GBE20" s="925"/>
      <c r="GBF20" s="925"/>
      <c r="GBG20" s="925"/>
      <c r="GBH20" s="925"/>
      <c r="GBI20" s="925"/>
      <c r="GBJ20" s="925"/>
      <c r="GBK20" s="925"/>
      <c r="GBL20" s="925"/>
      <c r="GBM20" s="925"/>
      <c r="GBN20" s="925"/>
      <c r="GBO20" s="925"/>
      <c r="GBP20" s="925"/>
      <c r="GBQ20" s="924"/>
      <c r="GBR20" s="925"/>
      <c r="GBS20" s="925"/>
      <c r="GBT20" s="925"/>
      <c r="GBU20" s="925"/>
      <c r="GBV20" s="925"/>
      <c r="GBW20" s="925"/>
      <c r="GBX20" s="925"/>
      <c r="GBY20" s="925"/>
      <c r="GBZ20" s="925"/>
      <c r="GCA20" s="925"/>
      <c r="GCB20" s="925"/>
      <c r="GCC20" s="925"/>
      <c r="GCD20" s="925"/>
      <c r="GCE20" s="925"/>
      <c r="GCF20" s="925"/>
      <c r="GCG20" s="924"/>
      <c r="GCH20" s="925"/>
      <c r="GCI20" s="925"/>
      <c r="GCJ20" s="925"/>
      <c r="GCK20" s="925"/>
      <c r="GCL20" s="925"/>
      <c r="GCM20" s="925"/>
      <c r="GCN20" s="925"/>
      <c r="GCO20" s="925"/>
      <c r="GCP20" s="925"/>
      <c r="GCQ20" s="925"/>
      <c r="GCR20" s="925"/>
      <c r="GCS20" s="925"/>
      <c r="GCT20" s="925"/>
      <c r="GCU20" s="925"/>
      <c r="GCV20" s="925"/>
      <c r="GCW20" s="924"/>
      <c r="GCX20" s="925"/>
      <c r="GCY20" s="925"/>
      <c r="GCZ20" s="925"/>
      <c r="GDA20" s="925"/>
      <c r="GDB20" s="925"/>
      <c r="GDC20" s="925"/>
      <c r="GDD20" s="925"/>
      <c r="GDE20" s="925"/>
      <c r="GDF20" s="925"/>
      <c r="GDG20" s="925"/>
      <c r="GDH20" s="925"/>
      <c r="GDI20" s="925"/>
      <c r="GDJ20" s="925"/>
      <c r="GDK20" s="925"/>
      <c r="GDL20" s="925"/>
      <c r="GDM20" s="924"/>
      <c r="GDN20" s="925"/>
      <c r="GDO20" s="925"/>
      <c r="GDP20" s="925"/>
      <c r="GDQ20" s="925"/>
      <c r="GDR20" s="925"/>
      <c r="GDS20" s="925"/>
      <c r="GDT20" s="925"/>
      <c r="GDU20" s="925"/>
      <c r="GDV20" s="925"/>
      <c r="GDW20" s="925"/>
      <c r="GDX20" s="925"/>
      <c r="GDY20" s="925"/>
      <c r="GDZ20" s="925"/>
      <c r="GEA20" s="925"/>
      <c r="GEB20" s="925"/>
      <c r="GEC20" s="924"/>
      <c r="GED20" s="925"/>
      <c r="GEE20" s="925"/>
      <c r="GEF20" s="925"/>
      <c r="GEG20" s="925"/>
      <c r="GEH20" s="925"/>
      <c r="GEI20" s="925"/>
      <c r="GEJ20" s="925"/>
      <c r="GEK20" s="925"/>
      <c r="GEL20" s="925"/>
      <c r="GEM20" s="925"/>
      <c r="GEN20" s="925"/>
      <c r="GEO20" s="925"/>
      <c r="GEP20" s="925"/>
      <c r="GEQ20" s="925"/>
      <c r="GER20" s="925"/>
      <c r="GES20" s="924"/>
      <c r="GET20" s="925"/>
      <c r="GEU20" s="925"/>
      <c r="GEV20" s="925"/>
      <c r="GEW20" s="925"/>
      <c r="GEX20" s="925"/>
      <c r="GEY20" s="925"/>
      <c r="GEZ20" s="925"/>
      <c r="GFA20" s="925"/>
      <c r="GFB20" s="925"/>
      <c r="GFC20" s="925"/>
      <c r="GFD20" s="925"/>
      <c r="GFE20" s="925"/>
      <c r="GFF20" s="925"/>
      <c r="GFG20" s="925"/>
      <c r="GFH20" s="925"/>
      <c r="GFI20" s="924"/>
      <c r="GFJ20" s="925"/>
      <c r="GFK20" s="925"/>
      <c r="GFL20" s="925"/>
      <c r="GFM20" s="925"/>
      <c r="GFN20" s="925"/>
      <c r="GFO20" s="925"/>
      <c r="GFP20" s="925"/>
      <c r="GFQ20" s="925"/>
      <c r="GFR20" s="925"/>
      <c r="GFS20" s="925"/>
      <c r="GFT20" s="925"/>
      <c r="GFU20" s="925"/>
      <c r="GFV20" s="925"/>
      <c r="GFW20" s="925"/>
      <c r="GFX20" s="925"/>
      <c r="GFY20" s="924"/>
      <c r="GFZ20" s="925"/>
      <c r="GGA20" s="925"/>
      <c r="GGB20" s="925"/>
      <c r="GGC20" s="925"/>
      <c r="GGD20" s="925"/>
      <c r="GGE20" s="925"/>
      <c r="GGF20" s="925"/>
      <c r="GGG20" s="925"/>
      <c r="GGH20" s="925"/>
      <c r="GGI20" s="925"/>
      <c r="GGJ20" s="925"/>
      <c r="GGK20" s="925"/>
      <c r="GGL20" s="925"/>
      <c r="GGM20" s="925"/>
      <c r="GGN20" s="925"/>
      <c r="GGO20" s="924"/>
      <c r="GGP20" s="925"/>
      <c r="GGQ20" s="925"/>
      <c r="GGR20" s="925"/>
      <c r="GGS20" s="925"/>
      <c r="GGT20" s="925"/>
      <c r="GGU20" s="925"/>
      <c r="GGV20" s="925"/>
      <c r="GGW20" s="925"/>
      <c r="GGX20" s="925"/>
      <c r="GGY20" s="925"/>
      <c r="GGZ20" s="925"/>
      <c r="GHA20" s="925"/>
      <c r="GHB20" s="925"/>
      <c r="GHC20" s="925"/>
      <c r="GHD20" s="925"/>
      <c r="GHE20" s="924"/>
      <c r="GHF20" s="925"/>
      <c r="GHG20" s="925"/>
      <c r="GHH20" s="925"/>
      <c r="GHI20" s="925"/>
      <c r="GHJ20" s="925"/>
      <c r="GHK20" s="925"/>
      <c r="GHL20" s="925"/>
      <c r="GHM20" s="925"/>
      <c r="GHN20" s="925"/>
      <c r="GHO20" s="925"/>
      <c r="GHP20" s="925"/>
      <c r="GHQ20" s="925"/>
      <c r="GHR20" s="925"/>
      <c r="GHS20" s="925"/>
      <c r="GHT20" s="925"/>
      <c r="GHU20" s="924"/>
      <c r="GHV20" s="925"/>
      <c r="GHW20" s="925"/>
      <c r="GHX20" s="925"/>
      <c r="GHY20" s="925"/>
      <c r="GHZ20" s="925"/>
      <c r="GIA20" s="925"/>
      <c r="GIB20" s="925"/>
      <c r="GIC20" s="925"/>
      <c r="GID20" s="925"/>
      <c r="GIE20" s="925"/>
      <c r="GIF20" s="925"/>
      <c r="GIG20" s="925"/>
      <c r="GIH20" s="925"/>
      <c r="GII20" s="925"/>
      <c r="GIJ20" s="925"/>
      <c r="GIK20" s="924"/>
      <c r="GIL20" s="925"/>
      <c r="GIM20" s="925"/>
      <c r="GIN20" s="925"/>
      <c r="GIO20" s="925"/>
      <c r="GIP20" s="925"/>
      <c r="GIQ20" s="925"/>
      <c r="GIR20" s="925"/>
      <c r="GIS20" s="925"/>
      <c r="GIT20" s="925"/>
      <c r="GIU20" s="925"/>
      <c r="GIV20" s="925"/>
      <c r="GIW20" s="925"/>
      <c r="GIX20" s="925"/>
      <c r="GIY20" s="925"/>
      <c r="GIZ20" s="925"/>
      <c r="GJA20" s="924"/>
      <c r="GJB20" s="925"/>
      <c r="GJC20" s="925"/>
      <c r="GJD20" s="925"/>
      <c r="GJE20" s="925"/>
      <c r="GJF20" s="925"/>
      <c r="GJG20" s="925"/>
      <c r="GJH20" s="925"/>
      <c r="GJI20" s="925"/>
      <c r="GJJ20" s="925"/>
      <c r="GJK20" s="925"/>
      <c r="GJL20" s="925"/>
      <c r="GJM20" s="925"/>
      <c r="GJN20" s="925"/>
      <c r="GJO20" s="925"/>
      <c r="GJP20" s="925"/>
      <c r="GJQ20" s="924"/>
      <c r="GJR20" s="925"/>
      <c r="GJS20" s="925"/>
      <c r="GJT20" s="925"/>
      <c r="GJU20" s="925"/>
      <c r="GJV20" s="925"/>
      <c r="GJW20" s="925"/>
      <c r="GJX20" s="925"/>
      <c r="GJY20" s="925"/>
      <c r="GJZ20" s="925"/>
      <c r="GKA20" s="925"/>
      <c r="GKB20" s="925"/>
      <c r="GKC20" s="925"/>
      <c r="GKD20" s="925"/>
      <c r="GKE20" s="925"/>
      <c r="GKF20" s="925"/>
      <c r="GKG20" s="924"/>
      <c r="GKH20" s="925"/>
      <c r="GKI20" s="925"/>
      <c r="GKJ20" s="925"/>
      <c r="GKK20" s="925"/>
      <c r="GKL20" s="925"/>
      <c r="GKM20" s="925"/>
      <c r="GKN20" s="925"/>
      <c r="GKO20" s="925"/>
      <c r="GKP20" s="925"/>
      <c r="GKQ20" s="925"/>
      <c r="GKR20" s="925"/>
      <c r="GKS20" s="925"/>
      <c r="GKT20" s="925"/>
      <c r="GKU20" s="925"/>
      <c r="GKV20" s="925"/>
      <c r="GKW20" s="924"/>
      <c r="GKX20" s="925"/>
      <c r="GKY20" s="925"/>
      <c r="GKZ20" s="925"/>
      <c r="GLA20" s="925"/>
      <c r="GLB20" s="925"/>
      <c r="GLC20" s="925"/>
      <c r="GLD20" s="925"/>
      <c r="GLE20" s="925"/>
      <c r="GLF20" s="925"/>
      <c r="GLG20" s="925"/>
      <c r="GLH20" s="925"/>
      <c r="GLI20" s="925"/>
      <c r="GLJ20" s="925"/>
      <c r="GLK20" s="925"/>
      <c r="GLL20" s="925"/>
      <c r="GLM20" s="924"/>
      <c r="GLN20" s="925"/>
      <c r="GLO20" s="925"/>
      <c r="GLP20" s="925"/>
      <c r="GLQ20" s="925"/>
      <c r="GLR20" s="925"/>
      <c r="GLS20" s="925"/>
      <c r="GLT20" s="925"/>
      <c r="GLU20" s="925"/>
      <c r="GLV20" s="925"/>
      <c r="GLW20" s="925"/>
      <c r="GLX20" s="925"/>
      <c r="GLY20" s="925"/>
      <c r="GLZ20" s="925"/>
      <c r="GMA20" s="925"/>
      <c r="GMB20" s="925"/>
      <c r="GMC20" s="924"/>
      <c r="GMD20" s="925"/>
      <c r="GME20" s="925"/>
      <c r="GMF20" s="925"/>
      <c r="GMG20" s="925"/>
      <c r="GMH20" s="925"/>
      <c r="GMI20" s="925"/>
      <c r="GMJ20" s="925"/>
      <c r="GMK20" s="925"/>
      <c r="GML20" s="925"/>
      <c r="GMM20" s="925"/>
      <c r="GMN20" s="925"/>
      <c r="GMO20" s="925"/>
      <c r="GMP20" s="925"/>
      <c r="GMQ20" s="925"/>
      <c r="GMR20" s="925"/>
      <c r="GMS20" s="924"/>
      <c r="GMT20" s="925"/>
      <c r="GMU20" s="925"/>
      <c r="GMV20" s="925"/>
      <c r="GMW20" s="925"/>
      <c r="GMX20" s="925"/>
      <c r="GMY20" s="925"/>
      <c r="GMZ20" s="925"/>
      <c r="GNA20" s="925"/>
      <c r="GNB20" s="925"/>
      <c r="GNC20" s="925"/>
      <c r="GND20" s="925"/>
      <c r="GNE20" s="925"/>
      <c r="GNF20" s="925"/>
      <c r="GNG20" s="925"/>
      <c r="GNH20" s="925"/>
      <c r="GNI20" s="924"/>
      <c r="GNJ20" s="925"/>
      <c r="GNK20" s="925"/>
      <c r="GNL20" s="925"/>
      <c r="GNM20" s="925"/>
      <c r="GNN20" s="925"/>
      <c r="GNO20" s="925"/>
      <c r="GNP20" s="925"/>
      <c r="GNQ20" s="925"/>
      <c r="GNR20" s="925"/>
      <c r="GNS20" s="925"/>
      <c r="GNT20" s="925"/>
      <c r="GNU20" s="925"/>
      <c r="GNV20" s="925"/>
      <c r="GNW20" s="925"/>
      <c r="GNX20" s="925"/>
      <c r="GNY20" s="924"/>
      <c r="GNZ20" s="925"/>
      <c r="GOA20" s="925"/>
      <c r="GOB20" s="925"/>
      <c r="GOC20" s="925"/>
      <c r="GOD20" s="925"/>
      <c r="GOE20" s="925"/>
      <c r="GOF20" s="925"/>
      <c r="GOG20" s="925"/>
      <c r="GOH20" s="925"/>
      <c r="GOI20" s="925"/>
      <c r="GOJ20" s="925"/>
      <c r="GOK20" s="925"/>
      <c r="GOL20" s="925"/>
      <c r="GOM20" s="925"/>
      <c r="GON20" s="925"/>
      <c r="GOO20" s="924"/>
      <c r="GOP20" s="925"/>
      <c r="GOQ20" s="925"/>
      <c r="GOR20" s="925"/>
      <c r="GOS20" s="925"/>
      <c r="GOT20" s="925"/>
      <c r="GOU20" s="925"/>
      <c r="GOV20" s="925"/>
      <c r="GOW20" s="925"/>
      <c r="GOX20" s="925"/>
      <c r="GOY20" s="925"/>
      <c r="GOZ20" s="925"/>
      <c r="GPA20" s="925"/>
      <c r="GPB20" s="925"/>
      <c r="GPC20" s="925"/>
      <c r="GPD20" s="925"/>
      <c r="GPE20" s="924"/>
      <c r="GPF20" s="925"/>
      <c r="GPG20" s="925"/>
      <c r="GPH20" s="925"/>
      <c r="GPI20" s="925"/>
      <c r="GPJ20" s="925"/>
      <c r="GPK20" s="925"/>
      <c r="GPL20" s="925"/>
      <c r="GPM20" s="925"/>
      <c r="GPN20" s="925"/>
      <c r="GPO20" s="925"/>
      <c r="GPP20" s="925"/>
      <c r="GPQ20" s="925"/>
      <c r="GPR20" s="925"/>
      <c r="GPS20" s="925"/>
      <c r="GPT20" s="925"/>
      <c r="GPU20" s="924"/>
      <c r="GPV20" s="925"/>
      <c r="GPW20" s="925"/>
      <c r="GPX20" s="925"/>
      <c r="GPY20" s="925"/>
      <c r="GPZ20" s="925"/>
      <c r="GQA20" s="925"/>
      <c r="GQB20" s="925"/>
      <c r="GQC20" s="925"/>
      <c r="GQD20" s="925"/>
      <c r="GQE20" s="925"/>
      <c r="GQF20" s="925"/>
      <c r="GQG20" s="925"/>
      <c r="GQH20" s="925"/>
      <c r="GQI20" s="925"/>
      <c r="GQJ20" s="925"/>
      <c r="GQK20" s="924"/>
      <c r="GQL20" s="925"/>
      <c r="GQM20" s="925"/>
      <c r="GQN20" s="925"/>
      <c r="GQO20" s="925"/>
      <c r="GQP20" s="925"/>
      <c r="GQQ20" s="925"/>
      <c r="GQR20" s="925"/>
      <c r="GQS20" s="925"/>
      <c r="GQT20" s="925"/>
      <c r="GQU20" s="925"/>
      <c r="GQV20" s="925"/>
      <c r="GQW20" s="925"/>
      <c r="GQX20" s="925"/>
      <c r="GQY20" s="925"/>
      <c r="GQZ20" s="925"/>
      <c r="GRA20" s="924"/>
      <c r="GRB20" s="925"/>
      <c r="GRC20" s="925"/>
      <c r="GRD20" s="925"/>
      <c r="GRE20" s="925"/>
      <c r="GRF20" s="925"/>
      <c r="GRG20" s="925"/>
      <c r="GRH20" s="925"/>
      <c r="GRI20" s="925"/>
      <c r="GRJ20" s="925"/>
      <c r="GRK20" s="925"/>
      <c r="GRL20" s="925"/>
      <c r="GRM20" s="925"/>
      <c r="GRN20" s="925"/>
      <c r="GRO20" s="925"/>
      <c r="GRP20" s="925"/>
      <c r="GRQ20" s="924"/>
      <c r="GRR20" s="925"/>
      <c r="GRS20" s="925"/>
      <c r="GRT20" s="925"/>
      <c r="GRU20" s="925"/>
      <c r="GRV20" s="925"/>
      <c r="GRW20" s="925"/>
      <c r="GRX20" s="925"/>
      <c r="GRY20" s="925"/>
      <c r="GRZ20" s="925"/>
      <c r="GSA20" s="925"/>
      <c r="GSB20" s="925"/>
      <c r="GSC20" s="925"/>
      <c r="GSD20" s="925"/>
      <c r="GSE20" s="925"/>
      <c r="GSF20" s="925"/>
      <c r="GSG20" s="924"/>
      <c r="GSH20" s="925"/>
      <c r="GSI20" s="925"/>
      <c r="GSJ20" s="925"/>
      <c r="GSK20" s="925"/>
      <c r="GSL20" s="925"/>
      <c r="GSM20" s="925"/>
      <c r="GSN20" s="925"/>
      <c r="GSO20" s="925"/>
      <c r="GSP20" s="925"/>
      <c r="GSQ20" s="925"/>
      <c r="GSR20" s="925"/>
      <c r="GSS20" s="925"/>
      <c r="GST20" s="925"/>
      <c r="GSU20" s="925"/>
      <c r="GSV20" s="925"/>
      <c r="GSW20" s="924"/>
      <c r="GSX20" s="925"/>
      <c r="GSY20" s="925"/>
      <c r="GSZ20" s="925"/>
      <c r="GTA20" s="925"/>
      <c r="GTB20" s="925"/>
      <c r="GTC20" s="925"/>
      <c r="GTD20" s="925"/>
      <c r="GTE20" s="925"/>
      <c r="GTF20" s="925"/>
      <c r="GTG20" s="925"/>
      <c r="GTH20" s="925"/>
      <c r="GTI20" s="925"/>
      <c r="GTJ20" s="925"/>
      <c r="GTK20" s="925"/>
      <c r="GTL20" s="925"/>
      <c r="GTM20" s="924"/>
      <c r="GTN20" s="925"/>
      <c r="GTO20" s="925"/>
      <c r="GTP20" s="925"/>
      <c r="GTQ20" s="925"/>
      <c r="GTR20" s="925"/>
      <c r="GTS20" s="925"/>
      <c r="GTT20" s="925"/>
      <c r="GTU20" s="925"/>
      <c r="GTV20" s="925"/>
      <c r="GTW20" s="925"/>
      <c r="GTX20" s="925"/>
      <c r="GTY20" s="925"/>
      <c r="GTZ20" s="925"/>
      <c r="GUA20" s="925"/>
      <c r="GUB20" s="925"/>
      <c r="GUC20" s="924"/>
      <c r="GUD20" s="925"/>
      <c r="GUE20" s="925"/>
      <c r="GUF20" s="925"/>
      <c r="GUG20" s="925"/>
      <c r="GUH20" s="925"/>
      <c r="GUI20" s="925"/>
      <c r="GUJ20" s="925"/>
      <c r="GUK20" s="925"/>
      <c r="GUL20" s="925"/>
      <c r="GUM20" s="925"/>
      <c r="GUN20" s="925"/>
      <c r="GUO20" s="925"/>
      <c r="GUP20" s="925"/>
      <c r="GUQ20" s="925"/>
      <c r="GUR20" s="925"/>
      <c r="GUS20" s="924"/>
      <c r="GUT20" s="925"/>
      <c r="GUU20" s="925"/>
      <c r="GUV20" s="925"/>
      <c r="GUW20" s="925"/>
      <c r="GUX20" s="925"/>
      <c r="GUY20" s="925"/>
      <c r="GUZ20" s="925"/>
      <c r="GVA20" s="925"/>
      <c r="GVB20" s="925"/>
      <c r="GVC20" s="925"/>
      <c r="GVD20" s="925"/>
      <c r="GVE20" s="925"/>
      <c r="GVF20" s="925"/>
      <c r="GVG20" s="925"/>
      <c r="GVH20" s="925"/>
      <c r="GVI20" s="924"/>
      <c r="GVJ20" s="925"/>
      <c r="GVK20" s="925"/>
      <c r="GVL20" s="925"/>
      <c r="GVM20" s="925"/>
      <c r="GVN20" s="925"/>
      <c r="GVO20" s="925"/>
      <c r="GVP20" s="925"/>
      <c r="GVQ20" s="925"/>
      <c r="GVR20" s="925"/>
      <c r="GVS20" s="925"/>
      <c r="GVT20" s="925"/>
      <c r="GVU20" s="925"/>
      <c r="GVV20" s="925"/>
      <c r="GVW20" s="925"/>
      <c r="GVX20" s="925"/>
      <c r="GVY20" s="924"/>
      <c r="GVZ20" s="925"/>
      <c r="GWA20" s="925"/>
      <c r="GWB20" s="925"/>
      <c r="GWC20" s="925"/>
      <c r="GWD20" s="925"/>
      <c r="GWE20" s="925"/>
      <c r="GWF20" s="925"/>
      <c r="GWG20" s="925"/>
      <c r="GWH20" s="925"/>
      <c r="GWI20" s="925"/>
      <c r="GWJ20" s="925"/>
      <c r="GWK20" s="925"/>
      <c r="GWL20" s="925"/>
      <c r="GWM20" s="925"/>
      <c r="GWN20" s="925"/>
      <c r="GWO20" s="924"/>
      <c r="GWP20" s="925"/>
      <c r="GWQ20" s="925"/>
      <c r="GWR20" s="925"/>
      <c r="GWS20" s="925"/>
      <c r="GWT20" s="925"/>
      <c r="GWU20" s="925"/>
      <c r="GWV20" s="925"/>
      <c r="GWW20" s="925"/>
      <c r="GWX20" s="925"/>
      <c r="GWY20" s="925"/>
      <c r="GWZ20" s="925"/>
      <c r="GXA20" s="925"/>
      <c r="GXB20" s="925"/>
      <c r="GXC20" s="925"/>
      <c r="GXD20" s="925"/>
      <c r="GXE20" s="924"/>
      <c r="GXF20" s="925"/>
      <c r="GXG20" s="925"/>
      <c r="GXH20" s="925"/>
      <c r="GXI20" s="925"/>
      <c r="GXJ20" s="925"/>
      <c r="GXK20" s="925"/>
      <c r="GXL20" s="925"/>
      <c r="GXM20" s="925"/>
      <c r="GXN20" s="925"/>
      <c r="GXO20" s="925"/>
      <c r="GXP20" s="925"/>
      <c r="GXQ20" s="925"/>
      <c r="GXR20" s="925"/>
      <c r="GXS20" s="925"/>
      <c r="GXT20" s="925"/>
      <c r="GXU20" s="924"/>
      <c r="GXV20" s="925"/>
      <c r="GXW20" s="925"/>
      <c r="GXX20" s="925"/>
      <c r="GXY20" s="925"/>
      <c r="GXZ20" s="925"/>
      <c r="GYA20" s="925"/>
      <c r="GYB20" s="925"/>
      <c r="GYC20" s="925"/>
      <c r="GYD20" s="925"/>
      <c r="GYE20" s="925"/>
      <c r="GYF20" s="925"/>
      <c r="GYG20" s="925"/>
      <c r="GYH20" s="925"/>
      <c r="GYI20" s="925"/>
      <c r="GYJ20" s="925"/>
      <c r="GYK20" s="924"/>
      <c r="GYL20" s="925"/>
      <c r="GYM20" s="925"/>
      <c r="GYN20" s="925"/>
      <c r="GYO20" s="925"/>
      <c r="GYP20" s="925"/>
      <c r="GYQ20" s="925"/>
      <c r="GYR20" s="925"/>
      <c r="GYS20" s="925"/>
      <c r="GYT20" s="925"/>
      <c r="GYU20" s="925"/>
      <c r="GYV20" s="925"/>
      <c r="GYW20" s="925"/>
      <c r="GYX20" s="925"/>
      <c r="GYY20" s="925"/>
      <c r="GYZ20" s="925"/>
      <c r="GZA20" s="924"/>
      <c r="GZB20" s="925"/>
      <c r="GZC20" s="925"/>
      <c r="GZD20" s="925"/>
      <c r="GZE20" s="925"/>
      <c r="GZF20" s="925"/>
      <c r="GZG20" s="925"/>
      <c r="GZH20" s="925"/>
      <c r="GZI20" s="925"/>
      <c r="GZJ20" s="925"/>
      <c r="GZK20" s="925"/>
      <c r="GZL20" s="925"/>
      <c r="GZM20" s="925"/>
      <c r="GZN20" s="925"/>
      <c r="GZO20" s="925"/>
      <c r="GZP20" s="925"/>
      <c r="GZQ20" s="924"/>
      <c r="GZR20" s="925"/>
      <c r="GZS20" s="925"/>
      <c r="GZT20" s="925"/>
      <c r="GZU20" s="925"/>
      <c r="GZV20" s="925"/>
      <c r="GZW20" s="925"/>
      <c r="GZX20" s="925"/>
      <c r="GZY20" s="925"/>
      <c r="GZZ20" s="925"/>
      <c r="HAA20" s="925"/>
      <c r="HAB20" s="925"/>
      <c r="HAC20" s="925"/>
      <c r="HAD20" s="925"/>
      <c r="HAE20" s="925"/>
      <c r="HAF20" s="925"/>
      <c r="HAG20" s="924"/>
      <c r="HAH20" s="925"/>
      <c r="HAI20" s="925"/>
      <c r="HAJ20" s="925"/>
      <c r="HAK20" s="925"/>
      <c r="HAL20" s="925"/>
      <c r="HAM20" s="925"/>
      <c r="HAN20" s="925"/>
      <c r="HAO20" s="925"/>
      <c r="HAP20" s="925"/>
      <c r="HAQ20" s="925"/>
      <c r="HAR20" s="925"/>
      <c r="HAS20" s="925"/>
      <c r="HAT20" s="925"/>
      <c r="HAU20" s="925"/>
      <c r="HAV20" s="925"/>
      <c r="HAW20" s="924"/>
      <c r="HAX20" s="925"/>
      <c r="HAY20" s="925"/>
      <c r="HAZ20" s="925"/>
      <c r="HBA20" s="925"/>
      <c r="HBB20" s="925"/>
      <c r="HBC20" s="925"/>
      <c r="HBD20" s="925"/>
      <c r="HBE20" s="925"/>
      <c r="HBF20" s="925"/>
      <c r="HBG20" s="925"/>
      <c r="HBH20" s="925"/>
      <c r="HBI20" s="925"/>
      <c r="HBJ20" s="925"/>
      <c r="HBK20" s="925"/>
      <c r="HBL20" s="925"/>
      <c r="HBM20" s="924"/>
      <c r="HBN20" s="925"/>
      <c r="HBO20" s="925"/>
      <c r="HBP20" s="925"/>
      <c r="HBQ20" s="925"/>
      <c r="HBR20" s="925"/>
      <c r="HBS20" s="925"/>
      <c r="HBT20" s="925"/>
      <c r="HBU20" s="925"/>
      <c r="HBV20" s="925"/>
      <c r="HBW20" s="925"/>
      <c r="HBX20" s="925"/>
      <c r="HBY20" s="925"/>
      <c r="HBZ20" s="925"/>
      <c r="HCA20" s="925"/>
      <c r="HCB20" s="925"/>
      <c r="HCC20" s="924"/>
      <c r="HCD20" s="925"/>
      <c r="HCE20" s="925"/>
      <c r="HCF20" s="925"/>
      <c r="HCG20" s="925"/>
      <c r="HCH20" s="925"/>
      <c r="HCI20" s="925"/>
      <c r="HCJ20" s="925"/>
      <c r="HCK20" s="925"/>
      <c r="HCL20" s="925"/>
      <c r="HCM20" s="925"/>
      <c r="HCN20" s="925"/>
      <c r="HCO20" s="925"/>
      <c r="HCP20" s="925"/>
      <c r="HCQ20" s="925"/>
      <c r="HCR20" s="925"/>
      <c r="HCS20" s="924"/>
      <c r="HCT20" s="925"/>
      <c r="HCU20" s="925"/>
      <c r="HCV20" s="925"/>
      <c r="HCW20" s="925"/>
      <c r="HCX20" s="925"/>
      <c r="HCY20" s="925"/>
      <c r="HCZ20" s="925"/>
      <c r="HDA20" s="925"/>
      <c r="HDB20" s="925"/>
      <c r="HDC20" s="925"/>
      <c r="HDD20" s="925"/>
      <c r="HDE20" s="925"/>
      <c r="HDF20" s="925"/>
      <c r="HDG20" s="925"/>
      <c r="HDH20" s="925"/>
      <c r="HDI20" s="924"/>
      <c r="HDJ20" s="925"/>
      <c r="HDK20" s="925"/>
      <c r="HDL20" s="925"/>
      <c r="HDM20" s="925"/>
      <c r="HDN20" s="925"/>
      <c r="HDO20" s="925"/>
      <c r="HDP20" s="925"/>
      <c r="HDQ20" s="925"/>
      <c r="HDR20" s="925"/>
      <c r="HDS20" s="925"/>
      <c r="HDT20" s="925"/>
      <c r="HDU20" s="925"/>
      <c r="HDV20" s="925"/>
      <c r="HDW20" s="925"/>
      <c r="HDX20" s="925"/>
      <c r="HDY20" s="924"/>
      <c r="HDZ20" s="925"/>
      <c r="HEA20" s="925"/>
      <c r="HEB20" s="925"/>
      <c r="HEC20" s="925"/>
      <c r="HED20" s="925"/>
      <c r="HEE20" s="925"/>
      <c r="HEF20" s="925"/>
      <c r="HEG20" s="925"/>
      <c r="HEH20" s="925"/>
      <c r="HEI20" s="925"/>
      <c r="HEJ20" s="925"/>
      <c r="HEK20" s="925"/>
      <c r="HEL20" s="925"/>
      <c r="HEM20" s="925"/>
      <c r="HEN20" s="925"/>
      <c r="HEO20" s="924"/>
      <c r="HEP20" s="925"/>
      <c r="HEQ20" s="925"/>
      <c r="HER20" s="925"/>
      <c r="HES20" s="925"/>
      <c r="HET20" s="925"/>
      <c r="HEU20" s="925"/>
      <c r="HEV20" s="925"/>
      <c r="HEW20" s="925"/>
      <c r="HEX20" s="925"/>
      <c r="HEY20" s="925"/>
      <c r="HEZ20" s="925"/>
      <c r="HFA20" s="925"/>
      <c r="HFB20" s="925"/>
      <c r="HFC20" s="925"/>
      <c r="HFD20" s="925"/>
      <c r="HFE20" s="924"/>
      <c r="HFF20" s="925"/>
      <c r="HFG20" s="925"/>
      <c r="HFH20" s="925"/>
      <c r="HFI20" s="925"/>
      <c r="HFJ20" s="925"/>
      <c r="HFK20" s="925"/>
      <c r="HFL20" s="925"/>
      <c r="HFM20" s="925"/>
      <c r="HFN20" s="925"/>
      <c r="HFO20" s="925"/>
      <c r="HFP20" s="925"/>
      <c r="HFQ20" s="925"/>
      <c r="HFR20" s="925"/>
      <c r="HFS20" s="925"/>
      <c r="HFT20" s="925"/>
      <c r="HFU20" s="924"/>
      <c r="HFV20" s="925"/>
      <c r="HFW20" s="925"/>
      <c r="HFX20" s="925"/>
      <c r="HFY20" s="925"/>
      <c r="HFZ20" s="925"/>
      <c r="HGA20" s="925"/>
      <c r="HGB20" s="925"/>
      <c r="HGC20" s="925"/>
      <c r="HGD20" s="925"/>
      <c r="HGE20" s="925"/>
      <c r="HGF20" s="925"/>
      <c r="HGG20" s="925"/>
      <c r="HGH20" s="925"/>
      <c r="HGI20" s="925"/>
      <c r="HGJ20" s="925"/>
      <c r="HGK20" s="924"/>
      <c r="HGL20" s="925"/>
      <c r="HGM20" s="925"/>
      <c r="HGN20" s="925"/>
      <c r="HGO20" s="925"/>
      <c r="HGP20" s="925"/>
      <c r="HGQ20" s="925"/>
      <c r="HGR20" s="925"/>
      <c r="HGS20" s="925"/>
      <c r="HGT20" s="925"/>
      <c r="HGU20" s="925"/>
      <c r="HGV20" s="925"/>
      <c r="HGW20" s="925"/>
      <c r="HGX20" s="925"/>
      <c r="HGY20" s="925"/>
      <c r="HGZ20" s="925"/>
      <c r="HHA20" s="924"/>
      <c r="HHB20" s="925"/>
      <c r="HHC20" s="925"/>
      <c r="HHD20" s="925"/>
      <c r="HHE20" s="925"/>
      <c r="HHF20" s="925"/>
      <c r="HHG20" s="925"/>
      <c r="HHH20" s="925"/>
      <c r="HHI20" s="925"/>
      <c r="HHJ20" s="925"/>
      <c r="HHK20" s="925"/>
      <c r="HHL20" s="925"/>
      <c r="HHM20" s="925"/>
      <c r="HHN20" s="925"/>
      <c r="HHO20" s="925"/>
      <c r="HHP20" s="925"/>
      <c r="HHQ20" s="924"/>
      <c r="HHR20" s="925"/>
      <c r="HHS20" s="925"/>
      <c r="HHT20" s="925"/>
      <c r="HHU20" s="925"/>
      <c r="HHV20" s="925"/>
      <c r="HHW20" s="925"/>
      <c r="HHX20" s="925"/>
      <c r="HHY20" s="925"/>
      <c r="HHZ20" s="925"/>
      <c r="HIA20" s="925"/>
      <c r="HIB20" s="925"/>
      <c r="HIC20" s="925"/>
      <c r="HID20" s="925"/>
      <c r="HIE20" s="925"/>
      <c r="HIF20" s="925"/>
      <c r="HIG20" s="924"/>
      <c r="HIH20" s="925"/>
      <c r="HII20" s="925"/>
      <c r="HIJ20" s="925"/>
      <c r="HIK20" s="925"/>
      <c r="HIL20" s="925"/>
      <c r="HIM20" s="925"/>
      <c r="HIN20" s="925"/>
      <c r="HIO20" s="925"/>
      <c r="HIP20" s="925"/>
      <c r="HIQ20" s="925"/>
      <c r="HIR20" s="925"/>
      <c r="HIS20" s="925"/>
      <c r="HIT20" s="925"/>
      <c r="HIU20" s="925"/>
      <c r="HIV20" s="925"/>
      <c r="HIW20" s="924"/>
      <c r="HIX20" s="925"/>
      <c r="HIY20" s="925"/>
      <c r="HIZ20" s="925"/>
      <c r="HJA20" s="925"/>
      <c r="HJB20" s="925"/>
      <c r="HJC20" s="925"/>
      <c r="HJD20" s="925"/>
      <c r="HJE20" s="925"/>
      <c r="HJF20" s="925"/>
      <c r="HJG20" s="925"/>
      <c r="HJH20" s="925"/>
      <c r="HJI20" s="925"/>
      <c r="HJJ20" s="925"/>
      <c r="HJK20" s="925"/>
      <c r="HJL20" s="925"/>
      <c r="HJM20" s="924"/>
      <c r="HJN20" s="925"/>
      <c r="HJO20" s="925"/>
      <c r="HJP20" s="925"/>
      <c r="HJQ20" s="925"/>
      <c r="HJR20" s="925"/>
      <c r="HJS20" s="925"/>
      <c r="HJT20" s="925"/>
      <c r="HJU20" s="925"/>
      <c r="HJV20" s="925"/>
      <c r="HJW20" s="925"/>
      <c r="HJX20" s="925"/>
      <c r="HJY20" s="925"/>
      <c r="HJZ20" s="925"/>
      <c r="HKA20" s="925"/>
      <c r="HKB20" s="925"/>
      <c r="HKC20" s="924"/>
      <c r="HKD20" s="925"/>
      <c r="HKE20" s="925"/>
      <c r="HKF20" s="925"/>
      <c r="HKG20" s="925"/>
      <c r="HKH20" s="925"/>
      <c r="HKI20" s="925"/>
      <c r="HKJ20" s="925"/>
      <c r="HKK20" s="925"/>
      <c r="HKL20" s="925"/>
      <c r="HKM20" s="925"/>
      <c r="HKN20" s="925"/>
      <c r="HKO20" s="925"/>
      <c r="HKP20" s="925"/>
      <c r="HKQ20" s="925"/>
      <c r="HKR20" s="925"/>
      <c r="HKS20" s="924"/>
      <c r="HKT20" s="925"/>
      <c r="HKU20" s="925"/>
      <c r="HKV20" s="925"/>
      <c r="HKW20" s="925"/>
      <c r="HKX20" s="925"/>
      <c r="HKY20" s="925"/>
      <c r="HKZ20" s="925"/>
      <c r="HLA20" s="925"/>
      <c r="HLB20" s="925"/>
      <c r="HLC20" s="925"/>
      <c r="HLD20" s="925"/>
      <c r="HLE20" s="925"/>
      <c r="HLF20" s="925"/>
      <c r="HLG20" s="925"/>
      <c r="HLH20" s="925"/>
      <c r="HLI20" s="924"/>
      <c r="HLJ20" s="925"/>
      <c r="HLK20" s="925"/>
      <c r="HLL20" s="925"/>
      <c r="HLM20" s="925"/>
      <c r="HLN20" s="925"/>
      <c r="HLO20" s="925"/>
      <c r="HLP20" s="925"/>
      <c r="HLQ20" s="925"/>
      <c r="HLR20" s="925"/>
      <c r="HLS20" s="925"/>
      <c r="HLT20" s="925"/>
      <c r="HLU20" s="925"/>
      <c r="HLV20" s="925"/>
      <c r="HLW20" s="925"/>
      <c r="HLX20" s="925"/>
      <c r="HLY20" s="924"/>
      <c r="HLZ20" s="925"/>
      <c r="HMA20" s="925"/>
      <c r="HMB20" s="925"/>
      <c r="HMC20" s="925"/>
      <c r="HMD20" s="925"/>
      <c r="HME20" s="925"/>
      <c r="HMF20" s="925"/>
      <c r="HMG20" s="925"/>
      <c r="HMH20" s="925"/>
      <c r="HMI20" s="925"/>
      <c r="HMJ20" s="925"/>
      <c r="HMK20" s="925"/>
      <c r="HML20" s="925"/>
      <c r="HMM20" s="925"/>
      <c r="HMN20" s="925"/>
      <c r="HMO20" s="924"/>
      <c r="HMP20" s="925"/>
      <c r="HMQ20" s="925"/>
      <c r="HMR20" s="925"/>
      <c r="HMS20" s="925"/>
      <c r="HMT20" s="925"/>
      <c r="HMU20" s="925"/>
      <c r="HMV20" s="925"/>
      <c r="HMW20" s="925"/>
      <c r="HMX20" s="925"/>
      <c r="HMY20" s="925"/>
      <c r="HMZ20" s="925"/>
      <c r="HNA20" s="925"/>
      <c r="HNB20" s="925"/>
      <c r="HNC20" s="925"/>
      <c r="HND20" s="925"/>
      <c r="HNE20" s="924"/>
      <c r="HNF20" s="925"/>
      <c r="HNG20" s="925"/>
      <c r="HNH20" s="925"/>
      <c r="HNI20" s="925"/>
      <c r="HNJ20" s="925"/>
      <c r="HNK20" s="925"/>
      <c r="HNL20" s="925"/>
      <c r="HNM20" s="925"/>
      <c r="HNN20" s="925"/>
      <c r="HNO20" s="925"/>
      <c r="HNP20" s="925"/>
      <c r="HNQ20" s="925"/>
      <c r="HNR20" s="925"/>
      <c r="HNS20" s="925"/>
      <c r="HNT20" s="925"/>
      <c r="HNU20" s="924"/>
      <c r="HNV20" s="925"/>
      <c r="HNW20" s="925"/>
      <c r="HNX20" s="925"/>
      <c r="HNY20" s="925"/>
      <c r="HNZ20" s="925"/>
      <c r="HOA20" s="925"/>
      <c r="HOB20" s="925"/>
      <c r="HOC20" s="925"/>
      <c r="HOD20" s="925"/>
      <c r="HOE20" s="925"/>
      <c r="HOF20" s="925"/>
      <c r="HOG20" s="925"/>
      <c r="HOH20" s="925"/>
      <c r="HOI20" s="925"/>
      <c r="HOJ20" s="925"/>
      <c r="HOK20" s="924"/>
      <c r="HOL20" s="925"/>
      <c r="HOM20" s="925"/>
      <c r="HON20" s="925"/>
      <c r="HOO20" s="925"/>
      <c r="HOP20" s="925"/>
      <c r="HOQ20" s="925"/>
      <c r="HOR20" s="925"/>
      <c r="HOS20" s="925"/>
      <c r="HOT20" s="925"/>
      <c r="HOU20" s="925"/>
      <c r="HOV20" s="925"/>
      <c r="HOW20" s="925"/>
      <c r="HOX20" s="925"/>
      <c r="HOY20" s="925"/>
      <c r="HOZ20" s="925"/>
      <c r="HPA20" s="924"/>
      <c r="HPB20" s="925"/>
      <c r="HPC20" s="925"/>
      <c r="HPD20" s="925"/>
      <c r="HPE20" s="925"/>
      <c r="HPF20" s="925"/>
      <c r="HPG20" s="925"/>
      <c r="HPH20" s="925"/>
      <c r="HPI20" s="925"/>
      <c r="HPJ20" s="925"/>
      <c r="HPK20" s="925"/>
      <c r="HPL20" s="925"/>
      <c r="HPM20" s="925"/>
      <c r="HPN20" s="925"/>
      <c r="HPO20" s="925"/>
      <c r="HPP20" s="925"/>
      <c r="HPQ20" s="924"/>
      <c r="HPR20" s="925"/>
      <c r="HPS20" s="925"/>
      <c r="HPT20" s="925"/>
      <c r="HPU20" s="925"/>
      <c r="HPV20" s="925"/>
      <c r="HPW20" s="925"/>
      <c r="HPX20" s="925"/>
      <c r="HPY20" s="925"/>
      <c r="HPZ20" s="925"/>
      <c r="HQA20" s="925"/>
      <c r="HQB20" s="925"/>
      <c r="HQC20" s="925"/>
      <c r="HQD20" s="925"/>
      <c r="HQE20" s="925"/>
      <c r="HQF20" s="925"/>
      <c r="HQG20" s="924"/>
      <c r="HQH20" s="925"/>
      <c r="HQI20" s="925"/>
      <c r="HQJ20" s="925"/>
      <c r="HQK20" s="925"/>
      <c r="HQL20" s="925"/>
      <c r="HQM20" s="925"/>
      <c r="HQN20" s="925"/>
      <c r="HQO20" s="925"/>
      <c r="HQP20" s="925"/>
      <c r="HQQ20" s="925"/>
      <c r="HQR20" s="925"/>
      <c r="HQS20" s="925"/>
      <c r="HQT20" s="925"/>
      <c r="HQU20" s="925"/>
      <c r="HQV20" s="925"/>
      <c r="HQW20" s="924"/>
      <c r="HQX20" s="925"/>
      <c r="HQY20" s="925"/>
      <c r="HQZ20" s="925"/>
      <c r="HRA20" s="925"/>
      <c r="HRB20" s="925"/>
      <c r="HRC20" s="925"/>
      <c r="HRD20" s="925"/>
      <c r="HRE20" s="925"/>
      <c r="HRF20" s="925"/>
      <c r="HRG20" s="925"/>
      <c r="HRH20" s="925"/>
      <c r="HRI20" s="925"/>
      <c r="HRJ20" s="925"/>
      <c r="HRK20" s="925"/>
      <c r="HRL20" s="925"/>
      <c r="HRM20" s="924"/>
      <c r="HRN20" s="925"/>
      <c r="HRO20" s="925"/>
      <c r="HRP20" s="925"/>
      <c r="HRQ20" s="925"/>
      <c r="HRR20" s="925"/>
      <c r="HRS20" s="925"/>
      <c r="HRT20" s="925"/>
      <c r="HRU20" s="925"/>
      <c r="HRV20" s="925"/>
      <c r="HRW20" s="925"/>
      <c r="HRX20" s="925"/>
      <c r="HRY20" s="925"/>
      <c r="HRZ20" s="925"/>
      <c r="HSA20" s="925"/>
      <c r="HSB20" s="925"/>
      <c r="HSC20" s="924"/>
      <c r="HSD20" s="925"/>
      <c r="HSE20" s="925"/>
      <c r="HSF20" s="925"/>
      <c r="HSG20" s="925"/>
      <c r="HSH20" s="925"/>
      <c r="HSI20" s="925"/>
      <c r="HSJ20" s="925"/>
      <c r="HSK20" s="925"/>
      <c r="HSL20" s="925"/>
      <c r="HSM20" s="925"/>
      <c r="HSN20" s="925"/>
      <c r="HSO20" s="925"/>
      <c r="HSP20" s="925"/>
      <c r="HSQ20" s="925"/>
      <c r="HSR20" s="925"/>
      <c r="HSS20" s="924"/>
      <c r="HST20" s="925"/>
      <c r="HSU20" s="925"/>
      <c r="HSV20" s="925"/>
      <c r="HSW20" s="925"/>
      <c r="HSX20" s="925"/>
      <c r="HSY20" s="925"/>
      <c r="HSZ20" s="925"/>
      <c r="HTA20" s="925"/>
      <c r="HTB20" s="925"/>
      <c r="HTC20" s="925"/>
      <c r="HTD20" s="925"/>
      <c r="HTE20" s="925"/>
      <c r="HTF20" s="925"/>
      <c r="HTG20" s="925"/>
      <c r="HTH20" s="925"/>
      <c r="HTI20" s="924"/>
      <c r="HTJ20" s="925"/>
      <c r="HTK20" s="925"/>
      <c r="HTL20" s="925"/>
      <c r="HTM20" s="925"/>
      <c r="HTN20" s="925"/>
      <c r="HTO20" s="925"/>
      <c r="HTP20" s="925"/>
      <c r="HTQ20" s="925"/>
      <c r="HTR20" s="925"/>
      <c r="HTS20" s="925"/>
      <c r="HTT20" s="925"/>
      <c r="HTU20" s="925"/>
      <c r="HTV20" s="925"/>
      <c r="HTW20" s="925"/>
      <c r="HTX20" s="925"/>
      <c r="HTY20" s="924"/>
      <c r="HTZ20" s="925"/>
      <c r="HUA20" s="925"/>
      <c r="HUB20" s="925"/>
      <c r="HUC20" s="925"/>
      <c r="HUD20" s="925"/>
      <c r="HUE20" s="925"/>
      <c r="HUF20" s="925"/>
      <c r="HUG20" s="925"/>
      <c r="HUH20" s="925"/>
      <c r="HUI20" s="925"/>
      <c r="HUJ20" s="925"/>
      <c r="HUK20" s="925"/>
      <c r="HUL20" s="925"/>
      <c r="HUM20" s="925"/>
      <c r="HUN20" s="925"/>
      <c r="HUO20" s="924"/>
      <c r="HUP20" s="925"/>
      <c r="HUQ20" s="925"/>
      <c r="HUR20" s="925"/>
      <c r="HUS20" s="925"/>
      <c r="HUT20" s="925"/>
      <c r="HUU20" s="925"/>
      <c r="HUV20" s="925"/>
      <c r="HUW20" s="925"/>
      <c r="HUX20" s="925"/>
      <c r="HUY20" s="925"/>
      <c r="HUZ20" s="925"/>
      <c r="HVA20" s="925"/>
      <c r="HVB20" s="925"/>
      <c r="HVC20" s="925"/>
      <c r="HVD20" s="925"/>
      <c r="HVE20" s="924"/>
      <c r="HVF20" s="925"/>
      <c r="HVG20" s="925"/>
      <c r="HVH20" s="925"/>
      <c r="HVI20" s="925"/>
      <c r="HVJ20" s="925"/>
      <c r="HVK20" s="925"/>
      <c r="HVL20" s="925"/>
      <c r="HVM20" s="925"/>
      <c r="HVN20" s="925"/>
      <c r="HVO20" s="925"/>
      <c r="HVP20" s="925"/>
      <c r="HVQ20" s="925"/>
      <c r="HVR20" s="925"/>
      <c r="HVS20" s="925"/>
      <c r="HVT20" s="925"/>
      <c r="HVU20" s="924"/>
      <c r="HVV20" s="925"/>
      <c r="HVW20" s="925"/>
      <c r="HVX20" s="925"/>
      <c r="HVY20" s="925"/>
      <c r="HVZ20" s="925"/>
      <c r="HWA20" s="925"/>
      <c r="HWB20" s="925"/>
      <c r="HWC20" s="925"/>
      <c r="HWD20" s="925"/>
      <c r="HWE20" s="925"/>
      <c r="HWF20" s="925"/>
      <c r="HWG20" s="925"/>
      <c r="HWH20" s="925"/>
      <c r="HWI20" s="925"/>
      <c r="HWJ20" s="925"/>
      <c r="HWK20" s="924"/>
      <c r="HWL20" s="925"/>
      <c r="HWM20" s="925"/>
      <c r="HWN20" s="925"/>
      <c r="HWO20" s="925"/>
      <c r="HWP20" s="925"/>
      <c r="HWQ20" s="925"/>
      <c r="HWR20" s="925"/>
      <c r="HWS20" s="925"/>
      <c r="HWT20" s="925"/>
      <c r="HWU20" s="925"/>
      <c r="HWV20" s="925"/>
      <c r="HWW20" s="925"/>
      <c r="HWX20" s="925"/>
      <c r="HWY20" s="925"/>
      <c r="HWZ20" s="925"/>
      <c r="HXA20" s="924"/>
      <c r="HXB20" s="925"/>
      <c r="HXC20" s="925"/>
      <c r="HXD20" s="925"/>
      <c r="HXE20" s="925"/>
      <c r="HXF20" s="925"/>
      <c r="HXG20" s="925"/>
      <c r="HXH20" s="925"/>
      <c r="HXI20" s="925"/>
      <c r="HXJ20" s="925"/>
      <c r="HXK20" s="925"/>
      <c r="HXL20" s="925"/>
      <c r="HXM20" s="925"/>
      <c r="HXN20" s="925"/>
      <c r="HXO20" s="925"/>
      <c r="HXP20" s="925"/>
      <c r="HXQ20" s="924"/>
      <c r="HXR20" s="925"/>
      <c r="HXS20" s="925"/>
      <c r="HXT20" s="925"/>
      <c r="HXU20" s="925"/>
      <c r="HXV20" s="925"/>
      <c r="HXW20" s="925"/>
      <c r="HXX20" s="925"/>
      <c r="HXY20" s="925"/>
      <c r="HXZ20" s="925"/>
      <c r="HYA20" s="925"/>
      <c r="HYB20" s="925"/>
      <c r="HYC20" s="925"/>
      <c r="HYD20" s="925"/>
      <c r="HYE20" s="925"/>
      <c r="HYF20" s="925"/>
      <c r="HYG20" s="924"/>
      <c r="HYH20" s="925"/>
      <c r="HYI20" s="925"/>
      <c r="HYJ20" s="925"/>
      <c r="HYK20" s="925"/>
      <c r="HYL20" s="925"/>
      <c r="HYM20" s="925"/>
      <c r="HYN20" s="925"/>
      <c r="HYO20" s="925"/>
      <c r="HYP20" s="925"/>
      <c r="HYQ20" s="925"/>
      <c r="HYR20" s="925"/>
      <c r="HYS20" s="925"/>
      <c r="HYT20" s="925"/>
      <c r="HYU20" s="925"/>
      <c r="HYV20" s="925"/>
      <c r="HYW20" s="924"/>
      <c r="HYX20" s="925"/>
      <c r="HYY20" s="925"/>
      <c r="HYZ20" s="925"/>
      <c r="HZA20" s="925"/>
      <c r="HZB20" s="925"/>
      <c r="HZC20" s="925"/>
      <c r="HZD20" s="925"/>
      <c r="HZE20" s="925"/>
      <c r="HZF20" s="925"/>
      <c r="HZG20" s="925"/>
      <c r="HZH20" s="925"/>
      <c r="HZI20" s="925"/>
      <c r="HZJ20" s="925"/>
      <c r="HZK20" s="925"/>
      <c r="HZL20" s="925"/>
      <c r="HZM20" s="924"/>
      <c r="HZN20" s="925"/>
      <c r="HZO20" s="925"/>
      <c r="HZP20" s="925"/>
      <c r="HZQ20" s="925"/>
      <c r="HZR20" s="925"/>
      <c r="HZS20" s="925"/>
      <c r="HZT20" s="925"/>
      <c r="HZU20" s="925"/>
      <c r="HZV20" s="925"/>
      <c r="HZW20" s="925"/>
      <c r="HZX20" s="925"/>
      <c r="HZY20" s="925"/>
      <c r="HZZ20" s="925"/>
      <c r="IAA20" s="925"/>
      <c r="IAB20" s="925"/>
      <c r="IAC20" s="924"/>
      <c r="IAD20" s="925"/>
      <c r="IAE20" s="925"/>
      <c r="IAF20" s="925"/>
      <c r="IAG20" s="925"/>
      <c r="IAH20" s="925"/>
      <c r="IAI20" s="925"/>
      <c r="IAJ20" s="925"/>
      <c r="IAK20" s="925"/>
      <c r="IAL20" s="925"/>
      <c r="IAM20" s="925"/>
      <c r="IAN20" s="925"/>
      <c r="IAO20" s="925"/>
      <c r="IAP20" s="925"/>
      <c r="IAQ20" s="925"/>
      <c r="IAR20" s="925"/>
      <c r="IAS20" s="924"/>
      <c r="IAT20" s="925"/>
      <c r="IAU20" s="925"/>
      <c r="IAV20" s="925"/>
      <c r="IAW20" s="925"/>
      <c r="IAX20" s="925"/>
      <c r="IAY20" s="925"/>
      <c r="IAZ20" s="925"/>
      <c r="IBA20" s="925"/>
      <c r="IBB20" s="925"/>
      <c r="IBC20" s="925"/>
      <c r="IBD20" s="925"/>
      <c r="IBE20" s="925"/>
      <c r="IBF20" s="925"/>
      <c r="IBG20" s="925"/>
      <c r="IBH20" s="925"/>
      <c r="IBI20" s="924"/>
      <c r="IBJ20" s="925"/>
      <c r="IBK20" s="925"/>
      <c r="IBL20" s="925"/>
      <c r="IBM20" s="925"/>
      <c r="IBN20" s="925"/>
      <c r="IBO20" s="925"/>
      <c r="IBP20" s="925"/>
      <c r="IBQ20" s="925"/>
      <c r="IBR20" s="925"/>
      <c r="IBS20" s="925"/>
      <c r="IBT20" s="925"/>
      <c r="IBU20" s="925"/>
      <c r="IBV20" s="925"/>
      <c r="IBW20" s="925"/>
      <c r="IBX20" s="925"/>
      <c r="IBY20" s="924"/>
      <c r="IBZ20" s="925"/>
      <c r="ICA20" s="925"/>
      <c r="ICB20" s="925"/>
      <c r="ICC20" s="925"/>
      <c r="ICD20" s="925"/>
      <c r="ICE20" s="925"/>
      <c r="ICF20" s="925"/>
      <c r="ICG20" s="925"/>
      <c r="ICH20" s="925"/>
      <c r="ICI20" s="925"/>
      <c r="ICJ20" s="925"/>
      <c r="ICK20" s="925"/>
      <c r="ICL20" s="925"/>
      <c r="ICM20" s="925"/>
      <c r="ICN20" s="925"/>
      <c r="ICO20" s="924"/>
      <c r="ICP20" s="925"/>
      <c r="ICQ20" s="925"/>
      <c r="ICR20" s="925"/>
      <c r="ICS20" s="925"/>
      <c r="ICT20" s="925"/>
      <c r="ICU20" s="925"/>
      <c r="ICV20" s="925"/>
      <c r="ICW20" s="925"/>
      <c r="ICX20" s="925"/>
      <c r="ICY20" s="925"/>
      <c r="ICZ20" s="925"/>
      <c r="IDA20" s="925"/>
      <c r="IDB20" s="925"/>
      <c r="IDC20" s="925"/>
      <c r="IDD20" s="925"/>
      <c r="IDE20" s="924"/>
      <c r="IDF20" s="925"/>
      <c r="IDG20" s="925"/>
      <c r="IDH20" s="925"/>
      <c r="IDI20" s="925"/>
      <c r="IDJ20" s="925"/>
      <c r="IDK20" s="925"/>
      <c r="IDL20" s="925"/>
      <c r="IDM20" s="925"/>
      <c r="IDN20" s="925"/>
      <c r="IDO20" s="925"/>
      <c r="IDP20" s="925"/>
      <c r="IDQ20" s="925"/>
      <c r="IDR20" s="925"/>
      <c r="IDS20" s="925"/>
      <c r="IDT20" s="925"/>
      <c r="IDU20" s="924"/>
      <c r="IDV20" s="925"/>
      <c r="IDW20" s="925"/>
      <c r="IDX20" s="925"/>
      <c r="IDY20" s="925"/>
      <c r="IDZ20" s="925"/>
      <c r="IEA20" s="925"/>
      <c r="IEB20" s="925"/>
      <c r="IEC20" s="925"/>
      <c r="IED20" s="925"/>
      <c r="IEE20" s="925"/>
      <c r="IEF20" s="925"/>
      <c r="IEG20" s="925"/>
      <c r="IEH20" s="925"/>
      <c r="IEI20" s="925"/>
      <c r="IEJ20" s="925"/>
      <c r="IEK20" s="924"/>
      <c r="IEL20" s="925"/>
      <c r="IEM20" s="925"/>
      <c r="IEN20" s="925"/>
      <c r="IEO20" s="925"/>
      <c r="IEP20" s="925"/>
      <c r="IEQ20" s="925"/>
      <c r="IER20" s="925"/>
      <c r="IES20" s="925"/>
      <c r="IET20" s="925"/>
      <c r="IEU20" s="925"/>
      <c r="IEV20" s="925"/>
      <c r="IEW20" s="925"/>
      <c r="IEX20" s="925"/>
      <c r="IEY20" s="925"/>
      <c r="IEZ20" s="925"/>
      <c r="IFA20" s="924"/>
      <c r="IFB20" s="925"/>
      <c r="IFC20" s="925"/>
      <c r="IFD20" s="925"/>
      <c r="IFE20" s="925"/>
      <c r="IFF20" s="925"/>
      <c r="IFG20" s="925"/>
      <c r="IFH20" s="925"/>
      <c r="IFI20" s="925"/>
      <c r="IFJ20" s="925"/>
      <c r="IFK20" s="925"/>
      <c r="IFL20" s="925"/>
      <c r="IFM20" s="925"/>
      <c r="IFN20" s="925"/>
      <c r="IFO20" s="925"/>
      <c r="IFP20" s="925"/>
      <c r="IFQ20" s="924"/>
      <c r="IFR20" s="925"/>
      <c r="IFS20" s="925"/>
      <c r="IFT20" s="925"/>
      <c r="IFU20" s="925"/>
      <c r="IFV20" s="925"/>
      <c r="IFW20" s="925"/>
      <c r="IFX20" s="925"/>
      <c r="IFY20" s="925"/>
      <c r="IFZ20" s="925"/>
      <c r="IGA20" s="925"/>
      <c r="IGB20" s="925"/>
      <c r="IGC20" s="925"/>
      <c r="IGD20" s="925"/>
      <c r="IGE20" s="925"/>
      <c r="IGF20" s="925"/>
      <c r="IGG20" s="924"/>
      <c r="IGH20" s="925"/>
      <c r="IGI20" s="925"/>
      <c r="IGJ20" s="925"/>
      <c r="IGK20" s="925"/>
      <c r="IGL20" s="925"/>
      <c r="IGM20" s="925"/>
      <c r="IGN20" s="925"/>
      <c r="IGO20" s="925"/>
      <c r="IGP20" s="925"/>
      <c r="IGQ20" s="925"/>
      <c r="IGR20" s="925"/>
      <c r="IGS20" s="925"/>
      <c r="IGT20" s="925"/>
      <c r="IGU20" s="925"/>
      <c r="IGV20" s="925"/>
      <c r="IGW20" s="924"/>
      <c r="IGX20" s="925"/>
      <c r="IGY20" s="925"/>
      <c r="IGZ20" s="925"/>
      <c r="IHA20" s="925"/>
      <c r="IHB20" s="925"/>
      <c r="IHC20" s="925"/>
      <c r="IHD20" s="925"/>
      <c r="IHE20" s="925"/>
      <c r="IHF20" s="925"/>
      <c r="IHG20" s="925"/>
      <c r="IHH20" s="925"/>
      <c r="IHI20" s="925"/>
      <c r="IHJ20" s="925"/>
      <c r="IHK20" s="925"/>
      <c r="IHL20" s="925"/>
      <c r="IHM20" s="924"/>
      <c r="IHN20" s="925"/>
      <c r="IHO20" s="925"/>
      <c r="IHP20" s="925"/>
      <c r="IHQ20" s="925"/>
      <c r="IHR20" s="925"/>
      <c r="IHS20" s="925"/>
      <c r="IHT20" s="925"/>
      <c r="IHU20" s="925"/>
      <c r="IHV20" s="925"/>
      <c r="IHW20" s="925"/>
      <c r="IHX20" s="925"/>
      <c r="IHY20" s="925"/>
      <c r="IHZ20" s="925"/>
      <c r="IIA20" s="925"/>
      <c r="IIB20" s="925"/>
      <c r="IIC20" s="924"/>
      <c r="IID20" s="925"/>
      <c r="IIE20" s="925"/>
      <c r="IIF20" s="925"/>
      <c r="IIG20" s="925"/>
      <c r="IIH20" s="925"/>
      <c r="III20" s="925"/>
      <c r="IIJ20" s="925"/>
      <c r="IIK20" s="925"/>
      <c r="IIL20" s="925"/>
      <c r="IIM20" s="925"/>
      <c r="IIN20" s="925"/>
      <c r="IIO20" s="925"/>
      <c r="IIP20" s="925"/>
      <c r="IIQ20" s="925"/>
      <c r="IIR20" s="925"/>
      <c r="IIS20" s="924"/>
      <c r="IIT20" s="925"/>
      <c r="IIU20" s="925"/>
      <c r="IIV20" s="925"/>
      <c r="IIW20" s="925"/>
      <c r="IIX20" s="925"/>
      <c r="IIY20" s="925"/>
      <c r="IIZ20" s="925"/>
      <c r="IJA20" s="925"/>
      <c r="IJB20" s="925"/>
      <c r="IJC20" s="925"/>
      <c r="IJD20" s="925"/>
      <c r="IJE20" s="925"/>
      <c r="IJF20" s="925"/>
      <c r="IJG20" s="925"/>
      <c r="IJH20" s="925"/>
      <c r="IJI20" s="924"/>
      <c r="IJJ20" s="925"/>
      <c r="IJK20" s="925"/>
      <c r="IJL20" s="925"/>
      <c r="IJM20" s="925"/>
      <c r="IJN20" s="925"/>
      <c r="IJO20" s="925"/>
      <c r="IJP20" s="925"/>
      <c r="IJQ20" s="925"/>
      <c r="IJR20" s="925"/>
      <c r="IJS20" s="925"/>
      <c r="IJT20" s="925"/>
      <c r="IJU20" s="925"/>
      <c r="IJV20" s="925"/>
      <c r="IJW20" s="925"/>
      <c r="IJX20" s="925"/>
      <c r="IJY20" s="924"/>
      <c r="IJZ20" s="925"/>
      <c r="IKA20" s="925"/>
      <c r="IKB20" s="925"/>
      <c r="IKC20" s="925"/>
      <c r="IKD20" s="925"/>
      <c r="IKE20" s="925"/>
      <c r="IKF20" s="925"/>
      <c r="IKG20" s="925"/>
      <c r="IKH20" s="925"/>
      <c r="IKI20" s="925"/>
      <c r="IKJ20" s="925"/>
      <c r="IKK20" s="925"/>
      <c r="IKL20" s="925"/>
      <c r="IKM20" s="925"/>
      <c r="IKN20" s="925"/>
      <c r="IKO20" s="924"/>
      <c r="IKP20" s="925"/>
      <c r="IKQ20" s="925"/>
      <c r="IKR20" s="925"/>
      <c r="IKS20" s="925"/>
      <c r="IKT20" s="925"/>
      <c r="IKU20" s="925"/>
      <c r="IKV20" s="925"/>
      <c r="IKW20" s="925"/>
      <c r="IKX20" s="925"/>
      <c r="IKY20" s="925"/>
      <c r="IKZ20" s="925"/>
      <c r="ILA20" s="925"/>
      <c r="ILB20" s="925"/>
      <c r="ILC20" s="925"/>
      <c r="ILD20" s="925"/>
      <c r="ILE20" s="924"/>
      <c r="ILF20" s="925"/>
      <c r="ILG20" s="925"/>
      <c r="ILH20" s="925"/>
      <c r="ILI20" s="925"/>
      <c r="ILJ20" s="925"/>
      <c r="ILK20" s="925"/>
      <c r="ILL20" s="925"/>
      <c r="ILM20" s="925"/>
      <c r="ILN20" s="925"/>
      <c r="ILO20" s="925"/>
      <c r="ILP20" s="925"/>
      <c r="ILQ20" s="925"/>
      <c r="ILR20" s="925"/>
      <c r="ILS20" s="925"/>
      <c r="ILT20" s="925"/>
      <c r="ILU20" s="924"/>
      <c r="ILV20" s="925"/>
      <c r="ILW20" s="925"/>
      <c r="ILX20" s="925"/>
      <c r="ILY20" s="925"/>
      <c r="ILZ20" s="925"/>
      <c r="IMA20" s="925"/>
      <c r="IMB20" s="925"/>
      <c r="IMC20" s="925"/>
      <c r="IMD20" s="925"/>
      <c r="IME20" s="925"/>
      <c r="IMF20" s="925"/>
      <c r="IMG20" s="925"/>
      <c r="IMH20" s="925"/>
      <c r="IMI20" s="925"/>
      <c r="IMJ20" s="925"/>
      <c r="IMK20" s="924"/>
      <c r="IML20" s="925"/>
      <c r="IMM20" s="925"/>
      <c r="IMN20" s="925"/>
      <c r="IMO20" s="925"/>
      <c r="IMP20" s="925"/>
      <c r="IMQ20" s="925"/>
      <c r="IMR20" s="925"/>
      <c r="IMS20" s="925"/>
      <c r="IMT20" s="925"/>
      <c r="IMU20" s="925"/>
      <c r="IMV20" s="925"/>
      <c r="IMW20" s="925"/>
      <c r="IMX20" s="925"/>
      <c r="IMY20" s="925"/>
      <c r="IMZ20" s="925"/>
      <c r="INA20" s="924"/>
      <c r="INB20" s="925"/>
      <c r="INC20" s="925"/>
      <c r="IND20" s="925"/>
      <c r="INE20" s="925"/>
      <c r="INF20" s="925"/>
      <c r="ING20" s="925"/>
      <c r="INH20" s="925"/>
      <c r="INI20" s="925"/>
      <c r="INJ20" s="925"/>
      <c r="INK20" s="925"/>
      <c r="INL20" s="925"/>
      <c r="INM20" s="925"/>
      <c r="INN20" s="925"/>
      <c r="INO20" s="925"/>
      <c r="INP20" s="925"/>
      <c r="INQ20" s="924"/>
      <c r="INR20" s="925"/>
      <c r="INS20" s="925"/>
      <c r="INT20" s="925"/>
      <c r="INU20" s="925"/>
      <c r="INV20" s="925"/>
      <c r="INW20" s="925"/>
      <c r="INX20" s="925"/>
      <c r="INY20" s="925"/>
      <c r="INZ20" s="925"/>
      <c r="IOA20" s="925"/>
      <c r="IOB20" s="925"/>
      <c r="IOC20" s="925"/>
      <c r="IOD20" s="925"/>
      <c r="IOE20" s="925"/>
      <c r="IOF20" s="925"/>
      <c r="IOG20" s="924"/>
      <c r="IOH20" s="925"/>
      <c r="IOI20" s="925"/>
      <c r="IOJ20" s="925"/>
      <c r="IOK20" s="925"/>
      <c r="IOL20" s="925"/>
      <c r="IOM20" s="925"/>
      <c r="ION20" s="925"/>
      <c r="IOO20" s="925"/>
      <c r="IOP20" s="925"/>
      <c r="IOQ20" s="925"/>
      <c r="IOR20" s="925"/>
      <c r="IOS20" s="925"/>
      <c r="IOT20" s="925"/>
      <c r="IOU20" s="925"/>
      <c r="IOV20" s="925"/>
      <c r="IOW20" s="924"/>
      <c r="IOX20" s="925"/>
      <c r="IOY20" s="925"/>
      <c r="IOZ20" s="925"/>
      <c r="IPA20" s="925"/>
      <c r="IPB20" s="925"/>
      <c r="IPC20" s="925"/>
      <c r="IPD20" s="925"/>
      <c r="IPE20" s="925"/>
      <c r="IPF20" s="925"/>
      <c r="IPG20" s="925"/>
      <c r="IPH20" s="925"/>
      <c r="IPI20" s="925"/>
      <c r="IPJ20" s="925"/>
      <c r="IPK20" s="925"/>
      <c r="IPL20" s="925"/>
      <c r="IPM20" s="924"/>
      <c r="IPN20" s="925"/>
      <c r="IPO20" s="925"/>
      <c r="IPP20" s="925"/>
      <c r="IPQ20" s="925"/>
      <c r="IPR20" s="925"/>
      <c r="IPS20" s="925"/>
      <c r="IPT20" s="925"/>
      <c r="IPU20" s="925"/>
      <c r="IPV20" s="925"/>
      <c r="IPW20" s="925"/>
      <c r="IPX20" s="925"/>
      <c r="IPY20" s="925"/>
      <c r="IPZ20" s="925"/>
      <c r="IQA20" s="925"/>
      <c r="IQB20" s="925"/>
      <c r="IQC20" s="924"/>
      <c r="IQD20" s="925"/>
      <c r="IQE20" s="925"/>
      <c r="IQF20" s="925"/>
      <c r="IQG20" s="925"/>
      <c r="IQH20" s="925"/>
      <c r="IQI20" s="925"/>
      <c r="IQJ20" s="925"/>
      <c r="IQK20" s="925"/>
      <c r="IQL20" s="925"/>
      <c r="IQM20" s="925"/>
      <c r="IQN20" s="925"/>
      <c r="IQO20" s="925"/>
      <c r="IQP20" s="925"/>
      <c r="IQQ20" s="925"/>
      <c r="IQR20" s="925"/>
      <c r="IQS20" s="924"/>
      <c r="IQT20" s="925"/>
      <c r="IQU20" s="925"/>
      <c r="IQV20" s="925"/>
      <c r="IQW20" s="925"/>
      <c r="IQX20" s="925"/>
      <c r="IQY20" s="925"/>
      <c r="IQZ20" s="925"/>
      <c r="IRA20" s="925"/>
      <c r="IRB20" s="925"/>
      <c r="IRC20" s="925"/>
      <c r="IRD20" s="925"/>
      <c r="IRE20" s="925"/>
      <c r="IRF20" s="925"/>
      <c r="IRG20" s="925"/>
      <c r="IRH20" s="925"/>
      <c r="IRI20" s="924"/>
      <c r="IRJ20" s="925"/>
      <c r="IRK20" s="925"/>
      <c r="IRL20" s="925"/>
      <c r="IRM20" s="925"/>
      <c r="IRN20" s="925"/>
      <c r="IRO20" s="925"/>
      <c r="IRP20" s="925"/>
      <c r="IRQ20" s="925"/>
      <c r="IRR20" s="925"/>
      <c r="IRS20" s="925"/>
      <c r="IRT20" s="925"/>
      <c r="IRU20" s="925"/>
      <c r="IRV20" s="925"/>
      <c r="IRW20" s="925"/>
      <c r="IRX20" s="925"/>
      <c r="IRY20" s="924"/>
      <c r="IRZ20" s="925"/>
      <c r="ISA20" s="925"/>
      <c r="ISB20" s="925"/>
      <c r="ISC20" s="925"/>
      <c r="ISD20" s="925"/>
      <c r="ISE20" s="925"/>
      <c r="ISF20" s="925"/>
      <c r="ISG20" s="925"/>
      <c r="ISH20" s="925"/>
      <c r="ISI20" s="925"/>
      <c r="ISJ20" s="925"/>
      <c r="ISK20" s="925"/>
      <c r="ISL20" s="925"/>
      <c r="ISM20" s="925"/>
      <c r="ISN20" s="925"/>
      <c r="ISO20" s="924"/>
      <c r="ISP20" s="925"/>
      <c r="ISQ20" s="925"/>
      <c r="ISR20" s="925"/>
      <c r="ISS20" s="925"/>
      <c r="IST20" s="925"/>
      <c r="ISU20" s="925"/>
      <c r="ISV20" s="925"/>
      <c r="ISW20" s="925"/>
      <c r="ISX20" s="925"/>
      <c r="ISY20" s="925"/>
      <c r="ISZ20" s="925"/>
      <c r="ITA20" s="925"/>
      <c r="ITB20" s="925"/>
      <c r="ITC20" s="925"/>
      <c r="ITD20" s="925"/>
      <c r="ITE20" s="924"/>
      <c r="ITF20" s="925"/>
      <c r="ITG20" s="925"/>
      <c r="ITH20" s="925"/>
      <c r="ITI20" s="925"/>
      <c r="ITJ20" s="925"/>
      <c r="ITK20" s="925"/>
      <c r="ITL20" s="925"/>
      <c r="ITM20" s="925"/>
      <c r="ITN20" s="925"/>
      <c r="ITO20" s="925"/>
      <c r="ITP20" s="925"/>
      <c r="ITQ20" s="925"/>
      <c r="ITR20" s="925"/>
      <c r="ITS20" s="925"/>
      <c r="ITT20" s="925"/>
      <c r="ITU20" s="924"/>
      <c r="ITV20" s="925"/>
      <c r="ITW20" s="925"/>
      <c r="ITX20" s="925"/>
      <c r="ITY20" s="925"/>
      <c r="ITZ20" s="925"/>
      <c r="IUA20" s="925"/>
      <c r="IUB20" s="925"/>
      <c r="IUC20" s="925"/>
      <c r="IUD20" s="925"/>
      <c r="IUE20" s="925"/>
      <c r="IUF20" s="925"/>
      <c r="IUG20" s="925"/>
      <c r="IUH20" s="925"/>
      <c r="IUI20" s="925"/>
      <c r="IUJ20" s="925"/>
      <c r="IUK20" s="924"/>
      <c r="IUL20" s="925"/>
      <c r="IUM20" s="925"/>
      <c r="IUN20" s="925"/>
      <c r="IUO20" s="925"/>
      <c r="IUP20" s="925"/>
      <c r="IUQ20" s="925"/>
      <c r="IUR20" s="925"/>
      <c r="IUS20" s="925"/>
      <c r="IUT20" s="925"/>
      <c r="IUU20" s="925"/>
      <c r="IUV20" s="925"/>
      <c r="IUW20" s="925"/>
      <c r="IUX20" s="925"/>
      <c r="IUY20" s="925"/>
      <c r="IUZ20" s="925"/>
      <c r="IVA20" s="924"/>
      <c r="IVB20" s="925"/>
      <c r="IVC20" s="925"/>
      <c r="IVD20" s="925"/>
      <c r="IVE20" s="925"/>
      <c r="IVF20" s="925"/>
      <c r="IVG20" s="925"/>
      <c r="IVH20" s="925"/>
      <c r="IVI20" s="925"/>
      <c r="IVJ20" s="925"/>
      <c r="IVK20" s="925"/>
      <c r="IVL20" s="925"/>
      <c r="IVM20" s="925"/>
      <c r="IVN20" s="925"/>
      <c r="IVO20" s="925"/>
      <c r="IVP20" s="925"/>
      <c r="IVQ20" s="924"/>
      <c r="IVR20" s="925"/>
      <c r="IVS20" s="925"/>
      <c r="IVT20" s="925"/>
      <c r="IVU20" s="925"/>
      <c r="IVV20" s="925"/>
      <c r="IVW20" s="925"/>
      <c r="IVX20" s="925"/>
      <c r="IVY20" s="925"/>
      <c r="IVZ20" s="925"/>
      <c r="IWA20" s="925"/>
      <c r="IWB20" s="925"/>
      <c r="IWC20" s="925"/>
      <c r="IWD20" s="925"/>
      <c r="IWE20" s="925"/>
      <c r="IWF20" s="925"/>
      <c r="IWG20" s="924"/>
      <c r="IWH20" s="925"/>
      <c r="IWI20" s="925"/>
      <c r="IWJ20" s="925"/>
      <c r="IWK20" s="925"/>
      <c r="IWL20" s="925"/>
      <c r="IWM20" s="925"/>
      <c r="IWN20" s="925"/>
      <c r="IWO20" s="925"/>
      <c r="IWP20" s="925"/>
      <c r="IWQ20" s="925"/>
      <c r="IWR20" s="925"/>
      <c r="IWS20" s="925"/>
      <c r="IWT20" s="925"/>
      <c r="IWU20" s="925"/>
      <c r="IWV20" s="925"/>
      <c r="IWW20" s="924"/>
      <c r="IWX20" s="925"/>
      <c r="IWY20" s="925"/>
      <c r="IWZ20" s="925"/>
      <c r="IXA20" s="925"/>
      <c r="IXB20" s="925"/>
      <c r="IXC20" s="925"/>
      <c r="IXD20" s="925"/>
      <c r="IXE20" s="925"/>
      <c r="IXF20" s="925"/>
      <c r="IXG20" s="925"/>
      <c r="IXH20" s="925"/>
      <c r="IXI20" s="925"/>
      <c r="IXJ20" s="925"/>
      <c r="IXK20" s="925"/>
      <c r="IXL20" s="925"/>
      <c r="IXM20" s="924"/>
      <c r="IXN20" s="925"/>
      <c r="IXO20" s="925"/>
      <c r="IXP20" s="925"/>
      <c r="IXQ20" s="925"/>
      <c r="IXR20" s="925"/>
      <c r="IXS20" s="925"/>
      <c r="IXT20" s="925"/>
      <c r="IXU20" s="925"/>
      <c r="IXV20" s="925"/>
      <c r="IXW20" s="925"/>
      <c r="IXX20" s="925"/>
      <c r="IXY20" s="925"/>
      <c r="IXZ20" s="925"/>
      <c r="IYA20" s="925"/>
      <c r="IYB20" s="925"/>
      <c r="IYC20" s="924"/>
      <c r="IYD20" s="925"/>
      <c r="IYE20" s="925"/>
      <c r="IYF20" s="925"/>
      <c r="IYG20" s="925"/>
      <c r="IYH20" s="925"/>
      <c r="IYI20" s="925"/>
      <c r="IYJ20" s="925"/>
      <c r="IYK20" s="925"/>
      <c r="IYL20" s="925"/>
      <c r="IYM20" s="925"/>
      <c r="IYN20" s="925"/>
      <c r="IYO20" s="925"/>
      <c r="IYP20" s="925"/>
      <c r="IYQ20" s="925"/>
      <c r="IYR20" s="925"/>
      <c r="IYS20" s="924"/>
      <c r="IYT20" s="925"/>
      <c r="IYU20" s="925"/>
      <c r="IYV20" s="925"/>
      <c r="IYW20" s="925"/>
      <c r="IYX20" s="925"/>
      <c r="IYY20" s="925"/>
      <c r="IYZ20" s="925"/>
      <c r="IZA20" s="925"/>
      <c r="IZB20" s="925"/>
      <c r="IZC20" s="925"/>
      <c r="IZD20" s="925"/>
      <c r="IZE20" s="925"/>
      <c r="IZF20" s="925"/>
      <c r="IZG20" s="925"/>
      <c r="IZH20" s="925"/>
      <c r="IZI20" s="924"/>
      <c r="IZJ20" s="925"/>
      <c r="IZK20" s="925"/>
      <c r="IZL20" s="925"/>
      <c r="IZM20" s="925"/>
      <c r="IZN20" s="925"/>
      <c r="IZO20" s="925"/>
      <c r="IZP20" s="925"/>
      <c r="IZQ20" s="925"/>
      <c r="IZR20" s="925"/>
      <c r="IZS20" s="925"/>
      <c r="IZT20" s="925"/>
      <c r="IZU20" s="925"/>
      <c r="IZV20" s="925"/>
      <c r="IZW20" s="925"/>
      <c r="IZX20" s="925"/>
      <c r="IZY20" s="924"/>
      <c r="IZZ20" s="925"/>
      <c r="JAA20" s="925"/>
      <c r="JAB20" s="925"/>
      <c r="JAC20" s="925"/>
      <c r="JAD20" s="925"/>
      <c r="JAE20" s="925"/>
      <c r="JAF20" s="925"/>
      <c r="JAG20" s="925"/>
      <c r="JAH20" s="925"/>
      <c r="JAI20" s="925"/>
      <c r="JAJ20" s="925"/>
      <c r="JAK20" s="925"/>
      <c r="JAL20" s="925"/>
      <c r="JAM20" s="925"/>
      <c r="JAN20" s="925"/>
      <c r="JAO20" s="924"/>
      <c r="JAP20" s="925"/>
      <c r="JAQ20" s="925"/>
      <c r="JAR20" s="925"/>
      <c r="JAS20" s="925"/>
      <c r="JAT20" s="925"/>
      <c r="JAU20" s="925"/>
      <c r="JAV20" s="925"/>
      <c r="JAW20" s="925"/>
      <c r="JAX20" s="925"/>
      <c r="JAY20" s="925"/>
      <c r="JAZ20" s="925"/>
      <c r="JBA20" s="925"/>
      <c r="JBB20" s="925"/>
      <c r="JBC20" s="925"/>
      <c r="JBD20" s="925"/>
      <c r="JBE20" s="924"/>
      <c r="JBF20" s="925"/>
      <c r="JBG20" s="925"/>
      <c r="JBH20" s="925"/>
      <c r="JBI20" s="925"/>
      <c r="JBJ20" s="925"/>
      <c r="JBK20" s="925"/>
      <c r="JBL20" s="925"/>
      <c r="JBM20" s="925"/>
      <c r="JBN20" s="925"/>
      <c r="JBO20" s="925"/>
      <c r="JBP20" s="925"/>
      <c r="JBQ20" s="925"/>
      <c r="JBR20" s="925"/>
      <c r="JBS20" s="925"/>
      <c r="JBT20" s="925"/>
      <c r="JBU20" s="924"/>
      <c r="JBV20" s="925"/>
      <c r="JBW20" s="925"/>
      <c r="JBX20" s="925"/>
      <c r="JBY20" s="925"/>
      <c r="JBZ20" s="925"/>
      <c r="JCA20" s="925"/>
      <c r="JCB20" s="925"/>
      <c r="JCC20" s="925"/>
      <c r="JCD20" s="925"/>
      <c r="JCE20" s="925"/>
      <c r="JCF20" s="925"/>
      <c r="JCG20" s="925"/>
      <c r="JCH20" s="925"/>
      <c r="JCI20" s="925"/>
      <c r="JCJ20" s="925"/>
      <c r="JCK20" s="924"/>
      <c r="JCL20" s="925"/>
      <c r="JCM20" s="925"/>
      <c r="JCN20" s="925"/>
      <c r="JCO20" s="925"/>
      <c r="JCP20" s="925"/>
      <c r="JCQ20" s="925"/>
      <c r="JCR20" s="925"/>
      <c r="JCS20" s="925"/>
      <c r="JCT20" s="925"/>
      <c r="JCU20" s="925"/>
      <c r="JCV20" s="925"/>
      <c r="JCW20" s="925"/>
      <c r="JCX20" s="925"/>
      <c r="JCY20" s="925"/>
      <c r="JCZ20" s="925"/>
      <c r="JDA20" s="924"/>
      <c r="JDB20" s="925"/>
      <c r="JDC20" s="925"/>
      <c r="JDD20" s="925"/>
      <c r="JDE20" s="925"/>
      <c r="JDF20" s="925"/>
      <c r="JDG20" s="925"/>
      <c r="JDH20" s="925"/>
      <c r="JDI20" s="925"/>
      <c r="JDJ20" s="925"/>
      <c r="JDK20" s="925"/>
      <c r="JDL20" s="925"/>
      <c r="JDM20" s="925"/>
      <c r="JDN20" s="925"/>
      <c r="JDO20" s="925"/>
      <c r="JDP20" s="925"/>
      <c r="JDQ20" s="924"/>
      <c r="JDR20" s="925"/>
      <c r="JDS20" s="925"/>
      <c r="JDT20" s="925"/>
      <c r="JDU20" s="925"/>
      <c r="JDV20" s="925"/>
      <c r="JDW20" s="925"/>
      <c r="JDX20" s="925"/>
      <c r="JDY20" s="925"/>
      <c r="JDZ20" s="925"/>
      <c r="JEA20" s="925"/>
      <c r="JEB20" s="925"/>
      <c r="JEC20" s="925"/>
      <c r="JED20" s="925"/>
      <c r="JEE20" s="925"/>
      <c r="JEF20" s="925"/>
      <c r="JEG20" s="924"/>
      <c r="JEH20" s="925"/>
      <c r="JEI20" s="925"/>
      <c r="JEJ20" s="925"/>
      <c r="JEK20" s="925"/>
      <c r="JEL20" s="925"/>
      <c r="JEM20" s="925"/>
      <c r="JEN20" s="925"/>
      <c r="JEO20" s="925"/>
      <c r="JEP20" s="925"/>
      <c r="JEQ20" s="925"/>
      <c r="JER20" s="925"/>
      <c r="JES20" s="925"/>
      <c r="JET20" s="925"/>
      <c r="JEU20" s="925"/>
      <c r="JEV20" s="925"/>
      <c r="JEW20" s="924"/>
      <c r="JEX20" s="925"/>
      <c r="JEY20" s="925"/>
      <c r="JEZ20" s="925"/>
      <c r="JFA20" s="925"/>
      <c r="JFB20" s="925"/>
      <c r="JFC20" s="925"/>
      <c r="JFD20" s="925"/>
      <c r="JFE20" s="925"/>
      <c r="JFF20" s="925"/>
      <c r="JFG20" s="925"/>
      <c r="JFH20" s="925"/>
      <c r="JFI20" s="925"/>
      <c r="JFJ20" s="925"/>
      <c r="JFK20" s="925"/>
      <c r="JFL20" s="925"/>
      <c r="JFM20" s="924"/>
      <c r="JFN20" s="925"/>
      <c r="JFO20" s="925"/>
      <c r="JFP20" s="925"/>
      <c r="JFQ20" s="925"/>
      <c r="JFR20" s="925"/>
      <c r="JFS20" s="925"/>
      <c r="JFT20" s="925"/>
      <c r="JFU20" s="925"/>
      <c r="JFV20" s="925"/>
      <c r="JFW20" s="925"/>
      <c r="JFX20" s="925"/>
      <c r="JFY20" s="925"/>
      <c r="JFZ20" s="925"/>
      <c r="JGA20" s="925"/>
      <c r="JGB20" s="925"/>
      <c r="JGC20" s="924"/>
      <c r="JGD20" s="925"/>
      <c r="JGE20" s="925"/>
      <c r="JGF20" s="925"/>
      <c r="JGG20" s="925"/>
      <c r="JGH20" s="925"/>
      <c r="JGI20" s="925"/>
      <c r="JGJ20" s="925"/>
      <c r="JGK20" s="925"/>
      <c r="JGL20" s="925"/>
      <c r="JGM20" s="925"/>
      <c r="JGN20" s="925"/>
      <c r="JGO20" s="925"/>
      <c r="JGP20" s="925"/>
      <c r="JGQ20" s="925"/>
      <c r="JGR20" s="925"/>
      <c r="JGS20" s="924"/>
      <c r="JGT20" s="925"/>
      <c r="JGU20" s="925"/>
      <c r="JGV20" s="925"/>
      <c r="JGW20" s="925"/>
      <c r="JGX20" s="925"/>
      <c r="JGY20" s="925"/>
      <c r="JGZ20" s="925"/>
      <c r="JHA20" s="925"/>
      <c r="JHB20" s="925"/>
      <c r="JHC20" s="925"/>
      <c r="JHD20" s="925"/>
      <c r="JHE20" s="925"/>
      <c r="JHF20" s="925"/>
      <c r="JHG20" s="925"/>
      <c r="JHH20" s="925"/>
      <c r="JHI20" s="924"/>
      <c r="JHJ20" s="925"/>
      <c r="JHK20" s="925"/>
      <c r="JHL20" s="925"/>
      <c r="JHM20" s="925"/>
      <c r="JHN20" s="925"/>
      <c r="JHO20" s="925"/>
      <c r="JHP20" s="925"/>
      <c r="JHQ20" s="925"/>
      <c r="JHR20" s="925"/>
      <c r="JHS20" s="925"/>
      <c r="JHT20" s="925"/>
      <c r="JHU20" s="925"/>
      <c r="JHV20" s="925"/>
      <c r="JHW20" s="925"/>
      <c r="JHX20" s="925"/>
      <c r="JHY20" s="924"/>
      <c r="JHZ20" s="925"/>
      <c r="JIA20" s="925"/>
      <c r="JIB20" s="925"/>
      <c r="JIC20" s="925"/>
      <c r="JID20" s="925"/>
      <c r="JIE20" s="925"/>
      <c r="JIF20" s="925"/>
      <c r="JIG20" s="925"/>
      <c r="JIH20" s="925"/>
      <c r="JII20" s="925"/>
      <c r="JIJ20" s="925"/>
      <c r="JIK20" s="925"/>
      <c r="JIL20" s="925"/>
      <c r="JIM20" s="925"/>
      <c r="JIN20" s="925"/>
      <c r="JIO20" s="924"/>
      <c r="JIP20" s="925"/>
      <c r="JIQ20" s="925"/>
      <c r="JIR20" s="925"/>
      <c r="JIS20" s="925"/>
      <c r="JIT20" s="925"/>
      <c r="JIU20" s="925"/>
      <c r="JIV20" s="925"/>
      <c r="JIW20" s="925"/>
      <c r="JIX20" s="925"/>
      <c r="JIY20" s="925"/>
      <c r="JIZ20" s="925"/>
      <c r="JJA20" s="925"/>
      <c r="JJB20" s="925"/>
      <c r="JJC20" s="925"/>
      <c r="JJD20" s="925"/>
      <c r="JJE20" s="924"/>
      <c r="JJF20" s="925"/>
      <c r="JJG20" s="925"/>
      <c r="JJH20" s="925"/>
      <c r="JJI20" s="925"/>
      <c r="JJJ20" s="925"/>
      <c r="JJK20" s="925"/>
      <c r="JJL20" s="925"/>
      <c r="JJM20" s="925"/>
      <c r="JJN20" s="925"/>
      <c r="JJO20" s="925"/>
      <c r="JJP20" s="925"/>
      <c r="JJQ20" s="925"/>
      <c r="JJR20" s="925"/>
      <c r="JJS20" s="925"/>
      <c r="JJT20" s="925"/>
      <c r="JJU20" s="924"/>
      <c r="JJV20" s="925"/>
      <c r="JJW20" s="925"/>
      <c r="JJX20" s="925"/>
      <c r="JJY20" s="925"/>
      <c r="JJZ20" s="925"/>
      <c r="JKA20" s="925"/>
      <c r="JKB20" s="925"/>
      <c r="JKC20" s="925"/>
      <c r="JKD20" s="925"/>
      <c r="JKE20" s="925"/>
      <c r="JKF20" s="925"/>
      <c r="JKG20" s="925"/>
      <c r="JKH20" s="925"/>
      <c r="JKI20" s="925"/>
      <c r="JKJ20" s="925"/>
      <c r="JKK20" s="924"/>
      <c r="JKL20" s="925"/>
      <c r="JKM20" s="925"/>
      <c r="JKN20" s="925"/>
      <c r="JKO20" s="925"/>
      <c r="JKP20" s="925"/>
      <c r="JKQ20" s="925"/>
      <c r="JKR20" s="925"/>
      <c r="JKS20" s="925"/>
      <c r="JKT20" s="925"/>
      <c r="JKU20" s="925"/>
      <c r="JKV20" s="925"/>
      <c r="JKW20" s="925"/>
      <c r="JKX20" s="925"/>
      <c r="JKY20" s="925"/>
      <c r="JKZ20" s="925"/>
      <c r="JLA20" s="924"/>
      <c r="JLB20" s="925"/>
      <c r="JLC20" s="925"/>
      <c r="JLD20" s="925"/>
      <c r="JLE20" s="925"/>
      <c r="JLF20" s="925"/>
      <c r="JLG20" s="925"/>
      <c r="JLH20" s="925"/>
      <c r="JLI20" s="925"/>
      <c r="JLJ20" s="925"/>
      <c r="JLK20" s="925"/>
      <c r="JLL20" s="925"/>
      <c r="JLM20" s="925"/>
      <c r="JLN20" s="925"/>
      <c r="JLO20" s="925"/>
      <c r="JLP20" s="925"/>
      <c r="JLQ20" s="924"/>
      <c r="JLR20" s="925"/>
      <c r="JLS20" s="925"/>
      <c r="JLT20" s="925"/>
      <c r="JLU20" s="925"/>
      <c r="JLV20" s="925"/>
      <c r="JLW20" s="925"/>
      <c r="JLX20" s="925"/>
      <c r="JLY20" s="925"/>
      <c r="JLZ20" s="925"/>
      <c r="JMA20" s="925"/>
      <c r="JMB20" s="925"/>
      <c r="JMC20" s="925"/>
      <c r="JMD20" s="925"/>
      <c r="JME20" s="925"/>
      <c r="JMF20" s="925"/>
      <c r="JMG20" s="924"/>
      <c r="JMH20" s="925"/>
      <c r="JMI20" s="925"/>
      <c r="JMJ20" s="925"/>
      <c r="JMK20" s="925"/>
      <c r="JML20" s="925"/>
      <c r="JMM20" s="925"/>
      <c r="JMN20" s="925"/>
      <c r="JMO20" s="925"/>
      <c r="JMP20" s="925"/>
      <c r="JMQ20" s="925"/>
      <c r="JMR20" s="925"/>
      <c r="JMS20" s="925"/>
      <c r="JMT20" s="925"/>
      <c r="JMU20" s="925"/>
      <c r="JMV20" s="925"/>
      <c r="JMW20" s="924"/>
      <c r="JMX20" s="925"/>
      <c r="JMY20" s="925"/>
      <c r="JMZ20" s="925"/>
      <c r="JNA20" s="925"/>
      <c r="JNB20" s="925"/>
      <c r="JNC20" s="925"/>
      <c r="JND20" s="925"/>
      <c r="JNE20" s="925"/>
      <c r="JNF20" s="925"/>
      <c r="JNG20" s="925"/>
      <c r="JNH20" s="925"/>
      <c r="JNI20" s="925"/>
      <c r="JNJ20" s="925"/>
      <c r="JNK20" s="925"/>
      <c r="JNL20" s="925"/>
      <c r="JNM20" s="924"/>
      <c r="JNN20" s="925"/>
      <c r="JNO20" s="925"/>
      <c r="JNP20" s="925"/>
      <c r="JNQ20" s="925"/>
      <c r="JNR20" s="925"/>
      <c r="JNS20" s="925"/>
      <c r="JNT20" s="925"/>
      <c r="JNU20" s="925"/>
      <c r="JNV20" s="925"/>
      <c r="JNW20" s="925"/>
      <c r="JNX20" s="925"/>
      <c r="JNY20" s="925"/>
      <c r="JNZ20" s="925"/>
      <c r="JOA20" s="925"/>
      <c r="JOB20" s="925"/>
      <c r="JOC20" s="924"/>
      <c r="JOD20" s="925"/>
      <c r="JOE20" s="925"/>
      <c r="JOF20" s="925"/>
      <c r="JOG20" s="925"/>
      <c r="JOH20" s="925"/>
      <c r="JOI20" s="925"/>
      <c r="JOJ20" s="925"/>
      <c r="JOK20" s="925"/>
      <c r="JOL20" s="925"/>
      <c r="JOM20" s="925"/>
      <c r="JON20" s="925"/>
      <c r="JOO20" s="925"/>
      <c r="JOP20" s="925"/>
      <c r="JOQ20" s="925"/>
      <c r="JOR20" s="925"/>
      <c r="JOS20" s="924"/>
      <c r="JOT20" s="925"/>
      <c r="JOU20" s="925"/>
      <c r="JOV20" s="925"/>
      <c r="JOW20" s="925"/>
      <c r="JOX20" s="925"/>
      <c r="JOY20" s="925"/>
      <c r="JOZ20" s="925"/>
      <c r="JPA20" s="925"/>
      <c r="JPB20" s="925"/>
      <c r="JPC20" s="925"/>
      <c r="JPD20" s="925"/>
      <c r="JPE20" s="925"/>
      <c r="JPF20" s="925"/>
      <c r="JPG20" s="925"/>
      <c r="JPH20" s="925"/>
      <c r="JPI20" s="924"/>
      <c r="JPJ20" s="925"/>
      <c r="JPK20" s="925"/>
      <c r="JPL20" s="925"/>
      <c r="JPM20" s="925"/>
      <c r="JPN20" s="925"/>
      <c r="JPO20" s="925"/>
      <c r="JPP20" s="925"/>
      <c r="JPQ20" s="925"/>
      <c r="JPR20" s="925"/>
      <c r="JPS20" s="925"/>
      <c r="JPT20" s="925"/>
      <c r="JPU20" s="925"/>
      <c r="JPV20" s="925"/>
      <c r="JPW20" s="925"/>
      <c r="JPX20" s="925"/>
      <c r="JPY20" s="924"/>
      <c r="JPZ20" s="925"/>
      <c r="JQA20" s="925"/>
      <c r="JQB20" s="925"/>
      <c r="JQC20" s="925"/>
      <c r="JQD20" s="925"/>
      <c r="JQE20" s="925"/>
      <c r="JQF20" s="925"/>
      <c r="JQG20" s="925"/>
      <c r="JQH20" s="925"/>
      <c r="JQI20" s="925"/>
      <c r="JQJ20" s="925"/>
      <c r="JQK20" s="925"/>
      <c r="JQL20" s="925"/>
      <c r="JQM20" s="925"/>
      <c r="JQN20" s="925"/>
      <c r="JQO20" s="924"/>
      <c r="JQP20" s="925"/>
      <c r="JQQ20" s="925"/>
      <c r="JQR20" s="925"/>
      <c r="JQS20" s="925"/>
      <c r="JQT20" s="925"/>
      <c r="JQU20" s="925"/>
      <c r="JQV20" s="925"/>
      <c r="JQW20" s="925"/>
      <c r="JQX20" s="925"/>
      <c r="JQY20" s="925"/>
      <c r="JQZ20" s="925"/>
      <c r="JRA20" s="925"/>
      <c r="JRB20" s="925"/>
      <c r="JRC20" s="925"/>
      <c r="JRD20" s="925"/>
      <c r="JRE20" s="924"/>
      <c r="JRF20" s="925"/>
      <c r="JRG20" s="925"/>
      <c r="JRH20" s="925"/>
      <c r="JRI20" s="925"/>
      <c r="JRJ20" s="925"/>
      <c r="JRK20" s="925"/>
      <c r="JRL20" s="925"/>
      <c r="JRM20" s="925"/>
      <c r="JRN20" s="925"/>
      <c r="JRO20" s="925"/>
      <c r="JRP20" s="925"/>
      <c r="JRQ20" s="925"/>
      <c r="JRR20" s="925"/>
      <c r="JRS20" s="925"/>
      <c r="JRT20" s="925"/>
      <c r="JRU20" s="924"/>
      <c r="JRV20" s="925"/>
      <c r="JRW20" s="925"/>
      <c r="JRX20" s="925"/>
      <c r="JRY20" s="925"/>
      <c r="JRZ20" s="925"/>
      <c r="JSA20" s="925"/>
      <c r="JSB20" s="925"/>
      <c r="JSC20" s="925"/>
      <c r="JSD20" s="925"/>
      <c r="JSE20" s="925"/>
      <c r="JSF20" s="925"/>
      <c r="JSG20" s="925"/>
      <c r="JSH20" s="925"/>
      <c r="JSI20" s="925"/>
      <c r="JSJ20" s="925"/>
      <c r="JSK20" s="924"/>
      <c r="JSL20" s="925"/>
      <c r="JSM20" s="925"/>
      <c r="JSN20" s="925"/>
      <c r="JSO20" s="925"/>
      <c r="JSP20" s="925"/>
      <c r="JSQ20" s="925"/>
      <c r="JSR20" s="925"/>
      <c r="JSS20" s="925"/>
      <c r="JST20" s="925"/>
      <c r="JSU20" s="925"/>
      <c r="JSV20" s="925"/>
      <c r="JSW20" s="925"/>
      <c r="JSX20" s="925"/>
      <c r="JSY20" s="925"/>
      <c r="JSZ20" s="925"/>
      <c r="JTA20" s="924"/>
      <c r="JTB20" s="925"/>
      <c r="JTC20" s="925"/>
      <c r="JTD20" s="925"/>
      <c r="JTE20" s="925"/>
      <c r="JTF20" s="925"/>
      <c r="JTG20" s="925"/>
      <c r="JTH20" s="925"/>
      <c r="JTI20" s="925"/>
      <c r="JTJ20" s="925"/>
      <c r="JTK20" s="925"/>
      <c r="JTL20" s="925"/>
      <c r="JTM20" s="925"/>
      <c r="JTN20" s="925"/>
      <c r="JTO20" s="925"/>
      <c r="JTP20" s="925"/>
      <c r="JTQ20" s="924"/>
      <c r="JTR20" s="925"/>
      <c r="JTS20" s="925"/>
      <c r="JTT20" s="925"/>
      <c r="JTU20" s="925"/>
      <c r="JTV20" s="925"/>
      <c r="JTW20" s="925"/>
      <c r="JTX20" s="925"/>
      <c r="JTY20" s="925"/>
      <c r="JTZ20" s="925"/>
      <c r="JUA20" s="925"/>
      <c r="JUB20" s="925"/>
      <c r="JUC20" s="925"/>
      <c r="JUD20" s="925"/>
      <c r="JUE20" s="925"/>
      <c r="JUF20" s="925"/>
      <c r="JUG20" s="924"/>
      <c r="JUH20" s="925"/>
      <c r="JUI20" s="925"/>
      <c r="JUJ20" s="925"/>
      <c r="JUK20" s="925"/>
      <c r="JUL20" s="925"/>
      <c r="JUM20" s="925"/>
      <c r="JUN20" s="925"/>
      <c r="JUO20" s="925"/>
      <c r="JUP20" s="925"/>
      <c r="JUQ20" s="925"/>
      <c r="JUR20" s="925"/>
      <c r="JUS20" s="925"/>
      <c r="JUT20" s="925"/>
      <c r="JUU20" s="925"/>
      <c r="JUV20" s="925"/>
      <c r="JUW20" s="924"/>
      <c r="JUX20" s="925"/>
      <c r="JUY20" s="925"/>
      <c r="JUZ20" s="925"/>
      <c r="JVA20" s="925"/>
      <c r="JVB20" s="925"/>
      <c r="JVC20" s="925"/>
      <c r="JVD20" s="925"/>
      <c r="JVE20" s="925"/>
      <c r="JVF20" s="925"/>
      <c r="JVG20" s="925"/>
      <c r="JVH20" s="925"/>
      <c r="JVI20" s="925"/>
      <c r="JVJ20" s="925"/>
      <c r="JVK20" s="925"/>
      <c r="JVL20" s="925"/>
      <c r="JVM20" s="924"/>
      <c r="JVN20" s="925"/>
      <c r="JVO20" s="925"/>
      <c r="JVP20" s="925"/>
      <c r="JVQ20" s="925"/>
      <c r="JVR20" s="925"/>
      <c r="JVS20" s="925"/>
      <c r="JVT20" s="925"/>
      <c r="JVU20" s="925"/>
      <c r="JVV20" s="925"/>
      <c r="JVW20" s="925"/>
      <c r="JVX20" s="925"/>
      <c r="JVY20" s="925"/>
      <c r="JVZ20" s="925"/>
      <c r="JWA20" s="925"/>
      <c r="JWB20" s="925"/>
      <c r="JWC20" s="924"/>
      <c r="JWD20" s="925"/>
      <c r="JWE20" s="925"/>
      <c r="JWF20" s="925"/>
      <c r="JWG20" s="925"/>
      <c r="JWH20" s="925"/>
      <c r="JWI20" s="925"/>
      <c r="JWJ20" s="925"/>
      <c r="JWK20" s="925"/>
      <c r="JWL20" s="925"/>
      <c r="JWM20" s="925"/>
      <c r="JWN20" s="925"/>
      <c r="JWO20" s="925"/>
      <c r="JWP20" s="925"/>
      <c r="JWQ20" s="925"/>
      <c r="JWR20" s="925"/>
      <c r="JWS20" s="924"/>
      <c r="JWT20" s="925"/>
      <c r="JWU20" s="925"/>
      <c r="JWV20" s="925"/>
      <c r="JWW20" s="925"/>
      <c r="JWX20" s="925"/>
      <c r="JWY20" s="925"/>
      <c r="JWZ20" s="925"/>
      <c r="JXA20" s="925"/>
      <c r="JXB20" s="925"/>
      <c r="JXC20" s="925"/>
      <c r="JXD20" s="925"/>
      <c r="JXE20" s="925"/>
      <c r="JXF20" s="925"/>
      <c r="JXG20" s="925"/>
      <c r="JXH20" s="925"/>
      <c r="JXI20" s="924"/>
      <c r="JXJ20" s="925"/>
      <c r="JXK20" s="925"/>
      <c r="JXL20" s="925"/>
      <c r="JXM20" s="925"/>
      <c r="JXN20" s="925"/>
      <c r="JXO20" s="925"/>
      <c r="JXP20" s="925"/>
      <c r="JXQ20" s="925"/>
      <c r="JXR20" s="925"/>
      <c r="JXS20" s="925"/>
      <c r="JXT20" s="925"/>
      <c r="JXU20" s="925"/>
      <c r="JXV20" s="925"/>
      <c r="JXW20" s="925"/>
      <c r="JXX20" s="925"/>
      <c r="JXY20" s="924"/>
      <c r="JXZ20" s="925"/>
      <c r="JYA20" s="925"/>
      <c r="JYB20" s="925"/>
      <c r="JYC20" s="925"/>
      <c r="JYD20" s="925"/>
      <c r="JYE20" s="925"/>
      <c r="JYF20" s="925"/>
      <c r="JYG20" s="925"/>
      <c r="JYH20" s="925"/>
      <c r="JYI20" s="925"/>
      <c r="JYJ20" s="925"/>
      <c r="JYK20" s="925"/>
      <c r="JYL20" s="925"/>
      <c r="JYM20" s="925"/>
      <c r="JYN20" s="925"/>
      <c r="JYO20" s="924"/>
      <c r="JYP20" s="925"/>
      <c r="JYQ20" s="925"/>
      <c r="JYR20" s="925"/>
      <c r="JYS20" s="925"/>
      <c r="JYT20" s="925"/>
      <c r="JYU20" s="925"/>
      <c r="JYV20" s="925"/>
      <c r="JYW20" s="925"/>
      <c r="JYX20" s="925"/>
      <c r="JYY20" s="925"/>
      <c r="JYZ20" s="925"/>
      <c r="JZA20" s="925"/>
      <c r="JZB20" s="925"/>
      <c r="JZC20" s="925"/>
      <c r="JZD20" s="925"/>
      <c r="JZE20" s="924"/>
      <c r="JZF20" s="925"/>
      <c r="JZG20" s="925"/>
      <c r="JZH20" s="925"/>
      <c r="JZI20" s="925"/>
      <c r="JZJ20" s="925"/>
      <c r="JZK20" s="925"/>
      <c r="JZL20" s="925"/>
      <c r="JZM20" s="925"/>
      <c r="JZN20" s="925"/>
      <c r="JZO20" s="925"/>
      <c r="JZP20" s="925"/>
      <c r="JZQ20" s="925"/>
      <c r="JZR20" s="925"/>
      <c r="JZS20" s="925"/>
      <c r="JZT20" s="925"/>
      <c r="JZU20" s="924"/>
      <c r="JZV20" s="925"/>
      <c r="JZW20" s="925"/>
      <c r="JZX20" s="925"/>
      <c r="JZY20" s="925"/>
      <c r="JZZ20" s="925"/>
      <c r="KAA20" s="925"/>
      <c r="KAB20" s="925"/>
      <c r="KAC20" s="925"/>
      <c r="KAD20" s="925"/>
      <c r="KAE20" s="925"/>
      <c r="KAF20" s="925"/>
      <c r="KAG20" s="925"/>
      <c r="KAH20" s="925"/>
      <c r="KAI20" s="925"/>
      <c r="KAJ20" s="925"/>
      <c r="KAK20" s="924"/>
      <c r="KAL20" s="925"/>
      <c r="KAM20" s="925"/>
      <c r="KAN20" s="925"/>
      <c r="KAO20" s="925"/>
      <c r="KAP20" s="925"/>
      <c r="KAQ20" s="925"/>
      <c r="KAR20" s="925"/>
      <c r="KAS20" s="925"/>
      <c r="KAT20" s="925"/>
      <c r="KAU20" s="925"/>
      <c r="KAV20" s="925"/>
      <c r="KAW20" s="925"/>
      <c r="KAX20" s="925"/>
      <c r="KAY20" s="925"/>
      <c r="KAZ20" s="925"/>
      <c r="KBA20" s="924"/>
      <c r="KBB20" s="925"/>
      <c r="KBC20" s="925"/>
      <c r="KBD20" s="925"/>
      <c r="KBE20" s="925"/>
      <c r="KBF20" s="925"/>
      <c r="KBG20" s="925"/>
      <c r="KBH20" s="925"/>
      <c r="KBI20" s="925"/>
      <c r="KBJ20" s="925"/>
      <c r="KBK20" s="925"/>
      <c r="KBL20" s="925"/>
      <c r="KBM20" s="925"/>
      <c r="KBN20" s="925"/>
      <c r="KBO20" s="925"/>
      <c r="KBP20" s="925"/>
      <c r="KBQ20" s="924"/>
      <c r="KBR20" s="925"/>
      <c r="KBS20" s="925"/>
      <c r="KBT20" s="925"/>
      <c r="KBU20" s="925"/>
      <c r="KBV20" s="925"/>
      <c r="KBW20" s="925"/>
      <c r="KBX20" s="925"/>
      <c r="KBY20" s="925"/>
      <c r="KBZ20" s="925"/>
      <c r="KCA20" s="925"/>
      <c r="KCB20" s="925"/>
      <c r="KCC20" s="925"/>
      <c r="KCD20" s="925"/>
      <c r="KCE20" s="925"/>
      <c r="KCF20" s="925"/>
      <c r="KCG20" s="924"/>
      <c r="KCH20" s="925"/>
      <c r="KCI20" s="925"/>
      <c r="KCJ20" s="925"/>
      <c r="KCK20" s="925"/>
      <c r="KCL20" s="925"/>
      <c r="KCM20" s="925"/>
      <c r="KCN20" s="925"/>
      <c r="KCO20" s="925"/>
      <c r="KCP20" s="925"/>
      <c r="KCQ20" s="925"/>
      <c r="KCR20" s="925"/>
      <c r="KCS20" s="925"/>
      <c r="KCT20" s="925"/>
      <c r="KCU20" s="925"/>
      <c r="KCV20" s="925"/>
      <c r="KCW20" s="924"/>
      <c r="KCX20" s="925"/>
      <c r="KCY20" s="925"/>
      <c r="KCZ20" s="925"/>
      <c r="KDA20" s="925"/>
      <c r="KDB20" s="925"/>
      <c r="KDC20" s="925"/>
      <c r="KDD20" s="925"/>
      <c r="KDE20" s="925"/>
      <c r="KDF20" s="925"/>
      <c r="KDG20" s="925"/>
      <c r="KDH20" s="925"/>
      <c r="KDI20" s="925"/>
      <c r="KDJ20" s="925"/>
      <c r="KDK20" s="925"/>
      <c r="KDL20" s="925"/>
      <c r="KDM20" s="924"/>
      <c r="KDN20" s="925"/>
      <c r="KDO20" s="925"/>
      <c r="KDP20" s="925"/>
      <c r="KDQ20" s="925"/>
      <c r="KDR20" s="925"/>
      <c r="KDS20" s="925"/>
      <c r="KDT20" s="925"/>
      <c r="KDU20" s="925"/>
      <c r="KDV20" s="925"/>
      <c r="KDW20" s="925"/>
      <c r="KDX20" s="925"/>
      <c r="KDY20" s="925"/>
      <c r="KDZ20" s="925"/>
      <c r="KEA20" s="925"/>
      <c r="KEB20" s="925"/>
      <c r="KEC20" s="924"/>
      <c r="KED20" s="925"/>
      <c r="KEE20" s="925"/>
      <c r="KEF20" s="925"/>
      <c r="KEG20" s="925"/>
      <c r="KEH20" s="925"/>
      <c r="KEI20" s="925"/>
      <c r="KEJ20" s="925"/>
      <c r="KEK20" s="925"/>
      <c r="KEL20" s="925"/>
      <c r="KEM20" s="925"/>
      <c r="KEN20" s="925"/>
      <c r="KEO20" s="925"/>
      <c r="KEP20" s="925"/>
      <c r="KEQ20" s="925"/>
      <c r="KER20" s="925"/>
      <c r="KES20" s="924"/>
      <c r="KET20" s="925"/>
      <c r="KEU20" s="925"/>
      <c r="KEV20" s="925"/>
      <c r="KEW20" s="925"/>
      <c r="KEX20" s="925"/>
      <c r="KEY20" s="925"/>
      <c r="KEZ20" s="925"/>
      <c r="KFA20" s="925"/>
      <c r="KFB20" s="925"/>
      <c r="KFC20" s="925"/>
      <c r="KFD20" s="925"/>
      <c r="KFE20" s="925"/>
      <c r="KFF20" s="925"/>
      <c r="KFG20" s="925"/>
      <c r="KFH20" s="925"/>
      <c r="KFI20" s="924"/>
      <c r="KFJ20" s="925"/>
      <c r="KFK20" s="925"/>
      <c r="KFL20" s="925"/>
      <c r="KFM20" s="925"/>
      <c r="KFN20" s="925"/>
      <c r="KFO20" s="925"/>
      <c r="KFP20" s="925"/>
      <c r="KFQ20" s="925"/>
      <c r="KFR20" s="925"/>
      <c r="KFS20" s="925"/>
      <c r="KFT20" s="925"/>
      <c r="KFU20" s="925"/>
      <c r="KFV20" s="925"/>
      <c r="KFW20" s="925"/>
      <c r="KFX20" s="925"/>
      <c r="KFY20" s="924"/>
      <c r="KFZ20" s="925"/>
      <c r="KGA20" s="925"/>
      <c r="KGB20" s="925"/>
      <c r="KGC20" s="925"/>
      <c r="KGD20" s="925"/>
      <c r="KGE20" s="925"/>
      <c r="KGF20" s="925"/>
      <c r="KGG20" s="925"/>
      <c r="KGH20" s="925"/>
      <c r="KGI20" s="925"/>
      <c r="KGJ20" s="925"/>
      <c r="KGK20" s="925"/>
      <c r="KGL20" s="925"/>
      <c r="KGM20" s="925"/>
      <c r="KGN20" s="925"/>
      <c r="KGO20" s="924"/>
      <c r="KGP20" s="925"/>
      <c r="KGQ20" s="925"/>
      <c r="KGR20" s="925"/>
      <c r="KGS20" s="925"/>
      <c r="KGT20" s="925"/>
      <c r="KGU20" s="925"/>
      <c r="KGV20" s="925"/>
      <c r="KGW20" s="925"/>
      <c r="KGX20" s="925"/>
      <c r="KGY20" s="925"/>
      <c r="KGZ20" s="925"/>
      <c r="KHA20" s="925"/>
      <c r="KHB20" s="925"/>
      <c r="KHC20" s="925"/>
      <c r="KHD20" s="925"/>
      <c r="KHE20" s="924"/>
      <c r="KHF20" s="925"/>
      <c r="KHG20" s="925"/>
      <c r="KHH20" s="925"/>
      <c r="KHI20" s="925"/>
      <c r="KHJ20" s="925"/>
      <c r="KHK20" s="925"/>
      <c r="KHL20" s="925"/>
      <c r="KHM20" s="925"/>
      <c r="KHN20" s="925"/>
      <c r="KHO20" s="925"/>
      <c r="KHP20" s="925"/>
      <c r="KHQ20" s="925"/>
      <c r="KHR20" s="925"/>
      <c r="KHS20" s="925"/>
      <c r="KHT20" s="925"/>
      <c r="KHU20" s="924"/>
      <c r="KHV20" s="925"/>
      <c r="KHW20" s="925"/>
      <c r="KHX20" s="925"/>
      <c r="KHY20" s="925"/>
      <c r="KHZ20" s="925"/>
      <c r="KIA20" s="925"/>
      <c r="KIB20" s="925"/>
      <c r="KIC20" s="925"/>
      <c r="KID20" s="925"/>
      <c r="KIE20" s="925"/>
      <c r="KIF20" s="925"/>
      <c r="KIG20" s="925"/>
      <c r="KIH20" s="925"/>
      <c r="KII20" s="925"/>
      <c r="KIJ20" s="925"/>
      <c r="KIK20" s="924"/>
      <c r="KIL20" s="925"/>
      <c r="KIM20" s="925"/>
      <c r="KIN20" s="925"/>
      <c r="KIO20" s="925"/>
      <c r="KIP20" s="925"/>
      <c r="KIQ20" s="925"/>
      <c r="KIR20" s="925"/>
      <c r="KIS20" s="925"/>
      <c r="KIT20" s="925"/>
      <c r="KIU20" s="925"/>
      <c r="KIV20" s="925"/>
      <c r="KIW20" s="925"/>
      <c r="KIX20" s="925"/>
      <c r="KIY20" s="925"/>
      <c r="KIZ20" s="925"/>
      <c r="KJA20" s="924"/>
      <c r="KJB20" s="925"/>
      <c r="KJC20" s="925"/>
      <c r="KJD20" s="925"/>
      <c r="KJE20" s="925"/>
      <c r="KJF20" s="925"/>
      <c r="KJG20" s="925"/>
      <c r="KJH20" s="925"/>
      <c r="KJI20" s="925"/>
      <c r="KJJ20" s="925"/>
      <c r="KJK20" s="925"/>
      <c r="KJL20" s="925"/>
      <c r="KJM20" s="925"/>
      <c r="KJN20" s="925"/>
      <c r="KJO20" s="925"/>
      <c r="KJP20" s="925"/>
      <c r="KJQ20" s="924"/>
      <c r="KJR20" s="925"/>
      <c r="KJS20" s="925"/>
      <c r="KJT20" s="925"/>
      <c r="KJU20" s="925"/>
      <c r="KJV20" s="925"/>
      <c r="KJW20" s="925"/>
      <c r="KJX20" s="925"/>
      <c r="KJY20" s="925"/>
      <c r="KJZ20" s="925"/>
      <c r="KKA20" s="925"/>
      <c r="KKB20" s="925"/>
      <c r="KKC20" s="925"/>
      <c r="KKD20" s="925"/>
      <c r="KKE20" s="925"/>
      <c r="KKF20" s="925"/>
      <c r="KKG20" s="924"/>
      <c r="KKH20" s="925"/>
      <c r="KKI20" s="925"/>
      <c r="KKJ20" s="925"/>
      <c r="KKK20" s="925"/>
      <c r="KKL20" s="925"/>
      <c r="KKM20" s="925"/>
      <c r="KKN20" s="925"/>
      <c r="KKO20" s="925"/>
      <c r="KKP20" s="925"/>
      <c r="KKQ20" s="925"/>
      <c r="KKR20" s="925"/>
      <c r="KKS20" s="925"/>
      <c r="KKT20" s="925"/>
      <c r="KKU20" s="925"/>
      <c r="KKV20" s="925"/>
      <c r="KKW20" s="924"/>
      <c r="KKX20" s="925"/>
      <c r="KKY20" s="925"/>
      <c r="KKZ20" s="925"/>
      <c r="KLA20" s="925"/>
      <c r="KLB20" s="925"/>
      <c r="KLC20" s="925"/>
      <c r="KLD20" s="925"/>
      <c r="KLE20" s="925"/>
      <c r="KLF20" s="925"/>
      <c r="KLG20" s="925"/>
      <c r="KLH20" s="925"/>
      <c r="KLI20" s="925"/>
      <c r="KLJ20" s="925"/>
      <c r="KLK20" s="925"/>
      <c r="KLL20" s="925"/>
      <c r="KLM20" s="924"/>
      <c r="KLN20" s="925"/>
      <c r="KLO20" s="925"/>
      <c r="KLP20" s="925"/>
      <c r="KLQ20" s="925"/>
      <c r="KLR20" s="925"/>
      <c r="KLS20" s="925"/>
      <c r="KLT20" s="925"/>
      <c r="KLU20" s="925"/>
      <c r="KLV20" s="925"/>
      <c r="KLW20" s="925"/>
      <c r="KLX20" s="925"/>
      <c r="KLY20" s="925"/>
      <c r="KLZ20" s="925"/>
      <c r="KMA20" s="925"/>
      <c r="KMB20" s="925"/>
      <c r="KMC20" s="924"/>
      <c r="KMD20" s="925"/>
      <c r="KME20" s="925"/>
      <c r="KMF20" s="925"/>
      <c r="KMG20" s="925"/>
      <c r="KMH20" s="925"/>
      <c r="KMI20" s="925"/>
      <c r="KMJ20" s="925"/>
      <c r="KMK20" s="925"/>
      <c r="KML20" s="925"/>
      <c r="KMM20" s="925"/>
      <c r="KMN20" s="925"/>
      <c r="KMO20" s="925"/>
      <c r="KMP20" s="925"/>
      <c r="KMQ20" s="925"/>
      <c r="KMR20" s="925"/>
      <c r="KMS20" s="924"/>
      <c r="KMT20" s="925"/>
      <c r="KMU20" s="925"/>
      <c r="KMV20" s="925"/>
      <c r="KMW20" s="925"/>
      <c r="KMX20" s="925"/>
      <c r="KMY20" s="925"/>
      <c r="KMZ20" s="925"/>
      <c r="KNA20" s="925"/>
      <c r="KNB20" s="925"/>
      <c r="KNC20" s="925"/>
      <c r="KND20" s="925"/>
      <c r="KNE20" s="925"/>
      <c r="KNF20" s="925"/>
      <c r="KNG20" s="925"/>
      <c r="KNH20" s="925"/>
      <c r="KNI20" s="924"/>
      <c r="KNJ20" s="925"/>
      <c r="KNK20" s="925"/>
      <c r="KNL20" s="925"/>
      <c r="KNM20" s="925"/>
      <c r="KNN20" s="925"/>
      <c r="KNO20" s="925"/>
      <c r="KNP20" s="925"/>
      <c r="KNQ20" s="925"/>
      <c r="KNR20" s="925"/>
      <c r="KNS20" s="925"/>
      <c r="KNT20" s="925"/>
      <c r="KNU20" s="925"/>
      <c r="KNV20" s="925"/>
      <c r="KNW20" s="925"/>
      <c r="KNX20" s="925"/>
      <c r="KNY20" s="924"/>
      <c r="KNZ20" s="925"/>
      <c r="KOA20" s="925"/>
      <c r="KOB20" s="925"/>
      <c r="KOC20" s="925"/>
      <c r="KOD20" s="925"/>
      <c r="KOE20" s="925"/>
      <c r="KOF20" s="925"/>
      <c r="KOG20" s="925"/>
      <c r="KOH20" s="925"/>
      <c r="KOI20" s="925"/>
      <c r="KOJ20" s="925"/>
      <c r="KOK20" s="925"/>
      <c r="KOL20" s="925"/>
      <c r="KOM20" s="925"/>
      <c r="KON20" s="925"/>
      <c r="KOO20" s="924"/>
      <c r="KOP20" s="925"/>
      <c r="KOQ20" s="925"/>
      <c r="KOR20" s="925"/>
      <c r="KOS20" s="925"/>
      <c r="KOT20" s="925"/>
      <c r="KOU20" s="925"/>
      <c r="KOV20" s="925"/>
      <c r="KOW20" s="925"/>
      <c r="KOX20" s="925"/>
      <c r="KOY20" s="925"/>
      <c r="KOZ20" s="925"/>
      <c r="KPA20" s="925"/>
      <c r="KPB20" s="925"/>
      <c r="KPC20" s="925"/>
      <c r="KPD20" s="925"/>
      <c r="KPE20" s="924"/>
      <c r="KPF20" s="925"/>
      <c r="KPG20" s="925"/>
      <c r="KPH20" s="925"/>
      <c r="KPI20" s="925"/>
      <c r="KPJ20" s="925"/>
      <c r="KPK20" s="925"/>
      <c r="KPL20" s="925"/>
      <c r="KPM20" s="925"/>
      <c r="KPN20" s="925"/>
      <c r="KPO20" s="925"/>
      <c r="KPP20" s="925"/>
      <c r="KPQ20" s="925"/>
      <c r="KPR20" s="925"/>
      <c r="KPS20" s="925"/>
      <c r="KPT20" s="925"/>
      <c r="KPU20" s="924"/>
      <c r="KPV20" s="925"/>
      <c r="KPW20" s="925"/>
      <c r="KPX20" s="925"/>
      <c r="KPY20" s="925"/>
      <c r="KPZ20" s="925"/>
      <c r="KQA20" s="925"/>
      <c r="KQB20" s="925"/>
      <c r="KQC20" s="925"/>
      <c r="KQD20" s="925"/>
      <c r="KQE20" s="925"/>
      <c r="KQF20" s="925"/>
      <c r="KQG20" s="925"/>
      <c r="KQH20" s="925"/>
      <c r="KQI20" s="925"/>
      <c r="KQJ20" s="925"/>
      <c r="KQK20" s="924"/>
      <c r="KQL20" s="925"/>
      <c r="KQM20" s="925"/>
      <c r="KQN20" s="925"/>
      <c r="KQO20" s="925"/>
      <c r="KQP20" s="925"/>
      <c r="KQQ20" s="925"/>
      <c r="KQR20" s="925"/>
      <c r="KQS20" s="925"/>
      <c r="KQT20" s="925"/>
      <c r="KQU20" s="925"/>
      <c r="KQV20" s="925"/>
      <c r="KQW20" s="925"/>
      <c r="KQX20" s="925"/>
      <c r="KQY20" s="925"/>
      <c r="KQZ20" s="925"/>
      <c r="KRA20" s="924"/>
      <c r="KRB20" s="925"/>
      <c r="KRC20" s="925"/>
      <c r="KRD20" s="925"/>
      <c r="KRE20" s="925"/>
      <c r="KRF20" s="925"/>
      <c r="KRG20" s="925"/>
      <c r="KRH20" s="925"/>
      <c r="KRI20" s="925"/>
      <c r="KRJ20" s="925"/>
      <c r="KRK20" s="925"/>
      <c r="KRL20" s="925"/>
      <c r="KRM20" s="925"/>
      <c r="KRN20" s="925"/>
      <c r="KRO20" s="925"/>
      <c r="KRP20" s="925"/>
      <c r="KRQ20" s="924"/>
      <c r="KRR20" s="925"/>
      <c r="KRS20" s="925"/>
      <c r="KRT20" s="925"/>
      <c r="KRU20" s="925"/>
      <c r="KRV20" s="925"/>
      <c r="KRW20" s="925"/>
      <c r="KRX20" s="925"/>
      <c r="KRY20" s="925"/>
      <c r="KRZ20" s="925"/>
      <c r="KSA20" s="925"/>
      <c r="KSB20" s="925"/>
      <c r="KSC20" s="925"/>
      <c r="KSD20" s="925"/>
      <c r="KSE20" s="925"/>
      <c r="KSF20" s="925"/>
      <c r="KSG20" s="924"/>
      <c r="KSH20" s="925"/>
      <c r="KSI20" s="925"/>
      <c r="KSJ20" s="925"/>
      <c r="KSK20" s="925"/>
      <c r="KSL20" s="925"/>
      <c r="KSM20" s="925"/>
      <c r="KSN20" s="925"/>
      <c r="KSO20" s="925"/>
      <c r="KSP20" s="925"/>
      <c r="KSQ20" s="925"/>
      <c r="KSR20" s="925"/>
      <c r="KSS20" s="925"/>
      <c r="KST20" s="925"/>
      <c r="KSU20" s="925"/>
      <c r="KSV20" s="925"/>
      <c r="KSW20" s="924"/>
      <c r="KSX20" s="925"/>
      <c r="KSY20" s="925"/>
      <c r="KSZ20" s="925"/>
      <c r="KTA20" s="925"/>
      <c r="KTB20" s="925"/>
      <c r="KTC20" s="925"/>
      <c r="KTD20" s="925"/>
      <c r="KTE20" s="925"/>
      <c r="KTF20" s="925"/>
      <c r="KTG20" s="925"/>
      <c r="KTH20" s="925"/>
      <c r="KTI20" s="925"/>
      <c r="KTJ20" s="925"/>
      <c r="KTK20" s="925"/>
      <c r="KTL20" s="925"/>
      <c r="KTM20" s="924"/>
      <c r="KTN20" s="925"/>
      <c r="KTO20" s="925"/>
      <c r="KTP20" s="925"/>
      <c r="KTQ20" s="925"/>
      <c r="KTR20" s="925"/>
      <c r="KTS20" s="925"/>
      <c r="KTT20" s="925"/>
      <c r="KTU20" s="925"/>
      <c r="KTV20" s="925"/>
      <c r="KTW20" s="925"/>
      <c r="KTX20" s="925"/>
      <c r="KTY20" s="925"/>
      <c r="KTZ20" s="925"/>
      <c r="KUA20" s="925"/>
      <c r="KUB20" s="925"/>
      <c r="KUC20" s="924"/>
      <c r="KUD20" s="925"/>
      <c r="KUE20" s="925"/>
      <c r="KUF20" s="925"/>
      <c r="KUG20" s="925"/>
      <c r="KUH20" s="925"/>
      <c r="KUI20" s="925"/>
      <c r="KUJ20" s="925"/>
      <c r="KUK20" s="925"/>
      <c r="KUL20" s="925"/>
      <c r="KUM20" s="925"/>
      <c r="KUN20" s="925"/>
      <c r="KUO20" s="925"/>
      <c r="KUP20" s="925"/>
      <c r="KUQ20" s="925"/>
      <c r="KUR20" s="925"/>
      <c r="KUS20" s="924"/>
      <c r="KUT20" s="925"/>
      <c r="KUU20" s="925"/>
      <c r="KUV20" s="925"/>
      <c r="KUW20" s="925"/>
      <c r="KUX20" s="925"/>
      <c r="KUY20" s="925"/>
      <c r="KUZ20" s="925"/>
      <c r="KVA20" s="925"/>
      <c r="KVB20" s="925"/>
      <c r="KVC20" s="925"/>
      <c r="KVD20" s="925"/>
      <c r="KVE20" s="925"/>
      <c r="KVF20" s="925"/>
      <c r="KVG20" s="925"/>
      <c r="KVH20" s="925"/>
      <c r="KVI20" s="924"/>
      <c r="KVJ20" s="925"/>
      <c r="KVK20" s="925"/>
      <c r="KVL20" s="925"/>
      <c r="KVM20" s="925"/>
      <c r="KVN20" s="925"/>
      <c r="KVO20" s="925"/>
      <c r="KVP20" s="925"/>
      <c r="KVQ20" s="925"/>
      <c r="KVR20" s="925"/>
      <c r="KVS20" s="925"/>
      <c r="KVT20" s="925"/>
      <c r="KVU20" s="925"/>
      <c r="KVV20" s="925"/>
      <c r="KVW20" s="925"/>
      <c r="KVX20" s="925"/>
      <c r="KVY20" s="924"/>
      <c r="KVZ20" s="925"/>
      <c r="KWA20" s="925"/>
      <c r="KWB20" s="925"/>
      <c r="KWC20" s="925"/>
      <c r="KWD20" s="925"/>
      <c r="KWE20" s="925"/>
      <c r="KWF20" s="925"/>
      <c r="KWG20" s="925"/>
      <c r="KWH20" s="925"/>
      <c r="KWI20" s="925"/>
      <c r="KWJ20" s="925"/>
      <c r="KWK20" s="925"/>
      <c r="KWL20" s="925"/>
      <c r="KWM20" s="925"/>
      <c r="KWN20" s="925"/>
      <c r="KWO20" s="924"/>
      <c r="KWP20" s="925"/>
      <c r="KWQ20" s="925"/>
      <c r="KWR20" s="925"/>
      <c r="KWS20" s="925"/>
      <c r="KWT20" s="925"/>
      <c r="KWU20" s="925"/>
      <c r="KWV20" s="925"/>
      <c r="KWW20" s="925"/>
      <c r="KWX20" s="925"/>
      <c r="KWY20" s="925"/>
      <c r="KWZ20" s="925"/>
      <c r="KXA20" s="925"/>
      <c r="KXB20" s="925"/>
      <c r="KXC20" s="925"/>
      <c r="KXD20" s="925"/>
      <c r="KXE20" s="924"/>
      <c r="KXF20" s="925"/>
      <c r="KXG20" s="925"/>
      <c r="KXH20" s="925"/>
      <c r="KXI20" s="925"/>
      <c r="KXJ20" s="925"/>
      <c r="KXK20" s="925"/>
      <c r="KXL20" s="925"/>
      <c r="KXM20" s="925"/>
      <c r="KXN20" s="925"/>
      <c r="KXO20" s="925"/>
      <c r="KXP20" s="925"/>
      <c r="KXQ20" s="925"/>
      <c r="KXR20" s="925"/>
      <c r="KXS20" s="925"/>
      <c r="KXT20" s="925"/>
      <c r="KXU20" s="924"/>
      <c r="KXV20" s="925"/>
      <c r="KXW20" s="925"/>
      <c r="KXX20" s="925"/>
      <c r="KXY20" s="925"/>
      <c r="KXZ20" s="925"/>
      <c r="KYA20" s="925"/>
      <c r="KYB20" s="925"/>
      <c r="KYC20" s="925"/>
      <c r="KYD20" s="925"/>
      <c r="KYE20" s="925"/>
      <c r="KYF20" s="925"/>
      <c r="KYG20" s="925"/>
      <c r="KYH20" s="925"/>
      <c r="KYI20" s="925"/>
      <c r="KYJ20" s="925"/>
      <c r="KYK20" s="924"/>
      <c r="KYL20" s="925"/>
      <c r="KYM20" s="925"/>
      <c r="KYN20" s="925"/>
      <c r="KYO20" s="925"/>
      <c r="KYP20" s="925"/>
      <c r="KYQ20" s="925"/>
      <c r="KYR20" s="925"/>
      <c r="KYS20" s="925"/>
      <c r="KYT20" s="925"/>
      <c r="KYU20" s="925"/>
      <c r="KYV20" s="925"/>
      <c r="KYW20" s="925"/>
      <c r="KYX20" s="925"/>
      <c r="KYY20" s="925"/>
      <c r="KYZ20" s="925"/>
      <c r="KZA20" s="924"/>
      <c r="KZB20" s="925"/>
      <c r="KZC20" s="925"/>
      <c r="KZD20" s="925"/>
      <c r="KZE20" s="925"/>
      <c r="KZF20" s="925"/>
      <c r="KZG20" s="925"/>
      <c r="KZH20" s="925"/>
      <c r="KZI20" s="925"/>
      <c r="KZJ20" s="925"/>
      <c r="KZK20" s="925"/>
      <c r="KZL20" s="925"/>
      <c r="KZM20" s="925"/>
      <c r="KZN20" s="925"/>
      <c r="KZO20" s="925"/>
      <c r="KZP20" s="925"/>
      <c r="KZQ20" s="924"/>
      <c r="KZR20" s="925"/>
      <c r="KZS20" s="925"/>
      <c r="KZT20" s="925"/>
      <c r="KZU20" s="925"/>
      <c r="KZV20" s="925"/>
      <c r="KZW20" s="925"/>
      <c r="KZX20" s="925"/>
      <c r="KZY20" s="925"/>
      <c r="KZZ20" s="925"/>
      <c r="LAA20" s="925"/>
      <c r="LAB20" s="925"/>
      <c r="LAC20" s="925"/>
      <c r="LAD20" s="925"/>
      <c r="LAE20" s="925"/>
      <c r="LAF20" s="925"/>
      <c r="LAG20" s="924"/>
      <c r="LAH20" s="925"/>
      <c r="LAI20" s="925"/>
      <c r="LAJ20" s="925"/>
      <c r="LAK20" s="925"/>
      <c r="LAL20" s="925"/>
      <c r="LAM20" s="925"/>
      <c r="LAN20" s="925"/>
      <c r="LAO20" s="925"/>
      <c r="LAP20" s="925"/>
      <c r="LAQ20" s="925"/>
      <c r="LAR20" s="925"/>
      <c r="LAS20" s="925"/>
      <c r="LAT20" s="925"/>
      <c r="LAU20" s="925"/>
      <c r="LAV20" s="925"/>
      <c r="LAW20" s="924"/>
      <c r="LAX20" s="925"/>
      <c r="LAY20" s="925"/>
      <c r="LAZ20" s="925"/>
      <c r="LBA20" s="925"/>
      <c r="LBB20" s="925"/>
      <c r="LBC20" s="925"/>
      <c r="LBD20" s="925"/>
      <c r="LBE20" s="925"/>
      <c r="LBF20" s="925"/>
      <c r="LBG20" s="925"/>
      <c r="LBH20" s="925"/>
      <c r="LBI20" s="925"/>
      <c r="LBJ20" s="925"/>
      <c r="LBK20" s="925"/>
      <c r="LBL20" s="925"/>
      <c r="LBM20" s="924"/>
      <c r="LBN20" s="925"/>
      <c r="LBO20" s="925"/>
      <c r="LBP20" s="925"/>
      <c r="LBQ20" s="925"/>
      <c r="LBR20" s="925"/>
      <c r="LBS20" s="925"/>
      <c r="LBT20" s="925"/>
      <c r="LBU20" s="925"/>
      <c r="LBV20" s="925"/>
      <c r="LBW20" s="925"/>
      <c r="LBX20" s="925"/>
      <c r="LBY20" s="925"/>
      <c r="LBZ20" s="925"/>
      <c r="LCA20" s="925"/>
      <c r="LCB20" s="925"/>
      <c r="LCC20" s="924"/>
      <c r="LCD20" s="925"/>
      <c r="LCE20" s="925"/>
      <c r="LCF20" s="925"/>
      <c r="LCG20" s="925"/>
      <c r="LCH20" s="925"/>
      <c r="LCI20" s="925"/>
      <c r="LCJ20" s="925"/>
      <c r="LCK20" s="925"/>
      <c r="LCL20" s="925"/>
      <c r="LCM20" s="925"/>
      <c r="LCN20" s="925"/>
      <c r="LCO20" s="925"/>
      <c r="LCP20" s="925"/>
      <c r="LCQ20" s="925"/>
      <c r="LCR20" s="925"/>
      <c r="LCS20" s="924"/>
      <c r="LCT20" s="925"/>
      <c r="LCU20" s="925"/>
      <c r="LCV20" s="925"/>
      <c r="LCW20" s="925"/>
      <c r="LCX20" s="925"/>
      <c r="LCY20" s="925"/>
      <c r="LCZ20" s="925"/>
      <c r="LDA20" s="925"/>
      <c r="LDB20" s="925"/>
      <c r="LDC20" s="925"/>
      <c r="LDD20" s="925"/>
      <c r="LDE20" s="925"/>
      <c r="LDF20" s="925"/>
      <c r="LDG20" s="925"/>
      <c r="LDH20" s="925"/>
      <c r="LDI20" s="924"/>
      <c r="LDJ20" s="925"/>
      <c r="LDK20" s="925"/>
      <c r="LDL20" s="925"/>
      <c r="LDM20" s="925"/>
      <c r="LDN20" s="925"/>
      <c r="LDO20" s="925"/>
      <c r="LDP20" s="925"/>
      <c r="LDQ20" s="925"/>
      <c r="LDR20" s="925"/>
      <c r="LDS20" s="925"/>
      <c r="LDT20" s="925"/>
      <c r="LDU20" s="925"/>
      <c r="LDV20" s="925"/>
      <c r="LDW20" s="925"/>
      <c r="LDX20" s="925"/>
      <c r="LDY20" s="924"/>
      <c r="LDZ20" s="925"/>
      <c r="LEA20" s="925"/>
      <c r="LEB20" s="925"/>
      <c r="LEC20" s="925"/>
      <c r="LED20" s="925"/>
      <c r="LEE20" s="925"/>
      <c r="LEF20" s="925"/>
      <c r="LEG20" s="925"/>
      <c r="LEH20" s="925"/>
      <c r="LEI20" s="925"/>
      <c r="LEJ20" s="925"/>
      <c r="LEK20" s="925"/>
      <c r="LEL20" s="925"/>
      <c r="LEM20" s="925"/>
      <c r="LEN20" s="925"/>
      <c r="LEO20" s="924"/>
      <c r="LEP20" s="925"/>
      <c r="LEQ20" s="925"/>
      <c r="LER20" s="925"/>
      <c r="LES20" s="925"/>
      <c r="LET20" s="925"/>
      <c r="LEU20" s="925"/>
      <c r="LEV20" s="925"/>
      <c r="LEW20" s="925"/>
      <c r="LEX20" s="925"/>
      <c r="LEY20" s="925"/>
      <c r="LEZ20" s="925"/>
      <c r="LFA20" s="925"/>
      <c r="LFB20" s="925"/>
      <c r="LFC20" s="925"/>
      <c r="LFD20" s="925"/>
      <c r="LFE20" s="924"/>
      <c r="LFF20" s="925"/>
      <c r="LFG20" s="925"/>
      <c r="LFH20" s="925"/>
      <c r="LFI20" s="925"/>
      <c r="LFJ20" s="925"/>
      <c r="LFK20" s="925"/>
      <c r="LFL20" s="925"/>
      <c r="LFM20" s="925"/>
      <c r="LFN20" s="925"/>
      <c r="LFO20" s="925"/>
      <c r="LFP20" s="925"/>
      <c r="LFQ20" s="925"/>
      <c r="LFR20" s="925"/>
      <c r="LFS20" s="925"/>
      <c r="LFT20" s="925"/>
      <c r="LFU20" s="924"/>
      <c r="LFV20" s="925"/>
      <c r="LFW20" s="925"/>
      <c r="LFX20" s="925"/>
      <c r="LFY20" s="925"/>
      <c r="LFZ20" s="925"/>
      <c r="LGA20" s="925"/>
      <c r="LGB20" s="925"/>
      <c r="LGC20" s="925"/>
      <c r="LGD20" s="925"/>
      <c r="LGE20" s="925"/>
      <c r="LGF20" s="925"/>
      <c r="LGG20" s="925"/>
      <c r="LGH20" s="925"/>
      <c r="LGI20" s="925"/>
      <c r="LGJ20" s="925"/>
      <c r="LGK20" s="924"/>
      <c r="LGL20" s="925"/>
      <c r="LGM20" s="925"/>
      <c r="LGN20" s="925"/>
      <c r="LGO20" s="925"/>
      <c r="LGP20" s="925"/>
      <c r="LGQ20" s="925"/>
      <c r="LGR20" s="925"/>
      <c r="LGS20" s="925"/>
      <c r="LGT20" s="925"/>
      <c r="LGU20" s="925"/>
      <c r="LGV20" s="925"/>
      <c r="LGW20" s="925"/>
      <c r="LGX20" s="925"/>
      <c r="LGY20" s="925"/>
      <c r="LGZ20" s="925"/>
      <c r="LHA20" s="924"/>
      <c r="LHB20" s="925"/>
      <c r="LHC20" s="925"/>
      <c r="LHD20" s="925"/>
      <c r="LHE20" s="925"/>
      <c r="LHF20" s="925"/>
      <c r="LHG20" s="925"/>
      <c r="LHH20" s="925"/>
      <c r="LHI20" s="925"/>
      <c r="LHJ20" s="925"/>
      <c r="LHK20" s="925"/>
      <c r="LHL20" s="925"/>
      <c r="LHM20" s="925"/>
      <c r="LHN20" s="925"/>
      <c r="LHO20" s="925"/>
      <c r="LHP20" s="925"/>
      <c r="LHQ20" s="924"/>
      <c r="LHR20" s="925"/>
      <c r="LHS20" s="925"/>
      <c r="LHT20" s="925"/>
      <c r="LHU20" s="925"/>
      <c r="LHV20" s="925"/>
      <c r="LHW20" s="925"/>
      <c r="LHX20" s="925"/>
      <c r="LHY20" s="925"/>
      <c r="LHZ20" s="925"/>
      <c r="LIA20" s="925"/>
      <c r="LIB20" s="925"/>
      <c r="LIC20" s="925"/>
      <c r="LID20" s="925"/>
      <c r="LIE20" s="925"/>
      <c r="LIF20" s="925"/>
      <c r="LIG20" s="924"/>
      <c r="LIH20" s="925"/>
      <c r="LII20" s="925"/>
      <c r="LIJ20" s="925"/>
      <c r="LIK20" s="925"/>
      <c r="LIL20" s="925"/>
      <c r="LIM20" s="925"/>
      <c r="LIN20" s="925"/>
      <c r="LIO20" s="925"/>
      <c r="LIP20" s="925"/>
      <c r="LIQ20" s="925"/>
      <c r="LIR20" s="925"/>
      <c r="LIS20" s="925"/>
      <c r="LIT20" s="925"/>
      <c r="LIU20" s="925"/>
      <c r="LIV20" s="925"/>
      <c r="LIW20" s="924"/>
      <c r="LIX20" s="925"/>
      <c r="LIY20" s="925"/>
      <c r="LIZ20" s="925"/>
      <c r="LJA20" s="925"/>
      <c r="LJB20" s="925"/>
      <c r="LJC20" s="925"/>
      <c r="LJD20" s="925"/>
      <c r="LJE20" s="925"/>
      <c r="LJF20" s="925"/>
      <c r="LJG20" s="925"/>
      <c r="LJH20" s="925"/>
      <c r="LJI20" s="925"/>
      <c r="LJJ20" s="925"/>
      <c r="LJK20" s="925"/>
      <c r="LJL20" s="925"/>
      <c r="LJM20" s="924"/>
      <c r="LJN20" s="925"/>
      <c r="LJO20" s="925"/>
      <c r="LJP20" s="925"/>
      <c r="LJQ20" s="925"/>
      <c r="LJR20" s="925"/>
      <c r="LJS20" s="925"/>
      <c r="LJT20" s="925"/>
      <c r="LJU20" s="925"/>
      <c r="LJV20" s="925"/>
      <c r="LJW20" s="925"/>
      <c r="LJX20" s="925"/>
      <c r="LJY20" s="925"/>
      <c r="LJZ20" s="925"/>
      <c r="LKA20" s="925"/>
      <c r="LKB20" s="925"/>
      <c r="LKC20" s="924"/>
      <c r="LKD20" s="925"/>
      <c r="LKE20" s="925"/>
      <c r="LKF20" s="925"/>
      <c r="LKG20" s="925"/>
      <c r="LKH20" s="925"/>
      <c r="LKI20" s="925"/>
      <c r="LKJ20" s="925"/>
      <c r="LKK20" s="925"/>
      <c r="LKL20" s="925"/>
      <c r="LKM20" s="925"/>
      <c r="LKN20" s="925"/>
      <c r="LKO20" s="925"/>
      <c r="LKP20" s="925"/>
      <c r="LKQ20" s="925"/>
      <c r="LKR20" s="925"/>
      <c r="LKS20" s="924"/>
      <c r="LKT20" s="925"/>
      <c r="LKU20" s="925"/>
      <c r="LKV20" s="925"/>
      <c r="LKW20" s="925"/>
      <c r="LKX20" s="925"/>
      <c r="LKY20" s="925"/>
      <c r="LKZ20" s="925"/>
      <c r="LLA20" s="925"/>
      <c r="LLB20" s="925"/>
      <c r="LLC20" s="925"/>
      <c r="LLD20" s="925"/>
      <c r="LLE20" s="925"/>
      <c r="LLF20" s="925"/>
      <c r="LLG20" s="925"/>
      <c r="LLH20" s="925"/>
      <c r="LLI20" s="924"/>
      <c r="LLJ20" s="925"/>
      <c r="LLK20" s="925"/>
      <c r="LLL20" s="925"/>
      <c r="LLM20" s="925"/>
      <c r="LLN20" s="925"/>
      <c r="LLO20" s="925"/>
      <c r="LLP20" s="925"/>
      <c r="LLQ20" s="925"/>
      <c r="LLR20" s="925"/>
      <c r="LLS20" s="925"/>
      <c r="LLT20" s="925"/>
      <c r="LLU20" s="925"/>
      <c r="LLV20" s="925"/>
      <c r="LLW20" s="925"/>
      <c r="LLX20" s="925"/>
      <c r="LLY20" s="924"/>
      <c r="LLZ20" s="925"/>
      <c r="LMA20" s="925"/>
      <c r="LMB20" s="925"/>
      <c r="LMC20" s="925"/>
      <c r="LMD20" s="925"/>
      <c r="LME20" s="925"/>
      <c r="LMF20" s="925"/>
      <c r="LMG20" s="925"/>
      <c r="LMH20" s="925"/>
      <c r="LMI20" s="925"/>
      <c r="LMJ20" s="925"/>
      <c r="LMK20" s="925"/>
      <c r="LML20" s="925"/>
      <c r="LMM20" s="925"/>
      <c r="LMN20" s="925"/>
      <c r="LMO20" s="924"/>
      <c r="LMP20" s="925"/>
      <c r="LMQ20" s="925"/>
      <c r="LMR20" s="925"/>
      <c r="LMS20" s="925"/>
      <c r="LMT20" s="925"/>
      <c r="LMU20" s="925"/>
      <c r="LMV20" s="925"/>
      <c r="LMW20" s="925"/>
      <c r="LMX20" s="925"/>
      <c r="LMY20" s="925"/>
      <c r="LMZ20" s="925"/>
      <c r="LNA20" s="925"/>
      <c r="LNB20" s="925"/>
      <c r="LNC20" s="925"/>
      <c r="LND20" s="925"/>
      <c r="LNE20" s="924"/>
      <c r="LNF20" s="925"/>
      <c r="LNG20" s="925"/>
      <c r="LNH20" s="925"/>
      <c r="LNI20" s="925"/>
      <c r="LNJ20" s="925"/>
      <c r="LNK20" s="925"/>
      <c r="LNL20" s="925"/>
      <c r="LNM20" s="925"/>
      <c r="LNN20" s="925"/>
      <c r="LNO20" s="925"/>
      <c r="LNP20" s="925"/>
      <c r="LNQ20" s="925"/>
      <c r="LNR20" s="925"/>
      <c r="LNS20" s="925"/>
      <c r="LNT20" s="925"/>
      <c r="LNU20" s="924"/>
      <c r="LNV20" s="925"/>
      <c r="LNW20" s="925"/>
      <c r="LNX20" s="925"/>
      <c r="LNY20" s="925"/>
      <c r="LNZ20" s="925"/>
      <c r="LOA20" s="925"/>
      <c r="LOB20" s="925"/>
      <c r="LOC20" s="925"/>
      <c r="LOD20" s="925"/>
      <c r="LOE20" s="925"/>
      <c r="LOF20" s="925"/>
      <c r="LOG20" s="925"/>
      <c r="LOH20" s="925"/>
      <c r="LOI20" s="925"/>
      <c r="LOJ20" s="925"/>
      <c r="LOK20" s="924"/>
      <c r="LOL20" s="925"/>
      <c r="LOM20" s="925"/>
      <c r="LON20" s="925"/>
      <c r="LOO20" s="925"/>
      <c r="LOP20" s="925"/>
      <c r="LOQ20" s="925"/>
      <c r="LOR20" s="925"/>
      <c r="LOS20" s="925"/>
      <c r="LOT20" s="925"/>
      <c r="LOU20" s="925"/>
      <c r="LOV20" s="925"/>
      <c r="LOW20" s="925"/>
      <c r="LOX20" s="925"/>
      <c r="LOY20" s="925"/>
      <c r="LOZ20" s="925"/>
      <c r="LPA20" s="924"/>
      <c r="LPB20" s="925"/>
      <c r="LPC20" s="925"/>
      <c r="LPD20" s="925"/>
      <c r="LPE20" s="925"/>
      <c r="LPF20" s="925"/>
      <c r="LPG20" s="925"/>
      <c r="LPH20" s="925"/>
      <c r="LPI20" s="925"/>
      <c r="LPJ20" s="925"/>
      <c r="LPK20" s="925"/>
      <c r="LPL20" s="925"/>
      <c r="LPM20" s="925"/>
      <c r="LPN20" s="925"/>
      <c r="LPO20" s="925"/>
      <c r="LPP20" s="925"/>
      <c r="LPQ20" s="924"/>
      <c r="LPR20" s="925"/>
      <c r="LPS20" s="925"/>
      <c r="LPT20" s="925"/>
      <c r="LPU20" s="925"/>
      <c r="LPV20" s="925"/>
      <c r="LPW20" s="925"/>
      <c r="LPX20" s="925"/>
      <c r="LPY20" s="925"/>
      <c r="LPZ20" s="925"/>
      <c r="LQA20" s="925"/>
      <c r="LQB20" s="925"/>
      <c r="LQC20" s="925"/>
      <c r="LQD20" s="925"/>
      <c r="LQE20" s="925"/>
      <c r="LQF20" s="925"/>
      <c r="LQG20" s="924"/>
      <c r="LQH20" s="925"/>
      <c r="LQI20" s="925"/>
      <c r="LQJ20" s="925"/>
      <c r="LQK20" s="925"/>
      <c r="LQL20" s="925"/>
      <c r="LQM20" s="925"/>
      <c r="LQN20" s="925"/>
      <c r="LQO20" s="925"/>
      <c r="LQP20" s="925"/>
      <c r="LQQ20" s="925"/>
      <c r="LQR20" s="925"/>
      <c r="LQS20" s="925"/>
      <c r="LQT20" s="925"/>
      <c r="LQU20" s="925"/>
      <c r="LQV20" s="925"/>
      <c r="LQW20" s="924"/>
      <c r="LQX20" s="925"/>
      <c r="LQY20" s="925"/>
      <c r="LQZ20" s="925"/>
      <c r="LRA20" s="925"/>
      <c r="LRB20" s="925"/>
      <c r="LRC20" s="925"/>
      <c r="LRD20" s="925"/>
      <c r="LRE20" s="925"/>
      <c r="LRF20" s="925"/>
      <c r="LRG20" s="925"/>
      <c r="LRH20" s="925"/>
      <c r="LRI20" s="925"/>
      <c r="LRJ20" s="925"/>
      <c r="LRK20" s="925"/>
      <c r="LRL20" s="925"/>
      <c r="LRM20" s="924"/>
      <c r="LRN20" s="925"/>
      <c r="LRO20" s="925"/>
      <c r="LRP20" s="925"/>
      <c r="LRQ20" s="925"/>
      <c r="LRR20" s="925"/>
      <c r="LRS20" s="925"/>
      <c r="LRT20" s="925"/>
      <c r="LRU20" s="925"/>
      <c r="LRV20" s="925"/>
      <c r="LRW20" s="925"/>
      <c r="LRX20" s="925"/>
      <c r="LRY20" s="925"/>
      <c r="LRZ20" s="925"/>
      <c r="LSA20" s="925"/>
      <c r="LSB20" s="925"/>
      <c r="LSC20" s="924"/>
      <c r="LSD20" s="925"/>
      <c r="LSE20" s="925"/>
      <c r="LSF20" s="925"/>
      <c r="LSG20" s="925"/>
      <c r="LSH20" s="925"/>
      <c r="LSI20" s="925"/>
      <c r="LSJ20" s="925"/>
      <c r="LSK20" s="925"/>
      <c r="LSL20" s="925"/>
      <c r="LSM20" s="925"/>
      <c r="LSN20" s="925"/>
      <c r="LSO20" s="925"/>
      <c r="LSP20" s="925"/>
      <c r="LSQ20" s="925"/>
      <c r="LSR20" s="925"/>
      <c r="LSS20" s="924"/>
      <c r="LST20" s="925"/>
      <c r="LSU20" s="925"/>
      <c r="LSV20" s="925"/>
      <c r="LSW20" s="925"/>
      <c r="LSX20" s="925"/>
      <c r="LSY20" s="925"/>
      <c r="LSZ20" s="925"/>
      <c r="LTA20" s="925"/>
      <c r="LTB20" s="925"/>
      <c r="LTC20" s="925"/>
      <c r="LTD20" s="925"/>
      <c r="LTE20" s="925"/>
      <c r="LTF20" s="925"/>
      <c r="LTG20" s="925"/>
      <c r="LTH20" s="925"/>
      <c r="LTI20" s="924"/>
      <c r="LTJ20" s="925"/>
      <c r="LTK20" s="925"/>
      <c r="LTL20" s="925"/>
      <c r="LTM20" s="925"/>
      <c r="LTN20" s="925"/>
      <c r="LTO20" s="925"/>
      <c r="LTP20" s="925"/>
      <c r="LTQ20" s="925"/>
      <c r="LTR20" s="925"/>
      <c r="LTS20" s="925"/>
      <c r="LTT20" s="925"/>
      <c r="LTU20" s="925"/>
      <c r="LTV20" s="925"/>
      <c r="LTW20" s="925"/>
      <c r="LTX20" s="925"/>
      <c r="LTY20" s="924"/>
      <c r="LTZ20" s="925"/>
      <c r="LUA20" s="925"/>
      <c r="LUB20" s="925"/>
      <c r="LUC20" s="925"/>
      <c r="LUD20" s="925"/>
      <c r="LUE20" s="925"/>
      <c r="LUF20" s="925"/>
      <c r="LUG20" s="925"/>
      <c r="LUH20" s="925"/>
      <c r="LUI20" s="925"/>
      <c r="LUJ20" s="925"/>
      <c r="LUK20" s="925"/>
      <c r="LUL20" s="925"/>
      <c r="LUM20" s="925"/>
      <c r="LUN20" s="925"/>
      <c r="LUO20" s="924"/>
      <c r="LUP20" s="925"/>
      <c r="LUQ20" s="925"/>
      <c r="LUR20" s="925"/>
      <c r="LUS20" s="925"/>
      <c r="LUT20" s="925"/>
      <c r="LUU20" s="925"/>
      <c r="LUV20" s="925"/>
      <c r="LUW20" s="925"/>
      <c r="LUX20" s="925"/>
      <c r="LUY20" s="925"/>
      <c r="LUZ20" s="925"/>
      <c r="LVA20" s="925"/>
      <c r="LVB20" s="925"/>
      <c r="LVC20" s="925"/>
      <c r="LVD20" s="925"/>
      <c r="LVE20" s="924"/>
      <c r="LVF20" s="925"/>
      <c r="LVG20" s="925"/>
      <c r="LVH20" s="925"/>
      <c r="LVI20" s="925"/>
      <c r="LVJ20" s="925"/>
      <c r="LVK20" s="925"/>
      <c r="LVL20" s="925"/>
      <c r="LVM20" s="925"/>
      <c r="LVN20" s="925"/>
      <c r="LVO20" s="925"/>
      <c r="LVP20" s="925"/>
      <c r="LVQ20" s="925"/>
      <c r="LVR20" s="925"/>
      <c r="LVS20" s="925"/>
      <c r="LVT20" s="925"/>
      <c r="LVU20" s="924"/>
      <c r="LVV20" s="925"/>
      <c r="LVW20" s="925"/>
      <c r="LVX20" s="925"/>
      <c r="LVY20" s="925"/>
      <c r="LVZ20" s="925"/>
      <c r="LWA20" s="925"/>
      <c r="LWB20" s="925"/>
      <c r="LWC20" s="925"/>
      <c r="LWD20" s="925"/>
      <c r="LWE20" s="925"/>
      <c r="LWF20" s="925"/>
      <c r="LWG20" s="925"/>
      <c r="LWH20" s="925"/>
      <c r="LWI20" s="925"/>
      <c r="LWJ20" s="925"/>
      <c r="LWK20" s="924"/>
      <c r="LWL20" s="925"/>
      <c r="LWM20" s="925"/>
      <c r="LWN20" s="925"/>
      <c r="LWO20" s="925"/>
      <c r="LWP20" s="925"/>
      <c r="LWQ20" s="925"/>
      <c r="LWR20" s="925"/>
      <c r="LWS20" s="925"/>
      <c r="LWT20" s="925"/>
      <c r="LWU20" s="925"/>
      <c r="LWV20" s="925"/>
      <c r="LWW20" s="925"/>
      <c r="LWX20" s="925"/>
      <c r="LWY20" s="925"/>
      <c r="LWZ20" s="925"/>
      <c r="LXA20" s="924"/>
      <c r="LXB20" s="925"/>
      <c r="LXC20" s="925"/>
      <c r="LXD20" s="925"/>
      <c r="LXE20" s="925"/>
      <c r="LXF20" s="925"/>
      <c r="LXG20" s="925"/>
      <c r="LXH20" s="925"/>
      <c r="LXI20" s="925"/>
      <c r="LXJ20" s="925"/>
      <c r="LXK20" s="925"/>
      <c r="LXL20" s="925"/>
      <c r="LXM20" s="925"/>
      <c r="LXN20" s="925"/>
      <c r="LXO20" s="925"/>
      <c r="LXP20" s="925"/>
      <c r="LXQ20" s="924"/>
      <c r="LXR20" s="925"/>
      <c r="LXS20" s="925"/>
      <c r="LXT20" s="925"/>
      <c r="LXU20" s="925"/>
      <c r="LXV20" s="925"/>
      <c r="LXW20" s="925"/>
      <c r="LXX20" s="925"/>
      <c r="LXY20" s="925"/>
      <c r="LXZ20" s="925"/>
      <c r="LYA20" s="925"/>
      <c r="LYB20" s="925"/>
      <c r="LYC20" s="925"/>
      <c r="LYD20" s="925"/>
      <c r="LYE20" s="925"/>
      <c r="LYF20" s="925"/>
      <c r="LYG20" s="924"/>
      <c r="LYH20" s="925"/>
      <c r="LYI20" s="925"/>
      <c r="LYJ20" s="925"/>
      <c r="LYK20" s="925"/>
      <c r="LYL20" s="925"/>
      <c r="LYM20" s="925"/>
      <c r="LYN20" s="925"/>
      <c r="LYO20" s="925"/>
      <c r="LYP20" s="925"/>
      <c r="LYQ20" s="925"/>
      <c r="LYR20" s="925"/>
      <c r="LYS20" s="925"/>
      <c r="LYT20" s="925"/>
      <c r="LYU20" s="925"/>
      <c r="LYV20" s="925"/>
      <c r="LYW20" s="924"/>
      <c r="LYX20" s="925"/>
      <c r="LYY20" s="925"/>
      <c r="LYZ20" s="925"/>
      <c r="LZA20" s="925"/>
      <c r="LZB20" s="925"/>
      <c r="LZC20" s="925"/>
      <c r="LZD20" s="925"/>
      <c r="LZE20" s="925"/>
      <c r="LZF20" s="925"/>
      <c r="LZG20" s="925"/>
      <c r="LZH20" s="925"/>
      <c r="LZI20" s="925"/>
      <c r="LZJ20" s="925"/>
      <c r="LZK20" s="925"/>
      <c r="LZL20" s="925"/>
      <c r="LZM20" s="924"/>
      <c r="LZN20" s="925"/>
      <c r="LZO20" s="925"/>
      <c r="LZP20" s="925"/>
      <c r="LZQ20" s="925"/>
      <c r="LZR20" s="925"/>
      <c r="LZS20" s="925"/>
      <c r="LZT20" s="925"/>
      <c r="LZU20" s="925"/>
      <c r="LZV20" s="925"/>
      <c r="LZW20" s="925"/>
      <c r="LZX20" s="925"/>
      <c r="LZY20" s="925"/>
      <c r="LZZ20" s="925"/>
      <c r="MAA20" s="925"/>
      <c r="MAB20" s="925"/>
      <c r="MAC20" s="924"/>
      <c r="MAD20" s="925"/>
      <c r="MAE20" s="925"/>
      <c r="MAF20" s="925"/>
      <c r="MAG20" s="925"/>
      <c r="MAH20" s="925"/>
      <c r="MAI20" s="925"/>
      <c r="MAJ20" s="925"/>
      <c r="MAK20" s="925"/>
      <c r="MAL20" s="925"/>
      <c r="MAM20" s="925"/>
      <c r="MAN20" s="925"/>
      <c r="MAO20" s="925"/>
      <c r="MAP20" s="925"/>
      <c r="MAQ20" s="925"/>
      <c r="MAR20" s="925"/>
      <c r="MAS20" s="924"/>
      <c r="MAT20" s="925"/>
      <c r="MAU20" s="925"/>
      <c r="MAV20" s="925"/>
      <c r="MAW20" s="925"/>
      <c r="MAX20" s="925"/>
      <c r="MAY20" s="925"/>
      <c r="MAZ20" s="925"/>
      <c r="MBA20" s="925"/>
      <c r="MBB20" s="925"/>
      <c r="MBC20" s="925"/>
      <c r="MBD20" s="925"/>
      <c r="MBE20" s="925"/>
      <c r="MBF20" s="925"/>
      <c r="MBG20" s="925"/>
      <c r="MBH20" s="925"/>
      <c r="MBI20" s="924"/>
      <c r="MBJ20" s="925"/>
      <c r="MBK20" s="925"/>
      <c r="MBL20" s="925"/>
      <c r="MBM20" s="925"/>
      <c r="MBN20" s="925"/>
      <c r="MBO20" s="925"/>
      <c r="MBP20" s="925"/>
      <c r="MBQ20" s="925"/>
      <c r="MBR20" s="925"/>
      <c r="MBS20" s="925"/>
      <c r="MBT20" s="925"/>
      <c r="MBU20" s="925"/>
      <c r="MBV20" s="925"/>
      <c r="MBW20" s="925"/>
      <c r="MBX20" s="925"/>
      <c r="MBY20" s="924"/>
      <c r="MBZ20" s="925"/>
      <c r="MCA20" s="925"/>
      <c r="MCB20" s="925"/>
      <c r="MCC20" s="925"/>
      <c r="MCD20" s="925"/>
      <c r="MCE20" s="925"/>
      <c r="MCF20" s="925"/>
      <c r="MCG20" s="925"/>
      <c r="MCH20" s="925"/>
      <c r="MCI20" s="925"/>
      <c r="MCJ20" s="925"/>
      <c r="MCK20" s="925"/>
      <c r="MCL20" s="925"/>
      <c r="MCM20" s="925"/>
      <c r="MCN20" s="925"/>
      <c r="MCO20" s="924"/>
      <c r="MCP20" s="925"/>
      <c r="MCQ20" s="925"/>
      <c r="MCR20" s="925"/>
      <c r="MCS20" s="925"/>
      <c r="MCT20" s="925"/>
      <c r="MCU20" s="925"/>
      <c r="MCV20" s="925"/>
      <c r="MCW20" s="925"/>
      <c r="MCX20" s="925"/>
      <c r="MCY20" s="925"/>
      <c r="MCZ20" s="925"/>
      <c r="MDA20" s="925"/>
      <c r="MDB20" s="925"/>
      <c r="MDC20" s="925"/>
      <c r="MDD20" s="925"/>
      <c r="MDE20" s="924"/>
      <c r="MDF20" s="925"/>
      <c r="MDG20" s="925"/>
      <c r="MDH20" s="925"/>
      <c r="MDI20" s="925"/>
      <c r="MDJ20" s="925"/>
      <c r="MDK20" s="925"/>
      <c r="MDL20" s="925"/>
      <c r="MDM20" s="925"/>
      <c r="MDN20" s="925"/>
      <c r="MDO20" s="925"/>
      <c r="MDP20" s="925"/>
      <c r="MDQ20" s="925"/>
      <c r="MDR20" s="925"/>
      <c r="MDS20" s="925"/>
      <c r="MDT20" s="925"/>
      <c r="MDU20" s="924"/>
      <c r="MDV20" s="925"/>
      <c r="MDW20" s="925"/>
      <c r="MDX20" s="925"/>
      <c r="MDY20" s="925"/>
      <c r="MDZ20" s="925"/>
      <c r="MEA20" s="925"/>
      <c r="MEB20" s="925"/>
      <c r="MEC20" s="925"/>
      <c r="MED20" s="925"/>
      <c r="MEE20" s="925"/>
      <c r="MEF20" s="925"/>
      <c r="MEG20" s="925"/>
      <c r="MEH20" s="925"/>
      <c r="MEI20" s="925"/>
      <c r="MEJ20" s="925"/>
      <c r="MEK20" s="924"/>
      <c r="MEL20" s="925"/>
      <c r="MEM20" s="925"/>
      <c r="MEN20" s="925"/>
      <c r="MEO20" s="925"/>
      <c r="MEP20" s="925"/>
      <c r="MEQ20" s="925"/>
      <c r="MER20" s="925"/>
      <c r="MES20" s="925"/>
      <c r="MET20" s="925"/>
      <c r="MEU20" s="925"/>
      <c r="MEV20" s="925"/>
      <c r="MEW20" s="925"/>
      <c r="MEX20" s="925"/>
      <c r="MEY20" s="925"/>
      <c r="MEZ20" s="925"/>
      <c r="MFA20" s="924"/>
      <c r="MFB20" s="925"/>
      <c r="MFC20" s="925"/>
      <c r="MFD20" s="925"/>
      <c r="MFE20" s="925"/>
      <c r="MFF20" s="925"/>
      <c r="MFG20" s="925"/>
      <c r="MFH20" s="925"/>
      <c r="MFI20" s="925"/>
      <c r="MFJ20" s="925"/>
      <c r="MFK20" s="925"/>
      <c r="MFL20" s="925"/>
      <c r="MFM20" s="925"/>
      <c r="MFN20" s="925"/>
      <c r="MFO20" s="925"/>
      <c r="MFP20" s="925"/>
      <c r="MFQ20" s="924"/>
      <c r="MFR20" s="925"/>
      <c r="MFS20" s="925"/>
      <c r="MFT20" s="925"/>
      <c r="MFU20" s="925"/>
      <c r="MFV20" s="925"/>
      <c r="MFW20" s="925"/>
      <c r="MFX20" s="925"/>
      <c r="MFY20" s="925"/>
      <c r="MFZ20" s="925"/>
      <c r="MGA20" s="925"/>
      <c r="MGB20" s="925"/>
      <c r="MGC20" s="925"/>
      <c r="MGD20" s="925"/>
      <c r="MGE20" s="925"/>
      <c r="MGF20" s="925"/>
      <c r="MGG20" s="924"/>
      <c r="MGH20" s="925"/>
      <c r="MGI20" s="925"/>
      <c r="MGJ20" s="925"/>
      <c r="MGK20" s="925"/>
      <c r="MGL20" s="925"/>
      <c r="MGM20" s="925"/>
      <c r="MGN20" s="925"/>
      <c r="MGO20" s="925"/>
      <c r="MGP20" s="925"/>
      <c r="MGQ20" s="925"/>
      <c r="MGR20" s="925"/>
      <c r="MGS20" s="925"/>
      <c r="MGT20" s="925"/>
      <c r="MGU20" s="925"/>
      <c r="MGV20" s="925"/>
      <c r="MGW20" s="924"/>
      <c r="MGX20" s="925"/>
      <c r="MGY20" s="925"/>
      <c r="MGZ20" s="925"/>
      <c r="MHA20" s="925"/>
      <c r="MHB20" s="925"/>
      <c r="MHC20" s="925"/>
      <c r="MHD20" s="925"/>
      <c r="MHE20" s="925"/>
      <c r="MHF20" s="925"/>
      <c r="MHG20" s="925"/>
      <c r="MHH20" s="925"/>
      <c r="MHI20" s="925"/>
      <c r="MHJ20" s="925"/>
      <c r="MHK20" s="925"/>
      <c r="MHL20" s="925"/>
      <c r="MHM20" s="924"/>
      <c r="MHN20" s="925"/>
      <c r="MHO20" s="925"/>
      <c r="MHP20" s="925"/>
      <c r="MHQ20" s="925"/>
      <c r="MHR20" s="925"/>
      <c r="MHS20" s="925"/>
      <c r="MHT20" s="925"/>
      <c r="MHU20" s="925"/>
      <c r="MHV20" s="925"/>
      <c r="MHW20" s="925"/>
      <c r="MHX20" s="925"/>
      <c r="MHY20" s="925"/>
      <c r="MHZ20" s="925"/>
      <c r="MIA20" s="925"/>
      <c r="MIB20" s="925"/>
      <c r="MIC20" s="924"/>
      <c r="MID20" s="925"/>
      <c r="MIE20" s="925"/>
      <c r="MIF20" s="925"/>
      <c r="MIG20" s="925"/>
      <c r="MIH20" s="925"/>
      <c r="MII20" s="925"/>
      <c r="MIJ20" s="925"/>
      <c r="MIK20" s="925"/>
      <c r="MIL20" s="925"/>
      <c r="MIM20" s="925"/>
      <c r="MIN20" s="925"/>
      <c r="MIO20" s="925"/>
      <c r="MIP20" s="925"/>
      <c r="MIQ20" s="925"/>
      <c r="MIR20" s="925"/>
      <c r="MIS20" s="924"/>
      <c r="MIT20" s="925"/>
      <c r="MIU20" s="925"/>
      <c r="MIV20" s="925"/>
      <c r="MIW20" s="925"/>
      <c r="MIX20" s="925"/>
      <c r="MIY20" s="925"/>
      <c r="MIZ20" s="925"/>
      <c r="MJA20" s="925"/>
      <c r="MJB20" s="925"/>
      <c r="MJC20" s="925"/>
      <c r="MJD20" s="925"/>
      <c r="MJE20" s="925"/>
      <c r="MJF20" s="925"/>
      <c r="MJG20" s="925"/>
      <c r="MJH20" s="925"/>
      <c r="MJI20" s="924"/>
      <c r="MJJ20" s="925"/>
      <c r="MJK20" s="925"/>
      <c r="MJL20" s="925"/>
      <c r="MJM20" s="925"/>
      <c r="MJN20" s="925"/>
      <c r="MJO20" s="925"/>
      <c r="MJP20" s="925"/>
      <c r="MJQ20" s="925"/>
      <c r="MJR20" s="925"/>
      <c r="MJS20" s="925"/>
      <c r="MJT20" s="925"/>
      <c r="MJU20" s="925"/>
      <c r="MJV20" s="925"/>
      <c r="MJW20" s="925"/>
      <c r="MJX20" s="925"/>
      <c r="MJY20" s="924"/>
      <c r="MJZ20" s="925"/>
      <c r="MKA20" s="925"/>
      <c r="MKB20" s="925"/>
      <c r="MKC20" s="925"/>
      <c r="MKD20" s="925"/>
      <c r="MKE20" s="925"/>
      <c r="MKF20" s="925"/>
      <c r="MKG20" s="925"/>
      <c r="MKH20" s="925"/>
      <c r="MKI20" s="925"/>
      <c r="MKJ20" s="925"/>
      <c r="MKK20" s="925"/>
      <c r="MKL20" s="925"/>
      <c r="MKM20" s="925"/>
      <c r="MKN20" s="925"/>
      <c r="MKO20" s="924"/>
      <c r="MKP20" s="925"/>
      <c r="MKQ20" s="925"/>
      <c r="MKR20" s="925"/>
      <c r="MKS20" s="925"/>
      <c r="MKT20" s="925"/>
      <c r="MKU20" s="925"/>
      <c r="MKV20" s="925"/>
      <c r="MKW20" s="925"/>
      <c r="MKX20" s="925"/>
      <c r="MKY20" s="925"/>
      <c r="MKZ20" s="925"/>
      <c r="MLA20" s="925"/>
      <c r="MLB20" s="925"/>
      <c r="MLC20" s="925"/>
      <c r="MLD20" s="925"/>
      <c r="MLE20" s="924"/>
      <c r="MLF20" s="925"/>
      <c r="MLG20" s="925"/>
      <c r="MLH20" s="925"/>
      <c r="MLI20" s="925"/>
      <c r="MLJ20" s="925"/>
      <c r="MLK20" s="925"/>
      <c r="MLL20" s="925"/>
      <c r="MLM20" s="925"/>
      <c r="MLN20" s="925"/>
      <c r="MLO20" s="925"/>
      <c r="MLP20" s="925"/>
      <c r="MLQ20" s="925"/>
      <c r="MLR20" s="925"/>
      <c r="MLS20" s="925"/>
      <c r="MLT20" s="925"/>
      <c r="MLU20" s="924"/>
      <c r="MLV20" s="925"/>
      <c r="MLW20" s="925"/>
      <c r="MLX20" s="925"/>
      <c r="MLY20" s="925"/>
      <c r="MLZ20" s="925"/>
      <c r="MMA20" s="925"/>
      <c r="MMB20" s="925"/>
      <c r="MMC20" s="925"/>
      <c r="MMD20" s="925"/>
      <c r="MME20" s="925"/>
      <c r="MMF20" s="925"/>
      <c r="MMG20" s="925"/>
      <c r="MMH20" s="925"/>
      <c r="MMI20" s="925"/>
      <c r="MMJ20" s="925"/>
      <c r="MMK20" s="924"/>
      <c r="MML20" s="925"/>
      <c r="MMM20" s="925"/>
      <c r="MMN20" s="925"/>
      <c r="MMO20" s="925"/>
      <c r="MMP20" s="925"/>
      <c r="MMQ20" s="925"/>
      <c r="MMR20" s="925"/>
      <c r="MMS20" s="925"/>
      <c r="MMT20" s="925"/>
      <c r="MMU20" s="925"/>
      <c r="MMV20" s="925"/>
      <c r="MMW20" s="925"/>
      <c r="MMX20" s="925"/>
      <c r="MMY20" s="925"/>
      <c r="MMZ20" s="925"/>
      <c r="MNA20" s="924"/>
      <c r="MNB20" s="925"/>
      <c r="MNC20" s="925"/>
      <c r="MND20" s="925"/>
      <c r="MNE20" s="925"/>
      <c r="MNF20" s="925"/>
      <c r="MNG20" s="925"/>
      <c r="MNH20" s="925"/>
      <c r="MNI20" s="925"/>
      <c r="MNJ20" s="925"/>
      <c r="MNK20" s="925"/>
      <c r="MNL20" s="925"/>
      <c r="MNM20" s="925"/>
      <c r="MNN20" s="925"/>
      <c r="MNO20" s="925"/>
      <c r="MNP20" s="925"/>
      <c r="MNQ20" s="924"/>
      <c r="MNR20" s="925"/>
      <c r="MNS20" s="925"/>
      <c r="MNT20" s="925"/>
      <c r="MNU20" s="925"/>
      <c r="MNV20" s="925"/>
      <c r="MNW20" s="925"/>
      <c r="MNX20" s="925"/>
      <c r="MNY20" s="925"/>
      <c r="MNZ20" s="925"/>
      <c r="MOA20" s="925"/>
      <c r="MOB20" s="925"/>
      <c r="MOC20" s="925"/>
      <c r="MOD20" s="925"/>
      <c r="MOE20" s="925"/>
      <c r="MOF20" s="925"/>
      <c r="MOG20" s="924"/>
      <c r="MOH20" s="925"/>
      <c r="MOI20" s="925"/>
      <c r="MOJ20" s="925"/>
      <c r="MOK20" s="925"/>
      <c r="MOL20" s="925"/>
      <c r="MOM20" s="925"/>
      <c r="MON20" s="925"/>
      <c r="MOO20" s="925"/>
      <c r="MOP20" s="925"/>
      <c r="MOQ20" s="925"/>
      <c r="MOR20" s="925"/>
      <c r="MOS20" s="925"/>
      <c r="MOT20" s="925"/>
      <c r="MOU20" s="925"/>
      <c r="MOV20" s="925"/>
      <c r="MOW20" s="924"/>
      <c r="MOX20" s="925"/>
      <c r="MOY20" s="925"/>
      <c r="MOZ20" s="925"/>
      <c r="MPA20" s="925"/>
      <c r="MPB20" s="925"/>
      <c r="MPC20" s="925"/>
      <c r="MPD20" s="925"/>
      <c r="MPE20" s="925"/>
      <c r="MPF20" s="925"/>
      <c r="MPG20" s="925"/>
      <c r="MPH20" s="925"/>
      <c r="MPI20" s="925"/>
      <c r="MPJ20" s="925"/>
      <c r="MPK20" s="925"/>
      <c r="MPL20" s="925"/>
      <c r="MPM20" s="924"/>
      <c r="MPN20" s="925"/>
      <c r="MPO20" s="925"/>
      <c r="MPP20" s="925"/>
      <c r="MPQ20" s="925"/>
      <c r="MPR20" s="925"/>
      <c r="MPS20" s="925"/>
      <c r="MPT20" s="925"/>
      <c r="MPU20" s="925"/>
      <c r="MPV20" s="925"/>
      <c r="MPW20" s="925"/>
      <c r="MPX20" s="925"/>
      <c r="MPY20" s="925"/>
      <c r="MPZ20" s="925"/>
      <c r="MQA20" s="925"/>
      <c r="MQB20" s="925"/>
      <c r="MQC20" s="924"/>
      <c r="MQD20" s="925"/>
      <c r="MQE20" s="925"/>
      <c r="MQF20" s="925"/>
      <c r="MQG20" s="925"/>
      <c r="MQH20" s="925"/>
      <c r="MQI20" s="925"/>
      <c r="MQJ20" s="925"/>
      <c r="MQK20" s="925"/>
      <c r="MQL20" s="925"/>
      <c r="MQM20" s="925"/>
      <c r="MQN20" s="925"/>
      <c r="MQO20" s="925"/>
      <c r="MQP20" s="925"/>
      <c r="MQQ20" s="925"/>
      <c r="MQR20" s="925"/>
      <c r="MQS20" s="924"/>
      <c r="MQT20" s="925"/>
      <c r="MQU20" s="925"/>
      <c r="MQV20" s="925"/>
      <c r="MQW20" s="925"/>
      <c r="MQX20" s="925"/>
      <c r="MQY20" s="925"/>
      <c r="MQZ20" s="925"/>
      <c r="MRA20" s="925"/>
      <c r="MRB20" s="925"/>
      <c r="MRC20" s="925"/>
      <c r="MRD20" s="925"/>
      <c r="MRE20" s="925"/>
      <c r="MRF20" s="925"/>
      <c r="MRG20" s="925"/>
      <c r="MRH20" s="925"/>
      <c r="MRI20" s="924"/>
      <c r="MRJ20" s="925"/>
      <c r="MRK20" s="925"/>
      <c r="MRL20" s="925"/>
      <c r="MRM20" s="925"/>
      <c r="MRN20" s="925"/>
      <c r="MRO20" s="925"/>
      <c r="MRP20" s="925"/>
      <c r="MRQ20" s="925"/>
      <c r="MRR20" s="925"/>
      <c r="MRS20" s="925"/>
      <c r="MRT20" s="925"/>
      <c r="MRU20" s="925"/>
      <c r="MRV20" s="925"/>
      <c r="MRW20" s="925"/>
      <c r="MRX20" s="925"/>
      <c r="MRY20" s="924"/>
      <c r="MRZ20" s="925"/>
      <c r="MSA20" s="925"/>
      <c r="MSB20" s="925"/>
      <c r="MSC20" s="925"/>
      <c r="MSD20" s="925"/>
      <c r="MSE20" s="925"/>
      <c r="MSF20" s="925"/>
      <c r="MSG20" s="925"/>
      <c r="MSH20" s="925"/>
      <c r="MSI20" s="925"/>
      <c r="MSJ20" s="925"/>
      <c r="MSK20" s="925"/>
      <c r="MSL20" s="925"/>
      <c r="MSM20" s="925"/>
      <c r="MSN20" s="925"/>
      <c r="MSO20" s="924"/>
      <c r="MSP20" s="925"/>
      <c r="MSQ20" s="925"/>
      <c r="MSR20" s="925"/>
      <c r="MSS20" s="925"/>
      <c r="MST20" s="925"/>
      <c r="MSU20" s="925"/>
      <c r="MSV20" s="925"/>
      <c r="MSW20" s="925"/>
      <c r="MSX20" s="925"/>
      <c r="MSY20" s="925"/>
      <c r="MSZ20" s="925"/>
      <c r="MTA20" s="925"/>
      <c r="MTB20" s="925"/>
      <c r="MTC20" s="925"/>
      <c r="MTD20" s="925"/>
      <c r="MTE20" s="924"/>
      <c r="MTF20" s="925"/>
      <c r="MTG20" s="925"/>
      <c r="MTH20" s="925"/>
      <c r="MTI20" s="925"/>
      <c r="MTJ20" s="925"/>
      <c r="MTK20" s="925"/>
      <c r="MTL20" s="925"/>
      <c r="MTM20" s="925"/>
      <c r="MTN20" s="925"/>
      <c r="MTO20" s="925"/>
      <c r="MTP20" s="925"/>
      <c r="MTQ20" s="925"/>
      <c r="MTR20" s="925"/>
      <c r="MTS20" s="925"/>
      <c r="MTT20" s="925"/>
      <c r="MTU20" s="924"/>
      <c r="MTV20" s="925"/>
      <c r="MTW20" s="925"/>
      <c r="MTX20" s="925"/>
      <c r="MTY20" s="925"/>
      <c r="MTZ20" s="925"/>
      <c r="MUA20" s="925"/>
      <c r="MUB20" s="925"/>
      <c r="MUC20" s="925"/>
      <c r="MUD20" s="925"/>
      <c r="MUE20" s="925"/>
      <c r="MUF20" s="925"/>
      <c r="MUG20" s="925"/>
      <c r="MUH20" s="925"/>
      <c r="MUI20" s="925"/>
      <c r="MUJ20" s="925"/>
      <c r="MUK20" s="924"/>
      <c r="MUL20" s="925"/>
      <c r="MUM20" s="925"/>
      <c r="MUN20" s="925"/>
      <c r="MUO20" s="925"/>
      <c r="MUP20" s="925"/>
      <c r="MUQ20" s="925"/>
      <c r="MUR20" s="925"/>
      <c r="MUS20" s="925"/>
      <c r="MUT20" s="925"/>
      <c r="MUU20" s="925"/>
      <c r="MUV20" s="925"/>
      <c r="MUW20" s="925"/>
      <c r="MUX20" s="925"/>
      <c r="MUY20" s="925"/>
      <c r="MUZ20" s="925"/>
      <c r="MVA20" s="924"/>
      <c r="MVB20" s="925"/>
      <c r="MVC20" s="925"/>
      <c r="MVD20" s="925"/>
      <c r="MVE20" s="925"/>
      <c r="MVF20" s="925"/>
      <c r="MVG20" s="925"/>
      <c r="MVH20" s="925"/>
      <c r="MVI20" s="925"/>
      <c r="MVJ20" s="925"/>
      <c r="MVK20" s="925"/>
      <c r="MVL20" s="925"/>
      <c r="MVM20" s="925"/>
      <c r="MVN20" s="925"/>
      <c r="MVO20" s="925"/>
      <c r="MVP20" s="925"/>
      <c r="MVQ20" s="924"/>
      <c r="MVR20" s="925"/>
      <c r="MVS20" s="925"/>
      <c r="MVT20" s="925"/>
      <c r="MVU20" s="925"/>
      <c r="MVV20" s="925"/>
      <c r="MVW20" s="925"/>
      <c r="MVX20" s="925"/>
      <c r="MVY20" s="925"/>
      <c r="MVZ20" s="925"/>
      <c r="MWA20" s="925"/>
      <c r="MWB20" s="925"/>
      <c r="MWC20" s="925"/>
      <c r="MWD20" s="925"/>
      <c r="MWE20" s="925"/>
      <c r="MWF20" s="925"/>
      <c r="MWG20" s="924"/>
      <c r="MWH20" s="925"/>
      <c r="MWI20" s="925"/>
      <c r="MWJ20" s="925"/>
      <c r="MWK20" s="925"/>
      <c r="MWL20" s="925"/>
      <c r="MWM20" s="925"/>
      <c r="MWN20" s="925"/>
      <c r="MWO20" s="925"/>
      <c r="MWP20" s="925"/>
      <c r="MWQ20" s="925"/>
      <c r="MWR20" s="925"/>
      <c r="MWS20" s="925"/>
      <c r="MWT20" s="925"/>
      <c r="MWU20" s="925"/>
      <c r="MWV20" s="925"/>
      <c r="MWW20" s="924"/>
      <c r="MWX20" s="925"/>
      <c r="MWY20" s="925"/>
      <c r="MWZ20" s="925"/>
      <c r="MXA20" s="925"/>
      <c r="MXB20" s="925"/>
      <c r="MXC20" s="925"/>
      <c r="MXD20" s="925"/>
      <c r="MXE20" s="925"/>
      <c r="MXF20" s="925"/>
      <c r="MXG20" s="925"/>
      <c r="MXH20" s="925"/>
      <c r="MXI20" s="925"/>
      <c r="MXJ20" s="925"/>
      <c r="MXK20" s="925"/>
      <c r="MXL20" s="925"/>
      <c r="MXM20" s="924"/>
      <c r="MXN20" s="925"/>
      <c r="MXO20" s="925"/>
      <c r="MXP20" s="925"/>
      <c r="MXQ20" s="925"/>
      <c r="MXR20" s="925"/>
      <c r="MXS20" s="925"/>
      <c r="MXT20" s="925"/>
      <c r="MXU20" s="925"/>
      <c r="MXV20" s="925"/>
      <c r="MXW20" s="925"/>
      <c r="MXX20" s="925"/>
      <c r="MXY20" s="925"/>
      <c r="MXZ20" s="925"/>
      <c r="MYA20" s="925"/>
      <c r="MYB20" s="925"/>
      <c r="MYC20" s="924"/>
      <c r="MYD20" s="925"/>
      <c r="MYE20" s="925"/>
      <c r="MYF20" s="925"/>
      <c r="MYG20" s="925"/>
      <c r="MYH20" s="925"/>
      <c r="MYI20" s="925"/>
      <c r="MYJ20" s="925"/>
      <c r="MYK20" s="925"/>
      <c r="MYL20" s="925"/>
      <c r="MYM20" s="925"/>
      <c r="MYN20" s="925"/>
      <c r="MYO20" s="925"/>
      <c r="MYP20" s="925"/>
      <c r="MYQ20" s="925"/>
      <c r="MYR20" s="925"/>
      <c r="MYS20" s="924"/>
      <c r="MYT20" s="925"/>
      <c r="MYU20" s="925"/>
      <c r="MYV20" s="925"/>
      <c r="MYW20" s="925"/>
      <c r="MYX20" s="925"/>
      <c r="MYY20" s="925"/>
      <c r="MYZ20" s="925"/>
      <c r="MZA20" s="925"/>
      <c r="MZB20" s="925"/>
      <c r="MZC20" s="925"/>
      <c r="MZD20" s="925"/>
      <c r="MZE20" s="925"/>
      <c r="MZF20" s="925"/>
      <c r="MZG20" s="925"/>
      <c r="MZH20" s="925"/>
      <c r="MZI20" s="924"/>
      <c r="MZJ20" s="925"/>
      <c r="MZK20" s="925"/>
      <c r="MZL20" s="925"/>
      <c r="MZM20" s="925"/>
      <c r="MZN20" s="925"/>
      <c r="MZO20" s="925"/>
      <c r="MZP20" s="925"/>
      <c r="MZQ20" s="925"/>
      <c r="MZR20" s="925"/>
      <c r="MZS20" s="925"/>
      <c r="MZT20" s="925"/>
      <c r="MZU20" s="925"/>
      <c r="MZV20" s="925"/>
      <c r="MZW20" s="925"/>
      <c r="MZX20" s="925"/>
      <c r="MZY20" s="924"/>
      <c r="MZZ20" s="925"/>
      <c r="NAA20" s="925"/>
      <c r="NAB20" s="925"/>
      <c r="NAC20" s="925"/>
      <c r="NAD20" s="925"/>
      <c r="NAE20" s="925"/>
      <c r="NAF20" s="925"/>
      <c r="NAG20" s="925"/>
      <c r="NAH20" s="925"/>
      <c r="NAI20" s="925"/>
      <c r="NAJ20" s="925"/>
      <c r="NAK20" s="925"/>
      <c r="NAL20" s="925"/>
      <c r="NAM20" s="925"/>
      <c r="NAN20" s="925"/>
      <c r="NAO20" s="924"/>
      <c r="NAP20" s="925"/>
      <c r="NAQ20" s="925"/>
      <c r="NAR20" s="925"/>
      <c r="NAS20" s="925"/>
      <c r="NAT20" s="925"/>
      <c r="NAU20" s="925"/>
      <c r="NAV20" s="925"/>
      <c r="NAW20" s="925"/>
      <c r="NAX20" s="925"/>
      <c r="NAY20" s="925"/>
      <c r="NAZ20" s="925"/>
      <c r="NBA20" s="925"/>
      <c r="NBB20" s="925"/>
      <c r="NBC20" s="925"/>
      <c r="NBD20" s="925"/>
      <c r="NBE20" s="924"/>
      <c r="NBF20" s="925"/>
      <c r="NBG20" s="925"/>
      <c r="NBH20" s="925"/>
      <c r="NBI20" s="925"/>
      <c r="NBJ20" s="925"/>
      <c r="NBK20" s="925"/>
      <c r="NBL20" s="925"/>
      <c r="NBM20" s="925"/>
      <c r="NBN20" s="925"/>
      <c r="NBO20" s="925"/>
      <c r="NBP20" s="925"/>
      <c r="NBQ20" s="925"/>
      <c r="NBR20" s="925"/>
      <c r="NBS20" s="925"/>
      <c r="NBT20" s="925"/>
      <c r="NBU20" s="924"/>
      <c r="NBV20" s="925"/>
      <c r="NBW20" s="925"/>
      <c r="NBX20" s="925"/>
      <c r="NBY20" s="925"/>
      <c r="NBZ20" s="925"/>
      <c r="NCA20" s="925"/>
      <c r="NCB20" s="925"/>
      <c r="NCC20" s="925"/>
      <c r="NCD20" s="925"/>
      <c r="NCE20" s="925"/>
      <c r="NCF20" s="925"/>
      <c r="NCG20" s="925"/>
      <c r="NCH20" s="925"/>
      <c r="NCI20" s="925"/>
      <c r="NCJ20" s="925"/>
      <c r="NCK20" s="924"/>
      <c r="NCL20" s="925"/>
      <c r="NCM20" s="925"/>
      <c r="NCN20" s="925"/>
      <c r="NCO20" s="925"/>
      <c r="NCP20" s="925"/>
      <c r="NCQ20" s="925"/>
      <c r="NCR20" s="925"/>
      <c r="NCS20" s="925"/>
      <c r="NCT20" s="925"/>
      <c r="NCU20" s="925"/>
      <c r="NCV20" s="925"/>
      <c r="NCW20" s="925"/>
      <c r="NCX20" s="925"/>
      <c r="NCY20" s="925"/>
      <c r="NCZ20" s="925"/>
      <c r="NDA20" s="924"/>
      <c r="NDB20" s="925"/>
      <c r="NDC20" s="925"/>
      <c r="NDD20" s="925"/>
      <c r="NDE20" s="925"/>
      <c r="NDF20" s="925"/>
      <c r="NDG20" s="925"/>
      <c r="NDH20" s="925"/>
      <c r="NDI20" s="925"/>
      <c r="NDJ20" s="925"/>
      <c r="NDK20" s="925"/>
      <c r="NDL20" s="925"/>
      <c r="NDM20" s="925"/>
      <c r="NDN20" s="925"/>
      <c r="NDO20" s="925"/>
      <c r="NDP20" s="925"/>
      <c r="NDQ20" s="924"/>
      <c r="NDR20" s="925"/>
      <c r="NDS20" s="925"/>
      <c r="NDT20" s="925"/>
      <c r="NDU20" s="925"/>
      <c r="NDV20" s="925"/>
      <c r="NDW20" s="925"/>
      <c r="NDX20" s="925"/>
      <c r="NDY20" s="925"/>
      <c r="NDZ20" s="925"/>
      <c r="NEA20" s="925"/>
      <c r="NEB20" s="925"/>
      <c r="NEC20" s="925"/>
      <c r="NED20" s="925"/>
      <c r="NEE20" s="925"/>
      <c r="NEF20" s="925"/>
      <c r="NEG20" s="924"/>
      <c r="NEH20" s="925"/>
      <c r="NEI20" s="925"/>
      <c r="NEJ20" s="925"/>
      <c r="NEK20" s="925"/>
      <c r="NEL20" s="925"/>
      <c r="NEM20" s="925"/>
      <c r="NEN20" s="925"/>
      <c r="NEO20" s="925"/>
      <c r="NEP20" s="925"/>
      <c r="NEQ20" s="925"/>
      <c r="NER20" s="925"/>
      <c r="NES20" s="925"/>
      <c r="NET20" s="925"/>
      <c r="NEU20" s="925"/>
      <c r="NEV20" s="925"/>
      <c r="NEW20" s="924"/>
      <c r="NEX20" s="925"/>
      <c r="NEY20" s="925"/>
      <c r="NEZ20" s="925"/>
      <c r="NFA20" s="925"/>
      <c r="NFB20" s="925"/>
      <c r="NFC20" s="925"/>
      <c r="NFD20" s="925"/>
      <c r="NFE20" s="925"/>
      <c r="NFF20" s="925"/>
      <c r="NFG20" s="925"/>
      <c r="NFH20" s="925"/>
      <c r="NFI20" s="925"/>
      <c r="NFJ20" s="925"/>
      <c r="NFK20" s="925"/>
      <c r="NFL20" s="925"/>
      <c r="NFM20" s="924"/>
      <c r="NFN20" s="925"/>
      <c r="NFO20" s="925"/>
      <c r="NFP20" s="925"/>
      <c r="NFQ20" s="925"/>
      <c r="NFR20" s="925"/>
      <c r="NFS20" s="925"/>
      <c r="NFT20" s="925"/>
      <c r="NFU20" s="925"/>
      <c r="NFV20" s="925"/>
      <c r="NFW20" s="925"/>
      <c r="NFX20" s="925"/>
      <c r="NFY20" s="925"/>
      <c r="NFZ20" s="925"/>
      <c r="NGA20" s="925"/>
      <c r="NGB20" s="925"/>
      <c r="NGC20" s="924"/>
      <c r="NGD20" s="925"/>
      <c r="NGE20" s="925"/>
      <c r="NGF20" s="925"/>
      <c r="NGG20" s="925"/>
      <c r="NGH20" s="925"/>
      <c r="NGI20" s="925"/>
      <c r="NGJ20" s="925"/>
      <c r="NGK20" s="925"/>
      <c r="NGL20" s="925"/>
      <c r="NGM20" s="925"/>
      <c r="NGN20" s="925"/>
      <c r="NGO20" s="925"/>
      <c r="NGP20" s="925"/>
      <c r="NGQ20" s="925"/>
      <c r="NGR20" s="925"/>
      <c r="NGS20" s="924"/>
      <c r="NGT20" s="925"/>
      <c r="NGU20" s="925"/>
      <c r="NGV20" s="925"/>
      <c r="NGW20" s="925"/>
      <c r="NGX20" s="925"/>
      <c r="NGY20" s="925"/>
      <c r="NGZ20" s="925"/>
      <c r="NHA20" s="925"/>
      <c r="NHB20" s="925"/>
      <c r="NHC20" s="925"/>
      <c r="NHD20" s="925"/>
      <c r="NHE20" s="925"/>
      <c r="NHF20" s="925"/>
      <c r="NHG20" s="925"/>
      <c r="NHH20" s="925"/>
      <c r="NHI20" s="924"/>
      <c r="NHJ20" s="925"/>
      <c r="NHK20" s="925"/>
      <c r="NHL20" s="925"/>
      <c r="NHM20" s="925"/>
      <c r="NHN20" s="925"/>
      <c r="NHO20" s="925"/>
      <c r="NHP20" s="925"/>
      <c r="NHQ20" s="925"/>
      <c r="NHR20" s="925"/>
      <c r="NHS20" s="925"/>
      <c r="NHT20" s="925"/>
      <c r="NHU20" s="925"/>
      <c r="NHV20" s="925"/>
      <c r="NHW20" s="925"/>
      <c r="NHX20" s="925"/>
      <c r="NHY20" s="924"/>
      <c r="NHZ20" s="925"/>
      <c r="NIA20" s="925"/>
      <c r="NIB20" s="925"/>
      <c r="NIC20" s="925"/>
      <c r="NID20" s="925"/>
      <c r="NIE20" s="925"/>
      <c r="NIF20" s="925"/>
      <c r="NIG20" s="925"/>
      <c r="NIH20" s="925"/>
      <c r="NII20" s="925"/>
      <c r="NIJ20" s="925"/>
      <c r="NIK20" s="925"/>
      <c r="NIL20" s="925"/>
      <c r="NIM20" s="925"/>
      <c r="NIN20" s="925"/>
      <c r="NIO20" s="924"/>
      <c r="NIP20" s="925"/>
      <c r="NIQ20" s="925"/>
      <c r="NIR20" s="925"/>
      <c r="NIS20" s="925"/>
      <c r="NIT20" s="925"/>
      <c r="NIU20" s="925"/>
      <c r="NIV20" s="925"/>
      <c r="NIW20" s="925"/>
      <c r="NIX20" s="925"/>
      <c r="NIY20" s="925"/>
      <c r="NIZ20" s="925"/>
      <c r="NJA20" s="925"/>
      <c r="NJB20" s="925"/>
      <c r="NJC20" s="925"/>
      <c r="NJD20" s="925"/>
      <c r="NJE20" s="924"/>
      <c r="NJF20" s="925"/>
      <c r="NJG20" s="925"/>
      <c r="NJH20" s="925"/>
      <c r="NJI20" s="925"/>
      <c r="NJJ20" s="925"/>
      <c r="NJK20" s="925"/>
      <c r="NJL20" s="925"/>
      <c r="NJM20" s="925"/>
      <c r="NJN20" s="925"/>
      <c r="NJO20" s="925"/>
      <c r="NJP20" s="925"/>
      <c r="NJQ20" s="925"/>
      <c r="NJR20" s="925"/>
      <c r="NJS20" s="925"/>
      <c r="NJT20" s="925"/>
      <c r="NJU20" s="924"/>
      <c r="NJV20" s="925"/>
      <c r="NJW20" s="925"/>
      <c r="NJX20" s="925"/>
      <c r="NJY20" s="925"/>
      <c r="NJZ20" s="925"/>
      <c r="NKA20" s="925"/>
      <c r="NKB20" s="925"/>
      <c r="NKC20" s="925"/>
      <c r="NKD20" s="925"/>
      <c r="NKE20" s="925"/>
      <c r="NKF20" s="925"/>
      <c r="NKG20" s="925"/>
      <c r="NKH20" s="925"/>
      <c r="NKI20" s="925"/>
      <c r="NKJ20" s="925"/>
      <c r="NKK20" s="924"/>
      <c r="NKL20" s="925"/>
      <c r="NKM20" s="925"/>
      <c r="NKN20" s="925"/>
      <c r="NKO20" s="925"/>
      <c r="NKP20" s="925"/>
      <c r="NKQ20" s="925"/>
      <c r="NKR20" s="925"/>
      <c r="NKS20" s="925"/>
      <c r="NKT20" s="925"/>
      <c r="NKU20" s="925"/>
      <c r="NKV20" s="925"/>
      <c r="NKW20" s="925"/>
      <c r="NKX20" s="925"/>
      <c r="NKY20" s="925"/>
      <c r="NKZ20" s="925"/>
      <c r="NLA20" s="924"/>
      <c r="NLB20" s="925"/>
      <c r="NLC20" s="925"/>
      <c r="NLD20" s="925"/>
      <c r="NLE20" s="925"/>
      <c r="NLF20" s="925"/>
      <c r="NLG20" s="925"/>
      <c r="NLH20" s="925"/>
      <c r="NLI20" s="925"/>
      <c r="NLJ20" s="925"/>
      <c r="NLK20" s="925"/>
      <c r="NLL20" s="925"/>
      <c r="NLM20" s="925"/>
      <c r="NLN20" s="925"/>
      <c r="NLO20" s="925"/>
      <c r="NLP20" s="925"/>
      <c r="NLQ20" s="924"/>
      <c r="NLR20" s="925"/>
      <c r="NLS20" s="925"/>
      <c r="NLT20" s="925"/>
      <c r="NLU20" s="925"/>
      <c r="NLV20" s="925"/>
      <c r="NLW20" s="925"/>
      <c r="NLX20" s="925"/>
      <c r="NLY20" s="925"/>
      <c r="NLZ20" s="925"/>
      <c r="NMA20" s="925"/>
      <c r="NMB20" s="925"/>
      <c r="NMC20" s="925"/>
      <c r="NMD20" s="925"/>
      <c r="NME20" s="925"/>
      <c r="NMF20" s="925"/>
      <c r="NMG20" s="924"/>
      <c r="NMH20" s="925"/>
      <c r="NMI20" s="925"/>
      <c r="NMJ20" s="925"/>
      <c r="NMK20" s="925"/>
      <c r="NML20" s="925"/>
      <c r="NMM20" s="925"/>
      <c r="NMN20" s="925"/>
      <c r="NMO20" s="925"/>
      <c r="NMP20" s="925"/>
      <c r="NMQ20" s="925"/>
      <c r="NMR20" s="925"/>
      <c r="NMS20" s="925"/>
      <c r="NMT20" s="925"/>
      <c r="NMU20" s="925"/>
      <c r="NMV20" s="925"/>
      <c r="NMW20" s="924"/>
      <c r="NMX20" s="925"/>
      <c r="NMY20" s="925"/>
      <c r="NMZ20" s="925"/>
      <c r="NNA20" s="925"/>
      <c r="NNB20" s="925"/>
      <c r="NNC20" s="925"/>
      <c r="NND20" s="925"/>
      <c r="NNE20" s="925"/>
      <c r="NNF20" s="925"/>
      <c r="NNG20" s="925"/>
      <c r="NNH20" s="925"/>
      <c r="NNI20" s="925"/>
      <c r="NNJ20" s="925"/>
      <c r="NNK20" s="925"/>
      <c r="NNL20" s="925"/>
      <c r="NNM20" s="924"/>
      <c r="NNN20" s="925"/>
      <c r="NNO20" s="925"/>
      <c r="NNP20" s="925"/>
      <c r="NNQ20" s="925"/>
      <c r="NNR20" s="925"/>
      <c r="NNS20" s="925"/>
      <c r="NNT20" s="925"/>
      <c r="NNU20" s="925"/>
      <c r="NNV20" s="925"/>
      <c r="NNW20" s="925"/>
      <c r="NNX20" s="925"/>
      <c r="NNY20" s="925"/>
      <c r="NNZ20" s="925"/>
      <c r="NOA20" s="925"/>
      <c r="NOB20" s="925"/>
      <c r="NOC20" s="924"/>
      <c r="NOD20" s="925"/>
      <c r="NOE20" s="925"/>
      <c r="NOF20" s="925"/>
      <c r="NOG20" s="925"/>
      <c r="NOH20" s="925"/>
      <c r="NOI20" s="925"/>
      <c r="NOJ20" s="925"/>
      <c r="NOK20" s="925"/>
      <c r="NOL20" s="925"/>
      <c r="NOM20" s="925"/>
      <c r="NON20" s="925"/>
      <c r="NOO20" s="925"/>
      <c r="NOP20" s="925"/>
      <c r="NOQ20" s="925"/>
      <c r="NOR20" s="925"/>
      <c r="NOS20" s="924"/>
      <c r="NOT20" s="925"/>
      <c r="NOU20" s="925"/>
      <c r="NOV20" s="925"/>
      <c r="NOW20" s="925"/>
      <c r="NOX20" s="925"/>
      <c r="NOY20" s="925"/>
      <c r="NOZ20" s="925"/>
      <c r="NPA20" s="925"/>
      <c r="NPB20" s="925"/>
      <c r="NPC20" s="925"/>
      <c r="NPD20" s="925"/>
      <c r="NPE20" s="925"/>
      <c r="NPF20" s="925"/>
      <c r="NPG20" s="925"/>
      <c r="NPH20" s="925"/>
      <c r="NPI20" s="924"/>
      <c r="NPJ20" s="925"/>
      <c r="NPK20" s="925"/>
      <c r="NPL20" s="925"/>
      <c r="NPM20" s="925"/>
      <c r="NPN20" s="925"/>
      <c r="NPO20" s="925"/>
      <c r="NPP20" s="925"/>
      <c r="NPQ20" s="925"/>
      <c r="NPR20" s="925"/>
      <c r="NPS20" s="925"/>
      <c r="NPT20" s="925"/>
      <c r="NPU20" s="925"/>
      <c r="NPV20" s="925"/>
      <c r="NPW20" s="925"/>
      <c r="NPX20" s="925"/>
      <c r="NPY20" s="924"/>
      <c r="NPZ20" s="925"/>
      <c r="NQA20" s="925"/>
      <c r="NQB20" s="925"/>
      <c r="NQC20" s="925"/>
      <c r="NQD20" s="925"/>
      <c r="NQE20" s="925"/>
      <c r="NQF20" s="925"/>
      <c r="NQG20" s="925"/>
      <c r="NQH20" s="925"/>
      <c r="NQI20" s="925"/>
      <c r="NQJ20" s="925"/>
      <c r="NQK20" s="925"/>
      <c r="NQL20" s="925"/>
      <c r="NQM20" s="925"/>
      <c r="NQN20" s="925"/>
      <c r="NQO20" s="924"/>
      <c r="NQP20" s="925"/>
      <c r="NQQ20" s="925"/>
      <c r="NQR20" s="925"/>
      <c r="NQS20" s="925"/>
      <c r="NQT20" s="925"/>
      <c r="NQU20" s="925"/>
      <c r="NQV20" s="925"/>
      <c r="NQW20" s="925"/>
      <c r="NQX20" s="925"/>
      <c r="NQY20" s="925"/>
      <c r="NQZ20" s="925"/>
      <c r="NRA20" s="925"/>
      <c r="NRB20" s="925"/>
      <c r="NRC20" s="925"/>
      <c r="NRD20" s="925"/>
      <c r="NRE20" s="924"/>
      <c r="NRF20" s="925"/>
      <c r="NRG20" s="925"/>
      <c r="NRH20" s="925"/>
      <c r="NRI20" s="925"/>
      <c r="NRJ20" s="925"/>
      <c r="NRK20" s="925"/>
      <c r="NRL20" s="925"/>
      <c r="NRM20" s="925"/>
      <c r="NRN20" s="925"/>
      <c r="NRO20" s="925"/>
      <c r="NRP20" s="925"/>
      <c r="NRQ20" s="925"/>
      <c r="NRR20" s="925"/>
      <c r="NRS20" s="925"/>
      <c r="NRT20" s="925"/>
      <c r="NRU20" s="924"/>
      <c r="NRV20" s="925"/>
      <c r="NRW20" s="925"/>
      <c r="NRX20" s="925"/>
      <c r="NRY20" s="925"/>
      <c r="NRZ20" s="925"/>
      <c r="NSA20" s="925"/>
      <c r="NSB20" s="925"/>
      <c r="NSC20" s="925"/>
      <c r="NSD20" s="925"/>
      <c r="NSE20" s="925"/>
      <c r="NSF20" s="925"/>
      <c r="NSG20" s="925"/>
      <c r="NSH20" s="925"/>
      <c r="NSI20" s="925"/>
      <c r="NSJ20" s="925"/>
      <c r="NSK20" s="924"/>
      <c r="NSL20" s="925"/>
      <c r="NSM20" s="925"/>
      <c r="NSN20" s="925"/>
      <c r="NSO20" s="925"/>
      <c r="NSP20" s="925"/>
      <c r="NSQ20" s="925"/>
      <c r="NSR20" s="925"/>
      <c r="NSS20" s="925"/>
      <c r="NST20" s="925"/>
      <c r="NSU20" s="925"/>
      <c r="NSV20" s="925"/>
      <c r="NSW20" s="925"/>
      <c r="NSX20" s="925"/>
      <c r="NSY20" s="925"/>
      <c r="NSZ20" s="925"/>
      <c r="NTA20" s="924"/>
      <c r="NTB20" s="925"/>
      <c r="NTC20" s="925"/>
      <c r="NTD20" s="925"/>
      <c r="NTE20" s="925"/>
      <c r="NTF20" s="925"/>
      <c r="NTG20" s="925"/>
      <c r="NTH20" s="925"/>
      <c r="NTI20" s="925"/>
      <c r="NTJ20" s="925"/>
      <c r="NTK20" s="925"/>
      <c r="NTL20" s="925"/>
      <c r="NTM20" s="925"/>
      <c r="NTN20" s="925"/>
      <c r="NTO20" s="925"/>
      <c r="NTP20" s="925"/>
      <c r="NTQ20" s="924"/>
      <c r="NTR20" s="925"/>
      <c r="NTS20" s="925"/>
      <c r="NTT20" s="925"/>
      <c r="NTU20" s="925"/>
      <c r="NTV20" s="925"/>
      <c r="NTW20" s="925"/>
      <c r="NTX20" s="925"/>
      <c r="NTY20" s="925"/>
      <c r="NTZ20" s="925"/>
      <c r="NUA20" s="925"/>
      <c r="NUB20" s="925"/>
      <c r="NUC20" s="925"/>
      <c r="NUD20" s="925"/>
      <c r="NUE20" s="925"/>
      <c r="NUF20" s="925"/>
      <c r="NUG20" s="924"/>
      <c r="NUH20" s="925"/>
      <c r="NUI20" s="925"/>
      <c r="NUJ20" s="925"/>
      <c r="NUK20" s="925"/>
      <c r="NUL20" s="925"/>
      <c r="NUM20" s="925"/>
      <c r="NUN20" s="925"/>
      <c r="NUO20" s="925"/>
      <c r="NUP20" s="925"/>
      <c r="NUQ20" s="925"/>
      <c r="NUR20" s="925"/>
      <c r="NUS20" s="925"/>
      <c r="NUT20" s="925"/>
      <c r="NUU20" s="925"/>
      <c r="NUV20" s="925"/>
      <c r="NUW20" s="924"/>
      <c r="NUX20" s="925"/>
      <c r="NUY20" s="925"/>
      <c r="NUZ20" s="925"/>
      <c r="NVA20" s="925"/>
      <c r="NVB20" s="925"/>
      <c r="NVC20" s="925"/>
      <c r="NVD20" s="925"/>
      <c r="NVE20" s="925"/>
      <c r="NVF20" s="925"/>
      <c r="NVG20" s="925"/>
      <c r="NVH20" s="925"/>
      <c r="NVI20" s="925"/>
      <c r="NVJ20" s="925"/>
      <c r="NVK20" s="925"/>
      <c r="NVL20" s="925"/>
      <c r="NVM20" s="924"/>
      <c r="NVN20" s="925"/>
      <c r="NVO20" s="925"/>
      <c r="NVP20" s="925"/>
      <c r="NVQ20" s="925"/>
      <c r="NVR20" s="925"/>
      <c r="NVS20" s="925"/>
      <c r="NVT20" s="925"/>
      <c r="NVU20" s="925"/>
      <c r="NVV20" s="925"/>
      <c r="NVW20" s="925"/>
      <c r="NVX20" s="925"/>
      <c r="NVY20" s="925"/>
      <c r="NVZ20" s="925"/>
      <c r="NWA20" s="925"/>
      <c r="NWB20" s="925"/>
      <c r="NWC20" s="924"/>
      <c r="NWD20" s="925"/>
      <c r="NWE20" s="925"/>
      <c r="NWF20" s="925"/>
      <c r="NWG20" s="925"/>
      <c r="NWH20" s="925"/>
      <c r="NWI20" s="925"/>
      <c r="NWJ20" s="925"/>
      <c r="NWK20" s="925"/>
      <c r="NWL20" s="925"/>
      <c r="NWM20" s="925"/>
      <c r="NWN20" s="925"/>
      <c r="NWO20" s="925"/>
      <c r="NWP20" s="925"/>
      <c r="NWQ20" s="925"/>
      <c r="NWR20" s="925"/>
      <c r="NWS20" s="924"/>
      <c r="NWT20" s="925"/>
      <c r="NWU20" s="925"/>
      <c r="NWV20" s="925"/>
      <c r="NWW20" s="925"/>
      <c r="NWX20" s="925"/>
      <c r="NWY20" s="925"/>
      <c r="NWZ20" s="925"/>
      <c r="NXA20" s="925"/>
      <c r="NXB20" s="925"/>
      <c r="NXC20" s="925"/>
      <c r="NXD20" s="925"/>
      <c r="NXE20" s="925"/>
      <c r="NXF20" s="925"/>
      <c r="NXG20" s="925"/>
      <c r="NXH20" s="925"/>
      <c r="NXI20" s="924"/>
      <c r="NXJ20" s="925"/>
      <c r="NXK20" s="925"/>
      <c r="NXL20" s="925"/>
      <c r="NXM20" s="925"/>
      <c r="NXN20" s="925"/>
      <c r="NXO20" s="925"/>
      <c r="NXP20" s="925"/>
      <c r="NXQ20" s="925"/>
      <c r="NXR20" s="925"/>
      <c r="NXS20" s="925"/>
      <c r="NXT20" s="925"/>
      <c r="NXU20" s="925"/>
      <c r="NXV20" s="925"/>
      <c r="NXW20" s="925"/>
      <c r="NXX20" s="925"/>
      <c r="NXY20" s="924"/>
      <c r="NXZ20" s="925"/>
      <c r="NYA20" s="925"/>
      <c r="NYB20" s="925"/>
      <c r="NYC20" s="925"/>
      <c r="NYD20" s="925"/>
      <c r="NYE20" s="925"/>
      <c r="NYF20" s="925"/>
      <c r="NYG20" s="925"/>
      <c r="NYH20" s="925"/>
      <c r="NYI20" s="925"/>
      <c r="NYJ20" s="925"/>
      <c r="NYK20" s="925"/>
      <c r="NYL20" s="925"/>
      <c r="NYM20" s="925"/>
      <c r="NYN20" s="925"/>
      <c r="NYO20" s="924"/>
      <c r="NYP20" s="925"/>
      <c r="NYQ20" s="925"/>
      <c r="NYR20" s="925"/>
      <c r="NYS20" s="925"/>
      <c r="NYT20" s="925"/>
      <c r="NYU20" s="925"/>
      <c r="NYV20" s="925"/>
      <c r="NYW20" s="925"/>
      <c r="NYX20" s="925"/>
      <c r="NYY20" s="925"/>
      <c r="NYZ20" s="925"/>
      <c r="NZA20" s="925"/>
      <c r="NZB20" s="925"/>
      <c r="NZC20" s="925"/>
      <c r="NZD20" s="925"/>
      <c r="NZE20" s="924"/>
      <c r="NZF20" s="925"/>
      <c r="NZG20" s="925"/>
      <c r="NZH20" s="925"/>
      <c r="NZI20" s="925"/>
      <c r="NZJ20" s="925"/>
      <c r="NZK20" s="925"/>
      <c r="NZL20" s="925"/>
      <c r="NZM20" s="925"/>
      <c r="NZN20" s="925"/>
      <c r="NZO20" s="925"/>
      <c r="NZP20" s="925"/>
      <c r="NZQ20" s="925"/>
      <c r="NZR20" s="925"/>
      <c r="NZS20" s="925"/>
      <c r="NZT20" s="925"/>
      <c r="NZU20" s="924"/>
      <c r="NZV20" s="925"/>
      <c r="NZW20" s="925"/>
      <c r="NZX20" s="925"/>
      <c r="NZY20" s="925"/>
      <c r="NZZ20" s="925"/>
      <c r="OAA20" s="925"/>
      <c r="OAB20" s="925"/>
      <c r="OAC20" s="925"/>
      <c r="OAD20" s="925"/>
      <c r="OAE20" s="925"/>
      <c r="OAF20" s="925"/>
      <c r="OAG20" s="925"/>
      <c r="OAH20" s="925"/>
      <c r="OAI20" s="925"/>
      <c r="OAJ20" s="925"/>
      <c r="OAK20" s="924"/>
      <c r="OAL20" s="925"/>
      <c r="OAM20" s="925"/>
      <c r="OAN20" s="925"/>
      <c r="OAO20" s="925"/>
      <c r="OAP20" s="925"/>
      <c r="OAQ20" s="925"/>
      <c r="OAR20" s="925"/>
      <c r="OAS20" s="925"/>
      <c r="OAT20" s="925"/>
      <c r="OAU20" s="925"/>
      <c r="OAV20" s="925"/>
      <c r="OAW20" s="925"/>
      <c r="OAX20" s="925"/>
      <c r="OAY20" s="925"/>
      <c r="OAZ20" s="925"/>
      <c r="OBA20" s="924"/>
      <c r="OBB20" s="925"/>
      <c r="OBC20" s="925"/>
      <c r="OBD20" s="925"/>
      <c r="OBE20" s="925"/>
      <c r="OBF20" s="925"/>
      <c r="OBG20" s="925"/>
      <c r="OBH20" s="925"/>
      <c r="OBI20" s="925"/>
      <c r="OBJ20" s="925"/>
      <c r="OBK20" s="925"/>
      <c r="OBL20" s="925"/>
      <c r="OBM20" s="925"/>
      <c r="OBN20" s="925"/>
      <c r="OBO20" s="925"/>
      <c r="OBP20" s="925"/>
      <c r="OBQ20" s="924"/>
      <c r="OBR20" s="925"/>
      <c r="OBS20" s="925"/>
      <c r="OBT20" s="925"/>
      <c r="OBU20" s="925"/>
      <c r="OBV20" s="925"/>
      <c r="OBW20" s="925"/>
      <c r="OBX20" s="925"/>
      <c r="OBY20" s="925"/>
      <c r="OBZ20" s="925"/>
      <c r="OCA20" s="925"/>
      <c r="OCB20" s="925"/>
      <c r="OCC20" s="925"/>
      <c r="OCD20" s="925"/>
      <c r="OCE20" s="925"/>
      <c r="OCF20" s="925"/>
      <c r="OCG20" s="924"/>
      <c r="OCH20" s="925"/>
      <c r="OCI20" s="925"/>
      <c r="OCJ20" s="925"/>
      <c r="OCK20" s="925"/>
      <c r="OCL20" s="925"/>
      <c r="OCM20" s="925"/>
      <c r="OCN20" s="925"/>
      <c r="OCO20" s="925"/>
      <c r="OCP20" s="925"/>
      <c r="OCQ20" s="925"/>
      <c r="OCR20" s="925"/>
      <c r="OCS20" s="925"/>
      <c r="OCT20" s="925"/>
      <c r="OCU20" s="925"/>
      <c r="OCV20" s="925"/>
      <c r="OCW20" s="924"/>
      <c r="OCX20" s="925"/>
      <c r="OCY20" s="925"/>
      <c r="OCZ20" s="925"/>
      <c r="ODA20" s="925"/>
      <c r="ODB20" s="925"/>
      <c r="ODC20" s="925"/>
      <c r="ODD20" s="925"/>
      <c r="ODE20" s="925"/>
      <c r="ODF20" s="925"/>
      <c r="ODG20" s="925"/>
      <c r="ODH20" s="925"/>
      <c r="ODI20" s="925"/>
      <c r="ODJ20" s="925"/>
      <c r="ODK20" s="925"/>
      <c r="ODL20" s="925"/>
      <c r="ODM20" s="924"/>
      <c r="ODN20" s="925"/>
      <c r="ODO20" s="925"/>
      <c r="ODP20" s="925"/>
      <c r="ODQ20" s="925"/>
      <c r="ODR20" s="925"/>
      <c r="ODS20" s="925"/>
      <c r="ODT20" s="925"/>
      <c r="ODU20" s="925"/>
      <c r="ODV20" s="925"/>
      <c r="ODW20" s="925"/>
      <c r="ODX20" s="925"/>
      <c r="ODY20" s="925"/>
      <c r="ODZ20" s="925"/>
      <c r="OEA20" s="925"/>
      <c r="OEB20" s="925"/>
      <c r="OEC20" s="924"/>
      <c r="OED20" s="925"/>
      <c r="OEE20" s="925"/>
      <c r="OEF20" s="925"/>
      <c r="OEG20" s="925"/>
      <c r="OEH20" s="925"/>
      <c r="OEI20" s="925"/>
      <c r="OEJ20" s="925"/>
      <c r="OEK20" s="925"/>
      <c r="OEL20" s="925"/>
      <c r="OEM20" s="925"/>
      <c r="OEN20" s="925"/>
      <c r="OEO20" s="925"/>
      <c r="OEP20" s="925"/>
      <c r="OEQ20" s="925"/>
      <c r="OER20" s="925"/>
      <c r="OES20" s="924"/>
      <c r="OET20" s="925"/>
      <c r="OEU20" s="925"/>
      <c r="OEV20" s="925"/>
      <c r="OEW20" s="925"/>
      <c r="OEX20" s="925"/>
      <c r="OEY20" s="925"/>
      <c r="OEZ20" s="925"/>
      <c r="OFA20" s="925"/>
      <c r="OFB20" s="925"/>
      <c r="OFC20" s="925"/>
      <c r="OFD20" s="925"/>
      <c r="OFE20" s="925"/>
      <c r="OFF20" s="925"/>
      <c r="OFG20" s="925"/>
      <c r="OFH20" s="925"/>
      <c r="OFI20" s="924"/>
      <c r="OFJ20" s="925"/>
      <c r="OFK20" s="925"/>
      <c r="OFL20" s="925"/>
      <c r="OFM20" s="925"/>
      <c r="OFN20" s="925"/>
      <c r="OFO20" s="925"/>
      <c r="OFP20" s="925"/>
      <c r="OFQ20" s="925"/>
      <c r="OFR20" s="925"/>
      <c r="OFS20" s="925"/>
      <c r="OFT20" s="925"/>
      <c r="OFU20" s="925"/>
      <c r="OFV20" s="925"/>
      <c r="OFW20" s="925"/>
      <c r="OFX20" s="925"/>
      <c r="OFY20" s="924"/>
      <c r="OFZ20" s="925"/>
      <c r="OGA20" s="925"/>
      <c r="OGB20" s="925"/>
      <c r="OGC20" s="925"/>
      <c r="OGD20" s="925"/>
      <c r="OGE20" s="925"/>
      <c r="OGF20" s="925"/>
      <c r="OGG20" s="925"/>
      <c r="OGH20" s="925"/>
      <c r="OGI20" s="925"/>
      <c r="OGJ20" s="925"/>
      <c r="OGK20" s="925"/>
      <c r="OGL20" s="925"/>
      <c r="OGM20" s="925"/>
      <c r="OGN20" s="925"/>
      <c r="OGO20" s="924"/>
      <c r="OGP20" s="925"/>
      <c r="OGQ20" s="925"/>
      <c r="OGR20" s="925"/>
      <c r="OGS20" s="925"/>
      <c r="OGT20" s="925"/>
      <c r="OGU20" s="925"/>
      <c r="OGV20" s="925"/>
      <c r="OGW20" s="925"/>
      <c r="OGX20" s="925"/>
      <c r="OGY20" s="925"/>
      <c r="OGZ20" s="925"/>
      <c r="OHA20" s="925"/>
      <c r="OHB20" s="925"/>
      <c r="OHC20" s="925"/>
      <c r="OHD20" s="925"/>
      <c r="OHE20" s="924"/>
      <c r="OHF20" s="925"/>
      <c r="OHG20" s="925"/>
      <c r="OHH20" s="925"/>
      <c r="OHI20" s="925"/>
      <c r="OHJ20" s="925"/>
      <c r="OHK20" s="925"/>
      <c r="OHL20" s="925"/>
      <c r="OHM20" s="925"/>
      <c r="OHN20" s="925"/>
      <c r="OHO20" s="925"/>
      <c r="OHP20" s="925"/>
      <c r="OHQ20" s="925"/>
      <c r="OHR20" s="925"/>
      <c r="OHS20" s="925"/>
      <c r="OHT20" s="925"/>
      <c r="OHU20" s="924"/>
      <c r="OHV20" s="925"/>
      <c r="OHW20" s="925"/>
      <c r="OHX20" s="925"/>
      <c r="OHY20" s="925"/>
      <c r="OHZ20" s="925"/>
      <c r="OIA20" s="925"/>
      <c r="OIB20" s="925"/>
      <c r="OIC20" s="925"/>
      <c r="OID20" s="925"/>
      <c r="OIE20" s="925"/>
      <c r="OIF20" s="925"/>
      <c r="OIG20" s="925"/>
      <c r="OIH20" s="925"/>
      <c r="OII20" s="925"/>
      <c r="OIJ20" s="925"/>
      <c r="OIK20" s="924"/>
      <c r="OIL20" s="925"/>
      <c r="OIM20" s="925"/>
      <c r="OIN20" s="925"/>
      <c r="OIO20" s="925"/>
      <c r="OIP20" s="925"/>
      <c r="OIQ20" s="925"/>
      <c r="OIR20" s="925"/>
      <c r="OIS20" s="925"/>
      <c r="OIT20" s="925"/>
      <c r="OIU20" s="925"/>
      <c r="OIV20" s="925"/>
      <c r="OIW20" s="925"/>
      <c r="OIX20" s="925"/>
      <c r="OIY20" s="925"/>
      <c r="OIZ20" s="925"/>
      <c r="OJA20" s="924"/>
      <c r="OJB20" s="925"/>
      <c r="OJC20" s="925"/>
      <c r="OJD20" s="925"/>
      <c r="OJE20" s="925"/>
      <c r="OJF20" s="925"/>
      <c r="OJG20" s="925"/>
      <c r="OJH20" s="925"/>
      <c r="OJI20" s="925"/>
      <c r="OJJ20" s="925"/>
      <c r="OJK20" s="925"/>
      <c r="OJL20" s="925"/>
      <c r="OJM20" s="925"/>
      <c r="OJN20" s="925"/>
      <c r="OJO20" s="925"/>
      <c r="OJP20" s="925"/>
      <c r="OJQ20" s="924"/>
      <c r="OJR20" s="925"/>
      <c r="OJS20" s="925"/>
      <c r="OJT20" s="925"/>
      <c r="OJU20" s="925"/>
      <c r="OJV20" s="925"/>
      <c r="OJW20" s="925"/>
      <c r="OJX20" s="925"/>
      <c r="OJY20" s="925"/>
      <c r="OJZ20" s="925"/>
      <c r="OKA20" s="925"/>
      <c r="OKB20" s="925"/>
      <c r="OKC20" s="925"/>
      <c r="OKD20" s="925"/>
      <c r="OKE20" s="925"/>
      <c r="OKF20" s="925"/>
      <c r="OKG20" s="924"/>
      <c r="OKH20" s="925"/>
      <c r="OKI20" s="925"/>
      <c r="OKJ20" s="925"/>
      <c r="OKK20" s="925"/>
      <c r="OKL20" s="925"/>
      <c r="OKM20" s="925"/>
      <c r="OKN20" s="925"/>
      <c r="OKO20" s="925"/>
      <c r="OKP20" s="925"/>
      <c r="OKQ20" s="925"/>
      <c r="OKR20" s="925"/>
      <c r="OKS20" s="925"/>
      <c r="OKT20" s="925"/>
      <c r="OKU20" s="925"/>
      <c r="OKV20" s="925"/>
      <c r="OKW20" s="924"/>
      <c r="OKX20" s="925"/>
      <c r="OKY20" s="925"/>
      <c r="OKZ20" s="925"/>
      <c r="OLA20" s="925"/>
      <c r="OLB20" s="925"/>
      <c r="OLC20" s="925"/>
      <c r="OLD20" s="925"/>
      <c r="OLE20" s="925"/>
      <c r="OLF20" s="925"/>
      <c r="OLG20" s="925"/>
      <c r="OLH20" s="925"/>
      <c r="OLI20" s="925"/>
      <c r="OLJ20" s="925"/>
      <c r="OLK20" s="925"/>
      <c r="OLL20" s="925"/>
      <c r="OLM20" s="924"/>
      <c r="OLN20" s="925"/>
      <c r="OLO20" s="925"/>
      <c r="OLP20" s="925"/>
      <c r="OLQ20" s="925"/>
      <c r="OLR20" s="925"/>
      <c r="OLS20" s="925"/>
      <c r="OLT20" s="925"/>
      <c r="OLU20" s="925"/>
      <c r="OLV20" s="925"/>
      <c r="OLW20" s="925"/>
      <c r="OLX20" s="925"/>
      <c r="OLY20" s="925"/>
      <c r="OLZ20" s="925"/>
      <c r="OMA20" s="925"/>
      <c r="OMB20" s="925"/>
      <c r="OMC20" s="924"/>
      <c r="OMD20" s="925"/>
      <c r="OME20" s="925"/>
      <c r="OMF20" s="925"/>
      <c r="OMG20" s="925"/>
      <c r="OMH20" s="925"/>
      <c r="OMI20" s="925"/>
      <c r="OMJ20" s="925"/>
      <c r="OMK20" s="925"/>
      <c r="OML20" s="925"/>
      <c r="OMM20" s="925"/>
      <c r="OMN20" s="925"/>
      <c r="OMO20" s="925"/>
      <c r="OMP20" s="925"/>
      <c r="OMQ20" s="925"/>
      <c r="OMR20" s="925"/>
      <c r="OMS20" s="924"/>
      <c r="OMT20" s="925"/>
      <c r="OMU20" s="925"/>
      <c r="OMV20" s="925"/>
      <c r="OMW20" s="925"/>
      <c r="OMX20" s="925"/>
      <c r="OMY20" s="925"/>
      <c r="OMZ20" s="925"/>
      <c r="ONA20" s="925"/>
      <c r="ONB20" s="925"/>
      <c r="ONC20" s="925"/>
      <c r="OND20" s="925"/>
      <c r="ONE20" s="925"/>
      <c r="ONF20" s="925"/>
      <c r="ONG20" s="925"/>
      <c r="ONH20" s="925"/>
      <c r="ONI20" s="924"/>
      <c r="ONJ20" s="925"/>
      <c r="ONK20" s="925"/>
      <c r="ONL20" s="925"/>
      <c r="ONM20" s="925"/>
      <c r="ONN20" s="925"/>
      <c r="ONO20" s="925"/>
      <c r="ONP20" s="925"/>
      <c r="ONQ20" s="925"/>
      <c r="ONR20" s="925"/>
      <c r="ONS20" s="925"/>
      <c r="ONT20" s="925"/>
      <c r="ONU20" s="925"/>
      <c r="ONV20" s="925"/>
      <c r="ONW20" s="925"/>
      <c r="ONX20" s="925"/>
      <c r="ONY20" s="924"/>
      <c r="ONZ20" s="925"/>
      <c r="OOA20" s="925"/>
      <c r="OOB20" s="925"/>
      <c r="OOC20" s="925"/>
      <c r="OOD20" s="925"/>
      <c r="OOE20" s="925"/>
      <c r="OOF20" s="925"/>
      <c r="OOG20" s="925"/>
      <c r="OOH20" s="925"/>
      <c r="OOI20" s="925"/>
      <c r="OOJ20" s="925"/>
      <c r="OOK20" s="925"/>
      <c r="OOL20" s="925"/>
      <c r="OOM20" s="925"/>
      <c r="OON20" s="925"/>
      <c r="OOO20" s="924"/>
      <c r="OOP20" s="925"/>
      <c r="OOQ20" s="925"/>
      <c r="OOR20" s="925"/>
      <c r="OOS20" s="925"/>
      <c r="OOT20" s="925"/>
      <c r="OOU20" s="925"/>
      <c r="OOV20" s="925"/>
      <c r="OOW20" s="925"/>
      <c r="OOX20" s="925"/>
      <c r="OOY20" s="925"/>
      <c r="OOZ20" s="925"/>
      <c r="OPA20" s="925"/>
      <c r="OPB20" s="925"/>
      <c r="OPC20" s="925"/>
      <c r="OPD20" s="925"/>
      <c r="OPE20" s="924"/>
      <c r="OPF20" s="925"/>
      <c r="OPG20" s="925"/>
      <c r="OPH20" s="925"/>
      <c r="OPI20" s="925"/>
      <c r="OPJ20" s="925"/>
      <c r="OPK20" s="925"/>
      <c r="OPL20" s="925"/>
      <c r="OPM20" s="925"/>
      <c r="OPN20" s="925"/>
      <c r="OPO20" s="925"/>
      <c r="OPP20" s="925"/>
      <c r="OPQ20" s="925"/>
      <c r="OPR20" s="925"/>
      <c r="OPS20" s="925"/>
      <c r="OPT20" s="925"/>
      <c r="OPU20" s="924"/>
      <c r="OPV20" s="925"/>
      <c r="OPW20" s="925"/>
      <c r="OPX20" s="925"/>
      <c r="OPY20" s="925"/>
      <c r="OPZ20" s="925"/>
      <c r="OQA20" s="925"/>
      <c r="OQB20" s="925"/>
      <c r="OQC20" s="925"/>
      <c r="OQD20" s="925"/>
      <c r="OQE20" s="925"/>
      <c r="OQF20" s="925"/>
      <c r="OQG20" s="925"/>
      <c r="OQH20" s="925"/>
      <c r="OQI20" s="925"/>
      <c r="OQJ20" s="925"/>
      <c r="OQK20" s="924"/>
      <c r="OQL20" s="925"/>
      <c r="OQM20" s="925"/>
      <c r="OQN20" s="925"/>
      <c r="OQO20" s="925"/>
      <c r="OQP20" s="925"/>
      <c r="OQQ20" s="925"/>
      <c r="OQR20" s="925"/>
      <c r="OQS20" s="925"/>
      <c r="OQT20" s="925"/>
      <c r="OQU20" s="925"/>
      <c r="OQV20" s="925"/>
      <c r="OQW20" s="925"/>
      <c r="OQX20" s="925"/>
      <c r="OQY20" s="925"/>
      <c r="OQZ20" s="925"/>
      <c r="ORA20" s="924"/>
      <c r="ORB20" s="925"/>
      <c r="ORC20" s="925"/>
      <c r="ORD20" s="925"/>
      <c r="ORE20" s="925"/>
      <c r="ORF20" s="925"/>
      <c r="ORG20" s="925"/>
      <c r="ORH20" s="925"/>
      <c r="ORI20" s="925"/>
      <c r="ORJ20" s="925"/>
      <c r="ORK20" s="925"/>
      <c r="ORL20" s="925"/>
      <c r="ORM20" s="925"/>
      <c r="ORN20" s="925"/>
      <c r="ORO20" s="925"/>
      <c r="ORP20" s="925"/>
      <c r="ORQ20" s="924"/>
      <c r="ORR20" s="925"/>
      <c r="ORS20" s="925"/>
      <c r="ORT20" s="925"/>
      <c r="ORU20" s="925"/>
      <c r="ORV20" s="925"/>
      <c r="ORW20" s="925"/>
      <c r="ORX20" s="925"/>
      <c r="ORY20" s="925"/>
      <c r="ORZ20" s="925"/>
      <c r="OSA20" s="925"/>
      <c r="OSB20" s="925"/>
      <c r="OSC20" s="925"/>
      <c r="OSD20" s="925"/>
      <c r="OSE20" s="925"/>
      <c r="OSF20" s="925"/>
      <c r="OSG20" s="924"/>
      <c r="OSH20" s="925"/>
      <c r="OSI20" s="925"/>
      <c r="OSJ20" s="925"/>
      <c r="OSK20" s="925"/>
      <c r="OSL20" s="925"/>
      <c r="OSM20" s="925"/>
      <c r="OSN20" s="925"/>
      <c r="OSO20" s="925"/>
      <c r="OSP20" s="925"/>
      <c r="OSQ20" s="925"/>
      <c r="OSR20" s="925"/>
      <c r="OSS20" s="925"/>
      <c r="OST20" s="925"/>
      <c r="OSU20" s="925"/>
      <c r="OSV20" s="925"/>
      <c r="OSW20" s="924"/>
      <c r="OSX20" s="925"/>
      <c r="OSY20" s="925"/>
      <c r="OSZ20" s="925"/>
      <c r="OTA20" s="925"/>
      <c r="OTB20" s="925"/>
      <c r="OTC20" s="925"/>
      <c r="OTD20" s="925"/>
      <c r="OTE20" s="925"/>
      <c r="OTF20" s="925"/>
      <c r="OTG20" s="925"/>
      <c r="OTH20" s="925"/>
      <c r="OTI20" s="925"/>
      <c r="OTJ20" s="925"/>
      <c r="OTK20" s="925"/>
      <c r="OTL20" s="925"/>
      <c r="OTM20" s="924"/>
      <c r="OTN20" s="925"/>
      <c r="OTO20" s="925"/>
      <c r="OTP20" s="925"/>
      <c r="OTQ20" s="925"/>
      <c r="OTR20" s="925"/>
      <c r="OTS20" s="925"/>
      <c r="OTT20" s="925"/>
      <c r="OTU20" s="925"/>
      <c r="OTV20" s="925"/>
      <c r="OTW20" s="925"/>
      <c r="OTX20" s="925"/>
      <c r="OTY20" s="925"/>
      <c r="OTZ20" s="925"/>
      <c r="OUA20" s="925"/>
      <c r="OUB20" s="925"/>
      <c r="OUC20" s="924"/>
      <c r="OUD20" s="925"/>
      <c r="OUE20" s="925"/>
      <c r="OUF20" s="925"/>
      <c r="OUG20" s="925"/>
      <c r="OUH20" s="925"/>
      <c r="OUI20" s="925"/>
      <c r="OUJ20" s="925"/>
      <c r="OUK20" s="925"/>
      <c r="OUL20" s="925"/>
      <c r="OUM20" s="925"/>
      <c r="OUN20" s="925"/>
      <c r="OUO20" s="925"/>
      <c r="OUP20" s="925"/>
      <c r="OUQ20" s="925"/>
      <c r="OUR20" s="925"/>
      <c r="OUS20" s="924"/>
      <c r="OUT20" s="925"/>
      <c r="OUU20" s="925"/>
      <c r="OUV20" s="925"/>
      <c r="OUW20" s="925"/>
      <c r="OUX20" s="925"/>
      <c r="OUY20" s="925"/>
      <c r="OUZ20" s="925"/>
      <c r="OVA20" s="925"/>
      <c r="OVB20" s="925"/>
      <c r="OVC20" s="925"/>
      <c r="OVD20" s="925"/>
      <c r="OVE20" s="925"/>
      <c r="OVF20" s="925"/>
      <c r="OVG20" s="925"/>
      <c r="OVH20" s="925"/>
      <c r="OVI20" s="924"/>
      <c r="OVJ20" s="925"/>
      <c r="OVK20" s="925"/>
      <c r="OVL20" s="925"/>
      <c r="OVM20" s="925"/>
      <c r="OVN20" s="925"/>
      <c r="OVO20" s="925"/>
      <c r="OVP20" s="925"/>
      <c r="OVQ20" s="925"/>
      <c r="OVR20" s="925"/>
      <c r="OVS20" s="925"/>
      <c r="OVT20" s="925"/>
      <c r="OVU20" s="925"/>
      <c r="OVV20" s="925"/>
      <c r="OVW20" s="925"/>
      <c r="OVX20" s="925"/>
      <c r="OVY20" s="924"/>
      <c r="OVZ20" s="925"/>
      <c r="OWA20" s="925"/>
      <c r="OWB20" s="925"/>
      <c r="OWC20" s="925"/>
      <c r="OWD20" s="925"/>
      <c r="OWE20" s="925"/>
      <c r="OWF20" s="925"/>
      <c r="OWG20" s="925"/>
      <c r="OWH20" s="925"/>
      <c r="OWI20" s="925"/>
      <c r="OWJ20" s="925"/>
      <c r="OWK20" s="925"/>
      <c r="OWL20" s="925"/>
      <c r="OWM20" s="925"/>
      <c r="OWN20" s="925"/>
      <c r="OWO20" s="924"/>
      <c r="OWP20" s="925"/>
      <c r="OWQ20" s="925"/>
      <c r="OWR20" s="925"/>
      <c r="OWS20" s="925"/>
      <c r="OWT20" s="925"/>
      <c r="OWU20" s="925"/>
      <c r="OWV20" s="925"/>
      <c r="OWW20" s="925"/>
      <c r="OWX20" s="925"/>
      <c r="OWY20" s="925"/>
      <c r="OWZ20" s="925"/>
      <c r="OXA20" s="925"/>
      <c r="OXB20" s="925"/>
      <c r="OXC20" s="925"/>
      <c r="OXD20" s="925"/>
      <c r="OXE20" s="924"/>
      <c r="OXF20" s="925"/>
      <c r="OXG20" s="925"/>
      <c r="OXH20" s="925"/>
      <c r="OXI20" s="925"/>
      <c r="OXJ20" s="925"/>
      <c r="OXK20" s="925"/>
      <c r="OXL20" s="925"/>
      <c r="OXM20" s="925"/>
      <c r="OXN20" s="925"/>
      <c r="OXO20" s="925"/>
      <c r="OXP20" s="925"/>
      <c r="OXQ20" s="925"/>
      <c r="OXR20" s="925"/>
      <c r="OXS20" s="925"/>
      <c r="OXT20" s="925"/>
      <c r="OXU20" s="924"/>
      <c r="OXV20" s="925"/>
      <c r="OXW20" s="925"/>
      <c r="OXX20" s="925"/>
      <c r="OXY20" s="925"/>
      <c r="OXZ20" s="925"/>
      <c r="OYA20" s="925"/>
      <c r="OYB20" s="925"/>
      <c r="OYC20" s="925"/>
      <c r="OYD20" s="925"/>
      <c r="OYE20" s="925"/>
      <c r="OYF20" s="925"/>
      <c r="OYG20" s="925"/>
      <c r="OYH20" s="925"/>
      <c r="OYI20" s="925"/>
      <c r="OYJ20" s="925"/>
      <c r="OYK20" s="924"/>
      <c r="OYL20" s="925"/>
      <c r="OYM20" s="925"/>
      <c r="OYN20" s="925"/>
      <c r="OYO20" s="925"/>
      <c r="OYP20" s="925"/>
      <c r="OYQ20" s="925"/>
      <c r="OYR20" s="925"/>
      <c r="OYS20" s="925"/>
      <c r="OYT20" s="925"/>
      <c r="OYU20" s="925"/>
      <c r="OYV20" s="925"/>
      <c r="OYW20" s="925"/>
      <c r="OYX20" s="925"/>
      <c r="OYY20" s="925"/>
      <c r="OYZ20" s="925"/>
      <c r="OZA20" s="924"/>
      <c r="OZB20" s="925"/>
      <c r="OZC20" s="925"/>
      <c r="OZD20" s="925"/>
      <c r="OZE20" s="925"/>
      <c r="OZF20" s="925"/>
      <c r="OZG20" s="925"/>
      <c r="OZH20" s="925"/>
      <c r="OZI20" s="925"/>
      <c r="OZJ20" s="925"/>
      <c r="OZK20" s="925"/>
      <c r="OZL20" s="925"/>
      <c r="OZM20" s="925"/>
      <c r="OZN20" s="925"/>
      <c r="OZO20" s="925"/>
      <c r="OZP20" s="925"/>
      <c r="OZQ20" s="924"/>
      <c r="OZR20" s="925"/>
      <c r="OZS20" s="925"/>
      <c r="OZT20" s="925"/>
      <c r="OZU20" s="925"/>
      <c r="OZV20" s="925"/>
      <c r="OZW20" s="925"/>
      <c r="OZX20" s="925"/>
      <c r="OZY20" s="925"/>
      <c r="OZZ20" s="925"/>
      <c r="PAA20" s="925"/>
      <c r="PAB20" s="925"/>
      <c r="PAC20" s="925"/>
      <c r="PAD20" s="925"/>
      <c r="PAE20" s="925"/>
      <c r="PAF20" s="925"/>
      <c r="PAG20" s="924"/>
      <c r="PAH20" s="925"/>
      <c r="PAI20" s="925"/>
      <c r="PAJ20" s="925"/>
      <c r="PAK20" s="925"/>
      <c r="PAL20" s="925"/>
      <c r="PAM20" s="925"/>
      <c r="PAN20" s="925"/>
      <c r="PAO20" s="925"/>
      <c r="PAP20" s="925"/>
      <c r="PAQ20" s="925"/>
      <c r="PAR20" s="925"/>
      <c r="PAS20" s="925"/>
      <c r="PAT20" s="925"/>
      <c r="PAU20" s="925"/>
      <c r="PAV20" s="925"/>
      <c r="PAW20" s="924"/>
      <c r="PAX20" s="925"/>
      <c r="PAY20" s="925"/>
      <c r="PAZ20" s="925"/>
      <c r="PBA20" s="925"/>
      <c r="PBB20" s="925"/>
      <c r="PBC20" s="925"/>
      <c r="PBD20" s="925"/>
      <c r="PBE20" s="925"/>
      <c r="PBF20" s="925"/>
      <c r="PBG20" s="925"/>
      <c r="PBH20" s="925"/>
      <c r="PBI20" s="925"/>
      <c r="PBJ20" s="925"/>
      <c r="PBK20" s="925"/>
      <c r="PBL20" s="925"/>
      <c r="PBM20" s="924"/>
      <c r="PBN20" s="925"/>
      <c r="PBO20" s="925"/>
      <c r="PBP20" s="925"/>
      <c r="PBQ20" s="925"/>
      <c r="PBR20" s="925"/>
      <c r="PBS20" s="925"/>
      <c r="PBT20" s="925"/>
      <c r="PBU20" s="925"/>
      <c r="PBV20" s="925"/>
      <c r="PBW20" s="925"/>
      <c r="PBX20" s="925"/>
      <c r="PBY20" s="925"/>
      <c r="PBZ20" s="925"/>
      <c r="PCA20" s="925"/>
      <c r="PCB20" s="925"/>
      <c r="PCC20" s="924"/>
      <c r="PCD20" s="925"/>
      <c r="PCE20" s="925"/>
      <c r="PCF20" s="925"/>
      <c r="PCG20" s="925"/>
      <c r="PCH20" s="925"/>
      <c r="PCI20" s="925"/>
      <c r="PCJ20" s="925"/>
      <c r="PCK20" s="925"/>
      <c r="PCL20" s="925"/>
      <c r="PCM20" s="925"/>
      <c r="PCN20" s="925"/>
      <c r="PCO20" s="925"/>
      <c r="PCP20" s="925"/>
      <c r="PCQ20" s="925"/>
      <c r="PCR20" s="925"/>
      <c r="PCS20" s="924"/>
      <c r="PCT20" s="925"/>
      <c r="PCU20" s="925"/>
      <c r="PCV20" s="925"/>
      <c r="PCW20" s="925"/>
      <c r="PCX20" s="925"/>
      <c r="PCY20" s="925"/>
      <c r="PCZ20" s="925"/>
      <c r="PDA20" s="925"/>
      <c r="PDB20" s="925"/>
      <c r="PDC20" s="925"/>
      <c r="PDD20" s="925"/>
      <c r="PDE20" s="925"/>
      <c r="PDF20" s="925"/>
      <c r="PDG20" s="925"/>
      <c r="PDH20" s="925"/>
      <c r="PDI20" s="924"/>
      <c r="PDJ20" s="925"/>
      <c r="PDK20" s="925"/>
      <c r="PDL20" s="925"/>
      <c r="PDM20" s="925"/>
      <c r="PDN20" s="925"/>
      <c r="PDO20" s="925"/>
      <c r="PDP20" s="925"/>
      <c r="PDQ20" s="925"/>
      <c r="PDR20" s="925"/>
      <c r="PDS20" s="925"/>
      <c r="PDT20" s="925"/>
      <c r="PDU20" s="925"/>
      <c r="PDV20" s="925"/>
      <c r="PDW20" s="925"/>
      <c r="PDX20" s="925"/>
      <c r="PDY20" s="924"/>
      <c r="PDZ20" s="925"/>
      <c r="PEA20" s="925"/>
      <c r="PEB20" s="925"/>
      <c r="PEC20" s="925"/>
      <c r="PED20" s="925"/>
      <c r="PEE20" s="925"/>
      <c r="PEF20" s="925"/>
      <c r="PEG20" s="925"/>
      <c r="PEH20" s="925"/>
      <c r="PEI20" s="925"/>
      <c r="PEJ20" s="925"/>
      <c r="PEK20" s="925"/>
      <c r="PEL20" s="925"/>
      <c r="PEM20" s="925"/>
      <c r="PEN20" s="925"/>
      <c r="PEO20" s="924"/>
      <c r="PEP20" s="925"/>
      <c r="PEQ20" s="925"/>
      <c r="PER20" s="925"/>
      <c r="PES20" s="925"/>
      <c r="PET20" s="925"/>
      <c r="PEU20" s="925"/>
      <c r="PEV20" s="925"/>
      <c r="PEW20" s="925"/>
      <c r="PEX20" s="925"/>
      <c r="PEY20" s="925"/>
      <c r="PEZ20" s="925"/>
      <c r="PFA20" s="925"/>
      <c r="PFB20" s="925"/>
      <c r="PFC20" s="925"/>
      <c r="PFD20" s="925"/>
      <c r="PFE20" s="924"/>
      <c r="PFF20" s="925"/>
      <c r="PFG20" s="925"/>
      <c r="PFH20" s="925"/>
      <c r="PFI20" s="925"/>
      <c r="PFJ20" s="925"/>
      <c r="PFK20" s="925"/>
      <c r="PFL20" s="925"/>
      <c r="PFM20" s="925"/>
      <c r="PFN20" s="925"/>
      <c r="PFO20" s="925"/>
      <c r="PFP20" s="925"/>
      <c r="PFQ20" s="925"/>
      <c r="PFR20" s="925"/>
      <c r="PFS20" s="925"/>
      <c r="PFT20" s="925"/>
      <c r="PFU20" s="924"/>
      <c r="PFV20" s="925"/>
      <c r="PFW20" s="925"/>
      <c r="PFX20" s="925"/>
      <c r="PFY20" s="925"/>
      <c r="PFZ20" s="925"/>
      <c r="PGA20" s="925"/>
      <c r="PGB20" s="925"/>
      <c r="PGC20" s="925"/>
      <c r="PGD20" s="925"/>
      <c r="PGE20" s="925"/>
      <c r="PGF20" s="925"/>
      <c r="PGG20" s="925"/>
      <c r="PGH20" s="925"/>
      <c r="PGI20" s="925"/>
      <c r="PGJ20" s="925"/>
      <c r="PGK20" s="924"/>
      <c r="PGL20" s="925"/>
      <c r="PGM20" s="925"/>
      <c r="PGN20" s="925"/>
      <c r="PGO20" s="925"/>
      <c r="PGP20" s="925"/>
      <c r="PGQ20" s="925"/>
      <c r="PGR20" s="925"/>
      <c r="PGS20" s="925"/>
      <c r="PGT20" s="925"/>
      <c r="PGU20" s="925"/>
      <c r="PGV20" s="925"/>
      <c r="PGW20" s="925"/>
      <c r="PGX20" s="925"/>
      <c r="PGY20" s="925"/>
      <c r="PGZ20" s="925"/>
      <c r="PHA20" s="924"/>
      <c r="PHB20" s="925"/>
      <c r="PHC20" s="925"/>
      <c r="PHD20" s="925"/>
      <c r="PHE20" s="925"/>
      <c r="PHF20" s="925"/>
      <c r="PHG20" s="925"/>
      <c r="PHH20" s="925"/>
      <c r="PHI20" s="925"/>
      <c r="PHJ20" s="925"/>
      <c r="PHK20" s="925"/>
      <c r="PHL20" s="925"/>
      <c r="PHM20" s="925"/>
      <c r="PHN20" s="925"/>
      <c r="PHO20" s="925"/>
      <c r="PHP20" s="925"/>
      <c r="PHQ20" s="924"/>
      <c r="PHR20" s="925"/>
      <c r="PHS20" s="925"/>
      <c r="PHT20" s="925"/>
      <c r="PHU20" s="925"/>
      <c r="PHV20" s="925"/>
      <c r="PHW20" s="925"/>
      <c r="PHX20" s="925"/>
      <c r="PHY20" s="925"/>
      <c r="PHZ20" s="925"/>
      <c r="PIA20" s="925"/>
      <c r="PIB20" s="925"/>
      <c r="PIC20" s="925"/>
      <c r="PID20" s="925"/>
      <c r="PIE20" s="925"/>
      <c r="PIF20" s="925"/>
      <c r="PIG20" s="924"/>
      <c r="PIH20" s="925"/>
      <c r="PII20" s="925"/>
      <c r="PIJ20" s="925"/>
      <c r="PIK20" s="925"/>
      <c r="PIL20" s="925"/>
      <c r="PIM20" s="925"/>
      <c r="PIN20" s="925"/>
      <c r="PIO20" s="925"/>
      <c r="PIP20" s="925"/>
      <c r="PIQ20" s="925"/>
      <c r="PIR20" s="925"/>
      <c r="PIS20" s="925"/>
      <c r="PIT20" s="925"/>
      <c r="PIU20" s="925"/>
      <c r="PIV20" s="925"/>
      <c r="PIW20" s="924"/>
      <c r="PIX20" s="925"/>
      <c r="PIY20" s="925"/>
      <c r="PIZ20" s="925"/>
      <c r="PJA20" s="925"/>
      <c r="PJB20" s="925"/>
      <c r="PJC20" s="925"/>
      <c r="PJD20" s="925"/>
      <c r="PJE20" s="925"/>
      <c r="PJF20" s="925"/>
      <c r="PJG20" s="925"/>
      <c r="PJH20" s="925"/>
      <c r="PJI20" s="925"/>
      <c r="PJJ20" s="925"/>
      <c r="PJK20" s="925"/>
      <c r="PJL20" s="925"/>
      <c r="PJM20" s="924"/>
      <c r="PJN20" s="925"/>
      <c r="PJO20" s="925"/>
      <c r="PJP20" s="925"/>
      <c r="PJQ20" s="925"/>
      <c r="PJR20" s="925"/>
      <c r="PJS20" s="925"/>
      <c r="PJT20" s="925"/>
      <c r="PJU20" s="925"/>
      <c r="PJV20" s="925"/>
      <c r="PJW20" s="925"/>
      <c r="PJX20" s="925"/>
      <c r="PJY20" s="925"/>
      <c r="PJZ20" s="925"/>
      <c r="PKA20" s="925"/>
      <c r="PKB20" s="925"/>
      <c r="PKC20" s="924"/>
      <c r="PKD20" s="925"/>
      <c r="PKE20" s="925"/>
      <c r="PKF20" s="925"/>
      <c r="PKG20" s="925"/>
      <c r="PKH20" s="925"/>
      <c r="PKI20" s="925"/>
      <c r="PKJ20" s="925"/>
      <c r="PKK20" s="925"/>
      <c r="PKL20" s="925"/>
      <c r="PKM20" s="925"/>
      <c r="PKN20" s="925"/>
      <c r="PKO20" s="925"/>
      <c r="PKP20" s="925"/>
      <c r="PKQ20" s="925"/>
      <c r="PKR20" s="925"/>
      <c r="PKS20" s="924"/>
      <c r="PKT20" s="925"/>
      <c r="PKU20" s="925"/>
      <c r="PKV20" s="925"/>
      <c r="PKW20" s="925"/>
      <c r="PKX20" s="925"/>
      <c r="PKY20" s="925"/>
      <c r="PKZ20" s="925"/>
      <c r="PLA20" s="925"/>
      <c r="PLB20" s="925"/>
      <c r="PLC20" s="925"/>
      <c r="PLD20" s="925"/>
      <c r="PLE20" s="925"/>
      <c r="PLF20" s="925"/>
      <c r="PLG20" s="925"/>
      <c r="PLH20" s="925"/>
      <c r="PLI20" s="924"/>
      <c r="PLJ20" s="925"/>
      <c r="PLK20" s="925"/>
      <c r="PLL20" s="925"/>
      <c r="PLM20" s="925"/>
      <c r="PLN20" s="925"/>
      <c r="PLO20" s="925"/>
      <c r="PLP20" s="925"/>
      <c r="PLQ20" s="925"/>
      <c r="PLR20" s="925"/>
      <c r="PLS20" s="925"/>
      <c r="PLT20" s="925"/>
      <c r="PLU20" s="925"/>
      <c r="PLV20" s="925"/>
      <c r="PLW20" s="925"/>
      <c r="PLX20" s="925"/>
      <c r="PLY20" s="924"/>
      <c r="PLZ20" s="925"/>
      <c r="PMA20" s="925"/>
      <c r="PMB20" s="925"/>
      <c r="PMC20" s="925"/>
      <c r="PMD20" s="925"/>
      <c r="PME20" s="925"/>
      <c r="PMF20" s="925"/>
      <c r="PMG20" s="925"/>
      <c r="PMH20" s="925"/>
      <c r="PMI20" s="925"/>
      <c r="PMJ20" s="925"/>
      <c r="PMK20" s="925"/>
      <c r="PML20" s="925"/>
      <c r="PMM20" s="925"/>
      <c r="PMN20" s="925"/>
      <c r="PMO20" s="924"/>
      <c r="PMP20" s="925"/>
      <c r="PMQ20" s="925"/>
      <c r="PMR20" s="925"/>
      <c r="PMS20" s="925"/>
      <c r="PMT20" s="925"/>
      <c r="PMU20" s="925"/>
      <c r="PMV20" s="925"/>
      <c r="PMW20" s="925"/>
      <c r="PMX20" s="925"/>
      <c r="PMY20" s="925"/>
      <c r="PMZ20" s="925"/>
      <c r="PNA20" s="925"/>
      <c r="PNB20" s="925"/>
      <c r="PNC20" s="925"/>
      <c r="PND20" s="925"/>
      <c r="PNE20" s="924"/>
      <c r="PNF20" s="925"/>
      <c r="PNG20" s="925"/>
      <c r="PNH20" s="925"/>
      <c r="PNI20" s="925"/>
      <c r="PNJ20" s="925"/>
      <c r="PNK20" s="925"/>
      <c r="PNL20" s="925"/>
      <c r="PNM20" s="925"/>
      <c r="PNN20" s="925"/>
      <c r="PNO20" s="925"/>
      <c r="PNP20" s="925"/>
      <c r="PNQ20" s="925"/>
      <c r="PNR20" s="925"/>
      <c r="PNS20" s="925"/>
      <c r="PNT20" s="925"/>
      <c r="PNU20" s="924"/>
      <c r="PNV20" s="925"/>
      <c r="PNW20" s="925"/>
      <c r="PNX20" s="925"/>
      <c r="PNY20" s="925"/>
      <c r="PNZ20" s="925"/>
      <c r="POA20" s="925"/>
      <c r="POB20" s="925"/>
      <c r="POC20" s="925"/>
      <c r="POD20" s="925"/>
      <c r="POE20" s="925"/>
      <c r="POF20" s="925"/>
      <c r="POG20" s="925"/>
      <c r="POH20" s="925"/>
      <c r="POI20" s="925"/>
      <c r="POJ20" s="925"/>
      <c r="POK20" s="924"/>
      <c r="POL20" s="925"/>
      <c r="POM20" s="925"/>
      <c r="PON20" s="925"/>
      <c r="POO20" s="925"/>
      <c r="POP20" s="925"/>
      <c r="POQ20" s="925"/>
      <c r="POR20" s="925"/>
      <c r="POS20" s="925"/>
      <c r="POT20" s="925"/>
      <c r="POU20" s="925"/>
      <c r="POV20" s="925"/>
      <c r="POW20" s="925"/>
      <c r="POX20" s="925"/>
      <c r="POY20" s="925"/>
      <c r="POZ20" s="925"/>
      <c r="PPA20" s="924"/>
      <c r="PPB20" s="925"/>
      <c r="PPC20" s="925"/>
      <c r="PPD20" s="925"/>
      <c r="PPE20" s="925"/>
      <c r="PPF20" s="925"/>
      <c r="PPG20" s="925"/>
      <c r="PPH20" s="925"/>
      <c r="PPI20" s="925"/>
      <c r="PPJ20" s="925"/>
      <c r="PPK20" s="925"/>
      <c r="PPL20" s="925"/>
      <c r="PPM20" s="925"/>
      <c r="PPN20" s="925"/>
      <c r="PPO20" s="925"/>
      <c r="PPP20" s="925"/>
      <c r="PPQ20" s="924"/>
      <c r="PPR20" s="925"/>
      <c r="PPS20" s="925"/>
      <c r="PPT20" s="925"/>
      <c r="PPU20" s="925"/>
      <c r="PPV20" s="925"/>
      <c r="PPW20" s="925"/>
      <c r="PPX20" s="925"/>
      <c r="PPY20" s="925"/>
      <c r="PPZ20" s="925"/>
      <c r="PQA20" s="925"/>
      <c r="PQB20" s="925"/>
      <c r="PQC20" s="925"/>
      <c r="PQD20" s="925"/>
      <c r="PQE20" s="925"/>
      <c r="PQF20" s="925"/>
      <c r="PQG20" s="924"/>
      <c r="PQH20" s="925"/>
      <c r="PQI20" s="925"/>
      <c r="PQJ20" s="925"/>
      <c r="PQK20" s="925"/>
      <c r="PQL20" s="925"/>
      <c r="PQM20" s="925"/>
      <c r="PQN20" s="925"/>
      <c r="PQO20" s="925"/>
      <c r="PQP20" s="925"/>
      <c r="PQQ20" s="925"/>
      <c r="PQR20" s="925"/>
      <c r="PQS20" s="925"/>
      <c r="PQT20" s="925"/>
      <c r="PQU20" s="925"/>
      <c r="PQV20" s="925"/>
      <c r="PQW20" s="924"/>
      <c r="PQX20" s="925"/>
      <c r="PQY20" s="925"/>
      <c r="PQZ20" s="925"/>
      <c r="PRA20" s="925"/>
      <c r="PRB20" s="925"/>
      <c r="PRC20" s="925"/>
      <c r="PRD20" s="925"/>
      <c r="PRE20" s="925"/>
      <c r="PRF20" s="925"/>
      <c r="PRG20" s="925"/>
      <c r="PRH20" s="925"/>
      <c r="PRI20" s="925"/>
      <c r="PRJ20" s="925"/>
      <c r="PRK20" s="925"/>
      <c r="PRL20" s="925"/>
      <c r="PRM20" s="924"/>
      <c r="PRN20" s="925"/>
      <c r="PRO20" s="925"/>
      <c r="PRP20" s="925"/>
      <c r="PRQ20" s="925"/>
      <c r="PRR20" s="925"/>
      <c r="PRS20" s="925"/>
      <c r="PRT20" s="925"/>
      <c r="PRU20" s="925"/>
      <c r="PRV20" s="925"/>
      <c r="PRW20" s="925"/>
      <c r="PRX20" s="925"/>
      <c r="PRY20" s="925"/>
      <c r="PRZ20" s="925"/>
      <c r="PSA20" s="925"/>
      <c r="PSB20" s="925"/>
      <c r="PSC20" s="924"/>
      <c r="PSD20" s="925"/>
      <c r="PSE20" s="925"/>
      <c r="PSF20" s="925"/>
      <c r="PSG20" s="925"/>
      <c r="PSH20" s="925"/>
      <c r="PSI20" s="925"/>
      <c r="PSJ20" s="925"/>
      <c r="PSK20" s="925"/>
      <c r="PSL20" s="925"/>
      <c r="PSM20" s="925"/>
      <c r="PSN20" s="925"/>
      <c r="PSO20" s="925"/>
      <c r="PSP20" s="925"/>
      <c r="PSQ20" s="925"/>
      <c r="PSR20" s="925"/>
      <c r="PSS20" s="924"/>
      <c r="PST20" s="925"/>
      <c r="PSU20" s="925"/>
      <c r="PSV20" s="925"/>
      <c r="PSW20" s="925"/>
      <c r="PSX20" s="925"/>
      <c r="PSY20" s="925"/>
      <c r="PSZ20" s="925"/>
      <c r="PTA20" s="925"/>
      <c r="PTB20" s="925"/>
      <c r="PTC20" s="925"/>
      <c r="PTD20" s="925"/>
      <c r="PTE20" s="925"/>
      <c r="PTF20" s="925"/>
      <c r="PTG20" s="925"/>
      <c r="PTH20" s="925"/>
      <c r="PTI20" s="924"/>
      <c r="PTJ20" s="925"/>
      <c r="PTK20" s="925"/>
      <c r="PTL20" s="925"/>
      <c r="PTM20" s="925"/>
      <c r="PTN20" s="925"/>
      <c r="PTO20" s="925"/>
      <c r="PTP20" s="925"/>
      <c r="PTQ20" s="925"/>
      <c r="PTR20" s="925"/>
      <c r="PTS20" s="925"/>
      <c r="PTT20" s="925"/>
      <c r="PTU20" s="925"/>
      <c r="PTV20" s="925"/>
      <c r="PTW20" s="925"/>
      <c r="PTX20" s="925"/>
      <c r="PTY20" s="924"/>
      <c r="PTZ20" s="925"/>
      <c r="PUA20" s="925"/>
      <c r="PUB20" s="925"/>
      <c r="PUC20" s="925"/>
      <c r="PUD20" s="925"/>
      <c r="PUE20" s="925"/>
      <c r="PUF20" s="925"/>
      <c r="PUG20" s="925"/>
      <c r="PUH20" s="925"/>
      <c r="PUI20" s="925"/>
      <c r="PUJ20" s="925"/>
      <c r="PUK20" s="925"/>
      <c r="PUL20" s="925"/>
      <c r="PUM20" s="925"/>
      <c r="PUN20" s="925"/>
      <c r="PUO20" s="924"/>
      <c r="PUP20" s="925"/>
      <c r="PUQ20" s="925"/>
      <c r="PUR20" s="925"/>
      <c r="PUS20" s="925"/>
      <c r="PUT20" s="925"/>
      <c r="PUU20" s="925"/>
      <c r="PUV20" s="925"/>
      <c r="PUW20" s="925"/>
      <c r="PUX20" s="925"/>
      <c r="PUY20" s="925"/>
      <c r="PUZ20" s="925"/>
      <c r="PVA20" s="925"/>
      <c r="PVB20" s="925"/>
      <c r="PVC20" s="925"/>
      <c r="PVD20" s="925"/>
      <c r="PVE20" s="924"/>
      <c r="PVF20" s="925"/>
      <c r="PVG20" s="925"/>
      <c r="PVH20" s="925"/>
      <c r="PVI20" s="925"/>
      <c r="PVJ20" s="925"/>
      <c r="PVK20" s="925"/>
      <c r="PVL20" s="925"/>
      <c r="PVM20" s="925"/>
      <c r="PVN20" s="925"/>
      <c r="PVO20" s="925"/>
      <c r="PVP20" s="925"/>
      <c r="PVQ20" s="925"/>
      <c r="PVR20" s="925"/>
      <c r="PVS20" s="925"/>
      <c r="PVT20" s="925"/>
      <c r="PVU20" s="924"/>
      <c r="PVV20" s="925"/>
      <c r="PVW20" s="925"/>
      <c r="PVX20" s="925"/>
      <c r="PVY20" s="925"/>
      <c r="PVZ20" s="925"/>
      <c r="PWA20" s="925"/>
      <c r="PWB20" s="925"/>
      <c r="PWC20" s="925"/>
      <c r="PWD20" s="925"/>
      <c r="PWE20" s="925"/>
      <c r="PWF20" s="925"/>
      <c r="PWG20" s="925"/>
      <c r="PWH20" s="925"/>
      <c r="PWI20" s="925"/>
      <c r="PWJ20" s="925"/>
      <c r="PWK20" s="924"/>
      <c r="PWL20" s="925"/>
      <c r="PWM20" s="925"/>
      <c r="PWN20" s="925"/>
      <c r="PWO20" s="925"/>
      <c r="PWP20" s="925"/>
      <c r="PWQ20" s="925"/>
      <c r="PWR20" s="925"/>
      <c r="PWS20" s="925"/>
      <c r="PWT20" s="925"/>
      <c r="PWU20" s="925"/>
      <c r="PWV20" s="925"/>
      <c r="PWW20" s="925"/>
      <c r="PWX20" s="925"/>
      <c r="PWY20" s="925"/>
      <c r="PWZ20" s="925"/>
      <c r="PXA20" s="924"/>
      <c r="PXB20" s="925"/>
      <c r="PXC20" s="925"/>
      <c r="PXD20" s="925"/>
      <c r="PXE20" s="925"/>
      <c r="PXF20" s="925"/>
      <c r="PXG20" s="925"/>
      <c r="PXH20" s="925"/>
      <c r="PXI20" s="925"/>
      <c r="PXJ20" s="925"/>
      <c r="PXK20" s="925"/>
      <c r="PXL20" s="925"/>
      <c r="PXM20" s="925"/>
      <c r="PXN20" s="925"/>
      <c r="PXO20" s="925"/>
      <c r="PXP20" s="925"/>
      <c r="PXQ20" s="924"/>
      <c r="PXR20" s="925"/>
      <c r="PXS20" s="925"/>
      <c r="PXT20" s="925"/>
      <c r="PXU20" s="925"/>
      <c r="PXV20" s="925"/>
      <c r="PXW20" s="925"/>
      <c r="PXX20" s="925"/>
      <c r="PXY20" s="925"/>
      <c r="PXZ20" s="925"/>
      <c r="PYA20" s="925"/>
      <c r="PYB20" s="925"/>
      <c r="PYC20" s="925"/>
      <c r="PYD20" s="925"/>
      <c r="PYE20" s="925"/>
      <c r="PYF20" s="925"/>
      <c r="PYG20" s="924"/>
      <c r="PYH20" s="925"/>
      <c r="PYI20" s="925"/>
      <c r="PYJ20" s="925"/>
      <c r="PYK20" s="925"/>
      <c r="PYL20" s="925"/>
      <c r="PYM20" s="925"/>
      <c r="PYN20" s="925"/>
      <c r="PYO20" s="925"/>
      <c r="PYP20" s="925"/>
      <c r="PYQ20" s="925"/>
      <c r="PYR20" s="925"/>
      <c r="PYS20" s="925"/>
      <c r="PYT20" s="925"/>
      <c r="PYU20" s="925"/>
      <c r="PYV20" s="925"/>
      <c r="PYW20" s="924"/>
      <c r="PYX20" s="925"/>
      <c r="PYY20" s="925"/>
      <c r="PYZ20" s="925"/>
      <c r="PZA20" s="925"/>
      <c r="PZB20" s="925"/>
      <c r="PZC20" s="925"/>
      <c r="PZD20" s="925"/>
      <c r="PZE20" s="925"/>
      <c r="PZF20" s="925"/>
      <c r="PZG20" s="925"/>
      <c r="PZH20" s="925"/>
      <c r="PZI20" s="925"/>
      <c r="PZJ20" s="925"/>
      <c r="PZK20" s="925"/>
      <c r="PZL20" s="925"/>
      <c r="PZM20" s="924"/>
      <c r="PZN20" s="925"/>
      <c r="PZO20" s="925"/>
      <c r="PZP20" s="925"/>
      <c r="PZQ20" s="925"/>
      <c r="PZR20" s="925"/>
      <c r="PZS20" s="925"/>
      <c r="PZT20" s="925"/>
      <c r="PZU20" s="925"/>
      <c r="PZV20" s="925"/>
      <c r="PZW20" s="925"/>
      <c r="PZX20" s="925"/>
      <c r="PZY20" s="925"/>
      <c r="PZZ20" s="925"/>
      <c r="QAA20" s="925"/>
      <c r="QAB20" s="925"/>
      <c r="QAC20" s="924"/>
      <c r="QAD20" s="925"/>
      <c r="QAE20" s="925"/>
      <c r="QAF20" s="925"/>
      <c r="QAG20" s="925"/>
      <c r="QAH20" s="925"/>
      <c r="QAI20" s="925"/>
      <c r="QAJ20" s="925"/>
      <c r="QAK20" s="925"/>
      <c r="QAL20" s="925"/>
      <c r="QAM20" s="925"/>
      <c r="QAN20" s="925"/>
      <c r="QAO20" s="925"/>
      <c r="QAP20" s="925"/>
      <c r="QAQ20" s="925"/>
      <c r="QAR20" s="925"/>
      <c r="QAS20" s="924"/>
      <c r="QAT20" s="925"/>
      <c r="QAU20" s="925"/>
      <c r="QAV20" s="925"/>
      <c r="QAW20" s="925"/>
      <c r="QAX20" s="925"/>
      <c r="QAY20" s="925"/>
      <c r="QAZ20" s="925"/>
      <c r="QBA20" s="925"/>
      <c r="QBB20" s="925"/>
      <c r="QBC20" s="925"/>
      <c r="QBD20" s="925"/>
      <c r="QBE20" s="925"/>
      <c r="QBF20" s="925"/>
      <c r="QBG20" s="925"/>
      <c r="QBH20" s="925"/>
      <c r="QBI20" s="924"/>
      <c r="QBJ20" s="925"/>
      <c r="QBK20" s="925"/>
      <c r="QBL20" s="925"/>
      <c r="QBM20" s="925"/>
      <c r="QBN20" s="925"/>
      <c r="QBO20" s="925"/>
      <c r="QBP20" s="925"/>
      <c r="QBQ20" s="925"/>
      <c r="QBR20" s="925"/>
      <c r="QBS20" s="925"/>
      <c r="QBT20" s="925"/>
      <c r="QBU20" s="925"/>
      <c r="QBV20" s="925"/>
      <c r="QBW20" s="925"/>
      <c r="QBX20" s="925"/>
      <c r="QBY20" s="924"/>
      <c r="QBZ20" s="925"/>
      <c r="QCA20" s="925"/>
      <c r="QCB20" s="925"/>
      <c r="QCC20" s="925"/>
      <c r="QCD20" s="925"/>
      <c r="QCE20" s="925"/>
      <c r="QCF20" s="925"/>
      <c r="QCG20" s="925"/>
      <c r="QCH20" s="925"/>
      <c r="QCI20" s="925"/>
      <c r="QCJ20" s="925"/>
      <c r="QCK20" s="925"/>
      <c r="QCL20" s="925"/>
      <c r="QCM20" s="925"/>
      <c r="QCN20" s="925"/>
      <c r="QCO20" s="924"/>
      <c r="QCP20" s="925"/>
      <c r="QCQ20" s="925"/>
      <c r="QCR20" s="925"/>
      <c r="QCS20" s="925"/>
      <c r="QCT20" s="925"/>
      <c r="QCU20" s="925"/>
      <c r="QCV20" s="925"/>
      <c r="QCW20" s="925"/>
      <c r="QCX20" s="925"/>
      <c r="QCY20" s="925"/>
      <c r="QCZ20" s="925"/>
      <c r="QDA20" s="925"/>
      <c r="QDB20" s="925"/>
      <c r="QDC20" s="925"/>
      <c r="QDD20" s="925"/>
      <c r="QDE20" s="924"/>
      <c r="QDF20" s="925"/>
      <c r="QDG20" s="925"/>
      <c r="QDH20" s="925"/>
      <c r="QDI20" s="925"/>
      <c r="QDJ20" s="925"/>
      <c r="QDK20" s="925"/>
      <c r="QDL20" s="925"/>
      <c r="QDM20" s="925"/>
      <c r="QDN20" s="925"/>
      <c r="QDO20" s="925"/>
      <c r="QDP20" s="925"/>
      <c r="QDQ20" s="925"/>
      <c r="QDR20" s="925"/>
      <c r="QDS20" s="925"/>
      <c r="QDT20" s="925"/>
      <c r="QDU20" s="924"/>
      <c r="QDV20" s="925"/>
      <c r="QDW20" s="925"/>
      <c r="QDX20" s="925"/>
      <c r="QDY20" s="925"/>
      <c r="QDZ20" s="925"/>
      <c r="QEA20" s="925"/>
      <c r="QEB20" s="925"/>
      <c r="QEC20" s="925"/>
      <c r="QED20" s="925"/>
      <c r="QEE20" s="925"/>
      <c r="QEF20" s="925"/>
      <c r="QEG20" s="925"/>
      <c r="QEH20" s="925"/>
      <c r="QEI20" s="925"/>
      <c r="QEJ20" s="925"/>
      <c r="QEK20" s="924"/>
      <c r="QEL20" s="925"/>
      <c r="QEM20" s="925"/>
      <c r="QEN20" s="925"/>
      <c r="QEO20" s="925"/>
      <c r="QEP20" s="925"/>
      <c r="QEQ20" s="925"/>
      <c r="QER20" s="925"/>
      <c r="QES20" s="925"/>
      <c r="QET20" s="925"/>
      <c r="QEU20" s="925"/>
      <c r="QEV20" s="925"/>
      <c r="QEW20" s="925"/>
      <c r="QEX20" s="925"/>
      <c r="QEY20" s="925"/>
      <c r="QEZ20" s="925"/>
      <c r="QFA20" s="924"/>
      <c r="QFB20" s="925"/>
      <c r="QFC20" s="925"/>
      <c r="QFD20" s="925"/>
      <c r="QFE20" s="925"/>
      <c r="QFF20" s="925"/>
      <c r="QFG20" s="925"/>
      <c r="QFH20" s="925"/>
      <c r="QFI20" s="925"/>
      <c r="QFJ20" s="925"/>
      <c r="QFK20" s="925"/>
      <c r="QFL20" s="925"/>
      <c r="QFM20" s="925"/>
      <c r="QFN20" s="925"/>
      <c r="QFO20" s="925"/>
      <c r="QFP20" s="925"/>
      <c r="QFQ20" s="924"/>
      <c r="QFR20" s="925"/>
      <c r="QFS20" s="925"/>
      <c r="QFT20" s="925"/>
      <c r="QFU20" s="925"/>
      <c r="QFV20" s="925"/>
      <c r="QFW20" s="925"/>
      <c r="QFX20" s="925"/>
      <c r="QFY20" s="925"/>
      <c r="QFZ20" s="925"/>
      <c r="QGA20" s="925"/>
      <c r="QGB20" s="925"/>
      <c r="QGC20" s="925"/>
      <c r="QGD20" s="925"/>
      <c r="QGE20" s="925"/>
      <c r="QGF20" s="925"/>
      <c r="QGG20" s="924"/>
      <c r="QGH20" s="925"/>
      <c r="QGI20" s="925"/>
      <c r="QGJ20" s="925"/>
      <c r="QGK20" s="925"/>
      <c r="QGL20" s="925"/>
      <c r="QGM20" s="925"/>
      <c r="QGN20" s="925"/>
      <c r="QGO20" s="925"/>
      <c r="QGP20" s="925"/>
      <c r="QGQ20" s="925"/>
      <c r="QGR20" s="925"/>
      <c r="QGS20" s="925"/>
      <c r="QGT20" s="925"/>
      <c r="QGU20" s="925"/>
      <c r="QGV20" s="925"/>
      <c r="QGW20" s="924"/>
      <c r="QGX20" s="925"/>
      <c r="QGY20" s="925"/>
      <c r="QGZ20" s="925"/>
      <c r="QHA20" s="925"/>
      <c r="QHB20" s="925"/>
      <c r="QHC20" s="925"/>
      <c r="QHD20" s="925"/>
      <c r="QHE20" s="925"/>
      <c r="QHF20" s="925"/>
      <c r="QHG20" s="925"/>
      <c r="QHH20" s="925"/>
      <c r="QHI20" s="925"/>
      <c r="QHJ20" s="925"/>
      <c r="QHK20" s="925"/>
      <c r="QHL20" s="925"/>
      <c r="QHM20" s="924"/>
      <c r="QHN20" s="925"/>
      <c r="QHO20" s="925"/>
      <c r="QHP20" s="925"/>
      <c r="QHQ20" s="925"/>
      <c r="QHR20" s="925"/>
      <c r="QHS20" s="925"/>
      <c r="QHT20" s="925"/>
      <c r="QHU20" s="925"/>
      <c r="QHV20" s="925"/>
      <c r="QHW20" s="925"/>
      <c r="QHX20" s="925"/>
      <c r="QHY20" s="925"/>
      <c r="QHZ20" s="925"/>
      <c r="QIA20" s="925"/>
      <c r="QIB20" s="925"/>
      <c r="QIC20" s="924"/>
      <c r="QID20" s="925"/>
      <c r="QIE20" s="925"/>
      <c r="QIF20" s="925"/>
      <c r="QIG20" s="925"/>
      <c r="QIH20" s="925"/>
      <c r="QII20" s="925"/>
      <c r="QIJ20" s="925"/>
      <c r="QIK20" s="925"/>
      <c r="QIL20" s="925"/>
      <c r="QIM20" s="925"/>
      <c r="QIN20" s="925"/>
      <c r="QIO20" s="925"/>
      <c r="QIP20" s="925"/>
      <c r="QIQ20" s="925"/>
      <c r="QIR20" s="925"/>
      <c r="QIS20" s="924"/>
      <c r="QIT20" s="925"/>
      <c r="QIU20" s="925"/>
      <c r="QIV20" s="925"/>
      <c r="QIW20" s="925"/>
      <c r="QIX20" s="925"/>
      <c r="QIY20" s="925"/>
      <c r="QIZ20" s="925"/>
      <c r="QJA20" s="925"/>
      <c r="QJB20" s="925"/>
      <c r="QJC20" s="925"/>
      <c r="QJD20" s="925"/>
      <c r="QJE20" s="925"/>
      <c r="QJF20" s="925"/>
      <c r="QJG20" s="925"/>
      <c r="QJH20" s="925"/>
      <c r="QJI20" s="924"/>
      <c r="QJJ20" s="925"/>
      <c r="QJK20" s="925"/>
      <c r="QJL20" s="925"/>
      <c r="QJM20" s="925"/>
      <c r="QJN20" s="925"/>
      <c r="QJO20" s="925"/>
      <c r="QJP20" s="925"/>
      <c r="QJQ20" s="925"/>
      <c r="QJR20" s="925"/>
      <c r="QJS20" s="925"/>
      <c r="QJT20" s="925"/>
      <c r="QJU20" s="925"/>
      <c r="QJV20" s="925"/>
      <c r="QJW20" s="925"/>
      <c r="QJX20" s="925"/>
      <c r="QJY20" s="924"/>
      <c r="QJZ20" s="925"/>
      <c r="QKA20" s="925"/>
      <c r="QKB20" s="925"/>
      <c r="QKC20" s="925"/>
      <c r="QKD20" s="925"/>
      <c r="QKE20" s="925"/>
      <c r="QKF20" s="925"/>
      <c r="QKG20" s="925"/>
      <c r="QKH20" s="925"/>
      <c r="QKI20" s="925"/>
      <c r="QKJ20" s="925"/>
      <c r="QKK20" s="925"/>
      <c r="QKL20" s="925"/>
      <c r="QKM20" s="925"/>
      <c r="QKN20" s="925"/>
      <c r="QKO20" s="924"/>
      <c r="QKP20" s="925"/>
      <c r="QKQ20" s="925"/>
      <c r="QKR20" s="925"/>
      <c r="QKS20" s="925"/>
      <c r="QKT20" s="925"/>
      <c r="QKU20" s="925"/>
      <c r="QKV20" s="925"/>
      <c r="QKW20" s="925"/>
      <c r="QKX20" s="925"/>
      <c r="QKY20" s="925"/>
      <c r="QKZ20" s="925"/>
      <c r="QLA20" s="925"/>
      <c r="QLB20" s="925"/>
      <c r="QLC20" s="925"/>
      <c r="QLD20" s="925"/>
      <c r="QLE20" s="924"/>
      <c r="QLF20" s="925"/>
      <c r="QLG20" s="925"/>
      <c r="QLH20" s="925"/>
      <c r="QLI20" s="925"/>
      <c r="QLJ20" s="925"/>
      <c r="QLK20" s="925"/>
      <c r="QLL20" s="925"/>
      <c r="QLM20" s="925"/>
      <c r="QLN20" s="925"/>
      <c r="QLO20" s="925"/>
      <c r="QLP20" s="925"/>
      <c r="QLQ20" s="925"/>
      <c r="QLR20" s="925"/>
      <c r="QLS20" s="925"/>
      <c r="QLT20" s="925"/>
      <c r="QLU20" s="924"/>
      <c r="QLV20" s="925"/>
      <c r="QLW20" s="925"/>
      <c r="QLX20" s="925"/>
      <c r="QLY20" s="925"/>
      <c r="QLZ20" s="925"/>
      <c r="QMA20" s="925"/>
      <c r="QMB20" s="925"/>
      <c r="QMC20" s="925"/>
      <c r="QMD20" s="925"/>
      <c r="QME20" s="925"/>
      <c r="QMF20" s="925"/>
      <c r="QMG20" s="925"/>
      <c r="QMH20" s="925"/>
      <c r="QMI20" s="925"/>
      <c r="QMJ20" s="925"/>
      <c r="QMK20" s="924"/>
      <c r="QML20" s="925"/>
      <c r="QMM20" s="925"/>
      <c r="QMN20" s="925"/>
      <c r="QMO20" s="925"/>
      <c r="QMP20" s="925"/>
      <c r="QMQ20" s="925"/>
      <c r="QMR20" s="925"/>
      <c r="QMS20" s="925"/>
      <c r="QMT20" s="925"/>
      <c r="QMU20" s="925"/>
      <c r="QMV20" s="925"/>
      <c r="QMW20" s="925"/>
      <c r="QMX20" s="925"/>
      <c r="QMY20" s="925"/>
      <c r="QMZ20" s="925"/>
      <c r="QNA20" s="924"/>
      <c r="QNB20" s="925"/>
      <c r="QNC20" s="925"/>
      <c r="QND20" s="925"/>
      <c r="QNE20" s="925"/>
      <c r="QNF20" s="925"/>
      <c r="QNG20" s="925"/>
      <c r="QNH20" s="925"/>
      <c r="QNI20" s="925"/>
      <c r="QNJ20" s="925"/>
      <c r="QNK20" s="925"/>
      <c r="QNL20" s="925"/>
      <c r="QNM20" s="925"/>
      <c r="QNN20" s="925"/>
      <c r="QNO20" s="925"/>
      <c r="QNP20" s="925"/>
      <c r="QNQ20" s="924"/>
      <c r="QNR20" s="925"/>
      <c r="QNS20" s="925"/>
      <c r="QNT20" s="925"/>
      <c r="QNU20" s="925"/>
      <c r="QNV20" s="925"/>
      <c r="QNW20" s="925"/>
      <c r="QNX20" s="925"/>
      <c r="QNY20" s="925"/>
      <c r="QNZ20" s="925"/>
      <c r="QOA20" s="925"/>
      <c r="QOB20" s="925"/>
      <c r="QOC20" s="925"/>
      <c r="QOD20" s="925"/>
      <c r="QOE20" s="925"/>
      <c r="QOF20" s="925"/>
      <c r="QOG20" s="924"/>
      <c r="QOH20" s="925"/>
      <c r="QOI20" s="925"/>
      <c r="QOJ20" s="925"/>
      <c r="QOK20" s="925"/>
      <c r="QOL20" s="925"/>
      <c r="QOM20" s="925"/>
      <c r="QON20" s="925"/>
      <c r="QOO20" s="925"/>
      <c r="QOP20" s="925"/>
      <c r="QOQ20" s="925"/>
      <c r="QOR20" s="925"/>
      <c r="QOS20" s="925"/>
      <c r="QOT20" s="925"/>
      <c r="QOU20" s="925"/>
      <c r="QOV20" s="925"/>
      <c r="QOW20" s="924"/>
      <c r="QOX20" s="925"/>
      <c r="QOY20" s="925"/>
      <c r="QOZ20" s="925"/>
      <c r="QPA20" s="925"/>
      <c r="QPB20" s="925"/>
      <c r="QPC20" s="925"/>
      <c r="QPD20" s="925"/>
      <c r="QPE20" s="925"/>
      <c r="QPF20" s="925"/>
      <c r="QPG20" s="925"/>
      <c r="QPH20" s="925"/>
      <c r="QPI20" s="925"/>
      <c r="QPJ20" s="925"/>
      <c r="QPK20" s="925"/>
      <c r="QPL20" s="925"/>
      <c r="QPM20" s="924"/>
      <c r="QPN20" s="925"/>
      <c r="QPO20" s="925"/>
      <c r="QPP20" s="925"/>
      <c r="QPQ20" s="925"/>
      <c r="QPR20" s="925"/>
      <c r="QPS20" s="925"/>
      <c r="QPT20" s="925"/>
      <c r="QPU20" s="925"/>
      <c r="QPV20" s="925"/>
      <c r="QPW20" s="925"/>
      <c r="QPX20" s="925"/>
      <c r="QPY20" s="925"/>
      <c r="QPZ20" s="925"/>
      <c r="QQA20" s="925"/>
      <c r="QQB20" s="925"/>
      <c r="QQC20" s="924"/>
      <c r="QQD20" s="925"/>
      <c r="QQE20" s="925"/>
      <c r="QQF20" s="925"/>
      <c r="QQG20" s="925"/>
      <c r="QQH20" s="925"/>
      <c r="QQI20" s="925"/>
      <c r="QQJ20" s="925"/>
      <c r="QQK20" s="925"/>
      <c r="QQL20" s="925"/>
      <c r="QQM20" s="925"/>
      <c r="QQN20" s="925"/>
      <c r="QQO20" s="925"/>
      <c r="QQP20" s="925"/>
      <c r="QQQ20" s="925"/>
      <c r="QQR20" s="925"/>
      <c r="QQS20" s="924"/>
      <c r="QQT20" s="925"/>
      <c r="QQU20" s="925"/>
      <c r="QQV20" s="925"/>
      <c r="QQW20" s="925"/>
      <c r="QQX20" s="925"/>
      <c r="QQY20" s="925"/>
      <c r="QQZ20" s="925"/>
      <c r="QRA20" s="925"/>
      <c r="QRB20" s="925"/>
      <c r="QRC20" s="925"/>
      <c r="QRD20" s="925"/>
      <c r="QRE20" s="925"/>
      <c r="QRF20" s="925"/>
      <c r="QRG20" s="925"/>
      <c r="QRH20" s="925"/>
      <c r="QRI20" s="924"/>
      <c r="QRJ20" s="925"/>
      <c r="QRK20" s="925"/>
      <c r="QRL20" s="925"/>
      <c r="QRM20" s="925"/>
      <c r="QRN20" s="925"/>
      <c r="QRO20" s="925"/>
      <c r="QRP20" s="925"/>
      <c r="QRQ20" s="925"/>
      <c r="QRR20" s="925"/>
      <c r="QRS20" s="925"/>
      <c r="QRT20" s="925"/>
      <c r="QRU20" s="925"/>
      <c r="QRV20" s="925"/>
      <c r="QRW20" s="925"/>
      <c r="QRX20" s="925"/>
      <c r="QRY20" s="924"/>
      <c r="QRZ20" s="925"/>
      <c r="QSA20" s="925"/>
      <c r="QSB20" s="925"/>
      <c r="QSC20" s="925"/>
      <c r="QSD20" s="925"/>
      <c r="QSE20" s="925"/>
      <c r="QSF20" s="925"/>
      <c r="QSG20" s="925"/>
      <c r="QSH20" s="925"/>
      <c r="QSI20" s="925"/>
      <c r="QSJ20" s="925"/>
      <c r="QSK20" s="925"/>
      <c r="QSL20" s="925"/>
      <c r="QSM20" s="925"/>
      <c r="QSN20" s="925"/>
      <c r="QSO20" s="924"/>
      <c r="QSP20" s="925"/>
      <c r="QSQ20" s="925"/>
      <c r="QSR20" s="925"/>
      <c r="QSS20" s="925"/>
      <c r="QST20" s="925"/>
      <c r="QSU20" s="925"/>
      <c r="QSV20" s="925"/>
      <c r="QSW20" s="925"/>
      <c r="QSX20" s="925"/>
      <c r="QSY20" s="925"/>
      <c r="QSZ20" s="925"/>
      <c r="QTA20" s="925"/>
      <c r="QTB20" s="925"/>
      <c r="QTC20" s="925"/>
      <c r="QTD20" s="925"/>
      <c r="QTE20" s="924"/>
      <c r="QTF20" s="925"/>
      <c r="QTG20" s="925"/>
      <c r="QTH20" s="925"/>
      <c r="QTI20" s="925"/>
      <c r="QTJ20" s="925"/>
      <c r="QTK20" s="925"/>
      <c r="QTL20" s="925"/>
      <c r="QTM20" s="925"/>
      <c r="QTN20" s="925"/>
      <c r="QTO20" s="925"/>
      <c r="QTP20" s="925"/>
      <c r="QTQ20" s="925"/>
      <c r="QTR20" s="925"/>
      <c r="QTS20" s="925"/>
      <c r="QTT20" s="925"/>
      <c r="QTU20" s="924"/>
      <c r="QTV20" s="925"/>
      <c r="QTW20" s="925"/>
      <c r="QTX20" s="925"/>
      <c r="QTY20" s="925"/>
      <c r="QTZ20" s="925"/>
      <c r="QUA20" s="925"/>
      <c r="QUB20" s="925"/>
      <c r="QUC20" s="925"/>
      <c r="QUD20" s="925"/>
      <c r="QUE20" s="925"/>
      <c r="QUF20" s="925"/>
      <c r="QUG20" s="925"/>
      <c r="QUH20" s="925"/>
      <c r="QUI20" s="925"/>
      <c r="QUJ20" s="925"/>
      <c r="QUK20" s="924"/>
      <c r="QUL20" s="925"/>
      <c r="QUM20" s="925"/>
      <c r="QUN20" s="925"/>
      <c r="QUO20" s="925"/>
      <c r="QUP20" s="925"/>
      <c r="QUQ20" s="925"/>
      <c r="QUR20" s="925"/>
      <c r="QUS20" s="925"/>
      <c r="QUT20" s="925"/>
      <c r="QUU20" s="925"/>
      <c r="QUV20" s="925"/>
      <c r="QUW20" s="925"/>
      <c r="QUX20" s="925"/>
      <c r="QUY20" s="925"/>
      <c r="QUZ20" s="925"/>
      <c r="QVA20" s="924"/>
      <c r="QVB20" s="925"/>
      <c r="QVC20" s="925"/>
      <c r="QVD20" s="925"/>
      <c r="QVE20" s="925"/>
      <c r="QVF20" s="925"/>
      <c r="QVG20" s="925"/>
      <c r="QVH20" s="925"/>
      <c r="QVI20" s="925"/>
      <c r="QVJ20" s="925"/>
      <c r="QVK20" s="925"/>
      <c r="QVL20" s="925"/>
      <c r="QVM20" s="925"/>
      <c r="QVN20" s="925"/>
      <c r="QVO20" s="925"/>
      <c r="QVP20" s="925"/>
      <c r="QVQ20" s="924"/>
      <c r="QVR20" s="925"/>
      <c r="QVS20" s="925"/>
      <c r="QVT20" s="925"/>
      <c r="QVU20" s="925"/>
      <c r="QVV20" s="925"/>
      <c r="QVW20" s="925"/>
      <c r="QVX20" s="925"/>
      <c r="QVY20" s="925"/>
      <c r="QVZ20" s="925"/>
      <c r="QWA20" s="925"/>
      <c r="QWB20" s="925"/>
      <c r="QWC20" s="925"/>
      <c r="QWD20" s="925"/>
      <c r="QWE20" s="925"/>
      <c r="QWF20" s="925"/>
      <c r="QWG20" s="924"/>
      <c r="QWH20" s="925"/>
      <c r="QWI20" s="925"/>
      <c r="QWJ20" s="925"/>
      <c r="QWK20" s="925"/>
      <c r="QWL20" s="925"/>
      <c r="QWM20" s="925"/>
      <c r="QWN20" s="925"/>
      <c r="QWO20" s="925"/>
      <c r="QWP20" s="925"/>
      <c r="QWQ20" s="925"/>
      <c r="QWR20" s="925"/>
      <c r="QWS20" s="925"/>
      <c r="QWT20" s="925"/>
      <c r="QWU20" s="925"/>
      <c r="QWV20" s="925"/>
      <c r="QWW20" s="924"/>
      <c r="QWX20" s="925"/>
      <c r="QWY20" s="925"/>
      <c r="QWZ20" s="925"/>
      <c r="QXA20" s="925"/>
      <c r="QXB20" s="925"/>
      <c r="QXC20" s="925"/>
      <c r="QXD20" s="925"/>
      <c r="QXE20" s="925"/>
      <c r="QXF20" s="925"/>
      <c r="QXG20" s="925"/>
      <c r="QXH20" s="925"/>
      <c r="QXI20" s="925"/>
      <c r="QXJ20" s="925"/>
      <c r="QXK20" s="925"/>
      <c r="QXL20" s="925"/>
      <c r="QXM20" s="924"/>
      <c r="QXN20" s="925"/>
      <c r="QXO20" s="925"/>
      <c r="QXP20" s="925"/>
      <c r="QXQ20" s="925"/>
      <c r="QXR20" s="925"/>
      <c r="QXS20" s="925"/>
      <c r="QXT20" s="925"/>
      <c r="QXU20" s="925"/>
      <c r="QXV20" s="925"/>
      <c r="QXW20" s="925"/>
      <c r="QXX20" s="925"/>
      <c r="QXY20" s="925"/>
      <c r="QXZ20" s="925"/>
      <c r="QYA20" s="925"/>
      <c r="QYB20" s="925"/>
      <c r="QYC20" s="924"/>
      <c r="QYD20" s="925"/>
      <c r="QYE20" s="925"/>
      <c r="QYF20" s="925"/>
      <c r="QYG20" s="925"/>
      <c r="QYH20" s="925"/>
      <c r="QYI20" s="925"/>
      <c r="QYJ20" s="925"/>
      <c r="QYK20" s="925"/>
      <c r="QYL20" s="925"/>
      <c r="QYM20" s="925"/>
      <c r="QYN20" s="925"/>
      <c r="QYO20" s="925"/>
      <c r="QYP20" s="925"/>
      <c r="QYQ20" s="925"/>
      <c r="QYR20" s="925"/>
      <c r="QYS20" s="924"/>
      <c r="QYT20" s="925"/>
      <c r="QYU20" s="925"/>
      <c r="QYV20" s="925"/>
      <c r="QYW20" s="925"/>
      <c r="QYX20" s="925"/>
      <c r="QYY20" s="925"/>
      <c r="QYZ20" s="925"/>
      <c r="QZA20" s="925"/>
      <c r="QZB20" s="925"/>
      <c r="QZC20" s="925"/>
      <c r="QZD20" s="925"/>
      <c r="QZE20" s="925"/>
      <c r="QZF20" s="925"/>
      <c r="QZG20" s="925"/>
      <c r="QZH20" s="925"/>
      <c r="QZI20" s="924"/>
      <c r="QZJ20" s="925"/>
      <c r="QZK20" s="925"/>
      <c r="QZL20" s="925"/>
      <c r="QZM20" s="925"/>
      <c r="QZN20" s="925"/>
      <c r="QZO20" s="925"/>
      <c r="QZP20" s="925"/>
      <c r="QZQ20" s="925"/>
      <c r="QZR20" s="925"/>
      <c r="QZS20" s="925"/>
      <c r="QZT20" s="925"/>
      <c r="QZU20" s="925"/>
      <c r="QZV20" s="925"/>
      <c r="QZW20" s="925"/>
      <c r="QZX20" s="925"/>
      <c r="QZY20" s="924"/>
      <c r="QZZ20" s="925"/>
      <c r="RAA20" s="925"/>
      <c r="RAB20" s="925"/>
      <c r="RAC20" s="925"/>
      <c r="RAD20" s="925"/>
      <c r="RAE20" s="925"/>
      <c r="RAF20" s="925"/>
      <c r="RAG20" s="925"/>
      <c r="RAH20" s="925"/>
      <c r="RAI20" s="925"/>
      <c r="RAJ20" s="925"/>
      <c r="RAK20" s="925"/>
      <c r="RAL20" s="925"/>
      <c r="RAM20" s="925"/>
      <c r="RAN20" s="925"/>
      <c r="RAO20" s="924"/>
      <c r="RAP20" s="925"/>
      <c r="RAQ20" s="925"/>
      <c r="RAR20" s="925"/>
      <c r="RAS20" s="925"/>
      <c r="RAT20" s="925"/>
      <c r="RAU20" s="925"/>
      <c r="RAV20" s="925"/>
      <c r="RAW20" s="925"/>
      <c r="RAX20" s="925"/>
      <c r="RAY20" s="925"/>
      <c r="RAZ20" s="925"/>
      <c r="RBA20" s="925"/>
      <c r="RBB20" s="925"/>
      <c r="RBC20" s="925"/>
      <c r="RBD20" s="925"/>
      <c r="RBE20" s="924"/>
      <c r="RBF20" s="925"/>
      <c r="RBG20" s="925"/>
      <c r="RBH20" s="925"/>
      <c r="RBI20" s="925"/>
      <c r="RBJ20" s="925"/>
      <c r="RBK20" s="925"/>
      <c r="RBL20" s="925"/>
      <c r="RBM20" s="925"/>
      <c r="RBN20" s="925"/>
      <c r="RBO20" s="925"/>
      <c r="RBP20" s="925"/>
      <c r="RBQ20" s="925"/>
      <c r="RBR20" s="925"/>
      <c r="RBS20" s="925"/>
      <c r="RBT20" s="925"/>
      <c r="RBU20" s="924"/>
      <c r="RBV20" s="925"/>
      <c r="RBW20" s="925"/>
      <c r="RBX20" s="925"/>
      <c r="RBY20" s="925"/>
      <c r="RBZ20" s="925"/>
      <c r="RCA20" s="925"/>
      <c r="RCB20" s="925"/>
      <c r="RCC20" s="925"/>
      <c r="RCD20" s="925"/>
      <c r="RCE20" s="925"/>
      <c r="RCF20" s="925"/>
      <c r="RCG20" s="925"/>
      <c r="RCH20" s="925"/>
      <c r="RCI20" s="925"/>
      <c r="RCJ20" s="925"/>
      <c r="RCK20" s="924"/>
      <c r="RCL20" s="925"/>
      <c r="RCM20" s="925"/>
      <c r="RCN20" s="925"/>
      <c r="RCO20" s="925"/>
      <c r="RCP20" s="925"/>
      <c r="RCQ20" s="925"/>
      <c r="RCR20" s="925"/>
      <c r="RCS20" s="925"/>
      <c r="RCT20" s="925"/>
      <c r="RCU20" s="925"/>
      <c r="RCV20" s="925"/>
      <c r="RCW20" s="925"/>
      <c r="RCX20" s="925"/>
      <c r="RCY20" s="925"/>
      <c r="RCZ20" s="925"/>
      <c r="RDA20" s="924"/>
      <c r="RDB20" s="925"/>
      <c r="RDC20" s="925"/>
      <c r="RDD20" s="925"/>
      <c r="RDE20" s="925"/>
      <c r="RDF20" s="925"/>
      <c r="RDG20" s="925"/>
      <c r="RDH20" s="925"/>
      <c r="RDI20" s="925"/>
      <c r="RDJ20" s="925"/>
      <c r="RDK20" s="925"/>
      <c r="RDL20" s="925"/>
      <c r="RDM20" s="925"/>
      <c r="RDN20" s="925"/>
      <c r="RDO20" s="925"/>
      <c r="RDP20" s="925"/>
      <c r="RDQ20" s="924"/>
      <c r="RDR20" s="925"/>
      <c r="RDS20" s="925"/>
      <c r="RDT20" s="925"/>
      <c r="RDU20" s="925"/>
      <c r="RDV20" s="925"/>
      <c r="RDW20" s="925"/>
      <c r="RDX20" s="925"/>
      <c r="RDY20" s="925"/>
      <c r="RDZ20" s="925"/>
      <c r="REA20" s="925"/>
      <c r="REB20" s="925"/>
      <c r="REC20" s="925"/>
      <c r="RED20" s="925"/>
      <c r="REE20" s="925"/>
      <c r="REF20" s="925"/>
      <c r="REG20" s="924"/>
      <c r="REH20" s="925"/>
      <c r="REI20" s="925"/>
      <c r="REJ20" s="925"/>
      <c r="REK20" s="925"/>
      <c r="REL20" s="925"/>
      <c r="REM20" s="925"/>
      <c r="REN20" s="925"/>
      <c r="REO20" s="925"/>
      <c r="REP20" s="925"/>
      <c r="REQ20" s="925"/>
      <c r="RER20" s="925"/>
      <c r="RES20" s="925"/>
      <c r="RET20" s="925"/>
      <c r="REU20" s="925"/>
      <c r="REV20" s="925"/>
      <c r="REW20" s="924"/>
      <c r="REX20" s="925"/>
      <c r="REY20" s="925"/>
      <c r="REZ20" s="925"/>
      <c r="RFA20" s="925"/>
      <c r="RFB20" s="925"/>
      <c r="RFC20" s="925"/>
      <c r="RFD20" s="925"/>
      <c r="RFE20" s="925"/>
      <c r="RFF20" s="925"/>
      <c r="RFG20" s="925"/>
      <c r="RFH20" s="925"/>
      <c r="RFI20" s="925"/>
      <c r="RFJ20" s="925"/>
      <c r="RFK20" s="925"/>
      <c r="RFL20" s="925"/>
      <c r="RFM20" s="924"/>
      <c r="RFN20" s="925"/>
      <c r="RFO20" s="925"/>
      <c r="RFP20" s="925"/>
      <c r="RFQ20" s="925"/>
      <c r="RFR20" s="925"/>
      <c r="RFS20" s="925"/>
      <c r="RFT20" s="925"/>
      <c r="RFU20" s="925"/>
      <c r="RFV20" s="925"/>
      <c r="RFW20" s="925"/>
      <c r="RFX20" s="925"/>
      <c r="RFY20" s="925"/>
      <c r="RFZ20" s="925"/>
      <c r="RGA20" s="925"/>
      <c r="RGB20" s="925"/>
      <c r="RGC20" s="924"/>
      <c r="RGD20" s="925"/>
      <c r="RGE20" s="925"/>
      <c r="RGF20" s="925"/>
      <c r="RGG20" s="925"/>
      <c r="RGH20" s="925"/>
      <c r="RGI20" s="925"/>
      <c r="RGJ20" s="925"/>
      <c r="RGK20" s="925"/>
      <c r="RGL20" s="925"/>
      <c r="RGM20" s="925"/>
      <c r="RGN20" s="925"/>
      <c r="RGO20" s="925"/>
      <c r="RGP20" s="925"/>
      <c r="RGQ20" s="925"/>
      <c r="RGR20" s="925"/>
      <c r="RGS20" s="924"/>
      <c r="RGT20" s="925"/>
      <c r="RGU20" s="925"/>
      <c r="RGV20" s="925"/>
      <c r="RGW20" s="925"/>
      <c r="RGX20" s="925"/>
      <c r="RGY20" s="925"/>
      <c r="RGZ20" s="925"/>
      <c r="RHA20" s="925"/>
      <c r="RHB20" s="925"/>
      <c r="RHC20" s="925"/>
      <c r="RHD20" s="925"/>
      <c r="RHE20" s="925"/>
      <c r="RHF20" s="925"/>
      <c r="RHG20" s="925"/>
      <c r="RHH20" s="925"/>
      <c r="RHI20" s="924"/>
      <c r="RHJ20" s="925"/>
      <c r="RHK20" s="925"/>
      <c r="RHL20" s="925"/>
      <c r="RHM20" s="925"/>
      <c r="RHN20" s="925"/>
      <c r="RHO20" s="925"/>
      <c r="RHP20" s="925"/>
      <c r="RHQ20" s="925"/>
      <c r="RHR20" s="925"/>
      <c r="RHS20" s="925"/>
      <c r="RHT20" s="925"/>
      <c r="RHU20" s="925"/>
      <c r="RHV20" s="925"/>
      <c r="RHW20" s="925"/>
      <c r="RHX20" s="925"/>
      <c r="RHY20" s="924"/>
      <c r="RHZ20" s="925"/>
      <c r="RIA20" s="925"/>
      <c r="RIB20" s="925"/>
      <c r="RIC20" s="925"/>
      <c r="RID20" s="925"/>
      <c r="RIE20" s="925"/>
      <c r="RIF20" s="925"/>
      <c r="RIG20" s="925"/>
      <c r="RIH20" s="925"/>
      <c r="RII20" s="925"/>
      <c r="RIJ20" s="925"/>
      <c r="RIK20" s="925"/>
      <c r="RIL20" s="925"/>
      <c r="RIM20" s="925"/>
      <c r="RIN20" s="925"/>
      <c r="RIO20" s="924"/>
      <c r="RIP20" s="925"/>
      <c r="RIQ20" s="925"/>
      <c r="RIR20" s="925"/>
      <c r="RIS20" s="925"/>
      <c r="RIT20" s="925"/>
      <c r="RIU20" s="925"/>
      <c r="RIV20" s="925"/>
      <c r="RIW20" s="925"/>
      <c r="RIX20" s="925"/>
      <c r="RIY20" s="925"/>
      <c r="RIZ20" s="925"/>
      <c r="RJA20" s="925"/>
      <c r="RJB20" s="925"/>
      <c r="RJC20" s="925"/>
      <c r="RJD20" s="925"/>
      <c r="RJE20" s="924"/>
      <c r="RJF20" s="925"/>
      <c r="RJG20" s="925"/>
      <c r="RJH20" s="925"/>
      <c r="RJI20" s="925"/>
      <c r="RJJ20" s="925"/>
      <c r="RJK20" s="925"/>
      <c r="RJL20" s="925"/>
      <c r="RJM20" s="925"/>
      <c r="RJN20" s="925"/>
      <c r="RJO20" s="925"/>
      <c r="RJP20" s="925"/>
      <c r="RJQ20" s="925"/>
      <c r="RJR20" s="925"/>
      <c r="RJS20" s="925"/>
      <c r="RJT20" s="925"/>
      <c r="RJU20" s="924"/>
      <c r="RJV20" s="925"/>
      <c r="RJW20" s="925"/>
      <c r="RJX20" s="925"/>
      <c r="RJY20" s="925"/>
      <c r="RJZ20" s="925"/>
      <c r="RKA20" s="925"/>
      <c r="RKB20" s="925"/>
      <c r="RKC20" s="925"/>
      <c r="RKD20" s="925"/>
      <c r="RKE20" s="925"/>
      <c r="RKF20" s="925"/>
      <c r="RKG20" s="925"/>
      <c r="RKH20" s="925"/>
      <c r="RKI20" s="925"/>
      <c r="RKJ20" s="925"/>
      <c r="RKK20" s="924"/>
      <c r="RKL20" s="925"/>
      <c r="RKM20" s="925"/>
      <c r="RKN20" s="925"/>
      <c r="RKO20" s="925"/>
      <c r="RKP20" s="925"/>
      <c r="RKQ20" s="925"/>
      <c r="RKR20" s="925"/>
      <c r="RKS20" s="925"/>
      <c r="RKT20" s="925"/>
      <c r="RKU20" s="925"/>
      <c r="RKV20" s="925"/>
      <c r="RKW20" s="925"/>
      <c r="RKX20" s="925"/>
      <c r="RKY20" s="925"/>
      <c r="RKZ20" s="925"/>
      <c r="RLA20" s="924"/>
      <c r="RLB20" s="925"/>
      <c r="RLC20" s="925"/>
      <c r="RLD20" s="925"/>
      <c r="RLE20" s="925"/>
      <c r="RLF20" s="925"/>
      <c r="RLG20" s="925"/>
      <c r="RLH20" s="925"/>
      <c r="RLI20" s="925"/>
      <c r="RLJ20" s="925"/>
      <c r="RLK20" s="925"/>
      <c r="RLL20" s="925"/>
      <c r="RLM20" s="925"/>
      <c r="RLN20" s="925"/>
      <c r="RLO20" s="925"/>
      <c r="RLP20" s="925"/>
      <c r="RLQ20" s="924"/>
      <c r="RLR20" s="925"/>
      <c r="RLS20" s="925"/>
      <c r="RLT20" s="925"/>
      <c r="RLU20" s="925"/>
      <c r="RLV20" s="925"/>
      <c r="RLW20" s="925"/>
      <c r="RLX20" s="925"/>
      <c r="RLY20" s="925"/>
      <c r="RLZ20" s="925"/>
      <c r="RMA20" s="925"/>
      <c r="RMB20" s="925"/>
      <c r="RMC20" s="925"/>
      <c r="RMD20" s="925"/>
      <c r="RME20" s="925"/>
      <c r="RMF20" s="925"/>
      <c r="RMG20" s="924"/>
      <c r="RMH20" s="925"/>
      <c r="RMI20" s="925"/>
      <c r="RMJ20" s="925"/>
      <c r="RMK20" s="925"/>
      <c r="RML20" s="925"/>
      <c r="RMM20" s="925"/>
      <c r="RMN20" s="925"/>
      <c r="RMO20" s="925"/>
      <c r="RMP20" s="925"/>
      <c r="RMQ20" s="925"/>
      <c r="RMR20" s="925"/>
      <c r="RMS20" s="925"/>
      <c r="RMT20" s="925"/>
      <c r="RMU20" s="925"/>
      <c r="RMV20" s="925"/>
      <c r="RMW20" s="924"/>
      <c r="RMX20" s="925"/>
      <c r="RMY20" s="925"/>
      <c r="RMZ20" s="925"/>
      <c r="RNA20" s="925"/>
      <c r="RNB20" s="925"/>
      <c r="RNC20" s="925"/>
      <c r="RND20" s="925"/>
      <c r="RNE20" s="925"/>
      <c r="RNF20" s="925"/>
      <c r="RNG20" s="925"/>
      <c r="RNH20" s="925"/>
      <c r="RNI20" s="925"/>
      <c r="RNJ20" s="925"/>
      <c r="RNK20" s="925"/>
      <c r="RNL20" s="925"/>
      <c r="RNM20" s="924"/>
      <c r="RNN20" s="925"/>
      <c r="RNO20" s="925"/>
      <c r="RNP20" s="925"/>
      <c r="RNQ20" s="925"/>
      <c r="RNR20" s="925"/>
      <c r="RNS20" s="925"/>
      <c r="RNT20" s="925"/>
      <c r="RNU20" s="925"/>
      <c r="RNV20" s="925"/>
      <c r="RNW20" s="925"/>
      <c r="RNX20" s="925"/>
      <c r="RNY20" s="925"/>
      <c r="RNZ20" s="925"/>
      <c r="ROA20" s="925"/>
      <c r="ROB20" s="925"/>
      <c r="ROC20" s="924"/>
      <c r="ROD20" s="925"/>
      <c r="ROE20" s="925"/>
      <c r="ROF20" s="925"/>
      <c r="ROG20" s="925"/>
      <c r="ROH20" s="925"/>
      <c r="ROI20" s="925"/>
      <c r="ROJ20" s="925"/>
      <c r="ROK20" s="925"/>
      <c r="ROL20" s="925"/>
      <c r="ROM20" s="925"/>
      <c r="RON20" s="925"/>
      <c r="ROO20" s="925"/>
      <c r="ROP20" s="925"/>
      <c r="ROQ20" s="925"/>
      <c r="ROR20" s="925"/>
      <c r="ROS20" s="924"/>
      <c r="ROT20" s="925"/>
      <c r="ROU20" s="925"/>
      <c r="ROV20" s="925"/>
      <c r="ROW20" s="925"/>
      <c r="ROX20" s="925"/>
      <c r="ROY20" s="925"/>
      <c r="ROZ20" s="925"/>
      <c r="RPA20" s="925"/>
      <c r="RPB20" s="925"/>
      <c r="RPC20" s="925"/>
      <c r="RPD20" s="925"/>
      <c r="RPE20" s="925"/>
      <c r="RPF20" s="925"/>
      <c r="RPG20" s="925"/>
      <c r="RPH20" s="925"/>
      <c r="RPI20" s="924"/>
      <c r="RPJ20" s="925"/>
      <c r="RPK20" s="925"/>
      <c r="RPL20" s="925"/>
      <c r="RPM20" s="925"/>
      <c r="RPN20" s="925"/>
      <c r="RPO20" s="925"/>
      <c r="RPP20" s="925"/>
      <c r="RPQ20" s="925"/>
      <c r="RPR20" s="925"/>
      <c r="RPS20" s="925"/>
      <c r="RPT20" s="925"/>
      <c r="RPU20" s="925"/>
      <c r="RPV20" s="925"/>
      <c r="RPW20" s="925"/>
      <c r="RPX20" s="925"/>
      <c r="RPY20" s="924"/>
      <c r="RPZ20" s="925"/>
      <c r="RQA20" s="925"/>
      <c r="RQB20" s="925"/>
      <c r="RQC20" s="925"/>
      <c r="RQD20" s="925"/>
      <c r="RQE20" s="925"/>
      <c r="RQF20" s="925"/>
      <c r="RQG20" s="925"/>
      <c r="RQH20" s="925"/>
      <c r="RQI20" s="925"/>
      <c r="RQJ20" s="925"/>
      <c r="RQK20" s="925"/>
      <c r="RQL20" s="925"/>
      <c r="RQM20" s="925"/>
      <c r="RQN20" s="925"/>
      <c r="RQO20" s="924"/>
      <c r="RQP20" s="925"/>
      <c r="RQQ20" s="925"/>
      <c r="RQR20" s="925"/>
      <c r="RQS20" s="925"/>
      <c r="RQT20" s="925"/>
      <c r="RQU20" s="925"/>
      <c r="RQV20" s="925"/>
      <c r="RQW20" s="925"/>
      <c r="RQX20" s="925"/>
      <c r="RQY20" s="925"/>
      <c r="RQZ20" s="925"/>
      <c r="RRA20" s="925"/>
      <c r="RRB20" s="925"/>
      <c r="RRC20" s="925"/>
      <c r="RRD20" s="925"/>
      <c r="RRE20" s="924"/>
      <c r="RRF20" s="925"/>
      <c r="RRG20" s="925"/>
      <c r="RRH20" s="925"/>
      <c r="RRI20" s="925"/>
      <c r="RRJ20" s="925"/>
      <c r="RRK20" s="925"/>
      <c r="RRL20" s="925"/>
      <c r="RRM20" s="925"/>
      <c r="RRN20" s="925"/>
      <c r="RRO20" s="925"/>
      <c r="RRP20" s="925"/>
      <c r="RRQ20" s="925"/>
      <c r="RRR20" s="925"/>
      <c r="RRS20" s="925"/>
      <c r="RRT20" s="925"/>
      <c r="RRU20" s="924"/>
      <c r="RRV20" s="925"/>
      <c r="RRW20" s="925"/>
      <c r="RRX20" s="925"/>
      <c r="RRY20" s="925"/>
      <c r="RRZ20" s="925"/>
      <c r="RSA20" s="925"/>
      <c r="RSB20" s="925"/>
      <c r="RSC20" s="925"/>
      <c r="RSD20" s="925"/>
      <c r="RSE20" s="925"/>
      <c r="RSF20" s="925"/>
      <c r="RSG20" s="925"/>
      <c r="RSH20" s="925"/>
      <c r="RSI20" s="925"/>
      <c r="RSJ20" s="925"/>
      <c r="RSK20" s="924"/>
      <c r="RSL20" s="925"/>
      <c r="RSM20" s="925"/>
      <c r="RSN20" s="925"/>
      <c r="RSO20" s="925"/>
      <c r="RSP20" s="925"/>
      <c r="RSQ20" s="925"/>
      <c r="RSR20" s="925"/>
      <c r="RSS20" s="925"/>
      <c r="RST20" s="925"/>
      <c r="RSU20" s="925"/>
      <c r="RSV20" s="925"/>
      <c r="RSW20" s="925"/>
      <c r="RSX20" s="925"/>
      <c r="RSY20" s="925"/>
      <c r="RSZ20" s="925"/>
      <c r="RTA20" s="924"/>
      <c r="RTB20" s="925"/>
      <c r="RTC20" s="925"/>
      <c r="RTD20" s="925"/>
      <c r="RTE20" s="925"/>
      <c r="RTF20" s="925"/>
      <c r="RTG20" s="925"/>
      <c r="RTH20" s="925"/>
      <c r="RTI20" s="925"/>
      <c r="RTJ20" s="925"/>
      <c r="RTK20" s="925"/>
      <c r="RTL20" s="925"/>
      <c r="RTM20" s="925"/>
      <c r="RTN20" s="925"/>
      <c r="RTO20" s="925"/>
      <c r="RTP20" s="925"/>
      <c r="RTQ20" s="924"/>
      <c r="RTR20" s="925"/>
      <c r="RTS20" s="925"/>
      <c r="RTT20" s="925"/>
      <c r="RTU20" s="925"/>
      <c r="RTV20" s="925"/>
      <c r="RTW20" s="925"/>
      <c r="RTX20" s="925"/>
      <c r="RTY20" s="925"/>
      <c r="RTZ20" s="925"/>
      <c r="RUA20" s="925"/>
      <c r="RUB20" s="925"/>
      <c r="RUC20" s="925"/>
      <c r="RUD20" s="925"/>
      <c r="RUE20" s="925"/>
      <c r="RUF20" s="925"/>
      <c r="RUG20" s="924"/>
      <c r="RUH20" s="925"/>
      <c r="RUI20" s="925"/>
      <c r="RUJ20" s="925"/>
      <c r="RUK20" s="925"/>
      <c r="RUL20" s="925"/>
      <c r="RUM20" s="925"/>
      <c r="RUN20" s="925"/>
      <c r="RUO20" s="925"/>
      <c r="RUP20" s="925"/>
      <c r="RUQ20" s="925"/>
      <c r="RUR20" s="925"/>
      <c r="RUS20" s="925"/>
      <c r="RUT20" s="925"/>
      <c r="RUU20" s="925"/>
      <c r="RUV20" s="925"/>
      <c r="RUW20" s="924"/>
      <c r="RUX20" s="925"/>
      <c r="RUY20" s="925"/>
      <c r="RUZ20" s="925"/>
      <c r="RVA20" s="925"/>
      <c r="RVB20" s="925"/>
      <c r="RVC20" s="925"/>
      <c r="RVD20" s="925"/>
      <c r="RVE20" s="925"/>
      <c r="RVF20" s="925"/>
      <c r="RVG20" s="925"/>
      <c r="RVH20" s="925"/>
      <c r="RVI20" s="925"/>
      <c r="RVJ20" s="925"/>
      <c r="RVK20" s="925"/>
      <c r="RVL20" s="925"/>
      <c r="RVM20" s="924"/>
      <c r="RVN20" s="925"/>
      <c r="RVO20" s="925"/>
      <c r="RVP20" s="925"/>
      <c r="RVQ20" s="925"/>
      <c r="RVR20" s="925"/>
      <c r="RVS20" s="925"/>
      <c r="RVT20" s="925"/>
      <c r="RVU20" s="925"/>
      <c r="RVV20" s="925"/>
      <c r="RVW20" s="925"/>
      <c r="RVX20" s="925"/>
      <c r="RVY20" s="925"/>
      <c r="RVZ20" s="925"/>
      <c r="RWA20" s="925"/>
      <c r="RWB20" s="925"/>
      <c r="RWC20" s="924"/>
      <c r="RWD20" s="925"/>
      <c r="RWE20" s="925"/>
      <c r="RWF20" s="925"/>
      <c r="RWG20" s="925"/>
      <c r="RWH20" s="925"/>
      <c r="RWI20" s="925"/>
      <c r="RWJ20" s="925"/>
      <c r="RWK20" s="925"/>
      <c r="RWL20" s="925"/>
      <c r="RWM20" s="925"/>
      <c r="RWN20" s="925"/>
      <c r="RWO20" s="925"/>
      <c r="RWP20" s="925"/>
      <c r="RWQ20" s="925"/>
      <c r="RWR20" s="925"/>
      <c r="RWS20" s="924"/>
      <c r="RWT20" s="925"/>
      <c r="RWU20" s="925"/>
      <c r="RWV20" s="925"/>
      <c r="RWW20" s="925"/>
      <c r="RWX20" s="925"/>
      <c r="RWY20" s="925"/>
      <c r="RWZ20" s="925"/>
      <c r="RXA20" s="925"/>
      <c r="RXB20" s="925"/>
      <c r="RXC20" s="925"/>
      <c r="RXD20" s="925"/>
      <c r="RXE20" s="925"/>
      <c r="RXF20" s="925"/>
      <c r="RXG20" s="925"/>
      <c r="RXH20" s="925"/>
      <c r="RXI20" s="924"/>
      <c r="RXJ20" s="925"/>
      <c r="RXK20" s="925"/>
      <c r="RXL20" s="925"/>
      <c r="RXM20" s="925"/>
      <c r="RXN20" s="925"/>
      <c r="RXO20" s="925"/>
      <c r="RXP20" s="925"/>
      <c r="RXQ20" s="925"/>
      <c r="RXR20" s="925"/>
      <c r="RXS20" s="925"/>
      <c r="RXT20" s="925"/>
      <c r="RXU20" s="925"/>
      <c r="RXV20" s="925"/>
      <c r="RXW20" s="925"/>
      <c r="RXX20" s="925"/>
      <c r="RXY20" s="924"/>
      <c r="RXZ20" s="925"/>
      <c r="RYA20" s="925"/>
      <c r="RYB20" s="925"/>
      <c r="RYC20" s="925"/>
      <c r="RYD20" s="925"/>
      <c r="RYE20" s="925"/>
      <c r="RYF20" s="925"/>
      <c r="RYG20" s="925"/>
      <c r="RYH20" s="925"/>
      <c r="RYI20" s="925"/>
      <c r="RYJ20" s="925"/>
      <c r="RYK20" s="925"/>
      <c r="RYL20" s="925"/>
      <c r="RYM20" s="925"/>
      <c r="RYN20" s="925"/>
      <c r="RYO20" s="924"/>
      <c r="RYP20" s="925"/>
      <c r="RYQ20" s="925"/>
      <c r="RYR20" s="925"/>
      <c r="RYS20" s="925"/>
      <c r="RYT20" s="925"/>
      <c r="RYU20" s="925"/>
      <c r="RYV20" s="925"/>
      <c r="RYW20" s="925"/>
      <c r="RYX20" s="925"/>
      <c r="RYY20" s="925"/>
      <c r="RYZ20" s="925"/>
      <c r="RZA20" s="925"/>
      <c r="RZB20" s="925"/>
      <c r="RZC20" s="925"/>
      <c r="RZD20" s="925"/>
      <c r="RZE20" s="924"/>
      <c r="RZF20" s="925"/>
      <c r="RZG20" s="925"/>
      <c r="RZH20" s="925"/>
      <c r="RZI20" s="925"/>
      <c r="RZJ20" s="925"/>
      <c r="RZK20" s="925"/>
      <c r="RZL20" s="925"/>
      <c r="RZM20" s="925"/>
      <c r="RZN20" s="925"/>
      <c r="RZO20" s="925"/>
      <c r="RZP20" s="925"/>
      <c r="RZQ20" s="925"/>
      <c r="RZR20" s="925"/>
      <c r="RZS20" s="925"/>
      <c r="RZT20" s="925"/>
      <c r="RZU20" s="924"/>
      <c r="RZV20" s="925"/>
      <c r="RZW20" s="925"/>
      <c r="RZX20" s="925"/>
      <c r="RZY20" s="925"/>
      <c r="RZZ20" s="925"/>
      <c r="SAA20" s="925"/>
      <c r="SAB20" s="925"/>
      <c r="SAC20" s="925"/>
      <c r="SAD20" s="925"/>
      <c r="SAE20" s="925"/>
      <c r="SAF20" s="925"/>
      <c r="SAG20" s="925"/>
      <c r="SAH20" s="925"/>
      <c r="SAI20" s="925"/>
      <c r="SAJ20" s="925"/>
      <c r="SAK20" s="924"/>
      <c r="SAL20" s="925"/>
      <c r="SAM20" s="925"/>
      <c r="SAN20" s="925"/>
      <c r="SAO20" s="925"/>
      <c r="SAP20" s="925"/>
      <c r="SAQ20" s="925"/>
      <c r="SAR20" s="925"/>
      <c r="SAS20" s="925"/>
      <c r="SAT20" s="925"/>
      <c r="SAU20" s="925"/>
      <c r="SAV20" s="925"/>
      <c r="SAW20" s="925"/>
      <c r="SAX20" s="925"/>
      <c r="SAY20" s="925"/>
      <c r="SAZ20" s="925"/>
      <c r="SBA20" s="924"/>
      <c r="SBB20" s="925"/>
      <c r="SBC20" s="925"/>
      <c r="SBD20" s="925"/>
      <c r="SBE20" s="925"/>
      <c r="SBF20" s="925"/>
      <c r="SBG20" s="925"/>
      <c r="SBH20" s="925"/>
      <c r="SBI20" s="925"/>
      <c r="SBJ20" s="925"/>
      <c r="SBK20" s="925"/>
      <c r="SBL20" s="925"/>
      <c r="SBM20" s="925"/>
      <c r="SBN20" s="925"/>
      <c r="SBO20" s="925"/>
      <c r="SBP20" s="925"/>
      <c r="SBQ20" s="924"/>
      <c r="SBR20" s="925"/>
      <c r="SBS20" s="925"/>
      <c r="SBT20" s="925"/>
      <c r="SBU20" s="925"/>
      <c r="SBV20" s="925"/>
      <c r="SBW20" s="925"/>
      <c r="SBX20" s="925"/>
      <c r="SBY20" s="925"/>
      <c r="SBZ20" s="925"/>
      <c r="SCA20" s="925"/>
      <c r="SCB20" s="925"/>
      <c r="SCC20" s="925"/>
      <c r="SCD20" s="925"/>
      <c r="SCE20" s="925"/>
      <c r="SCF20" s="925"/>
      <c r="SCG20" s="924"/>
      <c r="SCH20" s="925"/>
      <c r="SCI20" s="925"/>
      <c r="SCJ20" s="925"/>
      <c r="SCK20" s="925"/>
      <c r="SCL20" s="925"/>
      <c r="SCM20" s="925"/>
      <c r="SCN20" s="925"/>
      <c r="SCO20" s="925"/>
      <c r="SCP20" s="925"/>
      <c r="SCQ20" s="925"/>
      <c r="SCR20" s="925"/>
      <c r="SCS20" s="925"/>
      <c r="SCT20" s="925"/>
      <c r="SCU20" s="925"/>
      <c r="SCV20" s="925"/>
      <c r="SCW20" s="924"/>
      <c r="SCX20" s="925"/>
      <c r="SCY20" s="925"/>
      <c r="SCZ20" s="925"/>
      <c r="SDA20" s="925"/>
      <c r="SDB20" s="925"/>
      <c r="SDC20" s="925"/>
      <c r="SDD20" s="925"/>
      <c r="SDE20" s="925"/>
      <c r="SDF20" s="925"/>
      <c r="SDG20" s="925"/>
      <c r="SDH20" s="925"/>
      <c r="SDI20" s="925"/>
      <c r="SDJ20" s="925"/>
      <c r="SDK20" s="925"/>
      <c r="SDL20" s="925"/>
      <c r="SDM20" s="924"/>
      <c r="SDN20" s="925"/>
      <c r="SDO20" s="925"/>
      <c r="SDP20" s="925"/>
      <c r="SDQ20" s="925"/>
      <c r="SDR20" s="925"/>
      <c r="SDS20" s="925"/>
      <c r="SDT20" s="925"/>
      <c r="SDU20" s="925"/>
      <c r="SDV20" s="925"/>
      <c r="SDW20" s="925"/>
      <c r="SDX20" s="925"/>
      <c r="SDY20" s="925"/>
      <c r="SDZ20" s="925"/>
      <c r="SEA20" s="925"/>
      <c r="SEB20" s="925"/>
      <c r="SEC20" s="924"/>
      <c r="SED20" s="925"/>
      <c r="SEE20" s="925"/>
      <c r="SEF20" s="925"/>
      <c r="SEG20" s="925"/>
      <c r="SEH20" s="925"/>
      <c r="SEI20" s="925"/>
      <c r="SEJ20" s="925"/>
      <c r="SEK20" s="925"/>
      <c r="SEL20" s="925"/>
      <c r="SEM20" s="925"/>
      <c r="SEN20" s="925"/>
      <c r="SEO20" s="925"/>
      <c r="SEP20" s="925"/>
      <c r="SEQ20" s="925"/>
      <c r="SER20" s="925"/>
      <c r="SES20" s="924"/>
      <c r="SET20" s="925"/>
      <c r="SEU20" s="925"/>
      <c r="SEV20" s="925"/>
      <c r="SEW20" s="925"/>
      <c r="SEX20" s="925"/>
      <c r="SEY20" s="925"/>
      <c r="SEZ20" s="925"/>
      <c r="SFA20" s="925"/>
      <c r="SFB20" s="925"/>
      <c r="SFC20" s="925"/>
      <c r="SFD20" s="925"/>
      <c r="SFE20" s="925"/>
      <c r="SFF20" s="925"/>
      <c r="SFG20" s="925"/>
      <c r="SFH20" s="925"/>
      <c r="SFI20" s="924"/>
      <c r="SFJ20" s="925"/>
      <c r="SFK20" s="925"/>
      <c r="SFL20" s="925"/>
      <c r="SFM20" s="925"/>
      <c r="SFN20" s="925"/>
      <c r="SFO20" s="925"/>
      <c r="SFP20" s="925"/>
      <c r="SFQ20" s="925"/>
      <c r="SFR20" s="925"/>
      <c r="SFS20" s="925"/>
      <c r="SFT20" s="925"/>
      <c r="SFU20" s="925"/>
      <c r="SFV20" s="925"/>
      <c r="SFW20" s="925"/>
      <c r="SFX20" s="925"/>
      <c r="SFY20" s="924"/>
      <c r="SFZ20" s="925"/>
      <c r="SGA20" s="925"/>
      <c r="SGB20" s="925"/>
      <c r="SGC20" s="925"/>
      <c r="SGD20" s="925"/>
      <c r="SGE20" s="925"/>
      <c r="SGF20" s="925"/>
      <c r="SGG20" s="925"/>
      <c r="SGH20" s="925"/>
      <c r="SGI20" s="925"/>
      <c r="SGJ20" s="925"/>
      <c r="SGK20" s="925"/>
      <c r="SGL20" s="925"/>
      <c r="SGM20" s="925"/>
      <c r="SGN20" s="925"/>
      <c r="SGO20" s="924"/>
      <c r="SGP20" s="925"/>
      <c r="SGQ20" s="925"/>
      <c r="SGR20" s="925"/>
      <c r="SGS20" s="925"/>
      <c r="SGT20" s="925"/>
      <c r="SGU20" s="925"/>
      <c r="SGV20" s="925"/>
      <c r="SGW20" s="925"/>
      <c r="SGX20" s="925"/>
      <c r="SGY20" s="925"/>
      <c r="SGZ20" s="925"/>
      <c r="SHA20" s="925"/>
      <c r="SHB20" s="925"/>
      <c r="SHC20" s="925"/>
      <c r="SHD20" s="925"/>
      <c r="SHE20" s="924"/>
      <c r="SHF20" s="925"/>
      <c r="SHG20" s="925"/>
      <c r="SHH20" s="925"/>
      <c r="SHI20" s="925"/>
      <c r="SHJ20" s="925"/>
      <c r="SHK20" s="925"/>
      <c r="SHL20" s="925"/>
      <c r="SHM20" s="925"/>
      <c r="SHN20" s="925"/>
      <c r="SHO20" s="925"/>
      <c r="SHP20" s="925"/>
      <c r="SHQ20" s="925"/>
      <c r="SHR20" s="925"/>
      <c r="SHS20" s="925"/>
      <c r="SHT20" s="925"/>
      <c r="SHU20" s="924"/>
      <c r="SHV20" s="925"/>
      <c r="SHW20" s="925"/>
      <c r="SHX20" s="925"/>
      <c r="SHY20" s="925"/>
      <c r="SHZ20" s="925"/>
      <c r="SIA20" s="925"/>
      <c r="SIB20" s="925"/>
      <c r="SIC20" s="925"/>
      <c r="SID20" s="925"/>
      <c r="SIE20" s="925"/>
      <c r="SIF20" s="925"/>
      <c r="SIG20" s="925"/>
      <c r="SIH20" s="925"/>
      <c r="SII20" s="925"/>
      <c r="SIJ20" s="925"/>
      <c r="SIK20" s="924"/>
      <c r="SIL20" s="925"/>
      <c r="SIM20" s="925"/>
      <c r="SIN20" s="925"/>
      <c r="SIO20" s="925"/>
      <c r="SIP20" s="925"/>
      <c r="SIQ20" s="925"/>
      <c r="SIR20" s="925"/>
      <c r="SIS20" s="925"/>
      <c r="SIT20" s="925"/>
      <c r="SIU20" s="925"/>
      <c r="SIV20" s="925"/>
      <c r="SIW20" s="925"/>
      <c r="SIX20" s="925"/>
      <c r="SIY20" s="925"/>
      <c r="SIZ20" s="925"/>
      <c r="SJA20" s="924"/>
      <c r="SJB20" s="925"/>
      <c r="SJC20" s="925"/>
      <c r="SJD20" s="925"/>
      <c r="SJE20" s="925"/>
      <c r="SJF20" s="925"/>
      <c r="SJG20" s="925"/>
      <c r="SJH20" s="925"/>
      <c r="SJI20" s="925"/>
      <c r="SJJ20" s="925"/>
      <c r="SJK20" s="925"/>
      <c r="SJL20" s="925"/>
      <c r="SJM20" s="925"/>
      <c r="SJN20" s="925"/>
      <c r="SJO20" s="925"/>
      <c r="SJP20" s="925"/>
      <c r="SJQ20" s="924"/>
      <c r="SJR20" s="925"/>
      <c r="SJS20" s="925"/>
      <c r="SJT20" s="925"/>
      <c r="SJU20" s="925"/>
      <c r="SJV20" s="925"/>
      <c r="SJW20" s="925"/>
      <c r="SJX20" s="925"/>
      <c r="SJY20" s="925"/>
      <c r="SJZ20" s="925"/>
      <c r="SKA20" s="925"/>
      <c r="SKB20" s="925"/>
      <c r="SKC20" s="925"/>
      <c r="SKD20" s="925"/>
      <c r="SKE20" s="925"/>
      <c r="SKF20" s="925"/>
      <c r="SKG20" s="924"/>
      <c r="SKH20" s="925"/>
      <c r="SKI20" s="925"/>
      <c r="SKJ20" s="925"/>
      <c r="SKK20" s="925"/>
      <c r="SKL20" s="925"/>
      <c r="SKM20" s="925"/>
      <c r="SKN20" s="925"/>
      <c r="SKO20" s="925"/>
      <c r="SKP20" s="925"/>
      <c r="SKQ20" s="925"/>
      <c r="SKR20" s="925"/>
      <c r="SKS20" s="925"/>
      <c r="SKT20" s="925"/>
      <c r="SKU20" s="925"/>
      <c r="SKV20" s="925"/>
      <c r="SKW20" s="924"/>
      <c r="SKX20" s="925"/>
      <c r="SKY20" s="925"/>
      <c r="SKZ20" s="925"/>
      <c r="SLA20" s="925"/>
      <c r="SLB20" s="925"/>
      <c r="SLC20" s="925"/>
      <c r="SLD20" s="925"/>
      <c r="SLE20" s="925"/>
      <c r="SLF20" s="925"/>
      <c r="SLG20" s="925"/>
      <c r="SLH20" s="925"/>
      <c r="SLI20" s="925"/>
      <c r="SLJ20" s="925"/>
      <c r="SLK20" s="925"/>
      <c r="SLL20" s="925"/>
      <c r="SLM20" s="924"/>
      <c r="SLN20" s="925"/>
      <c r="SLO20" s="925"/>
      <c r="SLP20" s="925"/>
      <c r="SLQ20" s="925"/>
      <c r="SLR20" s="925"/>
      <c r="SLS20" s="925"/>
      <c r="SLT20" s="925"/>
      <c r="SLU20" s="925"/>
      <c r="SLV20" s="925"/>
      <c r="SLW20" s="925"/>
      <c r="SLX20" s="925"/>
      <c r="SLY20" s="925"/>
      <c r="SLZ20" s="925"/>
      <c r="SMA20" s="925"/>
      <c r="SMB20" s="925"/>
      <c r="SMC20" s="924"/>
      <c r="SMD20" s="925"/>
      <c r="SME20" s="925"/>
      <c r="SMF20" s="925"/>
      <c r="SMG20" s="925"/>
      <c r="SMH20" s="925"/>
      <c r="SMI20" s="925"/>
      <c r="SMJ20" s="925"/>
      <c r="SMK20" s="925"/>
      <c r="SML20" s="925"/>
      <c r="SMM20" s="925"/>
      <c r="SMN20" s="925"/>
      <c r="SMO20" s="925"/>
      <c r="SMP20" s="925"/>
      <c r="SMQ20" s="925"/>
      <c r="SMR20" s="925"/>
      <c r="SMS20" s="924"/>
      <c r="SMT20" s="925"/>
      <c r="SMU20" s="925"/>
      <c r="SMV20" s="925"/>
      <c r="SMW20" s="925"/>
      <c r="SMX20" s="925"/>
      <c r="SMY20" s="925"/>
      <c r="SMZ20" s="925"/>
      <c r="SNA20" s="925"/>
      <c r="SNB20" s="925"/>
      <c r="SNC20" s="925"/>
      <c r="SND20" s="925"/>
      <c r="SNE20" s="925"/>
      <c r="SNF20" s="925"/>
      <c r="SNG20" s="925"/>
      <c r="SNH20" s="925"/>
      <c r="SNI20" s="924"/>
      <c r="SNJ20" s="925"/>
      <c r="SNK20" s="925"/>
      <c r="SNL20" s="925"/>
      <c r="SNM20" s="925"/>
      <c r="SNN20" s="925"/>
      <c r="SNO20" s="925"/>
      <c r="SNP20" s="925"/>
      <c r="SNQ20" s="925"/>
      <c r="SNR20" s="925"/>
      <c r="SNS20" s="925"/>
      <c r="SNT20" s="925"/>
      <c r="SNU20" s="925"/>
      <c r="SNV20" s="925"/>
      <c r="SNW20" s="925"/>
      <c r="SNX20" s="925"/>
      <c r="SNY20" s="924"/>
      <c r="SNZ20" s="925"/>
      <c r="SOA20" s="925"/>
      <c r="SOB20" s="925"/>
      <c r="SOC20" s="925"/>
      <c r="SOD20" s="925"/>
      <c r="SOE20" s="925"/>
      <c r="SOF20" s="925"/>
      <c r="SOG20" s="925"/>
      <c r="SOH20" s="925"/>
      <c r="SOI20" s="925"/>
      <c r="SOJ20" s="925"/>
      <c r="SOK20" s="925"/>
      <c r="SOL20" s="925"/>
      <c r="SOM20" s="925"/>
      <c r="SON20" s="925"/>
      <c r="SOO20" s="924"/>
      <c r="SOP20" s="925"/>
      <c r="SOQ20" s="925"/>
      <c r="SOR20" s="925"/>
      <c r="SOS20" s="925"/>
      <c r="SOT20" s="925"/>
      <c r="SOU20" s="925"/>
      <c r="SOV20" s="925"/>
      <c r="SOW20" s="925"/>
      <c r="SOX20" s="925"/>
      <c r="SOY20" s="925"/>
      <c r="SOZ20" s="925"/>
      <c r="SPA20" s="925"/>
      <c r="SPB20" s="925"/>
      <c r="SPC20" s="925"/>
      <c r="SPD20" s="925"/>
      <c r="SPE20" s="924"/>
      <c r="SPF20" s="925"/>
      <c r="SPG20" s="925"/>
      <c r="SPH20" s="925"/>
      <c r="SPI20" s="925"/>
      <c r="SPJ20" s="925"/>
      <c r="SPK20" s="925"/>
      <c r="SPL20" s="925"/>
      <c r="SPM20" s="925"/>
      <c r="SPN20" s="925"/>
      <c r="SPO20" s="925"/>
      <c r="SPP20" s="925"/>
      <c r="SPQ20" s="925"/>
      <c r="SPR20" s="925"/>
      <c r="SPS20" s="925"/>
      <c r="SPT20" s="925"/>
      <c r="SPU20" s="924"/>
      <c r="SPV20" s="925"/>
      <c r="SPW20" s="925"/>
      <c r="SPX20" s="925"/>
      <c r="SPY20" s="925"/>
      <c r="SPZ20" s="925"/>
      <c r="SQA20" s="925"/>
      <c r="SQB20" s="925"/>
      <c r="SQC20" s="925"/>
      <c r="SQD20" s="925"/>
      <c r="SQE20" s="925"/>
      <c r="SQF20" s="925"/>
      <c r="SQG20" s="925"/>
      <c r="SQH20" s="925"/>
      <c r="SQI20" s="925"/>
      <c r="SQJ20" s="925"/>
      <c r="SQK20" s="924"/>
      <c r="SQL20" s="925"/>
      <c r="SQM20" s="925"/>
      <c r="SQN20" s="925"/>
      <c r="SQO20" s="925"/>
      <c r="SQP20" s="925"/>
      <c r="SQQ20" s="925"/>
      <c r="SQR20" s="925"/>
      <c r="SQS20" s="925"/>
      <c r="SQT20" s="925"/>
      <c r="SQU20" s="925"/>
      <c r="SQV20" s="925"/>
      <c r="SQW20" s="925"/>
      <c r="SQX20" s="925"/>
      <c r="SQY20" s="925"/>
      <c r="SQZ20" s="925"/>
      <c r="SRA20" s="924"/>
      <c r="SRB20" s="925"/>
      <c r="SRC20" s="925"/>
      <c r="SRD20" s="925"/>
      <c r="SRE20" s="925"/>
      <c r="SRF20" s="925"/>
      <c r="SRG20" s="925"/>
      <c r="SRH20" s="925"/>
      <c r="SRI20" s="925"/>
      <c r="SRJ20" s="925"/>
      <c r="SRK20" s="925"/>
      <c r="SRL20" s="925"/>
      <c r="SRM20" s="925"/>
      <c r="SRN20" s="925"/>
      <c r="SRO20" s="925"/>
      <c r="SRP20" s="925"/>
      <c r="SRQ20" s="924"/>
      <c r="SRR20" s="925"/>
      <c r="SRS20" s="925"/>
      <c r="SRT20" s="925"/>
      <c r="SRU20" s="925"/>
      <c r="SRV20" s="925"/>
      <c r="SRW20" s="925"/>
      <c r="SRX20" s="925"/>
      <c r="SRY20" s="925"/>
      <c r="SRZ20" s="925"/>
      <c r="SSA20" s="925"/>
      <c r="SSB20" s="925"/>
      <c r="SSC20" s="925"/>
      <c r="SSD20" s="925"/>
      <c r="SSE20" s="925"/>
      <c r="SSF20" s="925"/>
      <c r="SSG20" s="924"/>
      <c r="SSH20" s="925"/>
      <c r="SSI20" s="925"/>
      <c r="SSJ20" s="925"/>
      <c r="SSK20" s="925"/>
      <c r="SSL20" s="925"/>
      <c r="SSM20" s="925"/>
      <c r="SSN20" s="925"/>
      <c r="SSO20" s="925"/>
      <c r="SSP20" s="925"/>
      <c r="SSQ20" s="925"/>
      <c r="SSR20" s="925"/>
      <c r="SSS20" s="925"/>
      <c r="SST20" s="925"/>
      <c r="SSU20" s="925"/>
      <c r="SSV20" s="925"/>
      <c r="SSW20" s="924"/>
      <c r="SSX20" s="925"/>
      <c r="SSY20" s="925"/>
      <c r="SSZ20" s="925"/>
      <c r="STA20" s="925"/>
      <c r="STB20" s="925"/>
      <c r="STC20" s="925"/>
      <c r="STD20" s="925"/>
      <c r="STE20" s="925"/>
      <c r="STF20" s="925"/>
      <c r="STG20" s="925"/>
      <c r="STH20" s="925"/>
      <c r="STI20" s="925"/>
      <c r="STJ20" s="925"/>
      <c r="STK20" s="925"/>
      <c r="STL20" s="925"/>
      <c r="STM20" s="924"/>
      <c r="STN20" s="925"/>
      <c r="STO20" s="925"/>
      <c r="STP20" s="925"/>
      <c r="STQ20" s="925"/>
      <c r="STR20" s="925"/>
      <c r="STS20" s="925"/>
      <c r="STT20" s="925"/>
      <c r="STU20" s="925"/>
      <c r="STV20" s="925"/>
      <c r="STW20" s="925"/>
      <c r="STX20" s="925"/>
      <c r="STY20" s="925"/>
      <c r="STZ20" s="925"/>
      <c r="SUA20" s="925"/>
      <c r="SUB20" s="925"/>
      <c r="SUC20" s="924"/>
      <c r="SUD20" s="925"/>
      <c r="SUE20" s="925"/>
      <c r="SUF20" s="925"/>
      <c r="SUG20" s="925"/>
      <c r="SUH20" s="925"/>
      <c r="SUI20" s="925"/>
      <c r="SUJ20" s="925"/>
      <c r="SUK20" s="925"/>
      <c r="SUL20" s="925"/>
      <c r="SUM20" s="925"/>
      <c r="SUN20" s="925"/>
      <c r="SUO20" s="925"/>
      <c r="SUP20" s="925"/>
      <c r="SUQ20" s="925"/>
      <c r="SUR20" s="925"/>
      <c r="SUS20" s="924"/>
      <c r="SUT20" s="925"/>
      <c r="SUU20" s="925"/>
      <c r="SUV20" s="925"/>
      <c r="SUW20" s="925"/>
      <c r="SUX20" s="925"/>
      <c r="SUY20" s="925"/>
      <c r="SUZ20" s="925"/>
      <c r="SVA20" s="925"/>
      <c r="SVB20" s="925"/>
      <c r="SVC20" s="925"/>
      <c r="SVD20" s="925"/>
      <c r="SVE20" s="925"/>
      <c r="SVF20" s="925"/>
      <c r="SVG20" s="925"/>
      <c r="SVH20" s="925"/>
      <c r="SVI20" s="924"/>
      <c r="SVJ20" s="925"/>
      <c r="SVK20" s="925"/>
      <c r="SVL20" s="925"/>
      <c r="SVM20" s="925"/>
      <c r="SVN20" s="925"/>
      <c r="SVO20" s="925"/>
      <c r="SVP20" s="925"/>
      <c r="SVQ20" s="925"/>
      <c r="SVR20" s="925"/>
      <c r="SVS20" s="925"/>
      <c r="SVT20" s="925"/>
      <c r="SVU20" s="925"/>
      <c r="SVV20" s="925"/>
      <c r="SVW20" s="925"/>
      <c r="SVX20" s="925"/>
      <c r="SVY20" s="924"/>
      <c r="SVZ20" s="925"/>
      <c r="SWA20" s="925"/>
      <c r="SWB20" s="925"/>
      <c r="SWC20" s="925"/>
      <c r="SWD20" s="925"/>
      <c r="SWE20" s="925"/>
      <c r="SWF20" s="925"/>
      <c r="SWG20" s="925"/>
      <c r="SWH20" s="925"/>
      <c r="SWI20" s="925"/>
      <c r="SWJ20" s="925"/>
      <c r="SWK20" s="925"/>
      <c r="SWL20" s="925"/>
      <c r="SWM20" s="925"/>
      <c r="SWN20" s="925"/>
      <c r="SWO20" s="924"/>
      <c r="SWP20" s="925"/>
      <c r="SWQ20" s="925"/>
      <c r="SWR20" s="925"/>
      <c r="SWS20" s="925"/>
      <c r="SWT20" s="925"/>
      <c r="SWU20" s="925"/>
      <c r="SWV20" s="925"/>
      <c r="SWW20" s="925"/>
      <c r="SWX20" s="925"/>
      <c r="SWY20" s="925"/>
      <c r="SWZ20" s="925"/>
      <c r="SXA20" s="925"/>
      <c r="SXB20" s="925"/>
      <c r="SXC20" s="925"/>
      <c r="SXD20" s="925"/>
      <c r="SXE20" s="924"/>
      <c r="SXF20" s="925"/>
      <c r="SXG20" s="925"/>
      <c r="SXH20" s="925"/>
      <c r="SXI20" s="925"/>
      <c r="SXJ20" s="925"/>
      <c r="SXK20" s="925"/>
      <c r="SXL20" s="925"/>
      <c r="SXM20" s="925"/>
      <c r="SXN20" s="925"/>
      <c r="SXO20" s="925"/>
      <c r="SXP20" s="925"/>
      <c r="SXQ20" s="925"/>
      <c r="SXR20" s="925"/>
      <c r="SXS20" s="925"/>
      <c r="SXT20" s="925"/>
      <c r="SXU20" s="924"/>
      <c r="SXV20" s="925"/>
      <c r="SXW20" s="925"/>
      <c r="SXX20" s="925"/>
      <c r="SXY20" s="925"/>
      <c r="SXZ20" s="925"/>
      <c r="SYA20" s="925"/>
      <c r="SYB20" s="925"/>
      <c r="SYC20" s="925"/>
      <c r="SYD20" s="925"/>
      <c r="SYE20" s="925"/>
      <c r="SYF20" s="925"/>
      <c r="SYG20" s="925"/>
      <c r="SYH20" s="925"/>
      <c r="SYI20" s="925"/>
      <c r="SYJ20" s="925"/>
      <c r="SYK20" s="924"/>
      <c r="SYL20" s="925"/>
      <c r="SYM20" s="925"/>
      <c r="SYN20" s="925"/>
      <c r="SYO20" s="925"/>
      <c r="SYP20" s="925"/>
      <c r="SYQ20" s="925"/>
      <c r="SYR20" s="925"/>
      <c r="SYS20" s="925"/>
      <c r="SYT20" s="925"/>
      <c r="SYU20" s="925"/>
      <c r="SYV20" s="925"/>
      <c r="SYW20" s="925"/>
      <c r="SYX20" s="925"/>
      <c r="SYY20" s="925"/>
      <c r="SYZ20" s="925"/>
      <c r="SZA20" s="924"/>
      <c r="SZB20" s="925"/>
      <c r="SZC20" s="925"/>
      <c r="SZD20" s="925"/>
      <c r="SZE20" s="925"/>
      <c r="SZF20" s="925"/>
      <c r="SZG20" s="925"/>
      <c r="SZH20" s="925"/>
      <c r="SZI20" s="925"/>
      <c r="SZJ20" s="925"/>
      <c r="SZK20" s="925"/>
      <c r="SZL20" s="925"/>
      <c r="SZM20" s="925"/>
      <c r="SZN20" s="925"/>
      <c r="SZO20" s="925"/>
      <c r="SZP20" s="925"/>
      <c r="SZQ20" s="924"/>
      <c r="SZR20" s="925"/>
      <c r="SZS20" s="925"/>
      <c r="SZT20" s="925"/>
      <c r="SZU20" s="925"/>
      <c r="SZV20" s="925"/>
      <c r="SZW20" s="925"/>
      <c r="SZX20" s="925"/>
      <c r="SZY20" s="925"/>
      <c r="SZZ20" s="925"/>
      <c r="TAA20" s="925"/>
      <c r="TAB20" s="925"/>
      <c r="TAC20" s="925"/>
      <c r="TAD20" s="925"/>
      <c r="TAE20" s="925"/>
      <c r="TAF20" s="925"/>
      <c r="TAG20" s="924"/>
      <c r="TAH20" s="925"/>
      <c r="TAI20" s="925"/>
      <c r="TAJ20" s="925"/>
      <c r="TAK20" s="925"/>
      <c r="TAL20" s="925"/>
      <c r="TAM20" s="925"/>
      <c r="TAN20" s="925"/>
      <c r="TAO20" s="925"/>
      <c r="TAP20" s="925"/>
      <c r="TAQ20" s="925"/>
      <c r="TAR20" s="925"/>
      <c r="TAS20" s="925"/>
      <c r="TAT20" s="925"/>
      <c r="TAU20" s="925"/>
      <c r="TAV20" s="925"/>
      <c r="TAW20" s="924"/>
      <c r="TAX20" s="925"/>
      <c r="TAY20" s="925"/>
      <c r="TAZ20" s="925"/>
      <c r="TBA20" s="925"/>
      <c r="TBB20" s="925"/>
      <c r="TBC20" s="925"/>
      <c r="TBD20" s="925"/>
      <c r="TBE20" s="925"/>
      <c r="TBF20" s="925"/>
      <c r="TBG20" s="925"/>
      <c r="TBH20" s="925"/>
      <c r="TBI20" s="925"/>
      <c r="TBJ20" s="925"/>
      <c r="TBK20" s="925"/>
      <c r="TBL20" s="925"/>
      <c r="TBM20" s="924"/>
      <c r="TBN20" s="925"/>
      <c r="TBO20" s="925"/>
      <c r="TBP20" s="925"/>
      <c r="TBQ20" s="925"/>
      <c r="TBR20" s="925"/>
      <c r="TBS20" s="925"/>
      <c r="TBT20" s="925"/>
      <c r="TBU20" s="925"/>
      <c r="TBV20" s="925"/>
      <c r="TBW20" s="925"/>
      <c r="TBX20" s="925"/>
      <c r="TBY20" s="925"/>
      <c r="TBZ20" s="925"/>
      <c r="TCA20" s="925"/>
      <c r="TCB20" s="925"/>
      <c r="TCC20" s="924"/>
      <c r="TCD20" s="925"/>
      <c r="TCE20" s="925"/>
      <c r="TCF20" s="925"/>
      <c r="TCG20" s="925"/>
      <c r="TCH20" s="925"/>
      <c r="TCI20" s="925"/>
      <c r="TCJ20" s="925"/>
      <c r="TCK20" s="925"/>
      <c r="TCL20" s="925"/>
      <c r="TCM20" s="925"/>
      <c r="TCN20" s="925"/>
      <c r="TCO20" s="925"/>
      <c r="TCP20" s="925"/>
      <c r="TCQ20" s="925"/>
      <c r="TCR20" s="925"/>
      <c r="TCS20" s="924"/>
      <c r="TCT20" s="925"/>
      <c r="TCU20" s="925"/>
      <c r="TCV20" s="925"/>
      <c r="TCW20" s="925"/>
      <c r="TCX20" s="925"/>
      <c r="TCY20" s="925"/>
      <c r="TCZ20" s="925"/>
      <c r="TDA20" s="925"/>
      <c r="TDB20" s="925"/>
      <c r="TDC20" s="925"/>
      <c r="TDD20" s="925"/>
      <c r="TDE20" s="925"/>
      <c r="TDF20" s="925"/>
      <c r="TDG20" s="925"/>
      <c r="TDH20" s="925"/>
      <c r="TDI20" s="924"/>
      <c r="TDJ20" s="925"/>
      <c r="TDK20" s="925"/>
      <c r="TDL20" s="925"/>
      <c r="TDM20" s="925"/>
      <c r="TDN20" s="925"/>
      <c r="TDO20" s="925"/>
      <c r="TDP20" s="925"/>
      <c r="TDQ20" s="925"/>
      <c r="TDR20" s="925"/>
      <c r="TDS20" s="925"/>
      <c r="TDT20" s="925"/>
      <c r="TDU20" s="925"/>
      <c r="TDV20" s="925"/>
      <c r="TDW20" s="925"/>
      <c r="TDX20" s="925"/>
      <c r="TDY20" s="924"/>
      <c r="TDZ20" s="925"/>
      <c r="TEA20" s="925"/>
      <c r="TEB20" s="925"/>
      <c r="TEC20" s="925"/>
      <c r="TED20" s="925"/>
      <c r="TEE20" s="925"/>
      <c r="TEF20" s="925"/>
      <c r="TEG20" s="925"/>
      <c r="TEH20" s="925"/>
      <c r="TEI20" s="925"/>
      <c r="TEJ20" s="925"/>
      <c r="TEK20" s="925"/>
      <c r="TEL20" s="925"/>
      <c r="TEM20" s="925"/>
      <c r="TEN20" s="925"/>
      <c r="TEO20" s="924"/>
      <c r="TEP20" s="925"/>
      <c r="TEQ20" s="925"/>
      <c r="TER20" s="925"/>
      <c r="TES20" s="925"/>
      <c r="TET20" s="925"/>
      <c r="TEU20" s="925"/>
      <c r="TEV20" s="925"/>
      <c r="TEW20" s="925"/>
      <c r="TEX20" s="925"/>
      <c r="TEY20" s="925"/>
      <c r="TEZ20" s="925"/>
      <c r="TFA20" s="925"/>
      <c r="TFB20" s="925"/>
      <c r="TFC20" s="925"/>
      <c r="TFD20" s="925"/>
      <c r="TFE20" s="924"/>
      <c r="TFF20" s="925"/>
      <c r="TFG20" s="925"/>
      <c r="TFH20" s="925"/>
      <c r="TFI20" s="925"/>
      <c r="TFJ20" s="925"/>
      <c r="TFK20" s="925"/>
      <c r="TFL20" s="925"/>
      <c r="TFM20" s="925"/>
      <c r="TFN20" s="925"/>
      <c r="TFO20" s="925"/>
      <c r="TFP20" s="925"/>
      <c r="TFQ20" s="925"/>
      <c r="TFR20" s="925"/>
      <c r="TFS20" s="925"/>
      <c r="TFT20" s="925"/>
      <c r="TFU20" s="924"/>
      <c r="TFV20" s="925"/>
      <c r="TFW20" s="925"/>
      <c r="TFX20" s="925"/>
      <c r="TFY20" s="925"/>
      <c r="TFZ20" s="925"/>
      <c r="TGA20" s="925"/>
      <c r="TGB20" s="925"/>
      <c r="TGC20" s="925"/>
      <c r="TGD20" s="925"/>
      <c r="TGE20" s="925"/>
      <c r="TGF20" s="925"/>
      <c r="TGG20" s="925"/>
      <c r="TGH20" s="925"/>
      <c r="TGI20" s="925"/>
      <c r="TGJ20" s="925"/>
      <c r="TGK20" s="924"/>
      <c r="TGL20" s="925"/>
      <c r="TGM20" s="925"/>
      <c r="TGN20" s="925"/>
      <c r="TGO20" s="925"/>
      <c r="TGP20" s="925"/>
      <c r="TGQ20" s="925"/>
      <c r="TGR20" s="925"/>
      <c r="TGS20" s="925"/>
      <c r="TGT20" s="925"/>
      <c r="TGU20" s="925"/>
      <c r="TGV20" s="925"/>
      <c r="TGW20" s="925"/>
      <c r="TGX20" s="925"/>
      <c r="TGY20" s="925"/>
      <c r="TGZ20" s="925"/>
      <c r="THA20" s="924"/>
      <c r="THB20" s="925"/>
      <c r="THC20" s="925"/>
      <c r="THD20" s="925"/>
      <c r="THE20" s="925"/>
      <c r="THF20" s="925"/>
      <c r="THG20" s="925"/>
      <c r="THH20" s="925"/>
      <c r="THI20" s="925"/>
      <c r="THJ20" s="925"/>
      <c r="THK20" s="925"/>
      <c r="THL20" s="925"/>
      <c r="THM20" s="925"/>
      <c r="THN20" s="925"/>
      <c r="THO20" s="925"/>
      <c r="THP20" s="925"/>
      <c r="THQ20" s="924"/>
      <c r="THR20" s="925"/>
      <c r="THS20" s="925"/>
      <c r="THT20" s="925"/>
      <c r="THU20" s="925"/>
      <c r="THV20" s="925"/>
      <c r="THW20" s="925"/>
      <c r="THX20" s="925"/>
      <c r="THY20" s="925"/>
      <c r="THZ20" s="925"/>
      <c r="TIA20" s="925"/>
      <c r="TIB20" s="925"/>
      <c r="TIC20" s="925"/>
      <c r="TID20" s="925"/>
      <c r="TIE20" s="925"/>
      <c r="TIF20" s="925"/>
      <c r="TIG20" s="924"/>
      <c r="TIH20" s="925"/>
      <c r="TII20" s="925"/>
      <c r="TIJ20" s="925"/>
      <c r="TIK20" s="925"/>
      <c r="TIL20" s="925"/>
      <c r="TIM20" s="925"/>
      <c r="TIN20" s="925"/>
      <c r="TIO20" s="925"/>
      <c r="TIP20" s="925"/>
      <c r="TIQ20" s="925"/>
      <c r="TIR20" s="925"/>
      <c r="TIS20" s="925"/>
      <c r="TIT20" s="925"/>
      <c r="TIU20" s="925"/>
      <c r="TIV20" s="925"/>
      <c r="TIW20" s="924"/>
      <c r="TIX20" s="925"/>
      <c r="TIY20" s="925"/>
      <c r="TIZ20" s="925"/>
      <c r="TJA20" s="925"/>
      <c r="TJB20" s="925"/>
      <c r="TJC20" s="925"/>
      <c r="TJD20" s="925"/>
      <c r="TJE20" s="925"/>
      <c r="TJF20" s="925"/>
      <c r="TJG20" s="925"/>
      <c r="TJH20" s="925"/>
      <c r="TJI20" s="925"/>
      <c r="TJJ20" s="925"/>
      <c r="TJK20" s="925"/>
      <c r="TJL20" s="925"/>
      <c r="TJM20" s="924"/>
      <c r="TJN20" s="925"/>
      <c r="TJO20" s="925"/>
      <c r="TJP20" s="925"/>
      <c r="TJQ20" s="925"/>
      <c r="TJR20" s="925"/>
      <c r="TJS20" s="925"/>
      <c r="TJT20" s="925"/>
      <c r="TJU20" s="925"/>
      <c r="TJV20" s="925"/>
      <c r="TJW20" s="925"/>
      <c r="TJX20" s="925"/>
      <c r="TJY20" s="925"/>
      <c r="TJZ20" s="925"/>
      <c r="TKA20" s="925"/>
      <c r="TKB20" s="925"/>
      <c r="TKC20" s="924"/>
      <c r="TKD20" s="925"/>
      <c r="TKE20" s="925"/>
      <c r="TKF20" s="925"/>
      <c r="TKG20" s="925"/>
      <c r="TKH20" s="925"/>
      <c r="TKI20" s="925"/>
      <c r="TKJ20" s="925"/>
      <c r="TKK20" s="925"/>
      <c r="TKL20" s="925"/>
      <c r="TKM20" s="925"/>
      <c r="TKN20" s="925"/>
      <c r="TKO20" s="925"/>
      <c r="TKP20" s="925"/>
      <c r="TKQ20" s="925"/>
      <c r="TKR20" s="925"/>
      <c r="TKS20" s="924"/>
      <c r="TKT20" s="925"/>
      <c r="TKU20" s="925"/>
      <c r="TKV20" s="925"/>
      <c r="TKW20" s="925"/>
      <c r="TKX20" s="925"/>
      <c r="TKY20" s="925"/>
      <c r="TKZ20" s="925"/>
      <c r="TLA20" s="925"/>
      <c r="TLB20" s="925"/>
      <c r="TLC20" s="925"/>
      <c r="TLD20" s="925"/>
      <c r="TLE20" s="925"/>
      <c r="TLF20" s="925"/>
      <c r="TLG20" s="925"/>
      <c r="TLH20" s="925"/>
      <c r="TLI20" s="924"/>
      <c r="TLJ20" s="925"/>
      <c r="TLK20" s="925"/>
      <c r="TLL20" s="925"/>
      <c r="TLM20" s="925"/>
      <c r="TLN20" s="925"/>
      <c r="TLO20" s="925"/>
      <c r="TLP20" s="925"/>
      <c r="TLQ20" s="925"/>
      <c r="TLR20" s="925"/>
      <c r="TLS20" s="925"/>
      <c r="TLT20" s="925"/>
      <c r="TLU20" s="925"/>
      <c r="TLV20" s="925"/>
      <c r="TLW20" s="925"/>
      <c r="TLX20" s="925"/>
      <c r="TLY20" s="924"/>
      <c r="TLZ20" s="925"/>
      <c r="TMA20" s="925"/>
      <c r="TMB20" s="925"/>
      <c r="TMC20" s="925"/>
      <c r="TMD20" s="925"/>
      <c r="TME20" s="925"/>
      <c r="TMF20" s="925"/>
      <c r="TMG20" s="925"/>
      <c r="TMH20" s="925"/>
      <c r="TMI20" s="925"/>
      <c r="TMJ20" s="925"/>
      <c r="TMK20" s="925"/>
      <c r="TML20" s="925"/>
      <c r="TMM20" s="925"/>
      <c r="TMN20" s="925"/>
      <c r="TMO20" s="924"/>
      <c r="TMP20" s="925"/>
      <c r="TMQ20" s="925"/>
      <c r="TMR20" s="925"/>
      <c r="TMS20" s="925"/>
      <c r="TMT20" s="925"/>
      <c r="TMU20" s="925"/>
      <c r="TMV20" s="925"/>
      <c r="TMW20" s="925"/>
      <c r="TMX20" s="925"/>
      <c r="TMY20" s="925"/>
      <c r="TMZ20" s="925"/>
      <c r="TNA20" s="925"/>
      <c r="TNB20" s="925"/>
      <c r="TNC20" s="925"/>
      <c r="TND20" s="925"/>
      <c r="TNE20" s="924"/>
      <c r="TNF20" s="925"/>
      <c r="TNG20" s="925"/>
      <c r="TNH20" s="925"/>
      <c r="TNI20" s="925"/>
      <c r="TNJ20" s="925"/>
      <c r="TNK20" s="925"/>
      <c r="TNL20" s="925"/>
      <c r="TNM20" s="925"/>
      <c r="TNN20" s="925"/>
      <c r="TNO20" s="925"/>
      <c r="TNP20" s="925"/>
      <c r="TNQ20" s="925"/>
      <c r="TNR20" s="925"/>
      <c r="TNS20" s="925"/>
      <c r="TNT20" s="925"/>
      <c r="TNU20" s="924"/>
      <c r="TNV20" s="925"/>
      <c r="TNW20" s="925"/>
      <c r="TNX20" s="925"/>
      <c r="TNY20" s="925"/>
      <c r="TNZ20" s="925"/>
      <c r="TOA20" s="925"/>
      <c r="TOB20" s="925"/>
      <c r="TOC20" s="925"/>
      <c r="TOD20" s="925"/>
      <c r="TOE20" s="925"/>
      <c r="TOF20" s="925"/>
      <c r="TOG20" s="925"/>
      <c r="TOH20" s="925"/>
      <c r="TOI20" s="925"/>
      <c r="TOJ20" s="925"/>
      <c r="TOK20" s="924"/>
      <c r="TOL20" s="925"/>
      <c r="TOM20" s="925"/>
      <c r="TON20" s="925"/>
      <c r="TOO20" s="925"/>
      <c r="TOP20" s="925"/>
      <c r="TOQ20" s="925"/>
      <c r="TOR20" s="925"/>
      <c r="TOS20" s="925"/>
      <c r="TOT20" s="925"/>
      <c r="TOU20" s="925"/>
      <c r="TOV20" s="925"/>
      <c r="TOW20" s="925"/>
      <c r="TOX20" s="925"/>
      <c r="TOY20" s="925"/>
      <c r="TOZ20" s="925"/>
      <c r="TPA20" s="924"/>
      <c r="TPB20" s="925"/>
      <c r="TPC20" s="925"/>
      <c r="TPD20" s="925"/>
      <c r="TPE20" s="925"/>
      <c r="TPF20" s="925"/>
      <c r="TPG20" s="925"/>
      <c r="TPH20" s="925"/>
      <c r="TPI20" s="925"/>
      <c r="TPJ20" s="925"/>
      <c r="TPK20" s="925"/>
      <c r="TPL20" s="925"/>
      <c r="TPM20" s="925"/>
      <c r="TPN20" s="925"/>
      <c r="TPO20" s="925"/>
      <c r="TPP20" s="925"/>
      <c r="TPQ20" s="924"/>
      <c r="TPR20" s="925"/>
      <c r="TPS20" s="925"/>
      <c r="TPT20" s="925"/>
      <c r="TPU20" s="925"/>
      <c r="TPV20" s="925"/>
      <c r="TPW20" s="925"/>
      <c r="TPX20" s="925"/>
      <c r="TPY20" s="925"/>
      <c r="TPZ20" s="925"/>
      <c r="TQA20" s="925"/>
      <c r="TQB20" s="925"/>
      <c r="TQC20" s="925"/>
      <c r="TQD20" s="925"/>
      <c r="TQE20" s="925"/>
      <c r="TQF20" s="925"/>
      <c r="TQG20" s="924"/>
      <c r="TQH20" s="925"/>
      <c r="TQI20" s="925"/>
      <c r="TQJ20" s="925"/>
      <c r="TQK20" s="925"/>
      <c r="TQL20" s="925"/>
      <c r="TQM20" s="925"/>
      <c r="TQN20" s="925"/>
      <c r="TQO20" s="925"/>
      <c r="TQP20" s="925"/>
      <c r="TQQ20" s="925"/>
      <c r="TQR20" s="925"/>
      <c r="TQS20" s="925"/>
      <c r="TQT20" s="925"/>
      <c r="TQU20" s="925"/>
      <c r="TQV20" s="925"/>
      <c r="TQW20" s="924"/>
      <c r="TQX20" s="925"/>
      <c r="TQY20" s="925"/>
      <c r="TQZ20" s="925"/>
      <c r="TRA20" s="925"/>
      <c r="TRB20" s="925"/>
      <c r="TRC20" s="925"/>
      <c r="TRD20" s="925"/>
      <c r="TRE20" s="925"/>
      <c r="TRF20" s="925"/>
      <c r="TRG20" s="925"/>
      <c r="TRH20" s="925"/>
      <c r="TRI20" s="925"/>
      <c r="TRJ20" s="925"/>
      <c r="TRK20" s="925"/>
      <c r="TRL20" s="925"/>
      <c r="TRM20" s="924"/>
      <c r="TRN20" s="925"/>
      <c r="TRO20" s="925"/>
      <c r="TRP20" s="925"/>
      <c r="TRQ20" s="925"/>
      <c r="TRR20" s="925"/>
      <c r="TRS20" s="925"/>
      <c r="TRT20" s="925"/>
      <c r="TRU20" s="925"/>
      <c r="TRV20" s="925"/>
      <c r="TRW20" s="925"/>
      <c r="TRX20" s="925"/>
      <c r="TRY20" s="925"/>
      <c r="TRZ20" s="925"/>
      <c r="TSA20" s="925"/>
      <c r="TSB20" s="925"/>
      <c r="TSC20" s="924"/>
      <c r="TSD20" s="925"/>
      <c r="TSE20" s="925"/>
      <c r="TSF20" s="925"/>
      <c r="TSG20" s="925"/>
      <c r="TSH20" s="925"/>
      <c r="TSI20" s="925"/>
      <c r="TSJ20" s="925"/>
      <c r="TSK20" s="925"/>
      <c r="TSL20" s="925"/>
      <c r="TSM20" s="925"/>
      <c r="TSN20" s="925"/>
      <c r="TSO20" s="925"/>
      <c r="TSP20" s="925"/>
      <c r="TSQ20" s="925"/>
      <c r="TSR20" s="925"/>
      <c r="TSS20" s="924"/>
      <c r="TST20" s="925"/>
      <c r="TSU20" s="925"/>
      <c r="TSV20" s="925"/>
      <c r="TSW20" s="925"/>
      <c r="TSX20" s="925"/>
      <c r="TSY20" s="925"/>
      <c r="TSZ20" s="925"/>
      <c r="TTA20" s="925"/>
      <c r="TTB20" s="925"/>
      <c r="TTC20" s="925"/>
      <c r="TTD20" s="925"/>
      <c r="TTE20" s="925"/>
      <c r="TTF20" s="925"/>
      <c r="TTG20" s="925"/>
      <c r="TTH20" s="925"/>
      <c r="TTI20" s="924"/>
      <c r="TTJ20" s="925"/>
      <c r="TTK20" s="925"/>
      <c r="TTL20" s="925"/>
      <c r="TTM20" s="925"/>
      <c r="TTN20" s="925"/>
      <c r="TTO20" s="925"/>
      <c r="TTP20" s="925"/>
      <c r="TTQ20" s="925"/>
      <c r="TTR20" s="925"/>
      <c r="TTS20" s="925"/>
      <c r="TTT20" s="925"/>
      <c r="TTU20" s="925"/>
      <c r="TTV20" s="925"/>
      <c r="TTW20" s="925"/>
      <c r="TTX20" s="925"/>
      <c r="TTY20" s="924"/>
      <c r="TTZ20" s="925"/>
      <c r="TUA20" s="925"/>
      <c r="TUB20" s="925"/>
      <c r="TUC20" s="925"/>
      <c r="TUD20" s="925"/>
      <c r="TUE20" s="925"/>
      <c r="TUF20" s="925"/>
      <c r="TUG20" s="925"/>
      <c r="TUH20" s="925"/>
      <c r="TUI20" s="925"/>
      <c r="TUJ20" s="925"/>
      <c r="TUK20" s="925"/>
      <c r="TUL20" s="925"/>
      <c r="TUM20" s="925"/>
      <c r="TUN20" s="925"/>
      <c r="TUO20" s="924"/>
      <c r="TUP20" s="925"/>
      <c r="TUQ20" s="925"/>
      <c r="TUR20" s="925"/>
      <c r="TUS20" s="925"/>
      <c r="TUT20" s="925"/>
      <c r="TUU20" s="925"/>
      <c r="TUV20" s="925"/>
      <c r="TUW20" s="925"/>
      <c r="TUX20" s="925"/>
      <c r="TUY20" s="925"/>
      <c r="TUZ20" s="925"/>
      <c r="TVA20" s="925"/>
      <c r="TVB20" s="925"/>
      <c r="TVC20" s="925"/>
      <c r="TVD20" s="925"/>
      <c r="TVE20" s="924"/>
      <c r="TVF20" s="925"/>
      <c r="TVG20" s="925"/>
      <c r="TVH20" s="925"/>
      <c r="TVI20" s="925"/>
      <c r="TVJ20" s="925"/>
      <c r="TVK20" s="925"/>
      <c r="TVL20" s="925"/>
      <c r="TVM20" s="925"/>
      <c r="TVN20" s="925"/>
      <c r="TVO20" s="925"/>
      <c r="TVP20" s="925"/>
      <c r="TVQ20" s="925"/>
      <c r="TVR20" s="925"/>
      <c r="TVS20" s="925"/>
      <c r="TVT20" s="925"/>
      <c r="TVU20" s="924"/>
      <c r="TVV20" s="925"/>
      <c r="TVW20" s="925"/>
      <c r="TVX20" s="925"/>
      <c r="TVY20" s="925"/>
      <c r="TVZ20" s="925"/>
      <c r="TWA20" s="925"/>
      <c r="TWB20" s="925"/>
      <c r="TWC20" s="925"/>
      <c r="TWD20" s="925"/>
      <c r="TWE20" s="925"/>
      <c r="TWF20" s="925"/>
      <c r="TWG20" s="925"/>
      <c r="TWH20" s="925"/>
      <c r="TWI20" s="925"/>
      <c r="TWJ20" s="925"/>
      <c r="TWK20" s="924"/>
      <c r="TWL20" s="925"/>
      <c r="TWM20" s="925"/>
      <c r="TWN20" s="925"/>
      <c r="TWO20" s="925"/>
      <c r="TWP20" s="925"/>
      <c r="TWQ20" s="925"/>
      <c r="TWR20" s="925"/>
      <c r="TWS20" s="925"/>
      <c r="TWT20" s="925"/>
      <c r="TWU20" s="925"/>
      <c r="TWV20" s="925"/>
      <c r="TWW20" s="925"/>
      <c r="TWX20" s="925"/>
      <c r="TWY20" s="925"/>
      <c r="TWZ20" s="925"/>
      <c r="TXA20" s="924"/>
      <c r="TXB20" s="925"/>
      <c r="TXC20" s="925"/>
      <c r="TXD20" s="925"/>
      <c r="TXE20" s="925"/>
      <c r="TXF20" s="925"/>
      <c r="TXG20" s="925"/>
      <c r="TXH20" s="925"/>
      <c r="TXI20" s="925"/>
      <c r="TXJ20" s="925"/>
      <c r="TXK20" s="925"/>
      <c r="TXL20" s="925"/>
      <c r="TXM20" s="925"/>
      <c r="TXN20" s="925"/>
      <c r="TXO20" s="925"/>
      <c r="TXP20" s="925"/>
      <c r="TXQ20" s="924"/>
      <c r="TXR20" s="925"/>
      <c r="TXS20" s="925"/>
      <c r="TXT20" s="925"/>
      <c r="TXU20" s="925"/>
      <c r="TXV20" s="925"/>
      <c r="TXW20" s="925"/>
      <c r="TXX20" s="925"/>
      <c r="TXY20" s="925"/>
      <c r="TXZ20" s="925"/>
      <c r="TYA20" s="925"/>
      <c r="TYB20" s="925"/>
      <c r="TYC20" s="925"/>
      <c r="TYD20" s="925"/>
      <c r="TYE20" s="925"/>
      <c r="TYF20" s="925"/>
      <c r="TYG20" s="924"/>
      <c r="TYH20" s="925"/>
      <c r="TYI20" s="925"/>
      <c r="TYJ20" s="925"/>
      <c r="TYK20" s="925"/>
      <c r="TYL20" s="925"/>
      <c r="TYM20" s="925"/>
      <c r="TYN20" s="925"/>
      <c r="TYO20" s="925"/>
      <c r="TYP20" s="925"/>
      <c r="TYQ20" s="925"/>
      <c r="TYR20" s="925"/>
      <c r="TYS20" s="925"/>
      <c r="TYT20" s="925"/>
      <c r="TYU20" s="925"/>
      <c r="TYV20" s="925"/>
      <c r="TYW20" s="924"/>
      <c r="TYX20" s="925"/>
      <c r="TYY20" s="925"/>
      <c r="TYZ20" s="925"/>
      <c r="TZA20" s="925"/>
      <c r="TZB20" s="925"/>
      <c r="TZC20" s="925"/>
      <c r="TZD20" s="925"/>
      <c r="TZE20" s="925"/>
      <c r="TZF20" s="925"/>
      <c r="TZG20" s="925"/>
      <c r="TZH20" s="925"/>
      <c r="TZI20" s="925"/>
      <c r="TZJ20" s="925"/>
      <c r="TZK20" s="925"/>
      <c r="TZL20" s="925"/>
      <c r="TZM20" s="924"/>
      <c r="TZN20" s="925"/>
      <c r="TZO20" s="925"/>
      <c r="TZP20" s="925"/>
      <c r="TZQ20" s="925"/>
      <c r="TZR20" s="925"/>
      <c r="TZS20" s="925"/>
      <c r="TZT20" s="925"/>
      <c r="TZU20" s="925"/>
      <c r="TZV20" s="925"/>
      <c r="TZW20" s="925"/>
      <c r="TZX20" s="925"/>
      <c r="TZY20" s="925"/>
      <c r="TZZ20" s="925"/>
      <c r="UAA20" s="925"/>
      <c r="UAB20" s="925"/>
      <c r="UAC20" s="924"/>
      <c r="UAD20" s="925"/>
      <c r="UAE20" s="925"/>
      <c r="UAF20" s="925"/>
      <c r="UAG20" s="925"/>
      <c r="UAH20" s="925"/>
      <c r="UAI20" s="925"/>
      <c r="UAJ20" s="925"/>
      <c r="UAK20" s="925"/>
      <c r="UAL20" s="925"/>
      <c r="UAM20" s="925"/>
      <c r="UAN20" s="925"/>
      <c r="UAO20" s="925"/>
      <c r="UAP20" s="925"/>
      <c r="UAQ20" s="925"/>
      <c r="UAR20" s="925"/>
      <c r="UAS20" s="924"/>
      <c r="UAT20" s="925"/>
      <c r="UAU20" s="925"/>
      <c r="UAV20" s="925"/>
      <c r="UAW20" s="925"/>
      <c r="UAX20" s="925"/>
      <c r="UAY20" s="925"/>
      <c r="UAZ20" s="925"/>
      <c r="UBA20" s="925"/>
      <c r="UBB20" s="925"/>
      <c r="UBC20" s="925"/>
      <c r="UBD20" s="925"/>
      <c r="UBE20" s="925"/>
      <c r="UBF20" s="925"/>
      <c r="UBG20" s="925"/>
      <c r="UBH20" s="925"/>
      <c r="UBI20" s="924"/>
      <c r="UBJ20" s="925"/>
      <c r="UBK20" s="925"/>
      <c r="UBL20" s="925"/>
      <c r="UBM20" s="925"/>
      <c r="UBN20" s="925"/>
      <c r="UBO20" s="925"/>
      <c r="UBP20" s="925"/>
      <c r="UBQ20" s="925"/>
      <c r="UBR20" s="925"/>
      <c r="UBS20" s="925"/>
      <c r="UBT20" s="925"/>
      <c r="UBU20" s="925"/>
      <c r="UBV20" s="925"/>
      <c r="UBW20" s="925"/>
      <c r="UBX20" s="925"/>
      <c r="UBY20" s="924"/>
      <c r="UBZ20" s="925"/>
      <c r="UCA20" s="925"/>
      <c r="UCB20" s="925"/>
      <c r="UCC20" s="925"/>
      <c r="UCD20" s="925"/>
      <c r="UCE20" s="925"/>
      <c r="UCF20" s="925"/>
      <c r="UCG20" s="925"/>
      <c r="UCH20" s="925"/>
      <c r="UCI20" s="925"/>
      <c r="UCJ20" s="925"/>
      <c r="UCK20" s="925"/>
      <c r="UCL20" s="925"/>
      <c r="UCM20" s="925"/>
      <c r="UCN20" s="925"/>
      <c r="UCO20" s="924"/>
      <c r="UCP20" s="925"/>
      <c r="UCQ20" s="925"/>
      <c r="UCR20" s="925"/>
      <c r="UCS20" s="925"/>
      <c r="UCT20" s="925"/>
      <c r="UCU20" s="925"/>
      <c r="UCV20" s="925"/>
      <c r="UCW20" s="925"/>
      <c r="UCX20" s="925"/>
      <c r="UCY20" s="925"/>
      <c r="UCZ20" s="925"/>
      <c r="UDA20" s="925"/>
      <c r="UDB20" s="925"/>
      <c r="UDC20" s="925"/>
      <c r="UDD20" s="925"/>
      <c r="UDE20" s="924"/>
      <c r="UDF20" s="925"/>
      <c r="UDG20" s="925"/>
      <c r="UDH20" s="925"/>
      <c r="UDI20" s="925"/>
      <c r="UDJ20" s="925"/>
      <c r="UDK20" s="925"/>
      <c r="UDL20" s="925"/>
      <c r="UDM20" s="925"/>
      <c r="UDN20" s="925"/>
      <c r="UDO20" s="925"/>
      <c r="UDP20" s="925"/>
      <c r="UDQ20" s="925"/>
      <c r="UDR20" s="925"/>
      <c r="UDS20" s="925"/>
      <c r="UDT20" s="925"/>
      <c r="UDU20" s="924"/>
      <c r="UDV20" s="925"/>
      <c r="UDW20" s="925"/>
      <c r="UDX20" s="925"/>
      <c r="UDY20" s="925"/>
      <c r="UDZ20" s="925"/>
      <c r="UEA20" s="925"/>
      <c r="UEB20" s="925"/>
      <c r="UEC20" s="925"/>
      <c r="UED20" s="925"/>
      <c r="UEE20" s="925"/>
      <c r="UEF20" s="925"/>
      <c r="UEG20" s="925"/>
      <c r="UEH20" s="925"/>
      <c r="UEI20" s="925"/>
      <c r="UEJ20" s="925"/>
      <c r="UEK20" s="924"/>
      <c r="UEL20" s="925"/>
      <c r="UEM20" s="925"/>
      <c r="UEN20" s="925"/>
      <c r="UEO20" s="925"/>
      <c r="UEP20" s="925"/>
      <c r="UEQ20" s="925"/>
      <c r="UER20" s="925"/>
      <c r="UES20" s="925"/>
      <c r="UET20" s="925"/>
      <c r="UEU20" s="925"/>
      <c r="UEV20" s="925"/>
      <c r="UEW20" s="925"/>
      <c r="UEX20" s="925"/>
      <c r="UEY20" s="925"/>
      <c r="UEZ20" s="925"/>
      <c r="UFA20" s="924"/>
      <c r="UFB20" s="925"/>
      <c r="UFC20" s="925"/>
      <c r="UFD20" s="925"/>
      <c r="UFE20" s="925"/>
      <c r="UFF20" s="925"/>
      <c r="UFG20" s="925"/>
      <c r="UFH20" s="925"/>
      <c r="UFI20" s="925"/>
      <c r="UFJ20" s="925"/>
      <c r="UFK20" s="925"/>
      <c r="UFL20" s="925"/>
      <c r="UFM20" s="925"/>
      <c r="UFN20" s="925"/>
      <c r="UFO20" s="925"/>
      <c r="UFP20" s="925"/>
      <c r="UFQ20" s="924"/>
      <c r="UFR20" s="925"/>
      <c r="UFS20" s="925"/>
      <c r="UFT20" s="925"/>
      <c r="UFU20" s="925"/>
      <c r="UFV20" s="925"/>
      <c r="UFW20" s="925"/>
      <c r="UFX20" s="925"/>
      <c r="UFY20" s="925"/>
      <c r="UFZ20" s="925"/>
      <c r="UGA20" s="925"/>
      <c r="UGB20" s="925"/>
      <c r="UGC20" s="925"/>
      <c r="UGD20" s="925"/>
      <c r="UGE20" s="925"/>
      <c r="UGF20" s="925"/>
      <c r="UGG20" s="924"/>
      <c r="UGH20" s="925"/>
      <c r="UGI20" s="925"/>
      <c r="UGJ20" s="925"/>
      <c r="UGK20" s="925"/>
      <c r="UGL20" s="925"/>
      <c r="UGM20" s="925"/>
      <c r="UGN20" s="925"/>
      <c r="UGO20" s="925"/>
      <c r="UGP20" s="925"/>
      <c r="UGQ20" s="925"/>
      <c r="UGR20" s="925"/>
      <c r="UGS20" s="925"/>
      <c r="UGT20" s="925"/>
      <c r="UGU20" s="925"/>
      <c r="UGV20" s="925"/>
      <c r="UGW20" s="924"/>
      <c r="UGX20" s="925"/>
      <c r="UGY20" s="925"/>
      <c r="UGZ20" s="925"/>
      <c r="UHA20" s="925"/>
      <c r="UHB20" s="925"/>
      <c r="UHC20" s="925"/>
      <c r="UHD20" s="925"/>
      <c r="UHE20" s="925"/>
      <c r="UHF20" s="925"/>
      <c r="UHG20" s="925"/>
      <c r="UHH20" s="925"/>
      <c r="UHI20" s="925"/>
      <c r="UHJ20" s="925"/>
      <c r="UHK20" s="925"/>
      <c r="UHL20" s="925"/>
      <c r="UHM20" s="924"/>
      <c r="UHN20" s="925"/>
      <c r="UHO20" s="925"/>
      <c r="UHP20" s="925"/>
      <c r="UHQ20" s="925"/>
      <c r="UHR20" s="925"/>
      <c r="UHS20" s="925"/>
      <c r="UHT20" s="925"/>
      <c r="UHU20" s="925"/>
      <c r="UHV20" s="925"/>
      <c r="UHW20" s="925"/>
      <c r="UHX20" s="925"/>
      <c r="UHY20" s="925"/>
      <c r="UHZ20" s="925"/>
      <c r="UIA20" s="925"/>
      <c r="UIB20" s="925"/>
      <c r="UIC20" s="924"/>
      <c r="UID20" s="925"/>
      <c r="UIE20" s="925"/>
      <c r="UIF20" s="925"/>
      <c r="UIG20" s="925"/>
      <c r="UIH20" s="925"/>
      <c r="UII20" s="925"/>
      <c r="UIJ20" s="925"/>
      <c r="UIK20" s="925"/>
      <c r="UIL20" s="925"/>
      <c r="UIM20" s="925"/>
      <c r="UIN20" s="925"/>
      <c r="UIO20" s="925"/>
      <c r="UIP20" s="925"/>
      <c r="UIQ20" s="925"/>
      <c r="UIR20" s="925"/>
      <c r="UIS20" s="924"/>
      <c r="UIT20" s="925"/>
      <c r="UIU20" s="925"/>
      <c r="UIV20" s="925"/>
      <c r="UIW20" s="925"/>
      <c r="UIX20" s="925"/>
      <c r="UIY20" s="925"/>
      <c r="UIZ20" s="925"/>
      <c r="UJA20" s="925"/>
      <c r="UJB20" s="925"/>
      <c r="UJC20" s="925"/>
      <c r="UJD20" s="925"/>
      <c r="UJE20" s="925"/>
      <c r="UJF20" s="925"/>
      <c r="UJG20" s="925"/>
      <c r="UJH20" s="925"/>
      <c r="UJI20" s="924"/>
      <c r="UJJ20" s="925"/>
      <c r="UJK20" s="925"/>
      <c r="UJL20" s="925"/>
      <c r="UJM20" s="925"/>
      <c r="UJN20" s="925"/>
      <c r="UJO20" s="925"/>
      <c r="UJP20" s="925"/>
      <c r="UJQ20" s="925"/>
      <c r="UJR20" s="925"/>
      <c r="UJS20" s="925"/>
      <c r="UJT20" s="925"/>
      <c r="UJU20" s="925"/>
      <c r="UJV20" s="925"/>
      <c r="UJW20" s="925"/>
      <c r="UJX20" s="925"/>
      <c r="UJY20" s="924"/>
      <c r="UJZ20" s="925"/>
      <c r="UKA20" s="925"/>
      <c r="UKB20" s="925"/>
      <c r="UKC20" s="925"/>
      <c r="UKD20" s="925"/>
      <c r="UKE20" s="925"/>
      <c r="UKF20" s="925"/>
      <c r="UKG20" s="925"/>
      <c r="UKH20" s="925"/>
      <c r="UKI20" s="925"/>
      <c r="UKJ20" s="925"/>
      <c r="UKK20" s="925"/>
      <c r="UKL20" s="925"/>
      <c r="UKM20" s="925"/>
      <c r="UKN20" s="925"/>
      <c r="UKO20" s="924"/>
      <c r="UKP20" s="925"/>
      <c r="UKQ20" s="925"/>
      <c r="UKR20" s="925"/>
      <c r="UKS20" s="925"/>
      <c r="UKT20" s="925"/>
      <c r="UKU20" s="925"/>
      <c r="UKV20" s="925"/>
      <c r="UKW20" s="925"/>
      <c r="UKX20" s="925"/>
      <c r="UKY20" s="925"/>
      <c r="UKZ20" s="925"/>
      <c r="ULA20" s="925"/>
      <c r="ULB20" s="925"/>
      <c r="ULC20" s="925"/>
      <c r="ULD20" s="925"/>
      <c r="ULE20" s="924"/>
      <c r="ULF20" s="925"/>
      <c r="ULG20" s="925"/>
      <c r="ULH20" s="925"/>
      <c r="ULI20" s="925"/>
      <c r="ULJ20" s="925"/>
      <c r="ULK20" s="925"/>
      <c r="ULL20" s="925"/>
      <c r="ULM20" s="925"/>
      <c r="ULN20" s="925"/>
      <c r="ULO20" s="925"/>
      <c r="ULP20" s="925"/>
      <c r="ULQ20" s="925"/>
      <c r="ULR20" s="925"/>
      <c r="ULS20" s="925"/>
      <c r="ULT20" s="925"/>
      <c r="ULU20" s="924"/>
      <c r="ULV20" s="925"/>
      <c r="ULW20" s="925"/>
      <c r="ULX20" s="925"/>
      <c r="ULY20" s="925"/>
      <c r="ULZ20" s="925"/>
      <c r="UMA20" s="925"/>
      <c r="UMB20" s="925"/>
      <c r="UMC20" s="925"/>
      <c r="UMD20" s="925"/>
      <c r="UME20" s="925"/>
      <c r="UMF20" s="925"/>
      <c r="UMG20" s="925"/>
      <c r="UMH20" s="925"/>
      <c r="UMI20" s="925"/>
      <c r="UMJ20" s="925"/>
      <c r="UMK20" s="924"/>
      <c r="UML20" s="925"/>
      <c r="UMM20" s="925"/>
      <c r="UMN20" s="925"/>
      <c r="UMO20" s="925"/>
      <c r="UMP20" s="925"/>
      <c r="UMQ20" s="925"/>
      <c r="UMR20" s="925"/>
      <c r="UMS20" s="925"/>
      <c r="UMT20" s="925"/>
      <c r="UMU20" s="925"/>
      <c r="UMV20" s="925"/>
      <c r="UMW20" s="925"/>
      <c r="UMX20" s="925"/>
      <c r="UMY20" s="925"/>
      <c r="UMZ20" s="925"/>
      <c r="UNA20" s="924"/>
      <c r="UNB20" s="925"/>
      <c r="UNC20" s="925"/>
      <c r="UND20" s="925"/>
      <c r="UNE20" s="925"/>
      <c r="UNF20" s="925"/>
      <c r="UNG20" s="925"/>
      <c r="UNH20" s="925"/>
      <c r="UNI20" s="925"/>
      <c r="UNJ20" s="925"/>
      <c r="UNK20" s="925"/>
      <c r="UNL20" s="925"/>
      <c r="UNM20" s="925"/>
      <c r="UNN20" s="925"/>
      <c r="UNO20" s="925"/>
      <c r="UNP20" s="925"/>
      <c r="UNQ20" s="924"/>
      <c r="UNR20" s="925"/>
      <c r="UNS20" s="925"/>
      <c r="UNT20" s="925"/>
      <c r="UNU20" s="925"/>
      <c r="UNV20" s="925"/>
      <c r="UNW20" s="925"/>
      <c r="UNX20" s="925"/>
      <c r="UNY20" s="925"/>
      <c r="UNZ20" s="925"/>
      <c r="UOA20" s="925"/>
      <c r="UOB20" s="925"/>
      <c r="UOC20" s="925"/>
      <c r="UOD20" s="925"/>
      <c r="UOE20" s="925"/>
      <c r="UOF20" s="925"/>
      <c r="UOG20" s="924"/>
      <c r="UOH20" s="925"/>
      <c r="UOI20" s="925"/>
      <c r="UOJ20" s="925"/>
      <c r="UOK20" s="925"/>
      <c r="UOL20" s="925"/>
      <c r="UOM20" s="925"/>
      <c r="UON20" s="925"/>
      <c r="UOO20" s="925"/>
      <c r="UOP20" s="925"/>
      <c r="UOQ20" s="925"/>
      <c r="UOR20" s="925"/>
      <c r="UOS20" s="925"/>
      <c r="UOT20" s="925"/>
      <c r="UOU20" s="925"/>
      <c r="UOV20" s="925"/>
      <c r="UOW20" s="924"/>
      <c r="UOX20" s="925"/>
      <c r="UOY20" s="925"/>
      <c r="UOZ20" s="925"/>
      <c r="UPA20" s="925"/>
      <c r="UPB20" s="925"/>
      <c r="UPC20" s="925"/>
      <c r="UPD20" s="925"/>
      <c r="UPE20" s="925"/>
      <c r="UPF20" s="925"/>
      <c r="UPG20" s="925"/>
      <c r="UPH20" s="925"/>
      <c r="UPI20" s="925"/>
      <c r="UPJ20" s="925"/>
      <c r="UPK20" s="925"/>
      <c r="UPL20" s="925"/>
      <c r="UPM20" s="924"/>
      <c r="UPN20" s="925"/>
      <c r="UPO20" s="925"/>
      <c r="UPP20" s="925"/>
      <c r="UPQ20" s="925"/>
      <c r="UPR20" s="925"/>
      <c r="UPS20" s="925"/>
      <c r="UPT20" s="925"/>
      <c r="UPU20" s="925"/>
      <c r="UPV20" s="925"/>
      <c r="UPW20" s="925"/>
      <c r="UPX20" s="925"/>
      <c r="UPY20" s="925"/>
      <c r="UPZ20" s="925"/>
      <c r="UQA20" s="925"/>
      <c r="UQB20" s="925"/>
      <c r="UQC20" s="924"/>
      <c r="UQD20" s="925"/>
      <c r="UQE20" s="925"/>
      <c r="UQF20" s="925"/>
      <c r="UQG20" s="925"/>
      <c r="UQH20" s="925"/>
      <c r="UQI20" s="925"/>
      <c r="UQJ20" s="925"/>
      <c r="UQK20" s="925"/>
      <c r="UQL20" s="925"/>
      <c r="UQM20" s="925"/>
      <c r="UQN20" s="925"/>
      <c r="UQO20" s="925"/>
      <c r="UQP20" s="925"/>
      <c r="UQQ20" s="925"/>
      <c r="UQR20" s="925"/>
      <c r="UQS20" s="924"/>
      <c r="UQT20" s="925"/>
      <c r="UQU20" s="925"/>
      <c r="UQV20" s="925"/>
      <c r="UQW20" s="925"/>
      <c r="UQX20" s="925"/>
      <c r="UQY20" s="925"/>
      <c r="UQZ20" s="925"/>
      <c r="URA20" s="925"/>
      <c r="URB20" s="925"/>
      <c r="URC20" s="925"/>
      <c r="URD20" s="925"/>
      <c r="URE20" s="925"/>
      <c r="URF20" s="925"/>
      <c r="URG20" s="925"/>
      <c r="URH20" s="925"/>
      <c r="URI20" s="924"/>
      <c r="URJ20" s="925"/>
      <c r="URK20" s="925"/>
      <c r="URL20" s="925"/>
      <c r="URM20" s="925"/>
      <c r="URN20" s="925"/>
      <c r="URO20" s="925"/>
      <c r="URP20" s="925"/>
      <c r="URQ20" s="925"/>
      <c r="URR20" s="925"/>
      <c r="URS20" s="925"/>
      <c r="URT20" s="925"/>
      <c r="URU20" s="925"/>
      <c r="URV20" s="925"/>
      <c r="URW20" s="925"/>
      <c r="URX20" s="925"/>
      <c r="URY20" s="924"/>
      <c r="URZ20" s="925"/>
      <c r="USA20" s="925"/>
      <c r="USB20" s="925"/>
      <c r="USC20" s="925"/>
      <c r="USD20" s="925"/>
      <c r="USE20" s="925"/>
      <c r="USF20" s="925"/>
      <c r="USG20" s="925"/>
      <c r="USH20" s="925"/>
      <c r="USI20" s="925"/>
      <c r="USJ20" s="925"/>
      <c r="USK20" s="925"/>
      <c r="USL20" s="925"/>
      <c r="USM20" s="925"/>
      <c r="USN20" s="925"/>
      <c r="USO20" s="924"/>
      <c r="USP20" s="925"/>
      <c r="USQ20" s="925"/>
      <c r="USR20" s="925"/>
      <c r="USS20" s="925"/>
      <c r="UST20" s="925"/>
      <c r="USU20" s="925"/>
      <c r="USV20" s="925"/>
      <c r="USW20" s="925"/>
      <c r="USX20" s="925"/>
      <c r="USY20" s="925"/>
      <c r="USZ20" s="925"/>
      <c r="UTA20" s="925"/>
      <c r="UTB20" s="925"/>
      <c r="UTC20" s="925"/>
      <c r="UTD20" s="925"/>
      <c r="UTE20" s="924"/>
      <c r="UTF20" s="925"/>
      <c r="UTG20" s="925"/>
      <c r="UTH20" s="925"/>
      <c r="UTI20" s="925"/>
      <c r="UTJ20" s="925"/>
      <c r="UTK20" s="925"/>
      <c r="UTL20" s="925"/>
      <c r="UTM20" s="925"/>
      <c r="UTN20" s="925"/>
      <c r="UTO20" s="925"/>
      <c r="UTP20" s="925"/>
      <c r="UTQ20" s="925"/>
      <c r="UTR20" s="925"/>
      <c r="UTS20" s="925"/>
      <c r="UTT20" s="925"/>
      <c r="UTU20" s="924"/>
      <c r="UTV20" s="925"/>
      <c r="UTW20" s="925"/>
      <c r="UTX20" s="925"/>
      <c r="UTY20" s="925"/>
      <c r="UTZ20" s="925"/>
      <c r="UUA20" s="925"/>
      <c r="UUB20" s="925"/>
      <c r="UUC20" s="925"/>
      <c r="UUD20" s="925"/>
      <c r="UUE20" s="925"/>
      <c r="UUF20" s="925"/>
      <c r="UUG20" s="925"/>
      <c r="UUH20" s="925"/>
      <c r="UUI20" s="925"/>
      <c r="UUJ20" s="925"/>
      <c r="UUK20" s="924"/>
      <c r="UUL20" s="925"/>
      <c r="UUM20" s="925"/>
      <c r="UUN20" s="925"/>
      <c r="UUO20" s="925"/>
      <c r="UUP20" s="925"/>
      <c r="UUQ20" s="925"/>
      <c r="UUR20" s="925"/>
      <c r="UUS20" s="925"/>
      <c r="UUT20" s="925"/>
      <c r="UUU20" s="925"/>
      <c r="UUV20" s="925"/>
      <c r="UUW20" s="925"/>
      <c r="UUX20" s="925"/>
      <c r="UUY20" s="925"/>
      <c r="UUZ20" s="925"/>
      <c r="UVA20" s="924"/>
      <c r="UVB20" s="925"/>
      <c r="UVC20" s="925"/>
      <c r="UVD20" s="925"/>
      <c r="UVE20" s="925"/>
      <c r="UVF20" s="925"/>
      <c r="UVG20" s="925"/>
      <c r="UVH20" s="925"/>
      <c r="UVI20" s="925"/>
      <c r="UVJ20" s="925"/>
      <c r="UVK20" s="925"/>
      <c r="UVL20" s="925"/>
      <c r="UVM20" s="925"/>
      <c r="UVN20" s="925"/>
      <c r="UVO20" s="925"/>
      <c r="UVP20" s="925"/>
      <c r="UVQ20" s="924"/>
      <c r="UVR20" s="925"/>
      <c r="UVS20" s="925"/>
      <c r="UVT20" s="925"/>
      <c r="UVU20" s="925"/>
      <c r="UVV20" s="925"/>
      <c r="UVW20" s="925"/>
      <c r="UVX20" s="925"/>
      <c r="UVY20" s="925"/>
      <c r="UVZ20" s="925"/>
      <c r="UWA20" s="925"/>
      <c r="UWB20" s="925"/>
      <c r="UWC20" s="925"/>
      <c r="UWD20" s="925"/>
      <c r="UWE20" s="925"/>
      <c r="UWF20" s="925"/>
      <c r="UWG20" s="924"/>
      <c r="UWH20" s="925"/>
      <c r="UWI20" s="925"/>
      <c r="UWJ20" s="925"/>
      <c r="UWK20" s="925"/>
      <c r="UWL20" s="925"/>
      <c r="UWM20" s="925"/>
      <c r="UWN20" s="925"/>
      <c r="UWO20" s="925"/>
      <c r="UWP20" s="925"/>
      <c r="UWQ20" s="925"/>
      <c r="UWR20" s="925"/>
      <c r="UWS20" s="925"/>
      <c r="UWT20" s="925"/>
      <c r="UWU20" s="925"/>
      <c r="UWV20" s="925"/>
      <c r="UWW20" s="924"/>
      <c r="UWX20" s="925"/>
      <c r="UWY20" s="925"/>
      <c r="UWZ20" s="925"/>
      <c r="UXA20" s="925"/>
      <c r="UXB20" s="925"/>
      <c r="UXC20" s="925"/>
      <c r="UXD20" s="925"/>
      <c r="UXE20" s="925"/>
      <c r="UXF20" s="925"/>
      <c r="UXG20" s="925"/>
      <c r="UXH20" s="925"/>
      <c r="UXI20" s="925"/>
      <c r="UXJ20" s="925"/>
      <c r="UXK20" s="925"/>
      <c r="UXL20" s="925"/>
      <c r="UXM20" s="924"/>
      <c r="UXN20" s="925"/>
      <c r="UXO20" s="925"/>
      <c r="UXP20" s="925"/>
      <c r="UXQ20" s="925"/>
      <c r="UXR20" s="925"/>
      <c r="UXS20" s="925"/>
      <c r="UXT20" s="925"/>
      <c r="UXU20" s="925"/>
      <c r="UXV20" s="925"/>
      <c r="UXW20" s="925"/>
      <c r="UXX20" s="925"/>
      <c r="UXY20" s="925"/>
      <c r="UXZ20" s="925"/>
      <c r="UYA20" s="925"/>
      <c r="UYB20" s="925"/>
      <c r="UYC20" s="924"/>
      <c r="UYD20" s="925"/>
      <c r="UYE20" s="925"/>
      <c r="UYF20" s="925"/>
      <c r="UYG20" s="925"/>
      <c r="UYH20" s="925"/>
      <c r="UYI20" s="925"/>
      <c r="UYJ20" s="925"/>
      <c r="UYK20" s="925"/>
      <c r="UYL20" s="925"/>
      <c r="UYM20" s="925"/>
      <c r="UYN20" s="925"/>
      <c r="UYO20" s="925"/>
      <c r="UYP20" s="925"/>
      <c r="UYQ20" s="925"/>
      <c r="UYR20" s="925"/>
      <c r="UYS20" s="924"/>
      <c r="UYT20" s="925"/>
      <c r="UYU20" s="925"/>
      <c r="UYV20" s="925"/>
      <c r="UYW20" s="925"/>
      <c r="UYX20" s="925"/>
      <c r="UYY20" s="925"/>
      <c r="UYZ20" s="925"/>
      <c r="UZA20" s="925"/>
      <c r="UZB20" s="925"/>
      <c r="UZC20" s="925"/>
      <c r="UZD20" s="925"/>
      <c r="UZE20" s="925"/>
      <c r="UZF20" s="925"/>
      <c r="UZG20" s="925"/>
      <c r="UZH20" s="925"/>
      <c r="UZI20" s="924"/>
      <c r="UZJ20" s="925"/>
      <c r="UZK20" s="925"/>
      <c r="UZL20" s="925"/>
      <c r="UZM20" s="925"/>
      <c r="UZN20" s="925"/>
      <c r="UZO20" s="925"/>
      <c r="UZP20" s="925"/>
      <c r="UZQ20" s="925"/>
      <c r="UZR20" s="925"/>
      <c r="UZS20" s="925"/>
      <c r="UZT20" s="925"/>
      <c r="UZU20" s="925"/>
      <c r="UZV20" s="925"/>
      <c r="UZW20" s="925"/>
      <c r="UZX20" s="925"/>
      <c r="UZY20" s="924"/>
      <c r="UZZ20" s="925"/>
      <c r="VAA20" s="925"/>
      <c r="VAB20" s="925"/>
      <c r="VAC20" s="925"/>
      <c r="VAD20" s="925"/>
      <c r="VAE20" s="925"/>
      <c r="VAF20" s="925"/>
      <c r="VAG20" s="925"/>
      <c r="VAH20" s="925"/>
      <c r="VAI20" s="925"/>
      <c r="VAJ20" s="925"/>
      <c r="VAK20" s="925"/>
      <c r="VAL20" s="925"/>
      <c r="VAM20" s="925"/>
      <c r="VAN20" s="925"/>
      <c r="VAO20" s="924"/>
      <c r="VAP20" s="925"/>
      <c r="VAQ20" s="925"/>
      <c r="VAR20" s="925"/>
      <c r="VAS20" s="925"/>
      <c r="VAT20" s="925"/>
      <c r="VAU20" s="925"/>
      <c r="VAV20" s="925"/>
      <c r="VAW20" s="925"/>
      <c r="VAX20" s="925"/>
      <c r="VAY20" s="925"/>
      <c r="VAZ20" s="925"/>
      <c r="VBA20" s="925"/>
      <c r="VBB20" s="925"/>
      <c r="VBC20" s="925"/>
      <c r="VBD20" s="925"/>
      <c r="VBE20" s="924"/>
      <c r="VBF20" s="925"/>
      <c r="VBG20" s="925"/>
      <c r="VBH20" s="925"/>
      <c r="VBI20" s="925"/>
      <c r="VBJ20" s="925"/>
      <c r="VBK20" s="925"/>
      <c r="VBL20" s="925"/>
      <c r="VBM20" s="925"/>
      <c r="VBN20" s="925"/>
      <c r="VBO20" s="925"/>
      <c r="VBP20" s="925"/>
      <c r="VBQ20" s="925"/>
      <c r="VBR20" s="925"/>
      <c r="VBS20" s="925"/>
      <c r="VBT20" s="925"/>
      <c r="VBU20" s="924"/>
      <c r="VBV20" s="925"/>
      <c r="VBW20" s="925"/>
      <c r="VBX20" s="925"/>
      <c r="VBY20" s="925"/>
      <c r="VBZ20" s="925"/>
      <c r="VCA20" s="925"/>
      <c r="VCB20" s="925"/>
      <c r="VCC20" s="925"/>
      <c r="VCD20" s="925"/>
      <c r="VCE20" s="925"/>
      <c r="VCF20" s="925"/>
      <c r="VCG20" s="925"/>
      <c r="VCH20" s="925"/>
      <c r="VCI20" s="925"/>
      <c r="VCJ20" s="925"/>
      <c r="VCK20" s="924"/>
      <c r="VCL20" s="925"/>
      <c r="VCM20" s="925"/>
      <c r="VCN20" s="925"/>
      <c r="VCO20" s="925"/>
      <c r="VCP20" s="925"/>
      <c r="VCQ20" s="925"/>
      <c r="VCR20" s="925"/>
      <c r="VCS20" s="925"/>
      <c r="VCT20" s="925"/>
      <c r="VCU20" s="925"/>
      <c r="VCV20" s="925"/>
      <c r="VCW20" s="925"/>
      <c r="VCX20" s="925"/>
      <c r="VCY20" s="925"/>
      <c r="VCZ20" s="925"/>
      <c r="VDA20" s="924"/>
      <c r="VDB20" s="925"/>
      <c r="VDC20" s="925"/>
      <c r="VDD20" s="925"/>
      <c r="VDE20" s="925"/>
      <c r="VDF20" s="925"/>
      <c r="VDG20" s="925"/>
      <c r="VDH20" s="925"/>
      <c r="VDI20" s="925"/>
      <c r="VDJ20" s="925"/>
      <c r="VDK20" s="925"/>
      <c r="VDL20" s="925"/>
      <c r="VDM20" s="925"/>
      <c r="VDN20" s="925"/>
      <c r="VDO20" s="925"/>
      <c r="VDP20" s="925"/>
      <c r="VDQ20" s="924"/>
      <c r="VDR20" s="925"/>
      <c r="VDS20" s="925"/>
      <c r="VDT20" s="925"/>
      <c r="VDU20" s="925"/>
      <c r="VDV20" s="925"/>
      <c r="VDW20" s="925"/>
      <c r="VDX20" s="925"/>
      <c r="VDY20" s="925"/>
      <c r="VDZ20" s="925"/>
      <c r="VEA20" s="925"/>
      <c r="VEB20" s="925"/>
      <c r="VEC20" s="925"/>
      <c r="VED20" s="925"/>
      <c r="VEE20" s="925"/>
      <c r="VEF20" s="925"/>
      <c r="VEG20" s="924"/>
      <c r="VEH20" s="925"/>
      <c r="VEI20" s="925"/>
      <c r="VEJ20" s="925"/>
      <c r="VEK20" s="925"/>
      <c r="VEL20" s="925"/>
      <c r="VEM20" s="925"/>
      <c r="VEN20" s="925"/>
      <c r="VEO20" s="925"/>
      <c r="VEP20" s="925"/>
      <c r="VEQ20" s="925"/>
      <c r="VER20" s="925"/>
      <c r="VES20" s="925"/>
      <c r="VET20" s="925"/>
      <c r="VEU20" s="925"/>
      <c r="VEV20" s="925"/>
      <c r="VEW20" s="924"/>
      <c r="VEX20" s="925"/>
      <c r="VEY20" s="925"/>
      <c r="VEZ20" s="925"/>
      <c r="VFA20" s="925"/>
      <c r="VFB20" s="925"/>
      <c r="VFC20" s="925"/>
      <c r="VFD20" s="925"/>
      <c r="VFE20" s="925"/>
      <c r="VFF20" s="925"/>
      <c r="VFG20" s="925"/>
      <c r="VFH20" s="925"/>
      <c r="VFI20" s="925"/>
      <c r="VFJ20" s="925"/>
      <c r="VFK20" s="925"/>
      <c r="VFL20" s="925"/>
      <c r="VFM20" s="924"/>
      <c r="VFN20" s="925"/>
      <c r="VFO20" s="925"/>
      <c r="VFP20" s="925"/>
      <c r="VFQ20" s="925"/>
      <c r="VFR20" s="925"/>
      <c r="VFS20" s="925"/>
      <c r="VFT20" s="925"/>
      <c r="VFU20" s="925"/>
      <c r="VFV20" s="925"/>
      <c r="VFW20" s="925"/>
      <c r="VFX20" s="925"/>
      <c r="VFY20" s="925"/>
      <c r="VFZ20" s="925"/>
      <c r="VGA20" s="925"/>
      <c r="VGB20" s="925"/>
      <c r="VGC20" s="924"/>
      <c r="VGD20" s="925"/>
      <c r="VGE20" s="925"/>
      <c r="VGF20" s="925"/>
      <c r="VGG20" s="925"/>
      <c r="VGH20" s="925"/>
      <c r="VGI20" s="925"/>
      <c r="VGJ20" s="925"/>
      <c r="VGK20" s="925"/>
      <c r="VGL20" s="925"/>
      <c r="VGM20" s="925"/>
      <c r="VGN20" s="925"/>
      <c r="VGO20" s="925"/>
      <c r="VGP20" s="925"/>
      <c r="VGQ20" s="925"/>
      <c r="VGR20" s="925"/>
      <c r="VGS20" s="924"/>
      <c r="VGT20" s="925"/>
      <c r="VGU20" s="925"/>
      <c r="VGV20" s="925"/>
      <c r="VGW20" s="925"/>
      <c r="VGX20" s="925"/>
      <c r="VGY20" s="925"/>
      <c r="VGZ20" s="925"/>
      <c r="VHA20" s="925"/>
      <c r="VHB20" s="925"/>
      <c r="VHC20" s="925"/>
      <c r="VHD20" s="925"/>
      <c r="VHE20" s="925"/>
      <c r="VHF20" s="925"/>
      <c r="VHG20" s="925"/>
      <c r="VHH20" s="925"/>
      <c r="VHI20" s="924"/>
      <c r="VHJ20" s="925"/>
      <c r="VHK20" s="925"/>
      <c r="VHL20" s="925"/>
      <c r="VHM20" s="925"/>
      <c r="VHN20" s="925"/>
      <c r="VHO20" s="925"/>
      <c r="VHP20" s="925"/>
      <c r="VHQ20" s="925"/>
      <c r="VHR20" s="925"/>
      <c r="VHS20" s="925"/>
      <c r="VHT20" s="925"/>
      <c r="VHU20" s="925"/>
      <c r="VHV20" s="925"/>
      <c r="VHW20" s="925"/>
      <c r="VHX20" s="925"/>
      <c r="VHY20" s="924"/>
      <c r="VHZ20" s="925"/>
      <c r="VIA20" s="925"/>
      <c r="VIB20" s="925"/>
      <c r="VIC20" s="925"/>
      <c r="VID20" s="925"/>
      <c r="VIE20" s="925"/>
      <c r="VIF20" s="925"/>
      <c r="VIG20" s="925"/>
      <c r="VIH20" s="925"/>
      <c r="VII20" s="925"/>
      <c r="VIJ20" s="925"/>
      <c r="VIK20" s="925"/>
      <c r="VIL20" s="925"/>
      <c r="VIM20" s="925"/>
      <c r="VIN20" s="925"/>
      <c r="VIO20" s="924"/>
      <c r="VIP20" s="925"/>
      <c r="VIQ20" s="925"/>
      <c r="VIR20" s="925"/>
      <c r="VIS20" s="925"/>
      <c r="VIT20" s="925"/>
      <c r="VIU20" s="925"/>
      <c r="VIV20" s="925"/>
      <c r="VIW20" s="925"/>
      <c r="VIX20" s="925"/>
      <c r="VIY20" s="925"/>
      <c r="VIZ20" s="925"/>
      <c r="VJA20" s="925"/>
      <c r="VJB20" s="925"/>
      <c r="VJC20" s="925"/>
      <c r="VJD20" s="925"/>
      <c r="VJE20" s="924"/>
      <c r="VJF20" s="925"/>
      <c r="VJG20" s="925"/>
      <c r="VJH20" s="925"/>
      <c r="VJI20" s="925"/>
      <c r="VJJ20" s="925"/>
      <c r="VJK20" s="925"/>
      <c r="VJL20" s="925"/>
      <c r="VJM20" s="925"/>
      <c r="VJN20" s="925"/>
      <c r="VJO20" s="925"/>
      <c r="VJP20" s="925"/>
      <c r="VJQ20" s="925"/>
      <c r="VJR20" s="925"/>
      <c r="VJS20" s="925"/>
      <c r="VJT20" s="925"/>
      <c r="VJU20" s="924"/>
      <c r="VJV20" s="925"/>
      <c r="VJW20" s="925"/>
      <c r="VJX20" s="925"/>
      <c r="VJY20" s="925"/>
      <c r="VJZ20" s="925"/>
      <c r="VKA20" s="925"/>
      <c r="VKB20" s="925"/>
      <c r="VKC20" s="925"/>
      <c r="VKD20" s="925"/>
      <c r="VKE20" s="925"/>
      <c r="VKF20" s="925"/>
      <c r="VKG20" s="925"/>
      <c r="VKH20" s="925"/>
      <c r="VKI20" s="925"/>
      <c r="VKJ20" s="925"/>
      <c r="VKK20" s="924"/>
      <c r="VKL20" s="925"/>
      <c r="VKM20" s="925"/>
      <c r="VKN20" s="925"/>
      <c r="VKO20" s="925"/>
      <c r="VKP20" s="925"/>
      <c r="VKQ20" s="925"/>
      <c r="VKR20" s="925"/>
      <c r="VKS20" s="925"/>
      <c r="VKT20" s="925"/>
      <c r="VKU20" s="925"/>
      <c r="VKV20" s="925"/>
      <c r="VKW20" s="925"/>
      <c r="VKX20" s="925"/>
      <c r="VKY20" s="925"/>
      <c r="VKZ20" s="925"/>
      <c r="VLA20" s="924"/>
      <c r="VLB20" s="925"/>
      <c r="VLC20" s="925"/>
      <c r="VLD20" s="925"/>
      <c r="VLE20" s="925"/>
      <c r="VLF20" s="925"/>
      <c r="VLG20" s="925"/>
      <c r="VLH20" s="925"/>
      <c r="VLI20" s="925"/>
      <c r="VLJ20" s="925"/>
      <c r="VLK20" s="925"/>
      <c r="VLL20" s="925"/>
      <c r="VLM20" s="925"/>
      <c r="VLN20" s="925"/>
      <c r="VLO20" s="925"/>
      <c r="VLP20" s="925"/>
      <c r="VLQ20" s="924"/>
      <c r="VLR20" s="925"/>
      <c r="VLS20" s="925"/>
      <c r="VLT20" s="925"/>
      <c r="VLU20" s="925"/>
      <c r="VLV20" s="925"/>
      <c r="VLW20" s="925"/>
      <c r="VLX20" s="925"/>
      <c r="VLY20" s="925"/>
      <c r="VLZ20" s="925"/>
      <c r="VMA20" s="925"/>
      <c r="VMB20" s="925"/>
      <c r="VMC20" s="925"/>
      <c r="VMD20" s="925"/>
      <c r="VME20" s="925"/>
      <c r="VMF20" s="925"/>
      <c r="VMG20" s="924"/>
      <c r="VMH20" s="925"/>
      <c r="VMI20" s="925"/>
      <c r="VMJ20" s="925"/>
      <c r="VMK20" s="925"/>
      <c r="VML20" s="925"/>
      <c r="VMM20" s="925"/>
      <c r="VMN20" s="925"/>
      <c r="VMO20" s="925"/>
      <c r="VMP20" s="925"/>
      <c r="VMQ20" s="925"/>
      <c r="VMR20" s="925"/>
      <c r="VMS20" s="925"/>
      <c r="VMT20" s="925"/>
      <c r="VMU20" s="925"/>
      <c r="VMV20" s="925"/>
      <c r="VMW20" s="924"/>
      <c r="VMX20" s="925"/>
      <c r="VMY20" s="925"/>
      <c r="VMZ20" s="925"/>
      <c r="VNA20" s="925"/>
      <c r="VNB20" s="925"/>
      <c r="VNC20" s="925"/>
      <c r="VND20" s="925"/>
      <c r="VNE20" s="925"/>
      <c r="VNF20" s="925"/>
      <c r="VNG20" s="925"/>
      <c r="VNH20" s="925"/>
      <c r="VNI20" s="925"/>
      <c r="VNJ20" s="925"/>
      <c r="VNK20" s="925"/>
      <c r="VNL20" s="925"/>
      <c r="VNM20" s="924"/>
      <c r="VNN20" s="925"/>
      <c r="VNO20" s="925"/>
      <c r="VNP20" s="925"/>
      <c r="VNQ20" s="925"/>
      <c r="VNR20" s="925"/>
      <c r="VNS20" s="925"/>
      <c r="VNT20" s="925"/>
      <c r="VNU20" s="925"/>
      <c r="VNV20" s="925"/>
      <c r="VNW20" s="925"/>
      <c r="VNX20" s="925"/>
      <c r="VNY20" s="925"/>
      <c r="VNZ20" s="925"/>
      <c r="VOA20" s="925"/>
      <c r="VOB20" s="925"/>
      <c r="VOC20" s="924"/>
      <c r="VOD20" s="925"/>
      <c r="VOE20" s="925"/>
      <c r="VOF20" s="925"/>
      <c r="VOG20" s="925"/>
      <c r="VOH20" s="925"/>
      <c r="VOI20" s="925"/>
      <c r="VOJ20" s="925"/>
      <c r="VOK20" s="925"/>
      <c r="VOL20" s="925"/>
      <c r="VOM20" s="925"/>
      <c r="VON20" s="925"/>
      <c r="VOO20" s="925"/>
      <c r="VOP20" s="925"/>
      <c r="VOQ20" s="925"/>
      <c r="VOR20" s="925"/>
      <c r="VOS20" s="924"/>
      <c r="VOT20" s="925"/>
      <c r="VOU20" s="925"/>
      <c r="VOV20" s="925"/>
      <c r="VOW20" s="925"/>
      <c r="VOX20" s="925"/>
      <c r="VOY20" s="925"/>
      <c r="VOZ20" s="925"/>
      <c r="VPA20" s="925"/>
      <c r="VPB20" s="925"/>
      <c r="VPC20" s="925"/>
      <c r="VPD20" s="925"/>
      <c r="VPE20" s="925"/>
      <c r="VPF20" s="925"/>
      <c r="VPG20" s="925"/>
      <c r="VPH20" s="925"/>
      <c r="VPI20" s="924"/>
      <c r="VPJ20" s="925"/>
      <c r="VPK20" s="925"/>
      <c r="VPL20" s="925"/>
      <c r="VPM20" s="925"/>
      <c r="VPN20" s="925"/>
      <c r="VPO20" s="925"/>
      <c r="VPP20" s="925"/>
      <c r="VPQ20" s="925"/>
      <c r="VPR20" s="925"/>
      <c r="VPS20" s="925"/>
      <c r="VPT20" s="925"/>
      <c r="VPU20" s="925"/>
      <c r="VPV20" s="925"/>
      <c r="VPW20" s="925"/>
      <c r="VPX20" s="925"/>
      <c r="VPY20" s="924"/>
      <c r="VPZ20" s="925"/>
      <c r="VQA20" s="925"/>
      <c r="VQB20" s="925"/>
      <c r="VQC20" s="925"/>
      <c r="VQD20" s="925"/>
      <c r="VQE20" s="925"/>
      <c r="VQF20" s="925"/>
      <c r="VQG20" s="925"/>
      <c r="VQH20" s="925"/>
      <c r="VQI20" s="925"/>
      <c r="VQJ20" s="925"/>
      <c r="VQK20" s="925"/>
      <c r="VQL20" s="925"/>
      <c r="VQM20" s="925"/>
      <c r="VQN20" s="925"/>
      <c r="VQO20" s="924"/>
      <c r="VQP20" s="925"/>
      <c r="VQQ20" s="925"/>
      <c r="VQR20" s="925"/>
      <c r="VQS20" s="925"/>
      <c r="VQT20" s="925"/>
      <c r="VQU20" s="925"/>
      <c r="VQV20" s="925"/>
      <c r="VQW20" s="925"/>
      <c r="VQX20" s="925"/>
      <c r="VQY20" s="925"/>
      <c r="VQZ20" s="925"/>
      <c r="VRA20" s="925"/>
      <c r="VRB20" s="925"/>
      <c r="VRC20" s="925"/>
      <c r="VRD20" s="925"/>
      <c r="VRE20" s="924"/>
      <c r="VRF20" s="925"/>
      <c r="VRG20" s="925"/>
      <c r="VRH20" s="925"/>
      <c r="VRI20" s="925"/>
      <c r="VRJ20" s="925"/>
      <c r="VRK20" s="925"/>
      <c r="VRL20" s="925"/>
      <c r="VRM20" s="925"/>
      <c r="VRN20" s="925"/>
      <c r="VRO20" s="925"/>
      <c r="VRP20" s="925"/>
      <c r="VRQ20" s="925"/>
      <c r="VRR20" s="925"/>
      <c r="VRS20" s="925"/>
      <c r="VRT20" s="925"/>
      <c r="VRU20" s="924"/>
      <c r="VRV20" s="925"/>
      <c r="VRW20" s="925"/>
      <c r="VRX20" s="925"/>
      <c r="VRY20" s="925"/>
      <c r="VRZ20" s="925"/>
      <c r="VSA20" s="925"/>
      <c r="VSB20" s="925"/>
      <c r="VSC20" s="925"/>
      <c r="VSD20" s="925"/>
      <c r="VSE20" s="925"/>
      <c r="VSF20" s="925"/>
      <c r="VSG20" s="925"/>
      <c r="VSH20" s="925"/>
      <c r="VSI20" s="925"/>
      <c r="VSJ20" s="925"/>
      <c r="VSK20" s="924"/>
      <c r="VSL20" s="925"/>
      <c r="VSM20" s="925"/>
      <c r="VSN20" s="925"/>
      <c r="VSO20" s="925"/>
      <c r="VSP20" s="925"/>
      <c r="VSQ20" s="925"/>
      <c r="VSR20" s="925"/>
      <c r="VSS20" s="925"/>
      <c r="VST20" s="925"/>
      <c r="VSU20" s="925"/>
      <c r="VSV20" s="925"/>
      <c r="VSW20" s="925"/>
      <c r="VSX20" s="925"/>
      <c r="VSY20" s="925"/>
      <c r="VSZ20" s="925"/>
      <c r="VTA20" s="924"/>
      <c r="VTB20" s="925"/>
      <c r="VTC20" s="925"/>
      <c r="VTD20" s="925"/>
      <c r="VTE20" s="925"/>
      <c r="VTF20" s="925"/>
      <c r="VTG20" s="925"/>
      <c r="VTH20" s="925"/>
      <c r="VTI20" s="925"/>
      <c r="VTJ20" s="925"/>
      <c r="VTK20" s="925"/>
      <c r="VTL20" s="925"/>
      <c r="VTM20" s="925"/>
      <c r="VTN20" s="925"/>
      <c r="VTO20" s="925"/>
      <c r="VTP20" s="925"/>
      <c r="VTQ20" s="924"/>
      <c r="VTR20" s="925"/>
      <c r="VTS20" s="925"/>
      <c r="VTT20" s="925"/>
      <c r="VTU20" s="925"/>
      <c r="VTV20" s="925"/>
      <c r="VTW20" s="925"/>
      <c r="VTX20" s="925"/>
      <c r="VTY20" s="925"/>
      <c r="VTZ20" s="925"/>
      <c r="VUA20" s="925"/>
      <c r="VUB20" s="925"/>
      <c r="VUC20" s="925"/>
      <c r="VUD20" s="925"/>
      <c r="VUE20" s="925"/>
      <c r="VUF20" s="925"/>
      <c r="VUG20" s="924"/>
      <c r="VUH20" s="925"/>
      <c r="VUI20" s="925"/>
      <c r="VUJ20" s="925"/>
      <c r="VUK20" s="925"/>
      <c r="VUL20" s="925"/>
      <c r="VUM20" s="925"/>
      <c r="VUN20" s="925"/>
      <c r="VUO20" s="925"/>
      <c r="VUP20" s="925"/>
      <c r="VUQ20" s="925"/>
      <c r="VUR20" s="925"/>
      <c r="VUS20" s="925"/>
      <c r="VUT20" s="925"/>
      <c r="VUU20" s="925"/>
      <c r="VUV20" s="925"/>
      <c r="VUW20" s="924"/>
      <c r="VUX20" s="925"/>
      <c r="VUY20" s="925"/>
      <c r="VUZ20" s="925"/>
      <c r="VVA20" s="925"/>
      <c r="VVB20" s="925"/>
      <c r="VVC20" s="925"/>
      <c r="VVD20" s="925"/>
      <c r="VVE20" s="925"/>
      <c r="VVF20" s="925"/>
      <c r="VVG20" s="925"/>
      <c r="VVH20" s="925"/>
      <c r="VVI20" s="925"/>
      <c r="VVJ20" s="925"/>
      <c r="VVK20" s="925"/>
      <c r="VVL20" s="925"/>
      <c r="VVM20" s="924"/>
      <c r="VVN20" s="925"/>
      <c r="VVO20" s="925"/>
      <c r="VVP20" s="925"/>
      <c r="VVQ20" s="925"/>
      <c r="VVR20" s="925"/>
      <c r="VVS20" s="925"/>
      <c r="VVT20" s="925"/>
      <c r="VVU20" s="925"/>
      <c r="VVV20" s="925"/>
      <c r="VVW20" s="925"/>
      <c r="VVX20" s="925"/>
      <c r="VVY20" s="925"/>
      <c r="VVZ20" s="925"/>
      <c r="VWA20" s="925"/>
      <c r="VWB20" s="925"/>
      <c r="VWC20" s="924"/>
      <c r="VWD20" s="925"/>
      <c r="VWE20" s="925"/>
      <c r="VWF20" s="925"/>
      <c r="VWG20" s="925"/>
      <c r="VWH20" s="925"/>
      <c r="VWI20" s="925"/>
      <c r="VWJ20" s="925"/>
      <c r="VWK20" s="925"/>
      <c r="VWL20" s="925"/>
      <c r="VWM20" s="925"/>
      <c r="VWN20" s="925"/>
      <c r="VWO20" s="925"/>
      <c r="VWP20" s="925"/>
      <c r="VWQ20" s="925"/>
      <c r="VWR20" s="925"/>
      <c r="VWS20" s="924"/>
      <c r="VWT20" s="925"/>
      <c r="VWU20" s="925"/>
      <c r="VWV20" s="925"/>
      <c r="VWW20" s="925"/>
      <c r="VWX20" s="925"/>
      <c r="VWY20" s="925"/>
      <c r="VWZ20" s="925"/>
      <c r="VXA20" s="925"/>
      <c r="VXB20" s="925"/>
      <c r="VXC20" s="925"/>
      <c r="VXD20" s="925"/>
      <c r="VXE20" s="925"/>
      <c r="VXF20" s="925"/>
      <c r="VXG20" s="925"/>
      <c r="VXH20" s="925"/>
      <c r="VXI20" s="924"/>
      <c r="VXJ20" s="925"/>
      <c r="VXK20" s="925"/>
      <c r="VXL20" s="925"/>
      <c r="VXM20" s="925"/>
      <c r="VXN20" s="925"/>
      <c r="VXO20" s="925"/>
      <c r="VXP20" s="925"/>
      <c r="VXQ20" s="925"/>
      <c r="VXR20" s="925"/>
      <c r="VXS20" s="925"/>
      <c r="VXT20" s="925"/>
      <c r="VXU20" s="925"/>
      <c r="VXV20" s="925"/>
      <c r="VXW20" s="925"/>
      <c r="VXX20" s="925"/>
      <c r="VXY20" s="924"/>
      <c r="VXZ20" s="925"/>
      <c r="VYA20" s="925"/>
      <c r="VYB20" s="925"/>
      <c r="VYC20" s="925"/>
      <c r="VYD20" s="925"/>
      <c r="VYE20" s="925"/>
      <c r="VYF20" s="925"/>
      <c r="VYG20" s="925"/>
      <c r="VYH20" s="925"/>
      <c r="VYI20" s="925"/>
      <c r="VYJ20" s="925"/>
      <c r="VYK20" s="925"/>
      <c r="VYL20" s="925"/>
      <c r="VYM20" s="925"/>
      <c r="VYN20" s="925"/>
      <c r="VYO20" s="924"/>
      <c r="VYP20" s="925"/>
      <c r="VYQ20" s="925"/>
      <c r="VYR20" s="925"/>
      <c r="VYS20" s="925"/>
      <c r="VYT20" s="925"/>
      <c r="VYU20" s="925"/>
      <c r="VYV20" s="925"/>
      <c r="VYW20" s="925"/>
      <c r="VYX20" s="925"/>
      <c r="VYY20" s="925"/>
      <c r="VYZ20" s="925"/>
      <c r="VZA20" s="925"/>
      <c r="VZB20" s="925"/>
      <c r="VZC20" s="925"/>
      <c r="VZD20" s="925"/>
      <c r="VZE20" s="924"/>
      <c r="VZF20" s="925"/>
      <c r="VZG20" s="925"/>
      <c r="VZH20" s="925"/>
      <c r="VZI20" s="925"/>
      <c r="VZJ20" s="925"/>
      <c r="VZK20" s="925"/>
      <c r="VZL20" s="925"/>
      <c r="VZM20" s="925"/>
      <c r="VZN20" s="925"/>
      <c r="VZO20" s="925"/>
      <c r="VZP20" s="925"/>
      <c r="VZQ20" s="925"/>
      <c r="VZR20" s="925"/>
      <c r="VZS20" s="925"/>
      <c r="VZT20" s="925"/>
      <c r="VZU20" s="924"/>
      <c r="VZV20" s="925"/>
      <c r="VZW20" s="925"/>
      <c r="VZX20" s="925"/>
      <c r="VZY20" s="925"/>
      <c r="VZZ20" s="925"/>
      <c r="WAA20" s="925"/>
      <c r="WAB20" s="925"/>
      <c r="WAC20" s="925"/>
      <c r="WAD20" s="925"/>
      <c r="WAE20" s="925"/>
      <c r="WAF20" s="925"/>
      <c r="WAG20" s="925"/>
      <c r="WAH20" s="925"/>
      <c r="WAI20" s="925"/>
      <c r="WAJ20" s="925"/>
      <c r="WAK20" s="924"/>
      <c r="WAL20" s="925"/>
      <c r="WAM20" s="925"/>
      <c r="WAN20" s="925"/>
      <c r="WAO20" s="925"/>
      <c r="WAP20" s="925"/>
      <c r="WAQ20" s="925"/>
      <c r="WAR20" s="925"/>
      <c r="WAS20" s="925"/>
      <c r="WAT20" s="925"/>
      <c r="WAU20" s="925"/>
      <c r="WAV20" s="925"/>
      <c r="WAW20" s="925"/>
      <c r="WAX20" s="925"/>
      <c r="WAY20" s="925"/>
      <c r="WAZ20" s="925"/>
      <c r="WBA20" s="924"/>
      <c r="WBB20" s="925"/>
      <c r="WBC20" s="925"/>
      <c r="WBD20" s="925"/>
      <c r="WBE20" s="925"/>
      <c r="WBF20" s="925"/>
      <c r="WBG20" s="925"/>
      <c r="WBH20" s="925"/>
      <c r="WBI20" s="925"/>
      <c r="WBJ20" s="925"/>
      <c r="WBK20" s="925"/>
      <c r="WBL20" s="925"/>
      <c r="WBM20" s="925"/>
      <c r="WBN20" s="925"/>
      <c r="WBO20" s="925"/>
      <c r="WBP20" s="925"/>
      <c r="WBQ20" s="924"/>
      <c r="WBR20" s="925"/>
      <c r="WBS20" s="925"/>
      <c r="WBT20" s="925"/>
      <c r="WBU20" s="925"/>
      <c r="WBV20" s="925"/>
      <c r="WBW20" s="925"/>
      <c r="WBX20" s="925"/>
      <c r="WBY20" s="925"/>
      <c r="WBZ20" s="925"/>
      <c r="WCA20" s="925"/>
      <c r="WCB20" s="925"/>
      <c r="WCC20" s="925"/>
      <c r="WCD20" s="925"/>
      <c r="WCE20" s="925"/>
      <c r="WCF20" s="925"/>
      <c r="WCG20" s="924"/>
      <c r="WCH20" s="925"/>
      <c r="WCI20" s="925"/>
      <c r="WCJ20" s="925"/>
      <c r="WCK20" s="925"/>
      <c r="WCL20" s="925"/>
      <c r="WCM20" s="925"/>
      <c r="WCN20" s="925"/>
      <c r="WCO20" s="925"/>
      <c r="WCP20" s="925"/>
      <c r="WCQ20" s="925"/>
      <c r="WCR20" s="925"/>
      <c r="WCS20" s="925"/>
      <c r="WCT20" s="925"/>
      <c r="WCU20" s="925"/>
      <c r="WCV20" s="925"/>
      <c r="WCW20" s="924"/>
      <c r="WCX20" s="925"/>
      <c r="WCY20" s="925"/>
      <c r="WCZ20" s="925"/>
      <c r="WDA20" s="925"/>
      <c r="WDB20" s="925"/>
      <c r="WDC20" s="925"/>
      <c r="WDD20" s="925"/>
      <c r="WDE20" s="925"/>
      <c r="WDF20" s="925"/>
      <c r="WDG20" s="925"/>
      <c r="WDH20" s="925"/>
      <c r="WDI20" s="925"/>
      <c r="WDJ20" s="925"/>
      <c r="WDK20" s="925"/>
      <c r="WDL20" s="925"/>
      <c r="WDM20" s="924"/>
      <c r="WDN20" s="925"/>
      <c r="WDO20" s="925"/>
      <c r="WDP20" s="925"/>
      <c r="WDQ20" s="925"/>
      <c r="WDR20" s="925"/>
      <c r="WDS20" s="925"/>
      <c r="WDT20" s="925"/>
      <c r="WDU20" s="925"/>
      <c r="WDV20" s="925"/>
      <c r="WDW20" s="925"/>
      <c r="WDX20" s="925"/>
      <c r="WDY20" s="925"/>
      <c r="WDZ20" s="925"/>
      <c r="WEA20" s="925"/>
      <c r="WEB20" s="925"/>
      <c r="WEC20" s="924"/>
      <c r="WED20" s="925"/>
      <c r="WEE20" s="925"/>
      <c r="WEF20" s="925"/>
      <c r="WEG20" s="925"/>
      <c r="WEH20" s="925"/>
      <c r="WEI20" s="925"/>
      <c r="WEJ20" s="925"/>
      <c r="WEK20" s="925"/>
      <c r="WEL20" s="925"/>
      <c r="WEM20" s="925"/>
      <c r="WEN20" s="925"/>
      <c r="WEO20" s="925"/>
      <c r="WEP20" s="925"/>
      <c r="WEQ20" s="925"/>
      <c r="WER20" s="925"/>
      <c r="WES20" s="924"/>
      <c r="WET20" s="925"/>
      <c r="WEU20" s="925"/>
      <c r="WEV20" s="925"/>
      <c r="WEW20" s="925"/>
      <c r="WEX20" s="925"/>
      <c r="WEY20" s="925"/>
      <c r="WEZ20" s="925"/>
      <c r="WFA20" s="925"/>
      <c r="WFB20" s="925"/>
      <c r="WFC20" s="925"/>
      <c r="WFD20" s="925"/>
      <c r="WFE20" s="925"/>
      <c r="WFF20" s="925"/>
      <c r="WFG20" s="925"/>
      <c r="WFH20" s="925"/>
      <c r="WFI20" s="924"/>
      <c r="WFJ20" s="925"/>
      <c r="WFK20" s="925"/>
      <c r="WFL20" s="925"/>
      <c r="WFM20" s="925"/>
      <c r="WFN20" s="925"/>
      <c r="WFO20" s="925"/>
      <c r="WFP20" s="925"/>
      <c r="WFQ20" s="925"/>
      <c r="WFR20" s="925"/>
      <c r="WFS20" s="925"/>
      <c r="WFT20" s="925"/>
      <c r="WFU20" s="925"/>
      <c r="WFV20" s="925"/>
      <c r="WFW20" s="925"/>
      <c r="WFX20" s="925"/>
      <c r="WFY20" s="924"/>
      <c r="WFZ20" s="925"/>
      <c r="WGA20" s="925"/>
      <c r="WGB20" s="925"/>
      <c r="WGC20" s="925"/>
      <c r="WGD20" s="925"/>
      <c r="WGE20" s="925"/>
      <c r="WGF20" s="925"/>
      <c r="WGG20" s="925"/>
      <c r="WGH20" s="925"/>
      <c r="WGI20" s="925"/>
      <c r="WGJ20" s="925"/>
      <c r="WGK20" s="925"/>
      <c r="WGL20" s="925"/>
      <c r="WGM20" s="925"/>
      <c r="WGN20" s="925"/>
      <c r="WGO20" s="924"/>
      <c r="WGP20" s="925"/>
      <c r="WGQ20" s="925"/>
      <c r="WGR20" s="925"/>
      <c r="WGS20" s="925"/>
      <c r="WGT20" s="925"/>
      <c r="WGU20" s="925"/>
      <c r="WGV20" s="925"/>
      <c r="WGW20" s="925"/>
      <c r="WGX20" s="925"/>
      <c r="WGY20" s="925"/>
      <c r="WGZ20" s="925"/>
      <c r="WHA20" s="925"/>
      <c r="WHB20" s="925"/>
      <c r="WHC20" s="925"/>
      <c r="WHD20" s="925"/>
      <c r="WHE20" s="924"/>
      <c r="WHF20" s="925"/>
      <c r="WHG20" s="925"/>
      <c r="WHH20" s="925"/>
      <c r="WHI20" s="925"/>
      <c r="WHJ20" s="925"/>
      <c r="WHK20" s="925"/>
      <c r="WHL20" s="925"/>
      <c r="WHM20" s="925"/>
      <c r="WHN20" s="925"/>
      <c r="WHO20" s="925"/>
      <c r="WHP20" s="925"/>
      <c r="WHQ20" s="925"/>
      <c r="WHR20" s="925"/>
      <c r="WHS20" s="925"/>
      <c r="WHT20" s="925"/>
      <c r="WHU20" s="924"/>
      <c r="WHV20" s="925"/>
      <c r="WHW20" s="925"/>
      <c r="WHX20" s="925"/>
      <c r="WHY20" s="925"/>
      <c r="WHZ20" s="925"/>
      <c r="WIA20" s="925"/>
      <c r="WIB20" s="925"/>
      <c r="WIC20" s="925"/>
      <c r="WID20" s="925"/>
      <c r="WIE20" s="925"/>
      <c r="WIF20" s="925"/>
      <c r="WIG20" s="925"/>
      <c r="WIH20" s="925"/>
      <c r="WII20" s="925"/>
      <c r="WIJ20" s="925"/>
      <c r="WIK20" s="924"/>
      <c r="WIL20" s="925"/>
      <c r="WIM20" s="925"/>
      <c r="WIN20" s="925"/>
      <c r="WIO20" s="925"/>
      <c r="WIP20" s="925"/>
      <c r="WIQ20" s="925"/>
      <c r="WIR20" s="925"/>
      <c r="WIS20" s="925"/>
      <c r="WIT20" s="925"/>
      <c r="WIU20" s="925"/>
      <c r="WIV20" s="925"/>
      <c r="WIW20" s="925"/>
      <c r="WIX20" s="925"/>
      <c r="WIY20" s="925"/>
      <c r="WIZ20" s="925"/>
      <c r="WJA20" s="924"/>
      <c r="WJB20" s="925"/>
      <c r="WJC20" s="925"/>
      <c r="WJD20" s="925"/>
      <c r="WJE20" s="925"/>
      <c r="WJF20" s="925"/>
      <c r="WJG20" s="925"/>
      <c r="WJH20" s="925"/>
      <c r="WJI20" s="925"/>
      <c r="WJJ20" s="925"/>
      <c r="WJK20" s="925"/>
      <c r="WJL20" s="925"/>
      <c r="WJM20" s="925"/>
      <c r="WJN20" s="925"/>
      <c r="WJO20" s="925"/>
      <c r="WJP20" s="925"/>
      <c r="WJQ20" s="924"/>
      <c r="WJR20" s="925"/>
      <c r="WJS20" s="925"/>
      <c r="WJT20" s="925"/>
      <c r="WJU20" s="925"/>
      <c r="WJV20" s="925"/>
      <c r="WJW20" s="925"/>
      <c r="WJX20" s="925"/>
      <c r="WJY20" s="925"/>
      <c r="WJZ20" s="925"/>
      <c r="WKA20" s="925"/>
      <c r="WKB20" s="925"/>
      <c r="WKC20" s="925"/>
      <c r="WKD20" s="925"/>
      <c r="WKE20" s="925"/>
      <c r="WKF20" s="925"/>
      <c r="WKG20" s="924"/>
      <c r="WKH20" s="925"/>
      <c r="WKI20" s="925"/>
      <c r="WKJ20" s="925"/>
      <c r="WKK20" s="925"/>
      <c r="WKL20" s="925"/>
      <c r="WKM20" s="925"/>
      <c r="WKN20" s="925"/>
      <c r="WKO20" s="925"/>
      <c r="WKP20" s="925"/>
      <c r="WKQ20" s="925"/>
      <c r="WKR20" s="925"/>
      <c r="WKS20" s="925"/>
      <c r="WKT20" s="925"/>
      <c r="WKU20" s="925"/>
      <c r="WKV20" s="925"/>
      <c r="WKW20" s="924"/>
      <c r="WKX20" s="925"/>
      <c r="WKY20" s="925"/>
      <c r="WKZ20" s="925"/>
      <c r="WLA20" s="925"/>
      <c r="WLB20" s="925"/>
      <c r="WLC20" s="925"/>
      <c r="WLD20" s="925"/>
      <c r="WLE20" s="925"/>
      <c r="WLF20" s="925"/>
      <c r="WLG20" s="925"/>
      <c r="WLH20" s="925"/>
      <c r="WLI20" s="925"/>
      <c r="WLJ20" s="925"/>
      <c r="WLK20" s="925"/>
      <c r="WLL20" s="925"/>
      <c r="WLM20" s="924"/>
      <c r="WLN20" s="925"/>
      <c r="WLO20" s="925"/>
      <c r="WLP20" s="925"/>
      <c r="WLQ20" s="925"/>
      <c r="WLR20" s="925"/>
      <c r="WLS20" s="925"/>
      <c r="WLT20" s="925"/>
      <c r="WLU20" s="925"/>
      <c r="WLV20" s="925"/>
      <c r="WLW20" s="925"/>
      <c r="WLX20" s="925"/>
      <c r="WLY20" s="925"/>
      <c r="WLZ20" s="925"/>
      <c r="WMA20" s="925"/>
      <c r="WMB20" s="925"/>
      <c r="WMC20" s="924"/>
      <c r="WMD20" s="925"/>
      <c r="WME20" s="925"/>
      <c r="WMF20" s="925"/>
      <c r="WMG20" s="925"/>
      <c r="WMH20" s="925"/>
      <c r="WMI20" s="925"/>
      <c r="WMJ20" s="925"/>
      <c r="WMK20" s="925"/>
      <c r="WML20" s="925"/>
      <c r="WMM20" s="925"/>
      <c r="WMN20" s="925"/>
      <c r="WMO20" s="925"/>
      <c r="WMP20" s="925"/>
      <c r="WMQ20" s="925"/>
      <c r="WMR20" s="925"/>
      <c r="WMS20" s="924"/>
      <c r="WMT20" s="925"/>
      <c r="WMU20" s="925"/>
      <c r="WMV20" s="925"/>
      <c r="WMW20" s="925"/>
      <c r="WMX20" s="925"/>
      <c r="WMY20" s="925"/>
      <c r="WMZ20" s="925"/>
      <c r="WNA20" s="925"/>
      <c r="WNB20" s="925"/>
      <c r="WNC20" s="925"/>
      <c r="WND20" s="925"/>
      <c r="WNE20" s="925"/>
      <c r="WNF20" s="925"/>
      <c r="WNG20" s="925"/>
      <c r="WNH20" s="925"/>
      <c r="WNI20" s="924"/>
      <c r="WNJ20" s="925"/>
      <c r="WNK20" s="925"/>
      <c r="WNL20" s="925"/>
      <c r="WNM20" s="925"/>
      <c r="WNN20" s="925"/>
      <c r="WNO20" s="925"/>
      <c r="WNP20" s="925"/>
      <c r="WNQ20" s="925"/>
      <c r="WNR20" s="925"/>
      <c r="WNS20" s="925"/>
      <c r="WNT20" s="925"/>
      <c r="WNU20" s="925"/>
      <c r="WNV20" s="925"/>
      <c r="WNW20" s="925"/>
      <c r="WNX20" s="925"/>
      <c r="WNY20" s="924"/>
      <c r="WNZ20" s="925"/>
      <c r="WOA20" s="925"/>
      <c r="WOB20" s="925"/>
      <c r="WOC20" s="925"/>
      <c r="WOD20" s="925"/>
      <c r="WOE20" s="925"/>
      <c r="WOF20" s="925"/>
      <c r="WOG20" s="925"/>
      <c r="WOH20" s="925"/>
      <c r="WOI20" s="925"/>
      <c r="WOJ20" s="925"/>
      <c r="WOK20" s="925"/>
      <c r="WOL20" s="925"/>
      <c r="WOM20" s="925"/>
      <c r="WON20" s="925"/>
      <c r="WOO20" s="924"/>
      <c r="WOP20" s="925"/>
      <c r="WOQ20" s="925"/>
      <c r="WOR20" s="925"/>
      <c r="WOS20" s="925"/>
      <c r="WOT20" s="925"/>
      <c r="WOU20" s="925"/>
      <c r="WOV20" s="925"/>
      <c r="WOW20" s="925"/>
      <c r="WOX20" s="925"/>
      <c r="WOY20" s="925"/>
      <c r="WOZ20" s="925"/>
      <c r="WPA20" s="925"/>
      <c r="WPB20" s="925"/>
      <c r="WPC20" s="925"/>
      <c r="WPD20" s="925"/>
      <c r="WPE20" s="924"/>
      <c r="WPF20" s="925"/>
      <c r="WPG20" s="925"/>
      <c r="WPH20" s="925"/>
      <c r="WPI20" s="925"/>
      <c r="WPJ20" s="925"/>
      <c r="WPK20" s="925"/>
      <c r="WPL20" s="925"/>
      <c r="WPM20" s="925"/>
      <c r="WPN20" s="925"/>
      <c r="WPO20" s="925"/>
      <c r="WPP20" s="925"/>
      <c r="WPQ20" s="925"/>
      <c r="WPR20" s="925"/>
      <c r="WPS20" s="925"/>
      <c r="WPT20" s="925"/>
      <c r="WPU20" s="924"/>
      <c r="WPV20" s="925"/>
      <c r="WPW20" s="925"/>
      <c r="WPX20" s="925"/>
      <c r="WPY20" s="925"/>
      <c r="WPZ20" s="925"/>
      <c r="WQA20" s="925"/>
      <c r="WQB20" s="925"/>
      <c r="WQC20" s="925"/>
      <c r="WQD20" s="925"/>
      <c r="WQE20" s="925"/>
      <c r="WQF20" s="925"/>
      <c r="WQG20" s="925"/>
      <c r="WQH20" s="925"/>
      <c r="WQI20" s="925"/>
      <c r="WQJ20" s="925"/>
      <c r="WQK20" s="924"/>
      <c r="WQL20" s="925"/>
      <c r="WQM20" s="925"/>
      <c r="WQN20" s="925"/>
      <c r="WQO20" s="925"/>
      <c r="WQP20" s="925"/>
      <c r="WQQ20" s="925"/>
      <c r="WQR20" s="925"/>
      <c r="WQS20" s="925"/>
      <c r="WQT20" s="925"/>
      <c r="WQU20" s="925"/>
      <c r="WQV20" s="925"/>
      <c r="WQW20" s="925"/>
      <c r="WQX20" s="925"/>
      <c r="WQY20" s="925"/>
      <c r="WQZ20" s="925"/>
      <c r="WRA20" s="924"/>
      <c r="WRB20" s="925"/>
      <c r="WRC20" s="925"/>
      <c r="WRD20" s="925"/>
      <c r="WRE20" s="925"/>
      <c r="WRF20" s="925"/>
      <c r="WRG20" s="925"/>
      <c r="WRH20" s="925"/>
      <c r="WRI20" s="925"/>
      <c r="WRJ20" s="925"/>
      <c r="WRK20" s="925"/>
      <c r="WRL20" s="925"/>
      <c r="WRM20" s="925"/>
      <c r="WRN20" s="925"/>
      <c r="WRO20" s="925"/>
      <c r="WRP20" s="925"/>
      <c r="WRQ20" s="924"/>
      <c r="WRR20" s="925"/>
      <c r="WRS20" s="925"/>
      <c r="WRT20" s="925"/>
      <c r="WRU20" s="925"/>
      <c r="WRV20" s="925"/>
      <c r="WRW20" s="925"/>
      <c r="WRX20" s="925"/>
      <c r="WRY20" s="925"/>
      <c r="WRZ20" s="925"/>
      <c r="WSA20" s="925"/>
      <c r="WSB20" s="925"/>
      <c r="WSC20" s="925"/>
      <c r="WSD20" s="925"/>
      <c r="WSE20" s="925"/>
      <c r="WSF20" s="925"/>
      <c r="WSG20" s="924"/>
      <c r="WSH20" s="925"/>
      <c r="WSI20" s="925"/>
      <c r="WSJ20" s="925"/>
      <c r="WSK20" s="925"/>
      <c r="WSL20" s="925"/>
      <c r="WSM20" s="925"/>
      <c r="WSN20" s="925"/>
      <c r="WSO20" s="925"/>
      <c r="WSP20" s="925"/>
      <c r="WSQ20" s="925"/>
      <c r="WSR20" s="925"/>
      <c r="WSS20" s="925"/>
      <c r="WST20" s="925"/>
      <c r="WSU20" s="925"/>
      <c r="WSV20" s="925"/>
      <c r="WSW20" s="924"/>
      <c r="WSX20" s="925"/>
      <c r="WSY20" s="925"/>
      <c r="WSZ20" s="925"/>
      <c r="WTA20" s="925"/>
      <c r="WTB20" s="925"/>
      <c r="WTC20" s="925"/>
      <c r="WTD20" s="925"/>
      <c r="WTE20" s="925"/>
      <c r="WTF20" s="925"/>
      <c r="WTG20" s="925"/>
      <c r="WTH20" s="925"/>
      <c r="WTI20" s="925"/>
      <c r="WTJ20" s="925"/>
      <c r="WTK20" s="925"/>
      <c r="WTL20" s="925"/>
      <c r="WTM20" s="924"/>
      <c r="WTN20" s="925"/>
      <c r="WTO20" s="925"/>
      <c r="WTP20" s="925"/>
      <c r="WTQ20" s="925"/>
      <c r="WTR20" s="925"/>
      <c r="WTS20" s="925"/>
      <c r="WTT20" s="925"/>
      <c r="WTU20" s="925"/>
      <c r="WTV20" s="925"/>
      <c r="WTW20" s="925"/>
      <c r="WTX20" s="925"/>
      <c r="WTY20" s="925"/>
      <c r="WTZ20" s="925"/>
      <c r="WUA20" s="925"/>
      <c r="WUB20" s="925"/>
      <c r="WUC20" s="924"/>
      <c r="WUD20" s="925"/>
      <c r="WUE20" s="925"/>
      <c r="WUF20" s="925"/>
      <c r="WUG20" s="925"/>
      <c r="WUH20" s="925"/>
      <c r="WUI20" s="925"/>
      <c r="WUJ20" s="925"/>
      <c r="WUK20" s="925"/>
      <c r="WUL20" s="925"/>
      <c r="WUM20" s="925"/>
      <c r="WUN20" s="925"/>
      <c r="WUO20" s="925"/>
      <c r="WUP20" s="925"/>
      <c r="WUQ20" s="925"/>
      <c r="WUR20" s="925"/>
      <c r="WUS20" s="924"/>
      <c r="WUT20" s="925"/>
      <c r="WUU20" s="925"/>
      <c r="WUV20" s="925"/>
      <c r="WUW20" s="925"/>
      <c r="WUX20" s="925"/>
      <c r="WUY20" s="925"/>
      <c r="WUZ20" s="925"/>
      <c r="WVA20" s="925"/>
      <c r="WVB20" s="925"/>
      <c r="WVC20" s="925"/>
      <c r="WVD20" s="925"/>
      <c r="WVE20" s="925"/>
      <c r="WVF20" s="925"/>
      <c r="WVG20" s="925"/>
      <c r="WVH20" s="925"/>
      <c r="WVI20" s="924"/>
      <c r="WVJ20" s="925"/>
      <c r="WVK20" s="925"/>
      <c r="WVL20" s="925"/>
      <c r="WVM20" s="925"/>
      <c r="WVN20" s="925"/>
      <c r="WVO20" s="925"/>
      <c r="WVP20" s="925"/>
      <c r="WVQ20" s="925"/>
      <c r="WVR20" s="925"/>
      <c r="WVS20" s="925"/>
      <c r="WVT20" s="925"/>
      <c r="WVU20" s="925"/>
      <c r="WVV20" s="925"/>
      <c r="WVW20" s="925"/>
      <c r="WVX20" s="925"/>
      <c r="WVY20" s="924"/>
      <c r="WVZ20" s="925"/>
      <c r="WWA20" s="925"/>
      <c r="WWB20" s="925"/>
      <c r="WWC20" s="925"/>
      <c r="WWD20" s="925"/>
      <c r="WWE20" s="925"/>
      <c r="WWF20" s="925"/>
      <c r="WWG20" s="925"/>
      <c r="WWH20" s="925"/>
      <c r="WWI20" s="925"/>
      <c r="WWJ20" s="925"/>
      <c r="WWK20" s="925"/>
      <c r="WWL20" s="925"/>
      <c r="WWM20" s="925"/>
      <c r="WWN20" s="925"/>
      <c r="WWO20" s="924"/>
      <c r="WWP20" s="925"/>
      <c r="WWQ20" s="925"/>
      <c r="WWR20" s="925"/>
      <c r="WWS20" s="925"/>
      <c r="WWT20" s="925"/>
      <c r="WWU20" s="925"/>
      <c r="WWV20" s="925"/>
      <c r="WWW20" s="925"/>
      <c r="WWX20" s="925"/>
      <c r="WWY20" s="925"/>
      <c r="WWZ20" s="925"/>
      <c r="WXA20" s="925"/>
      <c r="WXB20" s="925"/>
      <c r="WXC20" s="925"/>
      <c r="WXD20" s="925"/>
      <c r="WXE20" s="924"/>
      <c r="WXF20" s="925"/>
      <c r="WXG20" s="925"/>
      <c r="WXH20" s="925"/>
      <c r="WXI20" s="925"/>
      <c r="WXJ20" s="925"/>
      <c r="WXK20" s="925"/>
      <c r="WXL20" s="925"/>
      <c r="WXM20" s="925"/>
      <c r="WXN20" s="925"/>
      <c r="WXO20" s="925"/>
      <c r="WXP20" s="925"/>
      <c r="WXQ20" s="925"/>
      <c r="WXR20" s="925"/>
      <c r="WXS20" s="925"/>
      <c r="WXT20" s="925"/>
      <c r="WXU20" s="924"/>
      <c r="WXV20" s="925"/>
      <c r="WXW20" s="925"/>
      <c r="WXX20" s="925"/>
      <c r="WXY20" s="925"/>
      <c r="WXZ20" s="925"/>
      <c r="WYA20" s="925"/>
      <c r="WYB20" s="925"/>
      <c r="WYC20" s="925"/>
      <c r="WYD20" s="925"/>
      <c r="WYE20" s="925"/>
      <c r="WYF20" s="925"/>
      <c r="WYG20" s="925"/>
      <c r="WYH20" s="925"/>
      <c r="WYI20" s="925"/>
      <c r="WYJ20" s="925"/>
      <c r="WYK20" s="924"/>
      <c r="WYL20" s="925"/>
      <c r="WYM20" s="925"/>
      <c r="WYN20" s="925"/>
      <c r="WYO20" s="925"/>
      <c r="WYP20" s="925"/>
      <c r="WYQ20" s="925"/>
      <c r="WYR20" s="925"/>
      <c r="WYS20" s="925"/>
      <c r="WYT20" s="925"/>
      <c r="WYU20" s="925"/>
      <c r="WYV20" s="925"/>
      <c r="WYW20" s="925"/>
      <c r="WYX20" s="925"/>
      <c r="WYY20" s="925"/>
      <c r="WYZ20" s="925"/>
      <c r="WZA20" s="924"/>
      <c r="WZB20" s="925"/>
      <c r="WZC20" s="925"/>
      <c r="WZD20" s="925"/>
      <c r="WZE20" s="925"/>
      <c r="WZF20" s="925"/>
      <c r="WZG20" s="925"/>
      <c r="WZH20" s="925"/>
      <c r="WZI20" s="925"/>
      <c r="WZJ20" s="925"/>
      <c r="WZK20" s="925"/>
      <c r="WZL20" s="925"/>
      <c r="WZM20" s="925"/>
      <c r="WZN20" s="925"/>
      <c r="WZO20" s="925"/>
      <c r="WZP20" s="925"/>
      <c r="WZQ20" s="924"/>
      <c r="WZR20" s="925"/>
      <c r="WZS20" s="925"/>
      <c r="WZT20" s="925"/>
      <c r="WZU20" s="925"/>
      <c r="WZV20" s="925"/>
      <c r="WZW20" s="925"/>
      <c r="WZX20" s="925"/>
      <c r="WZY20" s="925"/>
      <c r="WZZ20" s="925"/>
      <c r="XAA20" s="925"/>
      <c r="XAB20" s="925"/>
      <c r="XAC20" s="925"/>
      <c r="XAD20" s="925"/>
      <c r="XAE20" s="925"/>
      <c r="XAF20" s="925"/>
      <c r="XAG20" s="924"/>
      <c r="XAH20" s="925"/>
      <c r="XAI20" s="925"/>
      <c r="XAJ20" s="925"/>
      <c r="XAK20" s="925"/>
      <c r="XAL20" s="925"/>
      <c r="XAM20" s="925"/>
      <c r="XAN20" s="925"/>
      <c r="XAO20" s="925"/>
      <c r="XAP20" s="925"/>
      <c r="XAQ20" s="925"/>
      <c r="XAR20" s="925"/>
      <c r="XAS20" s="925"/>
      <c r="XAT20" s="925"/>
      <c r="XAU20" s="925"/>
      <c r="XAV20" s="925"/>
      <c r="XAW20" s="924"/>
      <c r="XAX20" s="925"/>
      <c r="XAY20" s="925"/>
      <c r="XAZ20" s="925"/>
      <c r="XBA20" s="925"/>
      <c r="XBB20" s="925"/>
      <c r="XBC20" s="925"/>
      <c r="XBD20" s="925"/>
      <c r="XBE20" s="925"/>
      <c r="XBF20" s="925"/>
      <c r="XBG20" s="925"/>
      <c r="XBH20" s="925"/>
      <c r="XBI20" s="925"/>
      <c r="XBJ20" s="925"/>
      <c r="XBK20" s="925"/>
      <c r="XBL20" s="925"/>
      <c r="XBM20" s="924"/>
      <c r="XBN20" s="925"/>
      <c r="XBO20" s="925"/>
      <c r="XBP20" s="925"/>
      <c r="XBQ20" s="925"/>
      <c r="XBR20" s="925"/>
      <c r="XBS20" s="925"/>
      <c r="XBT20" s="925"/>
      <c r="XBU20" s="925"/>
      <c r="XBV20" s="925"/>
      <c r="XBW20" s="925"/>
      <c r="XBX20" s="925"/>
      <c r="XBY20" s="925"/>
      <c r="XBZ20" s="925"/>
      <c r="XCA20" s="925"/>
      <c r="XCB20" s="925"/>
      <c r="XCC20" s="924"/>
      <c r="XCD20" s="925"/>
      <c r="XCE20" s="925"/>
      <c r="XCF20" s="925"/>
      <c r="XCG20" s="925"/>
      <c r="XCH20" s="925"/>
      <c r="XCI20" s="925"/>
      <c r="XCJ20" s="925"/>
      <c r="XCK20" s="925"/>
      <c r="XCL20" s="925"/>
      <c r="XCM20" s="925"/>
      <c r="XCN20" s="925"/>
      <c r="XCO20" s="925"/>
      <c r="XCP20" s="925"/>
      <c r="XCQ20" s="925"/>
      <c r="XCR20" s="925"/>
      <c r="XCS20" s="924"/>
      <c r="XCT20" s="925"/>
      <c r="XCU20" s="925"/>
      <c r="XCV20" s="925"/>
      <c r="XCW20" s="925"/>
      <c r="XCX20" s="925"/>
      <c r="XCY20" s="925"/>
      <c r="XCZ20" s="925"/>
      <c r="XDA20" s="925"/>
      <c r="XDB20" s="925"/>
      <c r="XDC20" s="925"/>
      <c r="XDD20" s="925"/>
      <c r="XDE20" s="925"/>
      <c r="XDF20" s="925"/>
      <c r="XDG20" s="925"/>
      <c r="XDH20" s="925"/>
      <c r="XDI20" s="924"/>
      <c r="XDJ20" s="925"/>
      <c r="XDK20" s="925"/>
      <c r="XDL20" s="925"/>
      <c r="XDM20" s="925"/>
      <c r="XDN20" s="925"/>
      <c r="XDO20" s="925"/>
      <c r="XDP20" s="925"/>
      <c r="XDQ20" s="925"/>
      <c r="XDR20" s="925"/>
      <c r="XDS20" s="925"/>
      <c r="XDT20" s="925"/>
      <c r="XDU20" s="925"/>
      <c r="XDV20" s="925"/>
      <c r="XDW20" s="925"/>
      <c r="XDX20" s="925"/>
      <c r="XDY20" s="924"/>
      <c r="XDZ20" s="925"/>
      <c r="XEA20" s="925"/>
      <c r="XEB20" s="925"/>
      <c r="XEC20" s="925"/>
      <c r="XED20" s="925"/>
      <c r="XEE20" s="925"/>
      <c r="XEF20" s="925"/>
      <c r="XEG20" s="925"/>
      <c r="XEH20" s="925"/>
      <c r="XEI20" s="925"/>
      <c r="XEJ20" s="925"/>
      <c r="XEK20" s="925"/>
      <c r="XEL20" s="925"/>
      <c r="XEM20" s="925"/>
      <c r="XEN20" s="925"/>
      <c r="XEO20" s="924"/>
      <c r="XEP20" s="925"/>
      <c r="XEQ20" s="925"/>
      <c r="XER20" s="925"/>
      <c r="XES20" s="925"/>
      <c r="XET20" s="925"/>
      <c r="XEU20" s="925"/>
      <c r="XEV20" s="925"/>
      <c r="XEW20" s="925"/>
      <c r="XEX20" s="925"/>
      <c r="XEY20" s="925"/>
      <c r="XEZ20" s="925"/>
      <c r="XFA20" s="925"/>
      <c r="XFB20" s="925"/>
      <c r="XFC20" s="925"/>
      <c r="XFD20" s="925"/>
    </row>
    <row r="21" spans="1:16384" ht="81" customHeight="1" x14ac:dyDescent="0.35">
      <c r="A21" s="924" t="s">
        <v>2296</v>
      </c>
      <c r="B21" s="925"/>
      <c r="C21" s="925"/>
      <c r="D21" s="925"/>
      <c r="E21" s="925"/>
      <c r="F21" s="925"/>
      <c r="G21" s="925"/>
      <c r="H21" s="925"/>
      <c r="I21" s="925"/>
      <c r="J21" s="925"/>
      <c r="K21" s="925"/>
      <c r="L21" s="925"/>
      <c r="M21" s="925"/>
      <c r="N21" s="925"/>
      <c r="O21" s="925"/>
      <c r="P21" s="925"/>
      <c r="Q21" s="924"/>
      <c r="R21" s="925"/>
      <c r="S21" s="925"/>
      <c r="T21" s="925"/>
      <c r="U21" s="925"/>
      <c r="V21" s="925"/>
      <c r="W21" s="925"/>
      <c r="X21" s="925"/>
      <c r="Y21" s="925"/>
      <c r="Z21" s="925"/>
      <c r="AA21" s="925"/>
      <c r="AB21" s="925"/>
      <c r="AC21" s="925"/>
      <c r="AD21" s="925"/>
      <c r="AE21" s="925"/>
      <c r="AF21" s="925"/>
      <c r="AG21" s="924"/>
      <c r="AH21" s="925"/>
      <c r="AI21" s="925"/>
      <c r="AJ21" s="925"/>
      <c r="AK21" s="925"/>
      <c r="AL21" s="925"/>
      <c r="AM21" s="925"/>
      <c r="AN21" s="925"/>
      <c r="AO21" s="925"/>
      <c r="AP21" s="925"/>
      <c r="AQ21" s="925"/>
      <c r="AR21" s="925"/>
      <c r="AS21" s="925"/>
      <c r="AT21" s="925"/>
      <c r="AU21" s="925"/>
      <c r="AV21" s="925"/>
      <c r="AW21" s="924"/>
      <c r="AX21" s="925"/>
      <c r="AY21" s="925"/>
      <c r="AZ21" s="925"/>
      <c r="BA21" s="925"/>
      <c r="BB21" s="925"/>
      <c r="BC21" s="925"/>
      <c r="BD21" s="925"/>
      <c r="BE21" s="925"/>
      <c r="BF21" s="925"/>
      <c r="BG21" s="925"/>
      <c r="BH21" s="925"/>
      <c r="BI21" s="925"/>
      <c r="BJ21" s="925"/>
      <c r="BK21" s="925"/>
      <c r="BL21" s="925"/>
      <c r="BM21" s="924"/>
      <c r="BN21" s="925"/>
      <c r="BO21" s="925"/>
      <c r="BP21" s="925"/>
      <c r="BQ21" s="925"/>
      <c r="BR21" s="925"/>
      <c r="BS21" s="925"/>
      <c r="BT21" s="925"/>
      <c r="BU21" s="925"/>
      <c r="BV21" s="925"/>
      <c r="BW21" s="925"/>
      <c r="BX21" s="925"/>
      <c r="BY21" s="925"/>
      <c r="BZ21" s="925"/>
      <c r="CA21" s="925"/>
      <c r="CB21" s="925"/>
      <c r="CC21" s="924"/>
      <c r="CD21" s="925"/>
      <c r="CE21" s="925"/>
      <c r="CF21" s="925"/>
      <c r="CG21" s="925"/>
      <c r="CH21" s="925"/>
      <c r="CI21" s="925"/>
      <c r="CJ21" s="925"/>
      <c r="CK21" s="925"/>
      <c r="CL21" s="925"/>
      <c r="CM21" s="925"/>
      <c r="CN21" s="925"/>
      <c r="CO21" s="925"/>
      <c r="CP21" s="925"/>
      <c r="CQ21" s="925"/>
      <c r="CR21" s="925"/>
      <c r="CS21" s="924"/>
      <c r="CT21" s="925"/>
      <c r="CU21" s="925"/>
      <c r="CV21" s="925"/>
      <c r="CW21" s="925"/>
      <c r="CX21" s="925"/>
      <c r="CY21" s="925"/>
      <c r="CZ21" s="925"/>
      <c r="DA21" s="925"/>
      <c r="DB21" s="925"/>
      <c r="DC21" s="925"/>
      <c r="DD21" s="925"/>
      <c r="DE21" s="925"/>
      <c r="DF21" s="925"/>
      <c r="DG21" s="925"/>
      <c r="DH21" s="925"/>
      <c r="DI21" s="924"/>
      <c r="DJ21" s="925"/>
      <c r="DK21" s="925"/>
      <c r="DL21" s="925"/>
      <c r="DM21" s="925"/>
      <c r="DN21" s="925"/>
      <c r="DO21" s="925"/>
      <c r="DP21" s="925"/>
      <c r="DQ21" s="925"/>
      <c r="DR21" s="925"/>
      <c r="DS21" s="925"/>
      <c r="DT21" s="925"/>
      <c r="DU21" s="925"/>
      <c r="DV21" s="925"/>
      <c r="DW21" s="925"/>
      <c r="DX21" s="925"/>
      <c r="DY21" s="924"/>
      <c r="DZ21" s="925"/>
      <c r="EA21" s="925"/>
      <c r="EB21" s="925"/>
      <c r="EC21" s="925"/>
      <c r="ED21" s="925"/>
      <c r="EE21" s="925"/>
      <c r="EF21" s="925"/>
      <c r="EG21" s="925"/>
      <c r="EH21" s="925"/>
      <c r="EI21" s="925"/>
      <c r="EJ21" s="925"/>
      <c r="EK21" s="925"/>
      <c r="EL21" s="925"/>
      <c r="EM21" s="925"/>
      <c r="EN21" s="925"/>
      <c r="EO21" s="924"/>
      <c r="EP21" s="925"/>
      <c r="EQ21" s="925"/>
      <c r="ER21" s="925"/>
      <c r="ES21" s="925"/>
      <c r="ET21" s="925"/>
      <c r="EU21" s="925"/>
      <c r="EV21" s="925"/>
      <c r="EW21" s="925"/>
      <c r="EX21" s="925"/>
      <c r="EY21" s="925"/>
      <c r="EZ21" s="925"/>
      <c r="FA21" s="925"/>
      <c r="FB21" s="925"/>
      <c r="FC21" s="925"/>
      <c r="FD21" s="925"/>
      <c r="FE21" s="924"/>
      <c r="FF21" s="925"/>
      <c r="FG21" s="925"/>
      <c r="FH21" s="925"/>
      <c r="FI21" s="925"/>
      <c r="FJ21" s="925"/>
      <c r="FK21" s="925"/>
      <c r="FL21" s="925"/>
      <c r="FM21" s="925"/>
      <c r="FN21" s="925"/>
      <c r="FO21" s="925"/>
      <c r="FP21" s="925"/>
      <c r="FQ21" s="925"/>
      <c r="FR21" s="925"/>
      <c r="FS21" s="925"/>
      <c r="FT21" s="925"/>
      <c r="FU21" s="924"/>
      <c r="FV21" s="925"/>
      <c r="FW21" s="925"/>
      <c r="FX21" s="925"/>
      <c r="FY21" s="925"/>
      <c r="FZ21" s="925"/>
      <c r="GA21" s="925"/>
      <c r="GB21" s="925"/>
      <c r="GC21" s="925"/>
      <c r="GD21" s="925"/>
      <c r="GE21" s="925"/>
      <c r="GF21" s="925"/>
      <c r="GG21" s="925"/>
      <c r="GH21" s="925"/>
      <c r="GI21" s="925"/>
      <c r="GJ21" s="925"/>
      <c r="GK21" s="924"/>
      <c r="GL21" s="925"/>
      <c r="GM21" s="925"/>
      <c r="GN21" s="925"/>
      <c r="GO21" s="925"/>
      <c r="GP21" s="925"/>
      <c r="GQ21" s="925"/>
      <c r="GR21" s="925"/>
      <c r="GS21" s="925"/>
      <c r="GT21" s="925"/>
      <c r="GU21" s="925"/>
      <c r="GV21" s="925"/>
      <c r="GW21" s="925"/>
      <c r="GX21" s="925"/>
      <c r="GY21" s="925"/>
      <c r="GZ21" s="925"/>
      <c r="HA21" s="924"/>
      <c r="HB21" s="925"/>
      <c r="HC21" s="925"/>
      <c r="HD21" s="925"/>
      <c r="HE21" s="925"/>
      <c r="HF21" s="925"/>
      <c r="HG21" s="925"/>
      <c r="HH21" s="925"/>
      <c r="HI21" s="925"/>
      <c r="HJ21" s="925"/>
      <c r="HK21" s="925"/>
      <c r="HL21" s="925"/>
      <c r="HM21" s="925"/>
      <c r="HN21" s="925"/>
      <c r="HO21" s="925"/>
      <c r="HP21" s="925"/>
      <c r="HQ21" s="924"/>
      <c r="HR21" s="925"/>
      <c r="HS21" s="925"/>
      <c r="HT21" s="925"/>
      <c r="HU21" s="925"/>
      <c r="HV21" s="925"/>
      <c r="HW21" s="925"/>
      <c r="HX21" s="925"/>
      <c r="HY21" s="925"/>
      <c r="HZ21" s="925"/>
      <c r="IA21" s="925"/>
      <c r="IB21" s="925"/>
      <c r="IC21" s="925"/>
      <c r="ID21" s="925"/>
      <c r="IE21" s="925"/>
      <c r="IF21" s="925"/>
      <c r="IG21" s="924"/>
      <c r="IH21" s="925"/>
      <c r="II21" s="925"/>
      <c r="IJ21" s="925"/>
      <c r="IK21" s="925"/>
      <c r="IL21" s="925"/>
      <c r="IM21" s="925"/>
      <c r="IN21" s="925"/>
      <c r="IO21" s="925"/>
      <c r="IP21" s="925"/>
      <c r="IQ21" s="925"/>
      <c r="IR21" s="925"/>
      <c r="IS21" s="925"/>
      <c r="IT21" s="925"/>
      <c r="IU21" s="925"/>
      <c r="IV21" s="925"/>
      <c r="IW21" s="924"/>
      <c r="IX21" s="925"/>
      <c r="IY21" s="925"/>
      <c r="IZ21" s="925"/>
      <c r="JA21" s="925"/>
      <c r="JB21" s="925"/>
      <c r="JC21" s="925"/>
      <c r="JD21" s="925"/>
      <c r="JE21" s="925"/>
      <c r="JF21" s="925"/>
      <c r="JG21" s="925"/>
      <c r="JH21" s="925"/>
      <c r="JI21" s="925"/>
      <c r="JJ21" s="925"/>
      <c r="JK21" s="925"/>
      <c r="JL21" s="925"/>
      <c r="JM21" s="924"/>
      <c r="JN21" s="925"/>
      <c r="JO21" s="925"/>
      <c r="JP21" s="925"/>
      <c r="JQ21" s="925"/>
      <c r="JR21" s="925"/>
      <c r="JS21" s="925"/>
      <c r="JT21" s="925"/>
      <c r="JU21" s="925"/>
      <c r="JV21" s="925"/>
      <c r="JW21" s="925"/>
      <c r="JX21" s="925"/>
      <c r="JY21" s="925"/>
      <c r="JZ21" s="925"/>
      <c r="KA21" s="925"/>
      <c r="KB21" s="925"/>
      <c r="KC21" s="924"/>
      <c r="KD21" s="925"/>
      <c r="KE21" s="925"/>
      <c r="KF21" s="925"/>
      <c r="KG21" s="925"/>
      <c r="KH21" s="925"/>
      <c r="KI21" s="925"/>
      <c r="KJ21" s="925"/>
      <c r="KK21" s="925"/>
      <c r="KL21" s="925"/>
      <c r="KM21" s="925"/>
      <c r="KN21" s="925"/>
      <c r="KO21" s="925"/>
      <c r="KP21" s="925"/>
      <c r="KQ21" s="925"/>
      <c r="KR21" s="925"/>
      <c r="KS21" s="924"/>
      <c r="KT21" s="925"/>
      <c r="KU21" s="925"/>
      <c r="KV21" s="925"/>
      <c r="KW21" s="925"/>
      <c r="KX21" s="925"/>
      <c r="KY21" s="925"/>
      <c r="KZ21" s="925"/>
      <c r="LA21" s="925"/>
      <c r="LB21" s="925"/>
      <c r="LC21" s="925"/>
      <c r="LD21" s="925"/>
      <c r="LE21" s="925"/>
      <c r="LF21" s="925"/>
      <c r="LG21" s="925"/>
      <c r="LH21" s="925"/>
      <c r="LI21" s="924"/>
      <c r="LJ21" s="925"/>
      <c r="LK21" s="925"/>
      <c r="LL21" s="925"/>
      <c r="LM21" s="925"/>
      <c r="LN21" s="925"/>
      <c r="LO21" s="925"/>
      <c r="LP21" s="925"/>
      <c r="LQ21" s="925"/>
      <c r="LR21" s="925"/>
      <c r="LS21" s="925"/>
      <c r="LT21" s="925"/>
      <c r="LU21" s="925"/>
      <c r="LV21" s="925"/>
      <c r="LW21" s="925"/>
      <c r="LX21" s="925"/>
      <c r="LY21" s="924"/>
      <c r="LZ21" s="925"/>
      <c r="MA21" s="925"/>
      <c r="MB21" s="925"/>
      <c r="MC21" s="925"/>
      <c r="MD21" s="925"/>
      <c r="ME21" s="925"/>
      <c r="MF21" s="925"/>
      <c r="MG21" s="925"/>
      <c r="MH21" s="925"/>
      <c r="MI21" s="925"/>
      <c r="MJ21" s="925"/>
      <c r="MK21" s="925"/>
      <c r="ML21" s="925"/>
      <c r="MM21" s="925"/>
      <c r="MN21" s="925"/>
      <c r="MO21" s="924"/>
      <c r="MP21" s="925"/>
      <c r="MQ21" s="925"/>
      <c r="MR21" s="925"/>
      <c r="MS21" s="925"/>
      <c r="MT21" s="925"/>
      <c r="MU21" s="925"/>
      <c r="MV21" s="925"/>
      <c r="MW21" s="925"/>
      <c r="MX21" s="925"/>
      <c r="MY21" s="925"/>
      <c r="MZ21" s="925"/>
      <c r="NA21" s="925"/>
      <c r="NB21" s="925"/>
      <c r="NC21" s="925"/>
      <c r="ND21" s="925"/>
      <c r="NE21" s="924"/>
      <c r="NF21" s="925"/>
      <c r="NG21" s="925"/>
      <c r="NH21" s="925"/>
      <c r="NI21" s="925"/>
      <c r="NJ21" s="925"/>
      <c r="NK21" s="925"/>
      <c r="NL21" s="925"/>
      <c r="NM21" s="925"/>
      <c r="NN21" s="925"/>
      <c r="NO21" s="925"/>
      <c r="NP21" s="925"/>
      <c r="NQ21" s="925"/>
      <c r="NR21" s="925"/>
      <c r="NS21" s="925"/>
      <c r="NT21" s="925"/>
      <c r="NU21" s="924"/>
      <c r="NV21" s="925"/>
      <c r="NW21" s="925"/>
      <c r="NX21" s="925"/>
      <c r="NY21" s="925"/>
      <c r="NZ21" s="925"/>
      <c r="OA21" s="925"/>
      <c r="OB21" s="925"/>
      <c r="OC21" s="925"/>
      <c r="OD21" s="925"/>
      <c r="OE21" s="925"/>
      <c r="OF21" s="925"/>
      <c r="OG21" s="925"/>
      <c r="OH21" s="925"/>
      <c r="OI21" s="925"/>
      <c r="OJ21" s="925"/>
      <c r="OK21" s="924"/>
      <c r="OL21" s="925"/>
      <c r="OM21" s="925"/>
      <c r="ON21" s="925"/>
      <c r="OO21" s="925"/>
      <c r="OP21" s="925"/>
      <c r="OQ21" s="925"/>
      <c r="OR21" s="925"/>
      <c r="OS21" s="925"/>
      <c r="OT21" s="925"/>
      <c r="OU21" s="925"/>
      <c r="OV21" s="925"/>
      <c r="OW21" s="925"/>
      <c r="OX21" s="925"/>
      <c r="OY21" s="925"/>
      <c r="OZ21" s="925"/>
      <c r="PA21" s="924"/>
      <c r="PB21" s="925"/>
      <c r="PC21" s="925"/>
      <c r="PD21" s="925"/>
      <c r="PE21" s="925"/>
      <c r="PF21" s="925"/>
      <c r="PG21" s="925"/>
      <c r="PH21" s="925"/>
      <c r="PI21" s="925"/>
      <c r="PJ21" s="925"/>
      <c r="PK21" s="925"/>
      <c r="PL21" s="925"/>
      <c r="PM21" s="925"/>
      <c r="PN21" s="925"/>
      <c r="PO21" s="925"/>
      <c r="PP21" s="925"/>
      <c r="PQ21" s="924"/>
      <c r="PR21" s="925"/>
      <c r="PS21" s="925"/>
      <c r="PT21" s="925"/>
      <c r="PU21" s="925"/>
      <c r="PV21" s="925"/>
      <c r="PW21" s="925"/>
      <c r="PX21" s="925"/>
      <c r="PY21" s="925"/>
      <c r="PZ21" s="925"/>
      <c r="QA21" s="925"/>
      <c r="QB21" s="925"/>
      <c r="QC21" s="925"/>
      <c r="QD21" s="925"/>
      <c r="QE21" s="925"/>
      <c r="QF21" s="925"/>
      <c r="QG21" s="924"/>
      <c r="QH21" s="925"/>
      <c r="QI21" s="925"/>
      <c r="QJ21" s="925"/>
      <c r="QK21" s="925"/>
      <c r="QL21" s="925"/>
      <c r="QM21" s="925"/>
      <c r="QN21" s="925"/>
      <c r="QO21" s="925"/>
      <c r="QP21" s="925"/>
      <c r="QQ21" s="925"/>
      <c r="QR21" s="925"/>
      <c r="QS21" s="925"/>
      <c r="QT21" s="925"/>
      <c r="QU21" s="925"/>
      <c r="QV21" s="925"/>
      <c r="QW21" s="924"/>
      <c r="QX21" s="925"/>
      <c r="QY21" s="925"/>
      <c r="QZ21" s="925"/>
      <c r="RA21" s="925"/>
      <c r="RB21" s="925"/>
      <c r="RC21" s="925"/>
      <c r="RD21" s="925"/>
      <c r="RE21" s="925"/>
      <c r="RF21" s="925"/>
      <c r="RG21" s="925"/>
      <c r="RH21" s="925"/>
      <c r="RI21" s="925"/>
      <c r="RJ21" s="925"/>
      <c r="RK21" s="925"/>
      <c r="RL21" s="925"/>
      <c r="RM21" s="924"/>
      <c r="RN21" s="925"/>
      <c r="RO21" s="925"/>
      <c r="RP21" s="925"/>
      <c r="RQ21" s="925"/>
      <c r="RR21" s="925"/>
      <c r="RS21" s="925"/>
      <c r="RT21" s="925"/>
      <c r="RU21" s="925"/>
      <c r="RV21" s="925"/>
      <c r="RW21" s="925"/>
      <c r="RX21" s="925"/>
      <c r="RY21" s="925"/>
      <c r="RZ21" s="925"/>
      <c r="SA21" s="925"/>
      <c r="SB21" s="925"/>
      <c r="SC21" s="924"/>
      <c r="SD21" s="925"/>
      <c r="SE21" s="925"/>
      <c r="SF21" s="925"/>
      <c r="SG21" s="925"/>
      <c r="SH21" s="925"/>
      <c r="SI21" s="925"/>
      <c r="SJ21" s="925"/>
      <c r="SK21" s="925"/>
      <c r="SL21" s="925"/>
      <c r="SM21" s="925"/>
      <c r="SN21" s="925"/>
      <c r="SO21" s="925"/>
      <c r="SP21" s="925"/>
      <c r="SQ21" s="925"/>
      <c r="SR21" s="925"/>
      <c r="SS21" s="924"/>
      <c r="ST21" s="925"/>
      <c r="SU21" s="925"/>
      <c r="SV21" s="925"/>
      <c r="SW21" s="925"/>
      <c r="SX21" s="925"/>
      <c r="SY21" s="925"/>
      <c r="SZ21" s="925"/>
      <c r="TA21" s="925"/>
      <c r="TB21" s="925"/>
      <c r="TC21" s="925"/>
      <c r="TD21" s="925"/>
      <c r="TE21" s="925"/>
      <c r="TF21" s="925"/>
      <c r="TG21" s="925"/>
      <c r="TH21" s="925"/>
      <c r="TI21" s="924"/>
      <c r="TJ21" s="925"/>
      <c r="TK21" s="925"/>
      <c r="TL21" s="925"/>
      <c r="TM21" s="925"/>
      <c r="TN21" s="925"/>
      <c r="TO21" s="925"/>
      <c r="TP21" s="925"/>
      <c r="TQ21" s="925"/>
      <c r="TR21" s="925"/>
      <c r="TS21" s="925"/>
      <c r="TT21" s="925"/>
      <c r="TU21" s="925"/>
      <c r="TV21" s="925"/>
      <c r="TW21" s="925"/>
      <c r="TX21" s="925"/>
      <c r="TY21" s="924"/>
      <c r="TZ21" s="925"/>
      <c r="UA21" s="925"/>
      <c r="UB21" s="925"/>
      <c r="UC21" s="925"/>
      <c r="UD21" s="925"/>
      <c r="UE21" s="925"/>
      <c r="UF21" s="925"/>
      <c r="UG21" s="925"/>
      <c r="UH21" s="925"/>
      <c r="UI21" s="925"/>
      <c r="UJ21" s="925"/>
      <c r="UK21" s="925"/>
      <c r="UL21" s="925"/>
      <c r="UM21" s="925"/>
      <c r="UN21" s="925"/>
      <c r="UO21" s="924"/>
      <c r="UP21" s="925"/>
      <c r="UQ21" s="925"/>
      <c r="UR21" s="925"/>
      <c r="US21" s="925"/>
      <c r="UT21" s="925"/>
      <c r="UU21" s="925"/>
      <c r="UV21" s="925"/>
      <c r="UW21" s="925"/>
      <c r="UX21" s="925"/>
      <c r="UY21" s="925"/>
      <c r="UZ21" s="925"/>
      <c r="VA21" s="925"/>
      <c r="VB21" s="925"/>
      <c r="VC21" s="925"/>
      <c r="VD21" s="925"/>
      <c r="VE21" s="924"/>
      <c r="VF21" s="925"/>
      <c r="VG21" s="925"/>
      <c r="VH21" s="925"/>
      <c r="VI21" s="925"/>
      <c r="VJ21" s="925"/>
      <c r="VK21" s="925"/>
      <c r="VL21" s="925"/>
      <c r="VM21" s="925"/>
      <c r="VN21" s="925"/>
      <c r="VO21" s="925"/>
      <c r="VP21" s="925"/>
      <c r="VQ21" s="925"/>
      <c r="VR21" s="925"/>
      <c r="VS21" s="925"/>
      <c r="VT21" s="925"/>
      <c r="VU21" s="924"/>
      <c r="VV21" s="925"/>
      <c r="VW21" s="925"/>
      <c r="VX21" s="925"/>
      <c r="VY21" s="925"/>
      <c r="VZ21" s="925"/>
      <c r="WA21" s="925"/>
      <c r="WB21" s="925"/>
      <c r="WC21" s="925"/>
      <c r="WD21" s="925"/>
      <c r="WE21" s="925"/>
      <c r="WF21" s="925"/>
      <c r="WG21" s="925"/>
      <c r="WH21" s="925"/>
      <c r="WI21" s="925"/>
      <c r="WJ21" s="925"/>
      <c r="WK21" s="924"/>
      <c r="WL21" s="925"/>
      <c r="WM21" s="925"/>
      <c r="WN21" s="925"/>
      <c r="WO21" s="925"/>
      <c r="WP21" s="925"/>
      <c r="WQ21" s="925"/>
      <c r="WR21" s="925"/>
      <c r="WS21" s="925"/>
      <c r="WT21" s="925"/>
      <c r="WU21" s="925"/>
      <c r="WV21" s="925"/>
      <c r="WW21" s="925"/>
      <c r="WX21" s="925"/>
      <c r="WY21" s="925"/>
      <c r="WZ21" s="925"/>
      <c r="XA21" s="924"/>
      <c r="XB21" s="925"/>
      <c r="XC21" s="925"/>
      <c r="XD21" s="925"/>
      <c r="XE21" s="925"/>
      <c r="XF21" s="925"/>
      <c r="XG21" s="925"/>
      <c r="XH21" s="925"/>
      <c r="XI21" s="925"/>
      <c r="XJ21" s="925"/>
      <c r="XK21" s="925"/>
      <c r="XL21" s="925"/>
      <c r="XM21" s="925"/>
      <c r="XN21" s="925"/>
      <c r="XO21" s="925"/>
      <c r="XP21" s="925"/>
      <c r="XQ21" s="924"/>
      <c r="XR21" s="925"/>
      <c r="XS21" s="925"/>
      <c r="XT21" s="925"/>
      <c r="XU21" s="925"/>
      <c r="XV21" s="925"/>
      <c r="XW21" s="925"/>
      <c r="XX21" s="925"/>
      <c r="XY21" s="925"/>
      <c r="XZ21" s="925"/>
      <c r="YA21" s="925"/>
      <c r="YB21" s="925"/>
      <c r="YC21" s="925"/>
      <c r="YD21" s="925"/>
      <c r="YE21" s="925"/>
      <c r="YF21" s="925"/>
      <c r="YG21" s="924"/>
      <c r="YH21" s="925"/>
      <c r="YI21" s="925"/>
      <c r="YJ21" s="925"/>
      <c r="YK21" s="925"/>
      <c r="YL21" s="925"/>
      <c r="YM21" s="925"/>
      <c r="YN21" s="925"/>
      <c r="YO21" s="925"/>
      <c r="YP21" s="925"/>
      <c r="YQ21" s="925"/>
      <c r="YR21" s="925"/>
      <c r="YS21" s="925"/>
      <c r="YT21" s="925"/>
      <c r="YU21" s="925"/>
      <c r="YV21" s="925"/>
      <c r="YW21" s="924"/>
      <c r="YX21" s="925"/>
      <c r="YY21" s="925"/>
      <c r="YZ21" s="925"/>
      <c r="ZA21" s="925"/>
      <c r="ZB21" s="925"/>
      <c r="ZC21" s="925"/>
      <c r="ZD21" s="925"/>
      <c r="ZE21" s="925"/>
      <c r="ZF21" s="925"/>
      <c r="ZG21" s="925"/>
      <c r="ZH21" s="925"/>
      <c r="ZI21" s="925"/>
      <c r="ZJ21" s="925"/>
      <c r="ZK21" s="925"/>
      <c r="ZL21" s="925"/>
      <c r="ZM21" s="924"/>
      <c r="ZN21" s="925"/>
      <c r="ZO21" s="925"/>
      <c r="ZP21" s="925"/>
      <c r="ZQ21" s="925"/>
      <c r="ZR21" s="925"/>
      <c r="ZS21" s="925"/>
      <c r="ZT21" s="925"/>
      <c r="ZU21" s="925"/>
      <c r="ZV21" s="925"/>
      <c r="ZW21" s="925"/>
      <c r="ZX21" s="925"/>
      <c r="ZY21" s="925"/>
      <c r="ZZ21" s="925"/>
      <c r="AAA21" s="925"/>
      <c r="AAB21" s="925"/>
      <c r="AAC21" s="924"/>
      <c r="AAD21" s="925"/>
      <c r="AAE21" s="925"/>
      <c r="AAF21" s="925"/>
      <c r="AAG21" s="925"/>
      <c r="AAH21" s="925"/>
      <c r="AAI21" s="925"/>
      <c r="AAJ21" s="925"/>
      <c r="AAK21" s="925"/>
      <c r="AAL21" s="925"/>
      <c r="AAM21" s="925"/>
      <c r="AAN21" s="925"/>
      <c r="AAO21" s="925"/>
      <c r="AAP21" s="925"/>
      <c r="AAQ21" s="925"/>
      <c r="AAR21" s="925"/>
      <c r="AAS21" s="924"/>
      <c r="AAT21" s="925"/>
      <c r="AAU21" s="925"/>
      <c r="AAV21" s="925"/>
      <c r="AAW21" s="925"/>
      <c r="AAX21" s="925"/>
      <c r="AAY21" s="925"/>
      <c r="AAZ21" s="925"/>
      <c r="ABA21" s="925"/>
      <c r="ABB21" s="925"/>
      <c r="ABC21" s="925"/>
      <c r="ABD21" s="925"/>
      <c r="ABE21" s="925"/>
      <c r="ABF21" s="925"/>
      <c r="ABG21" s="925"/>
      <c r="ABH21" s="925"/>
      <c r="ABI21" s="924"/>
      <c r="ABJ21" s="925"/>
      <c r="ABK21" s="925"/>
      <c r="ABL21" s="925"/>
      <c r="ABM21" s="925"/>
      <c r="ABN21" s="925"/>
      <c r="ABO21" s="925"/>
      <c r="ABP21" s="925"/>
      <c r="ABQ21" s="925"/>
      <c r="ABR21" s="925"/>
      <c r="ABS21" s="925"/>
      <c r="ABT21" s="925"/>
      <c r="ABU21" s="925"/>
      <c r="ABV21" s="925"/>
      <c r="ABW21" s="925"/>
      <c r="ABX21" s="925"/>
      <c r="ABY21" s="924"/>
      <c r="ABZ21" s="925"/>
      <c r="ACA21" s="925"/>
      <c r="ACB21" s="925"/>
      <c r="ACC21" s="925"/>
      <c r="ACD21" s="925"/>
      <c r="ACE21" s="925"/>
      <c r="ACF21" s="925"/>
      <c r="ACG21" s="925"/>
      <c r="ACH21" s="925"/>
      <c r="ACI21" s="925"/>
      <c r="ACJ21" s="925"/>
      <c r="ACK21" s="925"/>
      <c r="ACL21" s="925"/>
      <c r="ACM21" s="925"/>
      <c r="ACN21" s="925"/>
      <c r="ACO21" s="924"/>
      <c r="ACP21" s="925"/>
      <c r="ACQ21" s="925"/>
      <c r="ACR21" s="925"/>
      <c r="ACS21" s="925"/>
      <c r="ACT21" s="925"/>
      <c r="ACU21" s="925"/>
      <c r="ACV21" s="925"/>
      <c r="ACW21" s="925"/>
      <c r="ACX21" s="925"/>
      <c r="ACY21" s="925"/>
      <c r="ACZ21" s="925"/>
      <c r="ADA21" s="925"/>
      <c r="ADB21" s="925"/>
      <c r="ADC21" s="925"/>
      <c r="ADD21" s="925"/>
      <c r="ADE21" s="924"/>
      <c r="ADF21" s="925"/>
      <c r="ADG21" s="925"/>
      <c r="ADH21" s="925"/>
      <c r="ADI21" s="925"/>
      <c r="ADJ21" s="925"/>
      <c r="ADK21" s="925"/>
      <c r="ADL21" s="925"/>
      <c r="ADM21" s="925"/>
      <c r="ADN21" s="925"/>
      <c r="ADO21" s="925"/>
      <c r="ADP21" s="925"/>
      <c r="ADQ21" s="925"/>
      <c r="ADR21" s="925"/>
      <c r="ADS21" s="925"/>
      <c r="ADT21" s="925"/>
      <c r="ADU21" s="924"/>
      <c r="ADV21" s="925"/>
      <c r="ADW21" s="925"/>
      <c r="ADX21" s="925"/>
      <c r="ADY21" s="925"/>
      <c r="ADZ21" s="925"/>
      <c r="AEA21" s="925"/>
      <c r="AEB21" s="925"/>
      <c r="AEC21" s="925"/>
      <c r="AED21" s="925"/>
      <c r="AEE21" s="925"/>
      <c r="AEF21" s="925"/>
      <c r="AEG21" s="925"/>
      <c r="AEH21" s="925"/>
      <c r="AEI21" s="925"/>
      <c r="AEJ21" s="925"/>
      <c r="AEK21" s="924"/>
      <c r="AEL21" s="925"/>
      <c r="AEM21" s="925"/>
      <c r="AEN21" s="925"/>
      <c r="AEO21" s="925"/>
      <c r="AEP21" s="925"/>
      <c r="AEQ21" s="925"/>
      <c r="AER21" s="925"/>
      <c r="AES21" s="925"/>
      <c r="AET21" s="925"/>
      <c r="AEU21" s="925"/>
      <c r="AEV21" s="925"/>
      <c r="AEW21" s="925"/>
      <c r="AEX21" s="925"/>
      <c r="AEY21" s="925"/>
      <c r="AEZ21" s="925"/>
      <c r="AFA21" s="924"/>
      <c r="AFB21" s="925"/>
      <c r="AFC21" s="925"/>
      <c r="AFD21" s="925"/>
      <c r="AFE21" s="925"/>
      <c r="AFF21" s="925"/>
      <c r="AFG21" s="925"/>
      <c r="AFH21" s="925"/>
      <c r="AFI21" s="925"/>
      <c r="AFJ21" s="925"/>
      <c r="AFK21" s="925"/>
      <c r="AFL21" s="925"/>
      <c r="AFM21" s="925"/>
      <c r="AFN21" s="925"/>
      <c r="AFO21" s="925"/>
      <c r="AFP21" s="925"/>
      <c r="AFQ21" s="924"/>
      <c r="AFR21" s="925"/>
      <c r="AFS21" s="925"/>
      <c r="AFT21" s="925"/>
      <c r="AFU21" s="925"/>
      <c r="AFV21" s="925"/>
      <c r="AFW21" s="925"/>
      <c r="AFX21" s="925"/>
      <c r="AFY21" s="925"/>
      <c r="AFZ21" s="925"/>
      <c r="AGA21" s="925"/>
      <c r="AGB21" s="925"/>
      <c r="AGC21" s="925"/>
      <c r="AGD21" s="925"/>
      <c r="AGE21" s="925"/>
      <c r="AGF21" s="925"/>
      <c r="AGG21" s="924"/>
      <c r="AGH21" s="925"/>
      <c r="AGI21" s="925"/>
      <c r="AGJ21" s="925"/>
      <c r="AGK21" s="925"/>
      <c r="AGL21" s="925"/>
      <c r="AGM21" s="925"/>
      <c r="AGN21" s="925"/>
      <c r="AGO21" s="925"/>
      <c r="AGP21" s="925"/>
      <c r="AGQ21" s="925"/>
      <c r="AGR21" s="925"/>
      <c r="AGS21" s="925"/>
      <c r="AGT21" s="925"/>
      <c r="AGU21" s="925"/>
      <c r="AGV21" s="925"/>
      <c r="AGW21" s="924"/>
      <c r="AGX21" s="925"/>
      <c r="AGY21" s="925"/>
      <c r="AGZ21" s="925"/>
      <c r="AHA21" s="925"/>
      <c r="AHB21" s="925"/>
      <c r="AHC21" s="925"/>
      <c r="AHD21" s="925"/>
      <c r="AHE21" s="925"/>
      <c r="AHF21" s="925"/>
      <c r="AHG21" s="925"/>
      <c r="AHH21" s="925"/>
      <c r="AHI21" s="925"/>
      <c r="AHJ21" s="925"/>
      <c r="AHK21" s="925"/>
      <c r="AHL21" s="925"/>
      <c r="AHM21" s="924"/>
      <c r="AHN21" s="925"/>
      <c r="AHO21" s="925"/>
      <c r="AHP21" s="925"/>
      <c r="AHQ21" s="925"/>
      <c r="AHR21" s="925"/>
      <c r="AHS21" s="925"/>
      <c r="AHT21" s="925"/>
      <c r="AHU21" s="925"/>
      <c r="AHV21" s="925"/>
      <c r="AHW21" s="925"/>
      <c r="AHX21" s="925"/>
      <c r="AHY21" s="925"/>
      <c r="AHZ21" s="925"/>
      <c r="AIA21" s="925"/>
      <c r="AIB21" s="925"/>
      <c r="AIC21" s="924"/>
      <c r="AID21" s="925"/>
      <c r="AIE21" s="925"/>
      <c r="AIF21" s="925"/>
      <c r="AIG21" s="925"/>
      <c r="AIH21" s="925"/>
      <c r="AII21" s="925"/>
      <c r="AIJ21" s="925"/>
      <c r="AIK21" s="925"/>
      <c r="AIL21" s="925"/>
      <c r="AIM21" s="925"/>
      <c r="AIN21" s="925"/>
      <c r="AIO21" s="925"/>
      <c r="AIP21" s="925"/>
      <c r="AIQ21" s="925"/>
      <c r="AIR21" s="925"/>
      <c r="AIS21" s="924"/>
      <c r="AIT21" s="925"/>
      <c r="AIU21" s="925"/>
      <c r="AIV21" s="925"/>
      <c r="AIW21" s="925"/>
      <c r="AIX21" s="925"/>
      <c r="AIY21" s="925"/>
      <c r="AIZ21" s="925"/>
      <c r="AJA21" s="925"/>
      <c r="AJB21" s="925"/>
      <c r="AJC21" s="925"/>
      <c r="AJD21" s="925"/>
      <c r="AJE21" s="925"/>
      <c r="AJF21" s="925"/>
      <c r="AJG21" s="925"/>
      <c r="AJH21" s="925"/>
      <c r="AJI21" s="924"/>
      <c r="AJJ21" s="925"/>
      <c r="AJK21" s="925"/>
      <c r="AJL21" s="925"/>
      <c r="AJM21" s="925"/>
      <c r="AJN21" s="925"/>
      <c r="AJO21" s="925"/>
      <c r="AJP21" s="925"/>
      <c r="AJQ21" s="925"/>
      <c r="AJR21" s="925"/>
      <c r="AJS21" s="925"/>
      <c r="AJT21" s="925"/>
      <c r="AJU21" s="925"/>
      <c r="AJV21" s="925"/>
      <c r="AJW21" s="925"/>
      <c r="AJX21" s="925"/>
      <c r="AJY21" s="924"/>
      <c r="AJZ21" s="925"/>
      <c r="AKA21" s="925"/>
      <c r="AKB21" s="925"/>
      <c r="AKC21" s="925"/>
      <c r="AKD21" s="925"/>
      <c r="AKE21" s="925"/>
      <c r="AKF21" s="925"/>
      <c r="AKG21" s="925"/>
      <c r="AKH21" s="925"/>
      <c r="AKI21" s="925"/>
      <c r="AKJ21" s="925"/>
      <c r="AKK21" s="925"/>
      <c r="AKL21" s="925"/>
      <c r="AKM21" s="925"/>
      <c r="AKN21" s="925"/>
      <c r="AKO21" s="924"/>
      <c r="AKP21" s="925"/>
      <c r="AKQ21" s="925"/>
      <c r="AKR21" s="925"/>
      <c r="AKS21" s="925"/>
      <c r="AKT21" s="925"/>
      <c r="AKU21" s="925"/>
      <c r="AKV21" s="925"/>
      <c r="AKW21" s="925"/>
      <c r="AKX21" s="925"/>
      <c r="AKY21" s="925"/>
      <c r="AKZ21" s="925"/>
      <c r="ALA21" s="925"/>
      <c r="ALB21" s="925"/>
      <c r="ALC21" s="925"/>
      <c r="ALD21" s="925"/>
      <c r="ALE21" s="924"/>
      <c r="ALF21" s="925"/>
      <c r="ALG21" s="925"/>
      <c r="ALH21" s="925"/>
      <c r="ALI21" s="925"/>
      <c r="ALJ21" s="925"/>
      <c r="ALK21" s="925"/>
      <c r="ALL21" s="925"/>
      <c r="ALM21" s="925"/>
      <c r="ALN21" s="925"/>
      <c r="ALO21" s="925"/>
      <c r="ALP21" s="925"/>
      <c r="ALQ21" s="925"/>
      <c r="ALR21" s="925"/>
      <c r="ALS21" s="925"/>
      <c r="ALT21" s="925"/>
      <c r="ALU21" s="924"/>
      <c r="ALV21" s="925"/>
      <c r="ALW21" s="925"/>
      <c r="ALX21" s="925"/>
      <c r="ALY21" s="925"/>
      <c r="ALZ21" s="925"/>
      <c r="AMA21" s="925"/>
      <c r="AMB21" s="925"/>
      <c r="AMC21" s="925"/>
      <c r="AMD21" s="925"/>
      <c r="AME21" s="925"/>
      <c r="AMF21" s="925"/>
      <c r="AMG21" s="925"/>
      <c r="AMH21" s="925"/>
      <c r="AMI21" s="925"/>
      <c r="AMJ21" s="925"/>
      <c r="AMK21" s="924"/>
      <c r="AML21" s="925"/>
      <c r="AMM21" s="925"/>
      <c r="AMN21" s="925"/>
      <c r="AMO21" s="925"/>
      <c r="AMP21" s="925"/>
      <c r="AMQ21" s="925"/>
      <c r="AMR21" s="925"/>
      <c r="AMS21" s="925"/>
      <c r="AMT21" s="925"/>
      <c r="AMU21" s="925"/>
      <c r="AMV21" s="925"/>
      <c r="AMW21" s="925"/>
      <c r="AMX21" s="925"/>
      <c r="AMY21" s="925"/>
      <c r="AMZ21" s="925"/>
      <c r="ANA21" s="924"/>
      <c r="ANB21" s="925"/>
      <c r="ANC21" s="925"/>
      <c r="AND21" s="925"/>
      <c r="ANE21" s="925"/>
      <c r="ANF21" s="925"/>
      <c r="ANG21" s="925"/>
      <c r="ANH21" s="925"/>
      <c r="ANI21" s="925"/>
      <c r="ANJ21" s="925"/>
      <c r="ANK21" s="925"/>
      <c r="ANL21" s="925"/>
      <c r="ANM21" s="925"/>
      <c r="ANN21" s="925"/>
      <c r="ANO21" s="925"/>
      <c r="ANP21" s="925"/>
      <c r="ANQ21" s="924"/>
      <c r="ANR21" s="925"/>
      <c r="ANS21" s="925"/>
      <c r="ANT21" s="925"/>
      <c r="ANU21" s="925"/>
      <c r="ANV21" s="925"/>
      <c r="ANW21" s="925"/>
      <c r="ANX21" s="925"/>
      <c r="ANY21" s="925"/>
      <c r="ANZ21" s="925"/>
      <c r="AOA21" s="925"/>
      <c r="AOB21" s="925"/>
      <c r="AOC21" s="925"/>
      <c r="AOD21" s="925"/>
      <c r="AOE21" s="925"/>
      <c r="AOF21" s="925"/>
      <c r="AOG21" s="924"/>
      <c r="AOH21" s="925"/>
      <c r="AOI21" s="925"/>
      <c r="AOJ21" s="925"/>
      <c r="AOK21" s="925"/>
      <c r="AOL21" s="925"/>
      <c r="AOM21" s="925"/>
      <c r="AON21" s="925"/>
      <c r="AOO21" s="925"/>
      <c r="AOP21" s="925"/>
      <c r="AOQ21" s="925"/>
      <c r="AOR21" s="925"/>
      <c r="AOS21" s="925"/>
      <c r="AOT21" s="925"/>
      <c r="AOU21" s="925"/>
      <c r="AOV21" s="925"/>
      <c r="AOW21" s="924"/>
      <c r="AOX21" s="925"/>
      <c r="AOY21" s="925"/>
      <c r="AOZ21" s="925"/>
      <c r="APA21" s="925"/>
      <c r="APB21" s="925"/>
      <c r="APC21" s="925"/>
      <c r="APD21" s="925"/>
      <c r="APE21" s="925"/>
      <c r="APF21" s="925"/>
      <c r="APG21" s="925"/>
      <c r="APH21" s="925"/>
      <c r="API21" s="925"/>
      <c r="APJ21" s="925"/>
      <c r="APK21" s="925"/>
      <c r="APL21" s="925"/>
      <c r="APM21" s="924"/>
      <c r="APN21" s="925"/>
      <c r="APO21" s="925"/>
      <c r="APP21" s="925"/>
      <c r="APQ21" s="925"/>
      <c r="APR21" s="925"/>
      <c r="APS21" s="925"/>
      <c r="APT21" s="925"/>
      <c r="APU21" s="925"/>
      <c r="APV21" s="925"/>
      <c r="APW21" s="925"/>
      <c r="APX21" s="925"/>
      <c r="APY21" s="925"/>
      <c r="APZ21" s="925"/>
      <c r="AQA21" s="925"/>
      <c r="AQB21" s="925"/>
      <c r="AQC21" s="924"/>
      <c r="AQD21" s="925"/>
      <c r="AQE21" s="925"/>
      <c r="AQF21" s="925"/>
      <c r="AQG21" s="925"/>
      <c r="AQH21" s="925"/>
      <c r="AQI21" s="925"/>
      <c r="AQJ21" s="925"/>
      <c r="AQK21" s="925"/>
      <c r="AQL21" s="925"/>
      <c r="AQM21" s="925"/>
      <c r="AQN21" s="925"/>
      <c r="AQO21" s="925"/>
      <c r="AQP21" s="925"/>
      <c r="AQQ21" s="925"/>
      <c r="AQR21" s="925"/>
      <c r="AQS21" s="924"/>
      <c r="AQT21" s="925"/>
      <c r="AQU21" s="925"/>
      <c r="AQV21" s="925"/>
      <c r="AQW21" s="925"/>
      <c r="AQX21" s="925"/>
      <c r="AQY21" s="925"/>
      <c r="AQZ21" s="925"/>
      <c r="ARA21" s="925"/>
      <c r="ARB21" s="925"/>
      <c r="ARC21" s="925"/>
      <c r="ARD21" s="925"/>
      <c r="ARE21" s="925"/>
      <c r="ARF21" s="925"/>
      <c r="ARG21" s="925"/>
      <c r="ARH21" s="925"/>
      <c r="ARI21" s="924"/>
      <c r="ARJ21" s="925"/>
      <c r="ARK21" s="925"/>
      <c r="ARL21" s="925"/>
      <c r="ARM21" s="925"/>
      <c r="ARN21" s="925"/>
      <c r="ARO21" s="925"/>
      <c r="ARP21" s="925"/>
      <c r="ARQ21" s="925"/>
      <c r="ARR21" s="925"/>
      <c r="ARS21" s="925"/>
      <c r="ART21" s="925"/>
      <c r="ARU21" s="925"/>
      <c r="ARV21" s="925"/>
      <c r="ARW21" s="925"/>
      <c r="ARX21" s="925"/>
      <c r="ARY21" s="924"/>
      <c r="ARZ21" s="925"/>
      <c r="ASA21" s="925"/>
      <c r="ASB21" s="925"/>
      <c r="ASC21" s="925"/>
      <c r="ASD21" s="925"/>
      <c r="ASE21" s="925"/>
      <c r="ASF21" s="925"/>
      <c r="ASG21" s="925"/>
      <c r="ASH21" s="925"/>
      <c r="ASI21" s="925"/>
      <c r="ASJ21" s="925"/>
      <c r="ASK21" s="925"/>
      <c r="ASL21" s="925"/>
      <c r="ASM21" s="925"/>
      <c r="ASN21" s="925"/>
      <c r="ASO21" s="924"/>
      <c r="ASP21" s="925"/>
      <c r="ASQ21" s="925"/>
      <c r="ASR21" s="925"/>
      <c r="ASS21" s="925"/>
      <c r="AST21" s="925"/>
      <c r="ASU21" s="925"/>
      <c r="ASV21" s="925"/>
      <c r="ASW21" s="925"/>
      <c r="ASX21" s="925"/>
      <c r="ASY21" s="925"/>
      <c r="ASZ21" s="925"/>
      <c r="ATA21" s="925"/>
      <c r="ATB21" s="925"/>
      <c r="ATC21" s="925"/>
      <c r="ATD21" s="925"/>
      <c r="ATE21" s="924"/>
      <c r="ATF21" s="925"/>
      <c r="ATG21" s="925"/>
      <c r="ATH21" s="925"/>
      <c r="ATI21" s="925"/>
      <c r="ATJ21" s="925"/>
      <c r="ATK21" s="925"/>
      <c r="ATL21" s="925"/>
      <c r="ATM21" s="925"/>
      <c r="ATN21" s="925"/>
      <c r="ATO21" s="925"/>
      <c r="ATP21" s="925"/>
      <c r="ATQ21" s="925"/>
      <c r="ATR21" s="925"/>
      <c r="ATS21" s="925"/>
      <c r="ATT21" s="925"/>
      <c r="ATU21" s="924"/>
      <c r="ATV21" s="925"/>
      <c r="ATW21" s="925"/>
      <c r="ATX21" s="925"/>
      <c r="ATY21" s="925"/>
      <c r="ATZ21" s="925"/>
      <c r="AUA21" s="925"/>
      <c r="AUB21" s="925"/>
      <c r="AUC21" s="925"/>
      <c r="AUD21" s="925"/>
      <c r="AUE21" s="925"/>
      <c r="AUF21" s="925"/>
      <c r="AUG21" s="925"/>
      <c r="AUH21" s="925"/>
      <c r="AUI21" s="925"/>
      <c r="AUJ21" s="925"/>
      <c r="AUK21" s="924"/>
      <c r="AUL21" s="925"/>
      <c r="AUM21" s="925"/>
      <c r="AUN21" s="925"/>
      <c r="AUO21" s="925"/>
      <c r="AUP21" s="925"/>
      <c r="AUQ21" s="925"/>
      <c r="AUR21" s="925"/>
      <c r="AUS21" s="925"/>
      <c r="AUT21" s="925"/>
      <c r="AUU21" s="925"/>
      <c r="AUV21" s="925"/>
      <c r="AUW21" s="925"/>
      <c r="AUX21" s="925"/>
      <c r="AUY21" s="925"/>
      <c r="AUZ21" s="925"/>
      <c r="AVA21" s="924"/>
      <c r="AVB21" s="925"/>
      <c r="AVC21" s="925"/>
      <c r="AVD21" s="925"/>
      <c r="AVE21" s="925"/>
      <c r="AVF21" s="925"/>
      <c r="AVG21" s="925"/>
      <c r="AVH21" s="925"/>
      <c r="AVI21" s="925"/>
      <c r="AVJ21" s="925"/>
      <c r="AVK21" s="925"/>
      <c r="AVL21" s="925"/>
      <c r="AVM21" s="925"/>
      <c r="AVN21" s="925"/>
      <c r="AVO21" s="925"/>
      <c r="AVP21" s="925"/>
      <c r="AVQ21" s="924"/>
      <c r="AVR21" s="925"/>
      <c r="AVS21" s="925"/>
      <c r="AVT21" s="925"/>
      <c r="AVU21" s="925"/>
      <c r="AVV21" s="925"/>
      <c r="AVW21" s="925"/>
      <c r="AVX21" s="925"/>
      <c r="AVY21" s="925"/>
      <c r="AVZ21" s="925"/>
      <c r="AWA21" s="925"/>
      <c r="AWB21" s="925"/>
      <c r="AWC21" s="925"/>
      <c r="AWD21" s="925"/>
      <c r="AWE21" s="925"/>
      <c r="AWF21" s="925"/>
      <c r="AWG21" s="924"/>
      <c r="AWH21" s="925"/>
      <c r="AWI21" s="925"/>
      <c r="AWJ21" s="925"/>
      <c r="AWK21" s="925"/>
      <c r="AWL21" s="925"/>
      <c r="AWM21" s="925"/>
      <c r="AWN21" s="925"/>
      <c r="AWO21" s="925"/>
      <c r="AWP21" s="925"/>
      <c r="AWQ21" s="925"/>
      <c r="AWR21" s="925"/>
      <c r="AWS21" s="925"/>
      <c r="AWT21" s="925"/>
      <c r="AWU21" s="925"/>
      <c r="AWV21" s="925"/>
      <c r="AWW21" s="924"/>
      <c r="AWX21" s="925"/>
      <c r="AWY21" s="925"/>
      <c r="AWZ21" s="925"/>
      <c r="AXA21" s="925"/>
      <c r="AXB21" s="925"/>
      <c r="AXC21" s="925"/>
      <c r="AXD21" s="925"/>
      <c r="AXE21" s="925"/>
      <c r="AXF21" s="925"/>
      <c r="AXG21" s="925"/>
      <c r="AXH21" s="925"/>
      <c r="AXI21" s="925"/>
      <c r="AXJ21" s="925"/>
      <c r="AXK21" s="925"/>
      <c r="AXL21" s="925"/>
      <c r="AXM21" s="924"/>
      <c r="AXN21" s="925"/>
      <c r="AXO21" s="925"/>
      <c r="AXP21" s="925"/>
      <c r="AXQ21" s="925"/>
      <c r="AXR21" s="925"/>
      <c r="AXS21" s="925"/>
      <c r="AXT21" s="925"/>
      <c r="AXU21" s="925"/>
      <c r="AXV21" s="925"/>
      <c r="AXW21" s="925"/>
      <c r="AXX21" s="925"/>
      <c r="AXY21" s="925"/>
      <c r="AXZ21" s="925"/>
      <c r="AYA21" s="925"/>
      <c r="AYB21" s="925"/>
      <c r="AYC21" s="924"/>
      <c r="AYD21" s="925"/>
      <c r="AYE21" s="925"/>
      <c r="AYF21" s="925"/>
      <c r="AYG21" s="925"/>
      <c r="AYH21" s="925"/>
      <c r="AYI21" s="925"/>
      <c r="AYJ21" s="925"/>
      <c r="AYK21" s="925"/>
      <c r="AYL21" s="925"/>
      <c r="AYM21" s="925"/>
      <c r="AYN21" s="925"/>
      <c r="AYO21" s="925"/>
      <c r="AYP21" s="925"/>
      <c r="AYQ21" s="925"/>
      <c r="AYR21" s="925"/>
      <c r="AYS21" s="924"/>
      <c r="AYT21" s="925"/>
      <c r="AYU21" s="925"/>
      <c r="AYV21" s="925"/>
      <c r="AYW21" s="925"/>
      <c r="AYX21" s="925"/>
      <c r="AYY21" s="925"/>
      <c r="AYZ21" s="925"/>
      <c r="AZA21" s="925"/>
      <c r="AZB21" s="925"/>
      <c r="AZC21" s="925"/>
      <c r="AZD21" s="925"/>
      <c r="AZE21" s="925"/>
      <c r="AZF21" s="925"/>
      <c r="AZG21" s="925"/>
      <c r="AZH21" s="925"/>
      <c r="AZI21" s="924"/>
      <c r="AZJ21" s="925"/>
      <c r="AZK21" s="925"/>
      <c r="AZL21" s="925"/>
      <c r="AZM21" s="925"/>
      <c r="AZN21" s="925"/>
      <c r="AZO21" s="925"/>
      <c r="AZP21" s="925"/>
      <c r="AZQ21" s="925"/>
      <c r="AZR21" s="925"/>
      <c r="AZS21" s="925"/>
      <c r="AZT21" s="925"/>
      <c r="AZU21" s="925"/>
      <c r="AZV21" s="925"/>
      <c r="AZW21" s="925"/>
      <c r="AZX21" s="925"/>
      <c r="AZY21" s="924"/>
      <c r="AZZ21" s="925"/>
      <c r="BAA21" s="925"/>
      <c r="BAB21" s="925"/>
      <c r="BAC21" s="925"/>
      <c r="BAD21" s="925"/>
      <c r="BAE21" s="925"/>
      <c r="BAF21" s="925"/>
      <c r="BAG21" s="925"/>
      <c r="BAH21" s="925"/>
      <c r="BAI21" s="925"/>
      <c r="BAJ21" s="925"/>
      <c r="BAK21" s="925"/>
      <c r="BAL21" s="925"/>
      <c r="BAM21" s="925"/>
      <c r="BAN21" s="925"/>
      <c r="BAO21" s="924"/>
      <c r="BAP21" s="925"/>
      <c r="BAQ21" s="925"/>
      <c r="BAR21" s="925"/>
      <c r="BAS21" s="925"/>
      <c r="BAT21" s="925"/>
      <c r="BAU21" s="925"/>
      <c r="BAV21" s="925"/>
      <c r="BAW21" s="925"/>
      <c r="BAX21" s="925"/>
      <c r="BAY21" s="925"/>
      <c r="BAZ21" s="925"/>
      <c r="BBA21" s="925"/>
      <c r="BBB21" s="925"/>
      <c r="BBC21" s="925"/>
      <c r="BBD21" s="925"/>
      <c r="BBE21" s="924"/>
      <c r="BBF21" s="925"/>
      <c r="BBG21" s="925"/>
      <c r="BBH21" s="925"/>
      <c r="BBI21" s="925"/>
      <c r="BBJ21" s="925"/>
      <c r="BBK21" s="925"/>
      <c r="BBL21" s="925"/>
      <c r="BBM21" s="925"/>
      <c r="BBN21" s="925"/>
      <c r="BBO21" s="925"/>
      <c r="BBP21" s="925"/>
      <c r="BBQ21" s="925"/>
      <c r="BBR21" s="925"/>
      <c r="BBS21" s="925"/>
      <c r="BBT21" s="925"/>
      <c r="BBU21" s="924"/>
      <c r="BBV21" s="925"/>
      <c r="BBW21" s="925"/>
      <c r="BBX21" s="925"/>
      <c r="BBY21" s="925"/>
      <c r="BBZ21" s="925"/>
      <c r="BCA21" s="925"/>
      <c r="BCB21" s="925"/>
      <c r="BCC21" s="925"/>
      <c r="BCD21" s="925"/>
      <c r="BCE21" s="925"/>
      <c r="BCF21" s="925"/>
      <c r="BCG21" s="925"/>
      <c r="BCH21" s="925"/>
      <c r="BCI21" s="925"/>
      <c r="BCJ21" s="925"/>
      <c r="BCK21" s="924"/>
      <c r="BCL21" s="925"/>
      <c r="BCM21" s="925"/>
      <c r="BCN21" s="925"/>
      <c r="BCO21" s="925"/>
      <c r="BCP21" s="925"/>
      <c r="BCQ21" s="925"/>
      <c r="BCR21" s="925"/>
      <c r="BCS21" s="925"/>
      <c r="BCT21" s="925"/>
      <c r="BCU21" s="925"/>
      <c r="BCV21" s="925"/>
      <c r="BCW21" s="925"/>
      <c r="BCX21" s="925"/>
      <c r="BCY21" s="925"/>
      <c r="BCZ21" s="925"/>
      <c r="BDA21" s="924"/>
      <c r="BDB21" s="925"/>
      <c r="BDC21" s="925"/>
      <c r="BDD21" s="925"/>
      <c r="BDE21" s="925"/>
      <c r="BDF21" s="925"/>
      <c r="BDG21" s="925"/>
      <c r="BDH21" s="925"/>
      <c r="BDI21" s="925"/>
      <c r="BDJ21" s="925"/>
      <c r="BDK21" s="925"/>
      <c r="BDL21" s="925"/>
      <c r="BDM21" s="925"/>
      <c r="BDN21" s="925"/>
      <c r="BDO21" s="925"/>
      <c r="BDP21" s="925"/>
      <c r="BDQ21" s="924"/>
      <c r="BDR21" s="925"/>
      <c r="BDS21" s="925"/>
      <c r="BDT21" s="925"/>
      <c r="BDU21" s="925"/>
      <c r="BDV21" s="925"/>
      <c r="BDW21" s="925"/>
      <c r="BDX21" s="925"/>
      <c r="BDY21" s="925"/>
      <c r="BDZ21" s="925"/>
      <c r="BEA21" s="925"/>
      <c r="BEB21" s="925"/>
      <c r="BEC21" s="925"/>
      <c r="BED21" s="925"/>
      <c r="BEE21" s="925"/>
      <c r="BEF21" s="925"/>
      <c r="BEG21" s="924"/>
      <c r="BEH21" s="925"/>
      <c r="BEI21" s="925"/>
      <c r="BEJ21" s="925"/>
      <c r="BEK21" s="925"/>
      <c r="BEL21" s="925"/>
      <c r="BEM21" s="925"/>
      <c r="BEN21" s="925"/>
      <c r="BEO21" s="925"/>
      <c r="BEP21" s="925"/>
      <c r="BEQ21" s="925"/>
      <c r="BER21" s="925"/>
      <c r="BES21" s="925"/>
      <c r="BET21" s="925"/>
      <c r="BEU21" s="925"/>
      <c r="BEV21" s="925"/>
      <c r="BEW21" s="924"/>
      <c r="BEX21" s="925"/>
      <c r="BEY21" s="925"/>
      <c r="BEZ21" s="925"/>
      <c r="BFA21" s="925"/>
      <c r="BFB21" s="925"/>
      <c r="BFC21" s="925"/>
      <c r="BFD21" s="925"/>
      <c r="BFE21" s="925"/>
      <c r="BFF21" s="925"/>
      <c r="BFG21" s="925"/>
      <c r="BFH21" s="925"/>
      <c r="BFI21" s="925"/>
      <c r="BFJ21" s="925"/>
      <c r="BFK21" s="925"/>
      <c r="BFL21" s="925"/>
      <c r="BFM21" s="924"/>
      <c r="BFN21" s="925"/>
      <c r="BFO21" s="925"/>
      <c r="BFP21" s="925"/>
      <c r="BFQ21" s="925"/>
      <c r="BFR21" s="925"/>
      <c r="BFS21" s="925"/>
      <c r="BFT21" s="925"/>
      <c r="BFU21" s="925"/>
      <c r="BFV21" s="925"/>
      <c r="BFW21" s="925"/>
      <c r="BFX21" s="925"/>
      <c r="BFY21" s="925"/>
      <c r="BFZ21" s="925"/>
      <c r="BGA21" s="925"/>
      <c r="BGB21" s="925"/>
      <c r="BGC21" s="924"/>
      <c r="BGD21" s="925"/>
      <c r="BGE21" s="925"/>
      <c r="BGF21" s="925"/>
      <c r="BGG21" s="925"/>
      <c r="BGH21" s="925"/>
      <c r="BGI21" s="925"/>
      <c r="BGJ21" s="925"/>
      <c r="BGK21" s="925"/>
      <c r="BGL21" s="925"/>
      <c r="BGM21" s="925"/>
      <c r="BGN21" s="925"/>
      <c r="BGO21" s="925"/>
      <c r="BGP21" s="925"/>
      <c r="BGQ21" s="925"/>
      <c r="BGR21" s="925"/>
      <c r="BGS21" s="924"/>
      <c r="BGT21" s="925"/>
      <c r="BGU21" s="925"/>
      <c r="BGV21" s="925"/>
      <c r="BGW21" s="925"/>
      <c r="BGX21" s="925"/>
      <c r="BGY21" s="925"/>
      <c r="BGZ21" s="925"/>
      <c r="BHA21" s="925"/>
      <c r="BHB21" s="925"/>
      <c r="BHC21" s="925"/>
      <c r="BHD21" s="925"/>
      <c r="BHE21" s="925"/>
      <c r="BHF21" s="925"/>
      <c r="BHG21" s="925"/>
      <c r="BHH21" s="925"/>
      <c r="BHI21" s="924"/>
      <c r="BHJ21" s="925"/>
      <c r="BHK21" s="925"/>
      <c r="BHL21" s="925"/>
      <c r="BHM21" s="925"/>
      <c r="BHN21" s="925"/>
      <c r="BHO21" s="925"/>
      <c r="BHP21" s="925"/>
      <c r="BHQ21" s="925"/>
      <c r="BHR21" s="925"/>
      <c r="BHS21" s="925"/>
      <c r="BHT21" s="925"/>
      <c r="BHU21" s="925"/>
      <c r="BHV21" s="925"/>
      <c r="BHW21" s="925"/>
      <c r="BHX21" s="925"/>
      <c r="BHY21" s="924"/>
      <c r="BHZ21" s="925"/>
      <c r="BIA21" s="925"/>
      <c r="BIB21" s="925"/>
      <c r="BIC21" s="925"/>
      <c r="BID21" s="925"/>
      <c r="BIE21" s="925"/>
      <c r="BIF21" s="925"/>
      <c r="BIG21" s="925"/>
      <c r="BIH21" s="925"/>
      <c r="BII21" s="925"/>
      <c r="BIJ21" s="925"/>
      <c r="BIK21" s="925"/>
      <c r="BIL21" s="925"/>
      <c r="BIM21" s="925"/>
      <c r="BIN21" s="925"/>
      <c r="BIO21" s="924"/>
      <c r="BIP21" s="925"/>
      <c r="BIQ21" s="925"/>
      <c r="BIR21" s="925"/>
      <c r="BIS21" s="925"/>
      <c r="BIT21" s="925"/>
      <c r="BIU21" s="925"/>
      <c r="BIV21" s="925"/>
      <c r="BIW21" s="925"/>
      <c r="BIX21" s="925"/>
      <c r="BIY21" s="925"/>
      <c r="BIZ21" s="925"/>
      <c r="BJA21" s="925"/>
      <c r="BJB21" s="925"/>
      <c r="BJC21" s="925"/>
      <c r="BJD21" s="925"/>
      <c r="BJE21" s="924"/>
      <c r="BJF21" s="925"/>
      <c r="BJG21" s="925"/>
      <c r="BJH21" s="925"/>
      <c r="BJI21" s="925"/>
      <c r="BJJ21" s="925"/>
      <c r="BJK21" s="925"/>
      <c r="BJL21" s="925"/>
      <c r="BJM21" s="925"/>
      <c r="BJN21" s="925"/>
      <c r="BJO21" s="925"/>
      <c r="BJP21" s="925"/>
      <c r="BJQ21" s="925"/>
      <c r="BJR21" s="925"/>
      <c r="BJS21" s="925"/>
      <c r="BJT21" s="925"/>
      <c r="BJU21" s="924"/>
      <c r="BJV21" s="925"/>
      <c r="BJW21" s="925"/>
      <c r="BJX21" s="925"/>
      <c r="BJY21" s="925"/>
      <c r="BJZ21" s="925"/>
      <c r="BKA21" s="925"/>
      <c r="BKB21" s="925"/>
      <c r="BKC21" s="925"/>
      <c r="BKD21" s="925"/>
      <c r="BKE21" s="925"/>
      <c r="BKF21" s="925"/>
      <c r="BKG21" s="925"/>
      <c r="BKH21" s="925"/>
      <c r="BKI21" s="925"/>
      <c r="BKJ21" s="925"/>
      <c r="BKK21" s="924"/>
      <c r="BKL21" s="925"/>
      <c r="BKM21" s="925"/>
      <c r="BKN21" s="925"/>
      <c r="BKO21" s="925"/>
      <c r="BKP21" s="925"/>
      <c r="BKQ21" s="925"/>
      <c r="BKR21" s="925"/>
      <c r="BKS21" s="925"/>
      <c r="BKT21" s="925"/>
      <c r="BKU21" s="925"/>
      <c r="BKV21" s="925"/>
      <c r="BKW21" s="925"/>
      <c r="BKX21" s="925"/>
      <c r="BKY21" s="925"/>
      <c r="BKZ21" s="925"/>
      <c r="BLA21" s="924"/>
      <c r="BLB21" s="925"/>
      <c r="BLC21" s="925"/>
      <c r="BLD21" s="925"/>
      <c r="BLE21" s="925"/>
      <c r="BLF21" s="925"/>
      <c r="BLG21" s="925"/>
      <c r="BLH21" s="925"/>
      <c r="BLI21" s="925"/>
      <c r="BLJ21" s="925"/>
      <c r="BLK21" s="925"/>
      <c r="BLL21" s="925"/>
      <c r="BLM21" s="925"/>
      <c r="BLN21" s="925"/>
      <c r="BLO21" s="925"/>
      <c r="BLP21" s="925"/>
      <c r="BLQ21" s="924"/>
      <c r="BLR21" s="925"/>
      <c r="BLS21" s="925"/>
      <c r="BLT21" s="925"/>
      <c r="BLU21" s="925"/>
      <c r="BLV21" s="925"/>
      <c r="BLW21" s="925"/>
      <c r="BLX21" s="925"/>
      <c r="BLY21" s="925"/>
      <c r="BLZ21" s="925"/>
      <c r="BMA21" s="925"/>
      <c r="BMB21" s="925"/>
      <c r="BMC21" s="925"/>
      <c r="BMD21" s="925"/>
      <c r="BME21" s="925"/>
      <c r="BMF21" s="925"/>
      <c r="BMG21" s="924"/>
      <c r="BMH21" s="925"/>
      <c r="BMI21" s="925"/>
      <c r="BMJ21" s="925"/>
      <c r="BMK21" s="925"/>
      <c r="BML21" s="925"/>
      <c r="BMM21" s="925"/>
      <c r="BMN21" s="925"/>
      <c r="BMO21" s="925"/>
      <c r="BMP21" s="925"/>
      <c r="BMQ21" s="925"/>
      <c r="BMR21" s="925"/>
      <c r="BMS21" s="925"/>
      <c r="BMT21" s="925"/>
      <c r="BMU21" s="925"/>
      <c r="BMV21" s="925"/>
      <c r="BMW21" s="924"/>
      <c r="BMX21" s="925"/>
      <c r="BMY21" s="925"/>
      <c r="BMZ21" s="925"/>
      <c r="BNA21" s="925"/>
      <c r="BNB21" s="925"/>
      <c r="BNC21" s="925"/>
      <c r="BND21" s="925"/>
      <c r="BNE21" s="925"/>
      <c r="BNF21" s="925"/>
      <c r="BNG21" s="925"/>
      <c r="BNH21" s="925"/>
      <c r="BNI21" s="925"/>
      <c r="BNJ21" s="925"/>
      <c r="BNK21" s="925"/>
      <c r="BNL21" s="925"/>
      <c r="BNM21" s="924"/>
      <c r="BNN21" s="925"/>
      <c r="BNO21" s="925"/>
      <c r="BNP21" s="925"/>
      <c r="BNQ21" s="925"/>
      <c r="BNR21" s="925"/>
      <c r="BNS21" s="925"/>
      <c r="BNT21" s="925"/>
      <c r="BNU21" s="925"/>
      <c r="BNV21" s="925"/>
      <c r="BNW21" s="925"/>
      <c r="BNX21" s="925"/>
      <c r="BNY21" s="925"/>
      <c r="BNZ21" s="925"/>
      <c r="BOA21" s="925"/>
      <c r="BOB21" s="925"/>
      <c r="BOC21" s="924"/>
      <c r="BOD21" s="925"/>
      <c r="BOE21" s="925"/>
      <c r="BOF21" s="925"/>
      <c r="BOG21" s="925"/>
      <c r="BOH21" s="925"/>
      <c r="BOI21" s="925"/>
      <c r="BOJ21" s="925"/>
      <c r="BOK21" s="925"/>
      <c r="BOL21" s="925"/>
      <c r="BOM21" s="925"/>
      <c r="BON21" s="925"/>
      <c r="BOO21" s="925"/>
      <c r="BOP21" s="925"/>
      <c r="BOQ21" s="925"/>
      <c r="BOR21" s="925"/>
      <c r="BOS21" s="924"/>
      <c r="BOT21" s="925"/>
      <c r="BOU21" s="925"/>
      <c r="BOV21" s="925"/>
      <c r="BOW21" s="925"/>
      <c r="BOX21" s="925"/>
      <c r="BOY21" s="925"/>
      <c r="BOZ21" s="925"/>
      <c r="BPA21" s="925"/>
      <c r="BPB21" s="925"/>
      <c r="BPC21" s="925"/>
      <c r="BPD21" s="925"/>
      <c r="BPE21" s="925"/>
      <c r="BPF21" s="925"/>
      <c r="BPG21" s="925"/>
      <c r="BPH21" s="925"/>
      <c r="BPI21" s="924"/>
      <c r="BPJ21" s="925"/>
      <c r="BPK21" s="925"/>
      <c r="BPL21" s="925"/>
      <c r="BPM21" s="925"/>
      <c r="BPN21" s="925"/>
      <c r="BPO21" s="925"/>
      <c r="BPP21" s="925"/>
      <c r="BPQ21" s="925"/>
      <c r="BPR21" s="925"/>
      <c r="BPS21" s="925"/>
      <c r="BPT21" s="925"/>
      <c r="BPU21" s="925"/>
      <c r="BPV21" s="925"/>
      <c r="BPW21" s="925"/>
      <c r="BPX21" s="925"/>
      <c r="BPY21" s="924"/>
      <c r="BPZ21" s="925"/>
      <c r="BQA21" s="925"/>
      <c r="BQB21" s="925"/>
      <c r="BQC21" s="925"/>
      <c r="BQD21" s="925"/>
      <c r="BQE21" s="925"/>
      <c r="BQF21" s="925"/>
      <c r="BQG21" s="925"/>
      <c r="BQH21" s="925"/>
      <c r="BQI21" s="925"/>
      <c r="BQJ21" s="925"/>
      <c r="BQK21" s="925"/>
      <c r="BQL21" s="925"/>
      <c r="BQM21" s="925"/>
      <c r="BQN21" s="925"/>
      <c r="BQO21" s="924"/>
      <c r="BQP21" s="925"/>
      <c r="BQQ21" s="925"/>
      <c r="BQR21" s="925"/>
      <c r="BQS21" s="925"/>
      <c r="BQT21" s="925"/>
      <c r="BQU21" s="925"/>
      <c r="BQV21" s="925"/>
      <c r="BQW21" s="925"/>
      <c r="BQX21" s="925"/>
      <c r="BQY21" s="925"/>
      <c r="BQZ21" s="925"/>
      <c r="BRA21" s="925"/>
      <c r="BRB21" s="925"/>
      <c r="BRC21" s="925"/>
      <c r="BRD21" s="925"/>
      <c r="BRE21" s="924"/>
      <c r="BRF21" s="925"/>
      <c r="BRG21" s="925"/>
      <c r="BRH21" s="925"/>
      <c r="BRI21" s="925"/>
      <c r="BRJ21" s="925"/>
      <c r="BRK21" s="925"/>
      <c r="BRL21" s="925"/>
      <c r="BRM21" s="925"/>
      <c r="BRN21" s="925"/>
      <c r="BRO21" s="925"/>
      <c r="BRP21" s="925"/>
      <c r="BRQ21" s="925"/>
      <c r="BRR21" s="925"/>
      <c r="BRS21" s="925"/>
      <c r="BRT21" s="925"/>
      <c r="BRU21" s="924"/>
      <c r="BRV21" s="925"/>
      <c r="BRW21" s="925"/>
      <c r="BRX21" s="925"/>
      <c r="BRY21" s="925"/>
      <c r="BRZ21" s="925"/>
      <c r="BSA21" s="925"/>
      <c r="BSB21" s="925"/>
      <c r="BSC21" s="925"/>
      <c r="BSD21" s="925"/>
      <c r="BSE21" s="925"/>
      <c r="BSF21" s="925"/>
      <c r="BSG21" s="925"/>
      <c r="BSH21" s="925"/>
      <c r="BSI21" s="925"/>
      <c r="BSJ21" s="925"/>
      <c r="BSK21" s="924"/>
      <c r="BSL21" s="925"/>
      <c r="BSM21" s="925"/>
      <c r="BSN21" s="925"/>
      <c r="BSO21" s="925"/>
      <c r="BSP21" s="925"/>
      <c r="BSQ21" s="925"/>
      <c r="BSR21" s="925"/>
      <c r="BSS21" s="925"/>
      <c r="BST21" s="925"/>
      <c r="BSU21" s="925"/>
      <c r="BSV21" s="925"/>
      <c r="BSW21" s="925"/>
      <c r="BSX21" s="925"/>
      <c r="BSY21" s="925"/>
      <c r="BSZ21" s="925"/>
      <c r="BTA21" s="924"/>
      <c r="BTB21" s="925"/>
      <c r="BTC21" s="925"/>
      <c r="BTD21" s="925"/>
      <c r="BTE21" s="925"/>
      <c r="BTF21" s="925"/>
      <c r="BTG21" s="925"/>
      <c r="BTH21" s="925"/>
      <c r="BTI21" s="925"/>
      <c r="BTJ21" s="925"/>
      <c r="BTK21" s="925"/>
      <c r="BTL21" s="925"/>
      <c r="BTM21" s="925"/>
      <c r="BTN21" s="925"/>
      <c r="BTO21" s="925"/>
      <c r="BTP21" s="925"/>
      <c r="BTQ21" s="924"/>
      <c r="BTR21" s="925"/>
      <c r="BTS21" s="925"/>
      <c r="BTT21" s="925"/>
      <c r="BTU21" s="925"/>
      <c r="BTV21" s="925"/>
      <c r="BTW21" s="925"/>
      <c r="BTX21" s="925"/>
      <c r="BTY21" s="925"/>
      <c r="BTZ21" s="925"/>
      <c r="BUA21" s="925"/>
      <c r="BUB21" s="925"/>
      <c r="BUC21" s="925"/>
      <c r="BUD21" s="925"/>
      <c r="BUE21" s="925"/>
      <c r="BUF21" s="925"/>
      <c r="BUG21" s="924"/>
      <c r="BUH21" s="925"/>
      <c r="BUI21" s="925"/>
      <c r="BUJ21" s="925"/>
      <c r="BUK21" s="925"/>
      <c r="BUL21" s="925"/>
      <c r="BUM21" s="925"/>
      <c r="BUN21" s="925"/>
      <c r="BUO21" s="925"/>
      <c r="BUP21" s="925"/>
      <c r="BUQ21" s="925"/>
      <c r="BUR21" s="925"/>
      <c r="BUS21" s="925"/>
      <c r="BUT21" s="925"/>
      <c r="BUU21" s="925"/>
      <c r="BUV21" s="925"/>
      <c r="BUW21" s="924"/>
      <c r="BUX21" s="925"/>
      <c r="BUY21" s="925"/>
      <c r="BUZ21" s="925"/>
      <c r="BVA21" s="925"/>
      <c r="BVB21" s="925"/>
      <c r="BVC21" s="925"/>
      <c r="BVD21" s="925"/>
      <c r="BVE21" s="925"/>
      <c r="BVF21" s="925"/>
      <c r="BVG21" s="925"/>
      <c r="BVH21" s="925"/>
      <c r="BVI21" s="925"/>
      <c r="BVJ21" s="925"/>
      <c r="BVK21" s="925"/>
      <c r="BVL21" s="925"/>
      <c r="BVM21" s="924"/>
      <c r="BVN21" s="925"/>
      <c r="BVO21" s="925"/>
      <c r="BVP21" s="925"/>
      <c r="BVQ21" s="925"/>
      <c r="BVR21" s="925"/>
      <c r="BVS21" s="925"/>
      <c r="BVT21" s="925"/>
      <c r="BVU21" s="925"/>
      <c r="BVV21" s="925"/>
      <c r="BVW21" s="925"/>
      <c r="BVX21" s="925"/>
      <c r="BVY21" s="925"/>
      <c r="BVZ21" s="925"/>
      <c r="BWA21" s="925"/>
      <c r="BWB21" s="925"/>
      <c r="BWC21" s="924"/>
      <c r="BWD21" s="925"/>
      <c r="BWE21" s="925"/>
      <c r="BWF21" s="925"/>
      <c r="BWG21" s="925"/>
      <c r="BWH21" s="925"/>
      <c r="BWI21" s="925"/>
      <c r="BWJ21" s="925"/>
      <c r="BWK21" s="925"/>
      <c r="BWL21" s="925"/>
      <c r="BWM21" s="925"/>
      <c r="BWN21" s="925"/>
      <c r="BWO21" s="925"/>
      <c r="BWP21" s="925"/>
      <c r="BWQ21" s="925"/>
      <c r="BWR21" s="925"/>
      <c r="BWS21" s="924"/>
      <c r="BWT21" s="925"/>
      <c r="BWU21" s="925"/>
      <c r="BWV21" s="925"/>
      <c r="BWW21" s="925"/>
      <c r="BWX21" s="925"/>
      <c r="BWY21" s="925"/>
      <c r="BWZ21" s="925"/>
      <c r="BXA21" s="925"/>
      <c r="BXB21" s="925"/>
      <c r="BXC21" s="925"/>
      <c r="BXD21" s="925"/>
      <c r="BXE21" s="925"/>
      <c r="BXF21" s="925"/>
      <c r="BXG21" s="925"/>
      <c r="BXH21" s="925"/>
      <c r="BXI21" s="924"/>
      <c r="BXJ21" s="925"/>
      <c r="BXK21" s="925"/>
      <c r="BXL21" s="925"/>
      <c r="BXM21" s="925"/>
      <c r="BXN21" s="925"/>
      <c r="BXO21" s="925"/>
      <c r="BXP21" s="925"/>
      <c r="BXQ21" s="925"/>
      <c r="BXR21" s="925"/>
      <c r="BXS21" s="925"/>
      <c r="BXT21" s="925"/>
      <c r="BXU21" s="925"/>
      <c r="BXV21" s="925"/>
      <c r="BXW21" s="925"/>
      <c r="BXX21" s="925"/>
      <c r="BXY21" s="924"/>
      <c r="BXZ21" s="925"/>
      <c r="BYA21" s="925"/>
      <c r="BYB21" s="925"/>
      <c r="BYC21" s="925"/>
      <c r="BYD21" s="925"/>
      <c r="BYE21" s="925"/>
      <c r="BYF21" s="925"/>
      <c r="BYG21" s="925"/>
      <c r="BYH21" s="925"/>
      <c r="BYI21" s="925"/>
      <c r="BYJ21" s="925"/>
      <c r="BYK21" s="925"/>
      <c r="BYL21" s="925"/>
      <c r="BYM21" s="925"/>
      <c r="BYN21" s="925"/>
      <c r="BYO21" s="924"/>
      <c r="BYP21" s="925"/>
      <c r="BYQ21" s="925"/>
      <c r="BYR21" s="925"/>
      <c r="BYS21" s="925"/>
      <c r="BYT21" s="925"/>
      <c r="BYU21" s="925"/>
      <c r="BYV21" s="925"/>
      <c r="BYW21" s="925"/>
      <c r="BYX21" s="925"/>
      <c r="BYY21" s="925"/>
      <c r="BYZ21" s="925"/>
      <c r="BZA21" s="925"/>
      <c r="BZB21" s="925"/>
      <c r="BZC21" s="925"/>
      <c r="BZD21" s="925"/>
      <c r="BZE21" s="924"/>
      <c r="BZF21" s="925"/>
      <c r="BZG21" s="925"/>
      <c r="BZH21" s="925"/>
      <c r="BZI21" s="925"/>
      <c r="BZJ21" s="925"/>
      <c r="BZK21" s="925"/>
      <c r="BZL21" s="925"/>
      <c r="BZM21" s="925"/>
      <c r="BZN21" s="925"/>
      <c r="BZO21" s="925"/>
      <c r="BZP21" s="925"/>
      <c r="BZQ21" s="925"/>
      <c r="BZR21" s="925"/>
      <c r="BZS21" s="925"/>
      <c r="BZT21" s="925"/>
      <c r="BZU21" s="924"/>
      <c r="BZV21" s="925"/>
      <c r="BZW21" s="925"/>
      <c r="BZX21" s="925"/>
      <c r="BZY21" s="925"/>
      <c r="BZZ21" s="925"/>
      <c r="CAA21" s="925"/>
      <c r="CAB21" s="925"/>
      <c r="CAC21" s="925"/>
      <c r="CAD21" s="925"/>
      <c r="CAE21" s="925"/>
      <c r="CAF21" s="925"/>
      <c r="CAG21" s="925"/>
      <c r="CAH21" s="925"/>
      <c r="CAI21" s="925"/>
      <c r="CAJ21" s="925"/>
      <c r="CAK21" s="924"/>
      <c r="CAL21" s="925"/>
      <c r="CAM21" s="925"/>
      <c r="CAN21" s="925"/>
      <c r="CAO21" s="925"/>
      <c r="CAP21" s="925"/>
      <c r="CAQ21" s="925"/>
      <c r="CAR21" s="925"/>
      <c r="CAS21" s="925"/>
      <c r="CAT21" s="925"/>
      <c r="CAU21" s="925"/>
      <c r="CAV21" s="925"/>
      <c r="CAW21" s="925"/>
      <c r="CAX21" s="925"/>
      <c r="CAY21" s="925"/>
      <c r="CAZ21" s="925"/>
      <c r="CBA21" s="924"/>
      <c r="CBB21" s="925"/>
      <c r="CBC21" s="925"/>
      <c r="CBD21" s="925"/>
      <c r="CBE21" s="925"/>
      <c r="CBF21" s="925"/>
      <c r="CBG21" s="925"/>
      <c r="CBH21" s="925"/>
      <c r="CBI21" s="925"/>
      <c r="CBJ21" s="925"/>
      <c r="CBK21" s="925"/>
      <c r="CBL21" s="925"/>
      <c r="CBM21" s="925"/>
      <c r="CBN21" s="925"/>
      <c r="CBO21" s="925"/>
      <c r="CBP21" s="925"/>
      <c r="CBQ21" s="924"/>
      <c r="CBR21" s="925"/>
      <c r="CBS21" s="925"/>
      <c r="CBT21" s="925"/>
      <c r="CBU21" s="925"/>
      <c r="CBV21" s="925"/>
      <c r="CBW21" s="925"/>
      <c r="CBX21" s="925"/>
      <c r="CBY21" s="925"/>
      <c r="CBZ21" s="925"/>
      <c r="CCA21" s="925"/>
      <c r="CCB21" s="925"/>
      <c r="CCC21" s="925"/>
      <c r="CCD21" s="925"/>
      <c r="CCE21" s="925"/>
      <c r="CCF21" s="925"/>
      <c r="CCG21" s="924"/>
      <c r="CCH21" s="925"/>
      <c r="CCI21" s="925"/>
      <c r="CCJ21" s="925"/>
      <c r="CCK21" s="925"/>
      <c r="CCL21" s="925"/>
      <c r="CCM21" s="925"/>
      <c r="CCN21" s="925"/>
      <c r="CCO21" s="925"/>
      <c r="CCP21" s="925"/>
      <c r="CCQ21" s="925"/>
      <c r="CCR21" s="925"/>
      <c r="CCS21" s="925"/>
      <c r="CCT21" s="925"/>
      <c r="CCU21" s="925"/>
      <c r="CCV21" s="925"/>
      <c r="CCW21" s="924"/>
      <c r="CCX21" s="925"/>
      <c r="CCY21" s="925"/>
      <c r="CCZ21" s="925"/>
      <c r="CDA21" s="925"/>
      <c r="CDB21" s="925"/>
      <c r="CDC21" s="925"/>
      <c r="CDD21" s="925"/>
      <c r="CDE21" s="925"/>
      <c r="CDF21" s="925"/>
      <c r="CDG21" s="925"/>
      <c r="CDH21" s="925"/>
      <c r="CDI21" s="925"/>
      <c r="CDJ21" s="925"/>
      <c r="CDK21" s="925"/>
      <c r="CDL21" s="925"/>
      <c r="CDM21" s="924"/>
      <c r="CDN21" s="925"/>
      <c r="CDO21" s="925"/>
      <c r="CDP21" s="925"/>
      <c r="CDQ21" s="925"/>
      <c r="CDR21" s="925"/>
      <c r="CDS21" s="925"/>
      <c r="CDT21" s="925"/>
      <c r="CDU21" s="925"/>
      <c r="CDV21" s="925"/>
      <c r="CDW21" s="925"/>
      <c r="CDX21" s="925"/>
      <c r="CDY21" s="925"/>
      <c r="CDZ21" s="925"/>
      <c r="CEA21" s="925"/>
      <c r="CEB21" s="925"/>
      <c r="CEC21" s="924"/>
      <c r="CED21" s="925"/>
      <c r="CEE21" s="925"/>
      <c r="CEF21" s="925"/>
      <c r="CEG21" s="925"/>
      <c r="CEH21" s="925"/>
      <c r="CEI21" s="925"/>
      <c r="CEJ21" s="925"/>
      <c r="CEK21" s="925"/>
      <c r="CEL21" s="925"/>
      <c r="CEM21" s="925"/>
      <c r="CEN21" s="925"/>
      <c r="CEO21" s="925"/>
      <c r="CEP21" s="925"/>
      <c r="CEQ21" s="925"/>
      <c r="CER21" s="925"/>
      <c r="CES21" s="924"/>
      <c r="CET21" s="925"/>
      <c r="CEU21" s="925"/>
      <c r="CEV21" s="925"/>
      <c r="CEW21" s="925"/>
      <c r="CEX21" s="925"/>
      <c r="CEY21" s="925"/>
      <c r="CEZ21" s="925"/>
      <c r="CFA21" s="925"/>
      <c r="CFB21" s="925"/>
      <c r="CFC21" s="925"/>
      <c r="CFD21" s="925"/>
      <c r="CFE21" s="925"/>
      <c r="CFF21" s="925"/>
      <c r="CFG21" s="925"/>
      <c r="CFH21" s="925"/>
      <c r="CFI21" s="924"/>
      <c r="CFJ21" s="925"/>
      <c r="CFK21" s="925"/>
      <c r="CFL21" s="925"/>
      <c r="CFM21" s="925"/>
      <c r="CFN21" s="925"/>
      <c r="CFO21" s="925"/>
      <c r="CFP21" s="925"/>
      <c r="CFQ21" s="925"/>
      <c r="CFR21" s="925"/>
      <c r="CFS21" s="925"/>
      <c r="CFT21" s="925"/>
      <c r="CFU21" s="925"/>
      <c r="CFV21" s="925"/>
      <c r="CFW21" s="925"/>
      <c r="CFX21" s="925"/>
      <c r="CFY21" s="924"/>
      <c r="CFZ21" s="925"/>
      <c r="CGA21" s="925"/>
      <c r="CGB21" s="925"/>
      <c r="CGC21" s="925"/>
      <c r="CGD21" s="925"/>
      <c r="CGE21" s="925"/>
      <c r="CGF21" s="925"/>
      <c r="CGG21" s="925"/>
      <c r="CGH21" s="925"/>
      <c r="CGI21" s="925"/>
      <c r="CGJ21" s="925"/>
      <c r="CGK21" s="925"/>
      <c r="CGL21" s="925"/>
      <c r="CGM21" s="925"/>
      <c r="CGN21" s="925"/>
      <c r="CGO21" s="924"/>
      <c r="CGP21" s="925"/>
      <c r="CGQ21" s="925"/>
      <c r="CGR21" s="925"/>
      <c r="CGS21" s="925"/>
      <c r="CGT21" s="925"/>
      <c r="CGU21" s="925"/>
      <c r="CGV21" s="925"/>
      <c r="CGW21" s="925"/>
      <c r="CGX21" s="925"/>
      <c r="CGY21" s="925"/>
      <c r="CGZ21" s="925"/>
      <c r="CHA21" s="925"/>
      <c r="CHB21" s="925"/>
      <c r="CHC21" s="925"/>
      <c r="CHD21" s="925"/>
      <c r="CHE21" s="924"/>
      <c r="CHF21" s="925"/>
      <c r="CHG21" s="925"/>
      <c r="CHH21" s="925"/>
      <c r="CHI21" s="925"/>
      <c r="CHJ21" s="925"/>
      <c r="CHK21" s="925"/>
      <c r="CHL21" s="925"/>
      <c r="CHM21" s="925"/>
      <c r="CHN21" s="925"/>
      <c r="CHO21" s="925"/>
      <c r="CHP21" s="925"/>
      <c r="CHQ21" s="925"/>
      <c r="CHR21" s="925"/>
      <c r="CHS21" s="925"/>
      <c r="CHT21" s="925"/>
      <c r="CHU21" s="924"/>
      <c r="CHV21" s="925"/>
      <c r="CHW21" s="925"/>
      <c r="CHX21" s="925"/>
      <c r="CHY21" s="925"/>
      <c r="CHZ21" s="925"/>
      <c r="CIA21" s="925"/>
      <c r="CIB21" s="925"/>
      <c r="CIC21" s="925"/>
      <c r="CID21" s="925"/>
      <c r="CIE21" s="925"/>
      <c r="CIF21" s="925"/>
      <c r="CIG21" s="925"/>
      <c r="CIH21" s="925"/>
      <c r="CII21" s="925"/>
      <c r="CIJ21" s="925"/>
      <c r="CIK21" s="924"/>
      <c r="CIL21" s="925"/>
      <c r="CIM21" s="925"/>
      <c r="CIN21" s="925"/>
      <c r="CIO21" s="925"/>
      <c r="CIP21" s="925"/>
      <c r="CIQ21" s="925"/>
      <c r="CIR21" s="925"/>
      <c r="CIS21" s="925"/>
      <c r="CIT21" s="925"/>
      <c r="CIU21" s="925"/>
      <c r="CIV21" s="925"/>
      <c r="CIW21" s="925"/>
      <c r="CIX21" s="925"/>
      <c r="CIY21" s="925"/>
      <c r="CIZ21" s="925"/>
      <c r="CJA21" s="924"/>
      <c r="CJB21" s="925"/>
      <c r="CJC21" s="925"/>
      <c r="CJD21" s="925"/>
      <c r="CJE21" s="925"/>
      <c r="CJF21" s="925"/>
      <c r="CJG21" s="925"/>
      <c r="CJH21" s="925"/>
      <c r="CJI21" s="925"/>
      <c r="CJJ21" s="925"/>
      <c r="CJK21" s="925"/>
      <c r="CJL21" s="925"/>
      <c r="CJM21" s="925"/>
      <c r="CJN21" s="925"/>
      <c r="CJO21" s="925"/>
      <c r="CJP21" s="925"/>
      <c r="CJQ21" s="924"/>
      <c r="CJR21" s="925"/>
      <c r="CJS21" s="925"/>
      <c r="CJT21" s="925"/>
      <c r="CJU21" s="925"/>
      <c r="CJV21" s="925"/>
      <c r="CJW21" s="925"/>
      <c r="CJX21" s="925"/>
      <c r="CJY21" s="925"/>
      <c r="CJZ21" s="925"/>
      <c r="CKA21" s="925"/>
      <c r="CKB21" s="925"/>
      <c r="CKC21" s="925"/>
      <c r="CKD21" s="925"/>
      <c r="CKE21" s="925"/>
      <c r="CKF21" s="925"/>
      <c r="CKG21" s="924"/>
      <c r="CKH21" s="925"/>
      <c r="CKI21" s="925"/>
      <c r="CKJ21" s="925"/>
      <c r="CKK21" s="925"/>
      <c r="CKL21" s="925"/>
      <c r="CKM21" s="925"/>
      <c r="CKN21" s="925"/>
      <c r="CKO21" s="925"/>
      <c r="CKP21" s="925"/>
      <c r="CKQ21" s="925"/>
      <c r="CKR21" s="925"/>
      <c r="CKS21" s="925"/>
      <c r="CKT21" s="925"/>
      <c r="CKU21" s="925"/>
      <c r="CKV21" s="925"/>
      <c r="CKW21" s="924"/>
      <c r="CKX21" s="925"/>
      <c r="CKY21" s="925"/>
      <c r="CKZ21" s="925"/>
      <c r="CLA21" s="925"/>
      <c r="CLB21" s="925"/>
      <c r="CLC21" s="925"/>
      <c r="CLD21" s="925"/>
      <c r="CLE21" s="925"/>
      <c r="CLF21" s="925"/>
      <c r="CLG21" s="925"/>
      <c r="CLH21" s="925"/>
      <c r="CLI21" s="925"/>
      <c r="CLJ21" s="925"/>
      <c r="CLK21" s="925"/>
      <c r="CLL21" s="925"/>
      <c r="CLM21" s="924"/>
      <c r="CLN21" s="925"/>
      <c r="CLO21" s="925"/>
      <c r="CLP21" s="925"/>
      <c r="CLQ21" s="925"/>
      <c r="CLR21" s="925"/>
      <c r="CLS21" s="925"/>
      <c r="CLT21" s="925"/>
      <c r="CLU21" s="925"/>
      <c r="CLV21" s="925"/>
      <c r="CLW21" s="925"/>
      <c r="CLX21" s="925"/>
      <c r="CLY21" s="925"/>
      <c r="CLZ21" s="925"/>
      <c r="CMA21" s="925"/>
      <c r="CMB21" s="925"/>
      <c r="CMC21" s="924"/>
      <c r="CMD21" s="925"/>
      <c r="CME21" s="925"/>
      <c r="CMF21" s="925"/>
      <c r="CMG21" s="925"/>
      <c r="CMH21" s="925"/>
      <c r="CMI21" s="925"/>
      <c r="CMJ21" s="925"/>
      <c r="CMK21" s="925"/>
      <c r="CML21" s="925"/>
      <c r="CMM21" s="925"/>
      <c r="CMN21" s="925"/>
      <c r="CMO21" s="925"/>
      <c r="CMP21" s="925"/>
      <c r="CMQ21" s="925"/>
      <c r="CMR21" s="925"/>
      <c r="CMS21" s="924"/>
      <c r="CMT21" s="925"/>
      <c r="CMU21" s="925"/>
      <c r="CMV21" s="925"/>
      <c r="CMW21" s="925"/>
      <c r="CMX21" s="925"/>
      <c r="CMY21" s="925"/>
      <c r="CMZ21" s="925"/>
      <c r="CNA21" s="925"/>
      <c r="CNB21" s="925"/>
      <c r="CNC21" s="925"/>
      <c r="CND21" s="925"/>
      <c r="CNE21" s="925"/>
      <c r="CNF21" s="925"/>
      <c r="CNG21" s="925"/>
      <c r="CNH21" s="925"/>
      <c r="CNI21" s="924"/>
      <c r="CNJ21" s="925"/>
      <c r="CNK21" s="925"/>
      <c r="CNL21" s="925"/>
      <c r="CNM21" s="925"/>
      <c r="CNN21" s="925"/>
      <c r="CNO21" s="925"/>
      <c r="CNP21" s="925"/>
      <c r="CNQ21" s="925"/>
      <c r="CNR21" s="925"/>
      <c r="CNS21" s="925"/>
      <c r="CNT21" s="925"/>
      <c r="CNU21" s="925"/>
      <c r="CNV21" s="925"/>
      <c r="CNW21" s="925"/>
      <c r="CNX21" s="925"/>
      <c r="CNY21" s="924"/>
      <c r="CNZ21" s="925"/>
      <c r="COA21" s="925"/>
      <c r="COB21" s="925"/>
      <c r="COC21" s="925"/>
      <c r="COD21" s="925"/>
      <c r="COE21" s="925"/>
      <c r="COF21" s="925"/>
      <c r="COG21" s="925"/>
      <c r="COH21" s="925"/>
      <c r="COI21" s="925"/>
      <c r="COJ21" s="925"/>
      <c r="COK21" s="925"/>
      <c r="COL21" s="925"/>
      <c r="COM21" s="925"/>
      <c r="CON21" s="925"/>
      <c r="COO21" s="924"/>
      <c r="COP21" s="925"/>
      <c r="COQ21" s="925"/>
      <c r="COR21" s="925"/>
      <c r="COS21" s="925"/>
      <c r="COT21" s="925"/>
      <c r="COU21" s="925"/>
      <c r="COV21" s="925"/>
      <c r="COW21" s="925"/>
      <c r="COX21" s="925"/>
      <c r="COY21" s="925"/>
      <c r="COZ21" s="925"/>
      <c r="CPA21" s="925"/>
      <c r="CPB21" s="925"/>
      <c r="CPC21" s="925"/>
      <c r="CPD21" s="925"/>
      <c r="CPE21" s="924"/>
      <c r="CPF21" s="925"/>
      <c r="CPG21" s="925"/>
      <c r="CPH21" s="925"/>
      <c r="CPI21" s="925"/>
      <c r="CPJ21" s="925"/>
      <c r="CPK21" s="925"/>
      <c r="CPL21" s="925"/>
      <c r="CPM21" s="925"/>
      <c r="CPN21" s="925"/>
      <c r="CPO21" s="925"/>
      <c r="CPP21" s="925"/>
      <c r="CPQ21" s="925"/>
      <c r="CPR21" s="925"/>
      <c r="CPS21" s="925"/>
      <c r="CPT21" s="925"/>
      <c r="CPU21" s="924"/>
      <c r="CPV21" s="925"/>
      <c r="CPW21" s="925"/>
      <c r="CPX21" s="925"/>
      <c r="CPY21" s="925"/>
      <c r="CPZ21" s="925"/>
      <c r="CQA21" s="925"/>
      <c r="CQB21" s="925"/>
      <c r="CQC21" s="925"/>
      <c r="CQD21" s="925"/>
      <c r="CQE21" s="925"/>
      <c r="CQF21" s="925"/>
      <c r="CQG21" s="925"/>
      <c r="CQH21" s="925"/>
      <c r="CQI21" s="925"/>
      <c r="CQJ21" s="925"/>
      <c r="CQK21" s="924"/>
      <c r="CQL21" s="925"/>
      <c r="CQM21" s="925"/>
      <c r="CQN21" s="925"/>
      <c r="CQO21" s="925"/>
      <c r="CQP21" s="925"/>
      <c r="CQQ21" s="925"/>
      <c r="CQR21" s="925"/>
      <c r="CQS21" s="925"/>
      <c r="CQT21" s="925"/>
      <c r="CQU21" s="925"/>
      <c r="CQV21" s="925"/>
      <c r="CQW21" s="925"/>
      <c r="CQX21" s="925"/>
      <c r="CQY21" s="925"/>
      <c r="CQZ21" s="925"/>
      <c r="CRA21" s="924"/>
      <c r="CRB21" s="925"/>
      <c r="CRC21" s="925"/>
      <c r="CRD21" s="925"/>
      <c r="CRE21" s="925"/>
      <c r="CRF21" s="925"/>
      <c r="CRG21" s="925"/>
      <c r="CRH21" s="925"/>
      <c r="CRI21" s="925"/>
      <c r="CRJ21" s="925"/>
      <c r="CRK21" s="925"/>
      <c r="CRL21" s="925"/>
      <c r="CRM21" s="925"/>
      <c r="CRN21" s="925"/>
      <c r="CRO21" s="925"/>
      <c r="CRP21" s="925"/>
      <c r="CRQ21" s="924"/>
      <c r="CRR21" s="925"/>
      <c r="CRS21" s="925"/>
      <c r="CRT21" s="925"/>
      <c r="CRU21" s="925"/>
      <c r="CRV21" s="925"/>
      <c r="CRW21" s="925"/>
      <c r="CRX21" s="925"/>
      <c r="CRY21" s="925"/>
      <c r="CRZ21" s="925"/>
      <c r="CSA21" s="925"/>
      <c r="CSB21" s="925"/>
      <c r="CSC21" s="925"/>
      <c r="CSD21" s="925"/>
      <c r="CSE21" s="925"/>
      <c r="CSF21" s="925"/>
      <c r="CSG21" s="924"/>
      <c r="CSH21" s="925"/>
      <c r="CSI21" s="925"/>
      <c r="CSJ21" s="925"/>
      <c r="CSK21" s="925"/>
      <c r="CSL21" s="925"/>
      <c r="CSM21" s="925"/>
      <c r="CSN21" s="925"/>
      <c r="CSO21" s="925"/>
      <c r="CSP21" s="925"/>
      <c r="CSQ21" s="925"/>
      <c r="CSR21" s="925"/>
      <c r="CSS21" s="925"/>
      <c r="CST21" s="925"/>
      <c r="CSU21" s="925"/>
      <c r="CSV21" s="925"/>
      <c r="CSW21" s="924"/>
      <c r="CSX21" s="925"/>
      <c r="CSY21" s="925"/>
      <c r="CSZ21" s="925"/>
      <c r="CTA21" s="925"/>
      <c r="CTB21" s="925"/>
      <c r="CTC21" s="925"/>
      <c r="CTD21" s="925"/>
      <c r="CTE21" s="925"/>
      <c r="CTF21" s="925"/>
      <c r="CTG21" s="925"/>
      <c r="CTH21" s="925"/>
      <c r="CTI21" s="925"/>
      <c r="CTJ21" s="925"/>
      <c r="CTK21" s="925"/>
      <c r="CTL21" s="925"/>
      <c r="CTM21" s="924"/>
      <c r="CTN21" s="925"/>
      <c r="CTO21" s="925"/>
      <c r="CTP21" s="925"/>
      <c r="CTQ21" s="925"/>
      <c r="CTR21" s="925"/>
      <c r="CTS21" s="925"/>
      <c r="CTT21" s="925"/>
      <c r="CTU21" s="925"/>
      <c r="CTV21" s="925"/>
      <c r="CTW21" s="925"/>
      <c r="CTX21" s="925"/>
      <c r="CTY21" s="925"/>
      <c r="CTZ21" s="925"/>
      <c r="CUA21" s="925"/>
      <c r="CUB21" s="925"/>
      <c r="CUC21" s="924"/>
      <c r="CUD21" s="925"/>
      <c r="CUE21" s="925"/>
      <c r="CUF21" s="925"/>
      <c r="CUG21" s="925"/>
      <c r="CUH21" s="925"/>
      <c r="CUI21" s="925"/>
      <c r="CUJ21" s="925"/>
      <c r="CUK21" s="925"/>
      <c r="CUL21" s="925"/>
      <c r="CUM21" s="925"/>
      <c r="CUN21" s="925"/>
      <c r="CUO21" s="925"/>
      <c r="CUP21" s="925"/>
      <c r="CUQ21" s="925"/>
      <c r="CUR21" s="925"/>
      <c r="CUS21" s="924"/>
      <c r="CUT21" s="925"/>
      <c r="CUU21" s="925"/>
      <c r="CUV21" s="925"/>
      <c r="CUW21" s="925"/>
      <c r="CUX21" s="925"/>
      <c r="CUY21" s="925"/>
      <c r="CUZ21" s="925"/>
      <c r="CVA21" s="925"/>
      <c r="CVB21" s="925"/>
      <c r="CVC21" s="925"/>
      <c r="CVD21" s="925"/>
      <c r="CVE21" s="925"/>
      <c r="CVF21" s="925"/>
      <c r="CVG21" s="925"/>
      <c r="CVH21" s="925"/>
      <c r="CVI21" s="924"/>
      <c r="CVJ21" s="925"/>
      <c r="CVK21" s="925"/>
      <c r="CVL21" s="925"/>
      <c r="CVM21" s="925"/>
      <c r="CVN21" s="925"/>
      <c r="CVO21" s="925"/>
      <c r="CVP21" s="925"/>
      <c r="CVQ21" s="925"/>
      <c r="CVR21" s="925"/>
      <c r="CVS21" s="925"/>
      <c r="CVT21" s="925"/>
      <c r="CVU21" s="925"/>
      <c r="CVV21" s="925"/>
      <c r="CVW21" s="925"/>
      <c r="CVX21" s="925"/>
      <c r="CVY21" s="924"/>
      <c r="CVZ21" s="925"/>
      <c r="CWA21" s="925"/>
      <c r="CWB21" s="925"/>
      <c r="CWC21" s="925"/>
      <c r="CWD21" s="925"/>
      <c r="CWE21" s="925"/>
      <c r="CWF21" s="925"/>
      <c r="CWG21" s="925"/>
      <c r="CWH21" s="925"/>
      <c r="CWI21" s="925"/>
      <c r="CWJ21" s="925"/>
      <c r="CWK21" s="925"/>
      <c r="CWL21" s="925"/>
      <c r="CWM21" s="925"/>
      <c r="CWN21" s="925"/>
      <c r="CWO21" s="924"/>
      <c r="CWP21" s="925"/>
      <c r="CWQ21" s="925"/>
      <c r="CWR21" s="925"/>
      <c r="CWS21" s="925"/>
      <c r="CWT21" s="925"/>
      <c r="CWU21" s="925"/>
      <c r="CWV21" s="925"/>
      <c r="CWW21" s="925"/>
      <c r="CWX21" s="925"/>
      <c r="CWY21" s="925"/>
      <c r="CWZ21" s="925"/>
      <c r="CXA21" s="925"/>
      <c r="CXB21" s="925"/>
      <c r="CXC21" s="925"/>
      <c r="CXD21" s="925"/>
      <c r="CXE21" s="924"/>
      <c r="CXF21" s="925"/>
      <c r="CXG21" s="925"/>
      <c r="CXH21" s="925"/>
      <c r="CXI21" s="925"/>
      <c r="CXJ21" s="925"/>
      <c r="CXK21" s="925"/>
      <c r="CXL21" s="925"/>
      <c r="CXM21" s="925"/>
      <c r="CXN21" s="925"/>
      <c r="CXO21" s="925"/>
      <c r="CXP21" s="925"/>
      <c r="CXQ21" s="925"/>
      <c r="CXR21" s="925"/>
      <c r="CXS21" s="925"/>
      <c r="CXT21" s="925"/>
      <c r="CXU21" s="924"/>
      <c r="CXV21" s="925"/>
      <c r="CXW21" s="925"/>
      <c r="CXX21" s="925"/>
      <c r="CXY21" s="925"/>
      <c r="CXZ21" s="925"/>
      <c r="CYA21" s="925"/>
      <c r="CYB21" s="925"/>
      <c r="CYC21" s="925"/>
      <c r="CYD21" s="925"/>
      <c r="CYE21" s="925"/>
      <c r="CYF21" s="925"/>
      <c r="CYG21" s="925"/>
      <c r="CYH21" s="925"/>
      <c r="CYI21" s="925"/>
      <c r="CYJ21" s="925"/>
      <c r="CYK21" s="924"/>
      <c r="CYL21" s="925"/>
      <c r="CYM21" s="925"/>
      <c r="CYN21" s="925"/>
      <c r="CYO21" s="925"/>
      <c r="CYP21" s="925"/>
      <c r="CYQ21" s="925"/>
      <c r="CYR21" s="925"/>
      <c r="CYS21" s="925"/>
      <c r="CYT21" s="925"/>
      <c r="CYU21" s="925"/>
      <c r="CYV21" s="925"/>
      <c r="CYW21" s="925"/>
      <c r="CYX21" s="925"/>
      <c r="CYY21" s="925"/>
      <c r="CYZ21" s="925"/>
      <c r="CZA21" s="924"/>
      <c r="CZB21" s="925"/>
      <c r="CZC21" s="925"/>
      <c r="CZD21" s="925"/>
      <c r="CZE21" s="925"/>
      <c r="CZF21" s="925"/>
      <c r="CZG21" s="925"/>
      <c r="CZH21" s="925"/>
      <c r="CZI21" s="925"/>
      <c r="CZJ21" s="925"/>
      <c r="CZK21" s="925"/>
      <c r="CZL21" s="925"/>
      <c r="CZM21" s="925"/>
      <c r="CZN21" s="925"/>
      <c r="CZO21" s="925"/>
      <c r="CZP21" s="925"/>
      <c r="CZQ21" s="924"/>
      <c r="CZR21" s="925"/>
      <c r="CZS21" s="925"/>
      <c r="CZT21" s="925"/>
      <c r="CZU21" s="925"/>
      <c r="CZV21" s="925"/>
      <c r="CZW21" s="925"/>
      <c r="CZX21" s="925"/>
      <c r="CZY21" s="925"/>
      <c r="CZZ21" s="925"/>
      <c r="DAA21" s="925"/>
      <c r="DAB21" s="925"/>
      <c r="DAC21" s="925"/>
      <c r="DAD21" s="925"/>
      <c r="DAE21" s="925"/>
      <c r="DAF21" s="925"/>
      <c r="DAG21" s="924"/>
      <c r="DAH21" s="925"/>
      <c r="DAI21" s="925"/>
      <c r="DAJ21" s="925"/>
      <c r="DAK21" s="925"/>
      <c r="DAL21" s="925"/>
      <c r="DAM21" s="925"/>
      <c r="DAN21" s="925"/>
      <c r="DAO21" s="925"/>
      <c r="DAP21" s="925"/>
      <c r="DAQ21" s="925"/>
      <c r="DAR21" s="925"/>
      <c r="DAS21" s="925"/>
      <c r="DAT21" s="925"/>
      <c r="DAU21" s="925"/>
      <c r="DAV21" s="925"/>
      <c r="DAW21" s="924"/>
      <c r="DAX21" s="925"/>
      <c r="DAY21" s="925"/>
      <c r="DAZ21" s="925"/>
      <c r="DBA21" s="925"/>
      <c r="DBB21" s="925"/>
      <c r="DBC21" s="925"/>
      <c r="DBD21" s="925"/>
      <c r="DBE21" s="925"/>
      <c r="DBF21" s="925"/>
      <c r="DBG21" s="925"/>
      <c r="DBH21" s="925"/>
      <c r="DBI21" s="925"/>
      <c r="DBJ21" s="925"/>
      <c r="DBK21" s="925"/>
      <c r="DBL21" s="925"/>
      <c r="DBM21" s="924"/>
      <c r="DBN21" s="925"/>
      <c r="DBO21" s="925"/>
      <c r="DBP21" s="925"/>
      <c r="DBQ21" s="925"/>
      <c r="DBR21" s="925"/>
      <c r="DBS21" s="925"/>
      <c r="DBT21" s="925"/>
      <c r="DBU21" s="925"/>
      <c r="DBV21" s="925"/>
      <c r="DBW21" s="925"/>
      <c r="DBX21" s="925"/>
      <c r="DBY21" s="925"/>
      <c r="DBZ21" s="925"/>
      <c r="DCA21" s="925"/>
      <c r="DCB21" s="925"/>
      <c r="DCC21" s="924"/>
      <c r="DCD21" s="925"/>
      <c r="DCE21" s="925"/>
      <c r="DCF21" s="925"/>
      <c r="DCG21" s="925"/>
      <c r="DCH21" s="925"/>
      <c r="DCI21" s="925"/>
      <c r="DCJ21" s="925"/>
      <c r="DCK21" s="925"/>
      <c r="DCL21" s="925"/>
      <c r="DCM21" s="925"/>
      <c r="DCN21" s="925"/>
      <c r="DCO21" s="925"/>
      <c r="DCP21" s="925"/>
      <c r="DCQ21" s="925"/>
      <c r="DCR21" s="925"/>
      <c r="DCS21" s="924"/>
      <c r="DCT21" s="925"/>
      <c r="DCU21" s="925"/>
      <c r="DCV21" s="925"/>
      <c r="DCW21" s="925"/>
      <c r="DCX21" s="925"/>
      <c r="DCY21" s="925"/>
      <c r="DCZ21" s="925"/>
      <c r="DDA21" s="925"/>
      <c r="DDB21" s="925"/>
      <c r="DDC21" s="925"/>
      <c r="DDD21" s="925"/>
      <c r="DDE21" s="925"/>
      <c r="DDF21" s="925"/>
      <c r="DDG21" s="925"/>
      <c r="DDH21" s="925"/>
      <c r="DDI21" s="924"/>
      <c r="DDJ21" s="925"/>
      <c r="DDK21" s="925"/>
      <c r="DDL21" s="925"/>
      <c r="DDM21" s="925"/>
      <c r="DDN21" s="925"/>
      <c r="DDO21" s="925"/>
      <c r="DDP21" s="925"/>
      <c r="DDQ21" s="925"/>
      <c r="DDR21" s="925"/>
      <c r="DDS21" s="925"/>
      <c r="DDT21" s="925"/>
      <c r="DDU21" s="925"/>
      <c r="DDV21" s="925"/>
      <c r="DDW21" s="925"/>
      <c r="DDX21" s="925"/>
      <c r="DDY21" s="924"/>
      <c r="DDZ21" s="925"/>
      <c r="DEA21" s="925"/>
      <c r="DEB21" s="925"/>
      <c r="DEC21" s="925"/>
      <c r="DED21" s="925"/>
      <c r="DEE21" s="925"/>
      <c r="DEF21" s="925"/>
      <c r="DEG21" s="925"/>
      <c r="DEH21" s="925"/>
      <c r="DEI21" s="925"/>
      <c r="DEJ21" s="925"/>
      <c r="DEK21" s="925"/>
      <c r="DEL21" s="925"/>
      <c r="DEM21" s="925"/>
      <c r="DEN21" s="925"/>
      <c r="DEO21" s="924"/>
      <c r="DEP21" s="925"/>
      <c r="DEQ21" s="925"/>
      <c r="DER21" s="925"/>
      <c r="DES21" s="925"/>
      <c r="DET21" s="925"/>
      <c r="DEU21" s="925"/>
      <c r="DEV21" s="925"/>
      <c r="DEW21" s="925"/>
      <c r="DEX21" s="925"/>
      <c r="DEY21" s="925"/>
      <c r="DEZ21" s="925"/>
      <c r="DFA21" s="925"/>
      <c r="DFB21" s="925"/>
      <c r="DFC21" s="925"/>
      <c r="DFD21" s="925"/>
      <c r="DFE21" s="924"/>
      <c r="DFF21" s="925"/>
      <c r="DFG21" s="925"/>
      <c r="DFH21" s="925"/>
      <c r="DFI21" s="925"/>
      <c r="DFJ21" s="925"/>
      <c r="DFK21" s="925"/>
      <c r="DFL21" s="925"/>
      <c r="DFM21" s="925"/>
      <c r="DFN21" s="925"/>
      <c r="DFO21" s="925"/>
      <c r="DFP21" s="925"/>
      <c r="DFQ21" s="925"/>
      <c r="DFR21" s="925"/>
      <c r="DFS21" s="925"/>
      <c r="DFT21" s="925"/>
      <c r="DFU21" s="924"/>
      <c r="DFV21" s="925"/>
      <c r="DFW21" s="925"/>
      <c r="DFX21" s="925"/>
      <c r="DFY21" s="925"/>
      <c r="DFZ21" s="925"/>
      <c r="DGA21" s="925"/>
      <c r="DGB21" s="925"/>
      <c r="DGC21" s="925"/>
      <c r="DGD21" s="925"/>
      <c r="DGE21" s="925"/>
      <c r="DGF21" s="925"/>
      <c r="DGG21" s="925"/>
      <c r="DGH21" s="925"/>
      <c r="DGI21" s="925"/>
      <c r="DGJ21" s="925"/>
      <c r="DGK21" s="924"/>
      <c r="DGL21" s="925"/>
      <c r="DGM21" s="925"/>
      <c r="DGN21" s="925"/>
      <c r="DGO21" s="925"/>
      <c r="DGP21" s="925"/>
      <c r="DGQ21" s="925"/>
      <c r="DGR21" s="925"/>
      <c r="DGS21" s="925"/>
      <c r="DGT21" s="925"/>
      <c r="DGU21" s="925"/>
      <c r="DGV21" s="925"/>
      <c r="DGW21" s="925"/>
      <c r="DGX21" s="925"/>
      <c r="DGY21" s="925"/>
      <c r="DGZ21" s="925"/>
      <c r="DHA21" s="924"/>
      <c r="DHB21" s="925"/>
      <c r="DHC21" s="925"/>
      <c r="DHD21" s="925"/>
      <c r="DHE21" s="925"/>
      <c r="DHF21" s="925"/>
      <c r="DHG21" s="925"/>
      <c r="DHH21" s="925"/>
      <c r="DHI21" s="925"/>
      <c r="DHJ21" s="925"/>
      <c r="DHK21" s="925"/>
      <c r="DHL21" s="925"/>
      <c r="DHM21" s="925"/>
      <c r="DHN21" s="925"/>
      <c r="DHO21" s="925"/>
      <c r="DHP21" s="925"/>
      <c r="DHQ21" s="924"/>
      <c r="DHR21" s="925"/>
      <c r="DHS21" s="925"/>
      <c r="DHT21" s="925"/>
      <c r="DHU21" s="925"/>
      <c r="DHV21" s="925"/>
      <c r="DHW21" s="925"/>
      <c r="DHX21" s="925"/>
      <c r="DHY21" s="925"/>
      <c r="DHZ21" s="925"/>
      <c r="DIA21" s="925"/>
      <c r="DIB21" s="925"/>
      <c r="DIC21" s="925"/>
      <c r="DID21" s="925"/>
      <c r="DIE21" s="925"/>
      <c r="DIF21" s="925"/>
      <c r="DIG21" s="924"/>
      <c r="DIH21" s="925"/>
      <c r="DII21" s="925"/>
      <c r="DIJ21" s="925"/>
      <c r="DIK21" s="925"/>
      <c r="DIL21" s="925"/>
      <c r="DIM21" s="925"/>
      <c r="DIN21" s="925"/>
      <c r="DIO21" s="925"/>
      <c r="DIP21" s="925"/>
      <c r="DIQ21" s="925"/>
      <c r="DIR21" s="925"/>
      <c r="DIS21" s="925"/>
      <c r="DIT21" s="925"/>
      <c r="DIU21" s="925"/>
      <c r="DIV21" s="925"/>
      <c r="DIW21" s="924"/>
      <c r="DIX21" s="925"/>
      <c r="DIY21" s="925"/>
      <c r="DIZ21" s="925"/>
      <c r="DJA21" s="925"/>
      <c r="DJB21" s="925"/>
      <c r="DJC21" s="925"/>
      <c r="DJD21" s="925"/>
      <c r="DJE21" s="925"/>
      <c r="DJF21" s="925"/>
      <c r="DJG21" s="925"/>
      <c r="DJH21" s="925"/>
      <c r="DJI21" s="925"/>
      <c r="DJJ21" s="925"/>
      <c r="DJK21" s="925"/>
      <c r="DJL21" s="925"/>
      <c r="DJM21" s="924"/>
      <c r="DJN21" s="925"/>
      <c r="DJO21" s="925"/>
      <c r="DJP21" s="925"/>
      <c r="DJQ21" s="925"/>
      <c r="DJR21" s="925"/>
      <c r="DJS21" s="925"/>
      <c r="DJT21" s="925"/>
      <c r="DJU21" s="925"/>
      <c r="DJV21" s="925"/>
      <c r="DJW21" s="925"/>
      <c r="DJX21" s="925"/>
      <c r="DJY21" s="925"/>
      <c r="DJZ21" s="925"/>
      <c r="DKA21" s="925"/>
      <c r="DKB21" s="925"/>
      <c r="DKC21" s="924"/>
      <c r="DKD21" s="925"/>
      <c r="DKE21" s="925"/>
      <c r="DKF21" s="925"/>
      <c r="DKG21" s="925"/>
      <c r="DKH21" s="925"/>
      <c r="DKI21" s="925"/>
      <c r="DKJ21" s="925"/>
      <c r="DKK21" s="925"/>
      <c r="DKL21" s="925"/>
      <c r="DKM21" s="925"/>
      <c r="DKN21" s="925"/>
      <c r="DKO21" s="925"/>
      <c r="DKP21" s="925"/>
      <c r="DKQ21" s="925"/>
      <c r="DKR21" s="925"/>
      <c r="DKS21" s="924"/>
      <c r="DKT21" s="925"/>
      <c r="DKU21" s="925"/>
      <c r="DKV21" s="925"/>
      <c r="DKW21" s="925"/>
      <c r="DKX21" s="925"/>
      <c r="DKY21" s="925"/>
      <c r="DKZ21" s="925"/>
      <c r="DLA21" s="925"/>
      <c r="DLB21" s="925"/>
      <c r="DLC21" s="925"/>
      <c r="DLD21" s="925"/>
      <c r="DLE21" s="925"/>
      <c r="DLF21" s="925"/>
      <c r="DLG21" s="925"/>
      <c r="DLH21" s="925"/>
      <c r="DLI21" s="924"/>
      <c r="DLJ21" s="925"/>
      <c r="DLK21" s="925"/>
      <c r="DLL21" s="925"/>
      <c r="DLM21" s="925"/>
      <c r="DLN21" s="925"/>
      <c r="DLO21" s="925"/>
      <c r="DLP21" s="925"/>
      <c r="DLQ21" s="925"/>
      <c r="DLR21" s="925"/>
      <c r="DLS21" s="925"/>
      <c r="DLT21" s="925"/>
      <c r="DLU21" s="925"/>
      <c r="DLV21" s="925"/>
      <c r="DLW21" s="925"/>
      <c r="DLX21" s="925"/>
      <c r="DLY21" s="924"/>
      <c r="DLZ21" s="925"/>
      <c r="DMA21" s="925"/>
      <c r="DMB21" s="925"/>
      <c r="DMC21" s="925"/>
      <c r="DMD21" s="925"/>
      <c r="DME21" s="925"/>
      <c r="DMF21" s="925"/>
      <c r="DMG21" s="925"/>
      <c r="DMH21" s="925"/>
      <c r="DMI21" s="925"/>
      <c r="DMJ21" s="925"/>
      <c r="DMK21" s="925"/>
      <c r="DML21" s="925"/>
      <c r="DMM21" s="925"/>
      <c r="DMN21" s="925"/>
      <c r="DMO21" s="924"/>
      <c r="DMP21" s="925"/>
      <c r="DMQ21" s="925"/>
      <c r="DMR21" s="925"/>
      <c r="DMS21" s="925"/>
      <c r="DMT21" s="925"/>
      <c r="DMU21" s="925"/>
      <c r="DMV21" s="925"/>
      <c r="DMW21" s="925"/>
      <c r="DMX21" s="925"/>
      <c r="DMY21" s="925"/>
      <c r="DMZ21" s="925"/>
      <c r="DNA21" s="925"/>
      <c r="DNB21" s="925"/>
      <c r="DNC21" s="925"/>
      <c r="DND21" s="925"/>
      <c r="DNE21" s="924"/>
      <c r="DNF21" s="925"/>
      <c r="DNG21" s="925"/>
      <c r="DNH21" s="925"/>
      <c r="DNI21" s="925"/>
      <c r="DNJ21" s="925"/>
      <c r="DNK21" s="925"/>
      <c r="DNL21" s="925"/>
      <c r="DNM21" s="925"/>
      <c r="DNN21" s="925"/>
      <c r="DNO21" s="925"/>
      <c r="DNP21" s="925"/>
      <c r="DNQ21" s="925"/>
      <c r="DNR21" s="925"/>
      <c r="DNS21" s="925"/>
      <c r="DNT21" s="925"/>
      <c r="DNU21" s="924"/>
      <c r="DNV21" s="925"/>
      <c r="DNW21" s="925"/>
      <c r="DNX21" s="925"/>
      <c r="DNY21" s="925"/>
      <c r="DNZ21" s="925"/>
      <c r="DOA21" s="925"/>
      <c r="DOB21" s="925"/>
      <c r="DOC21" s="925"/>
      <c r="DOD21" s="925"/>
      <c r="DOE21" s="925"/>
      <c r="DOF21" s="925"/>
      <c r="DOG21" s="925"/>
      <c r="DOH21" s="925"/>
      <c r="DOI21" s="925"/>
      <c r="DOJ21" s="925"/>
      <c r="DOK21" s="924"/>
      <c r="DOL21" s="925"/>
      <c r="DOM21" s="925"/>
      <c r="DON21" s="925"/>
      <c r="DOO21" s="925"/>
      <c r="DOP21" s="925"/>
      <c r="DOQ21" s="925"/>
      <c r="DOR21" s="925"/>
      <c r="DOS21" s="925"/>
      <c r="DOT21" s="925"/>
      <c r="DOU21" s="925"/>
      <c r="DOV21" s="925"/>
      <c r="DOW21" s="925"/>
      <c r="DOX21" s="925"/>
      <c r="DOY21" s="925"/>
      <c r="DOZ21" s="925"/>
      <c r="DPA21" s="924"/>
      <c r="DPB21" s="925"/>
      <c r="DPC21" s="925"/>
      <c r="DPD21" s="925"/>
      <c r="DPE21" s="925"/>
      <c r="DPF21" s="925"/>
      <c r="DPG21" s="925"/>
      <c r="DPH21" s="925"/>
      <c r="DPI21" s="925"/>
      <c r="DPJ21" s="925"/>
      <c r="DPK21" s="925"/>
      <c r="DPL21" s="925"/>
      <c r="DPM21" s="925"/>
      <c r="DPN21" s="925"/>
      <c r="DPO21" s="925"/>
      <c r="DPP21" s="925"/>
      <c r="DPQ21" s="924"/>
      <c r="DPR21" s="925"/>
      <c r="DPS21" s="925"/>
      <c r="DPT21" s="925"/>
      <c r="DPU21" s="925"/>
      <c r="DPV21" s="925"/>
      <c r="DPW21" s="925"/>
      <c r="DPX21" s="925"/>
      <c r="DPY21" s="925"/>
      <c r="DPZ21" s="925"/>
      <c r="DQA21" s="925"/>
      <c r="DQB21" s="925"/>
      <c r="DQC21" s="925"/>
      <c r="DQD21" s="925"/>
      <c r="DQE21" s="925"/>
      <c r="DQF21" s="925"/>
      <c r="DQG21" s="924"/>
      <c r="DQH21" s="925"/>
      <c r="DQI21" s="925"/>
      <c r="DQJ21" s="925"/>
      <c r="DQK21" s="925"/>
      <c r="DQL21" s="925"/>
      <c r="DQM21" s="925"/>
      <c r="DQN21" s="925"/>
      <c r="DQO21" s="925"/>
      <c r="DQP21" s="925"/>
      <c r="DQQ21" s="925"/>
      <c r="DQR21" s="925"/>
      <c r="DQS21" s="925"/>
      <c r="DQT21" s="925"/>
      <c r="DQU21" s="925"/>
      <c r="DQV21" s="925"/>
      <c r="DQW21" s="924"/>
      <c r="DQX21" s="925"/>
      <c r="DQY21" s="925"/>
      <c r="DQZ21" s="925"/>
      <c r="DRA21" s="925"/>
      <c r="DRB21" s="925"/>
      <c r="DRC21" s="925"/>
      <c r="DRD21" s="925"/>
      <c r="DRE21" s="925"/>
      <c r="DRF21" s="925"/>
      <c r="DRG21" s="925"/>
      <c r="DRH21" s="925"/>
      <c r="DRI21" s="925"/>
      <c r="DRJ21" s="925"/>
      <c r="DRK21" s="925"/>
      <c r="DRL21" s="925"/>
      <c r="DRM21" s="924"/>
      <c r="DRN21" s="925"/>
      <c r="DRO21" s="925"/>
      <c r="DRP21" s="925"/>
      <c r="DRQ21" s="925"/>
      <c r="DRR21" s="925"/>
      <c r="DRS21" s="925"/>
      <c r="DRT21" s="925"/>
      <c r="DRU21" s="925"/>
      <c r="DRV21" s="925"/>
      <c r="DRW21" s="925"/>
      <c r="DRX21" s="925"/>
      <c r="DRY21" s="925"/>
      <c r="DRZ21" s="925"/>
      <c r="DSA21" s="925"/>
      <c r="DSB21" s="925"/>
      <c r="DSC21" s="924"/>
      <c r="DSD21" s="925"/>
      <c r="DSE21" s="925"/>
      <c r="DSF21" s="925"/>
      <c r="DSG21" s="925"/>
      <c r="DSH21" s="925"/>
      <c r="DSI21" s="925"/>
      <c r="DSJ21" s="925"/>
      <c r="DSK21" s="925"/>
      <c r="DSL21" s="925"/>
      <c r="DSM21" s="925"/>
      <c r="DSN21" s="925"/>
      <c r="DSO21" s="925"/>
      <c r="DSP21" s="925"/>
      <c r="DSQ21" s="925"/>
      <c r="DSR21" s="925"/>
      <c r="DSS21" s="924"/>
      <c r="DST21" s="925"/>
      <c r="DSU21" s="925"/>
      <c r="DSV21" s="925"/>
      <c r="DSW21" s="925"/>
      <c r="DSX21" s="925"/>
      <c r="DSY21" s="925"/>
      <c r="DSZ21" s="925"/>
      <c r="DTA21" s="925"/>
      <c r="DTB21" s="925"/>
      <c r="DTC21" s="925"/>
      <c r="DTD21" s="925"/>
      <c r="DTE21" s="925"/>
      <c r="DTF21" s="925"/>
      <c r="DTG21" s="925"/>
      <c r="DTH21" s="925"/>
      <c r="DTI21" s="924"/>
      <c r="DTJ21" s="925"/>
      <c r="DTK21" s="925"/>
      <c r="DTL21" s="925"/>
      <c r="DTM21" s="925"/>
      <c r="DTN21" s="925"/>
      <c r="DTO21" s="925"/>
      <c r="DTP21" s="925"/>
      <c r="DTQ21" s="925"/>
      <c r="DTR21" s="925"/>
      <c r="DTS21" s="925"/>
      <c r="DTT21" s="925"/>
      <c r="DTU21" s="925"/>
      <c r="DTV21" s="925"/>
      <c r="DTW21" s="925"/>
      <c r="DTX21" s="925"/>
      <c r="DTY21" s="924"/>
      <c r="DTZ21" s="925"/>
      <c r="DUA21" s="925"/>
      <c r="DUB21" s="925"/>
      <c r="DUC21" s="925"/>
      <c r="DUD21" s="925"/>
      <c r="DUE21" s="925"/>
      <c r="DUF21" s="925"/>
      <c r="DUG21" s="925"/>
      <c r="DUH21" s="925"/>
      <c r="DUI21" s="925"/>
      <c r="DUJ21" s="925"/>
      <c r="DUK21" s="925"/>
      <c r="DUL21" s="925"/>
      <c r="DUM21" s="925"/>
      <c r="DUN21" s="925"/>
      <c r="DUO21" s="924"/>
      <c r="DUP21" s="925"/>
      <c r="DUQ21" s="925"/>
      <c r="DUR21" s="925"/>
      <c r="DUS21" s="925"/>
      <c r="DUT21" s="925"/>
      <c r="DUU21" s="925"/>
      <c r="DUV21" s="925"/>
      <c r="DUW21" s="925"/>
      <c r="DUX21" s="925"/>
      <c r="DUY21" s="925"/>
      <c r="DUZ21" s="925"/>
      <c r="DVA21" s="925"/>
      <c r="DVB21" s="925"/>
      <c r="DVC21" s="925"/>
      <c r="DVD21" s="925"/>
      <c r="DVE21" s="924"/>
      <c r="DVF21" s="925"/>
      <c r="DVG21" s="925"/>
      <c r="DVH21" s="925"/>
      <c r="DVI21" s="925"/>
      <c r="DVJ21" s="925"/>
      <c r="DVK21" s="925"/>
      <c r="DVL21" s="925"/>
      <c r="DVM21" s="925"/>
      <c r="DVN21" s="925"/>
      <c r="DVO21" s="925"/>
      <c r="DVP21" s="925"/>
      <c r="DVQ21" s="925"/>
      <c r="DVR21" s="925"/>
      <c r="DVS21" s="925"/>
      <c r="DVT21" s="925"/>
      <c r="DVU21" s="924"/>
      <c r="DVV21" s="925"/>
      <c r="DVW21" s="925"/>
      <c r="DVX21" s="925"/>
      <c r="DVY21" s="925"/>
      <c r="DVZ21" s="925"/>
      <c r="DWA21" s="925"/>
      <c r="DWB21" s="925"/>
      <c r="DWC21" s="925"/>
      <c r="DWD21" s="925"/>
      <c r="DWE21" s="925"/>
      <c r="DWF21" s="925"/>
      <c r="DWG21" s="925"/>
      <c r="DWH21" s="925"/>
      <c r="DWI21" s="925"/>
      <c r="DWJ21" s="925"/>
      <c r="DWK21" s="924"/>
      <c r="DWL21" s="925"/>
      <c r="DWM21" s="925"/>
      <c r="DWN21" s="925"/>
      <c r="DWO21" s="925"/>
      <c r="DWP21" s="925"/>
      <c r="DWQ21" s="925"/>
      <c r="DWR21" s="925"/>
      <c r="DWS21" s="925"/>
      <c r="DWT21" s="925"/>
      <c r="DWU21" s="925"/>
      <c r="DWV21" s="925"/>
      <c r="DWW21" s="925"/>
      <c r="DWX21" s="925"/>
      <c r="DWY21" s="925"/>
      <c r="DWZ21" s="925"/>
      <c r="DXA21" s="924"/>
      <c r="DXB21" s="925"/>
      <c r="DXC21" s="925"/>
      <c r="DXD21" s="925"/>
      <c r="DXE21" s="925"/>
      <c r="DXF21" s="925"/>
      <c r="DXG21" s="925"/>
      <c r="DXH21" s="925"/>
      <c r="DXI21" s="925"/>
      <c r="DXJ21" s="925"/>
      <c r="DXK21" s="925"/>
      <c r="DXL21" s="925"/>
      <c r="DXM21" s="925"/>
      <c r="DXN21" s="925"/>
      <c r="DXO21" s="925"/>
      <c r="DXP21" s="925"/>
      <c r="DXQ21" s="924"/>
      <c r="DXR21" s="925"/>
      <c r="DXS21" s="925"/>
      <c r="DXT21" s="925"/>
      <c r="DXU21" s="925"/>
      <c r="DXV21" s="925"/>
      <c r="DXW21" s="925"/>
      <c r="DXX21" s="925"/>
      <c r="DXY21" s="925"/>
      <c r="DXZ21" s="925"/>
      <c r="DYA21" s="925"/>
      <c r="DYB21" s="925"/>
      <c r="DYC21" s="925"/>
      <c r="DYD21" s="925"/>
      <c r="DYE21" s="925"/>
      <c r="DYF21" s="925"/>
      <c r="DYG21" s="924"/>
      <c r="DYH21" s="925"/>
      <c r="DYI21" s="925"/>
      <c r="DYJ21" s="925"/>
      <c r="DYK21" s="925"/>
      <c r="DYL21" s="925"/>
      <c r="DYM21" s="925"/>
      <c r="DYN21" s="925"/>
      <c r="DYO21" s="925"/>
      <c r="DYP21" s="925"/>
      <c r="DYQ21" s="925"/>
      <c r="DYR21" s="925"/>
      <c r="DYS21" s="925"/>
      <c r="DYT21" s="925"/>
      <c r="DYU21" s="925"/>
      <c r="DYV21" s="925"/>
      <c r="DYW21" s="924"/>
      <c r="DYX21" s="925"/>
      <c r="DYY21" s="925"/>
      <c r="DYZ21" s="925"/>
      <c r="DZA21" s="925"/>
      <c r="DZB21" s="925"/>
      <c r="DZC21" s="925"/>
      <c r="DZD21" s="925"/>
      <c r="DZE21" s="925"/>
      <c r="DZF21" s="925"/>
      <c r="DZG21" s="925"/>
      <c r="DZH21" s="925"/>
      <c r="DZI21" s="925"/>
      <c r="DZJ21" s="925"/>
      <c r="DZK21" s="925"/>
      <c r="DZL21" s="925"/>
      <c r="DZM21" s="924"/>
      <c r="DZN21" s="925"/>
      <c r="DZO21" s="925"/>
      <c r="DZP21" s="925"/>
      <c r="DZQ21" s="925"/>
      <c r="DZR21" s="925"/>
      <c r="DZS21" s="925"/>
      <c r="DZT21" s="925"/>
      <c r="DZU21" s="925"/>
      <c r="DZV21" s="925"/>
      <c r="DZW21" s="925"/>
      <c r="DZX21" s="925"/>
      <c r="DZY21" s="925"/>
      <c r="DZZ21" s="925"/>
      <c r="EAA21" s="925"/>
      <c r="EAB21" s="925"/>
      <c r="EAC21" s="924"/>
      <c r="EAD21" s="925"/>
      <c r="EAE21" s="925"/>
      <c r="EAF21" s="925"/>
      <c r="EAG21" s="925"/>
      <c r="EAH21" s="925"/>
      <c r="EAI21" s="925"/>
      <c r="EAJ21" s="925"/>
      <c r="EAK21" s="925"/>
      <c r="EAL21" s="925"/>
      <c r="EAM21" s="925"/>
      <c r="EAN21" s="925"/>
      <c r="EAO21" s="925"/>
      <c r="EAP21" s="925"/>
      <c r="EAQ21" s="925"/>
      <c r="EAR21" s="925"/>
      <c r="EAS21" s="924"/>
      <c r="EAT21" s="925"/>
      <c r="EAU21" s="925"/>
      <c r="EAV21" s="925"/>
      <c r="EAW21" s="925"/>
      <c r="EAX21" s="925"/>
      <c r="EAY21" s="925"/>
      <c r="EAZ21" s="925"/>
      <c r="EBA21" s="925"/>
      <c r="EBB21" s="925"/>
      <c r="EBC21" s="925"/>
      <c r="EBD21" s="925"/>
      <c r="EBE21" s="925"/>
      <c r="EBF21" s="925"/>
      <c r="EBG21" s="925"/>
      <c r="EBH21" s="925"/>
      <c r="EBI21" s="924"/>
      <c r="EBJ21" s="925"/>
      <c r="EBK21" s="925"/>
      <c r="EBL21" s="925"/>
      <c r="EBM21" s="925"/>
      <c r="EBN21" s="925"/>
      <c r="EBO21" s="925"/>
      <c r="EBP21" s="925"/>
      <c r="EBQ21" s="925"/>
      <c r="EBR21" s="925"/>
      <c r="EBS21" s="925"/>
      <c r="EBT21" s="925"/>
      <c r="EBU21" s="925"/>
      <c r="EBV21" s="925"/>
      <c r="EBW21" s="925"/>
      <c r="EBX21" s="925"/>
      <c r="EBY21" s="924"/>
      <c r="EBZ21" s="925"/>
      <c r="ECA21" s="925"/>
      <c r="ECB21" s="925"/>
      <c r="ECC21" s="925"/>
      <c r="ECD21" s="925"/>
      <c r="ECE21" s="925"/>
      <c r="ECF21" s="925"/>
      <c r="ECG21" s="925"/>
      <c r="ECH21" s="925"/>
      <c r="ECI21" s="925"/>
      <c r="ECJ21" s="925"/>
      <c r="ECK21" s="925"/>
      <c r="ECL21" s="925"/>
      <c r="ECM21" s="925"/>
      <c r="ECN21" s="925"/>
      <c r="ECO21" s="924"/>
      <c r="ECP21" s="925"/>
      <c r="ECQ21" s="925"/>
      <c r="ECR21" s="925"/>
      <c r="ECS21" s="925"/>
      <c r="ECT21" s="925"/>
      <c r="ECU21" s="925"/>
      <c r="ECV21" s="925"/>
      <c r="ECW21" s="925"/>
      <c r="ECX21" s="925"/>
      <c r="ECY21" s="925"/>
      <c r="ECZ21" s="925"/>
      <c r="EDA21" s="925"/>
      <c r="EDB21" s="925"/>
      <c r="EDC21" s="925"/>
      <c r="EDD21" s="925"/>
      <c r="EDE21" s="924"/>
      <c r="EDF21" s="925"/>
      <c r="EDG21" s="925"/>
      <c r="EDH21" s="925"/>
      <c r="EDI21" s="925"/>
      <c r="EDJ21" s="925"/>
      <c r="EDK21" s="925"/>
      <c r="EDL21" s="925"/>
      <c r="EDM21" s="925"/>
      <c r="EDN21" s="925"/>
      <c r="EDO21" s="925"/>
      <c r="EDP21" s="925"/>
      <c r="EDQ21" s="925"/>
      <c r="EDR21" s="925"/>
      <c r="EDS21" s="925"/>
      <c r="EDT21" s="925"/>
      <c r="EDU21" s="924"/>
      <c r="EDV21" s="925"/>
      <c r="EDW21" s="925"/>
      <c r="EDX21" s="925"/>
      <c r="EDY21" s="925"/>
      <c r="EDZ21" s="925"/>
      <c r="EEA21" s="925"/>
      <c r="EEB21" s="925"/>
      <c r="EEC21" s="925"/>
      <c r="EED21" s="925"/>
      <c r="EEE21" s="925"/>
      <c r="EEF21" s="925"/>
      <c r="EEG21" s="925"/>
      <c r="EEH21" s="925"/>
      <c r="EEI21" s="925"/>
      <c r="EEJ21" s="925"/>
      <c r="EEK21" s="924"/>
      <c r="EEL21" s="925"/>
      <c r="EEM21" s="925"/>
      <c r="EEN21" s="925"/>
      <c r="EEO21" s="925"/>
      <c r="EEP21" s="925"/>
      <c r="EEQ21" s="925"/>
      <c r="EER21" s="925"/>
      <c r="EES21" s="925"/>
      <c r="EET21" s="925"/>
      <c r="EEU21" s="925"/>
      <c r="EEV21" s="925"/>
      <c r="EEW21" s="925"/>
      <c r="EEX21" s="925"/>
      <c r="EEY21" s="925"/>
      <c r="EEZ21" s="925"/>
      <c r="EFA21" s="924"/>
      <c r="EFB21" s="925"/>
      <c r="EFC21" s="925"/>
      <c r="EFD21" s="925"/>
      <c r="EFE21" s="925"/>
      <c r="EFF21" s="925"/>
      <c r="EFG21" s="925"/>
      <c r="EFH21" s="925"/>
      <c r="EFI21" s="925"/>
      <c r="EFJ21" s="925"/>
      <c r="EFK21" s="925"/>
      <c r="EFL21" s="925"/>
      <c r="EFM21" s="925"/>
      <c r="EFN21" s="925"/>
      <c r="EFO21" s="925"/>
      <c r="EFP21" s="925"/>
      <c r="EFQ21" s="924"/>
      <c r="EFR21" s="925"/>
      <c r="EFS21" s="925"/>
      <c r="EFT21" s="925"/>
      <c r="EFU21" s="925"/>
      <c r="EFV21" s="925"/>
      <c r="EFW21" s="925"/>
      <c r="EFX21" s="925"/>
      <c r="EFY21" s="925"/>
      <c r="EFZ21" s="925"/>
      <c r="EGA21" s="925"/>
      <c r="EGB21" s="925"/>
      <c r="EGC21" s="925"/>
      <c r="EGD21" s="925"/>
      <c r="EGE21" s="925"/>
      <c r="EGF21" s="925"/>
      <c r="EGG21" s="924"/>
      <c r="EGH21" s="925"/>
      <c r="EGI21" s="925"/>
      <c r="EGJ21" s="925"/>
      <c r="EGK21" s="925"/>
      <c r="EGL21" s="925"/>
      <c r="EGM21" s="925"/>
      <c r="EGN21" s="925"/>
      <c r="EGO21" s="925"/>
      <c r="EGP21" s="925"/>
      <c r="EGQ21" s="925"/>
      <c r="EGR21" s="925"/>
      <c r="EGS21" s="925"/>
      <c r="EGT21" s="925"/>
      <c r="EGU21" s="925"/>
      <c r="EGV21" s="925"/>
      <c r="EGW21" s="924"/>
      <c r="EGX21" s="925"/>
      <c r="EGY21" s="925"/>
      <c r="EGZ21" s="925"/>
      <c r="EHA21" s="925"/>
      <c r="EHB21" s="925"/>
      <c r="EHC21" s="925"/>
      <c r="EHD21" s="925"/>
      <c r="EHE21" s="925"/>
      <c r="EHF21" s="925"/>
      <c r="EHG21" s="925"/>
      <c r="EHH21" s="925"/>
      <c r="EHI21" s="925"/>
      <c r="EHJ21" s="925"/>
      <c r="EHK21" s="925"/>
      <c r="EHL21" s="925"/>
      <c r="EHM21" s="924"/>
      <c r="EHN21" s="925"/>
      <c r="EHO21" s="925"/>
      <c r="EHP21" s="925"/>
      <c r="EHQ21" s="925"/>
      <c r="EHR21" s="925"/>
      <c r="EHS21" s="925"/>
      <c r="EHT21" s="925"/>
      <c r="EHU21" s="925"/>
      <c r="EHV21" s="925"/>
      <c r="EHW21" s="925"/>
      <c r="EHX21" s="925"/>
      <c r="EHY21" s="925"/>
      <c r="EHZ21" s="925"/>
      <c r="EIA21" s="925"/>
      <c r="EIB21" s="925"/>
      <c r="EIC21" s="924"/>
      <c r="EID21" s="925"/>
      <c r="EIE21" s="925"/>
      <c r="EIF21" s="925"/>
      <c r="EIG21" s="925"/>
      <c r="EIH21" s="925"/>
      <c r="EII21" s="925"/>
      <c r="EIJ21" s="925"/>
      <c r="EIK21" s="925"/>
      <c r="EIL21" s="925"/>
      <c r="EIM21" s="925"/>
      <c r="EIN21" s="925"/>
      <c r="EIO21" s="925"/>
      <c r="EIP21" s="925"/>
      <c r="EIQ21" s="925"/>
      <c r="EIR21" s="925"/>
      <c r="EIS21" s="924"/>
      <c r="EIT21" s="925"/>
      <c r="EIU21" s="925"/>
      <c r="EIV21" s="925"/>
      <c r="EIW21" s="925"/>
      <c r="EIX21" s="925"/>
      <c r="EIY21" s="925"/>
      <c r="EIZ21" s="925"/>
      <c r="EJA21" s="925"/>
      <c r="EJB21" s="925"/>
      <c r="EJC21" s="925"/>
      <c r="EJD21" s="925"/>
      <c r="EJE21" s="925"/>
      <c r="EJF21" s="925"/>
      <c r="EJG21" s="925"/>
      <c r="EJH21" s="925"/>
      <c r="EJI21" s="924"/>
      <c r="EJJ21" s="925"/>
      <c r="EJK21" s="925"/>
      <c r="EJL21" s="925"/>
      <c r="EJM21" s="925"/>
      <c r="EJN21" s="925"/>
      <c r="EJO21" s="925"/>
      <c r="EJP21" s="925"/>
      <c r="EJQ21" s="925"/>
      <c r="EJR21" s="925"/>
      <c r="EJS21" s="925"/>
      <c r="EJT21" s="925"/>
      <c r="EJU21" s="925"/>
      <c r="EJV21" s="925"/>
      <c r="EJW21" s="925"/>
      <c r="EJX21" s="925"/>
      <c r="EJY21" s="924"/>
      <c r="EJZ21" s="925"/>
      <c r="EKA21" s="925"/>
      <c r="EKB21" s="925"/>
      <c r="EKC21" s="925"/>
      <c r="EKD21" s="925"/>
      <c r="EKE21" s="925"/>
      <c r="EKF21" s="925"/>
      <c r="EKG21" s="925"/>
      <c r="EKH21" s="925"/>
      <c r="EKI21" s="925"/>
      <c r="EKJ21" s="925"/>
      <c r="EKK21" s="925"/>
      <c r="EKL21" s="925"/>
      <c r="EKM21" s="925"/>
      <c r="EKN21" s="925"/>
      <c r="EKO21" s="924"/>
      <c r="EKP21" s="925"/>
      <c r="EKQ21" s="925"/>
      <c r="EKR21" s="925"/>
      <c r="EKS21" s="925"/>
      <c r="EKT21" s="925"/>
      <c r="EKU21" s="925"/>
      <c r="EKV21" s="925"/>
      <c r="EKW21" s="925"/>
      <c r="EKX21" s="925"/>
      <c r="EKY21" s="925"/>
      <c r="EKZ21" s="925"/>
      <c r="ELA21" s="925"/>
      <c r="ELB21" s="925"/>
      <c r="ELC21" s="925"/>
      <c r="ELD21" s="925"/>
      <c r="ELE21" s="924"/>
      <c r="ELF21" s="925"/>
      <c r="ELG21" s="925"/>
      <c r="ELH21" s="925"/>
      <c r="ELI21" s="925"/>
      <c r="ELJ21" s="925"/>
      <c r="ELK21" s="925"/>
      <c r="ELL21" s="925"/>
      <c r="ELM21" s="925"/>
      <c r="ELN21" s="925"/>
      <c r="ELO21" s="925"/>
      <c r="ELP21" s="925"/>
      <c r="ELQ21" s="925"/>
      <c r="ELR21" s="925"/>
      <c r="ELS21" s="925"/>
      <c r="ELT21" s="925"/>
      <c r="ELU21" s="924"/>
      <c r="ELV21" s="925"/>
      <c r="ELW21" s="925"/>
      <c r="ELX21" s="925"/>
      <c r="ELY21" s="925"/>
      <c r="ELZ21" s="925"/>
      <c r="EMA21" s="925"/>
      <c r="EMB21" s="925"/>
      <c r="EMC21" s="925"/>
      <c r="EMD21" s="925"/>
      <c r="EME21" s="925"/>
      <c r="EMF21" s="925"/>
      <c r="EMG21" s="925"/>
      <c r="EMH21" s="925"/>
      <c r="EMI21" s="925"/>
      <c r="EMJ21" s="925"/>
      <c r="EMK21" s="924"/>
      <c r="EML21" s="925"/>
      <c r="EMM21" s="925"/>
      <c r="EMN21" s="925"/>
      <c r="EMO21" s="925"/>
      <c r="EMP21" s="925"/>
      <c r="EMQ21" s="925"/>
      <c r="EMR21" s="925"/>
      <c r="EMS21" s="925"/>
      <c r="EMT21" s="925"/>
      <c r="EMU21" s="925"/>
      <c r="EMV21" s="925"/>
      <c r="EMW21" s="925"/>
      <c r="EMX21" s="925"/>
      <c r="EMY21" s="925"/>
      <c r="EMZ21" s="925"/>
      <c r="ENA21" s="924"/>
      <c r="ENB21" s="925"/>
      <c r="ENC21" s="925"/>
      <c r="END21" s="925"/>
      <c r="ENE21" s="925"/>
      <c r="ENF21" s="925"/>
      <c r="ENG21" s="925"/>
      <c r="ENH21" s="925"/>
      <c r="ENI21" s="925"/>
      <c r="ENJ21" s="925"/>
      <c r="ENK21" s="925"/>
      <c r="ENL21" s="925"/>
      <c r="ENM21" s="925"/>
      <c r="ENN21" s="925"/>
      <c r="ENO21" s="925"/>
      <c r="ENP21" s="925"/>
      <c r="ENQ21" s="924"/>
      <c r="ENR21" s="925"/>
      <c r="ENS21" s="925"/>
      <c r="ENT21" s="925"/>
      <c r="ENU21" s="925"/>
      <c r="ENV21" s="925"/>
      <c r="ENW21" s="925"/>
      <c r="ENX21" s="925"/>
      <c r="ENY21" s="925"/>
      <c r="ENZ21" s="925"/>
      <c r="EOA21" s="925"/>
      <c r="EOB21" s="925"/>
      <c r="EOC21" s="925"/>
      <c r="EOD21" s="925"/>
      <c r="EOE21" s="925"/>
      <c r="EOF21" s="925"/>
      <c r="EOG21" s="924"/>
      <c r="EOH21" s="925"/>
      <c r="EOI21" s="925"/>
      <c r="EOJ21" s="925"/>
      <c r="EOK21" s="925"/>
      <c r="EOL21" s="925"/>
      <c r="EOM21" s="925"/>
      <c r="EON21" s="925"/>
      <c r="EOO21" s="925"/>
      <c r="EOP21" s="925"/>
      <c r="EOQ21" s="925"/>
      <c r="EOR21" s="925"/>
      <c r="EOS21" s="925"/>
      <c r="EOT21" s="925"/>
      <c r="EOU21" s="925"/>
      <c r="EOV21" s="925"/>
      <c r="EOW21" s="924"/>
      <c r="EOX21" s="925"/>
      <c r="EOY21" s="925"/>
      <c r="EOZ21" s="925"/>
      <c r="EPA21" s="925"/>
      <c r="EPB21" s="925"/>
      <c r="EPC21" s="925"/>
      <c r="EPD21" s="925"/>
      <c r="EPE21" s="925"/>
      <c r="EPF21" s="925"/>
      <c r="EPG21" s="925"/>
      <c r="EPH21" s="925"/>
      <c r="EPI21" s="925"/>
      <c r="EPJ21" s="925"/>
      <c r="EPK21" s="925"/>
      <c r="EPL21" s="925"/>
      <c r="EPM21" s="924"/>
      <c r="EPN21" s="925"/>
      <c r="EPO21" s="925"/>
      <c r="EPP21" s="925"/>
      <c r="EPQ21" s="925"/>
      <c r="EPR21" s="925"/>
      <c r="EPS21" s="925"/>
      <c r="EPT21" s="925"/>
      <c r="EPU21" s="925"/>
      <c r="EPV21" s="925"/>
      <c r="EPW21" s="925"/>
      <c r="EPX21" s="925"/>
      <c r="EPY21" s="925"/>
      <c r="EPZ21" s="925"/>
      <c r="EQA21" s="925"/>
      <c r="EQB21" s="925"/>
      <c r="EQC21" s="924"/>
      <c r="EQD21" s="925"/>
      <c r="EQE21" s="925"/>
      <c r="EQF21" s="925"/>
      <c r="EQG21" s="925"/>
      <c r="EQH21" s="925"/>
      <c r="EQI21" s="925"/>
      <c r="EQJ21" s="925"/>
      <c r="EQK21" s="925"/>
      <c r="EQL21" s="925"/>
      <c r="EQM21" s="925"/>
      <c r="EQN21" s="925"/>
      <c r="EQO21" s="925"/>
      <c r="EQP21" s="925"/>
      <c r="EQQ21" s="925"/>
      <c r="EQR21" s="925"/>
      <c r="EQS21" s="924"/>
      <c r="EQT21" s="925"/>
      <c r="EQU21" s="925"/>
      <c r="EQV21" s="925"/>
      <c r="EQW21" s="925"/>
      <c r="EQX21" s="925"/>
      <c r="EQY21" s="925"/>
      <c r="EQZ21" s="925"/>
      <c r="ERA21" s="925"/>
      <c r="ERB21" s="925"/>
      <c r="ERC21" s="925"/>
      <c r="ERD21" s="925"/>
      <c r="ERE21" s="925"/>
      <c r="ERF21" s="925"/>
      <c r="ERG21" s="925"/>
      <c r="ERH21" s="925"/>
      <c r="ERI21" s="924"/>
      <c r="ERJ21" s="925"/>
      <c r="ERK21" s="925"/>
      <c r="ERL21" s="925"/>
      <c r="ERM21" s="925"/>
      <c r="ERN21" s="925"/>
      <c r="ERO21" s="925"/>
      <c r="ERP21" s="925"/>
      <c r="ERQ21" s="925"/>
      <c r="ERR21" s="925"/>
      <c r="ERS21" s="925"/>
      <c r="ERT21" s="925"/>
      <c r="ERU21" s="925"/>
      <c r="ERV21" s="925"/>
      <c r="ERW21" s="925"/>
      <c r="ERX21" s="925"/>
      <c r="ERY21" s="924"/>
      <c r="ERZ21" s="925"/>
      <c r="ESA21" s="925"/>
      <c r="ESB21" s="925"/>
      <c r="ESC21" s="925"/>
      <c r="ESD21" s="925"/>
      <c r="ESE21" s="925"/>
      <c r="ESF21" s="925"/>
      <c r="ESG21" s="925"/>
      <c r="ESH21" s="925"/>
      <c r="ESI21" s="925"/>
      <c r="ESJ21" s="925"/>
      <c r="ESK21" s="925"/>
      <c r="ESL21" s="925"/>
      <c r="ESM21" s="925"/>
      <c r="ESN21" s="925"/>
      <c r="ESO21" s="924"/>
      <c r="ESP21" s="925"/>
      <c r="ESQ21" s="925"/>
      <c r="ESR21" s="925"/>
      <c r="ESS21" s="925"/>
      <c r="EST21" s="925"/>
      <c r="ESU21" s="925"/>
      <c r="ESV21" s="925"/>
      <c r="ESW21" s="925"/>
      <c r="ESX21" s="925"/>
      <c r="ESY21" s="925"/>
      <c r="ESZ21" s="925"/>
      <c r="ETA21" s="925"/>
      <c r="ETB21" s="925"/>
      <c r="ETC21" s="925"/>
      <c r="ETD21" s="925"/>
      <c r="ETE21" s="924"/>
      <c r="ETF21" s="925"/>
      <c r="ETG21" s="925"/>
      <c r="ETH21" s="925"/>
      <c r="ETI21" s="925"/>
      <c r="ETJ21" s="925"/>
      <c r="ETK21" s="925"/>
      <c r="ETL21" s="925"/>
      <c r="ETM21" s="925"/>
      <c r="ETN21" s="925"/>
      <c r="ETO21" s="925"/>
      <c r="ETP21" s="925"/>
      <c r="ETQ21" s="925"/>
      <c r="ETR21" s="925"/>
      <c r="ETS21" s="925"/>
      <c r="ETT21" s="925"/>
      <c r="ETU21" s="924"/>
      <c r="ETV21" s="925"/>
      <c r="ETW21" s="925"/>
      <c r="ETX21" s="925"/>
      <c r="ETY21" s="925"/>
      <c r="ETZ21" s="925"/>
      <c r="EUA21" s="925"/>
      <c r="EUB21" s="925"/>
      <c r="EUC21" s="925"/>
      <c r="EUD21" s="925"/>
      <c r="EUE21" s="925"/>
      <c r="EUF21" s="925"/>
      <c r="EUG21" s="925"/>
      <c r="EUH21" s="925"/>
      <c r="EUI21" s="925"/>
      <c r="EUJ21" s="925"/>
      <c r="EUK21" s="924"/>
      <c r="EUL21" s="925"/>
      <c r="EUM21" s="925"/>
      <c r="EUN21" s="925"/>
      <c r="EUO21" s="925"/>
      <c r="EUP21" s="925"/>
      <c r="EUQ21" s="925"/>
      <c r="EUR21" s="925"/>
      <c r="EUS21" s="925"/>
      <c r="EUT21" s="925"/>
      <c r="EUU21" s="925"/>
      <c r="EUV21" s="925"/>
      <c r="EUW21" s="925"/>
      <c r="EUX21" s="925"/>
      <c r="EUY21" s="925"/>
      <c r="EUZ21" s="925"/>
      <c r="EVA21" s="924"/>
      <c r="EVB21" s="925"/>
      <c r="EVC21" s="925"/>
      <c r="EVD21" s="925"/>
      <c r="EVE21" s="925"/>
      <c r="EVF21" s="925"/>
      <c r="EVG21" s="925"/>
      <c r="EVH21" s="925"/>
      <c r="EVI21" s="925"/>
      <c r="EVJ21" s="925"/>
      <c r="EVK21" s="925"/>
      <c r="EVL21" s="925"/>
      <c r="EVM21" s="925"/>
      <c r="EVN21" s="925"/>
      <c r="EVO21" s="925"/>
      <c r="EVP21" s="925"/>
      <c r="EVQ21" s="924"/>
      <c r="EVR21" s="925"/>
      <c r="EVS21" s="925"/>
      <c r="EVT21" s="925"/>
      <c r="EVU21" s="925"/>
      <c r="EVV21" s="925"/>
      <c r="EVW21" s="925"/>
      <c r="EVX21" s="925"/>
      <c r="EVY21" s="925"/>
      <c r="EVZ21" s="925"/>
      <c r="EWA21" s="925"/>
      <c r="EWB21" s="925"/>
      <c r="EWC21" s="925"/>
      <c r="EWD21" s="925"/>
      <c r="EWE21" s="925"/>
      <c r="EWF21" s="925"/>
      <c r="EWG21" s="924"/>
      <c r="EWH21" s="925"/>
      <c r="EWI21" s="925"/>
      <c r="EWJ21" s="925"/>
      <c r="EWK21" s="925"/>
      <c r="EWL21" s="925"/>
      <c r="EWM21" s="925"/>
      <c r="EWN21" s="925"/>
      <c r="EWO21" s="925"/>
      <c r="EWP21" s="925"/>
      <c r="EWQ21" s="925"/>
      <c r="EWR21" s="925"/>
      <c r="EWS21" s="925"/>
      <c r="EWT21" s="925"/>
      <c r="EWU21" s="925"/>
      <c r="EWV21" s="925"/>
      <c r="EWW21" s="924"/>
      <c r="EWX21" s="925"/>
      <c r="EWY21" s="925"/>
      <c r="EWZ21" s="925"/>
      <c r="EXA21" s="925"/>
      <c r="EXB21" s="925"/>
      <c r="EXC21" s="925"/>
      <c r="EXD21" s="925"/>
      <c r="EXE21" s="925"/>
      <c r="EXF21" s="925"/>
      <c r="EXG21" s="925"/>
      <c r="EXH21" s="925"/>
      <c r="EXI21" s="925"/>
      <c r="EXJ21" s="925"/>
      <c r="EXK21" s="925"/>
      <c r="EXL21" s="925"/>
      <c r="EXM21" s="924"/>
      <c r="EXN21" s="925"/>
      <c r="EXO21" s="925"/>
      <c r="EXP21" s="925"/>
      <c r="EXQ21" s="925"/>
      <c r="EXR21" s="925"/>
      <c r="EXS21" s="925"/>
      <c r="EXT21" s="925"/>
      <c r="EXU21" s="925"/>
      <c r="EXV21" s="925"/>
      <c r="EXW21" s="925"/>
      <c r="EXX21" s="925"/>
      <c r="EXY21" s="925"/>
      <c r="EXZ21" s="925"/>
      <c r="EYA21" s="925"/>
      <c r="EYB21" s="925"/>
      <c r="EYC21" s="924"/>
      <c r="EYD21" s="925"/>
      <c r="EYE21" s="925"/>
      <c r="EYF21" s="925"/>
      <c r="EYG21" s="925"/>
      <c r="EYH21" s="925"/>
      <c r="EYI21" s="925"/>
      <c r="EYJ21" s="925"/>
      <c r="EYK21" s="925"/>
      <c r="EYL21" s="925"/>
      <c r="EYM21" s="925"/>
      <c r="EYN21" s="925"/>
      <c r="EYO21" s="925"/>
      <c r="EYP21" s="925"/>
      <c r="EYQ21" s="925"/>
      <c r="EYR21" s="925"/>
      <c r="EYS21" s="924"/>
      <c r="EYT21" s="925"/>
      <c r="EYU21" s="925"/>
      <c r="EYV21" s="925"/>
      <c r="EYW21" s="925"/>
      <c r="EYX21" s="925"/>
      <c r="EYY21" s="925"/>
      <c r="EYZ21" s="925"/>
      <c r="EZA21" s="925"/>
      <c r="EZB21" s="925"/>
      <c r="EZC21" s="925"/>
      <c r="EZD21" s="925"/>
      <c r="EZE21" s="925"/>
      <c r="EZF21" s="925"/>
      <c r="EZG21" s="925"/>
      <c r="EZH21" s="925"/>
      <c r="EZI21" s="924"/>
      <c r="EZJ21" s="925"/>
      <c r="EZK21" s="925"/>
      <c r="EZL21" s="925"/>
      <c r="EZM21" s="925"/>
      <c r="EZN21" s="925"/>
      <c r="EZO21" s="925"/>
      <c r="EZP21" s="925"/>
      <c r="EZQ21" s="925"/>
      <c r="EZR21" s="925"/>
      <c r="EZS21" s="925"/>
      <c r="EZT21" s="925"/>
      <c r="EZU21" s="925"/>
      <c r="EZV21" s="925"/>
      <c r="EZW21" s="925"/>
      <c r="EZX21" s="925"/>
      <c r="EZY21" s="924"/>
      <c r="EZZ21" s="925"/>
      <c r="FAA21" s="925"/>
      <c r="FAB21" s="925"/>
      <c r="FAC21" s="925"/>
      <c r="FAD21" s="925"/>
      <c r="FAE21" s="925"/>
      <c r="FAF21" s="925"/>
      <c r="FAG21" s="925"/>
      <c r="FAH21" s="925"/>
      <c r="FAI21" s="925"/>
      <c r="FAJ21" s="925"/>
      <c r="FAK21" s="925"/>
      <c r="FAL21" s="925"/>
      <c r="FAM21" s="925"/>
      <c r="FAN21" s="925"/>
      <c r="FAO21" s="924"/>
      <c r="FAP21" s="925"/>
      <c r="FAQ21" s="925"/>
      <c r="FAR21" s="925"/>
      <c r="FAS21" s="925"/>
      <c r="FAT21" s="925"/>
      <c r="FAU21" s="925"/>
      <c r="FAV21" s="925"/>
      <c r="FAW21" s="925"/>
      <c r="FAX21" s="925"/>
      <c r="FAY21" s="925"/>
      <c r="FAZ21" s="925"/>
      <c r="FBA21" s="925"/>
      <c r="FBB21" s="925"/>
      <c r="FBC21" s="925"/>
      <c r="FBD21" s="925"/>
      <c r="FBE21" s="924"/>
      <c r="FBF21" s="925"/>
      <c r="FBG21" s="925"/>
      <c r="FBH21" s="925"/>
      <c r="FBI21" s="925"/>
      <c r="FBJ21" s="925"/>
      <c r="FBK21" s="925"/>
      <c r="FBL21" s="925"/>
      <c r="FBM21" s="925"/>
      <c r="FBN21" s="925"/>
      <c r="FBO21" s="925"/>
      <c r="FBP21" s="925"/>
      <c r="FBQ21" s="925"/>
      <c r="FBR21" s="925"/>
      <c r="FBS21" s="925"/>
      <c r="FBT21" s="925"/>
      <c r="FBU21" s="924"/>
      <c r="FBV21" s="925"/>
      <c r="FBW21" s="925"/>
      <c r="FBX21" s="925"/>
      <c r="FBY21" s="925"/>
      <c r="FBZ21" s="925"/>
      <c r="FCA21" s="925"/>
      <c r="FCB21" s="925"/>
      <c r="FCC21" s="925"/>
      <c r="FCD21" s="925"/>
      <c r="FCE21" s="925"/>
      <c r="FCF21" s="925"/>
      <c r="FCG21" s="925"/>
      <c r="FCH21" s="925"/>
      <c r="FCI21" s="925"/>
      <c r="FCJ21" s="925"/>
      <c r="FCK21" s="924"/>
      <c r="FCL21" s="925"/>
      <c r="FCM21" s="925"/>
      <c r="FCN21" s="925"/>
      <c r="FCO21" s="925"/>
      <c r="FCP21" s="925"/>
      <c r="FCQ21" s="925"/>
      <c r="FCR21" s="925"/>
      <c r="FCS21" s="925"/>
      <c r="FCT21" s="925"/>
      <c r="FCU21" s="925"/>
      <c r="FCV21" s="925"/>
      <c r="FCW21" s="925"/>
      <c r="FCX21" s="925"/>
      <c r="FCY21" s="925"/>
      <c r="FCZ21" s="925"/>
      <c r="FDA21" s="924"/>
      <c r="FDB21" s="925"/>
      <c r="FDC21" s="925"/>
      <c r="FDD21" s="925"/>
      <c r="FDE21" s="925"/>
      <c r="FDF21" s="925"/>
      <c r="FDG21" s="925"/>
      <c r="FDH21" s="925"/>
      <c r="FDI21" s="925"/>
      <c r="FDJ21" s="925"/>
      <c r="FDK21" s="925"/>
      <c r="FDL21" s="925"/>
      <c r="FDM21" s="925"/>
      <c r="FDN21" s="925"/>
      <c r="FDO21" s="925"/>
      <c r="FDP21" s="925"/>
      <c r="FDQ21" s="924"/>
      <c r="FDR21" s="925"/>
      <c r="FDS21" s="925"/>
      <c r="FDT21" s="925"/>
      <c r="FDU21" s="925"/>
      <c r="FDV21" s="925"/>
      <c r="FDW21" s="925"/>
      <c r="FDX21" s="925"/>
      <c r="FDY21" s="925"/>
      <c r="FDZ21" s="925"/>
      <c r="FEA21" s="925"/>
      <c r="FEB21" s="925"/>
      <c r="FEC21" s="925"/>
      <c r="FED21" s="925"/>
      <c r="FEE21" s="925"/>
      <c r="FEF21" s="925"/>
      <c r="FEG21" s="924"/>
      <c r="FEH21" s="925"/>
      <c r="FEI21" s="925"/>
      <c r="FEJ21" s="925"/>
      <c r="FEK21" s="925"/>
      <c r="FEL21" s="925"/>
      <c r="FEM21" s="925"/>
      <c r="FEN21" s="925"/>
      <c r="FEO21" s="925"/>
      <c r="FEP21" s="925"/>
      <c r="FEQ21" s="925"/>
      <c r="FER21" s="925"/>
      <c r="FES21" s="925"/>
      <c r="FET21" s="925"/>
      <c r="FEU21" s="925"/>
      <c r="FEV21" s="925"/>
      <c r="FEW21" s="924"/>
      <c r="FEX21" s="925"/>
      <c r="FEY21" s="925"/>
      <c r="FEZ21" s="925"/>
      <c r="FFA21" s="925"/>
      <c r="FFB21" s="925"/>
      <c r="FFC21" s="925"/>
      <c r="FFD21" s="925"/>
      <c r="FFE21" s="925"/>
      <c r="FFF21" s="925"/>
      <c r="FFG21" s="925"/>
      <c r="FFH21" s="925"/>
      <c r="FFI21" s="925"/>
      <c r="FFJ21" s="925"/>
      <c r="FFK21" s="925"/>
      <c r="FFL21" s="925"/>
      <c r="FFM21" s="924"/>
      <c r="FFN21" s="925"/>
      <c r="FFO21" s="925"/>
      <c r="FFP21" s="925"/>
      <c r="FFQ21" s="925"/>
      <c r="FFR21" s="925"/>
      <c r="FFS21" s="925"/>
      <c r="FFT21" s="925"/>
      <c r="FFU21" s="925"/>
      <c r="FFV21" s="925"/>
      <c r="FFW21" s="925"/>
      <c r="FFX21" s="925"/>
      <c r="FFY21" s="925"/>
      <c r="FFZ21" s="925"/>
      <c r="FGA21" s="925"/>
      <c r="FGB21" s="925"/>
      <c r="FGC21" s="924"/>
      <c r="FGD21" s="925"/>
      <c r="FGE21" s="925"/>
      <c r="FGF21" s="925"/>
      <c r="FGG21" s="925"/>
      <c r="FGH21" s="925"/>
      <c r="FGI21" s="925"/>
      <c r="FGJ21" s="925"/>
      <c r="FGK21" s="925"/>
      <c r="FGL21" s="925"/>
      <c r="FGM21" s="925"/>
      <c r="FGN21" s="925"/>
      <c r="FGO21" s="925"/>
      <c r="FGP21" s="925"/>
      <c r="FGQ21" s="925"/>
      <c r="FGR21" s="925"/>
      <c r="FGS21" s="924"/>
      <c r="FGT21" s="925"/>
      <c r="FGU21" s="925"/>
      <c r="FGV21" s="925"/>
      <c r="FGW21" s="925"/>
      <c r="FGX21" s="925"/>
      <c r="FGY21" s="925"/>
      <c r="FGZ21" s="925"/>
      <c r="FHA21" s="925"/>
      <c r="FHB21" s="925"/>
      <c r="FHC21" s="925"/>
      <c r="FHD21" s="925"/>
      <c r="FHE21" s="925"/>
      <c r="FHF21" s="925"/>
      <c r="FHG21" s="925"/>
      <c r="FHH21" s="925"/>
      <c r="FHI21" s="924"/>
      <c r="FHJ21" s="925"/>
      <c r="FHK21" s="925"/>
      <c r="FHL21" s="925"/>
      <c r="FHM21" s="925"/>
      <c r="FHN21" s="925"/>
      <c r="FHO21" s="925"/>
      <c r="FHP21" s="925"/>
      <c r="FHQ21" s="925"/>
      <c r="FHR21" s="925"/>
      <c r="FHS21" s="925"/>
      <c r="FHT21" s="925"/>
      <c r="FHU21" s="925"/>
      <c r="FHV21" s="925"/>
      <c r="FHW21" s="925"/>
      <c r="FHX21" s="925"/>
      <c r="FHY21" s="924"/>
      <c r="FHZ21" s="925"/>
      <c r="FIA21" s="925"/>
      <c r="FIB21" s="925"/>
      <c r="FIC21" s="925"/>
      <c r="FID21" s="925"/>
      <c r="FIE21" s="925"/>
      <c r="FIF21" s="925"/>
      <c r="FIG21" s="925"/>
      <c r="FIH21" s="925"/>
      <c r="FII21" s="925"/>
      <c r="FIJ21" s="925"/>
      <c r="FIK21" s="925"/>
      <c r="FIL21" s="925"/>
      <c r="FIM21" s="925"/>
      <c r="FIN21" s="925"/>
      <c r="FIO21" s="924"/>
      <c r="FIP21" s="925"/>
      <c r="FIQ21" s="925"/>
      <c r="FIR21" s="925"/>
      <c r="FIS21" s="925"/>
      <c r="FIT21" s="925"/>
      <c r="FIU21" s="925"/>
      <c r="FIV21" s="925"/>
      <c r="FIW21" s="925"/>
      <c r="FIX21" s="925"/>
      <c r="FIY21" s="925"/>
      <c r="FIZ21" s="925"/>
      <c r="FJA21" s="925"/>
      <c r="FJB21" s="925"/>
      <c r="FJC21" s="925"/>
      <c r="FJD21" s="925"/>
      <c r="FJE21" s="924"/>
      <c r="FJF21" s="925"/>
      <c r="FJG21" s="925"/>
      <c r="FJH21" s="925"/>
      <c r="FJI21" s="925"/>
      <c r="FJJ21" s="925"/>
      <c r="FJK21" s="925"/>
      <c r="FJL21" s="925"/>
      <c r="FJM21" s="925"/>
      <c r="FJN21" s="925"/>
      <c r="FJO21" s="925"/>
      <c r="FJP21" s="925"/>
      <c r="FJQ21" s="925"/>
      <c r="FJR21" s="925"/>
      <c r="FJS21" s="925"/>
      <c r="FJT21" s="925"/>
      <c r="FJU21" s="924"/>
      <c r="FJV21" s="925"/>
      <c r="FJW21" s="925"/>
      <c r="FJX21" s="925"/>
      <c r="FJY21" s="925"/>
      <c r="FJZ21" s="925"/>
      <c r="FKA21" s="925"/>
      <c r="FKB21" s="925"/>
      <c r="FKC21" s="925"/>
      <c r="FKD21" s="925"/>
      <c r="FKE21" s="925"/>
      <c r="FKF21" s="925"/>
      <c r="FKG21" s="925"/>
      <c r="FKH21" s="925"/>
      <c r="FKI21" s="925"/>
      <c r="FKJ21" s="925"/>
      <c r="FKK21" s="924"/>
      <c r="FKL21" s="925"/>
      <c r="FKM21" s="925"/>
      <c r="FKN21" s="925"/>
      <c r="FKO21" s="925"/>
      <c r="FKP21" s="925"/>
      <c r="FKQ21" s="925"/>
      <c r="FKR21" s="925"/>
      <c r="FKS21" s="925"/>
      <c r="FKT21" s="925"/>
      <c r="FKU21" s="925"/>
      <c r="FKV21" s="925"/>
      <c r="FKW21" s="925"/>
      <c r="FKX21" s="925"/>
      <c r="FKY21" s="925"/>
      <c r="FKZ21" s="925"/>
      <c r="FLA21" s="924"/>
      <c r="FLB21" s="925"/>
      <c r="FLC21" s="925"/>
      <c r="FLD21" s="925"/>
      <c r="FLE21" s="925"/>
      <c r="FLF21" s="925"/>
      <c r="FLG21" s="925"/>
      <c r="FLH21" s="925"/>
      <c r="FLI21" s="925"/>
      <c r="FLJ21" s="925"/>
      <c r="FLK21" s="925"/>
      <c r="FLL21" s="925"/>
      <c r="FLM21" s="925"/>
      <c r="FLN21" s="925"/>
      <c r="FLO21" s="925"/>
      <c r="FLP21" s="925"/>
      <c r="FLQ21" s="924"/>
      <c r="FLR21" s="925"/>
      <c r="FLS21" s="925"/>
      <c r="FLT21" s="925"/>
      <c r="FLU21" s="925"/>
      <c r="FLV21" s="925"/>
      <c r="FLW21" s="925"/>
      <c r="FLX21" s="925"/>
      <c r="FLY21" s="925"/>
      <c r="FLZ21" s="925"/>
      <c r="FMA21" s="925"/>
      <c r="FMB21" s="925"/>
      <c r="FMC21" s="925"/>
      <c r="FMD21" s="925"/>
      <c r="FME21" s="925"/>
      <c r="FMF21" s="925"/>
      <c r="FMG21" s="924"/>
      <c r="FMH21" s="925"/>
      <c r="FMI21" s="925"/>
      <c r="FMJ21" s="925"/>
      <c r="FMK21" s="925"/>
      <c r="FML21" s="925"/>
      <c r="FMM21" s="925"/>
      <c r="FMN21" s="925"/>
      <c r="FMO21" s="925"/>
      <c r="FMP21" s="925"/>
      <c r="FMQ21" s="925"/>
      <c r="FMR21" s="925"/>
      <c r="FMS21" s="925"/>
      <c r="FMT21" s="925"/>
      <c r="FMU21" s="925"/>
      <c r="FMV21" s="925"/>
      <c r="FMW21" s="924"/>
      <c r="FMX21" s="925"/>
      <c r="FMY21" s="925"/>
      <c r="FMZ21" s="925"/>
      <c r="FNA21" s="925"/>
      <c r="FNB21" s="925"/>
      <c r="FNC21" s="925"/>
      <c r="FND21" s="925"/>
      <c r="FNE21" s="925"/>
      <c r="FNF21" s="925"/>
      <c r="FNG21" s="925"/>
      <c r="FNH21" s="925"/>
      <c r="FNI21" s="925"/>
      <c r="FNJ21" s="925"/>
      <c r="FNK21" s="925"/>
      <c r="FNL21" s="925"/>
      <c r="FNM21" s="924"/>
      <c r="FNN21" s="925"/>
      <c r="FNO21" s="925"/>
      <c r="FNP21" s="925"/>
      <c r="FNQ21" s="925"/>
      <c r="FNR21" s="925"/>
      <c r="FNS21" s="925"/>
      <c r="FNT21" s="925"/>
      <c r="FNU21" s="925"/>
      <c r="FNV21" s="925"/>
      <c r="FNW21" s="925"/>
      <c r="FNX21" s="925"/>
      <c r="FNY21" s="925"/>
      <c r="FNZ21" s="925"/>
      <c r="FOA21" s="925"/>
      <c r="FOB21" s="925"/>
      <c r="FOC21" s="924"/>
      <c r="FOD21" s="925"/>
      <c r="FOE21" s="925"/>
      <c r="FOF21" s="925"/>
      <c r="FOG21" s="925"/>
      <c r="FOH21" s="925"/>
      <c r="FOI21" s="925"/>
      <c r="FOJ21" s="925"/>
      <c r="FOK21" s="925"/>
      <c r="FOL21" s="925"/>
      <c r="FOM21" s="925"/>
      <c r="FON21" s="925"/>
      <c r="FOO21" s="925"/>
      <c r="FOP21" s="925"/>
      <c r="FOQ21" s="925"/>
      <c r="FOR21" s="925"/>
      <c r="FOS21" s="924"/>
      <c r="FOT21" s="925"/>
      <c r="FOU21" s="925"/>
      <c r="FOV21" s="925"/>
      <c r="FOW21" s="925"/>
      <c r="FOX21" s="925"/>
      <c r="FOY21" s="925"/>
      <c r="FOZ21" s="925"/>
      <c r="FPA21" s="925"/>
      <c r="FPB21" s="925"/>
      <c r="FPC21" s="925"/>
      <c r="FPD21" s="925"/>
      <c r="FPE21" s="925"/>
      <c r="FPF21" s="925"/>
      <c r="FPG21" s="925"/>
      <c r="FPH21" s="925"/>
      <c r="FPI21" s="924"/>
      <c r="FPJ21" s="925"/>
      <c r="FPK21" s="925"/>
      <c r="FPL21" s="925"/>
      <c r="FPM21" s="925"/>
      <c r="FPN21" s="925"/>
      <c r="FPO21" s="925"/>
      <c r="FPP21" s="925"/>
      <c r="FPQ21" s="925"/>
      <c r="FPR21" s="925"/>
      <c r="FPS21" s="925"/>
      <c r="FPT21" s="925"/>
      <c r="FPU21" s="925"/>
      <c r="FPV21" s="925"/>
      <c r="FPW21" s="925"/>
      <c r="FPX21" s="925"/>
      <c r="FPY21" s="924"/>
      <c r="FPZ21" s="925"/>
      <c r="FQA21" s="925"/>
      <c r="FQB21" s="925"/>
      <c r="FQC21" s="925"/>
      <c r="FQD21" s="925"/>
      <c r="FQE21" s="925"/>
      <c r="FQF21" s="925"/>
      <c r="FQG21" s="925"/>
      <c r="FQH21" s="925"/>
      <c r="FQI21" s="925"/>
      <c r="FQJ21" s="925"/>
      <c r="FQK21" s="925"/>
      <c r="FQL21" s="925"/>
      <c r="FQM21" s="925"/>
      <c r="FQN21" s="925"/>
      <c r="FQO21" s="924"/>
      <c r="FQP21" s="925"/>
      <c r="FQQ21" s="925"/>
      <c r="FQR21" s="925"/>
      <c r="FQS21" s="925"/>
      <c r="FQT21" s="925"/>
      <c r="FQU21" s="925"/>
      <c r="FQV21" s="925"/>
      <c r="FQW21" s="925"/>
      <c r="FQX21" s="925"/>
      <c r="FQY21" s="925"/>
      <c r="FQZ21" s="925"/>
      <c r="FRA21" s="925"/>
      <c r="FRB21" s="925"/>
      <c r="FRC21" s="925"/>
      <c r="FRD21" s="925"/>
      <c r="FRE21" s="924"/>
      <c r="FRF21" s="925"/>
      <c r="FRG21" s="925"/>
      <c r="FRH21" s="925"/>
      <c r="FRI21" s="925"/>
      <c r="FRJ21" s="925"/>
      <c r="FRK21" s="925"/>
      <c r="FRL21" s="925"/>
      <c r="FRM21" s="925"/>
      <c r="FRN21" s="925"/>
      <c r="FRO21" s="925"/>
      <c r="FRP21" s="925"/>
      <c r="FRQ21" s="925"/>
      <c r="FRR21" s="925"/>
      <c r="FRS21" s="925"/>
      <c r="FRT21" s="925"/>
      <c r="FRU21" s="924"/>
      <c r="FRV21" s="925"/>
      <c r="FRW21" s="925"/>
      <c r="FRX21" s="925"/>
      <c r="FRY21" s="925"/>
      <c r="FRZ21" s="925"/>
      <c r="FSA21" s="925"/>
      <c r="FSB21" s="925"/>
      <c r="FSC21" s="925"/>
      <c r="FSD21" s="925"/>
      <c r="FSE21" s="925"/>
      <c r="FSF21" s="925"/>
      <c r="FSG21" s="925"/>
      <c r="FSH21" s="925"/>
      <c r="FSI21" s="925"/>
      <c r="FSJ21" s="925"/>
      <c r="FSK21" s="924"/>
      <c r="FSL21" s="925"/>
      <c r="FSM21" s="925"/>
      <c r="FSN21" s="925"/>
      <c r="FSO21" s="925"/>
      <c r="FSP21" s="925"/>
      <c r="FSQ21" s="925"/>
      <c r="FSR21" s="925"/>
      <c r="FSS21" s="925"/>
      <c r="FST21" s="925"/>
      <c r="FSU21" s="925"/>
      <c r="FSV21" s="925"/>
      <c r="FSW21" s="925"/>
      <c r="FSX21" s="925"/>
      <c r="FSY21" s="925"/>
      <c r="FSZ21" s="925"/>
      <c r="FTA21" s="924"/>
      <c r="FTB21" s="925"/>
      <c r="FTC21" s="925"/>
      <c r="FTD21" s="925"/>
      <c r="FTE21" s="925"/>
      <c r="FTF21" s="925"/>
      <c r="FTG21" s="925"/>
      <c r="FTH21" s="925"/>
      <c r="FTI21" s="925"/>
      <c r="FTJ21" s="925"/>
      <c r="FTK21" s="925"/>
      <c r="FTL21" s="925"/>
      <c r="FTM21" s="925"/>
      <c r="FTN21" s="925"/>
      <c r="FTO21" s="925"/>
      <c r="FTP21" s="925"/>
      <c r="FTQ21" s="924"/>
      <c r="FTR21" s="925"/>
      <c r="FTS21" s="925"/>
      <c r="FTT21" s="925"/>
      <c r="FTU21" s="925"/>
      <c r="FTV21" s="925"/>
      <c r="FTW21" s="925"/>
      <c r="FTX21" s="925"/>
      <c r="FTY21" s="925"/>
      <c r="FTZ21" s="925"/>
      <c r="FUA21" s="925"/>
      <c r="FUB21" s="925"/>
      <c r="FUC21" s="925"/>
      <c r="FUD21" s="925"/>
      <c r="FUE21" s="925"/>
      <c r="FUF21" s="925"/>
      <c r="FUG21" s="924"/>
      <c r="FUH21" s="925"/>
      <c r="FUI21" s="925"/>
      <c r="FUJ21" s="925"/>
      <c r="FUK21" s="925"/>
      <c r="FUL21" s="925"/>
      <c r="FUM21" s="925"/>
      <c r="FUN21" s="925"/>
      <c r="FUO21" s="925"/>
      <c r="FUP21" s="925"/>
      <c r="FUQ21" s="925"/>
      <c r="FUR21" s="925"/>
      <c r="FUS21" s="925"/>
      <c r="FUT21" s="925"/>
      <c r="FUU21" s="925"/>
      <c r="FUV21" s="925"/>
      <c r="FUW21" s="924"/>
      <c r="FUX21" s="925"/>
      <c r="FUY21" s="925"/>
      <c r="FUZ21" s="925"/>
      <c r="FVA21" s="925"/>
      <c r="FVB21" s="925"/>
      <c r="FVC21" s="925"/>
      <c r="FVD21" s="925"/>
      <c r="FVE21" s="925"/>
      <c r="FVF21" s="925"/>
      <c r="FVG21" s="925"/>
      <c r="FVH21" s="925"/>
      <c r="FVI21" s="925"/>
      <c r="FVJ21" s="925"/>
      <c r="FVK21" s="925"/>
      <c r="FVL21" s="925"/>
      <c r="FVM21" s="924"/>
      <c r="FVN21" s="925"/>
      <c r="FVO21" s="925"/>
      <c r="FVP21" s="925"/>
      <c r="FVQ21" s="925"/>
      <c r="FVR21" s="925"/>
      <c r="FVS21" s="925"/>
      <c r="FVT21" s="925"/>
      <c r="FVU21" s="925"/>
      <c r="FVV21" s="925"/>
      <c r="FVW21" s="925"/>
      <c r="FVX21" s="925"/>
      <c r="FVY21" s="925"/>
      <c r="FVZ21" s="925"/>
      <c r="FWA21" s="925"/>
      <c r="FWB21" s="925"/>
      <c r="FWC21" s="924"/>
      <c r="FWD21" s="925"/>
      <c r="FWE21" s="925"/>
      <c r="FWF21" s="925"/>
      <c r="FWG21" s="925"/>
      <c r="FWH21" s="925"/>
      <c r="FWI21" s="925"/>
      <c r="FWJ21" s="925"/>
      <c r="FWK21" s="925"/>
      <c r="FWL21" s="925"/>
      <c r="FWM21" s="925"/>
      <c r="FWN21" s="925"/>
      <c r="FWO21" s="925"/>
      <c r="FWP21" s="925"/>
      <c r="FWQ21" s="925"/>
      <c r="FWR21" s="925"/>
      <c r="FWS21" s="924"/>
      <c r="FWT21" s="925"/>
      <c r="FWU21" s="925"/>
      <c r="FWV21" s="925"/>
      <c r="FWW21" s="925"/>
      <c r="FWX21" s="925"/>
      <c r="FWY21" s="925"/>
      <c r="FWZ21" s="925"/>
      <c r="FXA21" s="925"/>
      <c r="FXB21" s="925"/>
      <c r="FXC21" s="925"/>
      <c r="FXD21" s="925"/>
      <c r="FXE21" s="925"/>
      <c r="FXF21" s="925"/>
      <c r="FXG21" s="925"/>
      <c r="FXH21" s="925"/>
      <c r="FXI21" s="924"/>
      <c r="FXJ21" s="925"/>
      <c r="FXK21" s="925"/>
      <c r="FXL21" s="925"/>
      <c r="FXM21" s="925"/>
      <c r="FXN21" s="925"/>
      <c r="FXO21" s="925"/>
      <c r="FXP21" s="925"/>
      <c r="FXQ21" s="925"/>
      <c r="FXR21" s="925"/>
      <c r="FXS21" s="925"/>
      <c r="FXT21" s="925"/>
      <c r="FXU21" s="925"/>
      <c r="FXV21" s="925"/>
      <c r="FXW21" s="925"/>
      <c r="FXX21" s="925"/>
      <c r="FXY21" s="924"/>
      <c r="FXZ21" s="925"/>
      <c r="FYA21" s="925"/>
      <c r="FYB21" s="925"/>
      <c r="FYC21" s="925"/>
      <c r="FYD21" s="925"/>
      <c r="FYE21" s="925"/>
      <c r="FYF21" s="925"/>
      <c r="FYG21" s="925"/>
      <c r="FYH21" s="925"/>
      <c r="FYI21" s="925"/>
      <c r="FYJ21" s="925"/>
      <c r="FYK21" s="925"/>
      <c r="FYL21" s="925"/>
      <c r="FYM21" s="925"/>
      <c r="FYN21" s="925"/>
      <c r="FYO21" s="924"/>
      <c r="FYP21" s="925"/>
      <c r="FYQ21" s="925"/>
      <c r="FYR21" s="925"/>
      <c r="FYS21" s="925"/>
      <c r="FYT21" s="925"/>
      <c r="FYU21" s="925"/>
      <c r="FYV21" s="925"/>
      <c r="FYW21" s="925"/>
      <c r="FYX21" s="925"/>
      <c r="FYY21" s="925"/>
      <c r="FYZ21" s="925"/>
      <c r="FZA21" s="925"/>
      <c r="FZB21" s="925"/>
      <c r="FZC21" s="925"/>
      <c r="FZD21" s="925"/>
      <c r="FZE21" s="924"/>
      <c r="FZF21" s="925"/>
      <c r="FZG21" s="925"/>
      <c r="FZH21" s="925"/>
      <c r="FZI21" s="925"/>
      <c r="FZJ21" s="925"/>
      <c r="FZK21" s="925"/>
      <c r="FZL21" s="925"/>
      <c r="FZM21" s="925"/>
      <c r="FZN21" s="925"/>
      <c r="FZO21" s="925"/>
      <c r="FZP21" s="925"/>
      <c r="FZQ21" s="925"/>
      <c r="FZR21" s="925"/>
      <c r="FZS21" s="925"/>
      <c r="FZT21" s="925"/>
      <c r="FZU21" s="924"/>
      <c r="FZV21" s="925"/>
      <c r="FZW21" s="925"/>
      <c r="FZX21" s="925"/>
      <c r="FZY21" s="925"/>
      <c r="FZZ21" s="925"/>
      <c r="GAA21" s="925"/>
      <c r="GAB21" s="925"/>
      <c r="GAC21" s="925"/>
      <c r="GAD21" s="925"/>
      <c r="GAE21" s="925"/>
      <c r="GAF21" s="925"/>
      <c r="GAG21" s="925"/>
      <c r="GAH21" s="925"/>
      <c r="GAI21" s="925"/>
      <c r="GAJ21" s="925"/>
      <c r="GAK21" s="924"/>
      <c r="GAL21" s="925"/>
      <c r="GAM21" s="925"/>
      <c r="GAN21" s="925"/>
      <c r="GAO21" s="925"/>
      <c r="GAP21" s="925"/>
      <c r="GAQ21" s="925"/>
      <c r="GAR21" s="925"/>
      <c r="GAS21" s="925"/>
      <c r="GAT21" s="925"/>
      <c r="GAU21" s="925"/>
      <c r="GAV21" s="925"/>
      <c r="GAW21" s="925"/>
      <c r="GAX21" s="925"/>
      <c r="GAY21" s="925"/>
      <c r="GAZ21" s="925"/>
      <c r="GBA21" s="924"/>
      <c r="GBB21" s="925"/>
      <c r="GBC21" s="925"/>
      <c r="GBD21" s="925"/>
      <c r="GBE21" s="925"/>
      <c r="GBF21" s="925"/>
      <c r="GBG21" s="925"/>
      <c r="GBH21" s="925"/>
      <c r="GBI21" s="925"/>
      <c r="GBJ21" s="925"/>
      <c r="GBK21" s="925"/>
      <c r="GBL21" s="925"/>
      <c r="GBM21" s="925"/>
      <c r="GBN21" s="925"/>
      <c r="GBO21" s="925"/>
      <c r="GBP21" s="925"/>
      <c r="GBQ21" s="924"/>
      <c r="GBR21" s="925"/>
      <c r="GBS21" s="925"/>
      <c r="GBT21" s="925"/>
      <c r="GBU21" s="925"/>
      <c r="GBV21" s="925"/>
      <c r="GBW21" s="925"/>
      <c r="GBX21" s="925"/>
      <c r="GBY21" s="925"/>
      <c r="GBZ21" s="925"/>
      <c r="GCA21" s="925"/>
      <c r="GCB21" s="925"/>
      <c r="GCC21" s="925"/>
      <c r="GCD21" s="925"/>
      <c r="GCE21" s="925"/>
      <c r="GCF21" s="925"/>
      <c r="GCG21" s="924"/>
      <c r="GCH21" s="925"/>
      <c r="GCI21" s="925"/>
      <c r="GCJ21" s="925"/>
      <c r="GCK21" s="925"/>
      <c r="GCL21" s="925"/>
      <c r="GCM21" s="925"/>
      <c r="GCN21" s="925"/>
      <c r="GCO21" s="925"/>
      <c r="GCP21" s="925"/>
      <c r="GCQ21" s="925"/>
      <c r="GCR21" s="925"/>
      <c r="GCS21" s="925"/>
      <c r="GCT21" s="925"/>
      <c r="GCU21" s="925"/>
      <c r="GCV21" s="925"/>
      <c r="GCW21" s="924"/>
      <c r="GCX21" s="925"/>
      <c r="GCY21" s="925"/>
      <c r="GCZ21" s="925"/>
      <c r="GDA21" s="925"/>
      <c r="GDB21" s="925"/>
      <c r="GDC21" s="925"/>
      <c r="GDD21" s="925"/>
      <c r="GDE21" s="925"/>
      <c r="GDF21" s="925"/>
      <c r="GDG21" s="925"/>
      <c r="GDH21" s="925"/>
      <c r="GDI21" s="925"/>
      <c r="GDJ21" s="925"/>
      <c r="GDK21" s="925"/>
      <c r="GDL21" s="925"/>
      <c r="GDM21" s="924"/>
      <c r="GDN21" s="925"/>
      <c r="GDO21" s="925"/>
      <c r="GDP21" s="925"/>
      <c r="GDQ21" s="925"/>
      <c r="GDR21" s="925"/>
      <c r="GDS21" s="925"/>
      <c r="GDT21" s="925"/>
      <c r="GDU21" s="925"/>
      <c r="GDV21" s="925"/>
      <c r="GDW21" s="925"/>
      <c r="GDX21" s="925"/>
      <c r="GDY21" s="925"/>
      <c r="GDZ21" s="925"/>
      <c r="GEA21" s="925"/>
      <c r="GEB21" s="925"/>
      <c r="GEC21" s="924"/>
      <c r="GED21" s="925"/>
      <c r="GEE21" s="925"/>
      <c r="GEF21" s="925"/>
      <c r="GEG21" s="925"/>
      <c r="GEH21" s="925"/>
      <c r="GEI21" s="925"/>
      <c r="GEJ21" s="925"/>
      <c r="GEK21" s="925"/>
      <c r="GEL21" s="925"/>
      <c r="GEM21" s="925"/>
      <c r="GEN21" s="925"/>
      <c r="GEO21" s="925"/>
      <c r="GEP21" s="925"/>
      <c r="GEQ21" s="925"/>
      <c r="GER21" s="925"/>
      <c r="GES21" s="924"/>
      <c r="GET21" s="925"/>
      <c r="GEU21" s="925"/>
      <c r="GEV21" s="925"/>
      <c r="GEW21" s="925"/>
      <c r="GEX21" s="925"/>
      <c r="GEY21" s="925"/>
      <c r="GEZ21" s="925"/>
      <c r="GFA21" s="925"/>
      <c r="GFB21" s="925"/>
      <c r="GFC21" s="925"/>
      <c r="GFD21" s="925"/>
      <c r="GFE21" s="925"/>
      <c r="GFF21" s="925"/>
      <c r="GFG21" s="925"/>
      <c r="GFH21" s="925"/>
      <c r="GFI21" s="924"/>
      <c r="GFJ21" s="925"/>
      <c r="GFK21" s="925"/>
      <c r="GFL21" s="925"/>
      <c r="GFM21" s="925"/>
      <c r="GFN21" s="925"/>
      <c r="GFO21" s="925"/>
      <c r="GFP21" s="925"/>
      <c r="GFQ21" s="925"/>
      <c r="GFR21" s="925"/>
      <c r="GFS21" s="925"/>
      <c r="GFT21" s="925"/>
      <c r="GFU21" s="925"/>
      <c r="GFV21" s="925"/>
      <c r="GFW21" s="925"/>
      <c r="GFX21" s="925"/>
      <c r="GFY21" s="924"/>
      <c r="GFZ21" s="925"/>
      <c r="GGA21" s="925"/>
      <c r="GGB21" s="925"/>
      <c r="GGC21" s="925"/>
      <c r="GGD21" s="925"/>
      <c r="GGE21" s="925"/>
      <c r="GGF21" s="925"/>
      <c r="GGG21" s="925"/>
      <c r="GGH21" s="925"/>
      <c r="GGI21" s="925"/>
      <c r="GGJ21" s="925"/>
      <c r="GGK21" s="925"/>
      <c r="GGL21" s="925"/>
      <c r="GGM21" s="925"/>
      <c r="GGN21" s="925"/>
      <c r="GGO21" s="924"/>
      <c r="GGP21" s="925"/>
      <c r="GGQ21" s="925"/>
      <c r="GGR21" s="925"/>
      <c r="GGS21" s="925"/>
      <c r="GGT21" s="925"/>
      <c r="GGU21" s="925"/>
      <c r="GGV21" s="925"/>
      <c r="GGW21" s="925"/>
      <c r="GGX21" s="925"/>
      <c r="GGY21" s="925"/>
      <c r="GGZ21" s="925"/>
      <c r="GHA21" s="925"/>
      <c r="GHB21" s="925"/>
      <c r="GHC21" s="925"/>
      <c r="GHD21" s="925"/>
      <c r="GHE21" s="924"/>
      <c r="GHF21" s="925"/>
      <c r="GHG21" s="925"/>
      <c r="GHH21" s="925"/>
      <c r="GHI21" s="925"/>
      <c r="GHJ21" s="925"/>
      <c r="GHK21" s="925"/>
      <c r="GHL21" s="925"/>
      <c r="GHM21" s="925"/>
      <c r="GHN21" s="925"/>
      <c r="GHO21" s="925"/>
      <c r="GHP21" s="925"/>
      <c r="GHQ21" s="925"/>
      <c r="GHR21" s="925"/>
      <c r="GHS21" s="925"/>
      <c r="GHT21" s="925"/>
      <c r="GHU21" s="924"/>
      <c r="GHV21" s="925"/>
      <c r="GHW21" s="925"/>
      <c r="GHX21" s="925"/>
      <c r="GHY21" s="925"/>
      <c r="GHZ21" s="925"/>
      <c r="GIA21" s="925"/>
      <c r="GIB21" s="925"/>
      <c r="GIC21" s="925"/>
      <c r="GID21" s="925"/>
      <c r="GIE21" s="925"/>
      <c r="GIF21" s="925"/>
      <c r="GIG21" s="925"/>
      <c r="GIH21" s="925"/>
      <c r="GII21" s="925"/>
      <c r="GIJ21" s="925"/>
      <c r="GIK21" s="924"/>
      <c r="GIL21" s="925"/>
      <c r="GIM21" s="925"/>
      <c r="GIN21" s="925"/>
      <c r="GIO21" s="925"/>
      <c r="GIP21" s="925"/>
      <c r="GIQ21" s="925"/>
      <c r="GIR21" s="925"/>
      <c r="GIS21" s="925"/>
      <c r="GIT21" s="925"/>
      <c r="GIU21" s="925"/>
      <c r="GIV21" s="925"/>
      <c r="GIW21" s="925"/>
      <c r="GIX21" s="925"/>
      <c r="GIY21" s="925"/>
      <c r="GIZ21" s="925"/>
      <c r="GJA21" s="924"/>
      <c r="GJB21" s="925"/>
      <c r="GJC21" s="925"/>
      <c r="GJD21" s="925"/>
      <c r="GJE21" s="925"/>
      <c r="GJF21" s="925"/>
      <c r="GJG21" s="925"/>
      <c r="GJH21" s="925"/>
      <c r="GJI21" s="925"/>
      <c r="GJJ21" s="925"/>
      <c r="GJK21" s="925"/>
      <c r="GJL21" s="925"/>
      <c r="GJM21" s="925"/>
      <c r="GJN21" s="925"/>
      <c r="GJO21" s="925"/>
      <c r="GJP21" s="925"/>
      <c r="GJQ21" s="924"/>
      <c r="GJR21" s="925"/>
      <c r="GJS21" s="925"/>
      <c r="GJT21" s="925"/>
      <c r="GJU21" s="925"/>
      <c r="GJV21" s="925"/>
      <c r="GJW21" s="925"/>
      <c r="GJX21" s="925"/>
      <c r="GJY21" s="925"/>
      <c r="GJZ21" s="925"/>
      <c r="GKA21" s="925"/>
      <c r="GKB21" s="925"/>
      <c r="GKC21" s="925"/>
      <c r="GKD21" s="925"/>
      <c r="GKE21" s="925"/>
      <c r="GKF21" s="925"/>
      <c r="GKG21" s="924"/>
      <c r="GKH21" s="925"/>
      <c r="GKI21" s="925"/>
      <c r="GKJ21" s="925"/>
      <c r="GKK21" s="925"/>
      <c r="GKL21" s="925"/>
      <c r="GKM21" s="925"/>
      <c r="GKN21" s="925"/>
      <c r="GKO21" s="925"/>
      <c r="GKP21" s="925"/>
      <c r="GKQ21" s="925"/>
      <c r="GKR21" s="925"/>
      <c r="GKS21" s="925"/>
      <c r="GKT21" s="925"/>
      <c r="GKU21" s="925"/>
      <c r="GKV21" s="925"/>
      <c r="GKW21" s="924"/>
      <c r="GKX21" s="925"/>
      <c r="GKY21" s="925"/>
      <c r="GKZ21" s="925"/>
      <c r="GLA21" s="925"/>
      <c r="GLB21" s="925"/>
      <c r="GLC21" s="925"/>
      <c r="GLD21" s="925"/>
      <c r="GLE21" s="925"/>
      <c r="GLF21" s="925"/>
      <c r="GLG21" s="925"/>
      <c r="GLH21" s="925"/>
      <c r="GLI21" s="925"/>
      <c r="GLJ21" s="925"/>
      <c r="GLK21" s="925"/>
      <c r="GLL21" s="925"/>
      <c r="GLM21" s="924"/>
      <c r="GLN21" s="925"/>
      <c r="GLO21" s="925"/>
      <c r="GLP21" s="925"/>
      <c r="GLQ21" s="925"/>
      <c r="GLR21" s="925"/>
      <c r="GLS21" s="925"/>
      <c r="GLT21" s="925"/>
      <c r="GLU21" s="925"/>
      <c r="GLV21" s="925"/>
      <c r="GLW21" s="925"/>
      <c r="GLX21" s="925"/>
      <c r="GLY21" s="925"/>
      <c r="GLZ21" s="925"/>
      <c r="GMA21" s="925"/>
      <c r="GMB21" s="925"/>
      <c r="GMC21" s="924"/>
      <c r="GMD21" s="925"/>
      <c r="GME21" s="925"/>
      <c r="GMF21" s="925"/>
      <c r="GMG21" s="925"/>
      <c r="GMH21" s="925"/>
      <c r="GMI21" s="925"/>
      <c r="GMJ21" s="925"/>
      <c r="GMK21" s="925"/>
      <c r="GML21" s="925"/>
      <c r="GMM21" s="925"/>
      <c r="GMN21" s="925"/>
      <c r="GMO21" s="925"/>
      <c r="GMP21" s="925"/>
      <c r="GMQ21" s="925"/>
      <c r="GMR21" s="925"/>
      <c r="GMS21" s="924"/>
      <c r="GMT21" s="925"/>
      <c r="GMU21" s="925"/>
      <c r="GMV21" s="925"/>
      <c r="GMW21" s="925"/>
      <c r="GMX21" s="925"/>
      <c r="GMY21" s="925"/>
      <c r="GMZ21" s="925"/>
      <c r="GNA21" s="925"/>
      <c r="GNB21" s="925"/>
      <c r="GNC21" s="925"/>
      <c r="GND21" s="925"/>
      <c r="GNE21" s="925"/>
      <c r="GNF21" s="925"/>
      <c r="GNG21" s="925"/>
      <c r="GNH21" s="925"/>
      <c r="GNI21" s="924"/>
      <c r="GNJ21" s="925"/>
      <c r="GNK21" s="925"/>
      <c r="GNL21" s="925"/>
      <c r="GNM21" s="925"/>
      <c r="GNN21" s="925"/>
      <c r="GNO21" s="925"/>
      <c r="GNP21" s="925"/>
      <c r="GNQ21" s="925"/>
      <c r="GNR21" s="925"/>
      <c r="GNS21" s="925"/>
      <c r="GNT21" s="925"/>
      <c r="GNU21" s="925"/>
      <c r="GNV21" s="925"/>
      <c r="GNW21" s="925"/>
      <c r="GNX21" s="925"/>
      <c r="GNY21" s="924"/>
      <c r="GNZ21" s="925"/>
      <c r="GOA21" s="925"/>
      <c r="GOB21" s="925"/>
      <c r="GOC21" s="925"/>
      <c r="GOD21" s="925"/>
      <c r="GOE21" s="925"/>
      <c r="GOF21" s="925"/>
      <c r="GOG21" s="925"/>
      <c r="GOH21" s="925"/>
      <c r="GOI21" s="925"/>
      <c r="GOJ21" s="925"/>
      <c r="GOK21" s="925"/>
      <c r="GOL21" s="925"/>
      <c r="GOM21" s="925"/>
      <c r="GON21" s="925"/>
      <c r="GOO21" s="924"/>
      <c r="GOP21" s="925"/>
      <c r="GOQ21" s="925"/>
      <c r="GOR21" s="925"/>
      <c r="GOS21" s="925"/>
      <c r="GOT21" s="925"/>
      <c r="GOU21" s="925"/>
      <c r="GOV21" s="925"/>
      <c r="GOW21" s="925"/>
      <c r="GOX21" s="925"/>
      <c r="GOY21" s="925"/>
      <c r="GOZ21" s="925"/>
      <c r="GPA21" s="925"/>
      <c r="GPB21" s="925"/>
      <c r="GPC21" s="925"/>
      <c r="GPD21" s="925"/>
      <c r="GPE21" s="924"/>
      <c r="GPF21" s="925"/>
      <c r="GPG21" s="925"/>
      <c r="GPH21" s="925"/>
      <c r="GPI21" s="925"/>
      <c r="GPJ21" s="925"/>
      <c r="GPK21" s="925"/>
      <c r="GPL21" s="925"/>
      <c r="GPM21" s="925"/>
      <c r="GPN21" s="925"/>
      <c r="GPO21" s="925"/>
      <c r="GPP21" s="925"/>
      <c r="GPQ21" s="925"/>
      <c r="GPR21" s="925"/>
      <c r="GPS21" s="925"/>
      <c r="GPT21" s="925"/>
      <c r="GPU21" s="924"/>
      <c r="GPV21" s="925"/>
      <c r="GPW21" s="925"/>
      <c r="GPX21" s="925"/>
      <c r="GPY21" s="925"/>
      <c r="GPZ21" s="925"/>
      <c r="GQA21" s="925"/>
      <c r="GQB21" s="925"/>
      <c r="GQC21" s="925"/>
      <c r="GQD21" s="925"/>
      <c r="GQE21" s="925"/>
      <c r="GQF21" s="925"/>
      <c r="GQG21" s="925"/>
      <c r="GQH21" s="925"/>
      <c r="GQI21" s="925"/>
      <c r="GQJ21" s="925"/>
      <c r="GQK21" s="924"/>
      <c r="GQL21" s="925"/>
      <c r="GQM21" s="925"/>
      <c r="GQN21" s="925"/>
      <c r="GQO21" s="925"/>
      <c r="GQP21" s="925"/>
      <c r="GQQ21" s="925"/>
      <c r="GQR21" s="925"/>
      <c r="GQS21" s="925"/>
      <c r="GQT21" s="925"/>
      <c r="GQU21" s="925"/>
      <c r="GQV21" s="925"/>
      <c r="GQW21" s="925"/>
      <c r="GQX21" s="925"/>
      <c r="GQY21" s="925"/>
      <c r="GQZ21" s="925"/>
      <c r="GRA21" s="924"/>
      <c r="GRB21" s="925"/>
      <c r="GRC21" s="925"/>
      <c r="GRD21" s="925"/>
      <c r="GRE21" s="925"/>
      <c r="GRF21" s="925"/>
      <c r="GRG21" s="925"/>
      <c r="GRH21" s="925"/>
      <c r="GRI21" s="925"/>
      <c r="GRJ21" s="925"/>
      <c r="GRK21" s="925"/>
      <c r="GRL21" s="925"/>
      <c r="GRM21" s="925"/>
      <c r="GRN21" s="925"/>
      <c r="GRO21" s="925"/>
      <c r="GRP21" s="925"/>
      <c r="GRQ21" s="924"/>
      <c r="GRR21" s="925"/>
      <c r="GRS21" s="925"/>
      <c r="GRT21" s="925"/>
      <c r="GRU21" s="925"/>
      <c r="GRV21" s="925"/>
      <c r="GRW21" s="925"/>
      <c r="GRX21" s="925"/>
      <c r="GRY21" s="925"/>
      <c r="GRZ21" s="925"/>
      <c r="GSA21" s="925"/>
      <c r="GSB21" s="925"/>
      <c r="GSC21" s="925"/>
      <c r="GSD21" s="925"/>
      <c r="GSE21" s="925"/>
      <c r="GSF21" s="925"/>
      <c r="GSG21" s="924"/>
      <c r="GSH21" s="925"/>
      <c r="GSI21" s="925"/>
      <c r="GSJ21" s="925"/>
      <c r="GSK21" s="925"/>
      <c r="GSL21" s="925"/>
      <c r="GSM21" s="925"/>
      <c r="GSN21" s="925"/>
      <c r="GSO21" s="925"/>
      <c r="GSP21" s="925"/>
      <c r="GSQ21" s="925"/>
      <c r="GSR21" s="925"/>
      <c r="GSS21" s="925"/>
      <c r="GST21" s="925"/>
      <c r="GSU21" s="925"/>
      <c r="GSV21" s="925"/>
      <c r="GSW21" s="924"/>
      <c r="GSX21" s="925"/>
      <c r="GSY21" s="925"/>
      <c r="GSZ21" s="925"/>
      <c r="GTA21" s="925"/>
      <c r="GTB21" s="925"/>
      <c r="GTC21" s="925"/>
      <c r="GTD21" s="925"/>
      <c r="GTE21" s="925"/>
      <c r="GTF21" s="925"/>
      <c r="GTG21" s="925"/>
      <c r="GTH21" s="925"/>
      <c r="GTI21" s="925"/>
      <c r="GTJ21" s="925"/>
      <c r="GTK21" s="925"/>
      <c r="GTL21" s="925"/>
      <c r="GTM21" s="924"/>
      <c r="GTN21" s="925"/>
      <c r="GTO21" s="925"/>
      <c r="GTP21" s="925"/>
      <c r="GTQ21" s="925"/>
      <c r="GTR21" s="925"/>
      <c r="GTS21" s="925"/>
      <c r="GTT21" s="925"/>
      <c r="GTU21" s="925"/>
      <c r="GTV21" s="925"/>
      <c r="GTW21" s="925"/>
      <c r="GTX21" s="925"/>
      <c r="GTY21" s="925"/>
      <c r="GTZ21" s="925"/>
      <c r="GUA21" s="925"/>
      <c r="GUB21" s="925"/>
      <c r="GUC21" s="924"/>
      <c r="GUD21" s="925"/>
      <c r="GUE21" s="925"/>
      <c r="GUF21" s="925"/>
      <c r="GUG21" s="925"/>
      <c r="GUH21" s="925"/>
      <c r="GUI21" s="925"/>
      <c r="GUJ21" s="925"/>
      <c r="GUK21" s="925"/>
      <c r="GUL21" s="925"/>
      <c r="GUM21" s="925"/>
      <c r="GUN21" s="925"/>
      <c r="GUO21" s="925"/>
      <c r="GUP21" s="925"/>
      <c r="GUQ21" s="925"/>
      <c r="GUR21" s="925"/>
      <c r="GUS21" s="924"/>
      <c r="GUT21" s="925"/>
      <c r="GUU21" s="925"/>
      <c r="GUV21" s="925"/>
      <c r="GUW21" s="925"/>
      <c r="GUX21" s="925"/>
      <c r="GUY21" s="925"/>
      <c r="GUZ21" s="925"/>
      <c r="GVA21" s="925"/>
      <c r="GVB21" s="925"/>
      <c r="GVC21" s="925"/>
      <c r="GVD21" s="925"/>
      <c r="GVE21" s="925"/>
      <c r="GVF21" s="925"/>
      <c r="GVG21" s="925"/>
      <c r="GVH21" s="925"/>
      <c r="GVI21" s="924"/>
      <c r="GVJ21" s="925"/>
      <c r="GVK21" s="925"/>
      <c r="GVL21" s="925"/>
      <c r="GVM21" s="925"/>
      <c r="GVN21" s="925"/>
      <c r="GVO21" s="925"/>
      <c r="GVP21" s="925"/>
      <c r="GVQ21" s="925"/>
      <c r="GVR21" s="925"/>
      <c r="GVS21" s="925"/>
      <c r="GVT21" s="925"/>
      <c r="GVU21" s="925"/>
      <c r="GVV21" s="925"/>
      <c r="GVW21" s="925"/>
      <c r="GVX21" s="925"/>
      <c r="GVY21" s="924"/>
      <c r="GVZ21" s="925"/>
      <c r="GWA21" s="925"/>
      <c r="GWB21" s="925"/>
      <c r="GWC21" s="925"/>
      <c r="GWD21" s="925"/>
      <c r="GWE21" s="925"/>
      <c r="GWF21" s="925"/>
      <c r="GWG21" s="925"/>
      <c r="GWH21" s="925"/>
      <c r="GWI21" s="925"/>
      <c r="GWJ21" s="925"/>
      <c r="GWK21" s="925"/>
      <c r="GWL21" s="925"/>
      <c r="GWM21" s="925"/>
      <c r="GWN21" s="925"/>
      <c r="GWO21" s="924"/>
      <c r="GWP21" s="925"/>
      <c r="GWQ21" s="925"/>
      <c r="GWR21" s="925"/>
      <c r="GWS21" s="925"/>
      <c r="GWT21" s="925"/>
      <c r="GWU21" s="925"/>
      <c r="GWV21" s="925"/>
      <c r="GWW21" s="925"/>
      <c r="GWX21" s="925"/>
      <c r="GWY21" s="925"/>
      <c r="GWZ21" s="925"/>
      <c r="GXA21" s="925"/>
      <c r="GXB21" s="925"/>
      <c r="GXC21" s="925"/>
      <c r="GXD21" s="925"/>
      <c r="GXE21" s="924"/>
      <c r="GXF21" s="925"/>
      <c r="GXG21" s="925"/>
      <c r="GXH21" s="925"/>
      <c r="GXI21" s="925"/>
      <c r="GXJ21" s="925"/>
      <c r="GXK21" s="925"/>
      <c r="GXL21" s="925"/>
      <c r="GXM21" s="925"/>
      <c r="GXN21" s="925"/>
      <c r="GXO21" s="925"/>
      <c r="GXP21" s="925"/>
      <c r="GXQ21" s="925"/>
      <c r="GXR21" s="925"/>
      <c r="GXS21" s="925"/>
      <c r="GXT21" s="925"/>
      <c r="GXU21" s="924"/>
      <c r="GXV21" s="925"/>
      <c r="GXW21" s="925"/>
      <c r="GXX21" s="925"/>
      <c r="GXY21" s="925"/>
      <c r="GXZ21" s="925"/>
      <c r="GYA21" s="925"/>
      <c r="GYB21" s="925"/>
      <c r="GYC21" s="925"/>
      <c r="GYD21" s="925"/>
      <c r="GYE21" s="925"/>
      <c r="GYF21" s="925"/>
      <c r="GYG21" s="925"/>
      <c r="GYH21" s="925"/>
      <c r="GYI21" s="925"/>
      <c r="GYJ21" s="925"/>
      <c r="GYK21" s="924"/>
      <c r="GYL21" s="925"/>
      <c r="GYM21" s="925"/>
      <c r="GYN21" s="925"/>
      <c r="GYO21" s="925"/>
      <c r="GYP21" s="925"/>
      <c r="GYQ21" s="925"/>
      <c r="GYR21" s="925"/>
      <c r="GYS21" s="925"/>
      <c r="GYT21" s="925"/>
      <c r="GYU21" s="925"/>
      <c r="GYV21" s="925"/>
      <c r="GYW21" s="925"/>
      <c r="GYX21" s="925"/>
      <c r="GYY21" s="925"/>
      <c r="GYZ21" s="925"/>
      <c r="GZA21" s="924"/>
      <c r="GZB21" s="925"/>
      <c r="GZC21" s="925"/>
      <c r="GZD21" s="925"/>
      <c r="GZE21" s="925"/>
      <c r="GZF21" s="925"/>
      <c r="GZG21" s="925"/>
      <c r="GZH21" s="925"/>
      <c r="GZI21" s="925"/>
      <c r="GZJ21" s="925"/>
      <c r="GZK21" s="925"/>
      <c r="GZL21" s="925"/>
      <c r="GZM21" s="925"/>
      <c r="GZN21" s="925"/>
      <c r="GZO21" s="925"/>
      <c r="GZP21" s="925"/>
      <c r="GZQ21" s="924"/>
      <c r="GZR21" s="925"/>
      <c r="GZS21" s="925"/>
      <c r="GZT21" s="925"/>
      <c r="GZU21" s="925"/>
      <c r="GZV21" s="925"/>
      <c r="GZW21" s="925"/>
      <c r="GZX21" s="925"/>
      <c r="GZY21" s="925"/>
      <c r="GZZ21" s="925"/>
      <c r="HAA21" s="925"/>
      <c r="HAB21" s="925"/>
      <c r="HAC21" s="925"/>
      <c r="HAD21" s="925"/>
      <c r="HAE21" s="925"/>
      <c r="HAF21" s="925"/>
      <c r="HAG21" s="924"/>
      <c r="HAH21" s="925"/>
      <c r="HAI21" s="925"/>
      <c r="HAJ21" s="925"/>
      <c r="HAK21" s="925"/>
      <c r="HAL21" s="925"/>
      <c r="HAM21" s="925"/>
      <c r="HAN21" s="925"/>
      <c r="HAO21" s="925"/>
      <c r="HAP21" s="925"/>
      <c r="HAQ21" s="925"/>
      <c r="HAR21" s="925"/>
      <c r="HAS21" s="925"/>
      <c r="HAT21" s="925"/>
      <c r="HAU21" s="925"/>
      <c r="HAV21" s="925"/>
      <c r="HAW21" s="924"/>
      <c r="HAX21" s="925"/>
      <c r="HAY21" s="925"/>
      <c r="HAZ21" s="925"/>
      <c r="HBA21" s="925"/>
      <c r="HBB21" s="925"/>
      <c r="HBC21" s="925"/>
      <c r="HBD21" s="925"/>
      <c r="HBE21" s="925"/>
      <c r="HBF21" s="925"/>
      <c r="HBG21" s="925"/>
      <c r="HBH21" s="925"/>
      <c r="HBI21" s="925"/>
      <c r="HBJ21" s="925"/>
      <c r="HBK21" s="925"/>
      <c r="HBL21" s="925"/>
      <c r="HBM21" s="924"/>
      <c r="HBN21" s="925"/>
      <c r="HBO21" s="925"/>
      <c r="HBP21" s="925"/>
      <c r="HBQ21" s="925"/>
      <c r="HBR21" s="925"/>
      <c r="HBS21" s="925"/>
      <c r="HBT21" s="925"/>
      <c r="HBU21" s="925"/>
      <c r="HBV21" s="925"/>
      <c r="HBW21" s="925"/>
      <c r="HBX21" s="925"/>
      <c r="HBY21" s="925"/>
      <c r="HBZ21" s="925"/>
      <c r="HCA21" s="925"/>
      <c r="HCB21" s="925"/>
      <c r="HCC21" s="924"/>
      <c r="HCD21" s="925"/>
      <c r="HCE21" s="925"/>
      <c r="HCF21" s="925"/>
      <c r="HCG21" s="925"/>
      <c r="HCH21" s="925"/>
      <c r="HCI21" s="925"/>
      <c r="HCJ21" s="925"/>
      <c r="HCK21" s="925"/>
      <c r="HCL21" s="925"/>
      <c r="HCM21" s="925"/>
      <c r="HCN21" s="925"/>
      <c r="HCO21" s="925"/>
      <c r="HCP21" s="925"/>
      <c r="HCQ21" s="925"/>
      <c r="HCR21" s="925"/>
      <c r="HCS21" s="924"/>
      <c r="HCT21" s="925"/>
      <c r="HCU21" s="925"/>
      <c r="HCV21" s="925"/>
      <c r="HCW21" s="925"/>
      <c r="HCX21" s="925"/>
      <c r="HCY21" s="925"/>
      <c r="HCZ21" s="925"/>
      <c r="HDA21" s="925"/>
      <c r="HDB21" s="925"/>
      <c r="HDC21" s="925"/>
      <c r="HDD21" s="925"/>
      <c r="HDE21" s="925"/>
      <c r="HDF21" s="925"/>
      <c r="HDG21" s="925"/>
      <c r="HDH21" s="925"/>
      <c r="HDI21" s="924"/>
      <c r="HDJ21" s="925"/>
      <c r="HDK21" s="925"/>
      <c r="HDL21" s="925"/>
      <c r="HDM21" s="925"/>
      <c r="HDN21" s="925"/>
      <c r="HDO21" s="925"/>
      <c r="HDP21" s="925"/>
      <c r="HDQ21" s="925"/>
      <c r="HDR21" s="925"/>
      <c r="HDS21" s="925"/>
      <c r="HDT21" s="925"/>
      <c r="HDU21" s="925"/>
      <c r="HDV21" s="925"/>
      <c r="HDW21" s="925"/>
      <c r="HDX21" s="925"/>
      <c r="HDY21" s="924"/>
      <c r="HDZ21" s="925"/>
      <c r="HEA21" s="925"/>
      <c r="HEB21" s="925"/>
      <c r="HEC21" s="925"/>
      <c r="HED21" s="925"/>
      <c r="HEE21" s="925"/>
      <c r="HEF21" s="925"/>
      <c r="HEG21" s="925"/>
      <c r="HEH21" s="925"/>
      <c r="HEI21" s="925"/>
      <c r="HEJ21" s="925"/>
      <c r="HEK21" s="925"/>
      <c r="HEL21" s="925"/>
      <c r="HEM21" s="925"/>
      <c r="HEN21" s="925"/>
      <c r="HEO21" s="924"/>
      <c r="HEP21" s="925"/>
      <c r="HEQ21" s="925"/>
      <c r="HER21" s="925"/>
      <c r="HES21" s="925"/>
      <c r="HET21" s="925"/>
      <c r="HEU21" s="925"/>
      <c r="HEV21" s="925"/>
      <c r="HEW21" s="925"/>
      <c r="HEX21" s="925"/>
      <c r="HEY21" s="925"/>
      <c r="HEZ21" s="925"/>
      <c r="HFA21" s="925"/>
      <c r="HFB21" s="925"/>
      <c r="HFC21" s="925"/>
      <c r="HFD21" s="925"/>
      <c r="HFE21" s="924"/>
      <c r="HFF21" s="925"/>
      <c r="HFG21" s="925"/>
      <c r="HFH21" s="925"/>
      <c r="HFI21" s="925"/>
      <c r="HFJ21" s="925"/>
      <c r="HFK21" s="925"/>
      <c r="HFL21" s="925"/>
      <c r="HFM21" s="925"/>
      <c r="HFN21" s="925"/>
      <c r="HFO21" s="925"/>
      <c r="HFP21" s="925"/>
      <c r="HFQ21" s="925"/>
      <c r="HFR21" s="925"/>
      <c r="HFS21" s="925"/>
      <c r="HFT21" s="925"/>
      <c r="HFU21" s="924"/>
      <c r="HFV21" s="925"/>
      <c r="HFW21" s="925"/>
      <c r="HFX21" s="925"/>
      <c r="HFY21" s="925"/>
      <c r="HFZ21" s="925"/>
      <c r="HGA21" s="925"/>
      <c r="HGB21" s="925"/>
      <c r="HGC21" s="925"/>
      <c r="HGD21" s="925"/>
      <c r="HGE21" s="925"/>
      <c r="HGF21" s="925"/>
      <c r="HGG21" s="925"/>
      <c r="HGH21" s="925"/>
      <c r="HGI21" s="925"/>
      <c r="HGJ21" s="925"/>
      <c r="HGK21" s="924"/>
      <c r="HGL21" s="925"/>
      <c r="HGM21" s="925"/>
      <c r="HGN21" s="925"/>
      <c r="HGO21" s="925"/>
      <c r="HGP21" s="925"/>
      <c r="HGQ21" s="925"/>
      <c r="HGR21" s="925"/>
      <c r="HGS21" s="925"/>
      <c r="HGT21" s="925"/>
      <c r="HGU21" s="925"/>
      <c r="HGV21" s="925"/>
      <c r="HGW21" s="925"/>
      <c r="HGX21" s="925"/>
      <c r="HGY21" s="925"/>
      <c r="HGZ21" s="925"/>
      <c r="HHA21" s="924"/>
      <c r="HHB21" s="925"/>
      <c r="HHC21" s="925"/>
      <c r="HHD21" s="925"/>
      <c r="HHE21" s="925"/>
      <c r="HHF21" s="925"/>
      <c r="HHG21" s="925"/>
      <c r="HHH21" s="925"/>
      <c r="HHI21" s="925"/>
      <c r="HHJ21" s="925"/>
      <c r="HHK21" s="925"/>
      <c r="HHL21" s="925"/>
      <c r="HHM21" s="925"/>
      <c r="HHN21" s="925"/>
      <c r="HHO21" s="925"/>
      <c r="HHP21" s="925"/>
      <c r="HHQ21" s="924"/>
      <c r="HHR21" s="925"/>
      <c r="HHS21" s="925"/>
      <c r="HHT21" s="925"/>
      <c r="HHU21" s="925"/>
      <c r="HHV21" s="925"/>
      <c r="HHW21" s="925"/>
      <c r="HHX21" s="925"/>
      <c r="HHY21" s="925"/>
      <c r="HHZ21" s="925"/>
      <c r="HIA21" s="925"/>
      <c r="HIB21" s="925"/>
      <c r="HIC21" s="925"/>
      <c r="HID21" s="925"/>
      <c r="HIE21" s="925"/>
      <c r="HIF21" s="925"/>
      <c r="HIG21" s="924"/>
      <c r="HIH21" s="925"/>
      <c r="HII21" s="925"/>
      <c r="HIJ21" s="925"/>
      <c r="HIK21" s="925"/>
      <c r="HIL21" s="925"/>
      <c r="HIM21" s="925"/>
      <c r="HIN21" s="925"/>
      <c r="HIO21" s="925"/>
      <c r="HIP21" s="925"/>
      <c r="HIQ21" s="925"/>
      <c r="HIR21" s="925"/>
      <c r="HIS21" s="925"/>
      <c r="HIT21" s="925"/>
      <c r="HIU21" s="925"/>
      <c r="HIV21" s="925"/>
      <c r="HIW21" s="924"/>
      <c r="HIX21" s="925"/>
      <c r="HIY21" s="925"/>
      <c r="HIZ21" s="925"/>
      <c r="HJA21" s="925"/>
      <c r="HJB21" s="925"/>
      <c r="HJC21" s="925"/>
      <c r="HJD21" s="925"/>
      <c r="HJE21" s="925"/>
      <c r="HJF21" s="925"/>
      <c r="HJG21" s="925"/>
      <c r="HJH21" s="925"/>
      <c r="HJI21" s="925"/>
      <c r="HJJ21" s="925"/>
      <c r="HJK21" s="925"/>
      <c r="HJL21" s="925"/>
      <c r="HJM21" s="924"/>
      <c r="HJN21" s="925"/>
      <c r="HJO21" s="925"/>
      <c r="HJP21" s="925"/>
      <c r="HJQ21" s="925"/>
      <c r="HJR21" s="925"/>
      <c r="HJS21" s="925"/>
      <c r="HJT21" s="925"/>
      <c r="HJU21" s="925"/>
      <c r="HJV21" s="925"/>
      <c r="HJW21" s="925"/>
      <c r="HJX21" s="925"/>
      <c r="HJY21" s="925"/>
      <c r="HJZ21" s="925"/>
      <c r="HKA21" s="925"/>
      <c r="HKB21" s="925"/>
      <c r="HKC21" s="924"/>
      <c r="HKD21" s="925"/>
      <c r="HKE21" s="925"/>
      <c r="HKF21" s="925"/>
      <c r="HKG21" s="925"/>
      <c r="HKH21" s="925"/>
      <c r="HKI21" s="925"/>
      <c r="HKJ21" s="925"/>
      <c r="HKK21" s="925"/>
      <c r="HKL21" s="925"/>
      <c r="HKM21" s="925"/>
      <c r="HKN21" s="925"/>
      <c r="HKO21" s="925"/>
      <c r="HKP21" s="925"/>
      <c r="HKQ21" s="925"/>
      <c r="HKR21" s="925"/>
      <c r="HKS21" s="924"/>
      <c r="HKT21" s="925"/>
      <c r="HKU21" s="925"/>
      <c r="HKV21" s="925"/>
      <c r="HKW21" s="925"/>
      <c r="HKX21" s="925"/>
      <c r="HKY21" s="925"/>
      <c r="HKZ21" s="925"/>
      <c r="HLA21" s="925"/>
      <c r="HLB21" s="925"/>
      <c r="HLC21" s="925"/>
      <c r="HLD21" s="925"/>
      <c r="HLE21" s="925"/>
      <c r="HLF21" s="925"/>
      <c r="HLG21" s="925"/>
      <c r="HLH21" s="925"/>
      <c r="HLI21" s="924"/>
      <c r="HLJ21" s="925"/>
      <c r="HLK21" s="925"/>
      <c r="HLL21" s="925"/>
      <c r="HLM21" s="925"/>
      <c r="HLN21" s="925"/>
      <c r="HLO21" s="925"/>
      <c r="HLP21" s="925"/>
      <c r="HLQ21" s="925"/>
      <c r="HLR21" s="925"/>
      <c r="HLS21" s="925"/>
      <c r="HLT21" s="925"/>
      <c r="HLU21" s="925"/>
      <c r="HLV21" s="925"/>
      <c r="HLW21" s="925"/>
      <c r="HLX21" s="925"/>
      <c r="HLY21" s="924"/>
      <c r="HLZ21" s="925"/>
      <c r="HMA21" s="925"/>
      <c r="HMB21" s="925"/>
      <c r="HMC21" s="925"/>
      <c r="HMD21" s="925"/>
      <c r="HME21" s="925"/>
      <c r="HMF21" s="925"/>
      <c r="HMG21" s="925"/>
      <c r="HMH21" s="925"/>
      <c r="HMI21" s="925"/>
      <c r="HMJ21" s="925"/>
      <c r="HMK21" s="925"/>
      <c r="HML21" s="925"/>
      <c r="HMM21" s="925"/>
      <c r="HMN21" s="925"/>
      <c r="HMO21" s="924"/>
      <c r="HMP21" s="925"/>
      <c r="HMQ21" s="925"/>
      <c r="HMR21" s="925"/>
      <c r="HMS21" s="925"/>
      <c r="HMT21" s="925"/>
      <c r="HMU21" s="925"/>
      <c r="HMV21" s="925"/>
      <c r="HMW21" s="925"/>
      <c r="HMX21" s="925"/>
      <c r="HMY21" s="925"/>
      <c r="HMZ21" s="925"/>
      <c r="HNA21" s="925"/>
      <c r="HNB21" s="925"/>
      <c r="HNC21" s="925"/>
      <c r="HND21" s="925"/>
      <c r="HNE21" s="924"/>
      <c r="HNF21" s="925"/>
      <c r="HNG21" s="925"/>
      <c r="HNH21" s="925"/>
      <c r="HNI21" s="925"/>
      <c r="HNJ21" s="925"/>
      <c r="HNK21" s="925"/>
      <c r="HNL21" s="925"/>
      <c r="HNM21" s="925"/>
      <c r="HNN21" s="925"/>
      <c r="HNO21" s="925"/>
      <c r="HNP21" s="925"/>
      <c r="HNQ21" s="925"/>
      <c r="HNR21" s="925"/>
      <c r="HNS21" s="925"/>
      <c r="HNT21" s="925"/>
      <c r="HNU21" s="924"/>
      <c r="HNV21" s="925"/>
      <c r="HNW21" s="925"/>
      <c r="HNX21" s="925"/>
      <c r="HNY21" s="925"/>
      <c r="HNZ21" s="925"/>
      <c r="HOA21" s="925"/>
      <c r="HOB21" s="925"/>
      <c r="HOC21" s="925"/>
      <c r="HOD21" s="925"/>
      <c r="HOE21" s="925"/>
      <c r="HOF21" s="925"/>
      <c r="HOG21" s="925"/>
      <c r="HOH21" s="925"/>
      <c r="HOI21" s="925"/>
      <c r="HOJ21" s="925"/>
      <c r="HOK21" s="924"/>
      <c r="HOL21" s="925"/>
      <c r="HOM21" s="925"/>
      <c r="HON21" s="925"/>
      <c r="HOO21" s="925"/>
      <c r="HOP21" s="925"/>
      <c r="HOQ21" s="925"/>
      <c r="HOR21" s="925"/>
      <c r="HOS21" s="925"/>
      <c r="HOT21" s="925"/>
      <c r="HOU21" s="925"/>
      <c r="HOV21" s="925"/>
      <c r="HOW21" s="925"/>
      <c r="HOX21" s="925"/>
      <c r="HOY21" s="925"/>
      <c r="HOZ21" s="925"/>
      <c r="HPA21" s="924"/>
      <c r="HPB21" s="925"/>
      <c r="HPC21" s="925"/>
      <c r="HPD21" s="925"/>
      <c r="HPE21" s="925"/>
      <c r="HPF21" s="925"/>
      <c r="HPG21" s="925"/>
      <c r="HPH21" s="925"/>
      <c r="HPI21" s="925"/>
      <c r="HPJ21" s="925"/>
      <c r="HPK21" s="925"/>
      <c r="HPL21" s="925"/>
      <c r="HPM21" s="925"/>
      <c r="HPN21" s="925"/>
      <c r="HPO21" s="925"/>
      <c r="HPP21" s="925"/>
      <c r="HPQ21" s="924"/>
      <c r="HPR21" s="925"/>
      <c r="HPS21" s="925"/>
      <c r="HPT21" s="925"/>
      <c r="HPU21" s="925"/>
      <c r="HPV21" s="925"/>
      <c r="HPW21" s="925"/>
      <c r="HPX21" s="925"/>
      <c r="HPY21" s="925"/>
      <c r="HPZ21" s="925"/>
      <c r="HQA21" s="925"/>
      <c r="HQB21" s="925"/>
      <c r="HQC21" s="925"/>
      <c r="HQD21" s="925"/>
      <c r="HQE21" s="925"/>
      <c r="HQF21" s="925"/>
      <c r="HQG21" s="924"/>
      <c r="HQH21" s="925"/>
      <c r="HQI21" s="925"/>
      <c r="HQJ21" s="925"/>
      <c r="HQK21" s="925"/>
      <c r="HQL21" s="925"/>
      <c r="HQM21" s="925"/>
      <c r="HQN21" s="925"/>
      <c r="HQO21" s="925"/>
      <c r="HQP21" s="925"/>
      <c r="HQQ21" s="925"/>
      <c r="HQR21" s="925"/>
      <c r="HQS21" s="925"/>
      <c r="HQT21" s="925"/>
      <c r="HQU21" s="925"/>
      <c r="HQV21" s="925"/>
      <c r="HQW21" s="924"/>
      <c r="HQX21" s="925"/>
      <c r="HQY21" s="925"/>
      <c r="HQZ21" s="925"/>
      <c r="HRA21" s="925"/>
      <c r="HRB21" s="925"/>
      <c r="HRC21" s="925"/>
      <c r="HRD21" s="925"/>
      <c r="HRE21" s="925"/>
      <c r="HRF21" s="925"/>
      <c r="HRG21" s="925"/>
      <c r="HRH21" s="925"/>
      <c r="HRI21" s="925"/>
      <c r="HRJ21" s="925"/>
      <c r="HRK21" s="925"/>
      <c r="HRL21" s="925"/>
      <c r="HRM21" s="924"/>
      <c r="HRN21" s="925"/>
      <c r="HRO21" s="925"/>
      <c r="HRP21" s="925"/>
      <c r="HRQ21" s="925"/>
      <c r="HRR21" s="925"/>
      <c r="HRS21" s="925"/>
      <c r="HRT21" s="925"/>
      <c r="HRU21" s="925"/>
      <c r="HRV21" s="925"/>
      <c r="HRW21" s="925"/>
      <c r="HRX21" s="925"/>
      <c r="HRY21" s="925"/>
      <c r="HRZ21" s="925"/>
      <c r="HSA21" s="925"/>
      <c r="HSB21" s="925"/>
      <c r="HSC21" s="924"/>
      <c r="HSD21" s="925"/>
      <c r="HSE21" s="925"/>
      <c r="HSF21" s="925"/>
      <c r="HSG21" s="925"/>
      <c r="HSH21" s="925"/>
      <c r="HSI21" s="925"/>
      <c r="HSJ21" s="925"/>
      <c r="HSK21" s="925"/>
      <c r="HSL21" s="925"/>
      <c r="HSM21" s="925"/>
      <c r="HSN21" s="925"/>
      <c r="HSO21" s="925"/>
      <c r="HSP21" s="925"/>
      <c r="HSQ21" s="925"/>
      <c r="HSR21" s="925"/>
      <c r="HSS21" s="924"/>
      <c r="HST21" s="925"/>
      <c r="HSU21" s="925"/>
      <c r="HSV21" s="925"/>
      <c r="HSW21" s="925"/>
      <c r="HSX21" s="925"/>
      <c r="HSY21" s="925"/>
      <c r="HSZ21" s="925"/>
      <c r="HTA21" s="925"/>
      <c r="HTB21" s="925"/>
      <c r="HTC21" s="925"/>
      <c r="HTD21" s="925"/>
      <c r="HTE21" s="925"/>
      <c r="HTF21" s="925"/>
      <c r="HTG21" s="925"/>
      <c r="HTH21" s="925"/>
      <c r="HTI21" s="924"/>
      <c r="HTJ21" s="925"/>
      <c r="HTK21" s="925"/>
      <c r="HTL21" s="925"/>
      <c r="HTM21" s="925"/>
      <c r="HTN21" s="925"/>
      <c r="HTO21" s="925"/>
      <c r="HTP21" s="925"/>
      <c r="HTQ21" s="925"/>
      <c r="HTR21" s="925"/>
      <c r="HTS21" s="925"/>
      <c r="HTT21" s="925"/>
      <c r="HTU21" s="925"/>
      <c r="HTV21" s="925"/>
      <c r="HTW21" s="925"/>
      <c r="HTX21" s="925"/>
      <c r="HTY21" s="924"/>
      <c r="HTZ21" s="925"/>
      <c r="HUA21" s="925"/>
      <c r="HUB21" s="925"/>
      <c r="HUC21" s="925"/>
      <c r="HUD21" s="925"/>
      <c r="HUE21" s="925"/>
      <c r="HUF21" s="925"/>
      <c r="HUG21" s="925"/>
      <c r="HUH21" s="925"/>
      <c r="HUI21" s="925"/>
      <c r="HUJ21" s="925"/>
      <c r="HUK21" s="925"/>
      <c r="HUL21" s="925"/>
      <c r="HUM21" s="925"/>
      <c r="HUN21" s="925"/>
      <c r="HUO21" s="924"/>
      <c r="HUP21" s="925"/>
      <c r="HUQ21" s="925"/>
      <c r="HUR21" s="925"/>
      <c r="HUS21" s="925"/>
      <c r="HUT21" s="925"/>
      <c r="HUU21" s="925"/>
      <c r="HUV21" s="925"/>
      <c r="HUW21" s="925"/>
      <c r="HUX21" s="925"/>
      <c r="HUY21" s="925"/>
      <c r="HUZ21" s="925"/>
      <c r="HVA21" s="925"/>
      <c r="HVB21" s="925"/>
      <c r="HVC21" s="925"/>
      <c r="HVD21" s="925"/>
      <c r="HVE21" s="924"/>
      <c r="HVF21" s="925"/>
      <c r="HVG21" s="925"/>
      <c r="HVH21" s="925"/>
      <c r="HVI21" s="925"/>
      <c r="HVJ21" s="925"/>
      <c r="HVK21" s="925"/>
      <c r="HVL21" s="925"/>
      <c r="HVM21" s="925"/>
      <c r="HVN21" s="925"/>
      <c r="HVO21" s="925"/>
      <c r="HVP21" s="925"/>
      <c r="HVQ21" s="925"/>
      <c r="HVR21" s="925"/>
      <c r="HVS21" s="925"/>
      <c r="HVT21" s="925"/>
      <c r="HVU21" s="924"/>
      <c r="HVV21" s="925"/>
      <c r="HVW21" s="925"/>
      <c r="HVX21" s="925"/>
      <c r="HVY21" s="925"/>
      <c r="HVZ21" s="925"/>
      <c r="HWA21" s="925"/>
      <c r="HWB21" s="925"/>
      <c r="HWC21" s="925"/>
      <c r="HWD21" s="925"/>
      <c r="HWE21" s="925"/>
      <c r="HWF21" s="925"/>
      <c r="HWG21" s="925"/>
      <c r="HWH21" s="925"/>
      <c r="HWI21" s="925"/>
      <c r="HWJ21" s="925"/>
      <c r="HWK21" s="924"/>
      <c r="HWL21" s="925"/>
      <c r="HWM21" s="925"/>
      <c r="HWN21" s="925"/>
      <c r="HWO21" s="925"/>
      <c r="HWP21" s="925"/>
      <c r="HWQ21" s="925"/>
      <c r="HWR21" s="925"/>
      <c r="HWS21" s="925"/>
      <c r="HWT21" s="925"/>
      <c r="HWU21" s="925"/>
      <c r="HWV21" s="925"/>
      <c r="HWW21" s="925"/>
      <c r="HWX21" s="925"/>
      <c r="HWY21" s="925"/>
      <c r="HWZ21" s="925"/>
      <c r="HXA21" s="924"/>
      <c r="HXB21" s="925"/>
      <c r="HXC21" s="925"/>
      <c r="HXD21" s="925"/>
      <c r="HXE21" s="925"/>
      <c r="HXF21" s="925"/>
      <c r="HXG21" s="925"/>
      <c r="HXH21" s="925"/>
      <c r="HXI21" s="925"/>
      <c r="HXJ21" s="925"/>
      <c r="HXK21" s="925"/>
      <c r="HXL21" s="925"/>
      <c r="HXM21" s="925"/>
      <c r="HXN21" s="925"/>
      <c r="HXO21" s="925"/>
      <c r="HXP21" s="925"/>
      <c r="HXQ21" s="924"/>
      <c r="HXR21" s="925"/>
      <c r="HXS21" s="925"/>
      <c r="HXT21" s="925"/>
      <c r="HXU21" s="925"/>
      <c r="HXV21" s="925"/>
      <c r="HXW21" s="925"/>
      <c r="HXX21" s="925"/>
      <c r="HXY21" s="925"/>
      <c r="HXZ21" s="925"/>
      <c r="HYA21" s="925"/>
      <c r="HYB21" s="925"/>
      <c r="HYC21" s="925"/>
      <c r="HYD21" s="925"/>
      <c r="HYE21" s="925"/>
      <c r="HYF21" s="925"/>
      <c r="HYG21" s="924"/>
      <c r="HYH21" s="925"/>
      <c r="HYI21" s="925"/>
      <c r="HYJ21" s="925"/>
      <c r="HYK21" s="925"/>
      <c r="HYL21" s="925"/>
      <c r="HYM21" s="925"/>
      <c r="HYN21" s="925"/>
      <c r="HYO21" s="925"/>
      <c r="HYP21" s="925"/>
      <c r="HYQ21" s="925"/>
      <c r="HYR21" s="925"/>
      <c r="HYS21" s="925"/>
      <c r="HYT21" s="925"/>
      <c r="HYU21" s="925"/>
      <c r="HYV21" s="925"/>
      <c r="HYW21" s="924"/>
      <c r="HYX21" s="925"/>
      <c r="HYY21" s="925"/>
      <c r="HYZ21" s="925"/>
      <c r="HZA21" s="925"/>
      <c r="HZB21" s="925"/>
      <c r="HZC21" s="925"/>
      <c r="HZD21" s="925"/>
      <c r="HZE21" s="925"/>
      <c r="HZF21" s="925"/>
      <c r="HZG21" s="925"/>
      <c r="HZH21" s="925"/>
      <c r="HZI21" s="925"/>
      <c r="HZJ21" s="925"/>
      <c r="HZK21" s="925"/>
      <c r="HZL21" s="925"/>
      <c r="HZM21" s="924"/>
      <c r="HZN21" s="925"/>
      <c r="HZO21" s="925"/>
      <c r="HZP21" s="925"/>
      <c r="HZQ21" s="925"/>
      <c r="HZR21" s="925"/>
      <c r="HZS21" s="925"/>
      <c r="HZT21" s="925"/>
      <c r="HZU21" s="925"/>
      <c r="HZV21" s="925"/>
      <c r="HZW21" s="925"/>
      <c r="HZX21" s="925"/>
      <c r="HZY21" s="925"/>
      <c r="HZZ21" s="925"/>
      <c r="IAA21" s="925"/>
      <c r="IAB21" s="925"/>
      <c r="IAC21" s="924"/>
      <c r="IAD21" s="925"/>
      <c r="IAE21" s="925"/>
      <c r="IAF21" s="925"/>
      <c r="IAG21" s="925"/>
      <c r="IAH21" s="925"/>
      <c r="IAI21" s="925"/>
      <c r="IAJ21" s="925"/>
      <c r="IAK21" s="925"/>
      <c r="IAL21" s="925"/>
      <c r="IAM21" s="925"/>
      <c r="IAN21" s="925"/>
      <c r="IAO21" s="925"/>
      <c r="IAP21" s="925"/>
      <c r="IAQ21" s="925"/>
      <c r="IAR21" s="925"/>
      <c r="IAS21" s="924"/>
      <c r="IAT21" s="925"/>
      <c r="IAU21" s="925"/>
      <c r="IAV21" s="925"/>
      <c r="IAW21" s="925"/>
      <c r="IAX21" s="925"/>
      <c r="IAY21" s="925"/>
      <c r="IAZ21" s="925"/>
      <c r="IBA21" s="925"/>
      <c r="IBB21" s="925"/>
      <c r="IBC21" s="925"/>
      <c r="IBD21" s="925"/>
      <c r="IBE21" s="925"/>
      <c r="IBF21" s="925"/>
      <c r="IBG21" s="925"/>
      <c r="IBH21" s="925"/>
      <c r="IBI21" s="924"/>
      <c r="IBJ21" s="925"/>
      <c r="IBK21" s="925"/>
      <c r="IBL21" s="925"/>
      <c r="IBM21" s="925"/>
      <c r="IBN21" s="925"/>
      <c r="IBO21" s="925"/>
      <c r="IBP21" s="925"/>
      <c r="IBQ21" s="925"/>
      <c r="IBR21" s="925"/>
      <c r="IBS21" s="925"/>
      <c r="IBT21" s="925"/>
      <c r="IBU21" s="925"/>
      <c r="IBV21" s="925"/>
      <c r="IBW21" s="925"/>
      <c r="IBX21" s="925"/>
      <c r="IBY21" s="924"/>
      <c r="IBZ21" s="925"/>
      <c r="ICA21" s="925"/>
      <c r="ICB21" s="925"/>
      <c r="ICC21" s="925"/>
      <c r="ICD21" s="925"/>
      <c r="ICE21" s="925"/>
      <c r="ICF21" s="925"/>
      <c r="ICG21" s="925"/>
      <c r="ICH21" s="925"/>
      <c r="ICI21" s="925"/>
      <c r="ICJ21" s="925"/>
      <c r="ICK21" s="925"/>
      <c r="ICL21" s="925"/>
      <c r="ICM21" s="925"/>
      <c r="ICN21" s="925"/>
      <c r="ICO21" s="924"/>
      <c r="ICP21" s="925"/>
      <c r="ICQ21" s="925"/>
      <c r="ICR21" s="925"/>
      <c r="ICS21" s="925"/>
      <c r="ICT21" s="925"/>
      <c r="ICU21" s="925"/>
      <c r="ICV21" s="925"/>
      <c r="ICW21" s="925"/>
      <c r="ICX21" s="925"/>
      <c r="ICY21" s="925"/>
      <c r="ICZ21" s="925"/>
      <c r="IDA21" s="925"/>
      <c r="IDB21" s="925"/>
      <c r="IDC21" s="925"/>
      <c r="IDD21" s="925"/>
      <c r="IDE21" s="924"/>
      <c r="IDF21" s="925"/>
      <c r="IDG21" s="925"/>
      <c r="IDH21" s="925"/>
      <c r="IDI21" s="925"/>
      <c r="IDJ21" s="925"/>
      <c r="IDK21" s="925"/>
      <c r="IDL21" s="925"/>
      <c r="IDM21" s="925"/>
      <c r="IDN21" s="925"/>
      <c r="IDO21" s="925"/>
      <c r="IDP21" s="925"/>
      <c r="IDQ21" s="925"/>
      <c r="IDR21" s="925"/>
      <c r="IDS21" s="925"/>
      <c r="IDT21" s="925"/>
      <c r="IDU21" s="924"/>
      <c r="IDV21" s="925"/>
      <c r="IDW21" s="925"/>
      <c r="IDX21" s="925"/>
      <c r="IDY21" s="925"/>
      <c r="IDZ21" s="925"/>
      <c r="IEA21" s="925"/>
      <c r="IEB21" s="925"/>
      <c r="IEC21" s="925"/>
      <c r="IED21" s="925"/>
      <c r="IEE21" s="925"/>
      <c r="IEF21" s="925"/>
      <c r="IEG21" s="925"/>
      <c r="IEH21" s="925"/>
      <c r="IEI21" s="925"/>
      <c r="IEJ21" s="925"/>
      <c r="IEK21" s="924"/>
      <c r="IEL21" s="925"/>
      <c r="IEM21" s="925"/>
      <c r="IEN21" s="925"/>
      <c r="IEO21" s="925"/>
      <c r="IEP21" s="925"/>
      <c r="IEQ21" s="925"/>
      <c r="IER21" s="925"/>
      <c r="IES21" s="925"/>
      <c r="IET21" s="925"/>
      <c r="IEU21" s="925"/>
      <c r="IEV21" s="925"/>
      <c r="IEW21" s="925"/>
      <c r="IEX21" s="925"/>
      <c r="IEY21" s="925"/>
      <c r="IEZ21" s="925"/>
      <c r="IFA21" s="924"/>
      <c r="IFB21" s="925"/>
      <c r="IFC21" s="925"/>
      <c r="IFD21" s="925"/>
      <c r="IFE21" s="925"/>
      <c r="IFF21" s="925"/>
      <c r="IFG21" s="925"/>
      <c r="IFH21" s="925"/>
      <c r="IFI21" s="925"/>
      <c r="IFJ21" s="925"/>
      <c r="IFK21" s="925"/>
      <c r="IFL21" s="925"/>
      <c r="IFM21" s="925"/>
      <c r="IFN21" s="925"/>
      <c r="IFO21" s="925"/>
      <c r="IFP21" s="925"/>
      <c r="IFQ21" s="924"/>
      <c r="IFR21" s="925"/>
      <c r="IFS21" s="925"/>
      <c r="IFT21" s="925"/>
      <c r="IFU21" s="925"/>
      <c r="IFV21" s="925"/>
      <c r="IFW21" s="925"/>
      <c r="IFX21" s="925"/>
      <c r="IFY21" s="925"/>
      <c r="IFZ21" s="925"/>
      <c r="IGA21" s="925"/>
      <c r="IGB21" s="925"/>
      <c r="IGC21" s="925"/>
      <c r="IGD21" s="925"/>
      <c r="IGE21" s="925"/>
      <c r="IGF21" s="925"/>
      <c r="IGG21" s="924"/>
      <c r="IGH21" s="925"/>
      <c r="IGI21" s="925"/>
      <c r="IGJ21" s="925"/>
      <c r="IGK21" s="925"/>
      <c r="IGL21" s="925"/>
      <c r="IGM21" s="925"/>
      <c r="IGN21" s="925"/>
      <c r="IGO21" s="925"/>
      <c r="IGP21" s="925"/>
      <c r="IGQ21" s="925"/>
      <c r="IGR21" s="925"/>
      <c r="IGS21" s="925"/>
      <c r="IGT21" s="925"/>
      <c r="IGU21" s="925"/>
      <c r="IGV21" s="925"/>
      <c r="IGW21" s="924"/>
      <c r="IGX21" s="925"/>
      <c r="IGY21" s="925"/>
      <c r="IGZ21" s="925"/>
      <c r="IHA21" s="925"/>
      <c r="IHB21" s="925"/>
      <c r="IHC21" s="925"/>
      <c r="IHD21" s="925"/>
      <c r="IHE21" s="925"/>
      <c r="IHF21" s="925"/>
      <c r="IHG21" s="925"/>
      <c r="IHH21" s="925"/>
      <c r="IHI21" s="925"/>
      <c r="IHJ21" s="925"/>
      <c r="IHK21" s="925"/>
      <c r="IHL21" s="925"/>
      <c r="IHM21" s="924"/>
      <c r="IHN21" s="925"/>
      <c r="IHO21" s="925"/>
      <c r="IHP21" s="925"/>
      <c r="IHQ21" s="925"/>
      <c r="IHR21" s="925"/>
      <c r="IHS21" s="925"/>
      <c r="IHT21" s="925"/>
      <c r="IHU21" s="925"/>
      <c r="IHV21" s="925"/>
      <c r="IHW21" s="925"/>
      <c r="IHX21" s="925"/>
      <c r="IHY21" s="925"/>
      <c r="IHZ21" s="925"/>
      <c r="IIA21" s="925"/>
      <c r="IIB21" s="925"/>
      <c r="IIC21" s="924"/>
      <c r="IID21" s="925"/>
      <c r="IIE21" s="925"/>
      <c r="IIF21" s="925"/>
      <c r="IIG21" s="925"/>
      <c r="IIH21" s="925"/>
      <c r="III21" s="925"/>
      <c r="IIJ21" s="925"/>
      <c r="IIK21" s="925"/>
      <c r="IIL21" s="925"/>
      <c r="IIM21" s="925"/>
      <c r="IIN21" s="925"/>
      <c r="IIO21" s="925"/>
      <c r="IIP21" s="925"/>
      <c r="IIQ21" s="925"/>
      <c r="IIR21" s="925"/>
      <c r="IIS21" s="924"/>
      <c r="IIT21" s="925"/>
      <c r="IIU21" s="925"/>
      <c r="IIV21" s="925"/>
      <c r="IIW21" s="925"/>
      <c r="IIX21" s="925"/>
      <c r="IIY21" s="925"/>
      <c r="IIZ21" s="925"/>
      <c r="IJA21" s="925"/>
      <c r="IJB21" s="925"/>
      <c r="IJC21" s="925"/>
      <c r="IJD21" s="925"/>
      <c r="IJE21" s="925"/>
      <c r="IJF21" s="925"/>
      <c r="IJG21" s="925"/>
      <c r="IJH21" s="925"/>
      <c r="IJI21" s="924"/>
      <c r="IJJ21" s="925"/>
      <c r="IJK21" s="925"/>
      <c r="IJL21" s="925"/>
      <c r="IJM21" s="925"/>
      <c r="IJN21" s="925"/>
      <c r="IJO21" s="925"/>
      <c r="IJP21" s="925"/>
      <c r="IJQ21" s="925"/>
      <c r="IJR21" s="925"/>
      <c r="IJS21" s="925"/>
      <c r="IJT21" s="925"/>
      <c r="IJU21" s="925"/>
      <c r="IJV21" s="925"/>
      <c r="IJW21" s="925"/>
      <c r="IJX21" s="925"/>
      <c r="IJY21" s="924"/>
      <c r="IJZ21" s="925"/>
      <c r="IKA21" s="925"/>
      <c r="IKB21" s="925"/>
      <c r="IKC21" s="925"/>
      <c r="IKD21" s="925"/>
      <c r="IKE21" s="925"/>
      <c r="IKF21" s="925"/>
      <c r="IKG21" s="925"/>
      <c r="IKH21" s="925"/>
      <c r="IKI21" s="925"/>
      <c r="IKJ21" s="925"/>
      <c r="IKK21" s="925"/>
      <c r="IKL21" s="925"/>
      <c r="IKM21" s="925"/>
      <c r="IKN21" s="925"/>
      <c r="IKO21" s="924"/>
      <c r="IKP21" s="925"/>
      <c r="IKQ21" s="925"/>
      <c r="IKR21" s="925"/>
      <c r="IKS21" s="925"/>
      <c r="IKT21" s="925"/>
      <c r="IKU21" s="925"/>
      <c r="IKV21" s="925"/>
      <c r="IKW21" s="925"/>
      <c r="IKX21" s="925"/>
      <c r="IKY21" s="925"/>
      <c r="IKZ21" s="925"/>
      <c r="ILA21" s="925"/>
      <c r="ILB21" s="925"/>
      <c r="ILC21" s="925"/>
      <c r="ILD21" s="925"/>
      <c r="ILE21" s="924"/>
      <c r="ILF21" s="925"/>
      <c r="ILG21" s="925"/>
      <c r="ILH21" s="925"/>
      <c r="ILI21" s="925"/>
      <c r="ILJ21" s="925"/>
      <c r="ILK21" s="925"/>
      <c r="ILL21" s="925"/>
      <c r="ILM21" s="925"/>
      <c r="ILN21" s="925"/>
      <c r="ILO21" s="925"/>
      <c r="ILP21" s="925"/>
      <c r="ILQ21" s="925"/>
      <c r="ILR21" s="925"/>
      <c r="ILS21" s="925"/>
      <c r="ILT21" s="925"/>
      <c r="ILU21" s="924"/>
      <c r="ILV21" s="925"/>
      <c r="ILW21" s="925"/>
      <c r="ILX21" s="925"/>
      <c r="ILY21" s="925"/>
      <c r="ILZ21" s="925"/>
      <c r="IMA21" s="925"/>
      <c r="IMB21" s="925"/>
      <c r="IMC21" s="925"/>
      <c r="IMD21" s="925"/>
      <c r="IME21" s="925"/>
      <c r="IMF21" s="925"/>
      <c r="IMG21" s="925"/>
      <c r="IMH21" s="925"/>
      <c r="IMI21" s="925"/>
      <c r="IMJ21" s="925"/>
      <c r="IMK21" s="924"/>
      <c r="IML21" s="925"/>
      <c r="IMM21" s="925"/>
      <c r="IMN21" s="925"/>
      <c r="IMO21" s="925"/>
      <c r="IMP21" s="925"/>
      <c r="IMQ21" s="925"/>
      <c r="IMR21" s="925"/>
      <c r="IMS21" s="925"/>
      <c r="IMT21" s="925"/>
      <c r="IMU21" s="925"/>
      <c r="IMV21" s="925"/>
      <c r="IMW21" s="925"/>
      <c r="IMX21" s="925"/>
      <c r="IMY21" s="925"/>
      <c r="IMZ21" s="925"/>
      <c r="INA21" s="924"/>
      <c r="INB21" s="925"/>
      <c r="INC21" s="925"/>
      <c r="IND21" s="925"/>
      <c r="INE21" s="925"/>
      <c r="INF21" s="925"/>
      <c r="ING21" s="925"/>
      <c r="INH21" s="925"/>
      <c r="INI21" s="925"/>
      <c r="INJ21" s="925"/>
      <c r="INK21" s="925"/>
      <c r="INL21" s="925"/>
      <c r="INM21" s="925"/>
      <c r="INN21" s="925"/>
      <c r="INO21" s="925"/>
      <c r="INP21" s="925"/>
      <c r="INQ21" s="924"/>
      <c r="INR21" s="925"/>
      <c r="INS21" s="925"/>
      <c r="INT21" s="925"/>
      <c r="INU21" s="925"/>
      <c r="INV21" s="925"/>
      <c r="INW21" s="925"/>
      <c r="INX21" s="925"/>
      <c r="INY21" s="925"/>
      <c r="INZ21" s="925"/>
      <c r="IOA21" s="925"/>
      <c r="IOB21" s="925"/>
      <c r="IOC21" s="925"/>
      <c r="IOD21" s="925"/>
      <c r="IOE21" s="925"/>
      <c r="IOF21" s="925"/>
      <c r="IOG21" s="924"/>
      <c r="IOH21" s="925"/>
      <c r="IOI21" s="925"/>
      <c r="IOJ21" s="925"/>
      <c r="IOK21" s="925"/>
      <c r="IOL21" s="925"/>
      <c r="IOM21" s="925"/>
      <c r="ION21" s="925"/>
      <c r="IOO21" s="925"/>
      <c r="IOP21" s="925"/>
      <c r="IOQ21" s="925"/>
      <c r="IOR21" s="925"/>
      <c r="IOS21" s="925"/>
      <c r="IOT21" s="925"/>
      <c r="IOU21" s="925"/>
      <c r="IOV21" s="925"/>
      <c r="IOW21" s="924"/>
      <c r="IOX21" s="925"/>
      <c r="IOY21" s="925"/>
      <c r="IOZ21" s="925"/>
      <c r="IPA21" s="925"/>
      <c r="IPB21" s="925"/>
      <c r="IPC21" s="925"/>
      <c r="IPD21" s="925"/>
      <c r="IPE21" s="925"/>
      <c r="IPF21" s="925"/>
      <c r="IPG21" s="925"/>
      <c r="IPH21" s="925"/>
      <c r="IPI21" s="925"/>
      <c r="IPJ21" s="925"/>
      <c r="IPK21" s="925"/>
      <c r="IPL21" s="925"/>
      <c r="IPM21" s="924"/>
      <c r="IPN21" s="925"/>
      <c r="IPO21" s="925"/>
      <c r="IPP21" s="925"/>
      <c r="IPQ21" s="925"/>
      <c r="IPR21" s="925"/>
      <c r="IPS21" s="925"/>
      <c r="IPT21" s="925"/>
      <c r="IPU21" s="925"/>
      <c r="IPV21" s="925"/>
      <c r="IPW21" s="925"/>
      <c r="IPX21" s="925"/>
      <c r="IPY21" s="925"/>
      <c r="IPZ21" s="925"/>
      <c r="IQA21" s="925"/>
      <c r="IQB21" s="925"/>
      <c r="IQC21" s="924"/>
      <c r="IQD21" s="925"/>
      <c r="IQE21" s="925"/>
      <c r="IQF21" s="925"/>
      <c r="IQG21" s="925"/>
      <c r="IQH21" s="925"/>
      <c r="IQI21" s="925"/>
      <c r="IQJ21" s="925"/>
      <c r="IQK21" s="925"/>
      <c r="IQL21" s="925"/>
      <c r="IQM21" s="925"/>
      <c r="IQN21" s="925"/>
      <c r="IQO21" s="925"/>
      <c r="IQP21" s="925"/>
      <c r="IQQ21" s="925"/>
      <c r="IQR21" s="925"/>
      <c r="IQS21" s="924"/>
      <c r="IQT21" s="925"/>
      <c r="IQU21" s="925"/>
      <c r="IQV21" s="925"/>
      <c r="IQW21" s="925"/>
      <c r="IQX21" s="925"/>
      <c r="IQY21" s="925"/>
      <c r="IQZ21" s="925"/>
      <c r="IRA21" s="925"/>
      <c r="IRB21" s="925"/>
      <c r="IRC21" s="925"/>
      <c r="IRD21" s="925"/>
      <c r="IRE21" s="925"/>
      <c r="IRF21" s="925"/>
      <c r="IRG21" s="925"/>
      <c r="IRH21" s="925"/>
      <c r="IRI21" s="924"/>
      <c r="IRJ21" s="925"/>
      <c r="IRK21" s="925"/>
      <c r="IRL21" s="925"/>
      <c r="IRM21" s="925"/>
      <c r="IRN21" s="925"/>
      <c r="IRO21" s="925"/>
      <c r="IRP21" s="925"/>
      <c r="IRQ21" s="925"/>
      <c r="IRR21" s="925"/>
      <c r="IRS21" s="925"/>
      <c r="IRT21" s="925"/>
      <c r="IRU21" s="925"/>
      <c r="IRV21" s="925"/>
      <c r="IRW21" s="925"/>
      <c r="IRX21" s="925"/>
      <c r="IRY21" s="924"/>
      <c r="IRZ21" s="925"/>
      <c r="ISA21" s="925"/>
      <c r="ISB21" s="925"/>
      <c r="ISC21" s="925"/>
      <c r="ISD21" s="925"/>
      <c r="ISE21" s="925"/>
      <c r="ISF21" s="925"/>
      <c r="ISG21" s="925"/>
      <c r="ISH21" s="925"/>
      <c r="ISI21" s="925"/>
      <c r="ISJ21" s="925"/>
      <c r="ISK21" s="925"/>
      <c r="ISL21" s="925"/>
      <c r="ISM21" s="925"/>
      <c r="ISN21" s="925"/>
      <c r="ISO21" s="924"/>
      <c r="ISP21" s="925"/>
      <c r="ISQ21" s="925"/>
      <c r="ISR21" s="925"/>
      <c r="ISS21" s="925"/>
      <c r="IST21" s="925"/>
      <c r="ISU21" s="925"/>
      <c r="ISV21" s="925"/>
      <c r="ISW21" s="925"/>
      <c r="ISX21" s="925"/>
      <c r="ISY21" s="925"/>
      <c r="ISZ21" s="925"/>
      <c r="ITA21" s="925"/>
      <c r="ITB21" s="925"/>
      <c r="ITC21" s="925"/>
      <c r="ITD21" s="925"/>
      <c r="ITE21" s="924"/>
      <c r="ITF21" s="925"/>
      <c r="ITG21" s="925"/>
      <c r="ITH21" s="925"/>
      <c r="ITI21" s="925"/>
      <c r="ITJ21" s="925"/>
      <c r="ITK21" s="925"/>
      <c r="ITL21" s="925"/>
      <c r="ITM21" s="925"/>
      <c r="ITN21" s="925"/>
      <c r="ITO21" s="925"/>
      <c r="ITP21" s="925"/>
      <c r="ITQ21" s="925"/>
      <c r="ITR21" s="925"/>
      <c r="ITS21" s="925"/>
      <c r="ITT21" s="925"/>
      <c r="ITU21" s="924"/>
      <c r="ITV21" s="925"/>
      <c r="ITW21" s="925"/>
      <c r="ITX21" s="925"/>
      <c r="ITY21" s="925"/>
      <c r="ITZ21" s="925"/>
      <c r="IUA21" s="925"/>
      <c r="IUB21" s="925"/>
      <c r="IUC21" s="925"/>
      <c r="IUD21" s="925"/>
      <c r="IUE21" s="925"/>
      <c r="IUF21" s="925"/>
      <c r="IUG21" s="925"/>
      <c r="IUH21" s="925"/>
      <c r="IUI21" s="925"/>
      <c r="IUJ21" s="925"/>
      <c r="IUK21" s="924"/>
      <c r="IUL21" s="925"/>
      <c r="IUM21" s="925"/>
      <c r="IUN21" s="925"/>
      <c r="IUO21" s="925"/>
      <c r="IUP21" s="925"/>
      <c r="IUQ21" s="925"/>
      <c r="IUR21" s="925"/>
      <c r="IUS21" s="925"/>
      <c r="IUT21" s="925"/>
      <c r="IUU21" s="925"/>
      <c r="IUV21" s="925"/>
      <c r="IUW21" s="925"/>
      <c r="IUX21" s="925"/>
      <c r="IUY21" s="925"/>
      <c r="IUZ21" s="925"/>
      <c r="IVA21" s="924"/>
      <c r="IVB21" s="925"/>
      <c r="IVC21" s="925"/>
      <c r="IVD21" s="925"/>
      <c r="IVE21" s="925"/>
      <c r="IVF21" s="925"/>
      <c r="IVG21" s="925"/>
      <c r="IVH21" s="925"/>
      <c r="IVI21" s="925"/>
      <c r="IVJ21" s="925"/>
      <c r="IVK21" s="925"/>
      <c r="IVL21" s="925"/>
      <c r="IVM21" s="925"/>
      <c r="IVN21" s="925"/>
      <c r="IVO21" s="925"/>
      <c r="IVP21" s="925"/>
      <c r="IVQ21" s="924"/>
      <c r="IVR21" s="925"/>
      <c r="IVS21" s="925"/>
      <c r="IVT21" s="925"/>
      <c r="IVU21" s="925"/>
      <c r="IVV21" s="925"/>
      <c r="IVW21" s="925"/>
      <c r="IVX21" s="925"/>
      <c r="IVY21" s="925"/>
      <c r="IVZ21" s="925"/>
      <c r="IWA21" s="925"/>
      <c r="IWB21" s="925"/>
      <c r="IWC21" s="925"/>
      <c r="IWD21" s="925"/>
      <c r="IWE21" s="925"/>
      <c r="IWF21" s="925"/>
      <c r="IWG21" s="924"/>
      <c r="IWH21" s="925"/>
      <c r="IWI21" s="925"/>
      <c r="IWJ21" s="925"/>
      <c r="IWK21" s="925"/>
      <c r="IWL21" s="925"/>
      <c r="IWM21" s="925"/>
      <c r="IWN21" s="925"/>
      <c r="IWO21" s="925"/>
      <c r="IWP21" s="925"/>
      <c r="IWQ21" s="925"/>
      <c r="IWR21" s="925"/>
      <c r="IWS21" s="925"/>
      <c r="IWT21" s="925"/>
      <c r="IWU21" s="925"/>
      <c r="IWV21" s="925"/>
      <c r="IWW21" s="924"/>
      <c r="IWX21" s="925"/>
      <c r="IWY21" s="925"/>
      <c r="IWZ21" s="925"/>
      <c r="IXA21" s="925"/>
      <c r="IXB21" s="925"/>
      <c r="IXC21" s="925"/>
      <c r="IXD21" s="925"/>
      <c r="IXE21" s="925"/>
      <c r="IXF21" s="925"/>
      <c r="IXG21" s="925"/>
      <c r="IXH21" s="925"/>
      <c r="IXI21" s="925"/>
      <c r="IXJ21" s="925"/>
      <c r="IXK21" s="925"/>
      <c r="IXL21" s="925"/>
      <c r="IXM21" s="924"/>
      <c r="IXN21" s="925"/>
      <c r="IXO21" s="925"/>
      <c r="IXP21" s="925"/>
      <c r="IXQ21" s="925"/>
      <c r="IXR21" s="925"/>
      <c r="IXS21" s="925"/>
      <c r="IXT21" s="925"/>
      <c r="IXU21" s="925"/>
      <c r="IXV21" s="925"/>
      <c r="IXW21" s="925"/>
      <c r="IXX21" s="925"/>
      <c r="IXY21" s="925"/>
      <c r="IXZ21" s="925"/>
      <c r="IYA21" s="925"/>
      <c r="IYB21" s="925"/>
      <c r="IYC21" s="924"/>
      <c r="IYD21" s="925"/>
      <c r="IYE21" s="925"/>
      <c r="IYF21" s="925"/>
      <c r="IYG21" s="925"/>
      <c r="IYH21" s="925"/>
      <c r="IYI21" s="925"/>
      <c r="IYJ21" s="925"/>
      <c r="IYK21" s="925"/>
      <c r="IYL21" s="925"/>
      <c r="IYM21" s="925"/>
      <c r="IYN21" s="925"/>
      <c r="IYO21" s="925"/>
      <c r="IYP21" s="925"/>
      <c r="IYQ21" s="925"/>
      <c r="IYR21" s="925"/>
      <c r="IYS21" s="924"/>
      <c r="IYT21" s="925"/>
      <c r="IYU21" s="925"/>
      <c r="IYV21" s="925"/>
      <c r="IYW21" s="925"/>
      <c r="IYX21" s="925"/>
      <c r="IYY21" s="925"/>
      <c r="IYZ21" s="925"/>
      <c r="IZA21" s="925"/>
      <c r="IZB21" s="925"/>
      <c r="IZC21" s="925"/>
      <c r="IZD21" s="925"/>
      <c r="IZE21" s="925"/>
      <c r="IZF21" s="925"/>
      <c r="IZG21" s="925"/>
      <c r="IZH21" s="925"/>
      <c r="IZI21" s="924"/>
      <c r="IZJ21" s="925"/>
      <c r="IZK21" s="925"/>
      <c r="IZL21" s="925"/>
      <c r="IZM21" s="925"/>
      <c r="IZN21" s="925"/>
      <c r="IZO21" s="925"/>
      <c r="IZP21" s="925"/>
      <c r="IZQ21" s="925"/>
      <c r="IZR21" s="925"/>
      <c r="IZS21" s="925"/>
      <c r="IZT21" s="925"/>
      <c r="IZU21" s="925"/>
      <c r="IZV21" s="925"/>
      <c r="IZW21" s="925"/>
      <c r="IZX21" s="925"/>
      <c r="IZY21" s="924"/>
      <c r="IZZ21" s="925"/>
      <c r="JAA21" s="925"/>
      <c r="JAB21" s="925"/>
      <c r="JAC21" s="925"/>
      <c r="JAD21" s="925"/>
      <c r="JAE21" s="925"/>
      <c r="JAF21" s="925"/>
      <c r="JAG21" s="925"/>
      <c r="JAH21" s="925"/>
      <c r="JAI21" s="925"/>
      <c r="JAJ21" s="925"/>
      <c r="JAK21" s="925"/>
      <c r="JAL21" s="925"/>
      <c r="JAM21" s="925"/>
      <c r="JAN21" s="925"/>
      <c r="JAO21" s="924"/>
      <c r="JAP21" s="925"/>
      <c r="JAQ21" s="925"/>
      <c r="JAR21" s="925"/>
      <c r="JAS21" s="925"/>
      <c r="JAT21" s="925"/>
      <c r="JAU21" s="925"/>
      <c r="JAV21" s="925"/>
      <c r="JAW21" s="925"/>
      <c r="JAX21" s="925"/>
      <c r="JAY21" s="925"/>
      <c r="JAZ21" s="925"/>
      <c r="JBA21" s="925"/>
      <c r="JBB21" s="925"/>
      <c r="JBC21" s="925"/>
      <c r="JBD21" s="925"/>
      <c r="JBE21" s="924"/>
      <c r="JBF21" s="925"/>
      <c r="JBG21" s="925"/>
      <c r="JBH21" s="925"/>
      <c r="JBI21" s="925"/>
      <c r="JBJ21" s="925"/>
      <c r="JBK21" s="925"/>
      <c r="JBL21" s="925"/>
      <c r="JBM21" s="925"/>
      <c r="JBN21" s="925"/>
      <c r="JBO21" s="925"/>
      <c r="JBP21" s="925"/>
      <c r="JBQ21" s="925"/>
      <c r="JBR21" s="925"/>
      <c r="JBS21" s="925"/>
      <c r="JBT21" s="925"/>
      <c r="JBU21" s="924"/>
      <c r="JBV21" s="925"/>
      <c r="JBW21" s="925"/>
      <c r="JBX21" s="925"/>
      <c r="JBY21" s="925"/>
      <c r="JBZ21" s="925"/>
      <c r="JCA21" s="925"/>
      <c r="JCB21" s="925"/>
      <c r="JCC21" s="925"/>
      <c r="JCD21" s="925"/>
      <c r="JCE21" s="925"/>
      <c r="JCF21" s="925"/>
      <c r="JCG21" s="925"/>
      <c r="JCH21" s="925"/>
      <c r="JCI21" s="925"/>
      <c r="JCJ21" s="925"/>
      <c r="JCK21" s="924"/>
      <c r="JCL21" s="925"/>
      <c r="JCM21" s="925"/>
      <c r="JCN21" s="925"/>
      <c r="JCO21" s="925"/>
      <c r="JCP21" s="925"/>
      <c r="JCQ21" s="925"/>
      <c r="JCR21" s="925"/>
      <c r="JCS21" s="925"/>
      <c r="JCT21" s="925"/>
      <c r="JCU21" s="925"/>
      <c r="JCV21" s="925"/>
      <c r="JCW21" s="925"/>
      <c r="JCX21" s="925"/>
      <c r="JCY21" s="925"/>
      <c r="JCZ21" s="925"/>
      <c r="JDA21" s="924"/>
      <c r="JDB21" s="925"/>
      <c r="JDC21" s="925"/>
      <c r="JDD21" s="925"/>
      <c r="JDE21" s="925"/>
      <c r="JDF21" s="925"/>
      <c r="JDG21" s="925"/>
      <c r="JDH21" s="925"/>
      <c r="JDI21" s="925"/>
      <c r="JDJ21" s="925"/>
      <c r="JDK21" s="925"/>
      <c r="JDL21" s="925"/>
      <c r="JDM21" s="925"/>
      <c r="JDN21" s="925"/>
      <c r="JDO21" s="925"/>
      <c r="JDP21" s="925"/>
      <c r="JDQ21" s="924"/>
      <c r="JDR21" s="925"/>
      <c r="JDS21" s="925"/>
      <c r="JDT21" s="925"/>
      <c r="JDU21" s="925"/>
      <c r="JDV21" s="925"/>
      <c r="JDW21" s="925"/>
      <c r="JDX21" s="925"/>
      <c r="JDY21" s="925"/>
      <c r="JDZ21" s="925"/>
      <c r="JEA21" s="925"/>
      <c r="JEB21" s="925"/>
      <c r="JEC21" s="925"/>
      <c r="JED21" s="925"/>
      <c r="JEE21" s="925"/>
      <c r="JEF21" s="925"/>
      <c r="JEG21" s="924"/>
      <c r="JEH21" s="925"/>
      <c r="JEI21" s="925"/>
      <c r="JEJ21" s="925"/>
      <c r="JEK21" s="925"/>
      <c r="JEL21" s="925"/>
      <c r="JEM21" s="925"/>
      <c r="JEN21" s="925"/>
      <c r="JEO21" s="925"/>
      <c r="JEP21" s="925"/>
      <c r="JEQ21" s="925"/>
      <c r="JER21" s="925"/>
      <c r="JES21" s="925"/>
      <c r="JET21" s="925"/>
      <c r="JEU21" s="925"/>
      <c r="JEV21" s="925"/>
      <c r="JEW21" s="924"/>
      <c r="JEX21" s="925"/>
      <c r="JEY21" s="925"/>
      <c r="JEZ21" s="925"/>
      <c r="JFA21" s="925"/>
      <c r="JFB21" s="925"/>
      <c r="JFC21" s="925"/>
      <c r="JFD21" s="925"/>
      <c r="JFE21" s="925"/>
      <c r="JFF21" s="925"/>
      <c r="JFG21" s="925"/>
      <c r="JFH21" s="925"/>
      <c r="JFI21" s="925"/>
      <c r="JFJ21" s="925"/>
      <c r="JFK21" s="925"/>
      <c r="JFL21" s="925"/>
      <c r="JFM21" s="924"/>
      <c r="JFN21" s="925"/>
      <c r="JFO21" s="925"/>
      <c r="JFP21" s="925"/>
      <c r="JFQ21" s="925"/>
      <c r="JFR21" s="925"/>
      <c r="JFS21" s="925"/>
      <c r="JFT21" s="925"/>
      <c r="JFU21" s="925"/>
      <c r="JFV21" s="925"/>
      <c r="JFW21" s="925"/>
      <c r="JFX21" s="925"/>
      <c r="JFY21" s="925"/>
      <c r="JFZ21" s="925"/>
      <c r="JGA21" s="925"/>
      <c r="JGB21" s="925"/>
      <c r="JGC21" s="924"/>
      <c r="JGD21" s="925"/>
      <c r="JGE21" s="925"/>
      <c r="JGF21" s="925"/>
      <c r="JGG21" s="925"/>
      <c r="JGH21" s="925"/>
      <c r="JGI21" s="925"/>
      <c r="JGJ21" s="925"/>
      <c r="JGK21" s="925"/>
      <c r="JGL21" s="925"/>
      <c r="JGM21" s="925"/>
      <c r="JGN21" s="925"/>
      <c r="JGO21" s="925"/>
      <c r="JGP21" s="925"/>
      <c r="JGQ21" s="925"/>
      <c r="JGR21" s="925"/>
      <c r="JGS21" s="924"/>
      <c r="JGT21" s="925"/>
      <c r="JGU21" s="925"/>
      <c r="JGV21" s="925"/>
      <c r="JGW21" s="925"/>
      <c r="JGX21" s="925"/>
      <c r="JGY21" s="925"/>
      <c r="JGZ21" s="925"/>
      <c r="JHA21" s="925"/>
      <c r="JHB21" s="925"/>
      <c r="JHC21" s="925"/>
      <c r="JHD21" s="925"/>
      <c r="JHE21" s="925"/>
      <c r="JHF21" s="925"/>
      <c r="JHG21" s="925"/>
      <c r="JHH21" s="925"/>
      <c r="JHI21" s="924"/>
      <c r="JHJ21" s="925"/>
      <c r="JHK21" s="925"/>
      <c r="JHL21" s="925"/>
      <c r="JHM21" s="925"/>
      <c r="JHN21" s="925"/>
      <c r="JHO21" s="925"/>
      <c r="JHP21" s="925"/>
      <c r="JHQ21" s="925"/>
      <c r="JHR21" s="925"/>
      <c r="JHS21" s="925"/>
      <c r="JHT21" s="925"/>
      <c r="JHU21" s="925"/>
      <c r="JHV21" s="925"/>
      <c r="JHW21" s="925"/>
      <c r="JHX21" s="925"/>
      <c r="JHY21" s="924"/>
      <c r="JHZ21" s="925"/>
      <c r="JIA21" s="925"/>
      <c r="JIB21" s="925"/>
      <c r="JIC21" s="925"/>
      <c r="JID21" s="925"/>
      <c r="JIE21" s="925"/>
      <c r="JIF21" s="925"/>
      <c r="JIG21" s="925"/>
      <c r="JIH21" s="925"/>
      <c r="JII21" s="925"/>
      <c r="JIJ21" s="925"/>
      <c r="JIK21" s="925"/>
      <c r="JIL21" s="925"/>
      <c r="JIM21" s="925"/>
      <c r="JIN21" s="925"/>
      <c r="JIO21" s="924"/>
      <c r="JIP21" s="925"/>
      <c r="JIQ21" s="925"/>
      <c r="JIR21" s="925"/>
      <c r="JIS21" s="925"/>
      <c r="JIT21" s="925"/>
      <c r="JIU21" s="925"/>
      <c r="JIV21" s="925"/>
      <c r="JIW21" s="925"/>
      <c r="JIX21" s="925"/>
      <c r="JIY21" s="925"/>
      <c r="JIZ21" s="925"/>
      <c r="JJA21" s="925"/>
      <c r="JJB21" s="925"/>
      <c r="JJC21" s="925"/>
      <c r="JJD21" s="925"/>
      <c r="JJE21" s="924"/>
      <c r="JJF21" s="925"/>
      <c r="JJG21" s="925"/>
      <c r="JJH21" s="925"/>
      <c r="JJI21" s="925"/>
      <c r="JJJ21" s="925"/>
      <c r="JJK21" s="925"/>
      <c r="JJL21" s="925"/>
      <c r="JJM21" s="925"/>
      <c r="JJN21" s="925"/>
      <c r="JJO21" s="925"/>
      <c r="JJP21" s="925"/>
      <c r="JJQ21" s="925"/>
      <c r="JJR21" s="925"/>
      <c r="JJS21" s="925"/>
      <c r="JJT21" s="925"/>
      <c r="JJU21" s="924"/>
      <c r="JJV21" s="925"/>
      <c r="JJW21" s="925"/>
      <c r="JJX21" s="925"/>
      <c r="JJY21" s="925"/>
      <c r="JJZ21" s="925"/>
      <c r="JKA21" s="925"/>
      <c r="JKB21" s="925"/>
      <c r="JKC21" s="925"/>
      <c r="JKD21" s="925"/>
      <c r="JKE21" s="925"/>
      <c r="JKF21" s="925"/>
      <c r="JKG21" s="925"/>
      <c r="JKH21" s="925"/>
      <c r="JKI21" s="925"/>
      <c r="JKJ21" s="925"/>
      <c r="JKK21" s="924"/>
      <c r="JKL21" s="925"/>
      <c r="JKM21" s="925"/>
      <c r="JKN21" s="925"/>
      <c r="JKO21" s="925"/>
      <c r="JKP21" s="925"/>
      <c r="JKQ21" s="925"/>
      <c r="JKR21" s="925"/>
      <c r="JKS21" s="925"/>
      <c r="JKT21" s="925"/>
      <c r="JKU21" s="925"/>
      <c r="JKV21" s="925"/>
      <c r="JKW21" s="925"/>
      <c r="JKX21" s="925"/>
      <c r="JKY21" s="925"/>
      <c r="JKZ21" s="925"/>
      <c r="JLA21" s="924"/>
      <c r="JLB21" s="925"/>
      <c r="JLC21" s="925"/>
      <c r="JLD21" s="925"/>
      <c r="JLE21" s="925"/>
      <c r="JLF21" s="925"/>
      <c r="JLG21" s="925"/>
      <c r="JLH21" s="925"/>
      <c r="JLI21" s="925"/>
      <c r="JLJ21" s="925"/>
      <c r="JLK21" s="925"/>
      <c r="JLL21" s="925"/>
      <c r="JLM21" s="925"/>
      <c r="JLN21" s="925"/>
      <c r="JLO21" s="925"/>
      <c r="JLP21" s="925"/>
      <c r="JLQ21" s="924"/>
      <c r="JLR21" s="925"/>
      <c r="JLS21" s="925"/>
      <c r="JLT21" s="925"/>
      <c r="JLU21" s="925"/>
      <c r="JLV21" s="925"/>
      <c r="JLW21" s="925"/>
      <c r="JLX21" s="925"/>
      <c r="JLY21" s="925"/>
      <c r="JLZ21" s="925"/>
      <c r="JMA21" s="925"/>
      <c r="JMB21" s="925"/>
      <c r="JMC21" s="925"/>
      <c r="JMD21" s="925"/>
      <c r="JME21" s="925"/>
      <c r="JMF21" s="925"/>
      <c r="JMG21" s="924"/>
      <c r="JMH21" s="925"/>
      <c r="JMI21" s="925"/>
      <c r="JMJ21" s="925"/>
      <c r="JMK21" s="925"/>
      <c r="JML21" s="925"/>
      <c r="JMM21" s="925"/>
      <c r="JMN21" s="925"/>
      <c r="JMO21" s="925"/>
      <c r="JMP21" s="925"/>
      <c r="JMQ21" s="925"/>
      <c r="JMR21" s="925"/>
      <c r="JMS21" s="925"/>
      <c r="JMT21" s="925"/>
      <c r="JMU21" s="925"/>
      <c r="JMV21" s="925"/>
      <c r="JMW21" s="924"/>
      <c r="JMX21" s="925"/>
      <c r="JMY21" s="925"/>
      <c r="JMZ21" s="925"/>
      <c r="JNA21" s="925"/>
      <c r="JNB21" s="925"/>
      <c r="JNC21" s="925"/>
      <c r="JND21" s="925"/>
      <c r="JNE21" s="925"/>
      <c r="JNF21" s="925"/>
      <c r="JNG21" s="925"/>
      <c r="JNH21" s="925"/>
      <c r="JNI21" s="925"/>
      <c r="JNJ21" s="925"/>
      <c r="JNK21" s="925"/>
      <c r="JNL21" s="925"/>
      <c r="JNM21" s="924"/>
      <c r="JNN21" s="925"/>
      <c r="JNO21" s="925"/>
      <c r="JNP21" s="925"/>
      <c r="JNQ21" s="925"/>
      <c r="JNR21" s="925"/>
      <c r="JNS21" s="925"/>
      <c r="JNT21" s="925"/>
      <c r="JNU21" s="925"/>
      <c r="JNV21" s="925"/>
      <c r="JNW21" s="925"/>
      <c r="JNX21" s="925"/>
      <c r="JNY21" s="925"/>
      <c r="JNZ21" s="925"/>
      <c r="JOA21" s="925"/>
      <c r="JOB21" s="925"/>
      <c r="JOC21" s="924"/>
      <c r="JOD21" s="925"/>
      <c r="JOE21" s="925"/>
      <c r="JOF21" s="925"/>
      <c r="JOG21" s="925"/>
      <c r="JOH21" s="925"/>
      <c r="JOI21" s="925"/>
      <c r="JOJ21" s="925"/>
      <c r="JOK21" s="925"/>
      <c r="JOL21" s="925"/>
      <c r="JOM21" s="925"/>
      <c r="JON21" s="925"/>
      <c r="JOO21" s="925"/>
      <c r="JOP21" s="925"/>
      <c r="JOQ21" s="925"/>
      <c r="JOR21" s="925"/>
      <c r="JOS21" s="924"/>
      <c r="JOT21" s="925"/>
      <c r="JOU21" s="925"/>
      <c r="JOV21" s="925"/>
      <c r="JOW21" s="925"/>
      <c r="JOX21" s="925"/>
      <c r="JOY21" s="925"/>
      <c r="JOZ21" s="925"/>
      <c r="JPA21" s="925"/>
      <c r="JPB21" s="925"/>
      <c r="JPC21" s="925"/>
      <c r="JPD21" s="925"/>
      <c r="JPE21" s="925"/>
      <c r="JPF21" s="925"/>
      <c r="JPG21" s="925"/>
      <c r="JPH21" s="925"/>
      <c r="JPI21" s="924"/>
      <c r="JPJ21" s="925"/>
      <c r="JPK21" s="925"/>
      <c r="JPL21" s="925"/>
      <c r="JPM21" s="925"/>
      <c r="JPN21" s="925"/>
      <c r="JPO21" s="925"/>
      <c r="JPP21" s="925"/>
      <c r="JPQ21" s="925"/>
      <c r="JPR21" s="925"/>
      <c r="JPS21" s="925"/>
      <c r="JPT21" s="925"/>
      <c r="JPU21" s="925"/>
      <c r="JPV21" s="925"/>
      <c r="JPW21" s="925"/>
      <c r="JPX21" s="925"/>
      <c r="JPY21" s="924"/>
      <c r="JPZ21" s="925"/>
      <c r="JQA21" s="925"/>
      <c r="JQB21" s="925"/>
      <c r="JQC21" s="925"/>
      <c r="JQD21" s="925"/>
      <c r="JQE21" s="925"/>
      <c r="JQF21" s="925"/>
      <c r="JQG21" s="925"/>
      <c r="JQH21" s="925"/>
      <c r="JQI21" s="925"/>
      <c r="JQJ21" s="925"/>
      <c r="JQK21" s="925"/>
      <c r="JQL21" s="925"/>
      <c r="JQM21" s="925"/>
      <c r="JQN21" s="925"/>
      <c r="JQO21" s="924"/>
      <c r="JQP21" s="925"/>
      <c r="JQQ21" s="925"/>
      <c r="JQR21" s="925"/>
      <c r="JQS21" s="925"/>
      <c r="JQT21" s="925"/>
      <c r="JQU21" s="925"/>
      <c r="JQV21" s="925"/>
      <c r="JQW21" s="925"/>
      <c r="JQX21" s="925"/>
      <c r="JQY21" s="925"/>
      <c r="JQZ21" s="925"/>
      <c r="JRA21" s="925"/>
      <c r="JRB21" s="925"/>
      <c r="JRC21" s="925"/>
      <c r="JRD21" s="925"/>
      <c r="JRE21" s="924"/>
      <c r="JRF21" s="925"/>
      <c r="JRG21" s="925"/>
      <c r="JRH21" s="925"/>
      <c r="JRI21" s="925"/>
      <c r="JRJ21" s="925"/>
      <c r="JRK21" s="925"/>
      <c r="JRL21" s="925"/>
      <c r="JRM21" s="925"/>
      <c r="JRN21" s="925"/>
      <c r="JRO21" s="925"/>
      <c r="JRP21" s="925"/>
      <c r="JRQ21" s="925"/>
      <c r="JRR21" s="925"/>
      <c r="JRS21" s="925"/>
      <c r="JRT21" s="925"/>
      <c r="JRU21" s="924"/>
      <c r="JRV21" s="925"/>
      <c r="JRW21" s="925"/>
      <c r="JRX21" s="925"/>
      <c r="JRY21" s="925"/>
      <c r="JRZ21" s="925"/>
      <c r="JSA21" s="925"/>
      <c r="JSB21" s="925"/>
      <c r="JSC21" s="925"/>
      <c r="JSD21" s="925"/>
      <c r="JSE21" s="925"/>
      <c r="JSF21" s="925"/>
      <c r="JSG21" s="925"/>
      <c r="JSH21" s="925"/>
      <c r="JSI21" s="925"/>
      <c r="JSJ21" s="925"/>
      <c r="JSK21" s="924"/>
      <c r="JSL21" s="925"/>
      <c r="JSM21" s="925"/>
      <c r="JSN21" s="925"/>
      <c r="JSO21" s="925"/>
      <c r="JSP21" s="925"/>
      <c r="JSQ21" s="925"/>
      <c r="JSR21" s="925"/>
      <c r="JSS21" s="925"/>
      <c r="JST21" s="925"/>
      <c r="JSU21" s="925"/>
      <c r="JSV21" s="925"/>
      <c r="JSW21" s="925"/>
      <c r="JSX21" s="925"/>
      <c r="JSY21" s="925"/>
      <c r="JSZ21" s="925"/>
      <c r="JTA21" s="924"/>
      <c r="JTB21" s="925"/>
      <c r="JTC21" s="925"/>
      <c r="JTD21" s="925"/>
      <c r="JTE21" s="925"/>
      <c r="JTF21" s="925"/>
      <c r="JTG21" s="925"/>
      <c r="JTH21" s="925"/>
      <c r="JTI21" s="925"/>
      <c r="JTJ21" s="925"/>
      <c r="JTK21" s="925"/>
      <c r="JTL21" s="925"/>
      <c r="JTM21" s="925"/>
      <c r="JTN21" s="925"/>
      <c r="JTO21" s="925"/>
      <c r="JTP21" s="925"/>
      <c r="JTQ21" s="924"/>
      <c r="JTR21" s="925"/>
      <c r="JTS21" s="925"/>
      <c r="JTT21" s="925"/>
      <c r="JTU21" s="925"/>
      <c r="JTV21" s="925"/>
      <c r="JTW21" s="925"/>
      <c r="JTX21" s="925"/>
      <c r="JTY21" s="925"/>
      <c r="JTZ21" s="925"/>
      <c r="JUA21" s="925"/>
      <c r="JUB21" s="925"/>
      <c r="JUC21" s="925"/>
      <c r="JUD21" s="925"/>
      <c r="JUE21" s="925"/>
      <c r="JUF21" s="925"/>
      <c r="JUG21" s="924"/>
      <c r="JUH21" s="925"/>
      <c r="JUI21" s="925"/>
      <c r="JUJ21" s="925"/>
      <c r="JUK21" s="925"/>
      <c r="JUL21" s="925"/>
      <c r="JUM21" s="925"/>
      <c r="JUN21" s="925"/>
      <c r="JUO21" s="925"/>
      <c r="JUP21" s="925"/>
      <c r="JUQ21" s="925"/>
      <c r="JUR21" s="925"/>
      <c r="JUS21" s="925"/>
      <c r="JUT21" s="925"/>
      <c r="JUU21" s="925"/>
      <c r="JUV21" s="925"/>
      <c r="JUW21" s="924"/>
      <c r="JUX21" s="925"/>
      <c r="JUY21" s="925"/>
      <c r="JUZ21" s="925"/>
      <c r="JVA21" s="925"/>
      <c r="JVB21" s="925"/>
      <c r="JVC21" s="925"/>
      <c r="JVD21" s="925"/>
      <c r="JVE21" s="925"/>
      <c r="JVF21" s="925"/>
      <c r="JVG21" s="925"/>
      <c r="JVH21" s="925"/>
      <c r="JVI21" s="925"/>
      <c r="JVJ21" s="925"/>
      <c r="JVK21" s="925"/>
      <c r="JVL21" s="925"/>
      <c r="JVM21" s="924"/>
      <c r="JVN21" s="925"/>
      <c r="JVO21" s="925"/>
      <c r="JVP21" s="925"/>
      <c r="JVQ21" s="925"/>
      <c r="JVR21" s="925"/>
      <c r="JVS21" s="925"/>
      <c r="JVT21" s="925"/>
      <c r="JVU21" s="925"/>
      <c r="JVV21" s="925"/>
      <c r="JVW21" s="925"/>
      <c r="JVX21" s="925"/>
      <c r="JVY21" s="925"/>
      <c r="JVZ21" s="925"/>
      <c r="JWA21" s="925"/>
      <c r="JWB21" s="925"/>
      <c r="JWC21" s="924"/>
      <c r="JWD21" s="925"/>
      <c r="JWE21" s="925"/>
      <c r="JWF21" s="925"/>
      <c r="JWG21" s="925"/>
      <c r="JWH21" s="925"/>
      <c r="JWI21" s="925"/>
      <c r="JWJ21" s="925"/>
      <c r="JWK21" s="925"/>
      <c r="JWL21" s="925"/>
      <c r="JWM21" s="925"/>
      <c r="JWN21" s="925"/>
      <c r="JWO21" s="925"/>
      <c r="JWP21" s="925"/>
      <c r="JWQ21" s="925"/>
      <c r="JWR21" s="925"/>
      <c r="JWS21" s="924"/>
      <c r="JWT21" s="925"/>
      <c r="JWU21" s="925"/>
      <c r="JWV21" s="925"/>
      <c r="JWW21" s="925"/>
      <c r="JWX21" s="925"/>
      <c r="JWY21" s="925"/>
      <c r="JWZ21" s="925"/>
      <c r="JXA21" s="925"/>
      <c r="JXB21" s="925"/>
      <c r="JXC21" s="925"/>
      <c r="JXD21" s="925"/>
      <c r="JXE21" s="925"/>
      <c r="JXF21" s="925"/>
      <c r="JXG21" s="925"/>
      <c r="JXH21" s="925"/>
      <c r="JXI21" s="924"/>
      <c r="JXJ21" s="925"/>
      <c r="JXK21" s="925"/>
      <c r="JXL21" s="925"/>
      <c r="JXM21" s="925"/>
      <c r="JXN21" s="925"/>
      <c r="JXO21" s="925"/>
      <c r="JXP21" s="925"/>
      <c r="JXQ21" s="925"/>
      <c r="JXR21" s="925"/>
      <c r="JXS21" s="925"/>
      <c r="JXT21" s="925"/>
      <c r="JXU21" s="925"/>
      <c r="JXV21" s="925"/>
      <c r="JXW21" s="925"/>
      <c r="JXX21" s="925"/>
      <c r="JXY21" s="924"/>
      <c r="JXZ21" s="925"/>
      <c r="JYA21" s="925"/>
      <c r="JYB21" s="925"/>
      <c r="JYC21" s="925"/>
      <c r="JYD21" s="925"/>
      <c r="JYE21" s="925"/>
      <c r="JYF21" s="925"/>
      <c r="JYG21" s="925"/>
      <c r="JYH21" s="925"/>
      <c r="JYI21" s="925"/>
      <c r="JYJ21" s="925"/>
      <c r="JYK21" s="925"/>
      <c r="JYL21" s="925"/>
      <c r="JYM21" s="925"/>
      <c r="JYN21" s="925"/>
      <c r="JYO21" s="924"/>
      <c r="JYP21" s="925"/>
      <c r="JYQ21" s="925"/>
      <c r="JYR21" s="925"/>
      <c r="JYS21" s="925"/>
      <c r="JYT21" s="925"/>
      <c r="JYU21" s="925"/>
      <c r="JYV21" s="925"/>
      <c r="JYW21" s="925"/>
      <c r="JYX21" s="925"/>
      <c r="JYY21" s="925"/>
      <c r="JYZ21" s="925"/>
      <c r="JZA21" s="925"/>
      <c r="JZB21" s="925"/>
      <c r="JZC21" s="925"/>
      <c r="JZD21" s="925"/>
      <c r="JZE21" s="924"/>
      <c r="JZF21" s="925"/>
      <c r="JZG21" s="925"/>
      <c r="JZH21" s="925"/>
      <c r="JZI21" s="925"/>
      <c r="JZJ21" s="925"/>
      <c r="JZK21" s="925"/>
      <c r="JZL21" s="925"/>
      <c r="JZM21" s="925"/>
      <c r="JZN21" s="925"/>
      <c r="JZO21" s="925"/>
      <c r="JZP21" s="925"/>
      <c r="JZQ21" s="925"/>
      <c r="JZR21" s="925"/>
      <c r="JZS21" s="925"/>
      <c r="JZT21" s="925"/>
      <c r="JZU21" s="924"/>
      <c r="JZV21" s="925"/>
      <c r="JZW21" s="925"/>
      <c r="JZX21" s="925"/>
      <c r="JZY21" s="925"/>
      <c r="JZZ21" s="925"/>
      <c r="KAA21" s="925"/>
      <c r="KAB21" s="925"/>
      <c r="KAC21" s="925"/>
      <c r="KAD21" s="925"/>
      <c r="KAE21" s="925"/>
      <c r="KAF21" s="925"/>
      <c r="KAG21" s="925"/>
      <c r="KAH21" s="925"/>
      <c r="KAI21" s="925"/>
      <c r="KAJ21" s="925"/>
      <c r="KAK21" s="924"/>
      <c r="KAL21" s="925"/>
      <c r="KAM21" s="925"/>
      <c r="KAN21" s="925"/>
      <c r="KAO21" s="925"/>
      <c r="KAP21" s="925"/>
      <c r="KAQ21" s="925"/>
      <c r="KAR21" s="925"/>
      <c r="KAS21" s="925"/>
      <c r="KAT21" s="925"/>
      <c r="KAU21" s="925"/>
      <c r="KAV21" s="925"/>
      <c r="KAW21" s="925"/>
      <c r="KAX21" s="925"/>
      <c r="KAY21" s="925"/>
      <c r="KAZ21" s="925"/>
      <c r="KBA21" s="924"/>
      <c r="KBB21" s="925"/>
      <c r="KBC21" s="925"/>
      <c r="KBD21" s="925"/>
      <c r="KBE21" s="925"/>
      <c r="KBF21" s="925"/>
      <c r="KBG21" s="925"/>
      <c r="KBH21" s="925"/>
      <c r="KBI21" s="925"/>
      <c r="KBJ21" s="925"/>
      <c r="KBK21" s="925"/>
      <c r="KBL21" s="925"/>
      <c r="KBM21" s="925"/>
      <c r="KBN21" s="925"/>
      <c r="KBO21" s="925"/>
      <c r="KBP21" s="925"/>
      <c r="KBQ21" s="924"/>
      <c r="KBR21" s="925"/>
      <c r="KBS21" s="925"/>
      <c r="KBT21" s="925"/>
      <c r="KBU21" s="925"/>
      <c r="KBV21" s="925"/>
      <c r="KBW21" s="925"/>
      <c r="KBX21" s="925"/>
      <c r="KBY21" s="925"/>
      <c r="KBZ21" s="925"/>
      <c r="KCA21" s="925"/>
      <c r="KCB21" s="925"/>
      <c r="KCC21" s="925"/>
      <c r="KCD21" s="925"/>
      <c r="KCE21" s="925"/>
      <c r="KCF21" s="925"/>
      <c r="KCG21" s="924"/>
      <c r="KCH21" s="925"/>
      <c r="KCI21" s="925"/>
      <c r="KCJ21" s="925"/>
      <c r="KCK21" s="925"/>
      <c r="KCL21" s="925"/>
      <c r="KCM21" s="925"/>
      <c r="KCN21" s="925"/>
      <c r="KCO21" s="925"/>
      <c r="KCP21" s="925"/>
      <c r="KCQ21" s="925"/>
      <c r="KCR21" s="925"/>
      <c r="KCS21" s="925"/>
      <c r="KCT21" s="925"/>
      <c r="KCU21" s="925"/>
      <c r="KCV21" s="925"/>
      <c r="KCW21" s="924"/>
      <c r="KCX21" s="925"/>
      <c r="KCY21" s="925"/>
      <c r="KCZ21" s="925"/>
      <c r="KDA21" s="925"/>
      <c r="KDB21" s="925"/>
      <c r="KDC21" s="925"/>
      <c r="KDD21" s="925"/>
      <c r="KDE21" s="925"/>
      <c r="KDF21" s="925"/>
      <c r="KDG21" s="925"/>
      <c r="KDH21" s="925"/>
      <c r="KDI21" s="925"/>
      <c r="KDJ21" s="925"/>
      <c r="KDK21" s="925"/>
      <c r="KDL21" s="925"/>
      <c r="KDM21" s="924"/>
      <c r="KDN21" s="925"/>
      <c r="KDO21" s="925"/>
      <c r="KDP21" s="925"/>
      <c r="KDQ21" s="925"/>
      <c r="KDR21" s="925"/>
      <c r="KDS21" s="925"/>
      <c r="KDT21" s="925"/>
      <c r="KDU21" s="925"/>
      <c r="KDV21" s="925"/>
      <c r="KDW21" s="925"/>
      <c r="KDX21" s="925"/>
      <c r="KDY21" s="925"/>
      <c r="KDZ21" s="925"/>
      <c r="KEA21" s="925"/>
      <c r="KEB21" s="925"/>
      <c r="KEC21" s="924"/>
      <c r="KED21" s="925"/>
      <c r="KEE21" s="925"/>
      <c r="KEF21" s="925"/>
      <c r="KEG21" s="925"/>
      <c r="KEH21" s="925"/>
      <c r="KEI21" s="925"/>
      <c r="KEJ21" s="925"/>
      <c r="KEK21" s="925"/>
      <c r="KEL21" s="925"/>
      <c r="KEM21" s="925"/>
      <c r="KEN21" s="925"/>
      <c r="KEO21" s="925"/>
      <c r="KEP21" s="925"/>
      <c r="KEQ21" s="925"/>
      <c r="KER21" s="925"/>
      <c r="KES21" s="924"/>
      <c r="KET21" s="925"/>
      <c r="KEU21" s="925"/>
      <c r="KEV21" s="925"/>
      <c r="KEW21" s="925"/>
      <c r="KEX21" s="925"/>
      <c r="KEY21" s="925"/>
      <c r="KEZ21" s="925"/>
      <c r="KFA21" s="925"/>
      <c r="KFB21" s="925"/>
      <c r="KFC21" s="925"/>
      <c r="KFD21" s="925"/>
      <c r="KFE21" s="925"/>
      <c r="KFF21" s="925"/>
      <c r="KFG21" s="925"/>
      <c r="KFH21" s="925"/>
      <c r="KFI21" s="924"/>
      <c r="KFJ21" s="925"/>
      <c r="KFK21" s="925"/>
      <c r="KFL21" s="925"/>
      <c r="KFM21" s="925"/>
      <c r="KFN21" s="925"/>
      <c r="KFO21" s="925"/>
      <c r="KFP21" s="925"/>
      <c r="KFQ21" s="925"/>
      <c r="KFR21" s="925"/>
      <c r="KFS21" s="925"/>
      <c r="KFT21" s="925"/>
      <c r="KFU21" s="925"/>
      <c r="KFV21" s="925"/>
      <c r="KFW21" s="925"/>
      <c r="KFX21" s="925"/>
      <c r="KFY21" s="924"/>
      <c r="KFZ21" s="925"/>
      <c r="KGA21" s="925"/>
      <c r="KGB21" s="925"/>
      <c r="KGC21" s="925"/>
      <c r="KGD21" s="925"/>
      <c r="KGE21" s="925"/>
      <c r="KGF21" s="925"/>
      <c r="KGG21" s="925"/>
      <c r="KGH21" s="925"/>
      <c r="KGI21" s="925"/>
      <c r="KGJ21" s="925"/>
      <c r="KGK21" s="925"/>
      <c r="KGL21" s="925"/>
      <c r="KGM21" s="925"/>
      <c r="KGN21" s="925"/>
      <c r="KGO21" s="924"/>
      <c r="KGP21" s="925"/>
      <c r="KGQ21" s="925"/>
      <c r="KGR21" s="925"/>
      <c r="KGS21" s="925"/>
      <c r="KGT21" s="925"/>
      <c r="KGU21" s="925"/>
      <c r="KGV21" s="925"/>
      <c r="KGW21" s="925"/>
      <c r="KGX21" s="925"/>
      <c r="KGY21" s="925"/>
      <c r="KGZ21" s="925"/>
      <c r="KHA21" s="925"/>
      <c r="KHB21" s="925"/>
      <c r="KHC21" s="925"/>
      <c r="KHD21" s="925"/>
      <c r="KHE21" s="924"/>
      <c r="KHF21" s="925"/>
      <c r="KHG21" s="925"/>
      <c r="KHH21" s="925"/>
      <c r="KHI21" s="925"/>
      <c r="KHJ21" s="925"/>
      <c r="KHK21" s="925"/>
      <c r="KHL21" s="925"/>
      <c r="KHM21" s="925"/>
      <c r="KHN21" s="925"/>
      <c r="KHO21" s="925"/>
      <c r="KHP21" s="925"/>
      <c r="KHQ21" s="925"/>
      <c r="KHR21" s="925"/>
      <c r="KHS21" s="925"/>
      <c r="KHT21" s="925"/>
      <c r="KHU21" s="924"/>
      <c r="KHV21" s="925"/>
      <c r="KHW21" s="925"/>
      <c r="KHX21" s="925"/>
      <c r="KHY21" s="925"/>
      <c r="KHZ21" s="925"/>
      <c r="KIA21" s="925"/>
      <c r="KIB21" s="925"/>
      <c r="KIC21" s="925"/>
      <c r="KID21" s="925"/>
      <c r="KIE21" s="925"/>
      <c r="KIF21" s="925"/>
      <c r="KIG21" s="925"/>
      <c r="KIH21" s="925"/>
      <c r="KII21" s="925"/>
      <c r="KIJ21" s="925"/>
      <c r="KIK21" s="924"/>
      <c r="KIL21" s="925"/>
      <c r="KIM21" s="925"/>
      <c r="KIN21" s="925"/>
      <c r="KIO21" s="925"/>
      <c r="KIP21" s="925"/>
      <c r="KIQ21" s="925"/>
      <c r="KIR21" s="925"/>
      <c r="KIS21" s="925"/>
      <c r="KIT21" s="925"/>
      <c r="KIU21" s="925"/>
      <c r="KIV21" s="925"/>
      <c r="KIW21" s="925"/>
      <c r="KIX21" s="925"/>
      <c r="KIY21" s="925"/>
      <c r="KIZ21" s="925"/>
      <c r="KJA21" s="924"/>
      <c r="KJB21" s="925"/>
      <c r="KJC21" s="925"/>
      <c r="KJD21" s="925"/>
      <c r="KJE21" s="925"/>
      <c r="KJF21" s="925"/>
      <c r="KJG21" s="925"/>
      <c r="KJH21" s="925"/>
      <c r="KJI21" s="925"/>
      <c r="KJJ21" s="925"/>
      <c r="KJK21" s="925"/>
      <c r="KJL21" s="925"/>
      <c r="KJM21" s="925"/>
      <c r="KJN21" s="925"/>
      <c r="KJO21" s="925"/>
      <c r="KJP21" s="925"/>
      <c r="KJQ21" s="924"/>
      <c r="KJR21" s="925"/>
      <c r="KJS21" s="925"/>
      <c r="KJT21" s="925"/>
      <c r="KJU21" s="925"/>
      <c r="KJV21" s="925"/>
      <c r="KJW21" s="925"/>
      <c r="KJX21" s="925"/>
      <c r="KJY21" s="925"/>
      <c r="KJZ21" s="925"/>
      <c r="KKA21" s="925"/>
      <c r="KKB21" s="925"/>
      <c r="KKC21" s="925"/>
      <c r="KKD21" s="925"/>
      <c r="KKE21" s="925"/>
      <c r="KKF21" s="925"/>
      <c r="KKG21" s="924"/>
      <c r="KKH21" s="925"/>
      <c r="KKI21" s="925"/>
      <c r="KKJ21" s="925"/>
      <c r="KKK21" s="925"/>
      <c r="KKL21" s="925"/>
      <c r="KKM21" s="925"/>
      <c r="KKN21" s="925"/>
      <c r="KKO21" s="925"/>
      <c r="KKP21" s="925"/>
      <c r="KKQ21" s="925"/>
      <c r="KKR21" s="925"/>
      <c r="KKS21" s="925"/>
      <c r="KKT21" s="925"/>
      <c r="KKU21" s="925"/>
      <c r="KKV21" s="925"/>
      <c r="KKW21" s="924"/>
      <c r="KKX21" s="925"/>
      <c r="KKY21" s="925"/>
      <c r="KKZ21" s="925"/>
      <c r="KLA21" s="925"/>
      <c r="KLB21" s="925"/>
      <c r="KLC21" s="925"/>
      <c r="KLD21" s="925"/>
      <c r="KLE21" s="925"/>
      <c r="KLF21" s="925"/>
      <c r="KLG21" s="925"/>
      <c r="KLH21" s="925"/>
      <c r="KLI21" s="925"/>
      <c r="KLJ21" s="925"/>
      <c r="KLK21" s="925"/>
      <c r="KLL21" s="925"/>
      <c r="KLM21" s="924"/>
      <c r="KLN21" s="925"/>
      <c r="KLO21" s="925"/>
      <c r="KLP21" s="925"/>
      <c r="KLQ21" s="925"/>
      <c r="KLR21" s="925"/>
      <c r="KLS21" s="925"/>
      <c r="KLT21" s="925"/>
      <c r="KLU21" s="925"/>
      <c r="KLV21" s="925"/>
      <c r="KLW21" s="925"/>
      <c r="KLX21" s="925"/>
      <c r="KLY21" s="925"/>
      <c r="KLZ21" s="925"/>
      <c r="KMA21" s="925"/>
      <c r="KMB21" s="925"/>
      <c r="KMC21" s="924"/>
      <c r="KMD21" s="925"/>
      <c r="KME21" s="925"/>
      <c r="KMF21" s="925"/>
      <c r="KMG21" s="925"/>
      <c r="KMH21" s="925"/>
      <c r="KMI21" s="925"/>
      <c r="KMJ21" s="925"/>
      <c r="KMK21" s="925"/>
      <c r="KML21" s="925"/>
      <c r="KMM21" s="925"/>
      <c r="KMN21" s="925"/>
      <c r="KMO21" s="925"/>
      <c r="KMP21" s="925"/>
      <c r="KMQ21" s="925"/>
      <c r="KMR21" s="925"/>
      <c r="KMS21" s="924"/>
      <c r="KMT21" s="925"/>
      <c r="KMU21" s="925"/>
      <c r="KMV21" s="925"/>
      <c r="KMW21" s="925"/>
      <c r="KMX21" s="925"/>
      <c r="KMY21" s="925"/>
      <c r="KMZ21" s="925"/>
      <c r="KNA21" s="925"/>
      <c r="KNB21" s="925"/>
      <c r="KNC21" s="925"/>
      <c r="KND21" s="925"/>
      <c r="KNE21" s="925"/>
      <c r="KNF21" s="925"/>
      <c r="KNG21" s="925"/>
      <c r="KNH21" s="925"/>
      <c r="KNI21" s="924"/>
      <c r="KNJ21" s="925"/>
      <c r="KNK21" s="925"/>
      <c r="KNL21" s="925"/>
      <c r="KNM21" s="925"/>
      <c r="KNN21" s="925"/>
      <c r="KNO21" s="925"/>
      <c r="KNP21" s="925"/>
      <c r="KNQ21" s="925"/>
      <c r="KNR21" s="925"/>
      <c r="KNS21" s="925"/>
      <c r="KNT21" s="925"/>
      <c r="KNU21" s="925"/>
      <c r="KNV21" s="925"/>
      <c r="KNW21" s="925"/>
      <c r="KNX21" s="925"/>
      <c r="KNY21" s="924"/>
      <c r="KNZ21" s="925"/>
      <c r="KOA21" s="925"/>
      <c r="KOB21" s="925"/>
      <c r="KOC21" s="925"/>
      <c r="KOD21" s="925"/>
      <c r="KOE21" s="925"/>
      <c r="KOF21" s="925"/>
      <c r="KOG21" s="925"/>
      <c r="KOH21" s="925"/>
      <c r="KOI21" s="925"/>
      <c r="KOJ21" s="925"/>
      <c r="KOK21" s="925"/>
      <c r="KOL21" s="925"/>
      <c r="KOM21" s="925"/>
      <c r="KON21" s="925"/>
      <c r="KOO21" s="924"/>
      <c r="KOP21" s="925"/>
      <c r="KOQ21" s="925"/>
      <c r="KOR21" s="925"/>
      <c r="KOS21" s="925"/>
      <c r="KOT21" s="925"/>
      <c r="KOU21" s="925"/>
      <c r="KOV21" s="925"/>
      <c r="KOW21" s="925"/>
      <c r="KOX21" s="925"/>
      <c r="KOY21" s="925"/>
      <c r="KOZ21" s="925"/>
      <c r="KPA21" s="925"/>
      <c r="KPB21" s="925"/>
      <c r="KPC21" s="925"/>
      <c r="KPD21" s="925"/>
      <c r="KPE21" s="924"/>
      <c r="KPF21" s="925"/>
      <c r="KPG21" s="925"/>
      <c r="KPH21" s="925"/>
      <c r="KPI21" s="925"/>
      <c r="KPJ21" s="925"/>
      <c r="KPK21" s="925"/>
      <c r="KPL21" s="925"/>
      <c r="KPM21" s="925"/>
      <c r="KPN21" s="925"/>
      <c r="KPO21" s="925"/>
      <c r="KPP21" s="925"/>
      <c r="KPQ21" s="925"/>
      <c r="KPR21" s="925"/>
      <c r="KPS21" s="925"/>
      <c r="KPT21" s="925"/>
      <c r="KPU21" s="924"/>
      <c r="KPV21" s="925"/>
      <c r="KPW21" s="925"/>
      <c r="KPX21" s="925"/>
      <c r="KPY21" s="925"/>
      <c r="KPZ21" s="925"/>
      <c r="KQA21" s="925"/>
      <c r="KQB21" s="925"/>
      <c r="KQC21" s="925"/>
      <c r="KQD21" s="925"/>
      <c r="KQE21" s="925"/>
      <c r="KQF21" s="925"/>
      <c r="KQG21" s="925"/>
      <c r="KQH21" s="925"/>
      <c r="KQI21" s="925"/>
      <c r="KQJ21" s="925"/>
      <c r="KQK21" s="924"/>
      <c r="KQL21" s="925"/>
      <c r="KQM21" s="925"/>
      <c r="KQN21" s="925"/>
      <c r="KQO21" s="925"/>
      <c r="KQP21" s="925"/>
      <c r="KQQ21" s="925"/>
      <c r="KQR21" s="925"/>
      <c r="KQS21" s="925"/>
      <c r="KQT21" s="925"/>
      <c r="KQU21" s="925"/>
      <c r="KQV21" s="925"/>
      <c r="KQW21" s="925"/>
      <c r="KQX21" s="925"/>
      <c r="KQY21" s="925"/>
      <c r="KQZ21" s="925"/>
      <c r="KRA21" s="924"/>
      <c r="KRB21" s="925"/>
      <c r="KRC21" s="925"/>
      <c r="KRD21" s="925"/>
      <c r="KRE21" s="925"/>
      <c r="KRF21" s="925"/>
      <c r="KRG21" s="925"/>
      <c r="KRH21" s="925"/>
      <c r="KRI21" s="925"/>
      <c r="KRJ21" s="925"/>
      <c r="KRK21" s="925"/>
      <c r="KRL21" s="925"/>
      <c r="KRM21" s="925"/>
      <c r="KRN21" s="925"/>
      <c r="KRO21" s="925"/>
      <c r="KRP21" s="925"/>
      <c r="KRQ21" s="924"/>
      <c r="KRR21" s="925"/>
      <c r="KRS21" s="925"/>
      <c r="KRT21" s="925"/>
      <c r="KRU21" s="925"/>
      <c r="KRV21" s="925"/>
      <c r="KRW21" s="925"/>
      <c r="KRX21" s="925"/>
      <c r="KRY21" s="925"/>
      <c r="KRZ21" s="925"/>
      <c r="KSA21" s="925"/>
      <c r="KSB21" s="925"/>
      <c r="KSC21" s="925"/>
      <c r="KSD21" s="925"/>
      <c r="KSE21" s="925"/>
      <c r="KSF21" s="925"/>
      <c r="KSG21" s="924"/>
      <c r="KSH21" s="925"/>
      <c r="KSI21" s="925"/>
      <c r="KSJ21" s="925"/>
      <c r="KSK21" s="925"/>
      <c r="KSL21" s="925"/>
      <c r="KSM21" s="925"/>
      <c r="KSN21" s="925"/>
      <c r="KSO21" s="925"/>
      <c r="KSP21" s="925"/>
      <c r="KSQ21" s="925"/>
      <c r="KSR21" s="925"/>
      <c r="KSS21" s="925"/>
      <c r="KST21" s="925"/>
      <c r="KSU21" s="925"/>
      <c r="KSV21" s="925"/>
      <c r="KSW21" s="924"/>
      <c r="KSX21" s="925"/>
      <c r="KSY21" s="925"/>
      <c r="KSZ21" s="925"/>
      <c r="KTA21" s="925"/>
      <c r="KTB21" s="925"/>
      <c r="KTC21" s="925"/>
      <c r="KTD21" s="925"/>
      <c r="KTE21" s="925"/>
      <c r="KTF21" s="925"/>
      <c r="KTG21" s="925"/>
      <c r="KTH21" s="925"/>
      <c r="KTI21" s="925"/>
      <c r="KTJ21" s="925"/>
      <c r="KTK21" s="925"/>
      <c r="KTL21" s="925"/>
      <c r="KTM21" s="924"/>
      <c r="KTN21" s="925"/>
      <c r="KTO21" s="925"/>
      <c r="KTP21" s="925"/>
      <c r="KTQ21" s="925"/>
      <c r="KTR21" s="925"/>
      <c r="KTS21" s="925"/>
      <c r="KTT21" s="925"/>
      <c r="KTU21" s="925"/>
      <c r="KTV21" s="925"/>
      <c r="KTW21" s="925"/>
      <c r="KTX21" s="925"/>
      <c r="KTY21" s="925"/>
      <c r="KTZ21" s="925"/>
      <c r="KUA21" s="925"/>
      <c r="KUB21" s="925"/>
      <c r="KUC21" s="924"/>
      <c r="KUD21" s="925"/>
      <c r="KUE21" s="925"/>
      <c r="KUF21" s="925"/>
      <c r="KUG21" s="925"/>
      <c r="KUH21" s="925"/>
      <c r="KUI21" s="925"/>
      <c r="KUJ21" s="925"/>
      <c r="KUK21" s="925"/>
      <c r="KUL21" s="925"/>
      <c r="KUM21" s="925"/>
      <c r="KUN21" s="925"/>
      <c r="KUO21" s="925"/>
      <c r="KUP21" s="925"/>
      <c r="KUQ21" s="925"/>
      <c r="KUR21" s="925"/>
      <c r="KUS21" s="924"/>
      <c r="KUT21" s="925"/>
      <c r="KUU21" s="925"/>
      <c r="KUV21" s="925"/>
      <c r="KUW21" s="925"/>
      <c r="KUX21" s="925"/>
      <c r="KUY21" s="925"/>
      <c r="KUZ21" s="925"/>
      <c r="KVA21" s="925"/>
      <c r="KVB21" s="925"/>
      <c r="KVC21" s="925"/>
      <c r="KVD21" s="925"/>
      <c r="KVE21" s="925"/>
      <c r="KVF21" s="925"/>
      <c r="KVG21" s="925"/>
      <c r="KVH21" s="925"/>
      <c r="KVI21" s="924"/>
      <c r="KVJ21" s="925"/>
      <c r="KVK21" s="925"/>
      <c r="KVL21" s="925"/>
      <c r="KVM21" s="925"/>
      <c r="KVN21" s="925"/>
      <c r="KVO21" s="925"/>
      <c r="KVP21" s="925"/>
      <c r="KVQ21" s="925"/>
      <c r="KVR21" s="925"/>
      <c r="KVS21" s="925"/>
      <c r="KVT21" s="925"/>
      <c r="KVU21" s="925"/>
      <c r="KVV21" s="925"/>
      <c r="KVW21" s="925"/>
      <c r="KVX21" s="925"/>
      <c r="KVY21" s="924"/>
      <c r="KVZ21" s="925"/>
      <c r="KWA21" s="925"/>
      <c r="KWB21" s="925"/>
      <c r="KWC21" s="925"/>
      <c r="KWD21" s="925"/>
      <c r="KWE21" s="925"/>
      <c r="KWF21" s="925"/>
      <c r="KWG21" s="925"/>
      <c r="KWH21" s="925"/>
      <c r="KWI21" s="925"/>
      <c r="KWJ21" s="925"/>
      <c r="KWK21" s="925"/>
      <c r="KWL21" s="925"/>
      <c r="KWM21" s="925"/>
      <c r="KWN21" s="925"/>
      <c r="KWO21" s="924"/>
      <c r="KWP21" s="925"/>
      <c r="KWQ21" s="925"/>
      <c r="KWR21" s="925"/>
      <c r="KWS21" s="925"/>
      <c r="KWT21" s="925"/>
      <c r="KWU21" s="925"/>
      <c r="KWV21" s="925"/>
      <c r="KWW21" s="925"/>
      <c r="KWX21" s="925"/>
      <c r="KWY21" s="925"/>
      <c r="KWZ21" s="925"/>
      <c r="KXA21" s="925"/>
      <c r="KXB21" s="925"/>
      <c r="KXC21" s="925"/>
      <c r="KXD21" s="925"/>
      <c r="KXE21" s="924"/>
      <c r="KXF21" s="925"/>
      <c r="KXG21" s="925"/>
      <c r="KXH21" s="925"/>
      <c r="KXI21" s="925"/>
      <c r="KXJ21" s="925"/>
      <c r="KXK21" s="925"/>
      <c r="KXL21" s="925"/>
      <c r="KXM21" s="925"/>
      <c r="KXN21" s="925"/>
      <c r="KXO21" s="925"/>
      <c r="KXP21" s="925"/>
      <c r="KXQ21" s="925"/>
      <c r="KXR21" s="925"/>
      <c r="KXS21" s="925"/>
      <c r="KXT21" s="925"/>
      <c r="KXU21" s="924"/>
      <c r="KXV21" s="925"/>
      <c r="KXW21" s="925"/>
      <c r="KXX21" s="925"/>
      <c r="KXY21" s="925"/>
      <c r="KXZ21" s="925"/>
      <c r="KYA21" s="925"/>
      <c r="KYB21" s="925"/>
      <c r="KYC21" s="925"/>
      <c r="KYD21" s="925"/>
      <c r="KYE21" s="925"/>
      <c r="KYF21" s="925"/>
      <c r="KYG21" s="925"/>
      <c r="KYH21" s="925"/>
      <c r="KYI21" s="925"/>
      <c r="KYJ21" s="925"/>
      <c r="KYK21" s="924"/>
      <c r="KYL21" s="925"/>
      <c r="KYM21" s="925"/>
      <c r="KYN21" s="925"/>
      <c r="KYO21" s="925"/>
      <c r="KYP21" s="925"/>
      <c r="KYQ21" s="925"/>
      <c r="KYR21" s="925"/>
      <c r="KYS21" s="925"/>
      <c r="KYT21" s="925"/>
      <c r="KYU21" s="925"/>
      <c r="KYV21" s="925"/>
      <c r="KYW21" s="925"/>
      <c r="KYX21" s="925"/>
      <c r="KYY21" s="925"/>
      <c r="KYZ21" s="925"/>
      <c r="KZA21" s="924"/>
      <c r="KZB21" s="925"/>
      <c r="KZC21" s="925"/>
      <c r="KZD21" s="925"/>
      <c r="KZE21" s="925"/>
      <c r="KZF21" s="925"/>
      <c r="KZG21" s="925"/>
      <c r="KZH21" s="925"/>
      <c r="KZI21" s="925"/>
      <c r="KZJ21" s="925"/>
      <c r="KZK21" s="925"/>
      <c r="KZL21" s="925"/>
      <c r="KZM21" s="925"/>
      <c r="KZN21" s="925"/>
      <c r="KZO21" s="925"/>
      <c r="KZP21" s="925"/>
      <c r="KZQ21" s="924"/>
      <c r="KZR21" s="925"/>
      <c r="KZS21" s="925"/>
      <c r="KZT21" s="925"/>
      <c r="KZU21" s="925"/>
      <c r="KZV21" s="925"/>
      <c r="KZW21" s="925"/>
      <c r="KZX21" s="925"/>
      <c r="KZY21" s="925"/>
      <c r="KZZ21" s="925"/>
      <c r="LAA21" s="925"/>
      <c r="LAB21" s="925"/>
      <c r="LAC21" s="925"/>
      <c r="LAD21" s="925"/>
      <c r="LAE21" s="925"/>
      <c r="LAF21" s="925"/>
      <c r="LAG21" s="924"/>
      <c r="LAH21" s="925"/>
      <c r="LAI21" s="925"/>
      <c r="LAJ21" s="925"/>
      <c r="LAK21" s="925"/>
      <c r="LAL21" s="925"/>
      <c r="LAM21" s="925"/>
      <c r="LAN21" s="925"/>
      <c r="LAO21" s="925"/>
      <c r="LAP21" s="925"/>
      <c r="LAQ21" s="925"/>
      <c r="LAR21" s="925"/>
      <c r="LAS21" s="925"/>
      <c r="LAT21" s="925"/>
      <c r="LAU21" s="925"/>
      <c r="LAV21" s="925"/>
      <c r="LAW21" s="924"/>
      <c r="LAX21" s="925"/>
      <c r="LAY21" s="925"/>
      <c r="LAZ21" s="925"/>
      <c r="LBA21" s="925"/>
      <c r="LBB21" s="925"/>
      <c r="LBC21" s="925"/>
      <c r="LBD21" s="925"/>
      <c r="LBE21" s="925"/>
      <c r="LBF21" s="925"/>
      <c r="LBG21" s="925"/>
      <c r="LBH21" s="925"/>
      <c r="LBI21" s="925"/>
      <c r="LBJ21" s="925"/>
      <c r="LBK21" s="925"/>
      <c r="LBL21" s="925"/>
      <c r="LBM21" s="924"/>
      <c r="LBN21" s="925"/>
      <c r="LBO21" s="925"/>
      <c r="LBP21" s="925"/>
      <c r="LBQ21" s="925"/>
      <c r="LBR21" s="925"/>
      <c r="LBS21" s="925"/>
      <c r="LBT21" s="925"/>
      <c r="LBU21" s="925"/>
      <c r="LBV21" s="925"/>
      <c r="LBW21" s="925"/>
      <c r="LBX21" s="925"/>
      <c r="LBY21" s="925"/>
      <c r="LBZ21" s="925"/>
      <c r="LCA21" s="925"/>
      <c r="LCB21" s="925"/>
      <c r="LCC21" s="924"/>
      <c r="LCD21" s="925"/>
      <c r="LCE21" s="925"/>
      <c r="LCF21" s="925"/>
      <c r="LCG21" s="925"/>
      <c r="LCH21" s="925"/>
      <c r="LCI21" s="925"/>
      <c r="LCJ21" s="925"/>
      <c r="LCK21" s="925"/>
      <c r="LCL21" s="925"/>
      <c r="LCM21" s="925"/>
      <c r="LCN21" s="925"/>
      <c r="LCO21" s="925"/>
      <c r="LCP21" s="925"/>
      <c r="LCQ21" s="925"/>
      <c r="LCR21" s="925"/>
      <c r="LCS21" s="924"/>
      <c r="LCT21" s="925"/>
      <c r="LCU21" s="925"/>
      <c r="LCV21" s="925"/>
      <c r="LCW21" s="925"/>
      <c r="LCX21" s="925"/>
      <c r="LCY21" s="925"/>
      <c r="LCZ21" s="925"/>
      <c r="LDA21" s="925"/>
      <c r="LDB21" s="925"/>
      <c r="LDC21" s="925"/>
      <c r="LDD21" s="925"/>
      <c r="LDE21" s="925"/>
      <c r="LDF21" s="925"/>
      <c r="LDG21" s="925"/>
      <c r="LDH21" s="925"/>
      <c r="LDI21" s="924"/>
      <c r="LDJ21" s="925"/>
      <c r="LDK21" s="925"/>
      <c r="LDL21" s="925"/>
      <c r="LDM21" s="925"/>
      <c r="LDN21" s="925"/>
      <c r="LDO21" s="925"/>
      <c r="LDP21" s="925"/>
      <c r="LDQ21" s="925"/>
      <c r="LDR21" s="925"/>
      <c r="LDS21" s="925"/>
      <c r="LDT21" s="925"/>
      <c r="LDU21" s="925"/>
      <c r="LDV21" s="925"/>
      <c r="LDW21" s="925"/>
      <c r="LDX21" s="925"/>
      <c r="LDY21" s="924"/>
      <c r="LDZ21" s="925"/>
      <c r="LEA21" s="925"/>
      <c r="LEB21" s="925"/>
      <c r="LEC21" s="925"/>
      <c r="LED21" s="925"/>
      <c r="LEE21" s="925"/>
      <c r="LEF21" s="925"/>
      <c r="LEG21" s="925"/>
      <c r="LEH21" s="925"/>
      <c r="LEI21" s="925"/>
      <c r="LEJ21" s="925"/>
      <c r="LEK21" s="925"/>
      <c r="LEL21" s="925"/>
      <c r="LEM21" s="925"/>
      <c r="LEN21" s="925"/>
      <c r="LEO21" s="924"/>
      <c r="LEP21" s="925"/>
      <c r="LEQ21" s="925"/>
      <c r="LER21" s="925"/>
      <c r="LES21" s="925"/>
      <c r="LET21" s="925"/>
      <c r="LEU21" s="925"/>
      <c r="LEV21" s="925"/>
      <c r="LEW21" s="925"/>
      <c r="LEX21" s="925"/>
      <c r="LEY21" s="925"/>
      <c r="LEZ21" s="925"/>
      <c r="LFA21" s="925"/>
      <c r="LFB21" s="925"/>
      <c r="LFC21" s="925"/>
      <c r="LFD21" s="925"/>
      <c r="LFE21" s="924"/>
      <c r="LFF21" s="925"/>
      <c r="LFG21" s="925"/>
      <c r="LFH21" s="925"/>
      <c r="LFI21" s="925"/>
      <c r="LFJ21" s="925"/>
      <c r="LFK21" s="925"/>
      <c r="LFL21" s="925"/>
      <c r="LFM21" s="925"/>
      <c r="LFN21" s="925"/>
      <c r="LFO21" s="925"/>
      <c r="LFP21" s="925"/>
      <c r="LFQ21" s="925"/>
      <c r="LFR21" s="925"/>
      <c r="LFS21" s="925"/>
      <c r="LFT21" s="925"/>
      <c r="LFU21" s="924"/>
      <c r="LFV21" s="925"/>
      <c r="LFW21" s="925"/>
      <c r="LFX21" s="925"/>
      <c r="LFY21" s="925"/>
      <c r="LFZ21" s="925"/>
      <c r="LGA21" s="925"/>
      <c r="LGB21" s="925"/>
      <c r="LGC21" s="925"/>
      <c r="LGD21" s="925"/>
      <c r="LGE21" s="925"/>
      <c r="LGF21" s="925"/>
      <c r="LGG21" s="925"/>
      <c r="LGH21" s="925"/>
      <c r="LGI21" s="925"/>
      <c r="LGJ21" s="925"/>
      <c r="LGK21" s="924"/>
      <c r="LGL21" s="925"/>
      <c r="LGM21" s="925"/>
      <c r="LGN21" s="925"/>
      <c r="LGO21" s="925"/>
      <c r="LGP21" s="925"/>
      <c r="LGQ21" s="925"/>
      <c r="LGR21" s="925"/>
      <c r="LGS21" s="925"/>
      <c r="LGT21" s="925"/>
      <c r="LGU21" s="925"/>
      <c r="LGV21" s="925"/>
      <c r="LGW21" s="925"/>
      <c r="LGX21" s="925"/>
      <c r="LGY21" s="925"/>
      <c r="LGZ21" s="925"/>
      <c r="LHA21" s="924"/>
      <c r="LHB21" s="925"/>
      <c r="LHC21" s="925"/>
      <c r="LHD21" s="925"/>
      <c r="LHE21" s="925"/>
      <c r="LHF21" s="925"/>
      <c r="LHG21" s="925"/>
      <c r="LHH21" s="925"/>
      <c r="LHI21" s="925"/>
      <c r="LHJ21" s="925"/>
      <c r="LHK21" s="925"/>
      <c r="LHL21" s="925"/>
      <c r="LHM21" s="925"/>
      <c r="LHN21" s="925"/>
      <c r="LHO21" s="925"/>
      <c r="LHP21" s="925"/>
      <c r="LHQ21" s="924"/>
      <c r="LHR21" s="925"/>
      <c r="LHS21" s="925"/>
      <c r="LHT21" s="925"/>
      <c r="LHU21" s="925"/>
      <c r="LHV21" s="925"/>
      <c r="LHW21" s="925"/>
      <c r="LHX21" s="925"/>
      <c r="LHY21" s="925"/>
      <c r="LHZ21" s="925"/>
      <c r="LIA21" s="925"/>
      <c r="LIB21" s="925"/>
      <c r="LIC21" s="925"/>
      <c r="LID21" s="925"/>
      <c r="LIE21" s="925"/>
      <c r="LIF21" s="925"/>
      <c r="LIG21" s="924"/>
      <c r="LIH21" s="925"/>
      <c r="LII21" s="925"/>
      <c r="LIJ21" s="925"/>
      <c r="LIK21" s="925"/>
      <c r="LIL21" s="925"/>
      <c r="LIM21" s="925"/>
      <c r="LIN21" s="925"/>
      <c r="LIO21" s="925"/>
      <c r="LIP21" s="925"/>
      <c r="LIQ21" s="925"/>
      <c r="LIR21" s="925"/>
      <c r="LIS21" s="925"/>
      <c r="LIT21" s="925"/>
      <c r="LIU21" s="925"/>
      <c r="LIV21" s="925"/>
      <c r="LIW21" s="924"/>
      <c r="LIX21" s="925"/>
      <c r="LIY21" s="925"/>
      <c r="LIZ21" s="925"/>
      <c r="LJA21" s="925"/>
      <c r="LJB21" s="925"/>
      <c r="LJC21" s="925"/>
      <c r="LJD21" s="925"/>
      <c r="LJE21" s="925"/>
      <c r="LJF21" s="925"/>
      <c r="LJG21" s="925"/>
      <c r="LJH21" s="925"/>
      <c r="LJI21" s="925"/>
      <c r="LJJ21" s="925"/>
      <c r="LJK21" s="925"/>
      <c r="LJL21" s="925"/>
      <c r="LJM21" s="924"/>
      <c r="LJN21" s="925"/>
      <c r="LJO21" s="925"/>
      <c r="LJP21" s="925"/>
      <c r="LJQ21" s="925"/>
      <c r="LJR21" s="925"/>
      <c r="LJS21" s="925"/>
      <c r="LJT21" s="925"/>
      <c r="LJU21" s="925"/>
      <c r="LJV21" s="925"/>
      <c r="LJW21" s="925"/>
      <c r="LJX21" s="925"/>
      <c r="LJY21" s="925"/>
      <c r="LJZ21" s="925"/>
      <c r="LKA21" s="925"/>
      <c r="LKB21" s="925"/>
      <c r="LKC21" s="924"/>
      <c r="LKD21" s="925"/>
      <c r="LKE21" s="925"/>
      <c r="LKF21" s="925"/>
      <c r="LKG21" s="925"/>
      <c r="LKH21" s="925"/>
      <c r="LKI21" s="925"/>
      <c r="LKJ21" s="925"/>
      <c r="LKK21" s="925"/>
      <c r="LKL21" s="925"/>
      <c r="LKM21" s="925"/>
      <c r="LKN21" s="925"/>
      <c r="LKO21" s="925"/>
      <c r="LKP21" s="925"/>
      <c r="LKQ21" s="925"/>
      <c r="LKR21" s="925"/>
      <c r="LKS21" s="924"/>
      <c r="LKT21" s="925"/>
      <c r="LKU21" s="925"/>
      <c r="LKV21" s="925"/>
      <c r="LKW21" s="925"/>
      <c r="LKX21" s="925"/>
      <c r="LKY21" s="925"/>
      <c r="LKZ21" s="925"/>
      <c r="LLA21" s="925"/>
      <c r="LLB21" s="925"/>
      <c r="LLC21" s="925"/>
      <c r="LLD21" s="925"/>
      <c r="LLE21" s="925"/>
      <c r="LLF21" s="925"/>
      <c r="LLG21" s="925"/>
      <c r="LLH21" s="925"/>
      <c r="LLI21" s="924"/>
      <c r="LLJ21" s="925"/>
      <c r="LLK21" s="925"/>
      <c r="LLL21" s="925"/>
      <c r="LLM21" s="925"/>
      <c r="LLN21" s="925"/>
      <c r="LLO21" s="925"/>
      <c r="LLP21" s="925"/>
      <c r="LLQ21" s="925"/>
      <c r="LLR21" s="925"/>
      <c r="LLS21" s="925"/>
      <c r="LLT21" s="925"/>
      <c r="LLU21" s="925"/>
      <c r="LLV21" s="925"/>
      <c r="LLW21" s="925"/>
      <c r="LLX21" s="925"/>
      <c r="LLY21" s="924"/>
      <c r="LLZ21" s="925"/>
      <c r="LMA21" s="925"/>
      <c r="LMB21" s="925"/>
      <c r="LMC21" s="925"/>
      <c r="LMD21" s="925"/>
      <c r="LME21" s="925"/>
      <c r="LMF21" s="925"/>
      <c r="LMG21" s="925"/>
      <c r="LMH21" s="925"/>
      <c r="LMI21" s="925"/>
      <c r="LMJ21" s="925"/>
      <c r="LMK21" s="925"/>
      <c r="LML21" s="925"/>
      <c r="LMM21" s="925"/>
      <c r="LMN21" s="925"/>
      <c r="LMO21" s="924"/>
      <c r="LMP21" s="925"/>
      <c r="LMQ21" s="925"/>
      <c r="LMR21" s="925"/>
      <c r="LMS21" s="925"/>
      <c r="LMT21" s="925"/>
      <c r="LMU21" s="925"/>
      <c r="LMV21" s="925"/>
      <c r="LMW21" s="925"/>
      <c r="LMX21" s="925"/>
      <c r="LMY21" s="925"/>
      <c r="LMZ21" s="925"/>
      <c r="LNA21" s="925"/>
      <c r="LNB21" s="925"/>
      <c r="LNC21" s="925"/>
      <c r="LND21" s="925"/>
      <c r="LNE21" s="924"/>
      <c r="LNF21" s="925"/>
      <c r="LNG21" s="925"/>
      <c r="LNH21" s="925"/>
      <c r="LNI21" s="925"/>
      <c r="LNJ21" s="925"/>
      <c r="LNK21" s="925"/>
      <c r="LNL21" s="925"/>
      <c r="LNM21" s="925"/>
      <c r="LNN21" s="925"/>
      <c r="LNO21" s="925"/>
      <c r="LNP21" s="925"/>
      <c r="LNQ21" s="925"/>
      <c r="LNR21" s="925"/>
      <c r="LNS21" s="925"/>
      <c r="LNT21" s="925"/>
      <c r="LNU21" s="924"/>
      <c r="LNV21" s="925"/>
      <c r="LNW21" s="925"/>
      <c r="LNX21" s="925"/>
      <c r="LNY21" s="925"/>
      <c r="LNZ21" s="925"/>
      <c r="LOA21" s="925"/>
      <c r="LOB21" s="925"/>
      <c r="LOC21" s="925"/>
      <c r="LOD21" s="925"/>
      <c r="LOE21" s="925"/>
      <c r="LOF21" s="925"/>
      <c r="LOG21" s="925"/>
      <c r="LOH21" s="925"/>
      <c r="LOI21" s="925"/>
      <c r="LOJ21" s="925"/>
      <c r="LOK21" s="924"/>
      <c r="LOL21" s="925"/>
      <c r="LOM21" s="925"/>
      <c r="LON21" s="925"/>
      <c r="LOO21" s="925"/>
      <c r="LOP21" s="925"/>
      <c r="LOQ21" s="925"/>
      <c r="LOR21" s="925"/>
      <c r="LOS21" s="925"/>
      <c r="LOT21" s="925"/>
      <c r="LOU21" s="925"/>
      <c r="LOV21" s="925"/>
      <c r="LOW21" s="925"/>
      <c r="LOX21" s="925"/>
      <c r="LOY21" s="925"/>
      <c r="LOZ21" s="925"/>
      <c r="LPA21" s="924"/>
      <c r="LPB21" s="925"/>
      <c r="LPC21" s="925"/>
      <c r="LPD21" s="925"/>
      <c r="LPE21" s="925"/>
      <c r="LPF21" s="925"/>
      <c r="LPG21" s="925"/>
      <c r="LPH21" s="925"/>
      <c r="LPI21" s="925"/>
      <c r="LPJ21" s="925"/>
      <c r="LPK21" s="925"/>
      <c r="LPL21" s="925"/>
      <c r="LPM21" s="925"/>
      <c r="LPN21" s="925"/>
      <c r="LPO21" s="925"/>
      <c r="LPP21" s="925"/>
      <c r="LPQ21" s="924"/>
      <c r="LPR21" s="925"/>
      <c r="LPS21" s="925"/>
      <c r="LPT21" s="925"/>
      <c r="LPU21" s="925"/>
      <c r="LPV21" s="925"/>
      <c r="LPW21" s="925"/>
      <c r="LPX21" s="925"/>
      <c r="LPY21" s="925"/>
      <c r="LPZ21" s="925"/>
      <c r="LQA21" s="925"/>
      <c r="LQB21" s="925"/>
      <c r="LQC21" s="925"/>
      <c r="LQD21" s="925"/>
      <c r="LQE21" s="925"/>
      <c r="LQF21" s="925"/>
      <c r="LQG21" s="924"/>
      <c r="LQH21" s="925"/>
      <c r="LQI21" s="925"/>
      <c r="LQJ21" s="925"/>
      <c r="LQK21" s="925"/>
      <c r="LQL21" s="925"/>
      <c r="LQM21" s="925"/>
      <c r="LQN21" s="925"/>
      <c r="LQO21" s="925"/>
      <c r="LQP21" s="925"/>
      <c r="LQQ21" s="925"/>
      <c r="LQR21" s="925"/>
      <c r="LQS21" s="925"/>
      <c r="LQT21" s="925"/>
      <c r="LQU21" s="925"/>
      <c r="LQV21" s="925"/>
      <c r="LQW21" s="924"/>
      <c r="LQX21" s="925"/>
      <c r="LQY21" s="925"/>
      <c r="LQZ21" s="925"/>
      <c r="LRA21" s="925"/>
      <c r="LRB21" s="925"/>
      <c r="LRC21" s="925"/>
      <c r="LRD21" s="925"/>
      <c r="LRE21" s="925"/>
      <c r="LRF21" s="925"/>
      <c r="LRG21" s="925"/>
      <c r="LRH21" s="925"/>
      <c r="LRI21" s="925"/>
      <c r="LRJ21" s="925"/>
      <c r="LRK21" s="925"/>
      <c r="LRL21" s="925"/>
      <c r="LRM21" s="924"/>
      <c r="LRN21" s="925"/>
      <c r="LRO21" s="925"/>
      <c r="LRP21" s="925"/>
      <c r="LRQ21" s="925"/>
      <c r="LRR21" s="925"/>
      <c r="LRS21" s="925"/>
      <c r="LRT21" s="925"/>
      <c r="LRU21" s="925"/>
      <c r="LRV21" s="925"/>
      <c r="LRW21" s="925"/>
      <c r="LRX21" s="925"/>
      <c r="LRY21" s="925"/>
      <c r="LRZ21" s="925"/>
      <c r="LSA21" s="925"/>
      <c r="LSB21" s="925"/>
      <c r="LSC21" s="924"/>
      <c r="LSD21" s="925"/>
      <c r="LSE21" s="925"/>
      <c r="LSF21" s="925"/>
      <c r="LSG21" s="925"/>
      <c r="LSH21" s="925"/>
      <c r="LSI21" s="925"/>
      <c r="LSJ21" s="925"/>
      <c r="LSK21" s="925"/>
      <c r="LSL21" s="925"/>
      <c r="LSM21" s="925"/>
      <c r="LSN21" s="925"/>
      <c r="LSO21" s="925"/>
      <c r="LSP21" s="925"/>
      <c r="LSQ21" s="925"/>
      <c r="LSR21" s="925"/>
      <c r="LSS21" s="924"/>
      <c r="LST21" s="925"/>
      <c r="LSU21" s="925"/>
      <c r="LSV21" s="925"/>
      <c r="LSW21" s="925"/>
      <c r="LSX21" s="925"/>
      <c r="LSY21" s="925"/>
      <c r="LSZ21" s="925"/>
      <c r="LTA21" s="925"/>
      <c r="LTB21" s="925"/>
      <c r="LTC21" s="925"/>
      <c r="LTD21" s="925"/>
      <c r="LTE21" s="925"/>
      <c r="LTF21" s="925"/>
      <c r="LTG21" s="925"/>
      <c r="LTH21" s="925"/>
      <c r="LTI21" s="924"/>
      <c r="LTJ21" s="925"/>
      <c r="LTK21" s="925"/>
      <c r="LTL21" s="925"/>
      <c r="LTM21" s="925"/>
      <c r="LTN21" s="925"/>
      <c r="LTO21" s="925"/>
      <c r="LTP21" s="925"/>
      <c r="LTQ21" s="925"/>
      <c r="LTR21" s="925"/>
      <c r="LTS21" s="925"/>
      <c r="LTT21" s="925"/>
      <c r="LTU21" s="925"/>
      <c r="LTV21" s="925"/>
      <c r="LTW21" s="925"/>
      <c r="LTX21" s="925"/>
      <c r="LTY21" s="924"/>
      <c r="LTZ21" s="925"/>
      <c r="LUA21" s="925"/>
      <c r="LUB21" s="925"/>
      <c r="LUC21" s="925"/>
      <c r="LUD21" s="925"/>
      <c r="LUE21" s="925"/>
      <c r="LUF21" s="925"/>
      <c r="LUG21" s="925"/>
      <c r="LUH21" s="925"/>
      <c r="LUI21" s="925"/>
      <c r="LUJ21" s="925"/>
      <c r="LUK21" s="925"/>
      <c r="LUL21" s="925"/>
      <c r="LUM21" s="925"/>
      <c r="LUN21" s="925"/>
      <c r="LUO21" s="924"/>
      <c r="LUP21" s="925"/>
      <c r="LUQ21" s="925"/>
      <c r="LUR21" s="925"/>
      <c r="LUS21" s="925"/>
      <c r="LUT21" s="925"/>
      <c r="LUU21" s="925"/>
      <c r="LUV21" s="925"/>
      <c r="LUW21" s="925"/>
      <c r="LUX21" s="925"/>
      <c r="LUY21" s="925"/>
      <c r="LUZ21" s="925"/>
      <c r="LVA21" s="925"/>
      <c r="LVB21" s="925"/>
      <c r="LVC21" s="925"/>
      <c r="LVD21" s="925"/>
      <c r="LVE21" s="924"/>
      <c r="LVF21" s="925"/>
      <c r="LVG21" s="925"/>
      <c r="LVH21" s="925"/>
      <c r="LVI21" s="925"/>
      <c r="LVJ21" s="925"/>
      <c r="LVK21" s="925"/>
      <c r="LVL21" s="925"/>
      <c r="LVM21" s="925"/>
      <c r="LVN21" s="925"/>
      <c r="LVO21" s="925"/>
      <c r="LVP21" s="925"/>
      <c r="LVQ21" s="925"/>
      <c r="LVR21" s="925"/>
      <c r="LVS21" s="925"/>
      <c r="LVT21" s="925"/>
      <c r="LVU21" s="924"/>
      <c r="LVV21" s="925"/>
      <c r="LVW21" s="925"/>
      <c r="LVX21" s="925"/>
      <c r="LVY21" s="925"/>
      <c r="LVZ21" s="925"/>
      <c r="LWA21" s="925"/>
      <c r="LWB21" s="925"/>
      <c r="LWC21" s="925"/>
      <c r="LWD21" s="925"/>
      <c r="LWE21" s="925"/>
      <c r="LWF21" s="925"/>
      <c r="LWG21" s="925"/>
      <c r="LWH21" s="925"/>
      <c r="LWI21" s="925"/>
      <c r="LWJ21" s="925"/>
      <c r="LWK21" s="924"/>
      <c r="LWL21" s="925"/>
      <c r="LWM21" s="925"/>
      <c r="LWN21" s="925"/>
      <c r="LWO21" s="925"/>
      <c r="LWP21" s="925"/>
      <c r="LWQ21" s="925"/>
      <c r="LWR21" s="925"/>
      <c r="LWS21" s="925"/>
      <c r="LWT21" s="925"/>
      <c r="LWU21" s="925"/>
      <c r="LWV21" s="925"/>
      <c r="LWW21" s="925"/>
      <c r="LWX21" s="925"/>
      <c r="LWY21" s="925"/>
      <c r="LWZ21" s="925"/>
      <c r="LXA21" s="924"/>
      <c r="LXB21" s="925"/>
      <c r="LXC21" s="925"/>
      <c r="LXD21" s="925"/>
      <c r="LXE21" s="925"/>
      <c r="LXF21" s="925"/>
      <c r="LXG21" s="925"/>
      <c r="LXH21" s="925"/>
      <c r="LXI21" s="925"/>
      <c r="LXJ21" s="925"/>
      <c r="LXK21" s="925"/>
      <c r="LXL21" s="925"/>
      <c r="LXM21" s="925"/>
      <c r="LXN21" s="925"/>
      <c r="LXO21" s="925"/>
      <c r="LXP21" s="925"/>
      <c r="LXQ21" s="924"/>
      <c r="LXR21" s="925"/>
      <c r="LXS21" s="925"/>
      <c r="LXT21" s="925"/>
      <c r="LXU21" s="925"/>
      <c r="LXV21" s="925"/>
      <c r="LXW21" s="925"/>
      <c r="LXX21" s="925"/>
      <c r="LXY21" s="925"/>
      <c r="LXZ21" s="925"/>
      <c r="LYA21" s="925"/>
      <c r="LYB21" s="925"/>
      <c r="LYC21" s="925"/>
      <c r="LYD21" s="925"/>
      <c r="LYE21" s="925"/>
      <c r="LYF21" s="925"/>
      <c r="LYG21" s="924"/>
      <c r="LYH21" s="925"/>
      <c r="LYI21" s="925"/>
      <c r="LYJ21" s="925"/>
      <c r="LYK21" s="925"/>
      <c r="LYL21" s="925"/>
      <c r="LYM21" s="925"/>
      <c r="LYN21" s="925"/>
      <c r="LYO21" s="925"/>
      <c r="LYP21" s="925"/>
      <c r="LYQ21" s="925"/>
      <c r="LYR21" s="925"/>
      <c r="LYS21" s="925"/>
      <c r="LYT21" s="925"/>
      <c r="LYU21" s="925"/>
      <c r="LYV21" s="925"/>
      <c r="LYW21" s="924"/>
      <c r="LYX21" s="925"/>
      <c r="LYY21" s="925"/>
      <c r="LYZ21" s="925"/>
      <c r="LZA21" s="925"/>
      <c r="LZB21" s="925"/>
      <c r="LZC21" s="925"/>
      <c r="LZD21" s="925"/>
      <c r="LZE21" s="925"/>
      <c r="LZF21" s="925"/>
      <c r="LZG21" s="925"/>
      <c r="LZH21" s="925"/>
      <c r="LZI21" s="925"/>
      <c r="LZJ21" s="925"/>
      <c r="LZK21" s="925"/>
      <c r="LZL21" s="925"/>
      <c r="LZM21" s="924"/>
      <c r="LZN21" s="925"/>
      <c r="LZO21" s="925"/>
      <c r="LZP21" s="925"/>
      <c r="LZQ21" s="925"/>
      <c r="LZR21" s="925"/>
      <c r="LZS21" s="925"/>
      <c r="LZT21" s="925"/>
      <c r="LZU21" s="925"/>
      <c r="LZV21" s="925"/>
      <c r="LZW21" s="925"/>
      <c r="LZX21" s="925"/>
      <c r="LZY21" s="925"/>
      <c r="LZZ21" s="925"/>
      <c r="MAA21" s="925"/>
      <c r="MAB21" s="925"/>
      <c r="MAC21" s="924"/>
      <c r="MAD21" s="925"/>
      <c r="MAE21" s="925"/>
      <c r="MAF21" s="925"/>
      <c r="MAG21" s="925"/>
      <c r="MAH21" s="925"/>
      <c r="MAI21" s="925"/>
      <c r="MAJ21" s="925"/>
      <c r="MAK21" s="925"/>
      <c r="MAL21" s="925"/>
      <c r="MAM21" s="925"/>
      <c r="MAN21" s="925"/>
      <c r="MAO21" s="925"/>
      <c r="MAP21" s="925"/>
      <c r="MAQ21" s="925"/>
      <c r="MAR21" s="925"/>
      <c r="MAS21" s="924"/>
      <c r="MAT21" s="925"/>
      <c r="MAU21" s="925"/>
      <c r="MAV21" s="925"/>
      <c r="MAW21" s="925"/>
      <c r="MAX21" s="925"/>
      <c r="MAY21" s="925"/>
      <c r="MAZ21" s="925"/>
      <c r="MBA21" s="925"/>
      <c r="MBB21" s="925"/>
      <c r="MBC21" s="925"/>
      <c r="MBD21" s="925"/>
      <c r="MBE21" s="925"/>
      <c r="MBF21" s="925"/>
      <c r="MBG21" s="925"/>
      <c r="MBH21" s="925"/>
      <c r="MBI21" s="924"/>
      <c r="MBJ21" s="925"/>
      <c r="MBK21" s="925"/>
      <c r="MBL21" s="925"/>
      <c r="MBM21" s="925"/>
      <c r="MBN21" s="925"/>
      <c r="MBO21" s="925"/>
      <c r="MBP21" s="925"/>
      <c r="MBQ21" s="925"/>
      <c r="MBR21" s="925"/>
      <c r="MBS21" s="925"/>
      <c r="MBT21" s="925"/>
      <c r="MBU21" s="925"/>
      <c r="MBV21" s="925"/>
      <c r="MBW21" s="925"/>
      <c r="MBX21" s="925"/>
      <c r="MBY21" s="924"/>
      <c r="MBZ21" s="925"/>
      <c r="MCA21" s="925"/>
      <c r="MCB21" s="925"/>
      <c r="MCC21" s="925"/>
      <c r="MCD21" s="925"/>
      <c r="MCE21" s="925"/>
      <c r="MCF21" s="925"/>
      <c r="MCG21" s="925"/>
      <c r="MCH21" s="925"/>
      <c r="MCI21" s="925"/>
      <c r="MCJ21" s="925"/>
      <c r="MCK21" s="925"/>
      <c r="MCL21" s="925"/>
      <c r="MCM21" s="925"/>
      <c r="MCN21" s="925"/>
      <c r="MCO21" s="924"/>
      <c r="MCP21" s="925"/>
      <c r="MCQ21" s="925"/>
      <c r="MCR21" s="925"/>
      <c r="MCS21" s="925"/>
      <c r="MCT21" s="925"/>
      <c r="MCU21" s="925"/>
      <c r="MCV21" s="925"/>
      <c r="MCW21" s="925"/>
      <c r="MCX21" s="925"/>
      <c r="MCY21" s="925"/>
      <c r="MCZ21" s="925"/>
      <c r="MDA21" s="925"/>
      <c r="MDB21" s="925"/>
      <c r="MDC21" s="925"/>
      <c r="MDD21" s="925"/>
      <c r="MDE21" s="924"/>
      <c r="MDF21" s="925"/>
      <c r="MDG21" s="925"/>
      <c r="MDH21" s="925"/>
      <c r="MDI21" s="925"/>
      <c r="MDJ21" s="925"/>
      <c r="MDK21" s="925"/>
      <c r="MDL21" s="925"/>
      <c r="MDM21" s="925"/>
      <c r="MDN21" s="925"/>
      <c r="MDO21" s="925"/>
      <c r="MDP21" s="925"/>
      <c r="MDQ21" s="925"/>
      <c r="MDR21" s="925"/>
      <c r="MDS21" s="925"/>
      <c r="MDT21" s="925"/>
      <c r="MDU21" s="924"/>
      <c r="MDV21" s="925"/>
      <c r="MDW21" s="925"/>
      <c r="MDX21" s="925"/>
      <c r="MDY21" s="925"/>
      <c r="MDZ21" s="925"/>
      <c r="MEA21" s="925"/>
      <c r="MEB21" s="925"/>
      <c r="MEC21" s="925"/>
      <c r="MED21" s="925"/>
      <c r="MEE21" s="925"/>
      <c r="MEF21" s="925"/>
      <c r="MEG21" s="925"/>
      <c r="MEH21" s="925"/>
      <c r="MEI21" s="925"/>
      <c r="MEJ21" s="925"/>
      <c r="MEK21" s="924"/>
      <c r="MEL21" s="925"/>
      <c r="MEM21" s="925"/>
      <c r="MEN21" s="925"/>
      <c r="MEO21" s="925"/>
      <c r="MEP21" s="925"/>
      <c r="MEQ21" s="925"/>
      <c r="MER21" s="925"/>
      <c r="MES21" s="925"/>
      <c r="MET21" s="925"/>
      <c r="MEU21" s="925"/>
      <c r="MEV21" s="925"/>
      <c r="MEW21" s="925"/>
      <c r="MEX21" s="925"/>
      <c r="MEY21" s="925"/>
      <c r="MEZ21" s="925"/>
      <c r="MFA21" s="924"/>
      <c r="MFB21" s="925"/>
      <c r="MFC21" s="925"/>
      <c r="MFD21" s="925"/>
      <c r="MFE21" s="925"/>
      <c r="MFF21" s="925"/>
      <c r="MFG21" s="925"/>
      <c r="MFH21" s="925"/>
      <c r="MFI21" s="925"/>
      <c r="MFJ21" s="925"/>
      <c r="MFK21" s="925"/>
      <c r="MFL21" s="925"/>
      <c r="MFM21" s="925"/>
      <c r="MFN21" s="925"/>
      <c r="MFO21" s="925"/>
      <c r="MFP21" s="925"/>
      <c r="MFQ21" s="924"/>
      <c r="MFR21" s="925"/>
      <c r="MFS21" s="925"/>
      <c r="MFT21" s="925"/>
      <c r="MFU21" s="925"/>
      <c r="MFV21" s="925"/>
      <c r="MFW21" s="925"/>
      <c r="MFX21" s="925"/>
      <c r="MFY21" s="925"/>
      <c r="MFZ21" s="925"/>
      <c r="MGA21" s="925"/>
      <c r="MGB21" s="925"/>
      <c r="MGC21" s="925"/>
      <c r="MGD21" s="925"/>
      <c r="MGE21" s="925"/>
      <c r="MGF21" s="925"/>
      <c r="MGG21" s="924"/>
      <c r="MGH21" s="925"/>
      <c r="MGI21" s="925"/>
      <c r="MGJ21" s="925"/>
      <c r="MGK21" s="925"/>
      <c r="MGL21" s="925"/>
      <c r="MGM21" s="925"/>
      <c r="MGN21" s="925"/>
      <c r="MGO21" s="925"/>
      <c r="MGP21" s="925"/>
      <c r="MGQ21" s="925"/>
      <c r="MGR21" s="925"/>
      <c r="MGS21" s="925"/>
      <c r="MGT21" s="925"/>
      <c r="MGU21" s="925"/>
      <c r="MGV21" s="925"/>
      <c r="MGW21" s="924"/>
      <c r="MGX21" s="925"/>
      <c r="MGY21" s="925"/>
      <c r="MGZ21" s="925"/>
      <c r="MHA21" s="925"/>
      <c r="MHB21" s="925"/>
      <c r="MHC21" s="925"/>
      <c r="MHD21" s="925"/>
      <c r="MHE21" s="925"/>
      <c r="MHF21" s="925"/>
      <c r="MHG21" s="925"/>
      <c r="MHH21" s="925"/>
      <c r="MHI21" s="925"/>
      <c r="MHJ21" s="925"/>
      <c r="MHK21" s="925"/>
      <c r="MHL21" s="925"/>
      <c r="MHM21" s="924"/>
      <c r="MHN21" s="925"/>
      <c r="MHO21" s="925"/>
      <c r="MHP21" s="925"/>
      <c r="MHQ21" s="925"/>
      <c r="MHR21" s="925"/>
      <c r="MHS21" s="925"/>
      <c r="MHT21" s="925"/>
      <c r="MHU21" s="925"/>
      <c r="MHV21" s="925"/>
      <c r="MHW21" s="925"/>
      <c r="MHX21" s="925"/>
      <c r="MHY21" s="925"/>
      <c r="MHZ21" s="925"/>
      <c r="MIA21" s="925"/>
      <c r="MIB21" s="925"/>
      <c r="MIC21" s="924"/>
      <c r="MID21" s="925"/>
      <c r="MIE21" s="925"/>
      <c r="MIF21" s="925"/>
      <c r="MIG21" s="925"/>
      <c r="MIH21" s="925"/>
      <c r="MII21" s="925"/>
      <c r="MIJ21" s="925"/>
      <c r="MIK21" s="925"/>
      <c r="MIL21" s="925"/>
      <c r="MIM21" s="925"/>
      <c r="MIN21" s="925"/>
      <c r="MIO21" s="925"/>
      <c r="MIP21" s="925"/>
      <c r="MIQ21" s="925"/>
      <c r="MIR21" s="925"/>
      <c r="MIS21" s="924"/>
      <c r="MIT21" s="925"/>
      <c r="MIU21" s="925"/>
      <c r="MIV21" s="925"/>
      <c r="MIW21" s="925"/>
      <c r="MIX21" s="925"/>
      <c r="MIY21" s="925"/>
      <c r="MIZ21" s="925"/>
      <c r="MJA21" s="925"/>
      <c r="MJB21" s="925"/>
      <c r="MJC21" s="925"/>
      <c r="MJD21" s="925"/>
      <c r="MJE21" s="925"/>
      <c r="MJF21" s="925"/>
      <c r="MJG21" s="925"/>
      <c r="MJH21" s="925"/>
      <c r="MJI21" s="924"/>
      <c r="MJJ21" s="925"/>
      <c r="MJK21" s="925"/>
      <c r="MJL21" s="925"/>
      <c r="MJM21" s="925"/>
      <c r="MJN21" s="925"/>
      <c r="MJO21" s="925"/>
      <c r="MJP21" s="925"/>
      <c r="MJQ21" s="925"/>
      <c r="MJR21" s="925"/>
      <c r="MJS21" s="925"/>
      <c r="MJT21" s="925"/>
      <c r="MJU21" s="925"/>
      <c r="MJV21" s="925"/>
      <c r="MJW21" s="925"/>
      <c r="MJX21" s="925"/>
      <c r="MJY21" s="924"/>
      <c r="MJZ21" s="925"/>
      <c r="MKA21" s="925"/>
      <c r="MKB21" s="925"/>
      <c r="MKC21" s="925"/>
      <c r="MKD21" s="925"/>
      <c r="MKE21" s="925"/>
      <c r="MKF21" s="925"/>
      <c r="MKG21" s="925"/>
      <c r="MKH21" s="925"/>
      <c r="MKI21" s="925"/>
      <c r="MKJ21" s="925"/>
      <c r="MKK21" s="925"/>
      <c r="MKL21" s="925"/>
      <c r="MKM21" s="925"/>
      <c r="MKN21" s="925"/>
      <c r="MKO21" s="924"/>
      <c r="MKP21" s="925"/>
      <c r="MKQ21" s="925"/>
      <c r="MKR21" s="925"/>
      <c r="MKS21" s="925"/>
      <c r="MKT21" s="925"/>
      <c r="MKU21" s="925"/>
      <c r="MKV21" s="925"/>
      <c r="MKW21" s="925"/>
      <c r="MKX21" s="925"/>
      <c r="MKY21" s="925"/>
      <c r="MKZ21" s="925"/>
      <c r="MLA21" s="925"/>
      <c r="MLB21" s="925"/>
      <c r="MLC21" s="925"/>
      <c r="MLD21" s="925"/>
      <c r="MLE21" s="924"/>
      <c r="MLF21" s="925"/>
      <c r="MLG21" s="925"/>
      <c r="MLH21" s="925"/>
      <c r="MLI21" s="925"/>
      <c r="MLJ21" s="925"/>
      <c r="MLK21" s="925"/>
      <c r="MLL21" s="925"/>
      <c r="MLM21" s="925"/>
      <c r="MLN21" s="925"/>
      <c r="MLO21" s="925"/>
      <c r="MLP21" s="925"/>
      <c r="MLQ21" s="925"/>
      <c r="MLR21" s="925"/>
      <c r="MLS21" s="925"/>
      <c r="MLT21" s="925"/>
      <c r="MLU21" s="924"/>
      <c r="MLV21" s="925"/>
      <c r="MLW21" s="925"/>
      <c r="MLX21" s="925"/>
      <c r="MLY21" s="925"/>
      <c r="MLZ21" s="925"/>
      <c r="MMA21" s="925"/>
      <c r="MMB21" s="925"/>
      <c r="MMC21" s="925"/>
      <c r="MMD21" s="925"/>
      <c r="MME21" s="925"/>
      <c r="MMF21" s="925"/>
      <c r="MMG21" s="925"/>
      <c r="MMH21" s="925"/>
      <c r="MMI21" s="925"/>
      <c r="MMJ21" s="925"/>
      <c r="MMK21" s="924"/>
      <c r="MML21" s="925"/>
      <c r="MMM21" s="925"/>
      <c r="MMN21" s="925"/>
      <c r="MMO21" s="925"/>
      <c r="MMP21" s="925"/>
      <c r="MMQ21" s="925"/>
      <c r="MMR21" s="925"/>
      <c r="MMS21" s="925"/>
      <c r="MMT21" s="925"/>
      <c r="MMU21" s="925"/>
      <c r="MMV21" s="925"/>
      <c r="MMW21" s="925"/>
      <c r="MMX21" s="925"/>
      <c r="MMY21" s="925"/>
      <c r="MMZ21" s="925"/>
      <c r="MNA21" s="924"/>
      <c r="MNB21" s="925"/>
      <c r="MNC21" s="925"/>
      <c r="MND21" s="925"/>
      <c r="MNE21" s="925"/>
      <c r="MNF21" s="925"/>
      <c r="MNG21" s="925"/>
      <c r="MNH21" s="925"/>
      <c r="MNI21" s="925"/>
      <c r="MNJ21" s="925"/>
      <c r="MNK21" s="925"/>
      <c r="MNL21" s="925"/>
      <c r="MNM21" s="925"/>
      <c r="MNN21" s="925"/>
      <c r="MNO21" s="925"/>
      <c r="MNP21" s="925"/>
      <c r="MNQ21" s="924"/>
      <c r="MNR21" s="925"/>
      <c r="MNS21" s="925"/>
      <c r="MNT21" s="925"/>
      <c r="MNU21" s="925"/>
      <c r="MNV21" s="925"/>
      <c r="MNW21" s="925"/>
      <c r="MNX21" s="925"/>
      <c r="MNY21" s="925"/>
      <c r="MNZ21" s="925"/>
      <c r="MOA21" s="925"/>
      <c r="MOB21" s="925"/>
      <c r="MOC21" s="925"/>
      <c r="MOD21" s="925"/>
      <c r="MOE21" s="925"/>
      <c r="MOF21" s="925"/>
      <c r="MOG21" s="924"/>
      <c r="MOH21" s="925"/>
      <c r="MOI21" s="925"/>
      <c r="MOJ21" s="925"/>
      <c r="MOK21" s="925"/>
      <c r="MOL21" s="925"/>
      <c r="MOM21" s="925"/>
      <c r="MON21" s="925"/>
      <c r="MOO21" s="925"/>
      <c r="MOP21" s="925"/>
      <c r="MOQ21" s="925"/>
      <c r="MOR21" s="925"/>
      <c r="MOS21" s="925"/>
      <c r="MOT21" s="925"/>
      <c r="MOU21" s="925"/>
      <c r="MOV21" s="925"/>
      <c r="MOW21" s="924"/>
      <c r="MOX21" s="925"/>
      <c r="MOY21" s="925"/>
      <c r="MOZ21" s="925"/>
      <c r="MPA21" s="925"/>
      <c r="MPB21" s="925"/>
      <c r="MPC21" s="925"/>
      <c r="MPD21" s="925"/>
      <c r="MPE21" s="925"/>
      <c r="MPF21" s="925"/>
      <c r="MPG21" s="925"/>
      <c r="MPH21" s="925"/>
      <c r="MPI21" s="925"/>
      <c r="MPJ21" s="925"/>
      <c r="MPK21" s="925"/>
      <c r="MPL21" s="925"/>
      <c r="MPM21" s="924"/>
      <c r="MPN21" s="925"/>
      <c r="MPO21" s="925"/>
      <c r="MPP21" s="925"/>
      <c r="MPQ21" s="925"/>
      <c r="MPR21" s="925"/>
      <c r="MPS21" s="925"/>
      <c r="MPT21" s="925"/>
      <c r="MPU21" s="925"/>
      <c r="MPV21" s="925"/>
      <c r="MPW21" s="925"/>
      <c r="MPX21" s="925"/>
      <c r="MPY21" s="925"/>
      <c r="MPZ21" s="925"/>
      <c r="MQA21" s="925"/>
      <c r="MQB21" s="925"/>
      <c r="MQC21" s="924"/>
      <c r="MQD21" s="925"/>
      <c r="MQE21" s="925"/>
      <c r="MQF21" s="925"/>
      <c r="MQG21" s="925"/>
      <c r="MQH21" s="925"/>
      <c r="MQI21" s="925"/>
      <c r="MQJ21" s="925"/>
      <c r="MQK21" s="925"/>
      <c r="MQL21" s="925"/>
      <c r="MQM21" s="925"/>
      <c r="MQN21" s="925"/>
      <c r="MQO21" s="925"/>
      <c r="MQP21" s="925"/>
      <c r="MQQ21" s="925"/>
      <c r="MQR21" s="925"/>
      <c r="MQS21" s="924"/>
      <c r="MQT21" s="925"/>
      <c r="MQU21" s="925"/>
      <c r="MQV21" s="925"/>
      <c r="MQW21" s="925"/>
      <c r="MQX21" s="925"/>
      <c r="MQY21" s="925"/>
      <c r="MQZ21" s="925"/>
      <c r="MRA21" s="925"/>
      <c r="MRB21" s="925"/>
      <c r="MRC21" s="925"/>
      <c r="MRD21" s="925"/>
      <c r="MRE21" s="925"/>
      <c r="MRF21" s="925"/>
      <c r="MRG21" s="925"/>
      <c r="MRH21" s="925"/>
      <c r="MRI21" s="924"/>
      <c r="MRJ21" s="925"/>
      <c r="MRK21" s="925"/>
      <c r="MRL21" s="925"/>
      <c r="MRM21" s="925"/>
      <c r="MRN21" s="925"/>
      <c r="MRO21" s="925"/>
      <c r="MRP21" s="925"/>
      <c r="MRQ21" s="925"/>
      <c r="MRR21" s="925"/>
      <c r="MRS21" s="925"/>
      <c r="MRT21" s="925"/>
      <c r="MRU21" s="925"/>
      <c r="MRV21" s="925"/>
      <c r="MRW21" s="925"/>
      <c r="MRX21" s="925"/>
      <c r="MRY21" s="924"/>
      <c r="MRZ21" s="925"/>
      <c r="MSA21" s="925"/>
      <c r="MSB21" s="925"/>
      <c r="MSC21" s="925"/>
      <c r="MSD21" s="925"/>
      <c r="MSE21" s="925"/>
      <c r="MSF21" s="925"/>
      <c r="MSG21" s="925"/>
      <c r="MSH21" s="925"/>
      <c r="MSI21" s="925"/>
      <c r="MSJ21" s="925"/>
      <c r="MSK21" s="925"/>
      <c r="MSL21" s="925"/>
      <c r="MSM21" s="925"/>
      <c r="MSN21" s="925"/>
      <c r="MSO21" s="924"/>
      <c r="MSP21" s="925"/>
      <c r="MSQ21" s="925"/>
      <c r="MSR21" s="925"/>
      <c r="MSS21" s="925"/>
      <c r="MST21" s="925"/>
      <c r="MSU21" s="925"/>
      <c r="MSV21" s="925"/>
      <c r="MSW21" s="925"/>
      <c r="MSX21" s="925"/>
      <c r="MSY21" s="925"/>
      <c r="MSZ21" s="925"/>
      <c r="MTA21" s="925"/>
      <c r="MTB21" s="925"/>
      <c r="MTC21" s="925"/>
      <c r="MTD21" s="925"/>
      <c r="MTE21" s="924"/>
      <c r="MTF21" s="925"/>
      <c r="MTG21" s="925"/>
      <c r="MTH21" s="925"/>
      <c r="MTI21" s="925"/>
      <c r="MTJ21" s="925"/>
      <c r="MTK21" s="925"/>
      <c r="MTL21" s="925"/>
      <c r="MTM21" s="925"/>
      <c r="MTN21" s="925"/>
      <c r="MTO21" s="925"/>
      <c r="MTP21" s="925"/>
      <c r="MTQ21" s="925"/>
      <c r="MTR21" s="925"/>
      <c r="MTS21" s="925"/>
      <c r="MTT21" s="925"/>
      <c r="MTU21" s="924"/>
      <c r="MTV21" s="925"/>
      <c r="MTW21" s="925"/>
      <c r="MTX21" s="925"/>
      <c r="MTY21" s="925"/>
      <c r="MTZ21" s="925"/>
      <c r="MUA21" s="925"/>
      <c r="MUB21" s="925"/>
      <c r="MUC21" s="925"/>
      <c r="MUD21" s="925"/>
      <c r="MUE21" s="925"/>
      <c r="MUF21" s="925"/>
      <c r="MUG21" s="925"/>
      <c r="MUH21" s="925"/>
      <c r="MUI21" s="925"/>
      <c r="MUJ21" s="925"/>
      <c r="MUK21" s="924"/>
      <c r="MUL21" s="925"/>
      <c r="MUM21" s="925"/>
      <c r="MUN21" s="925"/>
      <c r="MUO21" s="925"/>
      <c r="MUP21" s="925"/>
      <c r="MUQ21" s="925"/>
      <c r="MUR21" s="925"/>
      <c r="MUS21" s="925"/>
      <c r="MUT21" s="925"/>
      <c r="MUU21" s="925"/>
      <c r="MUV21" s="925"/>
      <c r="MUW21" s="925"/>
      <c r="MUX21" s="925"/>
      <c r="MUY21" s="925"/>
      <c r="MUZ21" s="925"/>
      <c r="MVA21" s="924"/>
      <c r="MVB21" s="925"/>
      <c r="MVC21" s="925"/>
      <c r="MVD21" s="925"/>
      <c r="MVE21" s="925"/>
      <c r="MVF21" s="925"/>
      <c r="MVG21" s="925"/>
      <c r="MVH21" s="925"/>
      <c r="MVI21" s="925"/>
      <c r="MVJ21" s="925"/>
      <c r="MVK21" s="925"/>
      <c r="MVL21" s="925"/>
      <c r="MVM21" s="925"/>
      <c r="MVN21" s="925"/>
      <c r="MVO21" s="925"/>
      <c r="MVP21" s="925"/>
      <c r="MVQ21" s="924"/>
      <c r="MVR21" s="925"/>
      <c r="MVS21" s="925"/>
      <c r="MVT21" s="925"/>
      <c r="MVU21" s="925"/>
      <c r="MVV21" s="925"/>
      <c r="MVW21" s="925"/>
      <c r="MVX21" s="925"/>
      <c r="MVY21" s="925"/>
      <c r="MVZ21" s="925"/>
      <c r="MWA21" s="925"/>
      <c r="MWB21" s="925"/>
      <c r="MWC21" s="925"/>
      <c r="MWD21" s="925"/>
      <c r="MWE21" s="925"/>
      <c r="MWF21" s="925"/>
      <c r="MWG21" s="924"/>
      <c r="MWH21" s="925"/>
      <c r="MWI21" s="925"/>
      <c r="MWJ21" s="925"/>
      <c r="MWK21" s="925"/>
      <c r="MWL21" s="925"/>
      <c r="MWM21" s="925"/>
      <c r="MWN21" s="925"/>
      <c r="MWO21" s="925"/>
      <c r="MWP21" s="925"/>
      <c r="MWQ21" s="925"/>
      <c r="MWR21" s="925"/>
      <c r="MWS21" s="925"/>
      <c r="MWT21" s="925"/>
      <c r="MWU21" s="925"/>
      <c r="MWV21" s="925"/>
      <c r="MWW21" s="924"/>
      <c r="MWX21" s="925"/>
      <c r="MWY21" s="925"/>
      <c r="MWZ21" s="925"/>
      <c r="MXA21" s="925"/>
      <c r="MXB21" s="925"/>
      <c r="MXC21" s="925"/>
      <c r="MXD21" s="925"/>
      <c r="MXE21" s="925"/>
      <c r="MXF21" s="925"/>
      <c r="MXG21" s="925"/>
      <c r="MXH21" s="925"/>
      <c r="MXI21" s="925"/>
      <c r="MXJ21" s="925"/>
      <c r="MXK21" s="925"/>
      <c r="MXL21" s="925"/>
      <c r="MXM21" s="924"/>
      <c r="MXN21" s="925"/>
      <c r="MXO21" s="925"/>
      <c r="MXP21" s="925"/>
      <c r="MXQ21" s="925"/>
      <c r="MXR21" s="925"/>
      <c r="MXS21" s="925"/>
      <c r="MXT21" s="925"/>
      <c r="MXU21" s="925"/>
      <c r="MXV21" s="925"/>
      <c r="MXW21" s="925"/>
      <c r="MXX21" s="925"/>
      <c r="MXY21" s="925"/>
      <c r="MXZ21" s="925"/>
      <c r="MYA21" s="925"/>
      <c r="MYB21" s="925"/>
      <c r="MYC21" s="924"/>
      <c r="MYD21" s="925"/>
      <c r="MYE21" s="925"/>
      <c r="MYF21" s="925"/>
      <c r="MYG21" s="925"/>
      <c r="MYH21" s="925"/>
      <c r="MYI21" s="925"/>
      <c r="MYJ21" s="925"/>
      <c r="MYK21" s="925"/>
      <c r="MYL21" s="925"/>
      <c r="MYM21" s="925"/>
      <c r="MYN21" s="925"/>
      <c r="MYO21" s="925"/>
      <c r="MYP21" s="925"/>
      <c r="MYQ21" s="925"/>
      <c r="MYR21" s="925"/>
      <c r="MYS21" s="924"/>
      <c r="MYT21" s="925"/>
      <c r="MYU21" s="925"/>
      <c r="MYV21" s="925"/>
      <c r="MYW21" s="925"/>
      <c r="MYX21" s="925"/>
      <c r="MYY21" s="925"/>
      <c r="MYZ21" s="925"/>
      <c r="MZA21" s="925"/>
      <c r="MZB21" s="925"/>
      <c r="MZC21" s="925"/>
      <c r="MZD21" s="925"/>
      <c r="MZE21" s="925"/>
      <c r="MZF21" s="925"/>
      <c r="MZG21" s="925"/>
      <c r="MZH21" s="925"/>
      <c r="MZI21" s="924"/>
      <c r="MZJ21" s="925"/>
      <c r="MZK21" s="925"/>
      <c r="MZL21" s="925"/>
      <c r="MZM21" s="925"/>
      <c r="MZN21" s="925"/>
      <c r="MZO21" s="925"/>
      <c r="MZP21" s="925"/>
      <c r="MZQ21" s="925"/>
      <c r="MZR21" s="925"/>
      <c r="MZS21" s="925"/>
      <c r="MZT21" s="925"/>
      <c r="MZU21" s="925"/>
      <c r="MZV21" s="925"/>
      <c r="MZW21" s="925"/>
      <c r="MZX21" s="925"/>
      <c r="MZY21" s="924"/>
      <c r="MZZ21" s="925"/>
      <c r="NAA21" s="925"/>
      <c r="NAB21" s="925"/>
      <c r="NAC21" s="925"/>
      <c r="NAD21" s="925"/>
      <c r="NAE21" s="925"/>
      <c r="NAF21" s="925"/>
      <c r="NAG21" s="925"/>
      <c r="NAH21" s="925"/>
      <c r="NAI21" s="925"/>
      <c r="NAJ21" s="925"/>
      <c r="NAK21" s="925"/>
      <c r="NAL21" s="925"/>
      <c r="NAM21" s="925"/>
      <c r="NAN21" s="925"/>
      <c r="NAO21" s="924"/>
      <c r="NAP21" s="925"/>
      <c r="NAQ21" s="925"/>
      <c r="NAR21" s="925"/>
      <c r="NAS21" s="925"/>
      <c r="NAT21" s="925"/>
      <c r="NAU21" s="925"/>
      <c r="NAV21" s="925"/>
      <c r="NAW21" s="925"/>
      <c r="NAX21" s="925"/>
      <c r="NAY21" s="925"/>
      <c r="NAZ21" s="925"/>
      <c r="NBA21" s="925"/>
      <c r="NBB21" s="925"/>
      <c r="NBC21" s="925"/>
      <c r="NBD21" s="925"/>
      <c r="NBE21" s="924"/>
      <c r="NBF21" s="925"/>
      <c r="NBG21" s="925"/>
      <c r="NBH21" s="925"/>
      <c r="NBI21" s="925"/>
      <c r="NBJ21" s="925"/>
      <c r="NBK21" s="925"/>
      <c r="NBL21" s="925"/>
      <c r="NBM21" s="925"/>
      <c r="NBN21" s="925"/>
      <c r="NBO21" s="925"/>
      <c r="NBP21" s="925"/>
      <c r="NBQ21" s="925"/>
      <c r="NBR21" s="925"/>
      <c r="NBS21" s="925"/>
      <c r="NBT21" s="925"/>
      <c r="NBU21" s="924"/>
      <c r="NBV21" s="925"/>
      <c r="NBW21" s="925"/>
      <c r="NBX21" s="925"/>
      <c r="NBY21" s="925"/>
      <c r="NBZ21" s="925"/>
      <c r="NCA21" s="925"/>
      <c r="NCB21" s="925"/>
      <c r="NCC21" s="925"/>
      <c r="NCD21" s="925"/>
      <c r="NCE21" s="925"/>
      <c r="NCF21" s="925"/>
      <c r="NCG21" s="925"/>
      <c r="NCH21" s="925"/>
      <c r="NCI21" s="925"/>
      <c r="NCJ21" s="925"/>
      <c r="NCK21" s="924"/>
      <c r="NCL21" s="925"/>
      <c r="NCM21" s="925"/>
      <c r="NCN21" s="925"/>
      <c r="NCO21" s="925"/>
      <c r="NCP21" s="925"/>
      <c r="NCQ21" s="925"/>
      <c r="NCR21" s="925"/>
      <c r="NCS21" s="925"/>
      <c r="NCT21" s="925"/>
      <c r="NCU21" s="925"/>
      <c r="NCV21" s="925"/>
      <c r="NCW21" s="925"/>
      <c r="NCX21" s="925"/>
      <c r="NCY21" s="925"/>
      <c r="NCZ21" s="925"/>
      <c r="NDA21" s="924"/>
      <c r="NDB21" s="925"/>
      <c r="NDC21" s="925"/>
      <c r="NDD21" s="925"/>
      <c r="NDE21" s="925"/>
      <c r="NDF21" s="925"/>
      <c r="NDG21" s="925"/>
      <c r="NDH21" s="925"/>
      <c r="NDI21" s="925"/>
      <c r="NDJ21" s="925"/>
      <c r="NDK21" s="925"/>
      <c r="NDL21" s="925"/>
      <c r="NDM21" s="925"/>
      <c r="NDN21" s="925"/>
      <c r="NDO21" s="925"/>
      <c r="NDP21" s="925"/>
      <c r="NDQ21" s="924"/>
      <c r="NDR21" s="925"/>
      <c r="NDS21" s="925"/>
      <c r="NDT21" s="925"/>
      <c r="NDU21" s="925"/>
      <c r="NDV21" s="925"/>
      <c r="NDW21" s="925"/>
      <c r="NDX21" s="925"/>
      <c r="NDY21" s="925"/>
      <c r="NDZ21" s="925"/>
      <c r="NEA21" s="925"/>
      <c r="NEB21" s="925"/>
      <c r="NEC21" s="925"/>
      <c r="NED21" s="925"/>
      <c r="NEE21" s="925"/>
      <c r="NEF21" s="925"/>
      <c r="NEG21" s="924"/>
      <c r="NEH21" s="925"/>
      <c r="NEI21" s="925"/>
      <c r="NEJ21" s="925"/>
      <c r="NEK21" s="925"/>
      <c r="NEL21" s="925"/>
      <c r="NEM21" s="925"/>
      <c r="NEN21" s="925"/>
      <c r="NEO21" s="925"/>
      <c r="NEP21" s="925"/>
      <c r="NEQ21" s="925"/>
      <c r="NER21" s="925"/>
      <c r="NES21" s="925"/>
      <c r="NET21" s="925"/>
      <c r="NEU21" s="925"/>
      <c r="NEV21" s="925"/>
      <c r="NEW21" s="924"/>
      <c r="NEX21" s="925"/>
      <c r="NEY21" s="925"/>
      <c r="NEZ21" s="925"/>
      <c r="NFA21" s="925"/>
      <c r="NFB21" s="925"/>
      <c r="NFC21" s="925"/>
      <c r="NFD21" s="925"/>
      <c r="NFE21" s="925"/>
      <c r="NFF21" s="925"/>
      <c r="NFG21" s="925"/>
      <c r="NFH21" s="925"/>
      <c r="NFI21" s="925"/>
      <c r="NFJ21" s="925"/>
      <c r="NFK21" s="925"/>
      <c r="NFL21" s="925"/>
      <c r="NFM21" s="924"/>
      <c r="NFN21" s="925"/>
      <c r="NFO21" s="925"/>
      <c r="NFP21" s="925"/>
      <c r="NFQ21" s="925"/>
      <c r="NFR21" s="925"/>
      <c r="NFS21" s="925"/>
      <c r="NFT21" s="925"/>
      <c r="NFU21" s="925"/>
      <c r="NFV21" s="925"/>
      <c r="NFW21" s="925"/>
      <c r="NFX21" s="925"/>
      <c r="NFY21" s="925"/>
      <c r="NFZ21" s="925"/>
      <c r="NGA21" s="925"/>
      <c r="NGB21" s="925"/>
      <c r="NGC21" s="924"/>
      <c r="NGD21" s="925"/>
      <c r="NGE21" s="925"/>
      <c r="NGF21" s="925"/>
      <c r="NGG21" s="925"/>
      <c r="NGH21" s="925"/>
      <c r="NGI21" s="925"/>
      <c r="NGJ21" s="925"/>
      <c r="NGK21" s="925"/>
      <c r="NGL21" s="925"/>
      <c r="NGM21" s="925"/>
      <c r="NGN21" s="925"/>
      <c r="NGO21" s="925"/>
      <c r="NGP21" s="925"/>
      <c r="NGQ21" s="925"/>
      <c r="NGR21" s="925"/>
      <c r="NGS21" s="924"/>
      <c r="NGT21" s="925"/>
      <c r="NGU21" s="925"/>
      <c r="NGV21" s="925"/>
      <c r="NGW21" s="925"/>
      <c r="NGX21" s="925"/>
      <c r="NGY21" s="925"/>
      <c r="NGZ21" s="925"/>
      <c r="NHA21" s="925"/>
      <c r="NHB21" s="925"/>
      <c r="NHC21" s="925"/>
      <c r="NHD21" s="925"/>
      <c r="NHE21" s="925"/>
      <c r="NHF21" s="925"/>
      <c r="NHG21" s="925"/>
      <c r="NHH21" s="925"/>
      <c r="NHI21" s="924"/>
      <c r="NHJ21" s="925"/>
      <c r="NHK21" s="925"/>
      <c r="NHL21" s="925"/>
      <c r="NHM21" s="925"/>
      <c r="NHN21" s="925"/>
      <c r="NHO21" s="925"/>
      <c r="NHP21" s="925"/>
      <c r="NHQ21" s="925"/>
      <c r="NHR21" s="925"/>
      <c r="NHS21" s="925"/>
      <c r="NHT21" s="925"/>
      <c r="NHU21" s="925"/>
      <c r="NHV21" s="925"/>
      <c r="NHW21" s="925"/>
      <c r="NHX21" s="925"/>
      <c r="NHY21" s="924"/>
      <c r="NHZ21" s="925"/>
      <c r="NIA21" s="925"/>
      <c r="NIB21" s="925"/>
      <c r="NIC21" s="925"/>
      <c r="NID21" s="925"/>
      <c r="NIE21" s="925"/>
      <c r="NIF21" s="925"/>
      <c r="NIG21" s="925"/>
      <c r="NIH21" s="925"/>
      <c r="NII21" s="925"/>
      <c r="NIJ21" s="925"/>
      <c r="NIK21" s="925"/>
      <c r="NIL21" s="925"/>
      <c r="NIM21" s="925"/>
      <c r="NIN21" s="925"/>
      <c r="NIO21" s="924"/>
      <c r="NIP21" s="925"/>
      <c r="NIQ21" s="925"/>
      <c r="NIR21" s="925"/>
      <c r="NIS21" s="925"/>
      <c r="NIT21" s="925"/>
      <c r="NIU21" s="925"/>
      <c r="NIV21" s="925"/>
      <c r="NIW21" s="925"/>
      <c r="NIX21" s="925"/>
      <c r="NIY21" s="925"/>
      <c r="NIZ21" s="925"/>
      <c r="NJA21" s="925"/>
      <c r="NJB21" s="925"/>
      <c r="NJC21" s="925"/>
      <c r="NJD21" s="925"/>
      <c r="NJE21" s="924"/>
      <c r="NJF21" s="925"/>
      <c r="NJG21" s="925"/>
      <c r="NJH21" s="925"/>
      <c r="NJI21" s="925"/>
      <c r="NJJ21" s="925"/>
      <c r="NJK21" s="925"/>
      <c r="NJL21" s="925"/>
      <c r="NJM21" s="925"/>
      <c r="NJN21" s="925"/>
      <c r="NJO21" s="925"/>
      <c r="NJP21" s="925"/>
      <c r="NJQ21" s="925"/>
      <c r="NJR21" s="925"/>
      <c r="NJS21" s="925"/>
      <c r="NJT21" s="925"/>
      <c r="NJU21" s="924"/>
      <c r="NJV21" s="925"/>
      <c r="NJW21" s="925"/>
      <c r="NJX21" s="925"/>
      <c r="NJY21" s="925"/>
      <c r="NJZ21" s="925"/>
      <c r="NKA21" s="925"/>
      <c r="NKB21" s="925"/>
      <c r="NKC21" s="925"/>
      <c r="NKD21" s="925"/>
      <c r="NKE21" s="925"/>
      <c r="NKF21" s="925"/>
      <c r="NKG21" s="925"/>
      <c r="NKH21" s="925"/>
      <c r="NKI21" s="925"/>
      <c r="NKJ21" s="925"/>
      <c r="NKK21" s="924"/>
      <c r="NKL21" s="925"/>
      <c r="NKM21" s="925"/>
      <c r="NKN21" s="925"/>
      <c r="NKO21" s="925"/>
      <c r="NKP21" s="925"/>
      <c r="NKQ21" s="925"/>
      <c r="NKR21" s="925"/>
      <c r="NKS21" s="925"/>
      <c r="NKT21" s="925"/>
      <c r="NKU21" s="925"/>
      <c r="NKV21" s="925"/>
      <c r="NKW21" s="925"/>
      <c r="NKX21" s="925"/>
      <c r="NKY21" s="925"/>
      <c r="NKZ21" s="925"/>
      <c r="NLA21" s="924"/>
      <c r="NLB21" s="925"/>
      <c r="NLC21" s="925"/>
      <c r="NLD21" s="925"/>
      <c r="NLE21" s="925"/>
      <c r="NLF21" s="925"/>
      <c r="NLG21" s="925"/>
      <c r="NLH21" s="925"/>
      <c r="NLI21" s="925"/>
      <c r="NLJ21" s="925"/>
      <c r="NLK21" s="925"/>
      <c r="NLL21" s="925"/>
      <c r="NLM21" s="925"/>
      <c r="NLN21" s="925"/>
      <c r="NLO21" s="925"/>
      <c r="NLP21" s="925"/>
      <c r="NLQ21" s="924"/>
      <c r="NLR21" s="925"/>
      <c r="NLS21" s="925"/>
      <c r="NLT21" s="925"/>
      <c r="NLU21" s="925"/>
      <c r="NLV21" s="925"/>
      <c r="NLW21" s="925"/>
      <c r="NLX21" s="925"/>
      <c r="NLY21" s="925"/>
      <c r="NLZ21" s="925"/>
      <c r="NMA21" s="925"/>
      <c r="NMB21" s="925"/>
      <c r="NMC21" s="925"/>
      <c r="NMD21" s="925"/>
      <c r="NME21" s="925"/>
      <c r="NMF21" s="925"/>
      <c r="NMG21" s="924"/>
      <c r="NMH21" s="925"/>
      <c r="NMI21" s="925"/>
      <c r="NMJ21" s="925"/>
      <c r="NMK21" s="925"/>
      <c r="NML21" s="925"/>
      <c r="NMM21" s="925"/>
      <c r="NMN21" s="925"/>
      <c r="NMO21" s="925"/>
      <c r="NMP21" s="925"/>
      <c r="NMQ21" s="925"/>
      <c r="NMR21" s="925"/>
      <c r="NMS21" s="925"/>
      <c r="NMT21" s="925"/>
      <c r="NMU21" s="925"/>
      <c r="NMV21" s="925"/>
      <c r="NMW21" s="924"/>
      <c r="NMX21" s="925"/>
      <c r="NMY21" s="925"/>
      <c r="NMZ21" s="925"/>
      <c r="NNA21" s="925"/>
      <c r="NNB21" s="925"/>
      <c r="NNC21" s="925"/>
      <c r="NND21" s="925"/>
      <c r="NNE21" s="925"/>
      <c r="NNF21" s="925"/>
      <c r="NNG21" s="925"/>
      <c r="NNH21" s="925"/>
      <c r="NNI21" s="925"/>
      <c r="NNJ21" s="925"/>
      <c r="NNK21" s="925"/>
      <c r="NNL21" s="925"/>
      <c r="NNM21" s="924"/>
      <c r="NNN21" s="925"/>
      <c r="NNO21" s="925"/>
      <c r="NNP21" s="925"/>
      <c r="NNQ21" s="925"/>
      <c r="NNR21" s="925"/>
      <c r="NNS21" s="925"/>
      <c r="NNT21" s="925"/>
      <c r="NNU21" s="925"/>
      <c r="NNV21" s="925"/>
      <c r="NNW21" s="925"/>
      <c r="NNX21" s="925"/>
      <c r="NNY21" s="925"/>
      <c r="NNZ21" s="925"/>
      <c r="NOA21" s="925"/>
      <c r="NOB21" s="925"/>
      <c r="NOC21" s="924"/>
      <c r="NOD21" s="925"/>
      <c r="NOE21" s="925"/>
      <c r="NOF21" s="925"/>
      <c r="NOG21" s="925"/>
      <c r="NOH21" s="925"/>
      <c r="NOI21" s="925"/>
      <c r="NOJ21" s="925"/>
      <c r="NOK21" s="925"/>
      <c r="NOL21" s="925"/>
      <c r="NOM21" s="925"/>
      <c r="NON21" s="925"/>
      <c r="NOO21" s="925"/>
      <c r="NOP21" s="925"/>
      <c r="NOQ21" s="925"/>
      <c r="NOR21" s="925"/>
      <c r="NOS21" s="924"/>
      <c r="NOT21" s="925"/>
      <c r="NOU21" s="925"/>
      <c r="NOV21" s="925"/>
      <c r="NOW21" s="925"/>
      <c r="NOX21" s="925"/>
      <c r="NOY21" s="925"/>
      <c r="NOZ21" s="925"/>
      <c r="NPA21" s="925"/>
      <c r="NPB21" s="925"/>
      <c r="NPC21" s="925"/>
      <c r="NPD21" s="925"/>
      <c r="NPE21" s="925"/>
      <c r="NPF21" s="925"/>
      <c r="NPG21" s="925"/>
      <c r="NPH21" s="925"/>
      <c r="NPI21" s="924"/>
      <c r="NPJ21" s="925"/>
      <c r="NPK21" s="925"/>
      <c r="NPL21" s="925"/>
      <c r="NPM21" s="925"/>
      <c r="NPN21" s="925"/>
      <c r="NPO21" s="925"/>
      <c r="NPP21" s="925"/>
      <c r="NPQ21" s="925"/>
      <c r="NPR21" s="925"/>
      <c r="NPS21" s="925"/>
      <c r="NPT21" s="925"/>
      <c r="NPU21" s="925"/>
      <c r="NPV21" s="925"/>
      <c r="NPW21" s="925"/>
      <c r="NPX21" s="925"/>
      <c r="NPY21" s="924"/>
      <c r="NPZ21" s="925"/>
      <c r="NQA21" s="925"/>
      <c r="NQB21" s="925"/>
      <c r="NQC21" s="925"/>
      <c r="NQD21" s="925"/>
      <c r="NQE21" s="925"/>
      <c r="NQF21" s="925"/>
      <c r="NQG21" s="925"/>
      <c r="NQH21" s="925"/>
      <c r="NQI21" s="925"/>
      <c r="NQJ21" s="925"/>
      <c r="NQK21" s="925"/>
      <c r="NQL21" s="925"/>
      <c r="NQM21" s="925"/>
      <c r="NQN21" s="925"/>
      <c r="NQO21" s="924"/>
      <c r="NQP21" s="925"/>
      <c r="NQQ21" s="925"/>
      <c r="NQR21" s="925"/>
      <c r="NQS21" s="925"/>
      <c r="NQT21" s="925"/>
      <c r="NQU21" s="925"/>
      <c r="NQV21" s="925"/>
      <c r="NQW21" s="925"/>
      <c r="NQX21" s="925"/>
      <c r="NQY21" s="925"/>
      <c r="NQZ21" s="925"/>
      <c r="NRA21" s="925"/>
      <c r="NRB21" s="925"/>
      <c r="NRC21" s="925"/>
      <c r="NRD21" s="925"/>
      <c r="NRE21" s="924"/>
      <c r="NRF21" s="925"/>
      <c r="NRG21" s="925"/>
      <c r="NRH21" s="925"/>
      <c r="NRI21" s="925"/>
      <c r="NRJ21" s="925"/>
      <c r="NRK21" s="925"/>
      <c r="NRL21" s="925"/>
      <c r="NRM21" s="925"/>
      <c r="NRN21" s="925"/>
      <c r="NRO21" s="925"/>
      <c r="NRP21" s="925"/>
      <c r="NRQ21" s="925"/>
      <c r="NRR21" s="925"/>
      <c r="NRS21" s="925"/>
      <c r="NRT21" s="925"/>
      <c r="NRU21" s="924"/>
      <c r="NRV21" s="925"/>
      <c r="NRW21" s="925"/>
      <c r="NRX21" s="925"/>
      <c r="NRY21" s="925"/>
      <c r="NRZ21" s="925"/>
      <c r="NSA21" s="925"/>
      <c r="NSB21" s="925"/>
      <c r="NSC21" s="925"/>
      <c r="NSD21" s="925"/>
      <c r="NSE21" s="925"/>
      <c r="NSF21" s="925"/>
      <c r="NSG21" s="925"/>
      <c r="NSH21" s="925"/>
      <c r="NSI21" s="925"/>
      <c r="NSJ21" s="925"/>
      <c r="NSK21" s="924"/>
      <c r="NSL21" s="925"/>
      <c r="NSM21" s="925"/>
      <c r="NSN21" s="925"/>
      <c r="NSO21" s="925"/>
      <c r="NSP21" s="925"/>
      <c r="NSQ21" s="925"/>
      <c r="NSR21" s="925"/>
      <c r="NSS21" s="925"/>
      <c r="NST21" s="925"/>
      <c r="NSU21" s="925"/>
      <c r="NSV21" s="925"/>
      <c r="NSW21" s="925"/>
      <c r="NSX21" s="925"/>
      <c r="NSY21" s="925"/>
      <c r="NSZ21" s="925"/>
      <c r="NTA21" s="924"/>
      <c r="NTB21" s="925"/>
      <c r="NTC21" s="925"/>
      <c r="NTD21" s="925"/>
      <c r="NTE21" s="925"/>
      <c r="NTF21" s="925"/>
      <c r="NTG21" s="925"/>
      <c r="NTH21" s="925"/>
      <c r="NTI21" s="925"/>
      <c r="NTJ21" s="925"/>
      <c r="NTK21" s="925"/>
      <c r="NTL21" s="925"/>
      <c r="NTM21" s="925"/>
      <c r="NTN21" s="925"/>
      <c r="NTO21" s="925"/>
      <c r="NTP21" s="925"/>
      <c r="NTQ21" s="924"/>
      <c r="NTR21" s="925"/>
      <c r="NTS21" s="925"/>
      <c r="NTT21" s="925"/>
      <c r="NTU21" s="925"/>
      <c r="NTV21" s="925"/>
      <c r="NTW21" s="925"/>
      <c r="NTX21" s="925"/>
      <c r="NTY21" s="925"/>
      <c r="NTZ21" s="925"/>
      <c r="NUA21" s="925"/>
      <c r="NUB21" s="925"/>
      <c r="NUC21" s="925"/>
      <c r="NUD21" s="925"/>
      <c r="NUE21" s="925"/>
      <c r="NUF21" s="925"/>
      <c r="NUG21" s="924"/>
      <c r="NUH21" s="925"/>
      <c r="NUI21" s="925"/>
      <c r="NUJ21" s="925"/>
      <c r="NUK21" s="925"/>
      <c r="NUL21" s="925"/>
      <c r="NUM21" s="925"/>
      <c r="NUN21" s="925"/>
      <c r="NUO21" s="925"/>
      <c r="NUP21" s="925"/>
      <c r="NUQ21" s="925"/>
      <c r="NUR21" s="925"/>
      <c r="NUS21" s="925"/>
      <c r="NUT21" s="925"/>
      <c r="NUU21" s="925"/>
      <c r="NUV21" s="925"/>
      <c r="NUW21" s="924"/>
      <c r="NUX21" s="925"/>
      <c r="NUY21" s="925"/>
      <c r="NUZ21" s="925"/>
      <c r="NVA21" s="925"/>
      <c r="NVB21" s="925"/>
      <c r="NVC21" s="925"/>
      <c r="NVD21" s="925"/>
      <c r="NVE21" s="925"/>
      <c r="NVF21" s="925"/>
      <c r="NVG21" s="925"/>
      <c r="NVH21" s="925"/>
      <c r="NVI21" s="925"/>
      <c r="NVJ21" s="925"/>
      <c r="NVK21" s="925"/>
      <c r="NVL21" s="925"/>
      <c r="NVM21" s="924"/>
      <c r="NVN21" s="925"/>
      <c r="NVO21" s="925"/>
      <c r="NVP21" s="925"/>
      <c r="NVQ21" s="925"/>
      <c r="NVR21" s="925"/>
      <c r="NVS21" s="925"/>
      <c r="NVT21" s="925"/>
      <c r="NVU21" s="925"/>
      <c r="NVV21" s="925"/>
      <c r="NVW21" s="925"/>
      <c r="NVX21" s="925"/>
      <c r="NVY21" s="925"/>
      <c r="NVZ21" s="925"/>
      <c r="NWA21" s="925"/>
      <c r="NWB21" s="925"/>
      <c r="NWC21" s="924"/>
      <c r="NWD21" s="925"/>
      <c r="NWE21" s="925"/>
      <c r="NWF21" s="925"/>
      <c r="NWG21" s="925"/>
      <c r="NWH21" s="925"/>
      <c r="NWI21" s="925"/>
      <c r="NWJ21" s="925"/>
      <c r="NWK21" s="925"/>
      <c r="NWL21" s="925"/>
      <c r="NWM21" s="925"/>
      <c r="NWN21" s="925"/>
      <c r="NWO21" s="925"/>
      <c r="NWP21" s="925"/>
      <c r="NWQ21" s="925"/>
      <c r="NWR21" s="925"/>
      <c r="NWS21" s="924"/>
      <c r="NWT21" s="925"/>
      <c r="NWU21" s="925"/>
      <c r="NWV21" s="925"/>
      <c r="NWW21" s="925"/>
      <c r="NWX21" s="925"/>
      <c r="NWY21" s="925"/>
      <c r="NWZ21" s="925"/>
      <c r="NXA21" s="925"/>
      <c r="NXB21" s="925"/>
      <c r="NXC21" s="925"/>
      <c r="NXD21" s="925"/>
      <c r="NXE21" s="925"/>
      <c r="NXF21" s="925"/>
      <c r="NXG21" s="925"/>
      <c r="NXH21" s="925"/>
      <c r="NXI21" s="924"/>
      <c r="NXJ21" s="925"/>
      <c r="NXK21" s="925"/>
      <c r="NXL21" s="925"/>
      <c r="NXM21" s="925"/>
      <c r="NXN21" s="925"/>
      <c r="NXO21" s="925"/>
      <c r="NXP21" s="925"/>
      <c r="NXQ21" s="925"/>
      <c r="NXR21" s="925"/>
      <c r="NXS21" s="925"/>
      <c r="NXT21" s="925"/>
      <c r="NXU21" s="925"/>
      <c r="NXV21" s="925"/>
      <c r="NXW21" s="925"/>
      <c r="NXX21" s="925"/>
      <c r="NXY21" s="924"/>
      <c r="NXZ21" s="925"/>
      <c r="NYA21" s="925"/>
      <c r="NYB21" s="925"/>
      <c r="NYC21" s="925"/>
      <c r="NYD21" s="925"/>
      <c r="NYE21" s="925"/>
      <c r="NYF21" s="925"/>
      <c r="NYG21" s="925"/>
      <c r="NYH21" s="925"/>
      <c r="NYI21" s="925"/>
      <c r="NYJ21" s="925"/>
      <c r="NYK21" s="925"/>
      <c r="NYL21" s="925"/>
      <c r="NYM21" s="925"/>
      <c r="NYN21" s="925"/>
      <c r="NYO21" s="924"/>
      <c r="NYP21" s="925"/>
      <c r="NYQ21" s="925"/>
      <c r="NYR21" s="925"/>
      <c r="NYS21" s="925"/>
      <c r="NYT21" s="925"/>
      <c r="NYU21" s="925"/>
      <c r="NYV21" s="925"/>
      <c r="NYW21" s="925"/>
      <c r="NYX21" s="925"/>
      <c r="NYY21" s="925"/>
      <c r="NYZ21" s="925"/>
      <c r="NZA21" s="925"/>
      <c r="NZB21" s="925"/>
      <c r="NZC21" s="925"/>
      <c r="NZD21" s="925"/>
      <c r="NZE21" s="924"/>
      <c r="NZF21" s="925"/>
      <c r="NZG21" s="925"/>
      <c r="NZH21" s="925"/>
      <c r="NZI21" s="925"/>
      <c r="NZJ21" s="925"/>
      <c r="NZK21" s="925"/>
      <c r="NZL21" s="925"/>
      <c r="NZM21" s="925"/>
      <c r="NZN21" s="925"/>
      <c r="NZO21" s="925"/>
      <c r="NZP21" s="925"/>
      <c r="NZQ21" s="925"/>
      <c r="NZR21" s="925"/>
      <c r="NZS21" s="925"/>
      <c r="NZT21" s="925"/>
      <c r="NZU21" s="924"/>
      <c r="NZV21" s="925"/>
      <c r="NZW21" s="925"/>
      <c r="NZX21" s="925"/>
      <c r="NZY21" s="925"/>
      <c r="NZZ21" s="925"/>
      <c r="OAA21" s="925"/>
      <c r="OAB21" s="925"/>
      <c r="OAC21" s="925"/>
      <c r="OAD21" s="925"/>
      <c r="OAE21" s="925"/>
      <c r="OAF21" s="925"/>
      <c r="OAG21" s="925"/>
      <c r="OAH21" s="925"/>
      <c r="OAI21" s="925"/>
      <c r="OAJ21" s="925"/>
      <c r="OAK21" s="924"/>
      <c r="OAL21" s="925"/>
      <c r="OAM21" s="925"/>
      <c r="OAN21" s="925"/>
      <c r="OAO21" s="925"/>
      <c r="OAP21" s="925"/>
      <c r="OAQ21" s="925"/>
      <c r="OAR21" s="925"/>
      <c r="OAS21" s="925"/>
      <c r="OAT21" s="925"/>
      <c r="OAU21" s="925"/>
      <c r="OAV21" s="925"/>
      <c r="OAW21" s="925"/>
      <c r="OAX21" s="925"/>
      <c r="OAY21" s="925"/>
      <c r="OAZ21" s="925"/>
      <c r="OBA21" s="924"/>
      <c r="OBB21" s="925"/>
      <c r="OBC21" s="925"/>
      <c r="OBD21" s="925"/>
      <c r="OBE21" s="925"/>
      <c r="OBF21" s="925"/>
      <c r="OBG21" s="925"/>
      <c r="OBH21" s="925"/>
      <c r="OBI21" s="925"/>
      <c r="OBJ21" s="925"/>
      <c r="OBK21" s="925"/>
      <c r="OBL21" s="925"/>
      <c r="OBM21" s="925"/>
      <c r="OBN21" s="925"/>
      <c r="OBO21" s="925"/>
      <c r="OBP21" s="925"/>
      <c r="OBQ21" s="924"/>
      <c r="OBR21" s="925"/>
      <c r="OBS21" s="925"/>
      <c r="OBT21" s="925"/>
      <c r="OBU21" s="925"/>
      <c r="OBV21" s="925"/>
      <c r="OBW21" s="925"/>
      <c r="OBX21" s="925"/>
      <c r="OBY21" s="925"/>
      <c r="OBZ21" s="925"/>
      <c r="OCA21" s="925"/>
      <c r="OCB21" s="925"/>
      <c r="OCC21" s="925"/>
      <c r="OCD21" s="925"/>
      <c r="OCE21" s="925"/>
      <c r="OCF21" s="925"/>
      <c r="OCG21" s="924"/>
      <c r="OCH21" s="925"/>
      <c r="OCI21" s="925"/>
      <c r="OCJ21" s="925"/>
      <c r="OCK21" s="925"/>
      <c r="OCL21" s="925"/>
      <c r="OCM21" s="925"/>
      <c r="OCN21" s="925"/>
      <c r="OCO21" s="925"/>
      <c r="OCP21" s="925"/>
      <c r="OCQ21" s="925"/>
      <c r="OCR21" s="925"/>
      <c r="OCS21" s="925"/>
      <c r="OCT21" s="925"/>
      <c r="OCU21" s="925"/>
      <c r="OCV21" s="925"/>
      <c r="OCW21" s="924"/>
      <c r="OCX21" s="925"/>
      <c r="OCY21" s="925"/>
      <c r="OCZ21" s="925"/>
      <c r="ODA21" s="925"/>
      <c r="ODB21" s="925"/>
      <c r="ODC21" s="925"/>
      <c r="ODD21" s="925"/>
      <c r="ODE21" s="925"/>
      <c r="ODF21" s="925"/>
      <c r="ODG21" s="925"/>
      <c r="ODH21" s="925"/>
      <c r="ODI21" s="925"/>
      <c r="ODJ21" s="925"/>
      <c r="ODK21" s="925"/>
      <c r="ODL21" s="925"/>
      <c r="ODM21" s="924"/>
      <c r="ODN21" s="925"/>
      <c r="ODO21" s="925"/>
      <c r="ODP21" s="925"/>
      <c r="ODQ21" s="925"/>
      <c r="ODR21" s="925"/>
      <c r="ODS21" s="925"/>
      <c r="ODT21" s="925"/>
      <c r="ODU21" s="925"/>
      <c r="ODV21" s="925"/>
      <c r="ODW21" s="925"/>
      <c r="ODX21" s="925"/>
      <c r="ODY21" s="925"/>
      <c r="ODZ21" s="925"/>
      <c r="OEA21" s="925"/>
      <c r="OEB21" s="925"/>
      <c r="OEC21" s="924"/>
      <c r="OED21" s="925"/>
      <c r="OEE21" s="925"/>
      <c r="OEF21" s="925"/>
      <c r="OEG21" s="925"/>
      <c r="OEH21" s="925"/>
      <c r="OEI21" s="925"/>
      <c r="OEJ21" s="925"/>
      <c r="OEK21" s="925"/>
      <c r="OEL21" s="925"/>
      <c r="OEM21" s="925"/>
      <c r="OEN21" s="925"/>
      <c r="OEO21" s="925"/>
      <c r="OEP21" s="925"/>
      <c r="OEQ21" s="925"/>
      <c r="OER21" s="925"/>
      <c r="OES21" s="924"/>
      <c r="OET21" s="925"/>
      <c r="OEU21" s="925"/>
      <c r="OEV21" s="925"/>
      <c r="OEW21" s="925"/>
      <c r="OEX21" s="925"/>
      <c r="OEY21" s="925"/>
      <c r="OEZ21" s="925"/>
      <c r="OFA21" s="925"/>
      <c r="OFB21" s="925"/>
      <c r="OFC21" s="925"/>
      <c r="OFD21" s="925"/>
      <c r="OFE21" s="925"/>
      <c r="OFF21" s="925"/>
      <c r="OFG21" s="925"/>
      <c r="OFH21" s="925"/>
      <c r="OFI21" s="924"/>
      <c r="OFJ21" s="925"/>
      <c r="OFK21" s="925"/>
      <c r="OFL21" s="925"/>
      <c r="OFM21" s="925"/>
      <c r="OFN21" s="925"/>
      <c r="OFO21" s="925"/>
      <c r="OFP21" s="925"/>
      <c r="OFQ21" s="925"/>
      <c r="OFR21" s="925"/>
      <c r="OFS21" s="925"/>
      <c r="OFT21" s="925"/>
      <c r="OFU21" s="925"/>
      <c r="OFV21" s="925"/>
      <c r="OFW21" s="925"/>
      <c r="OFX21" s="925"/>
      <c r="OFY21" s="924"/>
      <c r="OFZ21" s="925"/>
      <c r="OGA21" s="925"/>
      <c r="OGB21" s="925"/>
      <c r="OGC21" s="925"/>
      <c r="OGD21" s="925"/>
      <c r="OGE21" s="925"/>
      <c r="OGF21" s="925"/>
      <c r="OGG21" s="925"/>
      <c r="OGH21" s="925"/>
      <c r="OGI21" s="925"/>
      <c r="OGJ21" s="925"/>
      <c r="OGK21" s="925"/>
      <c r="OGL21" s="925"/>
      <c r="OGM21" s="925"/>
      <c r="OGN21" s="925"/>
      <c r="OGO21" s="924"/>
      <c r="OGP21" s="925"/>
      <c r="OGQ21" s="925"/>
      <c r="OGR21" s="925"/>
      <c r="OGS21" s="925"/>
      <c r="OGT21" s="925"/>
      <c r="OGU21" s="925"/>
      <c r="OGV21" s="925"/>
      <c r="OGW21" s="925"/>
      <c r="OGX21" s="925"/>
      <c r="OGY21" s="925"/>
      <c r="OGZ21" s="925"/>
      <c r="OHA21" s="925"/>
      <c r="OHB21" s="925"/>
      <c r="OHC21" s="925"/>
      <c r="OHD21" s="925"/>
      <c r="OHE21" s="924"/>
      <c r="OHF21" s="925"/>
      <c r="OHG21" s="925"/>
      <c r="OHH21" s="925"/>
      <c r="OHI21" s="925"/>
      <c r="OHJ21" s="925"/>
      <c r="OHK21" s="925"/>
      <c r="OHL21" s="925"/>
      <c r="OHM21" s="925"/>
      <c r="OHN21" s="925"/>
      <c r="OHO21" s="925"/>
      <c r="OHP21" s="925"/>
      <c r="OHQ21" s="925"/>
      <c r="OHR21" s="925"/>
      <c r="OHS21" s="925"/>
      <c r="OHT21" s="925"/>
      <c r="OHU21" s="924"/>
      <c r="OHV21" s="925"/>
      <c r="OHW21" s="925"/>
      <c r="OHX21" s="925"/>
      <c r="OHY21" s="925"/>
      <c r="OHZ21" s="925"/>
      <c r="OIA21" s="925"/>
      <c r="OIB21" s="925"/>
      <c r="OIC21" s="925"/>
      <c r="OID21" s="925"/>
      <c r="OIE21" s="925"/>
      <c r="OIF21" s="925"/>
      <c r="OIG21" s="925"/>
      <c r="OIH21" s="925"/>
      <c r="OII21" s="925"/>
      <c r="OIJ21" s="925"/>
      <c r="OIK21" s="924"/>
      <c r="OIL21" s="925"/>
      <c r="OIM21" s="925"/>
      <c r="OIN21" s="925"/>
      <c r="OIO21" s="925"/>
      <c r="OIP21" s="925"/>
      <c r="OIQ21" s="925"/>
      <c r="OIR21" s="925"/>
      <c r="OIS21" s="925"/>
      <c r="OIT21" s="925"/>
      <c r="OIU21" s="925"/>
      <c r="OIV21" s="925"/>
      <c r="OIW21" s="925"/>
      <c r="OIX21" s="925"/>
      <c r="OIY21" s="925"/>
      <c r="OIZ21" s="925"/>
      <c r="OJA21" s="924"/>
      <c r="OJB21" s="925"/>
      <c r="OJC21" s="925"/>
      <c r="OJD21" s="925"/>
      <c r="OJE21" s="925"/>
      <c r="OJF21" s="925"/>
      <c r="OJG21" s="925"/>
      <c r="OJH21" s="925"/>
      <c r="OJI21" s="925"/>
      <c r="OJJ21" s="925"/>
      <c r="OJK21" s="925"/>
      <c r="OJL21" s="925"/>
      <c r="OJM21" s="925"/>
      <c r="OJN21" s="925"/>
      <c r="OJO21" s="925"/>
      <c r="OJP21" s="925"/>
      <c r="OJQ21" s="924"/>
      <c r="OJR21" s="925"/>
      <c r="OJS21" s="925"/>
      <c r="OJT21" s="925"/>
      <c r="OJU21" s="925"/>
      <c r="OJV21" s="925"/>
      <c r="OJW21" s="925"/>
      <c r="OJX21" s="925"/>
      <c r="OJY21" s="925"/>
      <c r="OJZ21" s="925"/>
      <c r="OKA21" s="925"/>
      <c r="OKB21" s="925"/>
      <c r="OKC21" s="925"/>
      <c r="OKD21" s="925"/>
      <c r="OKE21" s="925"/>
      <c r="OKF21" s="925"/>
      <c r="OKG21" s="924"/>
      <c r="OKH21" s="925"/>
      <c r="OKI21" s="925"/>
      <c r="OKJ21" s="925"/>
      <c r="OKK21" s="925"/>
      <c r="OKL21" s="925"/>
      <c r="OKM21" s="925"/>
      <c r="OKN21" s="925"/>
      <c r="OKO21" s="925"/>
      <c r="OKP21" s="925"/>
      <c r="OKQ21" s="925"/>
      <c r="OKR21" s="925"/>
      <c r="OKS21" s="925"/>
      <c r="OKT21" s="925"/>
      <c r="OKU21" s="925"/>
      <c r="OKV21" s="925"/>
      <c r="OKW21" s="924"/>
      <c r="OKX21" s="925"/>
      <c r="OKY21" s="925"/>
      <c r="OKZ21" s="925"/>
      <c r="OLA21" s="925"/>
      <c r="OLB21" s="925"/>
      <c r="OLC21" s="925"/>
      <c r="OLD21" s="925"/>
      <c r="OLE21" s="925"/>
      <c r="OLF21" s="925"/>
      <c r="OLG21" s="925"/>
      <c r="OLH21" s="925"/>
      <c r="OLI21" s="925"/>
      <c r="OLJ21" s="925"/>
      <c r="OLK21" s="925"/>
      <c r="OLL21" s="925"/>
      <c r="OLM21" s="924"/>
      <c r="OLN21" s="925"/>
      <c r="OLO21" s="925"/>
      <c r="OLP21" s="925"/>
      <c r="OLQ21" s="925"/>
      <c r="OLR21" s="925"/>
      <c r="OLS21" s="925"/>
      <c r="OLT21" s="925"/>
      <c r="OLU21" s="925"/>
      <c r="OLV21" s="925"/>
      <c r="OLW21" s="925"/>
      <c r="OLX21" s="925"/>
      <c r="OLY21" s="925"/>
      <c r="OLZ21" s="925"/>
      <c r="OMA21" s="925"/>
      <c r="OMB21" s="925"/>
      <c r="OMC21" s="924"/>
      <c r="OMD21" s="925"/>
      <c r="OME21" s="925"/>
      <c r="OMF21" s="925"/>
      <c r="OMG21" s="925"/>
      <c r="OMH21" s="925"/>
      <c r="OMI21" s="925"/>
      <c r="OMJ21" s="925"/>
      <c r="OMK21" s="925"/>
      <c r="OML21" s="925"/>
      <c r="OMM21" s="925"/>
      <c r="OMN21" s="925"/>
      <c r="OMO21" s="925"/>
      <c r="OMP21" s="925"/>
      <c r="OMQ21" s="925"/>
      <c r="OMR21" s="925"/>
      <c r="OMS21" s="924"/>
      <c r="OMT21" s="925"/>
      <c r="OMU21" s="925"/>
      <c r="OMV21" s="925"/>
      <c r="OMW21" s="925"/>
      <c r="OMX21" s="925"/>
      <c r="OMY21" s="925"/>
      <c r="OMZ21" s="925"/>
      <c r="ONA21" s="925"/>
      <c r="ONB21" s="925"/>
      <c r="ONC21" s="925"/>
      <c r="OND21" s="925"/>
      <c r="ONE21" s="925"/>
      <c r="ONF21" s="925"/>
      <c r="ONG21" s="925"/>
      <c r="ONH21" s="925"/>
      <c r="ONI21" s="924"/>
      <c r="ONJ21" s="925"/>
      <c r="ONK21" s="925"/>
      <c r="ONL21" s="925"/>
      <c r="ONM21" s="925"/>
      <c r="ONN21" s="925"/>
      <c r="ONO21" s="925"/>
      <c r="ONP21" s="925"/>
      <c r="ONQ21" s="925"/>
      <c r="ONR21" s="925"/>
      <c r="ONS21" s="925"/>
      <c r="ONT21" s="925"/>
      <c r="ONU21" s="925"/>
      <c r="ONV21" s="925"/>
      <c r="ONW21" s="925"/>
      <c r="ONX21" s="925"/>
      <c r="ONY21" s="924"/>
      <c r="ONZ21" s="925"/>
      <c r="OOA21" s="925"/>
      <c r="OOB21" s="925"/>
      <c r="OOC21" s="925"/>
      <c r="OOD21" s="925"/>
      <c r="OOE21" s="925"/>
      <c r="OOF21" s="925"/>
      <c r="OOG21" s="925"/>
      <c r="OOH21" s="925"/>
      <c r="OOI21" s="925"/>
      <c r="OOJ21" s="925"/>
      <c r="OOK21" s="925"/>
      <c r="OOL21" s="925"/>
      <c r="OOM21" s="925"/>
      <c r="OON21" s="925"/>
      <c r="OOO21" s="924"/>
      <c r="OOP21" s="925"/>
      <c r="OOQ21" s="925"/>
      <c r="OOR21" s="925"/>
      <c r="OOS21" s="925"/>
      <c r="OOT21" s="925"/>
      <c r="OOU21" s="925"/>
      <c r="OOV21" s="925"/>
      <c r="OOW21" s="925"/>
      <c r="OOX21" s="925"/>
      <c r="OOY21" s="925"/>
      <c r="OOZ21" s="925"/>
      <c r="OPA21" s="925"/>
      <c r="OPB21" s="925"/>
      <c r="OPC21" s="925"/>
      <c r="OPD21" s="925"/>
      <c r="OPE21" s="924"/>
      <c r="OPF21" s="925"/>
      <c r="OPG21" s="925"/>
      <c r="OPH21" s="925"/>
      <c r="OPI21" s="925"/>
      <c r="OPJ21" s="925"/>
      <c r="OPK21" s="925"/>
      <c r="OPL21" s="925"/>
      <c r="OPM21" s="925"/>
      <c r="OPN21" s="925"/>
      <c r="OPO21" s="925"/>
      <c r="OPP21" s="925"/>
      <c r="OPQ21" s="925"/>
      <c r="OPR21" s="925"/>
      <c r="OPS21" s="925"/>
      <c r="OPT21" s="925"/>
      <c r="OPU21" s="924"/>
      <c r="OPV21" s="925"/>
      <c r="OPW21" s="925"/>
      <c r="OPX21" s="925"/>
      <c r="OPY21" s="925"/>
      <c r="OPZ21" s="925"/>
      <c r="OQA21" s="925"/>
      <c r="OQB21" s="925"/>
      <c r="OQC21" s="925"/>
      <c r="OQD21" s="925"/>
      <c r="OQE21" s="925"/>
      <c r="OQF21" s="925"/>
      <c r="OQG21" s="925"/>
      <c r="OQH21" s="925"/>
      <c r="OQI21" s="925"/>
      <c r="OQJ21" s="925"/>
      <c r="OQK21" s="924"/>
      <c r="OQL21" s="925"/>
      <c r="OQM21" s="925"/>
      <c r="OQN21" s="925"/>
      <c r="OQO21" s="925"/>
      <c r="OQP21" s="925"/>
      <c r="OQQ21" s="925"/>
      <c r="OQR21" s="925"/>
      <c r="OQS21" s="925"/>
      <c r="OQT21" s="925"/>
      <c r="OQU21" s="925"/>
      <c r="OQV21" s="925"/>
      <c r="OQW21" s="925"/>
      <c r="OQX21" s="925"/>
      <c r="OQY21" s="925"/>
      <c r="OQZ21" s="925"/>
      <c r="ORA21" s="924"/>
      <c r="ORB21" s="925"/>
      <c r="ORC21" s="925"/>
      <c r="ORD21" s="925"/>
      <c r="ORE21" s="925"/>
      <c r="ORF21" s="925"/>
      <c r="ORG21" s="925"/>
      <c r="ORH21" s="925"/>
      <c r="ORI21" s="925"/>
      <c r="ORJ21" s="925"/>
      <c r="ORK21" s="925"/>
      <c r="ORL21" s="925"/>
      <c r="ORM21" s="925"/>
      <c r="ORN21" s="925"/>
      <c r="ORO21" s="925"/>
      <c r="ORP21" s="925"/>
      <c r="ORQ21" s="924"/>
      <c r="ORR21" s="925"/>
      <c r="ORS21" s="925"/>
      <c r="ORT21" s="925"/>
      <c r="ORU21" s="925"/>
      <c r="ORV21" s="925"/>
      <c r="ORW21" s="925"/>
      <c r="ORX21" s="925"/>
      <c r="ORY21" s="925"/>
      <c r="ORZ21" s="925"/>
      <c r="OSA21" s="925"/>
      <c r="OSB21" s="925"/>
      <c r="OSC21" s="925"/>
      <c r="OSD21" s="925"/>
      <c r="OSE21" s="925"/>
      <c r="OSF21" s="925"/>
      <c r="OSG21" s="924"/>
      <c r="OSH21" s="925"/>
      <c r="OSI21" s="925"/>
      <c r="OSJ21" s="925"/>
      <c r="OSK21" s="925"/>
      <c r="OSL21" s="925"/>
      <c r="OSM21" s="925"/>
      <c r="OSN21" s="925"/>
      <c r="OSO21" s="925"/>
      <c r="OSP21" s="925"/>
      <c r="OSQ21" s="925"/>
      <c r="OSR21" s="925"/>
      <c r="OSS21" s="925"/>
      <c r="OST21" s="925"/>
      <c r="OSU21" s="925"/>
      <c r="OSV21" s="925"/>
      <c r="OSW21" s="924"/>
      <c r="OSX21" s="925"/>
      <c r="OSY21" s="925"/>
      <c r="OSZ21" s="925"/>
      <c r="OTA21" s="925"/>
      <c r="OTB21" s="925"/>
      <c r="OTC21" s="925"/>
      <c r="OTD21" s="925"/>
      <c r="OTE21" s="925"/>
      <c r="OTF21" s="925"/>
      <c r="OTG21" s="925"/>
      <c r="OTH21" s="925"/>
      <c r="OTI21" s="925"/>
      <c r="OTJ21" s="925"/>
      <c r="OTK21" s="925"/>
      <c r="OTL21" s="925"/>
      <c r="OTM21" s="924"/>
      <c r="OTN21" s="925"/>
      <c r="OTO21" s="925"/>
      <c r="OTP21" s="925"/>
      <c r="OTQ21" s="925"/>
      <c r="OTR21" s="925"/>
      <c r="OTS21" s="925"/>
      <c r="OTT21" s="925"/>
      <c r="OTU21" s="925"/>
      <c r="OTV21" s="925"/>
      <c r="OTW21" s="925"/>
      <c r="OTX21" s="925"/>
      <c r="OTY21" s="925"/>
      <c r="OTZ21" s="925"/>
      <c r="OUA21" s="925"/>
      <c r="OUB21" s="925"/>
      <c r="OUC21" s="924"/>
      <c r="OUD21" s="925"/>
      <c r="OUE21" s="925"/>
      <c r="OUF21" s="925"/>
      <c r="OUG21" s="925"/>
      <c r="OUH21" s="925"/>
      <c r="OUI21" s="925"/>
      <c r="OUJ21" s="925"/>
      <c r="OUK21" s="925"/>
      <c r="OUL21" s="925"/>
      <c r="OUM21" s="925"/>
      <c r="OUN21" s="925"/>
      <c r="OUO21" s="925"/>
      <c r="OUP21" s="925"/>
      <c r="OUQ21" s="925"/>
      <c r="OUR21" s="925"/>
      <c r="OUS21" s="924"/>
      <c r="OUT21" s="925"/>
      <c r="OUU21" s="925"/>
      <c r="OUV21" s="925"/>
      <c r="OUW21" s="925"/>
      <c r="OUX21" s="925"/>
      <c r="OUY21" s="925"/>
      <c r="OUZ21" s="925"/>
      <c r="OVA21" s="925"/>
      <c r="OVB21" s="925"/>
      <c r="OVC21" s="925"/>
      <c r="OVD21" s="925"/>
      <c r="OVE21" s="925"/>
      <c r="OVF21" s="925"/>
      <c r="OVG21" s="925"/>
      <c r="OVH21" s="925"/>
      <c r="OVI21" s="924"/>
      <c r="OVJ21" s="925"/>
      <c r="OVK21" s="925"/>
      <c r="OVL21" s="925"/>
      <c r="OVM21" s="925"/>
      <c r="OVN21" s="925"/>
      <c r="OVO21" s="925"/>
      <c r="OVP21" s="925"/>
      <c r="OVQ21" s="925"/>
      <c r="OVR21" s="925"/>
      <c r="OVS21" s="925"/>
      <c r="OVT21" s="925"/>
      <c r="OVU21" s="925"/>
      <c r="OVV21" s="925"/>
      <c r="OVW21" s="925"/>
      <c r="OVX21" s="925"/>
      <c r="OVY21" s="924"/>
      <c r="OVZ21" s="925"/>
      <c r="OWA21" s="925"/>
      <c r="OWB21" s="925"/>
      <c r="OWC21" s="925"/>
      <c r="OWD21" s="925"/>
      <c r="OWE21" s="925"/>
      <c r="OWF21" s="925"/>
      <c r="OWG21" s="925"/>
      <c r="OWH21" s="925"/>
      <c r="OWI21" s="925"/>
      <c r="OWJ21" s="925"/>
      <c r="OWK21" s="925"/>
      <c r="OWL21" s="925"/>
      <c r="OWM21" s="925"/>
      <c r="OWN21" s="925"/>
      <c r="OWO21" s="924"/>
      <c r="OWP21" s="925"/>
      <c r="OWQ21" s="925"/>
      <c r="OWR21" s="925"/>
      <c r="OWS21" s="925"/>
      <c r="OWT21" s="925"/>
      <c r="OWU21" s="925"/>
      <c r="OWV21" s="925"/>
      <c r="OWW21" s="925"/>
      <c r="OWX21" s="925"/>
      <c r="OWY21" s="925"/>
      <c r="OWZ21" s="925"/>
      <c r="OXA21" s="925"/>
      <c r="OXB21" s="925"/>
      <c r="OXC21" s="925"/>
      <c r="OXD21" s="925"/>
      <c r="OXE21" s="924"/>
      <c r="OXF21" s="925"/>
      <c r="OXG21" s="925"/>
      <c r="OXH21" s="925"/>
      <c r="OXI21" s="925"/>
      <c r="OXJ21" s="925"/>
      <c r="OXK21" s="925"/>
      <c r="OXL21" s="925"/>
      <c r="OXM21" s="925"/>
      <c r="OXN21" s="925"/>
      <c r="OXO21" s="925"/>
      <c r="OXP21" s="925"/>
      <c r="OXQ21" s="925"/>
      <c r="OXR21" s="925"/>
      <c r="OXS21" s="925"/>
      <c r="OXT21" s="925"/>
      <c r="OXU21" s="924"/>
      <c r="OXV21" s="925"/>
      <c r="OXW21" s="925"/>
      <c r="OXX21" s="925"/>
      <c r="OXY21" s="925"/>
      <c r="OXZ21" s="925"/>
      <c r="OYA21" s="925"/>
      <c r="OYB21" s="925"/>
      <c r="OYC21" s="925"/>
      <c r="OYD21" s="925"/>
      <c r="OYE21" s="925"/>
      <c r="OYF21" s="925"/>
      <c r="OYG21" s="925"/>
      <c r="OYH21" s="925"/>
      <c r="OYI21" s="925"/>
      <c r="OYJ21" s="925"/>
      <c r="OYK21" s="924"/>
      <c r="OYL21" s="925"/>
      <c r="OYM21" s="925"/>
      <c r="OYN21" s="925"/>
      <c r="OYO21" s="925"/>
      <c r="OYP21" s="925"/>
      <c r="OYQ21" s="925"/>
      <c r="OYR21" s="925"/>
      <c r="OYS21" s="925"/>
      <c r="OYT21" s="925"/>
      <c r="OYU21" s="925"/>
      <c r="OYV21" s="925"/>
      <c r="OYW21" s="925"/>
      <c r="OYX21" s="925"/>
      <c r="OYY21" s="925"/>
      <c r="OYZ21" s="925"/>
      <c r="OZA21" s="924"/>
      <c r="OZB21" s="925"/>
      <c r="OZC21" s="925"/>
      <c r="OZD21" s="925"/>
      <c r="OZE21" s="925"/>
      <c r="OZF21" s="925"/>
      <c r="OZG21" s="925"/>
      <c r="OZH21" s="925"/>
      <c r="OZI21" s="925"/>
      <c r="OZJ21" s="925"/>
      <c r="OZK21" s="925"/>
      <c r="OZL21" s="925"/>
      <c r="OZM21" s="925"/>
      <c r="OZN21" s="925"/>
      <c r="OZO21" s="925"/>
      <c r="OZP21" s="925"/>
      <c r="OZQ21" s="924"/>
      <c r="OZR21" s="925"/>
      <c r="OZS21" s="925"/>
      <c r="OZT21" s="925"/>
      <c r="OZU21" s="925"/>
      <c r="OZV21" s="925"/>
      <c r="OZW21" s="925"/>
      <c r="OZX21" s="925"/>
      <c r="OZY21" s="925"/>
      <c r="OZZ21" s="925"/>
      <c r="PAA21" s="925"/>
      <c r="PAB21" s="925"/>
      <c r="PAC21" s="925"/>
      <c r="PAD21" s="925"/>
      <c r="PAE21" s="925"/>
      <c r="PAF21" s="925"/>
      <c r="PAG21" s="924"/>
      <c r="PAH21" s="925"/>
      <c r="PAI21" s="925"/>
      <c r="PAJ21" s="925"/>
      <c r="PAK21" s="925"/>
      <c r="PAL21" s="925"/>
      <c r="PAM21" s="925"/>
      <c r="PAN21" s="925"/>
      <c r="PAO21" s="925"/>
      <c r="PAP21" s="925"/>
      <c r="PAQ21" s="925"/>
      <c r="PAR21" s="925"/>
      <c r="PAS21" s="925"/>
      <c r="PAT21" s="925"/>
      <c r="PAU21" s="925"/>
      <c r="PAV21" s="925"/>
      <c r="PAW21" s="924"/>
      <c r="PAX21" s="925"/>
      <c r="PAY21" s="925"/>
      <c r="PAZ21" s="925"/>
      <c r="PBA21" s="925"/>
      <c r="PBB21" s="925"/>
      <c r="PBC21" s="925"/>
      <c r="PBD21" s="925"/>
      <c r="PBE21" s="925"/>
      <c r="PBF21" s="925"/>
      <c r="PBG21" s="925"/>
      <c r="PBH21" s="925"/>
      <c r="PBI21" s="925"/>
      <c r="PBJ21" s="925"/>
      <c r="PBK21" s="925"/>
      <c r="PBL21" s="925"/>
      <c r="PBM21" s="924"/>
      <c r="PBN21" s="925"/>
      <c r="PBO21" s="925"/>
      <c r="PBP21" s="925"/>
      <c r="PBQ21" s="925"/>
      <c r="PBR21" s="925"/>
      <c r="PBS21" s="925"/>
      <c r="PBT21" s="925"/>
      <c r="PBU21" s="925"/>
      <c r="PBV21" s="925"/>
      <c r="PBW21" s="925"/>
      <c r="PBX21" s="925"/>
      <c r="PBY21" s="925"/>
      <c r="PBZ21" s="925"/>
      <c r="PCA21" s="925"/>
      <c r="PCB21" s="925"/>
      <c r="PCC21" s="924"/>
      <c r="PCD21" s="925"/>
      <c r="PCE21" s="925"/>
      <c r="PCF21" s="925"/>
      <c r="PCG21" s="925"/>
      <c r="PCH21" s="925"/>
      <c r="PCI21" s="925"/>
      <c r="PCJ21" s="925"/>
      <c r="PCK21" s="925"/>
      <c r="PCL21" s="925"/>
      <c r="PCM21" s="925"/>
      <c r="PCN21" s="925"/>
      <c r="PCO21" s="925"/>
      <c r="PCP21" s="925"/>
      <c r="PCQ21" s="925"/>
      <c r="PCR21" s="925"/>
      <c r="PCS21" s="924"/>
      <c r="PCT21" s="925"/>
      <c r="PCU21" s="925"/>
      <c r="PCV21" s="925"/>
      <c r="PCW21" s="925"/>
      <c r="PCX21" s="925"/>
      <c r="PCY21" s="925"/>
      <c r="PCZ21" s="925"/>
      <c r="PDA21" s="925"/>
      <c r="PDB21" s="925"/>
      <c r="PDC21" s="925"/>
      <c r="PDD21" s="925"/>
      <c r="PDE21" s="925"/>
      <c r="PDF21" s="925"/>
      <c r="PDG21" s="925"/>
      <c r="PDH21" s="925"/>
      <c r="PDI21" s="924"/>
      <c r="PDJ21" s="925"/>
      <c r="PDK21" s="925"/>
      <c r="PDL21" s="925"/>
      <c r="PDM21" s="925"/>
      <c r="PDN21" s="925"/>
      <c r="PDO21" s="925"/>
      <c r="PDP21" s="925"/>
      <c r="PDQ21" s="925"/>
      <c r="PDR21" s="925"/>
      <c r="PDS21" s="925"/>
      <c r="PDT21" s="925"/>
      <c r="PDU21" s="925"/>
      <c r="PDV21" s="925"/>
      <c r="PDW21" s="925"/>
      <c r="PDX21" s="925"/>
      <c r="PDY21" s="924"/>
      <c r="PDZ21" s="925"/>
      <c r="PEA21" s="925"/>
      <c r="PEB21" s="925"/>
      <c r="PEC21" s="925"/>
      <c r="PED21" s="925"/>
      <c r="PEE21" s="925"/>
      <c r="PEF21" s="925"/>
      <c r="PEG21" s="925"/>
      <c r="PEH21" s="925"/>
      <c r="PEI21" s="925"/>
      <c r="PEJ21" s="925"/>
      <c r="PEK21" s="925"/>
      <c r="PEL21" s="925"/>
      <c r="PEM21" s="925"/>
      <c r="PEN21" s="925"/>
      <c r="PEO21" s="924"/>
      <c r="PEP21" s="925"/>
      <c r="PEQ21" s="925"/>
      <c r="PER21" s="925"/>
      <c r="PES21" s="925"/>
      <c r="PET21" s="925"/>
      <c r="PEU21" s="925"/>
      <c r="PEV21" s="925"/>
      <c r="PEW21" s="925"/>
      <c r="PEX21" s="925"/>
      <c r="PEY21" s="925"/>
      <c r="PEZ21" s="925"/>
      <c r="PFA21" s="925"/>
      <c r="PFB21" s="925"/>
      <c r="PFC21" s="925"/>
      <c r="PFD21" s="925"/>
      <c r="PFE21" s="924"/>
      <c r="PFF21" s="925"/>
      <c r="PFG21" s="925"/>
      <c r="PFH21" s="925"/>
      <c r="PFI21" s="925"/>
      <c r="PFJ21" s="925"/>
      <c r="PFK21" s="925"/>
      <c r="PFL21" s="925"/>
      <c r="PFM21" s="925"/>
      <c r="PFN21" s="925"/>
      <c r="PFO21" s="925"/>
      <c r="PFP21" s="925"/>
      <c r="PFQ21" s="925"/>
      <c r="PFR21" s="925"/>
      <c r="PFS21" s="925"/>
      <c r="PFT21" s="925"/>
      <c r="PFU21" s="924"/>
      <c r="PFV21" s="925"/>
      <c r="PFW21" s="925"/>
      <c r="PFX21" s="925"/>
      <c r="PFY21" s="925"/>
      <c r="PFZ21" s="925"/>
      <c r="PGA21" s="925"/>
      <c r="PGB21" s="925"/>
      <c r="PGC21" s="925"/>
      <c r="PGD21" s="925"/>
      <c r="PGE21" s="925"/>
      <c r="PGF21" s="925"/>
      <c r="PGG21" s="925"/>
      <c r="PGH21" s="925"/>
      <c r="PGI21" s="925"/>
      <c r="PGJ21" s="925"/>
      <c r="PGK21" s="924"/>
      <c r="PGL21" s="925"/>
      <c r="PGM21" s="925"/>
      <c r="PGN21" s="925"/>
      <c r="PGO21" s="925"/>
      <c r="PGP21" s="925"/>
      <c r="PGQ21" s="925"/>
      <c r="PGR21" s="925"/>
      <c r="PGS21" s="925"/>
      <c r="PGT21" s="925"/>
      <c r="PGU21" s="925"/>
      <c r="PGV21" s="925"/>
      <c r="PGW21" s="925"/>
      <c r="PGX21" s="925"/>
      <c r="PGY21" s="925"/>
      <c r="PGZ21" s="925"/>
      <c r="PHA21" s="924"/>
      <c r="PHB21" s="925"/>
      <c r="PHC21" s="925"/>
      <c r="PHD21" s="925"/>
      <c r="PHE21" s="925"/>
      <c r="PHF21" s="925"/>
      <c r="PHG21" s="925"/>
      <c r="PHH21" s="925"/>
      <c r="PHI21" s="925"/>
      <c r="PHJ21" s="925"/>
      <c r="PHK21" s="925"/>
      <c r="PHL21" s="925"/>
      <c r="PHM21" s="925"/>
      <c r="PHN21" s="925"/>
      <c r="PHO21" s="925"/>
      <c r="PHP21" s="925"/>
      <c r="PHQ21" s="924"/>
      <c r="PHR21" s="925"/>
      <c r="PHS21" s="925"/>
      <c r="PHT21" s="925"/>
      <c r="PHU21" s="925"/>
      <c r="PHV21" s="925"/>
      <c r="PHW21" s="925"/>
      <c r="PHX21" s="925"/>
      <c r="PHY21" s="925"/>
      <c r="PHZ21" s="925"/>
      <c r="PIA21" s="925"/>
      <c r="PIB21" s="925"/>
      <c r="PIC21" s="925"/>
      <c r="PID21" s="925"/>
      <c r="PIE21" s="925"/>
      <c r="PIF21" s="925"/>
      <c r="PIG21" s="924"/>
      <c r="PIH21" s="925"/>
      <c r="PII21" s="925"/>
      <c r="PIJ21" s="925"/>
      <c r="PIK21" s="925"/>
      <c r="PIL21" s="925"/>
      <c r="PIM21" s="925"/>
      <c r="PIN21" s="925"/>
      <c r="PIO21" s="925"/>
      <c r="PIP21" s="925"/>
      <c r="PIQ21" s="925"/>
      <c r="PIR21" s="925"/>
      <c r="PIS21" s="925"/>
      <c r="PIT21" s="925"/>
      <c r="PIU21" s="925"/>
      <c r="PIV21" s="925"/>
      <c r="PIW21" s="924"/>
      <c r="PIX21" s="925"/>
      <c r="PIY21" s="925"/>
      <c r="PIZ21" s="925"/>
      <c r="PJA21" s="925"/>
      <c r="PJB21" s="925"/>
      <c r="PJC21" s="925"/>
      <c r="PJD21" s="925"/>
      <c r="PJE21" s="925"/>
      <c r="PJF21" s="925"/>
      <c r="PJG21" s="925"/>
      <c r="PJH21" s="925"/>
      <c r="PJI21" s="925"/>
      <c r="PJJ21" s="925"/>
      <c r="PJK21" s="925"/>
      <c r="PJL21" s="925"/>
      <c r="PJM21" s="924"/>
      <c r="PJN21" s="925"/>
      <c r="PJO21" s="925"/>
      <c r="PJP21" s="925"/>
      <c r="PJQ21" s="925"/>
      <c r="PJR21" s="925"/>
      <c r="PJS21" s="925"/>
      <c r="PJT21" s="925"/>
      <c r="PJU21" s="925"/>
      <c r="PJV21" s="925"/>
      <c r="PJW21" s="925"/>
      <c r="PJX21" s="925"/>
      <c r="PJY21" s="925"/>
      <c r="PJZ21" s="925"/>
      <c r="PKA21" s="925"/>
      <c r="PKB21" s="925"/>
      <c r="PKC21" s="924"/>
      <c r="PKD21" s="925"/>
      <c r="PKE21" s="925"/>
      <c r="PKF21" s="925"/>
      <c r="PKG21" s="925"/>
      <c r="PKH21" s="925"/>
      <c r="PKI21" s="925"/>
      <c r="PKJ21" s="925"/>
      <c r="PKK21" s="925"/>
      <c r="PKL21" s="925"/>
      <c r="PKM21" s="925"/>
      <c r="PKN21" s="925"/>
      <c r="PKO21" s="925"/>
      <c r="PKP21" s="925"/>
      <c r="PKQ21" s="925"/>
      <c r="PKR21" s="925"/>
      <c r="PKS21" s="924"/>
      <c r="PKT21" s="925"/>
      <c r="PKU21" s="925"/>
      <c r="PKV21" s="925"/>
      <c r="PKW21" s="925"/>
      <c r="PKX21" s="925"/>
      <c r="PKY21" s="925"/>
      <c r="PKZ21" s="925"/>
      <c r="PLA21" s="925"/>
      <c r="PLB21" s="925"/>
      <c r="PLC21" s="925"/>
      <c r="PLD21" s="925"/>
      <c r="PLE21" s="925"/>
      <c r="PLF21" s="925"/>
      <c r="PLG21" s="925"/>
      <c r="PLH21" s="925"/>
      <c r="PLI21" s="924"/>
      <c r="PLJ21" s="925"/>
      <c r="PLK21" s="925"/>
      <c r="PLL21" s="925"/>
      <c r="PLM21" s="925"/>
      <c r="PLN21" s="925"/>
      <c r="PLO21" s="925"/>
      <c r="PLP21" s="925"/>
      <c r="PLQ21" s="925"/>
      <c r="PLR21" s="925"/>
      <c r="PLS21" s="925"/>
      <c r="PLT21" s="925"/>
      <c r="PLU21" s="925"/>
      <c r="PLV21" s="925"/>
      <c r="PLW21" s="925"/>
      <c r="PLX21" s="925"/>
      <c r="PLY21" s="924"/>
      <c r="PLZ21" s="925"/>
      <c r="PMA21" s="925"/>
      <c r="PMB21" s="925"/>
      <c r="PMC21" s="925"/>
      <c r="PMD21" s="925"/>
      <c r="PME21" s="925"/>
      <c r="PMF21" s="925"/>
      <c r="PMG21" s="925"/>
      <c r="PMH21" s="925"/>
      <c r="PMI21" s="925"/>
      <c r="PMJ21" s="925"/>
      <c r="PMK21" s="925"/>
      <c r="PML21" s="925"/>
      <c r="PMM21" s="925"/>
      <c r="PMN21" s="925"/>
      <c r="PMO21" s="924"/>
      <c r="PMP21" s="925"/>
      <c r="PMQ21" s="925"/>
      <c r="PMR21" s="925"/>
      <c r="PMS21" s="925"/>
      <c r="PMT21" s="925"/>
      <c r="PMU21" s="925"/>
      <c r="PMV21" s="925"/>
      <c r="PMW21" s="925"/>
      <c r="PMX21" s="925"/>
      <c r="PMY21" s="925"/>
      <c r="PMZ21" s="925"/>
      <c r="PNA21" s="925"/>
      <c r="PNB21" s="925"/>
      <c r="PNC21" s="925"/>
      <c r="PND21" s="925"/>
      <c r="PNE21" s="924"/>
      <c r="PNF21" s="925"/>
      <c r="PNG21" s="925"/>
      <c r="PNH21" s="925"/>
      <c r="PNI21" s="925"/>
      <c r="PNJ21" s="925"/>
      <c r="PNK21" s="925"/>
      <c r="PNL21" s="925"/>
      <c r="PNM21" s="925"/>
      <c r="PNN21" s="925"/>
      <c r="PNO21" s="925"/>
      <c r="PNP21" s="925"/>
      <c r="PNQ21" s="925"/>
      <c r="PNR21" s="925"/>
      <c r="PNS21" s="925"/>
      <c r="PNT21" s="925"/>
      <c r="PNU21" s="924"/>
      <c r="PNV21" s="925"/>
      <c r="PNW21" s="925"/>
      <c r="PNX21" s="925"/>
      <c r="PNY21" s="925"/>
      <c r="PNZ21" s="925"/>
      <c r="POA21" s="925"/>
      <c r="POB21" s="925"/>
      <c r="POC21" s="925"/>
      <c r="POD21" s="925"/>
      <c r="POE21" s="925"/>
      <c r="POF21" s="925"/>
      <c r="POG21" s="925"/>
      <c r="POH21" s="925"/>
      <c r="POI21" s="925"/>
      <c r="POJ21" s="925"/>
      <c r="POK21" s="924"/>
      <c r="POL21" s="925"/>
      <c r="POM21" s="925"/>
      <c r="PON21" s="925"/>
      <c r="POO21" s="925"/>
      <c r="POP21" s="925"/>
      <c r="POQ21" s="925"/>
      <c r="POR21" s="925"/>
      <c r="POS21" s="925"/>
      <c r="POT21" s="925"/>
      <c r="POU21" s="925"/>
      <c r="POV21" s="925"/>
      <c r="POW21" s="925"/>
      <c r="POX21" s="925"/>
      <c r="POY21" s="925"/>
      <c r="POZ21" s="925"/>
      <c r="PPA21" s="924"/>
      <c r="PPB21" s="925"/>
      <c r="PPC21" s="925"/>
      <c r="PPD21" s="925"/>
      <c r="PPE21" s="925"/>
      <c r="PPF21" s="925"/>
      <c r="PPG21" s="925"/>
      <c r="PPH21" s="925"/>
      <c r="PPI21" s="925"/>
      <c r="PPJ21" s="925"/>
      <c r="PPK21" s="925"/>
      <c r="PPL21" s="925"/>
      <c r="PPM21" s="925"/>
      <c r="PPN21" s="925"/>
      <c r="PPO21" s="925"/>
      <c r="PPP21" s="925"/>
      <c r="PPQ21" s="924"/>
      <c r="PPR21" s="925"/>
      <c r="PPS21" s="925"/>
      <c r="PPT21" s="925"/>
      <c r="PPU21" s="925"/>
      <c r="PPV21" s="925"/>
      <c r="PPW21" s="925"/>
      <c r="PPX21" s="925"/>
      <c r="PPY21" s="925"/>
      <c r="PPZ21" s="925"/>
      <c r="PQA21" s="925"/>
      <c r="PQB21" s="925"/>
      <c r="PQC21" s="925"/>
      <c r="PQD21" s="925"/>
      <c r="PQE21" s="925"/>
      <c r="PQF21" s="925"/>
      <c r="PQG21" s="924"/>
      <c r="PQH21" s="925"/>
      <c r="PQI21" s="925"/>
      <c r="PQJ21" s="925"/>
      <c r="PQK21" s="925"/>
      <c r="PQL21" s="925"/>
      <c r="PQM21" s="925"/>
      <c r="PQN21" s="925"/>
      <c r="PQO21" s="925"/>
      <c r="PQP21" s="925"/>
      <c r="PQQ21" s="925"/>
      <c r="PQR21" s="925"/>
      <c r="PQS21" s="925"/>
      <c r="PQT21" s="925"/>
      <c r="PQU21" s="925"/>
      <c r="PQV21" s="925"/>
      <c r="PQW21" s="924"/>
      <c r="PQX21" s="925"/>
      <c r="PQY21" s="925"/>
      <c r="PQZ21" s="925"/>
      <c r="PRA21" s="925"/>
      <c r="PRB21" s="925"/>
      <c r="PRC21" s="925"/>
      <c r="PRD21" s="925"/>
      <c r="PRE21" s="925"/>
      <c r="PRF21" s="925"/>
      <c r="PRG21" s="925"/>
      <c r="PRH21" s="925"/>
      <c r="PRI21" s="925"/>
      <c r="PRJ21" s="925"/>
      <c r="PRK21" s="925"/>
      <c r="PRL21" s="925"/>
      <c r="PRM21" s="924"/>
      <c r="PRN21" s="925"/>
      <c r="PRO21" s="925"/>
      <c r="PRP21" s="925"/>
      <c r="PRQ21" s="925"/>
      <c r="PRR21" s="925"/>
      <c r="PRS21" s="925"/>
      <c r="PRT21" s="925"/>
      <c r="PRU21" s="925"/>
      <c r="PRV21" s="925"/>
      <c r="PRW21" s="925"/>
      <c r="PRX21" s="925"/>
      <c r="PRY21" s="925"/>
      <c r="PRZ21" s="925"/>
      <c r="PSA21" s="925"/>
      <c r="PSB21" s="925"/>
      <c r="PSC21" s="924"/>
      <c r="PSD21" s="925"/>
      <c r="PSE21" s="925"/>
      <c r="PSF21" s="925"/>
      <c r="PSG21" s="925"/>
      <c r="PSH21" s="925"/>
      <c r="PSI21" s="925"/>
      <c r="PSJ21" s="925"/>
      <c r="PSK21" s="925"/>
      <c r="PSL21" s="925"/>
      <c r="PSM21" s="925"/>
      <c r="PSN21" s="925"/>
      <c r="PSO21" s="925"/>
      <c r="PSP21" s="925"/>
      <c r="PSQ21" s="925"/>
      <c r="PSR21" s="925"/>
      <c r="PSS21" s="924"/>
      <c r="PST21" s="925"/>
      <c r="PSU21" s="925"/>
      <c r="PSV21" s="925"/>
      <c r="PSW21" s="925"/>
      <c r="PSX21" s="925"/>
      <c r="PSY21" s="925"/>
      <c r="PSZ21" s="925"/>
      <c r="PTA21" s="925"/>
      <c r="PTB21" s="925"/>
      <c r="PTC21" s="925"/>
      <c r="PTD21" s="925"/>
      <c r="PTE21" s="925"/>
      <c r="PTF21" s="925"/>
      <c r="PTG21" s="925"/>
      <c r="PTH21" s="925"/>
      <c r="PTI21" s="924"/>
      <c r="PTJ21" s="925"/>
      <c r="PTK21" s="925"/>
      <c r="PTL21" s="925"/>
      <c r="PTM21" s="925"/>
      <c r="PTN21" s="925"/>
      <c r="PTO21" s="925"/>
      <c r="PTP21" s="925"/>
      <c r="PTQ21" s="925"/>
      <c r="PTR21" s="925"/>
      <c r="PTS21" s="925"/>
      <c r="PTT21" s="925"/>
      <c r="PTU21" s="925"/>
      <c r="PTV21" s="925"/>
      <c r="PTW21" s="925"/>
      <c r="PTX21" s="925"/>
      <c r="PTY21" s="924"/>
      <c r="PTZ21" s="925"/>
      <c r="PUA21" s="925"/>
      <c r="PUB21" s="925"/>
      <c r="PUC21" s="925"/>
      <c r="PUD21" s="925"/>
      <c r="PUE21" s="925"/>
      <c r="PUF21" s="925"/>
      <c r="PUG21" s="925"/>
      <c r="PUH21" s="925"/>
      <c r="PUI21" s="925"/>
      <c r="PUJ21" s="925"/>
      <c r="PUK21" s="925"/>
      <c r="PUL21" s="925"/>
      <c r="PUM21" s="925"/>
      <c r="PUN21" s="925"/>
      <c r="PUO21" s="924"/>
      <c r="PUP21" s="925"/>
      <c r="PUQ21" s="925"/>
      <c r="PUR21" s="925"/>
      <c r="PUS21" s="925"/>
      <c r="PUT21" s="925"/>
      <c r="PUU21" s="925"/>
      <c r="PUV21" s="925"/>
      <c r="PUW21" s="925"/>
      <c r="PUX21" s="925"/>
      <c r="PUY21" s="925"/>
      <c r="PUZ21" s="925"/>
      <c r="PVA21" s="925"/>
      <c r="PVB21" s="925"/>
      <c r="PVC21" s="925"/>
      <c r="PVD21" s="925"/>
      <c r="PVE21" s="924"/>
      <c r="PVF21" s="925"/>
      <c r="PVG21" s="925"/>
      <c r="PVH21" s="925"/>
      <c r="PVI21" s="925"/>
      <c r="PVJ21" s="925"/>
      <c r="PVK21" s="925"/>
      <c r="PVL21" s="925"/>
      <c r="PVM21" s="925"/>
      <c r="PVN21" s="925"/>
      <c r="PVO21" s="925"/>
      <c r="PVP21" s="925"/>
      <c r="PVQ21" s="925"/>
      <c r="PVR21" s="925"/>
      <c r="PVS21" s="925"/>
      <c r="PVT21" s="925"/>
      <c r="PVU21" s="924"/>
      <c r="PVV21" s="925"/>
      <c r="PVW21" s="925"/>
      <c r="PVX21" s="925"/>
      <c r="PVY21" s="925"/>
      <c r="PVZ21" s="925"/>
      <c r="PWA21" s="925"/>
      <c r="PWB21" s="925"/>
      <c r="PWC21" s="925"/>
      <c r="PWD21" s="925"/>
      <c r="PWE21" s="925"/>
      <c r="PWF21" s="925"/>
      <c r="PWG21" s="925"/>
      <c r="PWH21" s="925"/>
      <c r="PWI21" s="925"/>
      <c r="PWJ21" s="925"/>
      <c r="PWK21" s="924"/>
      <c r="PWL21" s="925"/>
      <c r="PWM21" s="925"/>
      <c r="PWN21" s="925"/>
      <c r="PWO21" s="925"/>
      <c r="PWP21" s="925"/>
      <c r="PWQ21" s="925"/>
      <c r="PWR21" s="925"/>
      <c r="PWS21" s="925"/>
      <c r="PWT21" s="925"/>
      <c r="PWU21" s="925"/>
      <c r="PWV21" s="925"/>
      <c r="PWW21" s="925"/>
      <c r="PWX21" s="925"/>
      <c r="PWY21" s="925"/>
      <c r="PWZ21" s="925"/>
      <c r="PXA21" s="924"/>
      <c r="PXB21" s="925"/>
      <c r="PXC21" s="925"/>
      <c r="PXD21" s="925"/>
      <c r="PXE21" s="925"/>
      <c r="PXF21" s="925"/>
      <c r="PXG21" s="925"/>
      <c r="PXH21" s="925"/>
      <c r="PXI21" s="925"/>
      <c r="PXJ21" s="925"/>
      <c r="PXK21" s="925"/>
      <c r="PXL21" s="925"/>
      <c r="PXM21" s="925"/>
      <c r="PXN21" s="925"/>
      <c r="PXO21" s="925"/>
      <c r="PXP21" s="925"/>
      <c r="PXQ21" s="924"/>
      <c r="PXR21" s="925"/>
      <c r="PXS21" s="925"/>
      <c r="PXT21" s="925"/>
      <c r="PXU21" s="925"/>
      <c r="PXV21" s="925"/>
      <c r="PXW21" s="925"/>
      <c r="PXX21" s="925"/>
      <c r="PXY21" s="925"/>
      <c r="PXZ21" s="925"/>
      <c r="PYA21" s="925"/>
      <c r="PYB21" s="925"/>
      <c r="PYC21" s="925"/>
      <c r="PYD21" s="925"/>
      <c r="PYE21" s="925"/>
      <c r="PYF21" s="925"/>
      <c r="PYG21" s="924"/>
      <c r="PYH21" s="925"/>
      <c r="PYI21" s="925"/>
      <c r="PYJ21" s="925"/>
      <c r="PYK21" s="925"/>
      <c r="PYL21" s="925"/>
      <c r="PYM21" s="925"/>
      <c r="PYN21" s="925"/>
      <c r="PYO21" s="925"/>
      <c r="PYP21" s="925"/>
      <c r="PYQ21" s="925"/>
      <c r="PYR21" s="925"/>
      <c r="PYS21" s="925"/>
      <c r="PYT21" s="925"/>
      <c r="PYU21" s="925"/>
      <c r="PYV21" s="925"/>
      <c r="PYW21" s="924"/>
      <c r="PYX21" s="925"/>
      <c r="PYY21" s="925"/>
      <c r="PYZ21" s="925"/>
      <c r="PZA21" s="925"/>
      <c r="PZB21" s="925"/>
      <c r="PZC21" s="925"/>
      <c r="PZD21" s="925"/>
      <c r="PZE21" s="925"/>
      <c r="PZF21" s="925"/>
      <c r="PZG21" s="925"/>
      <c r="PZH21" s="925"/>
      <c r="PZI21" s="925"/>
      <c r="PZJ21" s="925"/>
      <c r="PZK21" s="925"/>
      <c r="PZL21" s="925"/>
      <c r="PZM21" s="924"/>
      <c r="PZN21" s="925"/>
      <c r="PZO21" s="925"/>
      <c r="PZP21" s="925"/>
      <c r="PZQ21" s="925"/>
      <c r="PZR21" s="925"/>
      <c r="PZS21" s="925"/>
      <c r="PZT21" s="925"/>
      <c r="PZU21" s="925"/>
      <c r="PZV21" s="925"/>
      <c r="PZW21" s="925"/>
      <c r="PZX21" s="925"/>
      <c r="PZY21" s="925"/>
      <c r="PZZ21" s="925"/>
      <c r="QAA21" s="925"/>
      <c r="QAB21" s="925"/>
      <c r="QAC21" s="924"/>
      <c r="QAD21" s="925"/>
      <c r="QAE21" s="925"/>
      <c r="QAF21" s="925"/>
      <c r="QAG21" s="925"/>
      <c r="QAH21" s="925"/>
      <c r="QAI21" s="925"/>
      <c r="QAJ21" s="925"/>
      <c r="QAK21" s="925"/>
      <c r="QAL21" s="925"/>
      <c r="QAM21" s="925"/>
      <c r="QAN21" s="925"/>
      <c r="QAO21" s="925"/>
      <c r="QAP21" s="925"/>
      <c r="QAQ21" s="925"/>
      <c r="QAR21" s="925"/>
      <c r="QAS21" s="924"/>
      <c r="QAT21" s="925"/>
      <c r="QAU21" s="925"/>
      <c r="QAV21" s="925"/>
      <c r="QAW21" s="925"/>
      <c r="QAX21" s="925"/>
      <c r="QAY21" s="925"/>
      <c r="QAZ21" s="925"/>
      <c r="QBA21" s="925"/>
      <c r="QBB21" s="925"/>
      <c r="QBC21" s="925"/>
      <c r="QBD21" s="925"/>
      <c r="QBE21" s="925"/>
      <c r="QBF21" s="925"/>
      <c r="QBG21" s="925"/>
      <c r="QBH21" s="925"/>
      <c r="QBI21" s="924"/>
      <c r="QBJ21" s="925"/>
      <c r="QBK21" s="925"/>
      <c r="QBL21" s="925"/>
      <c r="QBM21" s="925"/>
      <c r="QBN21" s="925"/>
      <c r="QBO21" s="925"/>
      <c r="QBP21" s="925"/>
      <c r="QBQ21" s="925"/>
      <c r="QBR21" s="925"/>
      <c r="QBS21" s="925"/>
      <c r="QBT21" s="925"/>
      <c r="QBU21" s="925"/>
      <c r="QBV21" s="925"/>
      <c r="QBW21" s="925"/>
      <c r="QBX21" s="925"/>
      <c r="QBY21" s="924"/>
      <c r="QBZ21" s="925"/>
      <c r="QCA21" s="925"/>
      <c r="QCB21" s="925"/>
      <c r="QCC21" s="925"/>
      <c r="QCD21" s="925"/>
      <c r="QCE21" s="925"/>
      <c r="QCF21" s="925"/>
      <c r="QCG21" s="925"/>
      <c r="QCH21" s="925"/>
      <c r="QCI21" s="925"/>
      <c r="QCJ21" s="925"/>
      <c r="QCK21" s="925"/>
      <c r="QCL21" s="925"/>
      <c r="QCM21" s="925"/>
      <c r="QCN21" s="925"/>
      <c r="QCO21" s="924"/>
      <c r="QCP21" s="925"/>
      <c r="QCQ21" s="925"/>
      <c r="QCR21" s="925"/>
      <c r="QCS21" s="925"/>
      <c r="QCT21" s="925"/>
      <c r="QCU21" s="925"/>
      <c r="QCV21" s="925"/>
      <c r="QCW21" s="925"/>
      <c r="QCX21" s="925"/>
      <c r="QCY21" s="925"/>
      <c r="QCZ21" s="925"/>
      <c r="QDA21" s="925"/>
      <c r="QDB21" s="925"/>
      <c r="QDC21" s="925"/>
      <c r="QDD21" s="925"/>
      <c r="QDE21" s="924"/>
      <c r="QDF21" s="925"/>
      <c r="QDG21" s="925"/>
      <c r="QDH21" s="925"/>
      <c r="QDI21" s="925"/>
      <c r="QDJ21" s="925"/>
      <c r="QDK21" s="925"/>
      <c r="QDL21" s="925"/>
      <c r="QDM21" s="925"/>
      <c r="QDN21" s="925"/>
      <c r="QDO21" s="925"/>
      <c r="QDP21" s="925"/>
      <c r="QDQ21" s="925"/>
      <c r="QDR21" s="925"/>
      <c r="QDS21" s="925"/>
      <c r="QDT21" s="925"/>
      <c r="QDU21" s="924"/>
      <c r="QDV21" s="925"/>
      <c r="QDW21" s="925"/>
      <c r="QDX21" s="925"/>
      <c r="QDY21" s="925"/>
      <c r="QDZ21" s="925"/>
      <c r="QEA21" s="925"/>
      <c r="QEB21" s="925"/>
      <c r="QEC21" s="925"/>
      <c r="QED21" s="925"/>
      <c r="QEE21" s="925"/>
      <c r="QEF21" s="925"/>
      <c r="QEG21" s="925"/>
      <c r="QEH21" s="925"/>
      <c r="QEI21" s="925"/>
      <c r="QEJ21" s="925"/>
      <c r="QEK21" s="924"/>
      <c r="QEL21" s="925"/>
      <c r="QEM21" s="925"/>
      <c r="QEN21" s="925"/>
      <c r="QEO21" s="925"/>
      <c r="QEP21" s="925"/>
      <c r="QEQ21" s="925"/>
      <c r="QER21" s="925"/>
      <c r="QES21" s="925"/>
      <c r="QET21" s="925"/>
      <c r="QEU21" s="925"/>
      <c r="QEV21" s="925"/>
      <c r="QEW21" s="925"/>
      <c r="QEX21" s="925"/>
      <c r="QEY21" s="925"/>
      <c r="QEZ21" s="925"/>
      <c r="QFA21" s="924"/>
      <c r="QFB21" s="925"/>
      <c r="QFC21" s="925"/>
      <c r="QFD21" s="925"/>
      <c r="QFE21" s="925"/>
      <c r="QFF21" s="925"/>
      <c r="QFG21" s="925"/>
      <c r="QFH21" s="925"/>
      <c r="QFI21" s="925"/>
      <c r="QFJ21" s="925"/>
      <c r="QFK21" s="925"/>
      <c r="QFL21" s="925"/>
      <c r="QFM21" s="925"/>
      <c r="QFN21" s="925"/>
      <c r="QFO21" s="925"/>
      <c r="QFP21" s="925"/>
      <c r="QFQ21" s="924"/>
      <c r="QFR21" s="925"/>
      <c r="QFS21" s="925"/>
      <c r="QFT21" s="925"/>
      <c r="QFU21" s="925"/>
      <c r="QFV21" s="925"/>
      <c r="QFW21" s="925"/>
      <c r="QFX21" s="925"/>
      <c r="QFY21" s="925"/>
      <c r="QFZ21" s="925"/>
      <c r="QGA21" s="925"/>
      <c r="QGB21" s="925"/>
      <c r="QGC21" s="925"/>
      <c r="QGD21" s="925"/>
      <c r="QGE21" s="925"/>
      <c r="QGF21" s="925"/>
      <c r="QGG21" s="924"/>
      <c r="QGH21" s="925"/>
      <c r="QGI21" s="925"/>
      <c r="QGJ21" s="925"/>
      <c r="QGK21" s="925"/>
      <c r="QGL21" s="925"/>
      <c r="QGM21" s="925"/>
      <c r="QGN21" s="925"/>
      <c r="QGO21" s="925"/>
      <c r="QGP21" s="925"/>
      <c r="QGQ21" s="925"/>
      <c r="QGR21" s="925"/>
      <c r="QGS21" s="925"/>
      <c r="QGT21" s="925"/>
      <c r="QGU21" s="925"/>
      <c r="QGV21" s="925"/>
      <c r="QGW21" s="924"/>
      <c r="QGX21" s="925"/>
      <c r="QGY21" s="925"/>
      <c r="QGZ21" s="925"/>
      <c r="QHA21" s="925"/>
      <c r="QHB21" s="925"/>
      <c r="QHC21" s="925"/>
      <c r="QHD21" s="925"/>
      <c r="QHE21" s="925"/>
      <c r="QHF21" s="925"/>
      <c r="QHG21" s="925"/>
      <c r="QHH21" s="925"/>
      <c r="QHI21" s="925"/>
      <c r="QHJ21" s="925"/>
      <c r="QHK21" s="925"/>
      <c r="QHL21" s="925"/>
      <c r="QHM21" s="924"/>
      <c r="QHN21" s="925"/>
      <c r="QHO21" s="925"/>
      <c r="QHP21" s="925"/>
      <c r="QHQ21" s="925"/>
      <c r="QHR21" s="925"/>
      <c r="QHS21" s="925"/>
      <c r="QHT21" s="925"/>
      <c r="QHU21" s="925"/>
      <c r="QHV21" s="925"/>
      <c r="QHW21" s="925"/>
      <c r="QHX21" s="925"/>
      <c r="QHY21" s="925"/>
      <c r="QHZ21" s="925"/>
      <c r="QIA21" s="925"/>
      <c r="QIB21" s="925"/>
      <c r="QIC21" s="924"/>
      <c r="QID21" s="925"/>
      <c r="QIE21" s="925"/>
      <c r="QIF21" s="925"/>
      <c r="QIG21" s="925"/>
      <c r="QIH21" s="925"/>
      <c r="QII21" s="925"/>
      <c r="QIJ21" s="925"/>
      <c r="QIK21" s="925"/>
      <c r="QIL21" s="925"/>
      <c r="QIM21" s="925"/>
      <c r="QIN21" s="925"/>
      <c r="QIO21" s="925"/>
      <c r="QIP21" s="925"/>
      <c r="QIQ21" s="925"/>
      <c r="QIR21" s="925"/>
      <c r="QIS21" s="924"/>
      <c r="QIT21" s="925"/>
      <c r="QIU21" s="925"/>
      <c r="QIV21" s="925"/>
      <c r="QIW21" s="925"/>
      <c r="QIX21" s="925"/>
      <c r="QIY21" s="925"/>
      <c r="QIZ21" s="925"/>
      <c r="QJA21" s="925"/>
      <c r="QJB21" s="925"/>
      <c r="QJC21" s="925"/>
      <c r="QJD21" s="925"/>
      <c r="QJE21" s="925"/>
      <c r="QJF21" s="925"/>
      <c r="QJG21" s="925"/>
      <c r="QJH21" s="925"/>
      <c r="QJI21" s="924"/>
      <c r="QJJ21" s="925"/>
      <c r="QJK21" s="925"/>
      <c r="QJL21" s="925"/>
      <c r="QJM21" s="925"/>
      <c r="QJN21" s="925"/>
      <c r="QJO21" s="925"/>
      <c r="QJP21" s="925"/>
      <c r="QJQ21" s="925"/>
      <c r="QJR21" s="925"/>
      <c r="QJS21" s="925"/>
      <c r="QJT21" s="925"/>
      <c r="QJU21" s="925"/>
      <c r="QJV21" s="925"/>
      <c r="QJW21" s="925"/>
      <c r="QJX21" s="925"/>
      <c r="QJY21" s="924"/>
      <c r="QJZ21" s="925"/>
      <c r="QKA21" s="925"/>
      <c r="QKB21" s="925"/>
      <c r="QKC21" s="925"/>
      <c r="QKD21" s="925"/>
      <c r="QKE21" s="925"/>
      <c r="QKF21" s="925"/>
      <c r="QKG21" s="925"/>
      <c r="QKH21" s="925"/>
      <c r="QKI21" s="925"/>
      <c r="QKJ21" s="925"/>
      <c r="QKK21" s="925"/>
      <c r="QKL21" s="925"/>
      <c r="QKM21" s="925"/>
      <c r="QKN21" s="925"/>
      <c r="QKO21" s="924"/>
      <c r="QKP21" s="925"/>
      <c r="QKQ21" s="925"/>
      <c r="QKR21" s="925"/>
      <c r="QKS21" s="925"/>
      <c r="QKT21" s="925"/>
      <c r="QKU21" s="925"/>
      <c r="QKV21" s="925"/>
      <c r="QKW21" s="925"/>
      <c r="QKX21" s="925"/>
      <c r="QKY21" s="925"/>
      <c r="QKZ21" s="925"/>
      <c r="QLA21" s="925"/>
      <c r="QLB21" s="925"/>
      <c r="QLC21" s="925"/>
      <c r="QLD21" s="925"/>
      <c r="QLE21" s="924"/>
      <c r="QLF21" s="925"/>
      <c r="QLG21" s="925"/>
      <c r="QLH21" s="925"/>
      <c r="QLI21" s="925"/>
      <c r="QLJ21" s="925"/>
      <c r="QLK21" s="925"/>
      <c r="QLL21" s="925"/>
      <c r="QLM21" s="925"/>
      <c r="QLN21" s="925"/>
      <c r="QLO21" s="925"/>
      <c r="QLP21" s="925"/>
      <c r="QLQ21" s="925"/>
      <c r="QLR21" s="925"/>
      <c r="QLS21" s="925"/>
      <c r="QLT21" s="925"/>
      <c r="QLU21" s="924"/>
      <c r="QLV21" s="925"/>
      <c r="QLW21" s="925"/>
      <c r="QLX21" s="925"/>
      <c r="QLY21" s="925"/>
      <c r="QLZ21" s="925"/>
      <c r="QMA21" s="925"/>
      <c r="QMB21" s="925"/>
      <c r="QMC21" s="925"/>
      <c r="QMD21" s="925"/>
      <c r="QME21" s="925"/>
      <c r="QMF21" s="925"/>
      <c r="QMG21" s="925"/>
      <c r="QMH21" s="925"/>
      <c r="QMI21" s="925"/>
      <c r="QMJ21" s="925"/>
      <c r="QMK21" s="924"/>
      <c r="QML21" s="925"/>
      <c r="QMM21" s="925"/>
      <c r="QMN21" s="925"/>
      <c r="QMO21" s="925"/>
      <c r="QMP21" s="925"/>
      <c r="QMQ21" s="925"/>
      <c r="QMR21" s="925"/>
      <c r="QMS21" s="925"/>
      <c r="QMT21" s="925"/>
      <c r="QMU21" s="925"/>
      <c r="QMV21" s="925"/>
      <c r="QMW21" s="925"/>
      <c r="QMX21" s="925"/>
      <c r="QMY21" s="925"/>
      <c r="QMZ21" s="925"/>
      <c r="QNA21" s="924"/>
      <c r="QNB21" s="925"/>
      <c r="QNC21" s="925"/>
      <c r="QND21" s="925"/>
      <c r="QNE21" s="925"/>
      <c r="QNF21" s="925"/>
      <c r="QNG21" s="925"/>
      <c r="QNH21" s="925"/>
      <c r="QNI21" s="925"/>
      <c r="QNJ21" s="925"/>
      <c r="QNK21" s="925"/>
      <c r="QNL21" s="925"/>
      <c r="QNM21" s="925"/>
      <c r="QNN21" s="925"/>
      <c r="QNO21" s="925"/>
      <c r="QNP21" s="925"/>
      <c r="QNQ21" s="924"/>
      <c r="QNR21" s="925"/>
      <c r="QNS21" s="925"/>
      <c r="QNT21" s="925"/>
      <c r="QNU21" s="925"/>
      <c r="QNV21" s="925"/>
      <c r="QNW21" s="925"/>
      <c r="QNX21" s="925"/>
      <c r="QNY21" s="925"/>
      <c r="QNZ21" s="925"/>
      <c r="QOA21" s="925"/>
      <c r="QOB21" s="925"/>
      <c r="QOC21" s="925"/>
      <c r="QOD21" s="925"/>
      <c r="QOE21" s="925"/>
      <c r="QOF21" s="925"/>
      <c r="QOG21" s="924"/>
      <c r="QOH21" s="925"/>
      <c r="QOI21" s="925"/>
      <c r="QOJ21" s="925"/>
      <c r="QOK21" s="925"/>
      <c r="QOL21" s="925"/>
      <c r="QOM21" s="925"/>
      <c r="QON21" s="925"/>
      <c r="QOO21" s="925"/>
      <c r="QOP21" s="925"/>
      <c r="QOQ21" s="925"/>
      <c r="QOR21" s="925"/>
      <c r="QOS21" s="925"/>
      <c r="QOT21" s="925"/>
      <c r="QOU21" s="925"/>
      <c r="QOV21" s="925"/>
      <c r="QOW21" s="924"/>
      <c r="QOX21" s="925"/>
      <c r="QOY21" s="925"/>
      <c r="QOZ21" s="925"/>
      <c r="QPA21" s="925"/>
      <c r="QPB21" s="925"/>
      <c r="QPC21" s="925"/>
      <c r="QPD21" s="925"/>
      <c r="QPE21" s="925"/>
      <c r="QPF21" s="925"/>
      <c r="QPG21" s="925"/>
      <c r="QPH21" s="925"/>
      <c r="QPI21" s="925"/>
      <c r="QPJ21" s="925"/>
      <c r="QPK21" s="925"/>
      <c r="QPL21" s="925"/>
      <c r="QPM21" s="924"/>
      <c r="QPN21" s="925"/>
      <c r="QPO21" s="925"/>
      <c r="QPP21" s="925"/>
      <c r="QPQ21" s="925"/>
      <c r="QPR21" s="925"/>
      <c r="QPS21" s="925"/>
      <c r="QPT21" s="925"/>
      <c r="QPU21" s="925"/>
      <c r="QPV21" s="925"/>
      <c r="QPW21" s="925"/>
      <c r="QPX21" s="925"/>
      <c r="QPY21" s="925"/>
      <c r="QPZ21" s="925"/>
      <c r="QQA21" s="925"/>
      <c r="QQB21" s="925"/>
      <c r="QQC21" s="924"/>
      <c r="QQD21" s="925"/>
      <c r="QQE21" s="925"/>
      <c r="QQF21" s="925"/>
      <c r="QQG21" s="925"/>
      <c r="QQH21" s="925"/>
      <c r="QQI21" s="925"/>
      <c r="QQJ21" s="925"/>
      <c r="QQK21" s="925"/>
      <c r="QQL21" s="925"/>
      <c r="QQM21" s="925"/>
      <c r="QQN21" s="925"/>
      <c r="QQO21" s="925"/>
      <c r="QQP21" s="925"/>
      <c r="QQQ21" s="925"/>
      <c r="QQR21" s="925"/>
      <c r="QQS21" s="924"/>
      <c r="QQT21" s="925"/>
      <c r="QQU21" s="925"/>
      <c r="QQV21" s="925"/>
      <c r="QQW21" s="925"/>
      <c r="QQX21" s="925"/>
      <c r="QQY21" s="925"/>
      <c r="QQZ21" s="925"/>
      <c r="QRA21" s="925"/>
      <c r="QRB21" s="925"/>
      <c r="QRC21" s="925"/>
      <c r="QRD21" s="925"/>
      <c r="QRE21" s="925"/>
      <c r="QRF21" s="925"/>
      <c r="QRG21" s="925"/>
      <c r="QRH21" s="925"/>
      <c r="QRI21" s="924"/>
      <c r="QRJ21" s="925"/>
      <c r="QRK21" s="925"/>
      <c r="QRL21" s="925"/>
      <c r="QRM21" s="925"/>
      <c r="QRN21" s="925"/>
      <c r="QRO21" s="925"/>
      <c r="QRP21" s="925"/>
      <c r="QRQ21" s="925"/>
      <c r="QRR21" s="925"/>
      <c r="QRS21" s="925"/>
      <c r="QRT21" s="925"/>
      <c r="QRU21" s="925"/>
      <c r="QRV21" s="925"/>
      <c r="QRW21" s="925"/>
      <c r="QRX21" s="925"/>
      <c r="QRY21" s="924"/>
      <c r="QRZ21" s="925"/>
      <c r="QSA21" s="925"/>
      <c r="QSB21" s="925"/>
      <c r="QSC21" s="925"/>
      <c r="QSD21" s="925"/>
      <c r="QSE21" s="925"/>
      <c r="QSF21" s="925"/>
      <c r="QSG21" s="925"/>
      <c r="QSH21" s="925"/>
      <c r="QSI21" s="925"/>
      <c r="QSJ21" s="925"/>
      <c r="QSK21" s="925"/>
      <c r="QSL21" s="925"/>
      <c r="QSM21" s="925"/>
      <c r="QSN21" s="925"/>
      <c r="QSO21" s="924"/>
      <c r="QSP21" s="925"/>
      <c r="QSQ21" s="925"/>
      <c r="QSR21" s="925"/>
      <c r="QSS21" s="925"/>
      <c r="QST21" s="925"/>
      <c r="QSU21" s="925"/>
      <c r="QSV21" s="925"/>
      <c r="QSW21" s="925"/>
      <c r="QSX21" s="925"/>
      <c r="QSY21" s="925"/>
      <c r="QSZ21" s="925"/>
      <c r="QTA21" s="925"/>
      <c r="QTB21" s="925"/>
      <c r="QTC21" s="925"/>
      <c r="QTD21" s="925"/>
      <c r="QTE21" s="924"/>
      <c r="QTF21" s="925"/>
      <c r="QTG21" s="925"/>
      <c r="QTH21" s="925"/>
      <c r="QTI21" s="925"/>
      <c r="QTJ21" s="925"/>
      <c r="QTK21" s="925"/>
      <c r="QTL21" s="925"/>
      <c r="QTM21" s="925"/>
      <c r="QTN21" s="925"/>
      <c r="QTO21" s="925"/>
      <c r="QTP21" s="925"/>
      <c r="QTQ21" s="925"/>
      <c r="QTR21" s="925"/>
      <c r="QTS21" s="925"/>
      <c r="QTT21" s="925"/>
      <c r="QTU21" s="924"/>
      <c r="QTV21" s="925"/>
      <c r="QTW21" s="925"/>
      <c r="QTX21" s="925"/>
      <c r="QTY21" s="925"/>
      <c r="QTZ21" s="925"/>
      <c r="QUA21" s="925"/>
      <c r="QUB21" s="925"/>
      <c r="QUC21" s="925"/>
      <c r="QUD21" s="925"/>
      <c r="QUE21" s="925"/>
      <c r="QUF21" s="925"/>
      <c r="QUG21" s="925"/>
      <c r="QUH21" s="925"/>
      <c r="QUI21" s="925"/>
      <c r="QUJ21" s="925"/>
      <c r="QUK21" s="924"/>
      <c r="QUL21" s="925"/>
      <c r="QUM21" s="925"/>
      <c r="QUN21" s="925"/>
      <c r="QUO21" s="925"/>
      <c r="QUP21" s="925"/>
      <c r="QUQ21" s="925"/>
      <c r="QUR21" s="925"/>
      <c r="QUS21" s="925"/>
      <c r="QUT21" s="925"/>
      <c r="QUU21" s="925"/>
      <c r="QUV21" s="925"/>
      <c r="QUW21" s="925"/>
      <c r="QUX21" s="925"/>
      <c r="QUY21" s="925"/>
      <c r="QUZ21" s="925"/>
      <c r="QVA21" s="924"/>
      <c r="QVB21" s="925"/>
      <c r="QVC21" s="925"/>
      <c r="QVD21" s="925"/>
      <c r="QVE21" s="925"/>
      <c r="QVF21" s="925"/>
      <c r="QVG21" s="925"/>
      <c r="QVH21" s="925"/>
      <c r="QVI21" s="925"/>
      <c r="QVJ21" s="925"/>
      <c r="QVK21" s="925"/>
      <c r="QVL21" s="925"/>
      <c r="QVM21" s="925"/>
      <c r="QVN21" s="925"/>
      <c r="QVO21" s="925"/>
      <c r="QVP21" s="925"/>
      <c r="QVQ21" s="924"/>
      <c r="QVR21" s="925"/>
      <c r="QVS21" s="925"/>
      <c r="QVT21" s="925"/>
      <c r="QVU21" s="925"/>
      <c r="QVV21" s="925"/>
      <c r="QVW21" s="925"/>
      <c r="QVX21" s="925"/>
      <c r="QVY21" s="925"/>
      <c r="QVZ21" s="925"/>
      <c r="QWA21" s="925"/>
      <c r="QWB21" s="925"/>
      <c r="QWC21" s="925"/>
      <c r="QWD21" s="925"/>
      <c r="QWE21" s="925"/>
      <c r="QWF21" s="925"/>
      <c r="QWG21" s="924"/>
      <c r="QWH21" s="925"/>
      <c r="QWI21" s="925"/>
      <c r="QWJ21" s="925"/>
      <c r="QWK21" s="925"/>
      <c r="QWL21" s="925"/>
      <c r="QWM21" s="925"/>
      <c r="QWN21" s="925"/>
      <c r="QWO21" s="925"/>
      <c r="QWP21" s="925"/>
      <c r="QWQ21" s="925"/>
      <c r="QWR21" s="925"/>
      <c r="QWS21" s="925"/>
      <c r="QWT21" s="925"/>
      <c r="QWU21" s="925"/>
      <c r="QWV21" s="925"/>
      <c r="QWW21" s="924"/>
      <c r="QWX21" s="925"/>
      <c r="QWY21" s="925"/>
      <c r="QWZ21" s="925"/>
      <c r="QXA21" s="925"/>
      <c r="QXB21" s="925"/>
      <c r="QXC21" s="925"/>
      <c r="QXD21" s="925"/>
      <c r="QXE21" s="925"/>
      <c r="QXF21" s="925"/>
      <c r="QXG21" s="925"/>
      <c r="QXH21" s="925"/>
      <c r="QXI21" s="925"/>
      <c r="QXJ21" s="925"/>
      <c r="QXK21" s="925"/>
      <c r="QXL21" s="925"/>
      <c r="QXM21" s="924"/>
      <c r="QXN21" s="925"/>
      <c r="QXO21" s="925"/>
      <c r="QXP21" s="925"/>
      <c r="QXQ21" s="925"/>
      <c r="QXR21" s="925"/>
      <c r="QXS21" s="925"/>
      <c r="QXT21" s="925"/>
      <c r="QXU21" s="925"/>
      <c r="QXV21" s="925"/>
      <c r="QXW21" s="925"/>
      <c r="QXX21" s="925"/>
      <c r="QXY21" s="925"/>
      <c r="QXZ21" s="925"/>
      <c r="QYA21" s="925"/>
      <c r="QYB21" s="925"/>
      <c r="QYC21" s="924"/>
      <c r="QYD21" s="925"/>
      <c r="QYE21" s="925"/>
      <c r="QYF21" s="925"/>
      <c r="QYG21" s="925"/>
      <c r="QYH21" s="925"/>
      <c r="QYI21" s="925"/>
      <c r="QYJ21" s="925"/>
      <c r="QYK21" s="925"/>
      <c r="QYL21" s="925"/>
      <c r="QYM21" s="925"/>
      <c r="QYN21" s="925"/>
      <c r="QYO21" s="925"/>
      <c r="QYP21" s="925"/>
      <c r="QYQ21" s="925"/>
      <c r="QYR21" s="925"/>
      <c r="QYS21" s="924"/>
      <c r="QYT21" s="925"/>
      <c r="QYU21" s="925"/>
      <c r="QYV21" s="925"/>
      <c r="QYW21" s="925"/>
      <c r="QYX21" s="925"/>
      <c r="QYY21" s="925"/>
      <c r="QYZ21" s="925"/>
      <c r="QZA21" s="925"/>
      <c r="QZB21" s="925"/>
      <c r="QZC21" s="925"/>
      <c r="QZD21" s="925"/>
      <c r="QZE21" s="925"/>
      <c r="QZF21" s="925"/>
      <c r="QZG21" s="925"/>
      <c r="QZH21" s="925"/>
      <c r="QZI21" s="924"/>
      <c r="QZJ21" s="925"/>
      <c r="QZK21" s="925"/>
      <c r="QZL21" s="925"/>
      <c r="QZM21" s="925"/>
      <c r="QZN21" s="925"/>
      <c r="QZO21" s="925"/>
      <c r="QZP21" s="925"/>
      <c r="QZQ21" s="925"/>
      <c r="QZR21" s="925"/>
      <c r="QZS21" s="925"/>
      <c r="QZT21" s="925"/>
      <c r="QZU21" s="925"/>
      <c r="QZV21" s="925"/>
      <c r="QZW21" s="925"/>
      <c r="QZX21" s="925"/>
      <c r="QZY21" s="924"/>
      <c r="QZZ21" s="925"/>
      <c r="RAA21" s="925"/>
      <c r="RAB21" s="925"/>
      <c r="RAC21" s="925"/>
      <c r="RAD21" s="925"/>
      <c r="RAE21" s="925"/>
      <c r="RAF21" s="925"/>
      <c r="RAG21" s="925"/>
      <c r="RAH21" s="925"/>
      <c r="RAI21" s="925"/>
      <c r="RAJ21" s="925"/>
      <c r="RAK21" s="925"/>
      <c r="RAL21" s="925"/>
      <c r="RAM21" s="925"/>
      <c r="RAN21" s="925"/>
      <c r="RAO21" s="924"/>
      <c r="RAP21" s="925"/>
      <c r="RAQ21" s="925"/>
      <c r="RAR21" s="925"/>
      <c r="RAS21" s="925"/>
      <c r="RAT21" s="925"/>
      <c r="RAU21" s="925"/>
      <c r="RAV21" s="925"/>
      <c r="RAW21" s="925"/>
      <c r="RAX21" s="925"/>
      <c r="RAY21" s="925"/>
      <c r="RAZ21" s="925"/>
      <c r="RBA21" s="925"/>
      <c r="RBB21" s="925"/>
      <c r="RBC21" s="925"/>
      <c r="RBD21" s="925"/>
      <c r="RBE21" s="924"/>
      <c r="RBF21" s="925"/>
      <c r="RBG21" s="925"/>
      <c r="RBH21" s="925"/>
      <c r="RBI21" s="925"/>
      <c r="RBJ21" s="925"/>
      <c r="RBK21" s="925"/>
      <c r="RBL21" s="925"/>
      <c r="RBM21" s="925"/>
      <c r="RBN21" s="925"/>
      <c r="RBO21" s="925"/>
      <c r="RBP21" s="925"/>
      <c r="RBQ21" s="925"/>
      <c r="RBR21" s="925"/>
      <c r="RBS21" s="925"/>
      <c r="RBT21" s="925"/>
      <c r="RBU21" s="924"/>
      <c r="RBV21" s="925"/>
      <c r="RBW21" s="925"/>
      <c r="RBX21" s="925"/>
      <c r="RBY21" s="925"/>
      <c r="RBZ21" s="925"/>
      <c r="RCA21" s="925"/>
      <c r="RCB21" s="925"/>
      <c r="RCC21" s="925"/>
      <c r="RCD21" s="925"/>
      <c r="RCE21" s="925"/>
      <c r="RCF21" s="925"/>
      <c r="RCG21" s="925"/>
      <c r="RCH21" s="925"/>
      <c r="RCI21" s="925"/>
      <c r="RCJ21" s="925"/>
      <c r="RCK21" s="924"/>
      <c r="RCL21" s="925"/>
      <c r="RCM21" s="925"/>
      <c r="RCN21" s="925"/>
      <c r="RCO21" s="925"/>
      <c r="RCP21" s="925"/>
      <c r="RCQ21" s="925"/>
      <c r="RCR21" s="925"/>
      <c r="RCS21" s="925"/>
      <c r="RCT21" s="925"/>
      <c r="RCU21" s="925"/>
      <c r="RCV21" s="925"/>
      <c r="RCW21" s="925"/>
      <c r="RCX21" s="925"/>
      <c r="RCY21" s="925"/>
      <c r="RCZ21" s="925"/>
      <c r="RDA21" s="924"/>
      <c r="RDB21" s="925"/>
      <c r="RDC21" s="925"/>
      <c r="RDD21" s="925"/>
      <c r="RDE21" s="925"/>
      <c r="RDF21" s="925"/>
      <c r="RDG21" s="925"/>
      <c r="RDH21" s="925"/>
      <c r="RDI21" s="925"/>
      <c r="RDJ21" s="925"/>
      <c r="RDK21" s="925"/>
      <c r="RDL21" s="925"/>
      <c r="RDM21" s="925"/>
      <c r="RDN21" s="925"/>
      <c r="RDO21" s="925"/>
      <c r="RDP21" s="925"/>
      <c r="RDQ21" s="924"/>
      <c r="RDR21" s="925"/>
      <c r="RDS21" s="925"/>
      <c r="RDT21" s="925"/>
      <c r="RDU21" s="925"/>
      <c r="RDV21" s="925"/>
      <c r="RDW21" s="925"/>
      <c r="RDX21" s="925"/>
      <c r="RDY21" s="925"/>
      <c r="RDZ21" s="925"/>
      <c r="REA21" s="925"/>
      <c r="REB21" s="925"/>
      <c r="REC21" s="925"/>
      <c r="RED21" s="925"/>
      <c r="REE21" s="925"/>
      <c r="REF21" s="925"/>
      <c r="REG21" s="924"/>
      <c r="REH21" s="925"/>
      <c r="REI21" s="925"/>
      <c r="REJ21" s="925"/>
      <c r="REK21" s="925"/>
      <c r="REL21" s="925"/>
      <c r="REM21" s="925"/>
      <c r="REN21" s="925"/>
      <c r="REO21" s="925"/>
      <c r="REP21" s="925"/>
      <c r="REQ21" s="925"/>
      <c r="RER21" s="925"/>
      <c r="RES21" s="925"/>
      <c r="RET21" s="925"/>
      <c r="REU21" s="925"/>
      <c r="REV21" s="925"/>
      <c r="REW21" s="924"/>
      <c r="REX21" s="925"/>
      <c r="REY21" s="925"/>
      <c r="REZ21" s="925"/>
      <c r="RFA21" s="925"/>
      <c r="RFB21" s="925"/>
      <c r="RFC21" s="925"/>
      <c r="RFD21" s="925"/>
      <c r="RFE21" s="925"/>
      <c r="RFF21" s="925"/>
      <c r="RFG21" s="925"/>
      <c r="RFH21" s="925"/>
      <c r="RFI21" s="925"/>
      <c r="RFJ21" s="925"/>
      <c r="RFK21" s="925"/>
      <c r="RFL21" s="925"/>
      <c r="RFM21" s="924"/>
      <c r="RFN21" s="925"/>
      <c r="RFO21" s="925"/>
      <c r="RFP21" s="925"/>
      <c r="RFQ21" s="925"/>
      <c r="RFR21" s="925"/>
      <c r="RFS21" s="925"/>
      <c r="RFT21" s="925"/>
      <c r="RFU21" s="925"/>
      <c r="RFV21" s="925"/>
      <c r="RFW21" s="925"/>
      <c r="RFX21" s="925"/>
      <c r="RFY21" s="925"/>
      <c r="RFZ21" s="925"/>
      <c r="RGA21" s="925"/>
      <c r="RGB21" s="925"/>
      <c r="RGC21" s="924"/>
      <c r="RGD21" s="925"/>
      <c r="RGE21" s="925"/>
      <c r="RGF21" s="925"/>
      <c r="RGG21" s="925"/>
      <c r="RGH21" s="925"/>
      <c r="RGI21" s="925"/>
      <c r="RGJ21" s="925"/>
      <c r="RGK21" s="925"/>
      <c r="RGL21" s="925"/>
      <c r="RGM21" s="925"/>
      <c r="RGN21" s="925"/>
      <c r="RGO21" s="925"/>
      <c r="RGP21" s="925"/>
      <c r="RGQ21" s="925"/>
      <c r="RGR21" s="925"/>
      <c r="RGS21" s="924"/>
      <c r="RGT21" s="925"/>
      <c r="RGU21" s="925"/>
      <c r="RGV21" s="925"/>
      <c r="RGW21" s="925"/>
      <c r="RGX21" s="925"/>
      <c r="RGY21" s="925"/>
      <c r="RGZ21" s="925"/>
      <c r="RHA21" s="925"/>
      <c r="RHB21" s="925"/>
      <c r="RHC21" s="925"/>
      <c r="RHD21" s="925"/>
      <c r="RHE21" s="925"/>
      <c r="RHF21" s="925"/>
      <c r="RHG21" s="925"/>
      <c r="RHH21" s="925"/>
      <c r="RHI21" s="924"/>
      <c r="RHJ21" s="925"/>
      <c r="RHK21" s="925"/>
      <c r="RHL21" s="925"/>
      <c r="RHM21" s="925"/>
      <c r="RHN21" s="925"/>
      <c r="RHO21" s="925"/>
      <c r="RHP21" s="925"/>
      <c r="RHQ21" s="925"/>
      <c r="RHR21" s="925"/>
      <c r="RHS21" s="925"/>
      <c r="RHT21" s="925"/>
      <c r="RHU21" s="925"/>
      <c r="RHV21" s="925"/>
      <c r="RHW21" s="925"/>
      <c r="RHX21" s="925"/>
      <c r="RHY21" s="924"/>
      <c r="RHZ21" s="925"/>
      <c r="RIA21" s="925"/>
      <c r="RIB21" s="925"/>
      <c r="RIC21" s="925"/>
      <c r="RID21" s="925"/>
      <c r="RIE21" s="925"/>
      <c r="RIF21" s="925"/>
      <c r="RIG21" s="925"/>
      <c r="RIH21" s="925"/>
      <c r="RII21" s="925"/>
      <c r="RIJ21" s="925"/>
      <c r="RIK21" s="925"/>
      <c r="RIL21" s="925"/>
      <c r="RIM21" s="925"/>
      <c r="RIN21" s="925"/>
      <c r="RIO21" s="924"/>
      <c r="RIP21" s="925"/>
      <c r="RIQ21" s="925"/>
      <c r="RIR21" s="925"/>
      <c r="RIS21" s="925"/>
      <c r="RIT21" s="925"/>
      <c r="RIU21" s="925"/>
      <c r="RIV21" s="925"/>
      <c r="RIW21" s="925"/>
      <c r="RIX21" s="925"/>
      <c r="RIY21" s="925"/>
      <c r="RIZ21" s="925"/>
      <c r="RJA21" s="925"/>
      <c r="RJB21" s="925"/>
      <c r="RJC21" s="925"/>
      <c r="RJD21" s="925"/>
      <c r="RJE21" s="924"/>
      <c r="RJF21" s="925"/>
      <c r="RJG21" s="925"/>
      <c r="RJH21" s="925"/>
      <c r="RJI21" s="925"/>
      <c r="RJJ21" s="925"/>
      <c r="RJK21" s="925"/>
      <c r="RJL21" s="925"/>
      <c r="RJM21" s="925"/>
      <c r="RJN21" s="925"/>
      <c r="RJO21" s="925"/>
      <c r="RJP21" s="925"/>
      <c r="RJQ21" s="925"/>
      <c r="RJR21" s="925"/>
      <c r="RJS21" s="925"/>
      <c r="RJT21" s="925"/>
      <c r="RJU21" s="924"/>
      <c r="RJV21" s="925"/>
      <c r="RJW21" s="925"/>
      <c r="RJX21" s="925"/>
      <c r="RJY21" s="925"/>
      <c r="RJZ21" s="925"/>
      <c r="RKA21" s="925"/>
      <c r="RKB21" s="925"/>
      <c r="RKC21" s="925"/>
      <c r="RKD21" s="925"/>
      <c r="RKE21" s="925"/>
      <c r="RKF21" s="925"/>
      <c r="RKG21" s="925"/>
      <c r="RKH21" s="925"/>
      <c r="RKI21" s="925"/>
      <c r="RKJ21" s="925"/>
      <c r="RKK21" s="924"/>
      <c r="RKL21" s="925"/>
      <c r="RKM21" s="925"/>
      <c r="RKN21" s="925"/>
      <c r="RKO21" s="925"/>
      <c r="RKP21" s="925"/>
      <c r="RKQ21" s="925"/>
      <c r="RKR21" s="925"/>
      <c r="RKS21" s="925"/>
      <c r="RKT21" s="925"/>
      <c r="RKU21" s="925"/>
      <c r="RKV21" s="925"/>
      <c r="RKW21" s="925"/>
      <c r="RKX21" s="925"/>
      <c r="RKY21" s="925"/>
      <c r="RKZ21" s="925"/>
      <c r="RLA21" s="924"/>
      <c r="RLB21" s="925"/>
      <c r="RLC21" s="925"/>
      <c r="RLD21" s="925"/>
      <c r="RLE21" s="925"/>
      <c r="RLF21" s="925"/>
      <c r="RLG21" s="925"/>
      <c r="RLH21" s="925"/>
      <c r="RLI21" s="925"/>
      <c r="RLJ21" s="925"/>
      <c r="RLK21" s="925"/>
      <c r="RLL21" s="925"/>
      <c r="RLM21" s="925"/>
      <c r="RLN21" s="925"/>
      <c r="RLO21" s="925"/>
      <c r="RLP21" s="925"/>
      <c r="RLQ21" s="924"/>
      <c r="RLR21" s="925"/>
      <c r="RLS21" s="925"/>
      <c r="RLT21" s="925"/>
      <c r="RLU21" s="925"/>
      <c r="RLV21" s="925"/>
      <c r="RLW21" s="925"/>
      <c r="RLX21" s="925"/>
      <c r="RLY21" s="925"/>
      <c r="RLZ21" s="925"/>
      <c r="RMA21" s="925"/>
      <c r="RMB21" s="925"/>
      <c r="RMC21" s="925"/>
      <c r="RMD21" s="925"/>
      <c r="RME21" s="925"/>
      <c r="RMF21" s="925"/>
      <c r="RMG21" s="924"/>
      <c r="RMH21" s="925"/>
      <c r="RMI21" s="925"/>
      <c r="RMJ21" s="925"/>
      <c r="RMK21" s="925"/>
      <c r="RML21" s="925"/>
      <c r="RMM21" s="925"/>
      <c r="RMN21" s="925"/>
      <c r="RMO21" s="925"/>
      <c r="RMP21" s="925"/>
      <c r="RMQ21" s="925"/>
      <c r="RMR21" s="925"/>
      <c r="RMS21" s="925"/>
      <c r="RMT21" s="925"/>
      <c r="RMU21" s="925"/>
      <c r="RMV21" s="925"/>
      <c r="RMW21" s="924"/>
      <c r="RMX21" s="925"/>
      <c r="RMY21" s="925"/>
      <c r="RMZ21" s="925"/>
      <c r="RNA21" s="925"/>
      <c r="RNB21" s="925"/>
      <c r="RNC21" s="925"/>
      <c r="RND21" s="925"/>
      <c r="RNE21" s="925"/>
      <c r="RNF21" s="925"/>
      <c r="RNG21" s="925"/>
      <c r="RNH21" s="925"/>
      <c r="RNI21" s="925"/>
      <c r="RNJ21" s="925"/>
      <c r="RNK21" s="925"/>
      <c r="RNL21" s="925"/>
      <c r="RNM21" s="924"/>
      <c r="RNN21" s="925"/>
      <c r="RNO21" s="925"/>
      <c r="RNP21" s="925"/>
      <c r="RNQ21" s="925"/>
      <c r="RNR21" s="925"/>
      <c r="RNS21" s="925"/>
      <c r="RNT21" s="925"/>
      <c r="RNU21" s="925"/>
      <c r="RNV21" s="925"/>
      <c r="RNW21" s="925"/>
      <c r="RNX21" s="925"/>
      <c r="RNY21" s="925"/>
      <c r="RNZ21" s="925"/>
      <c r="ROA21" s="925"/>
      <c r="ROB21" s="925"/>
      <c r="ROC21" s="924"/>
      <c r="ROD21" s="925"/>
      <c r="ROE21" s="925"/>
      <c r="ROF21" s="925"/>
      <c r="ROG21" s="925"/>
      <c r="ROH21" s="925"/>
      <c r="ROI21" s="925"/>
      <c r="ROJ21" s="925"/>
      <c r="ROK21" s="925"/>
      <c r="ROL21" s="925"/>
      <c r="ROM21" s="925"/>
      <c r="RON21" s="925"/>
      <c r="ROO21" s="925"/>
      <c r="ROP21" s="925"/>
      <c r="ROQ21" s="925"/>
      <c r="ROR21" s="925"/>
      <c r="ROS21" s="924"/>
      <c r="ROT21" s="925"/>
      <c r="ROU21" s="925"/>
      <c r="ROV21" s="925"/>
      <c r="ROW21" s="925"/>
      <c r="ROX21" s="925"/>
      <c r="ROY21" s="925"/>
      <c r="ROZ21" s="925"/>
      <c r="RPA21" s="925"/>
      <c r="RPB21" s="925"/>
      <c r="RPC21" s="925"/>
      <c r="RPD21" s="925"/>
      <c r="RPE21" s="925"/>
      <c r="RPF21" s="925"/>
      <c r="RPG21" s="925"/>
      <c r="RPH21" s="925"/>
      <c r="RPI21" s="924"/>
      <c r="RPJ21" s="925"/>
      <c r="RPK21" s="925"/>
      <c r="RPL21" s="925"/>
      <c r="RPM21" s="925"/>
      <c r="RPN21" s="925"/>
      <c r="RPO21" s="925"/>
      <c r="RPP21" s="925"/>
      <c r="RPQ21" s="925"/>
      <c r="RPR21" s="925"/>
      <c r="RPS21" s="925"/>
      <c r="RPT21" s="925"/>
      <c r="RPU21" s="925"/>
      <c r="RPV21" s="925"/>
      <c r="RPW21" s="925"/>
      <c r="RPX21" s="925"/>
      <c r="RPY21" s="924"/>
      <c r="RPZ21" s="925"/>
      <c r="RQA21" s="925"/>
      <c r="RQB21" s="925"/>
      <c r="RQC21" s="925"/>
      <c r="RQD21" s="925"/>
      <c r="RQE21" s="925"/>
      <c r="RQF21" s="925"/>
      <c r="RQG21" s="925"/>
      <c r="RQH21" s="925"/>
      <c r="RQI21" s="925"/>
      <c r="RQJ21" s="925"/>
      <c r="RQK21" s="925"/>
      <c r="RQL21" s="925"/>
      <c r="RQM21" s="925"/>
      <c r="RQN21" s="925"/>
      <c r="RQO21" s="924"/>
      <c r="RQP21" s="925"/>
      <c r="RQQ21" s="925"/>
      <c r="RQR21" s="925"/>
      <c r="RQS21" s="925"/>
      <c r="RQT21" s="925"/>
      <c r="RQU21" s="925"/>
      <c r="RQV21" s="925"/>
      <c r="RQW21" s="925"/>
      <c r="RQX21" s="925"/>
      <c r="RQY21" s="925"/>
      <c r="RQZ21" s="925"/>
      <c r="RRA21" s="925"/>
      <c r="RRB21" s="925"/>
      <c r="RRC21" s="925"/>
      <c r="RRD21" s="925"/>
      <c r="RRE21" s="924"/>
      <c r="RRF21" s="925"/>
      <c r="RRG21" s="925"/>
      <c r="RRH21" s="925"/>
      <c r="RRI21" s="925"/>
      <c r="RRJ21" s="925"/>
      <c r="RRK21" s="925"/>
      <c r="RRL21" s="925"/>
      <c r="RRM21" s="925"/>
      <c r="RRN21" s="925"/>
      <c r="RRO21" s="925"/>
      <c r="RRP21" s="925"/>
      <c r="RRQ21" s="925"/>
      <c r="RRR21" s="925"/>
      <c r="RRS21" s="925"/>
      <c r="RRT21" s="925"/>
      <c r="RRU21" s="924"/>
      <c r="RRV21" s="925"/>
      <c r="RRW21" s="925"/>
      <c r="RRX21" s="925"/>
      <c r="RRY21" s="925"/>
      <c r="RRZ21" s="925"/>
      <c r="RSA21" s="925"/>
      <c r="RSB21" s="925"/>
      <c r="RSC21" s="925"/>
      <c r="RSD21" s="925"/>
      <c r="RSE21" s="925"/>
      <c r="RSF21" s="925"/>
      <c r="RSG21" s="925"/>
      <c r="RSH21" s="925"/>
      <c r="RSI21" s="925"/>
      <c r="RSJ21" s="925"/>
      <c r="RSK21" s="924"/>
      <c r="RSL21" s="925"/>
      <c r="RSM21" s="925"/>
      <c r="RSN21" s="925"/>
      <c r="RSO21" s="925"/>
      <c r="RSP21" s="925"/>
      <c r="RSQ21" s="925"/>
      <c r="RSR21" s="925"/>
      <c r="RSS21" s="925"/>
      <c r="RST21" s="925"/>
      <c r="RSU21" s="925"/>
      <c r="RSV21" s="925"/>
      <c r="RSW21" s="925"/>
      <c r="RSX21" s="925"/>
      <c r="RSY21" s="925"/>
      <c r="RSZ21" s="925"/>
      <c r="RTA21" s="924"/>
      <c r="RTB21" s="925"/>
      <c r="RTC21" s="925"/>
      <c r="RTD21" s="925"/>
      <c r="RTE21" s="925"/>
      <c r="RTF21" s="925"/>
      <c r="RTG21" s="925"/>
      <c r="RTH21" s="925"/>
      <c r="RTI21" s="925"/>
      <c r="RTJ21" s="925"/>
      <c r="RTK21" s="925"/>
      <c r="RTL21" s="925"/>
      <c r="RTM21" s="925"/>
      <c r="RTN21" s="925"/>
      <c r="RTO21" s="925"/>
      <c r="RTP21" s="925"/>
      <c r="RTQ21" s="924"/>
      <c r="RTR21" s="925"/>
      <c r="RTS21" s="925"/>
      <c r="RTT21" s="925"/>
      <c r="RTU21" s="925"/>
      <c r="RTV21" s="925"/>
      <c r="RTW21" s="925"/>
      <c r="RTX21" s="925"/>
      <c r="RTY21" s="925"/>
      <c r="RTZ21" s="925"/>
      <c r="RUA21" s="925"/>
      <c r="RUB21" s="925"/>
      <c r="RUC21" s="925"/>
      <c r="RUD21" s="925"/>
      <c r="RUE21" s="925"/>
      <c r="RUF21" s="925"/>
      <c r="RUG21" s="924"/>
      <c r="RUH21" s="925"/>
      <c r="RUI21" s="925"/>
      <c r="RUJ21" s="925"/>
      <c r="RUK21" s="925"/>
      <c r="RUL21" s="925"/>
      <c r="RUM21" s="925"/>
      <c r="RUN21" s="925"/>
      <c r="RUO21" s="925"/>
      <c r="RUP21" s="925"/>
      <c r="RUQ21" s="925"/>
      <c r="RUR21" s="925"/>
      <c r="RUS21" s="925"/>
      <c r="RUT21" s="925"/>
      <c r="RUU21" s="925"/>
      <c r="RUV21" s="925"/>
      <c r="RUW21" s="924"/>
      <c r="RUX21" s="925"/>
      <c r="RUY21" s="925"/>
      <c r="RUZ21" s="925"/>
      <c r="RVA21" s="925"/>
      <c r="RVB21" s="925"/>
      <c r="RVC21" s="925"/>
      <c r="RVD21" s="925"/>
      <c r="RVE21" s="925"/>
      <c r="RVF21" s="925"/>
      <c r="RVG21" s="925"/>
      <c r="RVH21" s="925"/>
      <c r="RVI21" s="925"/>
      <c r="RVJ21" s="925"/>
      <c r="RVK21" s="925"/>
      <c r="RVL21" s="925"/>
      <c r="RVM21" s="924"/>
      <c r="RVN21" s="925"/>
      <c r="RVO21" s="925"/>
      <c r="RVP21" s="925"/>
      <c r="RVQ21" s="925"/>
      <c r="RVR21" s="925"/>
      <c r="RVS21" s="925"/>
      <c r="RVT21" s="925"/>
      <c r="RVU21" s="925"/>
      <c r="RVV21" s="925"/>
      <c r="RVW21" s="925"/>
      <c r="RVX21" s="925"/>
      <c r="RVY21" s="925"/>
      <c r="RVZ21" s="925"/>
      <c r="RWA21" s="925"/>
      <c r="RWB21" s="925"/>
      <c r="RWC21" s="924"/>
      <c r="RWD21" s="925"/>
      <c r="RWE21" s="925"/>
      <c r="RWF21" s="925"/>
      <c r="RWG21" s="925"/>
      <c r="RWH21" s="925"/>
      <c r="RWI21" s="925"/>
      <c r="RWJ21" s="925"/>
      <c r="RWK21" s="925"/>
      <c r="RWL21" s="925"/>
      <c r="RWM21" s="925"/>
      <c r="RWN21" s="925"/>
      <c r="RWO21" s="925"/>
      <c r="RWP21" s="925"/>
      <c r="RWQ21" s="925"/>
      <c r="RWR21" s="925"/>
      <c r="RWS21" s="924"/>
      <c r="RWT21" s="925"/>
      <c r="RWU21" s="925"/>
      <c r="RWV21" s="925"/>
      <c r="RWW21" s="925"/>
      <c r="RWX21" s="925"/>
      <c r="RWY21" s="925"/>
      <c r="RWZ21" s="925"/>
      <c r="RXA21" s="925"/>
      <c r="RXB21" s="925"/>
      <c r="RXC21" s="925"/>
      <c r="RXD21" s="925"/>
      <c r="RXE21" s="925"/>
      <c r="RXF21" s="925"/>
      <c r="RXG21" s="925"/>
      <c r="RXH21" s="925"/>
      <c r="RXI21" s="924"/>
      <c r="RXJ21" s="925"/>
      <c r="RXK21" s="925"/>
      <c r="RXL21" s="925"/>
      <c r="RXM21" s="925"/>
      <c r="RXN21" s="925"/>
      <c r="RXO21" s="925"/>
      <c r="RXP21" s="925"/>
      <c r="RXQ21" s="925"/>
      <c r="RXR21" s="925"/>
      <c r="RXS21" s="925"/>
      <c r="RXT21" s="925"/>
      <c r="RXU21" s="925"/>
      <c r="RXV21" s="925"/>
      <c r="RXW21" s="925"/>
      <c r="RXX21" s="925"/>
      <c r="RXY21" s="924"/>
      <c r="RXZ21" s="925"/>
      <c r="RYA21" s="925"/>
      <c r="RYB21" s="925"/>
      <c r="RYC21" s="925"/>
      <c r="RYD21" s="925"/>
      <c r="RYE21" s="925"/>
      <c r="RYF21" s="925"/>
      <c r="RYG21" s="925"/>
      <c r="RYH21" s="925"/>
      <c r="RYI21" s="925"/>
      <c r="RYJ21" s="925"/>
      <c r="RYK21" s="925"/>
      <c r="RYL21" s="925"/>
      <c r="RYM21" s="925"/>
      <c r="RYN21" s="925"/>
      <c r="RYO21" s="924"/>
      <c r="RYP21" s="925"/>
      <c r="RYQ21" s="925"/>
      <c r="RYR21" s="925"/>
      <c r="RYS21" s="925"/>
      <c r="RYT21" s="925"/>
      <c r="RYU21" s="925"/>
      <c r="RYV21" s="925"/>
      <c r="RYW21" s="925"/>
      <c r="RYX21" s="925"/>
      <c r="RYY21" s="925"/>
      <c r="RYZ21" s="925"/>
      <c r="RZA21" s="925"/>
      <c r="RZB21" s="925"/>
      <c r="RZC21" s="925"/>
      <c r="RZD21" s="925"/>
      <c r="RZE21" s="924"/>
      <c r="RZF21" s="925"/>
      <c r="RZG21" s="925"/>
      <c r="RZH21" s="925"/>
      <c r="RZI21" s="925"/>
      <c r="RZJ21" s="925"/>
      <c r="RZK21" s="925"/>
      <c r="RZL21" s="925"/>
      <c r="RZM21" s="925"/>
      <c r="RZN21" s="925"/>
      <c r="RZO21" s="925"/>
      <c r="RZP21" s="925"/>
      <c r="RZQ21" s="925"/>
      <c r="RZR21" s="925"/>
      <c r="RZS21" s="925"/>
      <c r="RZT21" s="925"/>
      <c r="RZU21" s="924"/>
      <c r="RZV21" s="925"/>
      <c r="RZW21" s="925"/>
      <c r="RZX21" s="925"/>
      <c r="RZY21" s="925"/>
      <c r="RZZ21" s="925"/>
      <c r="SAA21" s="925"/>
      <c r="SAB21" s="925"/>
      <c r="SAC21" s="925"/>
      <c r="SAD21" s="925"/>
      <c r="SAE21" s="925"/>
      <c r="SAF21" s="925"/>
      <c r="SAG21" s="925"/>
      <c r="SAH21" s="925"/>
      <c r="SAI21" s="925"/>
      <c r="SAJ21" s="925"/>
      <c r="SAK21" s="924"/>
      <c r="SAL21" s="925"/>
      <c r="SAM21" s="925"/>
      <c r="SAN21" s="925"/>
      <c r="SAO21" s="925"/>
      <c r="SAP21" s="925"/>
      <c r="SAQ21" s="925"/>
      <c r="SAR21" s="925"/>
      <c r="SAS21" s="925"/>
      <c r="SAT21" s="925"/>
      <c r="SAU21" s="925"/>
      <c r="SAV21" s="925"/>
      <c r="SAW21" s="925"/>
      <c r="SAX21" s="925"/>
      <c r="SAY21" s="925"/>
      <c r="SAZ21" s="925"/>
      <c r="SBA21" s="924"/>
      <c r="SBB21" s="925"/>
      <c r="SBC21" s="925"/>
      <c r="SBD21" s="925"/>
      <c r="SBE21" s="925"/>
      <c r="SBF21" s="925"/>
      <c r="SBG21" s="925"/>
      <c r="SBH21" s="925"/>
      <c r="SBI21" s="925"/>
      <c r="SBJ21" s="925"/>
      <c r="SBK21" s="925"/>
      <c r="SBL21" s="925"/>
      <c r="SBM21" s="925"/>
      <c r="SBN21" s="925"/>
      <c r="SBO21" s="925"/>
      <c r="SBP21" s="925"/>
      <c r="SBQ21" s="924"/>
      <c r="SBR21" s="925"/>
      <c r="SBS21" s="925"/>
      <c r="SBT21" s="925"/>
      <c r="SBU21" s="925"/>
      <c r="SBV21" s="925"/>
      <c r="SBW21" s="925"/>
      <c r="SBX21" s="925"/>
      <c r="SBY21" s="925"/>
      <c r="SBZ21" s="925"/>
      <c r="SCA21" s="925"/>
      <c r="SCB21" s="925"/>
      <c r="SCC21" s="925"/>
      <c r="SCD21" s="925"/>
      <c r="SCE21" s="925"/>
      <c r="SCF21" s="925"/>
      <c r="SCG21" s="924"/>
      <c r="SCH21" s="925"/>
      <c r="SCI21" s="925"/>
      <c r="SCJ21" s="925"/>
      <c r="SCK21" s="925"/>
      <c r="SCL21" s="925"/>
      <c r="SCM21" s="925"/>
      <c r="SCN21" s="925"/>
      <c r="SCO21" s="925"/>
      <c r="SCP21" s="925"/>
      <c r="SCQ21" s="925"/>
      <c r="SCR21" s="925"/>
      <c r="SCS21" s="925"/>
      <c r="SCT21" s="925"/>
      <c r="SCU21" s="925"/>
      <c r="SCV21" s="925"/>
      <c r="SCW21" s="924"/>
      <c r="SCX21" s="925"/>
      <c r="SCY21" s="925"/>
      <c r="SCZ21" s="925"/>
      <c r="SDA21" s="925"/>
      <c r="SDB21" s="925"/>
      <c r="SDC21" s="925"/>
      <c r="SDD21" s="925"/>
      <c r="SDE21" s="925"/>
      <c r="SDF21" s="925"/>
      <c r="SDG21" s="925"/>
      <c r="SDH21" s="925"/>
      <c r="SDI21" s="925"/>
      <c r="SDJ21" s="925"/>
      <c r="SDK21" s="925"/>
      <c r="SDL21" s="925"/>
      <c r="SDM21" s="924"/>
      <c r="SDN21" s="925"/>
      <c r="SDO21" s="925"/>
      <c r="SDP21" s="925"/>
      <c r="SDQ21" s="925"/>
      <c r="SDR21" s="925"/>
      <c r="SDS21" s="925"/>
      <c r="SDT21" s="925"/>
      <c r="SDU21" s="925"/>
      <c r="SDV21" s="925"/>
      <c r="SDW21" s="925"/>
      <c r="SDX21" s="925"/>
      <c r="SDY21" s="925"/>
      <c r="SDZ21" s="925"/>
      <c r="SEA21" s="925"/>
      <c r="SEB21" s="925"/>
      <c r="SEC21" s="924"/>
      <c r="SED21" s="925"/>
      <c r="SEE21" s="925"/>
      <c r="SEF21" s="925"/>
      <c r="SEG21" s="925"/>
      <c r="SEH21" s="925"/>
      <c r="SEI21" s="925"/>
      <c r="SEJ21" s="925"/>
      <c r="SEK21" s="925"/>
      <c r="SEL21" s="925"/>
      <c r="SEM21" s="925"/>
      <c r="SEN21" s="925"/>
      <c r="SEO21" s="925"/>
      <c r="SEP21" s="925"/>
      <c r="SEQ21" s="925"/>
      <c r="SER21" s="925"/>
      <c r="SES21" s="924"/>
      <c r="SET21" s="925"/>
      <c r="SEU21" s="925"/>
      <c r="SEV21" s="925"/>
      <c r="SEW21" s="925"/>
      <c r="SEX21" s="925"/>
      <c r="SEY21" s="925"/>
      <c r="SEZ21" s="925"/>
      <c r="SFA21" s="925"/>
      <c r="SFB21" s="925"/>
      <c r="SFC21" s="925"/>
      <c r="SFD21" s="925"/>
      <c r="SFE21" s="925"/>
      <c r="SFF21" s="925"/>
      <c r="SFG21" s="925"/>
      <c r="SFH21" s="925"/>
      <c r="SFI21" s="924"/>
      <c r="SFJ21" s="925"/>
      <c r="SFK21" s="925"/>
      <c r="SFL21" s="925"/>
      <c r="SFM21" s="925"/>
      <c r="SFN21" s="925"/>
      <c r="SFO21" s="925"/>
      <c r="SFP21" s="925"/>
      <c r="SFQ21" s="925"/>
      <c r="SFR21" s="925"/>
      <c r="SFS21" s="925"/>
      <c r="SFT21" s="925"/>
      <c r="SFU21" s="925"/>
      <c r="SFV21" s="925"/>
      <c r="SFW21" s="925"/>
      <c r="SFX21" s="925"/>
      <c r="SFY21" s="924"/>
      <c r="SFZ21" s="925"/>
      <c r="SGA21" s="925"/>
      <c r="SGB21" s="925"/>
      <c r="SGC21" s="925"/>
      <c r="SGD21" s="925"/>
      <c r="SGE21" s="925"/>
      <c r="SGF21" s="925"/>
      <c r="SGG21" s="925"/>
      <c r="SGH21" s="925"/>
      <c r="SGI21" s="925"/>
      <c r="SGJ21" s="925"/>
      <c r="SGK21" s="925"/>
      <c r="SGL21" s="925"/>
      <c r="SGM21" s="925"/>
      <c r="SGN21" s="925"/>
      <c r="SGO21" s="924"/>
      <c r="SGP21" s="925"/>
      <c r="SGQ21" s="925"/>
      <c r="SGR21" s="925"/>
      <c r="SGS21" s="925"/>
      <c r="SGT21" s="925"/>
      <c r="SGU21" s="925"/>
      <c r="SGV21" s="925"/>
      <c r="SGW21" s="925"/>
      <c r="SGX21" s="925"/>
      <c r="SGY21" s="925"/>
      <c r="SGZ21" s="925"/>
      <c r="SHA21" s="925"/>
      <c r="SHB21" s="925"/>
      <c r="SHC21" s="925"/>
      <c r="SHD21" s="925"/>
      <c r="SHE21" s="924"/>
      <c r="SHF21" s="925"/>
      <c r="SHG21" s="925"/>
      <c r="SHH21" s="925"/>
      <c r="SHI21" s="925"/>
      <c r="SHJ21" s="925"/>
      <c r="SHK21" s="925"/>
      <c r="SHL21" s="925"/>
      <c r="SHM21" s="925"/>
      <c r="SHN21" s="925"/>
      <c r="SHO21" s="925"/>
      <c r="SHP21" s="925"/>
      <c r="SHQ21" s="925"/>
      <c r="SHR21" s="925"/>
      <c r="SHS21" s="925"/>
      <c r="SHT21" s="925"/>
      <c r="SHU21" s="924"/>
      <c r="SHV21" s="925"/>
      <c r="SHW21" s="925"/>
      <c r="SHX21" s="925"/>
      <c r="SHY21" s="925"/>
      <c r="SHZ21" s="925"/>
      <c r="SIA21" s="925"/>
      <c r="SIB21" s="925"/>
      <c r="SIC21" s="925"/>
      <c r="SID21" s="925"/>
      <c r="SIE21" s="925"/>
      <c r="SIF21" s="925"/>
      <c r="SIG21" s="925"/>
      <c r="SIH21" s="925"/>
      <c r="SII21" s="925"/>
      <c r="SIJ21" s="925"/>
      <c r="SIK21" s="924"/>
      <c r="SIL21" s="925"/>
      <c r="SIM21" s="925"/>
      <c r="SIN21" s="925"/>
      <c r="SIO21" s="925"/>
      <c r="SIP21" s="925"/>
      <c r="SIQ21" s="925"/>
      <c r="SIR21" s="925"/>
      <c r="SIS21" s="925"/>
      <c r="SIT21" s="925"/>
      <c r="SIU21" s="925"/>
      <c r="SIV21" s="925"/>
      <c r="SIW21" s="925"/>
      <c r="SIX21" s="925"/>
      <c r="SIY21" s="925"/>
      <c r="SIZ21" s="925"/>
      <c r="SJA21" s="924"/>
      <c r="SJB21" s="925"/>
      <c r="SJC21" s="925"/>
      <c r="SJD21" s="925"/>
      <c r="SJE21" s="925"/>
      <c r="SJF21" s="925"/>
      <c r="SJG21" s="925"/>
      <c r="SJH21" s="925"/>
      <c r="SJI21" s="925"/>
      <c r="SJJ21" s="925"/>
      <c r="SJK21" s="925"/>
      <c r="SJL21" s="925"/>
      <c r="SJM21" s="925"/>
      <c r="SJN21" s="925"/>
      <c r="SJO21" s="925"/>
      <c r="SJP21" s="925"/>
      <c r="SJQ21" s="924"/>
      <c r="SJR21" s="925"/>
      <c r="SJS21" s="925"/>
      <c r="SJT21" s="925"/>
      <c r="SJU21" s="925"/>
      <c r="SJV21" s="925"/>
      <c r="SJW21" s="925"/>
      <c r="SJX21" s="925"/>
      <c r="SJY21" s="925"/>
      <c r="SJZ21" s="925"/>
      <c r="SKA21" s="925"/>
      <c r="SKB21" s="925"/>
      <c r="SKC21" s="925"/>
      <c r="SKD21" s="925"/>
      <c r="SKE21" s="925"/>
      <c r="SKF21" s="925"/>
      <c r="SKG21" s="924"/>
      <c r="SKH21" s="925"/>
      <c r="SKI21" s="925"/>
      <c r="SKJ21" s="925"/>
      <c r="SKK21" s="925"/>
      <c r="SKL21" s="925"/>
      <c r="SKM21" s="925"/>
      <c r="SKN21" s="925"/>
      <c r="SKO21" s="925"/>
      <c r="SKP21" s="925"/>
      <c r="SKQ21" s="925"/>
      <c r="SKR21" s="925"/>
      <c r="SKS21" s="925"/>
      <c r="SKT21" s="925"/>
      <c r="SKU21" s="925"/>
      <c r="SKV21" s="925"/>
      <c r="SKW21" s="924"/>
      <c r="SKX21" s="925"/>
      <c r="SKY21" s="925"/>
      <c r="SKZ21" s="925"/>
      <c r="SLA21" s="925"/>
      <c r="SLB21" s="925"/>
      <c r="SLC21" s="925"/>
      <c r="SLD21" s="925"/>
      <c r="SLE21" s="925"/>
      <c r="SLF21" s="925"/>
      <c r="SLG21" s="925"/>
      <c r="SLH21" s="925"/>
      <c r="SLI21" s="925"/>
      <c r="SLJ21" s="925"/>
      <c r="SLK21" s="925"/>
      <c r="SLL21" s="925"/>
      <c r="SLM21" s="924"/>
      <c r="SLN21" s="925"/>
      <c r="SLO21" s="925"/>
      <c r="SLP21" s="925"/>
      <c r="SLQ21" s="925"/>
      <c r="SLR21" s="925"/>
      <c r="SLS21" s="925"/>
      <c r="SLT21" s="925"/>
      <c r="SLU21" s="925"/>
      <c r="SLV21" s="925"/>
      <c r="SLW21" s="925"/>
      <c r="SLX21" s="925"/>
      <c r="SLY21" s="925"/>
      <c r="SLZ21" s="925"/>
      <c r="SMA21" s="925"/>
      <c r="SMB21" s="925"/>
      <c r="SMC21" s="924"/>
      <c r="SMD21" s="925"/>
      <c r="SME21" s="925"/>
      <c r="SMF21" s="925"/>
      <c r="SMG21" s="925"/>
      <c r="SMH21" s="925"/>
      <c r="SMI21" s="925"/>
      <c r="SMJ21" s="925"/>
      <c r="SMK21" s="925"/>
      <c r="SML21" s="925"/>
      <c r="SMM21" s="925"/>
      <c r="SMN21" s="925"/>
      <c r="SMO21" s="925"/>
      <c r="SMP21" s="925"/>
      <c r="SMQ21" s="925"/>
      <c r="SMR21" s="925"/>
      <c r="SMS21" s="924"/>
      <c r="SMT21" s="925"/>
      <c r="SMU21" s="925"/>
      <c r="SMV21" s="925"/>
      <c r="SMW21" s="925"/>
      <c r="SMX21" s="925"/>
      <c r="SMY21" s="925"/>
      <c r="SMZ21" s="925"/>
      <c r="SNA21" s="925"/>
      <c r="SNB21" s="925"/>
      <c r="SNC21" s="925"/>
      <c r="SND21" s="925"/>
      <c r="SNE21" s="925"/>
      <c r="SNF21" s="925"/>
      <c r="SNG21" s="925"/>
      <c r="SNH21" s="925"/>
      <c r="SNI21" s="924"/>
      <c r="SNJ21" s="925"/>
      <c r="SNK21" s="925"/>
      <c r="SNL21" s="925"/>
      <c r="SNM21" s="925"/>
      <c r="SNN21" s="925"/>
      <c r="SNO21" s="925"/>
      <c r="SNP21" s="925"/>
      <c r="SNQ21" s="925"/>
      <c r="SNR21" s="925"/>
      <c r="SNS21" s="925"/>
      <c r="SNT21" s="925"/>
      <c r="SNU21" s="925"/>
      <c r="SNV21" s="925"/>
      <c r="SNW21" s="925"/>
      <c r="SNX21" s="925"/>
      <c r="SNY21" s="924"/>
      <c r="SNZ21" s="925"/>
      <c r="SOA21" s="925"/>
      <c r="SOB21" s="925"/>
      <c r="SOC21" s="925"/>
      <c r="SOD21" s="925"/>
      <c r="SOE21" s="925"/>
      <c r="SOF21" s="925"/>
      <c r="SOG21" s="925"/>
      <c r="SOH21" s="925"/>
      <c r="SOI21" s="925"/>
      <c r="SOJ21" s="925"/>
      <c r="SOK21" s="925"/>
      <c r="SOL21" s="925"/>
      <c r="SOM21" s="925"/>
      <c r="SON21" s="925"/>
      <c r="SOO21" s="924"/>
      <c r="SOP21" s="925"/>
      <c r="SOQ21" s="925"/>
      <c r="SOR21" s="925"/>
      <c r="SOS21" s="925"/>
      <c r="SOT21" s="925"/>
      <c r="SOU21" s="925"/>
      <c r="SOV21" s="925"/>
      <c r="SOW21" s="925"/>
      <c r="SOX21" s="925"/>
      <c r="SOY21" s="925"/>
      <c r="SOZ21" s="925"/>
      <c r="SPA21" s="925"/>
      <c r="SPB21" s="925"/>
      <c r="SPC21" s="925"/>
      <c r="SPD21" s="925"/>
      <c r="SPE21" s="924"/>
      <c r="SPF21" s="925"/>
      <c r="SPG21" s="925"/>
      <c r="SPH21" s="925"/>
      <c r="SPI21" s="925"/>
      <c r="SPJ21" s="925"/>
      <c r="SPK21" s="925"/>
      <c r="SPL21" s="925"/>
      <c r="SPM21" s="925"/>
      <c r="SPN21" s="925"/>
      <c r="SPO21" s="925"/>
      <c r="SPP21" s="925"/>
      <c r="SPQ21" s="925"/>
      <c r="SPR21" s="925"/>
      <c r="SPS21" s="925"/>
      <c r="SPT21" s="925"/>
      <c r="SPU21" s="924"/>
      <c r="SPV21" s="925"/>
      <c r="SPW21" s="925"/>
      <c r="SPX21" s="925"/>
      <c r="SPY21" s="925"/>
      <c r="SPZ21" s="925"/>
      <c r="SQA21" s="925"/>
      <c r="SQB21" s="925"/>
      <c r="SQC21" s="925"/>
      <c r="SQD21" s="925"/>
      <c r="SQE21" s="925"/>
      <c r="SQF21" s="925"/>
      <c r="SQG21" s="925"/>
      <c r="SQH21" s="925"/>
      <c r="SQI21" s="925"/>
      <c r="SQJ21" s="925"/>
      <c r="SQK21" s="924"/>
      <c r="SQL21" s="925"/>
      <c r="SQM21" s="925"/>
      <c r="SQN21" s="925"/>
      <c r="SQO21" s="925"/>
      <c r="SQP21" s="925"/>
      <c r="SQQ21" s="925"/>
      <c r="SQR21" s="925"/>
      <c r="SQS21" s="925"/>
      <c r="SQT21" s="925"/>
      <c r="SQU21" s="925"/>
      <c r="SQV21" s="925"/>
      <c r="SQW21" s="925"/>
      <c r="SQX21" s="925"/>
      <c r="SQY21" s="925"/>
      <c r="SQZ21" s="925"/>
      <c r="SRA21" s="924"/>
      <c r="SRB21" s="925"/>
      <c r="SRC21" s="925"/>
      <c r="SRD21" s="925"/>
      <c r="SRE21" s="925"/>
      <c r="SRF21" s="925"/>
      <c r="SRG21" s="925"/>
      <c r="SRH21" s="925"/>
      <c r="SRI21" s="925"/>
      <c r="SRJ21" s="925"/>
      <c r="SRK21" s="925"/>
      <c r="SRL21" s="925"/>
      <c r="SRM21" s="925"/>
      <c r="SRN21" s="925"/>
      <c r="SRO21" s="925"/>
      <c r="SRP21" s="925"/>
      <c r="SRQ21" s="924"/>
      <c r="SRR21" s="925"/>
      <c r="SRS21" s="925"/>
      <c r="SRT21" s="925"/>
      <c r="SRU21" s="925"/>
      <c r="SRV21" s="925"/>
      <c r="SRW21" s="925"/>
      <c r="SRX21" s="925"/>
      <c r="SRY21" s="925"/>
      <c r="SRZ21" s="925"/>
      <c r="SSA21" s="925"/>
      <c r="SSB21" s="925"/>
      <c r="SSC21" s="925"/>
      <c r="SSD21" s="925"/>
      <c r="SSE21" s="925"/>
      <c r="SSF21" s="925"/>
      <c r="SSG21" s="924"/>
      <c r="SSH21" s="925"/>
      <c r="SSI21" s="925"/>
      <c r="SSJ21" s="925"/>
      <c r="SSK21" s="925"/>
      <c r="SSL21" s="925"/>
      <c r="SSM21" s="925"/>
      <c r="SSN21" s="925"/>
      <c r="SSO21" s="925"/>
      <c r="SSP21" s="925"/>
      <c r="SSQ21" s="925"/>
      <c r="SSR21" s="925"/>
      <c r="SSS21" s="925"/>
      <c r="SST21" s="925"/>
      <c r="SSU21" s="925"/>
      <c r="SSV21" s="925"/>
      <c r="SSW21" s="924"/>
      <c r="SSX21" s="925"/>
      <c r="SSY21" s="925"/>
      <c r="SSZ21" s="925"/>
      <c r="STA21" s="925"/>
      <c r="STB21" s="925"/>
      <c r="STC21" s="925"/>
      <c r="STD21" s="925"/>
      <c r="STE21" s="925"/>
      <c r="STF21" s="925"/>
      <c r="STG21" s="925"/>
      <c r="STH21" s="925"/>
      <c r="STI21" s="925"/>
      <c r="STJ21" s="925"/>
      <c r="STK21" s="925"/>
      <c r="STL21" s="925"/>
      <c r="STM21" s="924"/>
      <c r="STN21" s="925"/>
      <c r="STO21" s="925"/>
      <c r="STP21" s="925"/>
      <c r="STQ21" s="925"/>
      <c r="STR21" s="925"/>
      <c r="STS21" s="925"/>
      <c r="STT21" s="925"/>
      <c r="STU21" s="925"/>
      <c r="STV21" s="925"/>
      <c r="STW21" s="925"/>
      <c r="STX21" s="925"/>
      <c r="STY21" s="925"/>
      <c r="STZ21" s="925"/>
      <c r="SUA21" s="925"/>
      <c r="SUB21" s="925"/>
      <c r="SUC21" s="924"/>
      <c r="SUD21" s="925"/>
      <c r="SUE21" s="925"/>
      <c r="SUF21" s="925"/>
      <c r="SUG21" s="925"/>
      <c r="SUH21" s="925"/>
      <c r="SUI21" s="925"/>
      <c r="SUJ21" s="925"/>
      <c r="SUK21" s="925"/>
      <c r="SUL21" s="925"/>
      <c r="SUM21" s="925"/>
      <c r="SUN21" s="925"/>
      <c r="SUO21" s="925"/>
      <c r="SUP21" s="925"/>
      <c r="SUQ21" s="925"/>
      <c r="SUR21" s="925"/>
      <c r="SUS21" s="924"/>
      <c r="SUT21" s="925"/>
      <c r="SUU21" s="925"/>
      <c r="SUV21" s="925"/>
      <c r="SUW21" s="925"/>
      <c r="SUX21" s="925"/>
      <c r="SUY21" s="925"/>
      <c r="SUZ21" s="925"/>
      <c r="SVA21" s="925"/>
      <c r="SVB21" s="925"/>
      <c r="SVC21" s="925"/>
      <c r="SVD21" s="925"/>
      <c r="SVE21" s="925"/>
      <c r="SVF21" s="925"/>
      <c r="SVG21" s="925"/>
      <c r="SVH21" s="925"/>
      <c r="SVI21" s="924"/>
      <c r="SVJ21" s="925"/>
      <c r="SVK21" s="925"/>
      <c r="SVL21" s="925"/>
      <c r="SVM21" s="925"/>
      <c r="SVN21" s="925"/>
      <c r="SVO21" s="925"/>
      <c r="SVP21" s="925"/>
      <c r="SVQ21" s="925"/>
      <c r="SVR21" s="925"/>
      <c r="SVS21" s="925"/>
      <c r="SVT21" s="925"/>
      <c r="SVU21" s="925"/>
      <c r="SVV21" s="925"/>
      <c r="SVW21" s="925"/>
      <c r="SVX21" s="925"/>
      <c r="SVY21" s="924"/>
      <c r="SVZ21" s="925"/>
      <c r="SWA21" s="925"/>
      <c r="SWB21" s="925"/>
      <c r="SWC21" s="925"/>
      <c r="SWD21" s="925"/>
      <c r="SWE21" s="925"/>
      <c r="SWF21" s="925"/>
      <c r="SWG21" s="925"/>
      <c r="SWH21" s="925"/>
      <c r="SWI21" s="925"/>
      <c r="SWJ21" s="925"/>
      <c r="SWK21" s="925"/>
      <c r="SWL21" s="925"/>
      <c r="SWM21" s="925"/>
      <c r="SWN21" s="925"/>
      <c r="SWO21" s="924"/>
      <c r="SWP21" s="925"/>
      <c r="SWQ21" s="925"/>
      <c r="SWR21" s="925"/>
      <c r="SWS21" s="925"/>
      <c r="SWT21" s="925"/>
      <c r="SWU21" s="925"/>
      <c r="SWV21" s="925"/>
      <c r="SWW21" s="925"/>
      <c r="SWX21" s="925"/>
      <c r="SWY21" s="925"/>
      <c r="SWZ21" s="925"/>
      <c r="SXA21" s="925"/>
      <c r="SXB21" s="925"/>
      <c r="SXC21" s="925"/>
      <c r="SXD21" s="925"/>
      <c r="SXE21" s="924"/>
      <c r="SXF21" s="925"/>
      <c r="SXG21" s="925"/>
      <c r="SXH21" s="925"/>
      <c r="SXI21" s="925"/>
      <c r="SXJ21" s="925"/>
      <c r="SXK21" s="925"/>
      <c r="SXL21" s="925"/>
      <c r="SXM21" s="925"/>
      <c r="SXN21" s="925"/>
      <c r="SXO21" s="925"/>
      <c r="SXP21" s="925"/>
      <c r="SXQ21" s="925"/>
      <c r="SXR21" s="925"/>
      <c r="SXS21" s="925"/>
      <c r="SXT21" s="925"/>
      <c r="SXU21" s="924"/>
      <c r="SXV21" s="925"/>
      <c r="SXW21" s="925"/>
      <c r="SXX21" s="925"/>
      <c r="SXY21" s="925"/>
      <c r="SXZ21" s="925"/>
      <c r="SYA21" s="925"/>
      <c r="SYB21" s="925"/>
      <c r="SYC21" s="925"/>
      <c r="SYD21" s="925"/>
      <c r="SYE21" s="925"/>
      <c r="SYF21" s="925"/>
      <c r="SYG21" s="925"/>
      <c r="SYH21" s="925"/>
      <c r="SYI21" s="925"/>
      <c r="SYJ21" s="925"/>
      <c r="SYK21" s="924"/>
      <c r="SYL21" s="925"/>
      <c r="SYM21" s="925"/>
      <c r="SYN21" s="925"/>
      <c r="SYO21" s="925"/>
      <c r="SYP21" s="925"/>
      <c r="SYQ21" s="925"/>
      <c r="SYR21" s="925"/>
      <c r="SYS21" s="925"/>
      <c r="SYT21" s="925"/>
      <c r="SYU21" s="925"/>
      <c r="SYV21" s="925"/>
      <c r="SYW21" s="925"/>
      <c r="SYX21" s="925"/>
      <c r="SYY21" s="925"/>
      <c r="SYZ21" s="925"/>
      <c r="SZA21" s="924"/>
      <c r="SZB21" s="925"/>
      <c r="SZC21" s="925"/>
      <c r="SZD21" s="925"/>
      <c r="SZE21" s="925"/>
      <c r="SZF21" s="925"/>
      <c r="SZG21" s="925"/>
      <c r="SZH21" s="925"/>
      <c r="SZI21" s="925"/>
      <c r="SZJ21" s="925"/>
      <c r="SZK21" s="925"/>
      <c r="SZL21" s="925"/>
      <c r="SZM21" s="925"/>
      <c r="SZN21" s="925"/>
      <c r="SZO21" s="925"/>
      <c r="SZP21" s="925"/>
      <c r="SZQ21" s="924"/>
      <c r="SZR21" s="925"/>
      <c r="SZS21" s="925"/>
      <c r="SZT21" s="925"/>
      <c r="SZU21" s="925"/>
      <c r="SZV21" s="925"/>
      <c r="SZW21" s="925"/>
      <c r="SZX21" s="925"/>
      <c r="SZY21" s="925"/>
      <c r="SZZ21" s="925"/>
      <c r="TAA21" s="925"/>
      <c r="TAB21" s="925"/>
      <c r="TAC21" s="925"/>
      <c r="TAD21" s="925"/>
      <c r="TAE21" s="925"/>
      <c r="TAF21" s="925"/>
      <c r="TAG21" s="924"/>
      <c r="TAH21" s="925"/>
      <c r="TAI21" s="925"/>
      <c r="TAJ21" s="925"/>
      <c r="TAK21" s="925"/>
      <c r="TAL21" s="925"/>
      <c r="TAM21" s="925"/>
      <c r="TAN21" s="925"/>
      <c r="TAO21" s="925"/>
      <c r="TAP21" s="925"/>
      <c r="TAQ21" s="925"/>
      <c r="TAR21" s="925"/>
      <c r="TAS21" s="925"/>
      <c r="TAT21" s="925"/>
      <c r="TAU21" s="925"/>
      <c r="TAV21" s="925"/>
      <c r="TAW21" s="924"/>
      <c r="TAX21" s="925"/>
      <c r="TAY21" s="925"/>
      <c r="TAZ21" s="925"/>
      <c r="TBA21" s="925"/>
      <c r="TBB21" s="925"/>
      <c r="TBC21" s="925"/>
      <c r="TBD21" s="925"/>
      <c r="TBE21" s="925"/>
      <c r="TBF21" s="925"/>
      <c r="TBG21" s="925"/>
      <c r="TBH21" s="925"/>
      <c r="TBI21" s="925"/>
      <c r="TBJ21" s="925"/>
      <c r="TBK21" s="925"/>
      <c r="TBL21" s="925"/>
      <c r="TBM21" s="924"/>
      <c r="TBN21" s="925"/>
      <c r="TBO21" s="925"/>
      <c r="TBP21" s="925"/>
      <c r="TBQ21" s="925"/>
      <c r="TBR21" s="925"/>
      <c r="TBS21" s="925"/>
      <c r="TBT21" s="925"/>
      <c r="TBU21" s="925"/>
      <c r="TBV21" s="925"/>
      <c r="TBW21" s="925"/>
      <c r="TBX21" s="925"/>
      <c r="TBY21" s="925"/>
      <c r="TBZ21" s="925"/>
      <c r="TCA21" s="925"/>
      <c r="TCB21" s="925"/>
      <c r="TCC21" s="924"/>
      <c r="TCD21" s="925"/>
      <c r="TCE21" s="925"/>
      <c r="TCF21" s="925"/>
      <c r="TCG21" s="925"/>
      <c r="TCH21" s="925"/>
      <c r="TCI21" s="925"/>
      <c r="TCJ21" s="925"/>
      <c r="TCK21" s="925"/>
      <c r="TCL21" s="925"/>
      <c r="TCM21" s="925"/>
      <c r="TCN21" s="925"/>
      <c r="TCO21" s="925"/>
      <c r="TCP21" s="925"/>
      <c r="TCQ21" s="925"/>
      <c r="TCR21" s="925"/>
      <c r="TCS21" s="924"/>
      <c r="TCT21" s="925"/>
      <c r="TCU21" s="925"/>
      <c r="TCV21" s="925"/>
      <c r="TCW21" s="925"/>
      <c r="TCX21" s="925"/>
      <c r="TCY21" s="925"/>
      <c r="TCZ21" s="925"/>
      <c r="TDA21" s="925"/>
      <c r="TDB21" s="925"/>
      <c r="TDC21" s="925"/>
      <c r="TDD21" s="925"/>
      <c r="TDE21" s="925"/>
      <c r="TDF21" s="925"/>
      <c r="TDG21" s="925"/>
      <c r="TDH21" s="925"/>
      <c r="TDI21" s="924"/>
      <c r="TDJ21" s="925"/>
      <c r="TDK21" s="925"/>
      <c r="TDL21" s="925"/>
      <c r="TDM21" s="925"/>
      <c r="TDN21" s="925"/>
      <c r="TDO21" s="925"/>
      <c r="TDP21" s="925"/>
      <c r="TDQ21" s="925"/>
      <c r="TDR21" s="925"/>
      <c r="TDS21" s="925"/>
      <c r="TDT21" s="925"/>
      <c r="TDU21" s="925"/>
      <c r="TDV21" s="925"/>
      <c r="TDW21" s="925"/>
      <c r="TDX21" s="925"/>
      <c r="TDY21" s="924"/>
      <c r="TDZ21" s="925"/>
      <c r="TEA21" s="925"/>
      <c r="TEB21" s="925"/>
      <c r="TEC21" s="925"/>
      <c r="TED21" s="925"/>
      <c r="TEE21" s="925"/>
      <c r="TEF21" s="925"/>
      <c r="TEG21" s="925"/>
      <c r="TEH21" s="925"/>
      <c r="TEI21" s="925"/>
      <c r="TEJ21" s="925"/>
      <c r="TEK21" s="925"/>
      <c r="TEL21" s="925"/>
      <c r="TEM21" s="925"/>
      <c r="TEN21" s="925"/>
      <c r="TEO21" s="924"/>
      <c r="TEP21" s="925"/>
      <c r="TEQ21" s="925"/>
      <c r="TER21" s="925"/>
      <c r="TES21" s="925"/>
      <c r="TET21" s="925"/>
      <c r="TEU21" s="925"/>
      <c r="TEV21" s="925"/>
      <c r="TEW21" s="925"/>
      <c r="TEX21" s="925"/>
      <c r="TEY21" s="925"/>
      <c r="TEZ21" s="925"/>
      <c r="TFA21" s="925"/>
      <c r="TFB21" s="925"/>
      <c r="TFC21" s="925"/>
      <c r="TFD21" s="925"/>
      <c r="TFE21" s="924"/>
      <c r="TFF21" s="925"/>
      <c r="TFG21" s="925"/>
      <c r="TFH21" s="925"/>
      <c r="TFI21" s="925"/>
      <c r="TFJ21" s="925"/>
      <c r="TFK21" s="925"/>
      <c r="TFL21" s="925"/>
      <c r="TFM21" s="925"/>
      <c r="TFN21" s="925"/>
      <c r="TFO21" s="925"/>
      <c r="TFP21" s="925"/>
      <c r="TFQ21" s="925"/>
      <c r="TFR21" s="925"/>
      <c r="TFS21" s="925"/>
      <c r="TFT21" s="925"/>
      <c r="TFU21" s="924"/>
      <c r="TFV21" s="925"/>
      <c r="TFW21" s="925"/>
      <c r="TFX21" s="925"/>
      <c r="TFY21" s="925"/>
      <c r="TFZ21" s="925"/>
      <c r="TGA21" s="925"/>
      <c r="TGB21" s="925"/>
      <c r="TGC21" s="925"/>
      <c r="TGD21" s="925"/>
      <c r="TGE21" s="925"/>
      <c r="TGF21" s="925"/>
      <c r="TGG21" s="925"/>
      <c r="TGH21" s="925"/>
      <c r="TGI21" s="925"/>
      <c r="TGJ21" s="925"/>
      <c r="TGK21" s="924"/>
      <c r="TGL21" s="925"/>
      <c r="TGM21" s="925"/>
      <c r="TGN21" s="925"/>
      <c r="TGO21" s="925"/>
      <c r="TGP21" s="925"/>
      <c r="TGQ21" s="925"/>
      <c r="TGR21" s="925"/>
      <c r="TGS21" s="925"/>
      <c r="TGT21" s="925"/>
      <c r="TGU21" s="925"/>
      <c r="TGV21" s="925"/>
      <c r="TGW21" s="925"/>
      <c r="TGX21" s="925"/>
      <c r="TGY21" s="925"/>
      <c r="TGZ21" s="925"/>
      <c r="THA21" s="924"/>
      <c r="THB21" s="925"/>
      <c r="THC21" s="925"/>
      <c r="THD21" s="925"/>
      <c r="THE21" s="925"/>
      <c r="THF21" s="925"/>
      <c r="THG21" s="925"/>
      <c r="THH21" s="925"/>
      <c r="THI21" s="925"/>
      <c r="THJ21" s="925"/>
      <c r="THK21" s="925"/>
      <c r="THL21" s="925"/>
      <c r="THM21" s="925"/>
      <c r="THN21" s="925"/>
      <c r="THO21" s="925"/>
      <c r="THP21" s="925"/>
      <c r="THQ21" s="924"/>
      <c r="THR21" s="925"/>
      <c r="THS21" s="925"/>
      <c r="THT21" s="925"/>
      <c r="THU21" s="925"/>
      <c r="THV21" s="925"/>
      <c r="THW21" s="925"/>
      <c r="THX21" s="925"/>
      <c r="THY21" s="925"/>
      <c r="THZ21" s="925"/>
      <c r="TIA21" s="925"/>
      <c r="TIB21" s="925"/>
      <c r="TIC21" s="925"/>
      <c r="TID21" s="925"/>
      <c r="TIE21" s="925"/>
      <c r="TIF21" s="925"/>
      <c r="TIG21" s="924"/>
      <c r="TIH21" s="925"/>
      <c r="TII21" s="925"/>
      <c r="TIJ21" s="925"/>
      <c r="TIK21" s="925"/>
      <c r="TIL21" s="925"/>
      <c r="TIM21" s="925"/>
      <c r="TIN21" s="925"/>
      <c r="TIO21" s="925"/>
      <c r="TIP21" s="925"/>
      <c r="TIQ21" s="925"/>
      <c r="TIR21" s="925"/>
      <c r="TIS21" s="925"/>
      <c r="TIT21" s="925"/>
      <c r="TIU21" s="925"/>
      <c r="TIV21" s="925"/>
      <c r="TIW21" s="924"/>
      <c r="TIX21" s="925"/>
      <c r="TIY21" s="925"/>
      <c r="TIZ21" s="925"/>
      <c r="TJA21" s="925"/>
      <c r="TJB21" s="925"/>
      <c r="TJC21" s="925"/>
      <c r="TJD21" s="925"/>
      <c r="TJE21" s="925"/>
      <c r="TJF21" s="925"/>
      <c r="TJG21" s="925"/>
      <c r="TJH21" s="925"/>
      <c r="TJI21" s="925"/>
      <c r="TJJ21" s="925"/>
      <c r="TJK21" s="925"/>
      <c r="TJL21" s="925"/>
      <c r="TJM21" s="924"/>
      <c r="TJN21" s="925"/>
      <c r="TJO21" s="925"/>
      <c r="TJP21" s="925"/>
      <c r="TJQ21" s="925"/>
      <c r="TJR21" s="925"/>
      <c r="TJS21" s="925"/>
      <c r="TJT21" s="925"/>
      <c r="TJU21" s="925"/>
      <c r="TJV21" s="925"/>
      <c r="TJW21" s="925"/>
      <c r="TJX21" s="925"/>
      <c r="TJY21" s="925"/>
      <c r="TJZ21" s="925"/>
      <c r="TKA21" s="925"/>
      <c r="TKB21" s="925"/>
      <c r="TKC21" s="924"/>
      <c r="TKD21" s="925"/>
      <c r="TKE21" s="925"/>
      <c r="TKF21" s="925"/>
      <c r="TKG21" s="925"/>
      <c r="TKH21" s="925"/>
      <c r="TKI21" s="925"/>
      <c r="TKJ21" s="925"/>
      <c r="TKK21" s="925"/>
      <c r="TKL21" s="925"/>
      <c r="TKM21" s="925"/>
      <c r="TKN21" s="925"/>
      <c r="TKO21" s="925"/>
      <c r="TKP21" s="925"/>
      <c r="TKQ21" s="925"/>
      <c r="TKR21" s="925"/>
      <c r="TKS21" s="924"/>
      <c r="TKT21" s="925"/>
      <c r="TKU21" s="925"/>
      <c r="TKV21" s="925"/>
      <c r="TKW21" s="925"/>
      <c r="TKX21" s="925"/>
      <c r="TKY21" s="925"/>
      <c r="TKZ21" s="925"/>
      <c r="TLA21" s="925"/>
      <c r="TLB21" s="925"/>
      <c r="TLC21" s="925"/>
      <c r="TLD21" s="925"/>
      <c r="TLE21" s="925"/>
      <c r="TLF21" s="925"/>
      <c r="TLG21" s="925"/>
      <c r="TLH21" s="925"/>
      <c r="TLI21" s="924"/>
      <c r="TLJ21" s="925"/>
      <c r="TLK21" s="925"/>
      <c r="TLL21" s="925"/>
      <c r="TLM21" s="925"/>
      <c r="TLN21" s="925"/>
      <c r="TLO21" s="925"/>
      <c r="TLP21" s="925"/>
      <c r="TLQ21" s="925"/>
      <c r="TLR21" s="925"/>
      <c r="TLS21" s="925"/>
      <c r="TLT21" s="925"/>
      <c r="TLU21" s="925"/>
      <c r="TLV21" s="925"/>
      <c r="TLW21" s="925"/>
      <c r="TLX21" s="925"/>
      <c r="TLY21" s="924"/>
      <c r="TLZ21" s="925"/>
      <c r="TMA21" s="925"/>
      <c r="TMB21" s="925"/>
      <c r="TMC21" s="925"/>
      <c r="TMD21" s="925"/>
      <c r="TME21" s="925"/>
      <c r="TMF21" s="925"/>
      <c r="TMG21" s="925"/>
      <c r="TMH21" s="925"/>
      <c r="TMI21" s="925"/>
      <c r="TMJ21" s="925"/>
      <c r="TMK21" s="925"/>
      <c r="TML21" s="925"/>
      <c r="TMM21" s="925"/>
      <c r="TMN21" s="925"/>
      <c r="TMO21" s="924"/>
      <c r="TMP21" s="925"/>
      <c r="TMQ21" s="925"/>
      <c r="TMR21" s="925"/>
      <c r="TMS21" s="925"/>
      <c r="TMT21" s="925"/>
      <c r="TMU21" s="925"/>
      <c r="TMV21" s="925"/>
      <c r="TMW21" s="925"/>
      <c r="TMX21" s="925"/>
      <c r="TMY21" s="925"/>
      <c r="TMZ21" s="925"/>
      <c r="TNA21" s="925"/>
      <c r="TNB21" s="925"/>
      <c r="TNC21" s="925"/>
      <c r="TND21" s="925"/>
      <c r="TNE21" s="924"/>
      <c r="TNF21" s="925"/>
      <c r="TNG21" s="925"/>
      <c r="TNH21" s="925"/>
      <c r="TNI21" s="925"/>
      <c r="TNJ21" s="925"/>
      <c r="TNK21" s="925"/>
      <c r="TNL21" s="925"/>
      <c r="TNM21" s="925"/>
      <c r="TNN21" s="925"/>
      <c r="TNO21" s="925"/>
      <c r="TNP21" s="925"/>
      <c r="TNQ21" s="925"/>
      <c r="TNR21" s="925"/>
      <c r="TNS21" s="925"/>
      <c r="TNT21" s="925"/>
      <c r="TNU21" s="924"/>
      <c r="TNV21" s="925"/>
      <c r="TNW21" s="925"/>
      <c r="TNX21" s="925"/>
      <c r="TNY21" s="925"/>
      <c r="TNZ21" s="925"/>
      <c r="TOA21" s="925"/>
      <c r="TOB21" s="925"/>
      <c r="TOC21" s="925"/>
      <c r="TOD21" s="925"/>
      <c r="TOE21" s="925"/>
      <c r="TOF21" s="925"/>
      <c r="TOG21" s="925"/>
      <c r="TOH21" s="925"/>
      <c r="TOI21" s="925"/>
      <c r="TOJ21" s="925"/>
      <c r="TOK21" s="924"/>
      <c r="TOL21" s="925"/>
      <c r="TOM21" s="925"/>
      <c r="TON21" s="925"/>
      <c r="TOO21" s="925"/>
      <c r="TOP21" s="925"/>
      <c r="TOQ21" s="925"/>
      <c r="TOR21" s="925"/>
      <c r="TOS21" s="925"/>
      <c r="TOT21" s="925"/>
      <c r="TOU21" s="925"/>
      <c r="TOV21" s="925"/>
      <c r="TOW21" s="925"/>
      <c r="TOX21" s="925"/>
      <c r="TOY21" s="925"/>
      <c r="TOZ21" s="925"/>
      <c r="TPA21" s="924"/>
      <c r="TPB21" s="925"/>
      <c r="TPC21" s="925"/>
      <c r="TPD21" s="925"/>
      <c r="TPE21" s="925"/>
      <c r="TPF21" s="925"/>
      <c r="TPG21" s="925"/>
      <c r="TPH21" s="925"/>
      <c r="TPI21" s="925"/>
      <c r="TPJ21" s="925"/>
      <c r="TPK21" s="925"/>
      <c r="TPL21" s="925"/>
      <c r="TPM21" s="925"/>
      <c r="TPN21" s="925"/>
      <c r="TPO21" s="925"/>
      <c r="TPP21" s="925"/>
      <c r="TPQ21" s="924"/>
      <c r="TPR21" s="925"/>
      <c r="TPS21" s="925"/>
      <c r="TPT21" s="925"/>
      <c r="TPU21" s="925"/>
      <c r="TPV21" s="925"/>
      <c r="TPW21" s="925"/>
      <c r="TPX21" s="925"/>
      <c r="TPY21" s="925"/>
      <c r="TPZ21" s="925"/>
      <c r="TQA21" s="925"/>
      <c r="TQB21" s="925"/>
      <c r="TQC21" s="925"/>
      <c r="TQD21" s="925"/>
      <c r="TQE21" s="925"/>
      <c r="TQF21" s="925"/>
      <c r="TQG21" s="924"/>
      <c r="TQH21" s="925"/>
      <c r="TQI21" s="925"/>
      <c r="TQJ21" s="925"/>
      <c r="TQK21" s="925"/>
      <c r="TQL21" s="925"/>
      <c r="TQM21" s="925"/>
      <c r="TQN21" s="925"/>
      <c r="TQO21" s="925"/>
      <c r="TQP21" s="925"/>
      <c r="TQQ21" s="925"/>
      <c r="TQR21" s="925"/>
      <c r="TQS21" s="925"/>
      <c r="TQT21" s="925"/>
      <c r="TQU21" s="925"/>
      <c r="TQV21" s="925"/>
      <c r="TQW21" s="924"/>
      <c r="TQX21" s="925"/>
      <c r="TQY21" s="925"/>
      <c r="TQZ21" s="925"/>
      <c r="TRA21" s="925"/>
      <c r="TRB21" s="925"/>
      <c r="TRC21" s="925"/>
      <c r="TRD21" s="925"/>
      <c r="TRE21" s="925"/>
      <c r="TRF21" s="925"/>
      <c r="TRG21" s="925"/>
      <c r="TRH21" s="925"/>
      <c r="TRI21" s="925"/>
      <c r="TRJ21" s="925"/>
      <c r="TRK21" s="925"/>
      <c r="TRL21" s="925"/>
      <c r="TRM21" s="924"/>
      <c r="TRN21" s="925"/>
      <c r="TRO21" s="925"/>
      <c r="TRP21" s="925"/>
      <c r="TRQ21" s="925"/>
      <c r="TRR21" s="925"/>
      <c r="TRS21" s="925"/>
      <c r="TRT21" s="925"/>
      <c r="TRU21" s="925"/>
      <c r="TRV21" s="925"/>
      <c r="TRW21" s="925"/>
      <c r="TRX21" s="925"/>
      <c r="TRY21" s="925"/>
      <c r="TRZ21" s="925"/>
      <c r="TSA21" s="925"/>
      <c r="TSB21" s="925"/>
      <c r="TSC21" s="924"/>
      <c r="TSD21" s="925"/>
      <c r="TSE21" s="925"/>
      <c r="TSF21" s="925"/>
      <c r="TSG21" s="925"/>
      <c r="TSH21" s="925"/>
      <c r="TSI21" s="925"/>
      <c r="TSJ21" s="925"/>
      <c r="TSK21" s="925"/>
      <c r="TSL21" s="925"/>
      <c r="TSM21" s="925"/>
      <c r="TSN21" s="925"/>
      <c r="TSO21" s="925"/>
      <c r="TSP21" s="925"/>
      <c r="TSQ21" s="925"/>
      <c r="TSR21" s="925"/>
      <c r="TSS21" s="924"/>
      <c r="TST21" s="925"/>
      <c r="TSU21" s="925"/>
      <c r="TSV21" s="925"/>
      <c r="TSW21" s="925"/>
      <c r="TSX21" s="925"/>
      <c r="TSY21" s="925"/>
      <c r="TSZ21" s="925"/>
      <c r="TTA21" s="925"/>
      <c r="TTB21" s="925"/>
      <c r="TTC21" s="925"/>
      <c r="TTD21" s="925"/>
      <c r="TTE21" s="925"/>
      <c r="TTF21" s="925"/>
      <c r="TTG21" s="925"/>
      <c r="TTH21" s="925"/>
      <c r="TTI21" s="924"/>
      <c r="TTJ21" s="925"/>
      <c r="TTK21" s="925"/>
      <c r="TTL21" s="925"/>
      <c r="TTM21" s="925"/>
      <c r="TTN21" s="925"/>
      <c r="TTO21" s="925"/>
      <c r="TTP21" s="925"/>
      <c r="TTQ21" s="925"/>
      <c r="TTR21" s="925"/>
      <c r="TTS21" s="925"/>
      <c r="TTT21" s="925"/>
      <c r="TTU21" s="925"/>
      <c r="TTV21" s="925"/>
      <c r="TTW21" s="925"/>
      <c r="TTX21" s="925"/>
      <c r="TTY21" s="924"/>
      <c r="TTZ21" s="925"/>
      <c r="TUA21" s="925"/>
      <c r="TUB21" s="925"/>
      <c r="TUC21" s="925"/>
      <c r="TUD21" s="925"/>
      <c r="TUE21" s="925"/>
      <c r="TUF21" s="925"/>
      <c r="TUG21" s="925"/>
      <c r="TUH21" s="925"/>
      <c r="TUI21" s="925"/>
      <c r="TUJ21" s="925"/>
      <c r="TUK21" s="925"/>
      <c r="TUL21" s="925"/>
      <c r="TUM21" s="925"/>
      <c r="TUN21" s="925"/>
      <c r="TUO21" s="924"/>
      <c r="TUP21" s="925"/>
      <c r="TUQ21" s="925"/>
      <c r="TUR21" s="925"/>
      <c r="TUS21" s="925"/>
      <c r="TUT21" s="925"/>
      <c r="TUU21" s="925"/>
      <c r="TUV21" s="925"/>
      <c r="TUW21" s="925"/>
      <c r="TUX21" s="925"/>
      <c r="TUY21" s="925"/>
      <c r="TUZ21" s="925"/>
      <c r="TVA21" s="925"/>
      <c r="TVB21" s="925"/>
      <c r="TVC21" s="925"/>
      <c r="TVD21" s="925"/>
      <c r="TVE21" s="924"/>
      <c r="TVF21" s="925"/>
      <c r="TVG21" s="925"/>
      <c r="TVH21" s="925"/>
      <c r="TVI21" s="925"/>
      <c r="TVJ21" s="925"/>
      <c r="TVK21" s="925"/>
      <c r="TVL21" s="925"/>
      <c r="TVM21" s="925"/>
      <c r="TVN21" s="925"/>
      <c r="TVO21" s="925"/>
      <c r="TVP21" s="925"/>
      <c r="TVQ21" s="925"/>
      <c r="TVR21" s="925"/>
      <c r="TVS21" s="925"/>
      <c r="TVT21" s="925"/>
      <c r="TVU21" s="924"/>
      <c r="TVV21" s="925"/>
      <c r="TVW21" s="925"/>
      <c r="TVX21" s="925"/>
      <c r="TVY21" s="925"/>
      <c r="TVZ21" s="925"/>
      <c r="TWA21" s="925"/>
      <c r="TWB21" s="925"/>
      <c r="TWC21" s="925"/>
      <c r="TWD21" s="925"/>
      <c r="TWE21" s="925"/>
      <c r="TWF21" s="925"/>
      <c r="TWG21" s="925"/>
      <c r="TWH21" s="925"/>
      <c r="TWI21" s="925"/>
      <c r="TWJ21" s="925"/>
      <c r="TWK21" s="924"/>
      <c r="TWL21" s="925"/>
      <c r="TWM21" s="925"/>
      <c r="TWN21" s="925"/>
      <c r="TWO21" s="925"/>
      <c r="TWP21" s="925"/>
      <c r="TWQ21" s="925"/>
      <c r="TWR21" s="925"/>
      <c r="TWS21" s="925"/>
      <c r="TWT21" s="925"/>
      <c r="TWU21" s="925"/>
      <c r="TWV21" s="925"/>
      <c r="TWW21" s="925"/>
      <c r="TWX21" s="925"/>
      <c r="TWY21" s="925"/>
      <c r="TWZ21" s="925"/>
      <c r="TXA21" s="924"/>
      <c r="TXB21" s="925"/>
      <c r="TXC21" s="925"/>
      <c r="TXD21" s="925"/>
      <c r="TXE21" s="925"/>
      <c r="TXF21" s="925"/>
      <c r="TXG21" s="925"/>
      <c r="TXH21" s="925"/>
      <c r="TXI21" s="925"/>
      <c r="TXJ21" s="925"/>
      <c r="TXK21" s="925"/>
      <c r="TXL21" s="925"/>
      <c r="TXM21" s="925"/>
      <c r="TXN21" s="925"/>
      <c r="TXO21" s="925"/>
      <c r="TXP21" s="925"/>
      <c r="TXQ21" s="924"/>
      <c r="TXR21" s="925"/>
      <c r="TXS21" s="925"/>
      <c r="TXT21" s="925"/>
      <c r="TXU21" s="925"/>
      <c r="TXV21" s="925"/>
      <c r="TXW21" s="925"/>
      <c r="TXX21" s="925"/>
      <c r="TXY21" s="925"/>
      <c r="TXZ21" s="925"/>
      <c r="TYA21" s="925"/>
      <c r="TYB21" s="925"/>
      <c r="TYC21" s="925"/>
      <c r="TYD21" s="925"/>
      <c r="TYE21" s="925"/>
      <c r="TYF21" s="925"/>
      <c r="TYG21" s="924"/>
      <c r="TYH21" s="925"/>
      <c r="TYI21" s="925"/>
      <c r="TYJ21" s="925"/>
      <c r="TYK21" s="925"/>
      <c r="TYL21" s="925"/>
      <c r="TYM21" s="925"/>
      <c r="TYN21" s="925"/>
      <c r="TYO21" s="925"/>
      <c r="TYP21" s="925"/>
      <c r="TYQ21" s="925"/>
      <c r="TYR21" s="925"/>
      <c r="TYS21" s="925"/>
      <c r="TYT21" s="925"/>
      <c r="TYU21" s="925"/>
      <c r="TYV21" s="925"/>
      <c r="TYW21" s="924"/>
      <c r="TYX21" s="925"/>
      <c r="TYY21" s="925"/>
      <c r="TYZ21" s="925"/>
      <c r="TZA21" s="925"/>
      <c r="TZB21" s="925"/>
      <c r="TZC21" s="925"/>
      <c r="TZD21" s="925"/>
      <c r="TZE21" s="925"/>
      <c r="TZF21" s="925"/>
      <c r="TZG21" s="925"/>
      <c r="TZH21" s="925"/>
      <c r="TZI21" s="925"/>
      <c r="TZJ21" s="925"/>
      <c r="TZK21" s="925"/>
      <c r="TZL21" s="925"/>
      <c r="TZM21" s="924"/>
      <c r="TZN21" s="925"/>
      <c r="TZO21" s="925"/>
      <c r="TZP21" s="925"/>
      <c r="TZQ21" s="925"/>
      <c r="TZR21" s="925"/>
      <c r="TZS21" s="925"/>
      <c r="TZT21" s="925"/>
      <c r="TZU21" s="925"/>
      <c r="TZV21" s="925"/>
      <c r="TZW21" s="925"/>
      <c r="TZX21" s="925"/>
      <c r="TZY21" s="925"/>
      <c r="TZZ21" s="925"/>
      <c r="UAA21" s="925"/>
      <c r="UAB21" s="925"/>
      <c r="UAC21" s="924"/>
      <c r="UAD21" s="925"/>
      <c r="UAE21" s="925"/>
      <c r="UAF21" s="925"/>
      <c r="UAG21" s="925"/>
      <c r="UAH21" s="925"/>
      <c r="UAI21" s="925"/>
      <c r="UAJ21" s="925"/>
      <c r="UAK21" s="925"/>
      <c r="UAL21" s="925"/>
      <c r="UAM21" s="925"/>
      <c r="UAN21" s="925"/>
      <c r="UAO21" s="925"/>
      <c r="UAP21" s="925"/>
      <c r="UAQ21" s="925"/>
      <c r="UAR21" s="925"/>
      <c r="UAS21" s="924"/>
      <c r="UAT21" s="925"/>
      <c r="UAU21" s="925"/>
      <c r="UAV21" s="925"/>
      <c r="UAW21" s="925"/>
      <c r="UAX21" s="925"/>
      <c r="UAY21" s="925"/>
      <c r="UAZ21" s="925"/>
      <c r="UBA21" s="925"/>
      <c r="UBB21" s="925"/>
      <c r="UBC21" s="925"/>
      <c r="UBD21" s="925"/>
      <c r="UBE21" s="925"/>
      <c r="UBF21" s="925"/>
      <c r="UBG21" s="925"/>
      <c r="UBH21" s="925"/>
      <c r="UBI21" s="924"/>
      <c r="UBJ21" s="925"/>
      <c r="UBK21" s="925"/>
      <c r="UBL21" s="925"/>
      <c r="UBM21" s="925"/>
      <c r="UBN21" s="925"/>
      <c r="UBO21" s="925"/>
      <c r="UBP21" s="925"/>
      <c r="UBQ21" s="925"/>
      <c r="UBR21" s="925"/>
      <c r="UBS21" s="925"/>
      <c r="UBT21" s="925"/>
      <c r="UBU21" s="925"/>
      <c r="UBV21" s="925"/>
      <c r="UBW21" s="925"/>
      <c r="UBX21" s="925"/>
      <c r="UBY21" s="924"/>
      <c r="UBZ21" s="925"/>
      <c r="UCA21" s="925"/>
      <c r="UCB21" s="925"/>
      <c r="UCC21" s="925"/>
      <c r="UCD21" s="925"/>
      <c r="UCE21" s="925"/>
      <c r="UCF21" s="925"/>
      <c r="UCG21" s="925"/>
      <c r="UCH21" s="925"/>
      <c r="UCI21" s="925"/>
      <c r="UCJ21" s="925"/>
      <c r="UCK21" s="925"/>
      <c r="UCL21" s="925"/>
      <c r="UCM21" s="925"/>
      <c r="UCN21" s="925"/>
      <c r="UCO21" s="924"/>
      <c r="UCP21" s="925"/>
      <c r="UCQ21" s="925"/>
      <c r="UCR21" s="925"/>
      <c r="UCS21" s="925"/>
      <c r="UCT21" s="925"/>
      <c r="UCU21" s="925"/>
      <c r="UCV21" s="925"/>
      <c r="UCW21" s="925"/>
      <c r="UCX21" s="925"/>
      <c r="UCY21" s="925"/>
      <c r="UCZ21" s="925"/>
      <c r="UDA21" s="925"/>
      <c r="UDB21" s="925"/>
      <c r="UDC21" s="925"/>
      <c r="UDD21" s="925"/>
      <c r="UDE21" s="924"/>
      <c r="UDF21" s="925"/>
      <c r="UDG21" s="925"/>
      <c r="UDH21" s="925"/>
      <c r="UDI21" s="925"/>
      <c r="UDJ21" s="925"/>
      <c r="UDK21" s="925"/>
      <c r="UDL21" s="925"/>
      <c r="UDM21" s="925"/>
      <c r="UDN21" s="925"/>
      <c r="UDO21" s="925"/>
      <c r="UDP21" s="925"/>
      <c r="UDQ21" s="925"/>
      <c r="UDR21" s="925"/>
      <c r="UDS21" s="925"/>
      <c r="UDT21" s="925"/>
      <c r="UDU21" s="924"/>
      <c r="UDV21" s="925"/>
      <c r="UDW21" s="925"/>
      <c r="UDX21" s="925"/>
      <c r="UDY21" s="925"/>
      <c r="UDZ21" s="925"/>
      <c r="UEA21" s="925"/>
      <c r="UEB21" s="925"/>
      <c r="UEC21" s="925"/>
      <c r="UED21" s="925"/>
      <c r="UEE21" s="925"/>
      <c r="UEF21" s="925"/>
      <c r="UEG21" s="925"/>
      <c r="UEH21" s="925"/>
      <c r="UEI21" s="925"/>
      <c r="UEJ21" s="925"/>
      <c r="UEK21" s="924"/>
      <c r="UEL21" s="925"/>
      <c r="UEM21" s="925"/>
      <c r="UEN21" s="925"/>
      <c r="UEO21" s="925"/>
      <c r="UEP21" s="925"/>
      <c r="UEQ21" s="925"/>
      <c r="UER21" s="925"/>
      <c r="UES21" s="925"/>
      <c r="UET21" s="925"/>
      <c r="UEU21" s="925"/>
      <c r="UEV21" s="925"/>
      <c r="UEW21" s="925"/>
      <c r="UEX21" s="925"/>
      <c r="UEY21" s="925"/>
      <c r="UEZ21" s="925"/>
      <c r="UFA21" s="924"/>
      <c r="UFB21" s="925"/>
      <c r="UFC21" s="925"/>
      <c r="UFD21" s="925"/>
      <c r="UFE21" s="925"/>
      <c r="UFF21" s="925"/>
      <c r="UFG21" s="925"/>
      <c r="UFH21" s="925"/>
      <c r="UFI21" s="925"/>
      <c r="UFJ21" s="925"/>
      <c r="UFK21" s="925"/>
      <c r="UFL21" s="925"/>
      <c r="UFM21" s="925"/>
      <c r="UFN21" s="925"/>
      <c r="UFO21" s="925"/>
      <c r="UFP21" s="925"/>
      <c r="UFQ21" s="924"/>
      <c r="UFR21" s="925"/>
      <c r="UFS21" s="925"/>
      <c r="UFT21" s="925"/>
      <c r="UFU21" s="925"/>
      <c r="UFV21" s="925"/>
      <c r="UFW21" s="925"/>
      <c r="UFX21" s="925"/>
      <c r="UFY21" s="925"/>
      <c r="UFZ21" s="925"/>
      <c r="UGA21" s="925"/>
      <c r="UGB21" s="925"/>
      <c r="UGC21" s="925"/>
      <c r="UGD21" s="925"/>
      <c r="UGE21" s="925"/>
      <c r="UGF21" s="925"/>
      <c r="UGG21" s="924"/>
      <c r="UGH21" s="925"/>
      <c r="UGI21" s="925"/>
      <c r="UGJ21" s="925"/>
      <c r="UGK21" s="925"/>
      <c r="UGL21" s="925"/>
      <c r="UGM21" s="925"/>
      <c r="UGN21" s="925"/>
      <c r="UGO21" s="925"/>
      <c r="UGP21" s="925"/>
      <c r="UGQ21" s="925"/>
      <c r="UGR21" s="925"/>
      <c r="UGS21" s="925"/>
      <c r="UGT21" s="925"/>
      <c r="UGU21" s="925"/>
      <c r="UGV21" s="925"/>
      <c r="UGW21" s="924"/>
      <c r="UGX21" s="925"/>
      <c r="UGY21" s="925"/>
      <c r="UGZ21" s="925"/>
      <c r="UHA21" s="925"/>
      <c r="UHB21" s="925"/>
      <c r="UHC21" s="925"/>
      <c r="UHD21" s="925"/>
      <c r="UHE21" s="925"/>
      <c r="UHF21" s="925"/>
      <c r="UHG21" s="925"/>
      <c r="UHH21" s="925"/>
      <c r="UHI21" s="925"/>
      <c r="UHJ21" s="925"/>
      <c r="UHK21" s="925"/>
      <c r="UHL21" s="925"/>
      <c r="UHM21" s="924"/>
      <c r="UHN21" s="925"/>
      <c r="UHO21" s="925"/>
      <c r="UHP21" s="925"/>
      <c r="UHQ21" s="925"/>
      <c r="UHR21" s="925"/>
      <c r="UHS21" s="925"/>
      <c r="UHT21" s="925"/>
      <c r="UHU21" s="925"/>
      <c r="UHV21" s="925"/>
      <c r="UHW21" s="925"/>
      <c r="UHX21" s="925"/>
      <c r="UHY21" s="925"/>
      <c r="UHZ21" s="925"/>
      <c r="UIA21" s="925"/>
      <c r="UIB21" s="925"/>
      <c r="UIC21" s="924"/>
      <c r="UID21" s="925"/>
      <c r="UIE21" s="925"/>
      <c r="UIF21" s="925"/>
      <c r="UIG21" s="925"/>
      <c r="UIH21" s="925"/>
      <c r="UII21" s="925"/>
      <c r="UIJ21" s="925"/>
      <c r="UIK21" s="925"/>
      <c r="UIL21" s="925"/>
      <c r="UIM21" s="925"/>
      <c r="UIN21" s="925"/>
      <c r="UIO21" s="925"/>
      <c r="UIP21" s="925"/>
      <c r="UIQ21" s="925"/>
      <c r="UIR21" s="925"/>
      <c r="UIS21" s="924"/>
      <c r="UIT21" s="925"/>
      <c r="UIU21" s="925"/>
      <c r="UIV21" s="925"/>
      <c r="UIW21" s="925"/>
      <c r="UIX21" s="925"/>
      <c r="UIY21" s="925"/>
      <c r="UIZ21" s="925"/>
      <c r="UJA21" s="925"/>
      <c r="UJB21" s="925"/>
      <c r="UJC21" s="925"/>
      <c r="UJD21" s="925"/>
      <c r="UJE21" s="925"/>
      <c r="UJF21" s="925"/>
      <c r="UJG21" s="925"/>
      <c r="UJH21" s="925"/>
      <c r="UJI21" s="924"/>
      <c r="UJJ21" s="925"/>
      <c r="UJK21" s="925"/>
      <c r="UJL21" s="925"/>
      <c r="UJM21" s="925"/>
      <c r="UJN21" s="925"/>
      <c r="UJO21" s="925"/>
      <c r="UJP21" s="925"/>
      <c r="UJQ21" s="925"/>
      <c r="UJR21" s="925"/>
      <c r="UJS21" s="925"/>
      <c r="UJT21" s="925"/>
      <c r="UJU21" s="925"/>
      <c r="UJV21" s="925"/>
      <c r="UJW21" s="925"/>
      <c r="UJX21" s="925"/>
      <c r="UJY21" s="924"/>
      <c r="UJZ21" s="925"/>
      <c r="UKA21" s="925"/>
      <c r="UKB21" s="925"/>
      <c r="UKC21" s="925"/>
      <c r="UKD21" s="925"/>
      <c r="UKE21" s="925"/>
      <c r="UKF21" s="925"/>
      <c r="UKG21" s="925"/>
      <c r="UKH21" s="925"/>
      <c r="UKI21" s="925"/>
      <c r="UKJ21" s="925"/>
      <c r="UKK21" s="925"/>
      <c r="UKL21" s="925"/>
      <c r="UKM21" s="925"/>
      <c r="UKN21" s="925"/>
      <c r="UKO21" s="924"/>
      <c r="UKP21" s="925"/>
      <c r="UKQ21" s="925"/>
      <c r="UKR21" s="925"/>
      <c r="UKS21" s="925"/>
      <c r="UKT21" s="925"/>
      <c r="UKU21" s="925"/>
      <c r="UKV21" s="925"/>
      <c r="UKW21" s="925"/>
      <c r="UKX21" s="925"/>
      <c r="UKY21" s="925"/>
      <c r="UKZ21" s="925"/>
      <c r="ULA21" s="925"/>
      <c r="ULB21" s="925"/>
      <c r="ULC21" s="925"/>
      <c r="ULD21" s="925"/>
      <c r="ULE21" s="924"/>
      <c r="ULF21" s="925"/>
      <c r="ULG21" s="925"/>
      <c r="ULH21" s="925"/>
      <c r="ULI21" s="925"/>
      <c r="ULJ21" s="925"/>
      <c r="ULK21" s="925"/>
      <c r="ULL21" s="925"/>
      <c r="ULM21" s="925"/>
      <c r="ULN21" s="925"/>
      <c r="ULO21" s="925"/>
      <c r="ULP21" s="925"/>
      <c r="ULQ21" s="925"/>
      <c r="ULR21" s="925"/>
      <c r="ULS21" s="925"/>
      <c r="ULT21" s="925"/>
      <c r="ULU21" s="924"/>
      <c r="ULV21" s="925"/>
      <c r="ULW21" s="925"/>
      <c r="ULX21" s="925"/>
      <c r="ULY21" s="925"/>
      <c r="ULZ21" s="925"/>
      <c r="UMA21" s="925"/>
      <c r="UMB21" s="925"/>
      <c r="UMC21" s="925"/>
      <c r="UMD21" s="925"/>
      <c r="UME21" s="925"/>
      <c r="UMF21" s="925"/>
      <c r="UMG21" s="925"/>
      <c r="UMH21" s="925"/>
      <c r="UMI21" s="925"/>
      <c r="UMJ21" s="925"/>
      <c r="UMK21" s="924"/>
      <c r="UML21" s="925"/>
      <c r="UMM21" s="925"/>
      <c r="UMN21" s="925"/>
      <c r="UMO21" s="925"/>
      <c r="UMP21" s="925"/>
      <c r="UMQ21" s="925"/>
      <c r="UMR21" s="925"/>
      <c r="UMS21" s="925"/>
      <c r="UMT21" s="925"/>
      <c r="UMU21" s="925"/>
      <c r="UMV21" s="925"/>
      <c r="UMW21" s="925"/>
      <c r="UMX21" s="925"/>
      <c r="UMY21" s="925"/>
      <c r="UMZ21" s="925"/>
      <c r="UNA21" s="924"/>
      <c r="UNB21" s="925"/>
      <c r="UNC21" s="925"/>
      <c r="UND21" s="925"/>
      <c r="UNE21" s="925"/>
      <c r="UNF21" s="925"/>
      <c r="UNG21" s="925"/>
      <c r="UNH21" s="925"/>
      <c r="UNI21" s="925"/>
      <c r="UNJ21" s="925"/>
      <c r="UNK21" s="925"/>
      <c r="UNL21" s="925"/>
      <c r="UNM21" s="925"/>
      <c r="UNN21" s="925"/>
      <c r="UNO21" s="925"/>
      <c r="UNP21" s="925"/>
      <c r="UNQ21" s="924"/>
      <c r="UNR21" s="925"/>
      <c r="UNS21" s="925"/>
      <c r="UNT21" s="925"/>
      <c r="UNU21" s="925"/>
      <c r="UNV21" s="925"/>
      <c r="UNW21" s="925"/>
      <c r="UNX21" s="925"/>
      <c r="UNY21" s="925"/>
      <c r="UNZ21" s="925"/>
      <c r="UOA21" s="925"/>
      <c r="UOB21" s="925"/>
      <c r="UOC21" s="925"/>
      <c r="UOD21" s="925"/>
      <c r="UOE21" s="925"/>
      <c r="UOF21" s="925"/>
      <c r="UOG21" s="924"/>
      <c r="UOH21" s="925"/>
      <c r="UOI21" s="925"/>
      <c r="UOJ21" s="925"/>
      <c r="UOK21" s="925"/>
      <c r="UOL21" s="925"/>
      <c r="UOM21" s="925"/>
      <c r="UON21" s="925"/>
      <c r="UOO21" s="925"/>
      <c r="UOP21" s="925"/>
      <c r="UOQ21" s="925"/>
      <c r="UOR21" s="925"/>
      <c r="UOS21" s="925"/>
      <c r="UOT21" s="925"/>
      <c r="UOU21" s="925"/>
      <c r="UOV21" s="925"/>
      <c r="UOW21" s="924"/>
      <c r="UOX21" s="925"/>
      <c r="UOY21" s="925"/>
      <c r="UOZ21" s="925"/>
      <c r="UPA21" s="925"/>
      <c r="UPB21" s="925"/>
      <c r="UPC21" s="925"/>
      <c r="UPD21" s="925"/>
      <c r="UPE21" s="925"/>
      <c r="UPF21" s="925"/>
      <c r="UPG21" s="925"/>
      <c r="UPH21" s="925"/>
      <c r="UPI21" s="925"/>
      <c r="UPJ21" s="925"/>
      <c r="UPK21" s="925"/>
      <c r="UPL21" s="925"/>
      <c r="UPM21" s="924"/>
      <c r="UPN21" s="925"/>
      <c r="UPO21" s="925"/>
      <c r="UPP21" s="925"/>
      <c r="UPQ21" s="925"/>
      <c r="UPR21" s="925"/>
      <c r="UPS21" s="925"/>
      <c r="UPT21" s="925"/>
      <c r="UPU21" s="925"/>
      <c r="UPV21" s="925"/>
      <c r="UPW21" s="925"/>
      <c r="UPX21" s="925"/>
      <c r="UPY21" s="925"/>
      <c r="UPZ21" s="925"/>
      <c r="UQA21" s="925"/>
      <c r="UQB21" s="925"/>
      <c r="UQC21" s="924"/>
      <c r="UQD21" s="925"/>
      <c r="UQE21" s="925"/>
      <c r="UQF21" s="925"/>
      <c r="UQG21" s="925"/>
      <c r="UQH21" s="925"/>
      <c r="UQI21" s="925"/>
      <c r="UQJ21" s="925"/>
      <c r="UQK21" s="925"/>
      <c r="UQL21" s="925"/>
      <c r="UQM21" s="925"/>
      <c r="UQN21" s="925"/>
      <c r="UQO21" s="925"/>
      <c r="UQP21" s="925"/>
      <c r="UQQ21" s="925"/>
      <c r="UQR21" s="925"/>
      <c r="UQS21" s="924"/>
      <c r="UQT21" s="925"/>
      <c r="UQU21" s="925"/>
      <c r="UQV21" s="925"/>
      <c r="UQW21" s="925"/>
      <c r="UQX21" s="925"/>
      <c r="UQY21" s="925"/>
      <c r="UQZ21" s="925"/>
      <c r="URA21" s="925"/>
      <c r="URB21" s="925"/>
      <c r="URC21" s="925"/>
      <c r="URD21" s="925"/>
      <c r="URE21" s="925"/>
      <c r="URF21" s="925"/>
      <c r="URG21" s="925"/>
      <c r="URH21" s="925"/>
      <c r="URI21" s="924"/>
      <c r="URJ21" s="925"/>
      <c r="URK21" s="925"/>
      <c r="URL21" s="925"/>
      <c r="URM21" s="925"/>
      <c r="URN21" s="925"/>
      <c r="URO21" s="925"/>
      <c r="URP21" s="925"/>
      <c r="URQ21" s="925"/>
      <c r="URR21" s="925"/>
      <c r="URS21" s="925"/>
      <c r="URT21" s="925"/>
      <c r="URU21" s="925"/>
      <c r="URV21" s="925"/>
      <c r="URW21" s="925"/>
      <c r="URX21" s="925"/>
      <c r="URY21" s="924"/>
      <c r="URZ21" s="925"/>
      <c r="USA21" s="925"/>
      <c r="USB21" s="925"/>
      <c r="USC21" s="925"/>
      <c r="USD21" s="925"/>
      <c r="USE21" s="925"/>
      <c r="USF21" s="925"/>
      <c r="USG21" s="925"/>
      <c r="USH21" s="925"/>
      <c r="USI21" s="925"/>
      <c r="USJ21" s="925"/>
      <c r="USK21" s="925"/>
      <c r="USL21" s="925"/>
      <c r="USM21" s="925"/>
      <c r="USN21" s="925"/>
      <c r="USO21" s="924"/>
      <c r="USP21" s="925"/>
      <c r="USQ21" s="925"/>
      <c r="USR21" s="925"/>
      <c r="USS21" s="925"/>
      <c r="UST21" s="925"/>
      <c r="USU21" s="925"/>
      <c r="USV21" s="925"/>
      <c r="USW21" s="925"/>
      <c r="USX21" s="925"/>
      <c r="USY21" s="925"/>
      <c r="USZ21" s="925"/>
      <c r="UTA21" s="925"/>
      <c r="UTB21" s="925"/>
      <c r="UTC21" s="925"/>
      <c r="UTD21" s="925"/>
      <c r="UTE21" s="924"/>
      <c r="UTF21" s="925"/>
      <c r="UTG21" s="925"/>
      <c r="UTH21" s="925"/>
      <c r="UTI21" s="925"/>
      <c r="UTJ21" s="925"/>
      <c r="UTK21" s="925"/>
      <c r="UTL21" s="925"/>
      <c r="UTM21" s="925"/>
      <c r="UTN21" s="925"/>
      <c r="UTO21" s="925"/>
      <c r="UTP21" s="925"/>
      <c r="UTQ21" s="925"/>
      <c r="UTR21" s="925"/>
      <c r="UTS21" s="925"/>
      <c r="UTT21" s="925"/>
      <c r="UTU21" s="924"/>
      <c r="UTV21" s="925"/>
      <c r="UTW21" s="925"/>
      <c r="UTX21" s="925"/>
      <c r="UTY21" s="925"/>
      <c r="UTZ21" s="925"/>
      <c r="UUA21" s="925"/>
      <c r="UUB21" s="925"/>
      <c r="UUC21" s="925"/>
      <c r="UUD21" s="925"/>
      <c r="UUE21" s="925"/>
      <c r="UUF21" s="925"/>
      <c r="UUG21" s="925"/>
      <c r="UUH21" s="925"/>
      <c r="UUI21" s="925"/>
      <c r="UUJ21" s="925"/>
      <c r="UUK21" s="924"/>
      <c r="UUL21" s="925"/>
      <c r="UUM21" s="925"/>
      <c r="UUN21" s="925"/>
      <c r="UUO21" s="925"/>
      <c r="UUP21" s="925"/>
      <c r="UUQ21" s="925"/>
      <c r="UUR21" s="925"/>
      <c r="UUS21" s="925"/>
      <c r="UUT21" s="925"/>
      <c r="UUU21" s="925"/>
      <c r="UUV21" s="925"/>
      <c r="UUW21" s="925"/>
      <c r="UUX21" s="925"/>
      <c r="UUY21" s="925"/>
      <c r="UUZ21" s="925"/>
      <c r="UVA21" s="924"/>
      <c r="UVB21" s="925"/>
      <c r="UVC21" s="925"/>
      <c r="UVD21" s="925"/>
      <c r="UVE21" s="925"/>
      <c r="UVF21" s="925"/>
      <c r="UVG21" s="925"/>
      <c r="UVH21" s="925"/>
      <c r="UVI21" s="925"/>
      <c r="UVJ21" s="925"/>
      <c r="UVK21" s="925"/>
      <c r="UVL21" s="925"/>
      <c r="UVM21" s="925"/>
      <c r="UVN21" s="925"/>
      <c r="UVO21" s="925"/>
      <c r="UVP21" s="925"/>
      <c r="UVQ21" s="924"/>
      <c r="UVR21" s="925"/>
      <c r="UVS21" s="925"/>
      <c r="UVT21" s="925"/>
      <c r="UVU21" s="925"/>
      <c r="UVV21" s="925"/>
      <c r="UVW21" s="925"/>
      <c r="UVX21" s="925"/>
      <c r="UVY21" s="925"/>
      <c r="UVZ21" s="925"/>
      <c r="UWA21" s="925"/>
      <c r="UWB21" s="925"/>
      <c r="UWC21" s="925"/>
      <c r="UWD21" s="925"/>
      <c r="UWE21" s="925"/>
      <c r="UWF21" s="925"/>
      <c r="UWG21" s="924"/>
      <c r="UWH21" s="925"/>
      <c r="UWI21" s="925"/>
      <c r="UWJ21" s="925"/>
      <c r="UWK21" s="925"/>
      <c r="UWL21" s="925"/>
      <c r="UWM21" s="925"/>
      <c r="UWN21" s="925"/>
      <c r="UWO21" s="925"/>
      <c r="UWP21" s="925"/>
      <c r="UWQ21" s="925"/>
      <c r="UWR21" s="925"/>
      <c r="UWS21" s="925"/>
      <c r="UWT21" s="925"/>
      <c r="UWU21" s="925"/>
      <c r="UWV21" s="925"/>
      <c r="UWW21" s="924"/>
      <c r="UWX21" s="925"/>
      <c r="UWY21" s="925"/>
      <c r="UWZ21" s="925"/>
      <c r="UXA21" s="925"/>
      <c r="UXB21" s="925"/>
      <c r="UXC21" s="925"/>
      <c r="UXD21" s="925"/>
      <c r="UXE21" s="925"/>
      <c r="UXF21" s="925"/>
      <c r="UXG21" s="925"/>
      <c r="UXH21" s="925"/>
      <c r="UXI21" s="925"/>
      <c r="UXJ21" s="925"/>
      <c r="UXK21" s="925"/>
      <c r="UXL21" s="925"/>
      <c r="UXM21" s="924"/>
      <c r="UXN21" s="925"/>
      <c r="UXO21" s="925"/>
      <c r="UXP21" s="925"/>
      <c r="UXQ21" s="925"/>
      <c r="UXR21" s="925"/>
      <c r="UXS21" s="925"/>
      <c r="UXT21" s="925"/>
      <c r="UXU21" s="925"/>
      <c r="UXV21" s="925"/>
      <c r="UXW21" s="925"/>
      <c r="UXX21" s="925"/>
      <c r="UXY21" s="925"/>
      <c r="UXZ21" s="925"/>
      <c r="UYA21" s="925"/>
      <c r="UYB21" s="925"/>
      <c r="UYC21" s="924"/>
      <c r="UYD21" s="925"/>
      <c r="UYE21" s="925"/>
      <c r="UYF21" s="925"/>
      <c r="UYG21" s="925"/>
      <c r="UYH21" s="925"/>
      <c r="UYI21" s="925"/>
      <c r="UYJ21" s="925"/>
      <c r="UYK21" s="925"/>
      <c r="UYL21" s="925"/>
      <c r="UYM21" s="925"/>
      <c r="UYN21" s="925"/>
      <c r="UYO21" s="925"/>
      <c r="UYP21" s="925"/>
      <c r="UYQ21" s="925"/>
      <c r="UYR21" s="925"/>
      <c r="UYS21" s="924"/>
      <c r="UYT21" s="925"/>
      <c r="UYU21" s="925"/>
      <c r="UYV21" s="925"/>
      <c r="UYW21" s="925"/>
      <c r="UYX21" s="925"/>
      <c r="UYY21" s="925"/>
      <c r="UYZ21" s="925"/>
      <c r="UZA21" s="925"/>
      <c r="UZB21" s="925"/>
      <c r="UZC21" s="925"/>
      <c r="UZD21" s="925"/>
      <c r="UZE21" s="925"/>
      <c r="UZF21" s="925"/>
      <c r="UZG21" s="925"/>
      <c r="UZH21" s="925"/>
      <c r="UZI21" s="924"/>
      <c r="UZJ21" s="925"/>
      <c r="UZK21" s="925"/>
      <c r="UZL21" s="925"/>
      <c r="UZM21" s="925"/>
      <c r="UZN21" s="925"/>
      <c r="UZO21" s="925"/>
      <c r="UZP21" s="925"/>
      <c r="UZQ21" s="925"/>
      <c r="UZR21" s="925"/>
      <c r="UZS21" s="925"/>
      <c r="UZT21" s="925"/>
      <c r="UZU21" s="925"/>
      <c r="UZV21" s="925"/>
      <c r="UZW21" s="925"/>
      <c r="UZX21" s="925"/>
      <c r="UZY21" s="924"/>
      <c r="UZZ21" s="925"/>
      <c r="VAA21" s="925"/>
      <c r="VAB21" s="925"/>
      <c r="VAC21" s="925"/>
      <c r="VAD21" s="925"/>
      <c r="VAE21" s="925"/>
      <c r="VAF21" s="925"/>
      <c r="VAG21" s="925"/>
      <c r="VAH21" s="925"/>
      <c r="VAI21" s="925"/>
      <c r="VAJ21" s="925"/>
      <c r="VAK21" s="925"/>
      <c r="VAL21" s="925"/>
      <c r="VAM21" s="925"/>
      <c r="VAN21" s="925"/>
      <c r="VAO21" s="924"/>
      <c r="VAP21" s="925"/>
      <c r="VAQ21" s="925"/>
      <c r="VAR21" s="925"/>
      <c r="VAS21" s="925"/>
      <c r="VAT21" s="925"/>
      <c r="VAU21" s="925"/>
      <c r="VAV21" s="925"/>
      <c r="VAW21" s="925"/>
      <c r="VAX21" s="925"/>
      <c r="VAY21" s="925"/>
      <c r="VAZ21" s="925"/>
      <c r="VBA21" s="925"/>
      <c r="VBB21" s="925"/>
      <c r="VBC21" s="925"/>
      <c r="VBD21" s="925"/>
      <c r="VBE21" s="924"/>
      <c r="VBF21" s="925"/>
      <c r="VBG21" s="925"/>
      <c r="VBH21" s="925"/>
      <c r="VBI21" s="925"/>
      <c r="VBJ21" s="925"/>
      <c r="VBK21" s="925"/>
      <c r="VBL21" s="925"/>
      <c r="VBM21" s="925"/>
      <c r="VBN21" s="925"/>
      <c r="VBO21" s="925"/>
      <c r="VBP21" s="925"/>
      <c r="VBQ21" s="925"/>
      <c r="VBR21" s="925"/>
      <c r="VBS21" s="925"/>
      <c r="VBT21" s="925"/>
      <c r="VBU21" s="924"/>
      <c r="VBV21" s="925"/>
      <c r="VBW21" s="925"/>
      <c r="VBX21" s="925"/>
      <c r="VBY21" s="925"/>
      <c r="VBZ21" s="925"/>
      <c r="VCA21" s="925"/>
      <c r="VCB21" s="925"/>
      <c r="VCC21" s="925"/>
      <c r="VCD21" s="925"/>
      <c r="VCE21" s="925"/>
      <c r="VCF21" s="925"/>
      <c r="VCG21" s="925"/>
      <c r="VCH21" s="925"/>
      <c r="VCI21" s="925"/>
      <c r="VCJ21" s="925"/>
      <c r="VCK21" s="924"/>
      <c r="VCL21" s="925"/>
      <c r="VCM21" s="925"/>
      <c r="VCN21" s="925"/>
      <c r="VCO21" s="925"/>
      <c r="VCP21" s="925"/>
      <c r="VCQ21" s="925"/>
      <c r="VCR21" s="925"/>
      <c r="VCS21" s="925"/>
      <c r="VCT21" s="925"/>
      <c r="VCU21" s="925"/>
      <c r="VCV21" s="925"/>
      <c r="VCW21" s="925"/>
      <c r="VCX21" s="925"/>
      <c r="VCY21" s="925"/>
      <c r="VCZ21" s="925"/>
      <c r="VDA21" s="924"/>
      <c r="VDB21" s="925"/>
      <c r="VDC21" s="925"/>
      <c r="VDD21" s="925"/>
      <c r="VDE21" s="925"/>
      <c r="VDF21" s="925"/>
      <c r="VDG21" s="925"/>
      <c r="VDH21" s="925"/>
      <c r="VDI21" s="925"/>
      <c r="VDJ21" s="925"/>
      <c r="VDK21" s="925"/>
      <c r="VDL21" s="925"/>
      <c r="VDM21" s="925"/>
      <c r="VDN21" s="925"/>
      <c r="VDO21" s="925"/>
      <c r="VDP21" s="925"/>
      <c r="VDQ21" s="924"/>
      <c r="VDR21" s="925"/>
      <c r="VDS21" s="925"/>
      <c r="VDT21" s="925"/>
      <c r="VDU21" s="925"/>
      <c r="VDV21" s="925"/>
      <c r="VDW21" s="925"/>
      <c r="VDX21" s="925"/>
      <c r="VDY21" s="925"/>
      <c r="VDZ21" s="925"/>
      <c r="VEA21" s="925"/>
      <c r="VEB21" s="925"/>
      <c r="VEC21" s="925"/>
      <c r="VED21" s="925"/>
      <c r="VEE21" s="925"/>
      <c r="VEF21" s="925"/>
      <c r="VEG21" s="924"/>
      <c r="VEH21" s="925"/>
      <c r="VEI21" s="925"/>
      <c r="VEJ21" s="925"/>
      <c r="VEK21" s="925"/>
      <c r="VEL21" s="925"/>
      <c r="VEM21" s="925"/>
      <c r="VEN21" s="925"/>
      <c r="VEO21" s="925"/>
      <c r="VEP21" s="925"/>
      <c r="VEQ21" s="925"/>
      <c r="VER21" s="925"/>
      <c r="VES21" s="925"/>
      <c r="VET21" s="925"/>
      <c r="VEU21" s="925"/>
      <c r="VEV21" s="925"/>
      <c r="VEW21" s="924"/>
      <c r="VEX21" s="925"/>
      <c r="VEY21" s="925"/>
      <c r="VEZ21" s="925"/>
      <c r="VFA21" s="925"/>
      <c r="VFB21" s="925"/>
      <c r="VFC21" s="925"/>
      <c r="VFD21" s="925"/>
      <c r="VFE21" s="925"/>
      <c r="VFF21" s="925"/>
      <c r="VFG21" s="925"/>
      <c r="VFH21" s="925"/>
      <c r="VFI21" s="925"/>
      <c r="VFJ21" s="925"/>
      <c r="VFK21" s="925"/>
      <c r="VFL21" s="925"/>
      <c r="VFM21" s="924"/>
      <c r="VFN21" s="925"/>
      <c r="VFO21" s="925"/>
      <c r="VFP21" s="925"/>
      <c r="VFQ21" s="925"/>
      <c r="VFR21" s="925"/>
      <c r="VFS21" s="925"/>
      <c r="VFT21" s="925"/>
      <c r="VFU21" s="925"/>
      <c r="VFV21" s="925"/>
      <c r="VFW21" s="925"/>
      <c r="VFX21" s="925"/>
      <c r="VFY21" s="925"/>
      <c r="VFZ21" s="925"/>
      <c r="VGA21" s="925"/>
      <c r="VGB21" s="925"/>
      <c r="VGC21" s="924"/>
      <c r="VGD21" s="925"/>
      <c r="VGE21" s="925"/>
      <c r="VGF21" s="925"/>
      <c r="VGG21" s="925"/>
      <c r="VGH21" s="925"/>
      <c r="VGI21" s="925"/>
      <c r="VGJ21" s="925"/>
      <c r="VGK21" s="925"/>
      <c r="VGL21" s="925"/>
      <c r="VGM21" s="925"/>
      <c r="VGN21" s="925"/>
      <c r="VGO21" s="925"/>
      <c r="VGP21" s="925"/>
      <c r="VGQ21" s="925"/>
      <c r="VGR21" s="925"/>
      <c r="VGS21" s="924"/>
      <c r="VGT21" s="925"/>
      <c r="VGU21" s="925"/>
      <c r="VGV21" s="925"/>
      <c r="VGW21" s="925"/>
      <c r="VGX21" s="925"/>
      <c r="VGY21" s="925"/>
      <c r="VGZ21" s="925"/>
      <c r="VHA21" s="925"/>
      <c r="VHB21" s="925"/>
      <c r="VHC21" s="925"/>
      <c r="VHD21" s="925"/>
      <c r="VHE21" s="925"/>
      <c r="VHF21" s="925"/>
      <c r="VHG21" s="925"/>
      <c r="VHH21" s="925"/>
      <c r="VHI21" s="924"/>
      <c r="VHJ21" s="925"/>
      <c r="VHK21" s="925"/>
      <c r="VHL21" s="925"/>
      <c r="VHM21" s="925"/>
      <c r="VHN21" s="925"/>
      <c r="VHO21" s="925"/>
      <c r="VHP21" s="925"/>
      <c r="VHQ21" s="925"/>
      <c r="VHR21" s="925"/>
      <c r="VHS21" s="925"/>
      <c r="VHT21" s="925"/>
      <c r="VHU21" s="925"/>
      <c r="VHV21" s="925"/>
      <c r="VHW21" s="925"/>
      <c r="VHX21" s="925"/>
      <c r="VHY21" s="924"/>
      <c r="VHZ21" s="925"/>
      <c r="VIA21" s="925"/>
      <c r="VIB21" s="925"/>
      <c r="VIC21" s="925"/>
      <c r="VID21" s="925"/>
      <c r="VIE21" s="925"/>
      <c r="VIF21" s="925"/>
      <c r="VIG21" s="925"/>
      <c r="VIH21" s="925"/>
      <c r="VII21" s="925"/>
      <c r="VIJ21" s="925"/>
      <c r="VIK21" s="925"/>
      <c r="VIL21" s="925"/>
      <c r="VIM21" s="925"/>
      <c r="VIN21" s="925"/>
      <c r="VIO21" s="924"/>
      <c r="VIP21" s="925"/>
      <c r="VIQ21" s="925"/>
      <c r="VIR21" s="925"/>
      <c r="VIS21" s="925"/>
      <c r="VIT21" s="925"/>
      <c r="VIU21" s="925"/>
      <c r="VIV21" s="925"/>
      <c r="VIW21" s="925"/>
      <c r="VIX21" s="925"/>
      <c r="VIY21" s="925"/>
      <c r="VIZ21" s="925"/>
      <c r="VJA21" s="925"/>
      <c r="VJB21" s="925"/>
      <c r="VJC21" s="925"/>
      <c r="VJD21" s="925"/>
      <c r="VJE21" s="924"/>
      <c r="VJF21" s="925"/>
      <c r="VJG21" s="925"/>
      <c r="VJH21" s="925"/>
      <c r="VJI21" s="925"/>
      <c r="VJJ21" s="925"/>
      <c r="VJK21" s="925"/>
      <c r="VJL21" s="925"/>
      <c r="VJM21" s="925"/>
      <c r="VJN21" s="925"/>
      <c r="VJO21" s="925"/>
      <c r="VJP21" s="925"/>
      <c r="VJQ21" s="925"/>
      <c r="VJR21" s="925"/>
      <c r="VJS21" s="925"/>
      <c r="VJT21" s="925"/>
      <c r="VJU21" s="924"/>
      <c r="VJV21" s="925"/>
      <c r="VJW21" s="925"/>
      <c r="VJX21" s="925"/>
      <c r="VJY21" s="925"/>
      <c r="VJZ21" s="925"/>
      <c r="VKA21" s="925"/>
      <c r="VKB21" s="925"/>
      <c r="VKC21" s="925"/>
      <c r="VKD21" s="925"/>
      <c r="VKE21" s="925"/>
      <c r="VKF21" s="925"/>
      <c r="VKG21" s="925"/>
      <c r="VKH21" s="925"/>
      <c r="VKI21" s="925"/>
      <c r="VKJ21" s="925"/>
      <c r="VKK21" s="924"/>
      <c r="VKL21" s="925"/>
      <c r="VKM21" s="925"/>
      <c r="VKN21" s="925"/>
      <c r="VKO21" s="925"/>
      <c r="VKP21" s="925"/>
      <c r="VKQ21" s="925"/>
      <c r="VKR21" s="925"/>
      <c r="VKS21" s="925"/>
      <c r="VKT21" s="925"/>
      <c r="VKU21" s="925"/>
      <c r="VKV21" s="925"/>
      <c r="VKW21" s="925"/>
      <c r="VKX21" s="925"/>
      <c r="VKY21" s="925"/>
      <c r="VKZ21" s="925"/>
      <c r="VLA21" s="924"/>
      <c r="VLB21" s="925"/>
      <c r="VLC21" s="925"/>
      <c r="VLD21" s="925"/>
      <c r="VLE21" s="925"/>
      <c r="VLF21" s="925"/>
      <c r="VLG21" s="925"/>
      <c r="VLH21" s="925"/>
      <c r="VLI21" s="925"/>
      <c r="VLJ21" s="925"/>
      <c r="VLK21" s="925"/>
      <c r="VLL21" s="925"/>
      <c r="VLM21" s="925"/>
      <c r="VLN21" s="925"/>
      <c r="VLO21" s="925"/>
      <c r="VLP21" s="925"/>
      <c r="VLQ21" s="924"/>
      <c r="VLR21" s="925"/>
      <c r="VLS21" s="925"/>
      <c r="VLT21" s="925"/>
      <c r="VLU21" s="925"/>
      <c r="VLV21" s="925"/>
      <c r="VLW21" s="925"/>
      <c r="VLX21" s="925"/>
      <c r="VLY21" s="925"/>
      <c r="VLZ21" s="925"/>
      <c r="VMA21" s="925"/>
      <c r="VMB21" s="925"/>
      <c r="VMC21" s="925"/>
      <c r="VMD21" s="925"/>
      <c r="VME21" s="925"/>
      <c r="VMF21" s="925"/>
      <c r="VMG21" s="924"/>
      <c r="VMH21" s="925"/>
      <c r="VMI21" s="925"/>
      <c r="VMJ21" s="925"/>
      <c r="VMK21" s="925"/>
      <c r="VML21" s="925"/>
      <c r="VMM21" s="925"/>
      <c r="VMN21" s="925"/>
      <c r="VMO21" s="925"/>
      <c r="VMP21" s="925"/>
      <c r="VMQ21" s="925"/>
      <c r="VMR21" s="925"/>
      <c r="VMS21" s="925"/>
      <c r="VMT21" s="925"/>
      <c r="VMU21" s="925"/>
      <c r="VMV21" s="925"/>
      <c r="VMW21" s="924"/>
      <c r="VMX21" s="925"/>
      <c r="VMY21" s="925"/>
      <c r="VMZ21" s="925"/>
      <c r="VNA21" s="925"/>
      <c r="VNB21" s="925"/>
      <c r="VNC21" s="925"/>
      <c r="VND21" s="925"/>
      <c r="VNE21" s="925"/>
      <c r="VNF21" s="925"/>
      <c r="VNG21" s="925"/>
      <c r="VNH21" s="925"/>
      <c r="VNI21" s="925"/>
      <c r="VNJ21" s="925"/>
      <c r="VNK21" s="925"/>
      <c r="VNL21" s="925"/>
      <c r="VNM21" s="924"/>
      <c r="VNN21" s="925"/>
      <c r="VNO21" s="925"/>
      <c r="VNP21" s="925"/>
      <c r="VNQ21" s="925"/>
      <c r="VNR21" s="925"/>
      <c r="VNS21" s="925"/>
      <c r="VNT21" s="925"/>
      <c r="VNU21" s="925"/>
      <c r="VNV21" s="925"/>
      <c r="VNW21" s="925"/>
      <c r="VNX21" s="925"/>
      <c r="VNY21" s="925"/>
      <c r="VNZ21" s="925"/>
      <c r="VOA21" s="925"/>
      <c r="VOB21" s="925"/>
      <c r="VOC21" s="924"/>
      <c r="VOD21" s="925"/>
      <c r="VOE21" s="925"/>
      <c r="VOF21" s="925"/>
      <c r="VOG21" s="925"/>
      <c r="VOH21" s="925"/>
      <c r="VOI21" s="925"/>
      <c r="VOJ21" s="925"/>
      <c r="VOK21" s="925"/>
      <c r="VOL21" s="925"/>
      <c r="VOM21" s="925"/>
      <c r="VON21" s="925"/>
      <c r="VOO21" s="925"/>
      <c r="VOP21" s="925"/>
      <c r="VOQ21" s="925"/>
      <c r="VOR21" s="925"/>
      <c r="VOS21" s="924"/>
      <c r="VOT21" s="925"/>
      <c r="VOU21" s="925"/>
      <c r="VOV21" s="925"/>
      <c r="VOW21" s="925"/>
      <c r="VOX21" s="925"/>
      <c r="VOY21" s="925"/>
      <c r="VOZ21" s="925"/>
      <c r="VPA21" s="925"/>
      <c r="VPB21" s="925"/>
      <c r="VPC21" s="925"/>
      <c r="VPD21" s="925"/>
      <c r="VPE21" s="925"/>
      <c r="VPF21" s="925"/>
      <c r="VPG21" s="925"/>
      <c r="VPH21" s="925"/>
      <c r="VPI21" s="924"/>
      <c r="VPJ21" s="925"/>
      <c r="VPK21" s="925"/>
      <c r="VPL21" s="925"/>
      <c r="VPM21" s="925"/>
      <c r="VPN21" s="925"/>
      <c r="VPO21" s="925"/>
      <c r="VPP21" s="925"/>
      <c r="VPQ21" s="925"/>
      <c r="VPR21" s="925"/>
      <c r="VPS21" s="925"/>
      <c r="VPT21" s="925"/>
      <c r="VPU21" s="925"/>
      <c r="VPV21" s="925"/>
      <c r="VPW21" s="925"/>
      <c r="VPX21" s="925"/>
      <c r="VPY21" s="924"/>
      <c r="VPZ21" s="925"/>
      <c r="VQA21" s="925"/>
      <c r="VQB21" s="925"/>
      <c r="VQC21" s="925"/>
      <c r="VQD21" s="925"/>
      <c r="VQE21" s="925"/>
      <c r="VQF21" s="925"/>
      <c r="VQG21" s="925"/>
      <c r="VQH21" s="925"/>
      <c r="VQI21" s="925"/>
      <c r="VQJ21" s="925"/>
      <c r="VQK21" s="925"/>
      <c r="VQL21" s="925"/>
      <c r="VQM21" s="925"/>
      <c r="VQN21" s="925"/>
      <c r="VQO21" s="924"/>
      <c r="VQP21" s="925"/>
      <c r="VQQ21" s="925"/>
      <c r="VQR21" s="925"/>
      <c r="VQS21" s="925"/>
      <c r="VQT21" s="925"/>
      <c r="VQU21" s="925"/>
      <c r="VQV21" s="925"/>
      <c r="VQW21" s="925"/>
      <c r="VQX21" s="925"/>
      <c r="VQY21" s="925"/>
      <c r="VQZ21" s="925"/>
      <c r="VRA21" s="925"/>
      <c r="VRB21" s="925"/>
      <c r="VRC21" s="925"/>
      <c r="VRD21" s="925"/>
      <c r="VRE21" s="924"/>
      <c r="VRF21" s="925"/>
      <c r="VRG21" s="925"/>
      <c r="VRH21" s="925"/>
      <c r="VRI21" s="925"/>
      <c r="VRJ21" s="925"/>
      <c r="VRK21" s="925"/>
      <c r="VRL21" s="925"/>
      <c r="VRM21" s="925"/>
      <c r="VRN21" s="925"/>
      <c r="VRO21" s="925"/>
      <c r="VRP21" s="925"/>
      <c r="VRQ21" s="925"/>
      <c r="VRR21" s="925"/>
      <c r="VRS21" s="925"/>
      <c r="VRT21" s="925"/>
      <c r="VRU21" s="924"/>
      <c r="VRV21" s="925"/>
      <c r="VRW21" s="925"/>
      <c r="VRX21" s="925"/>
      <c r="VRY21" s="925"/>
      <c r="VRZ21" s="925"/>
      <c r="VSA21" s="925"/>
      <c r="VSB21" s="925"/>
      <c r="VSC21" s="925"/>
      <c r="VSD21" s="925"/>
      <c r="VSE21" s="925"/>
      <c r="VSF21" s="925"/>
      <c r="VSG21" s="925"/>
      <c r="VSH21" s="925"/>
      <c r="VSI21" s="925"/>
      <c r="VSJ21" s="925"/>
      <c r="VSK21" s="924"/>
      <c r="VSL21" s="925"/>
      <c r="VSM21" s="925"/>
      <c r="VSN21" s="925"/>
      <c r="VSO21" s="925"/>
      <c r="VSP21" s="925"/>
      <c r="VSQ21" s="925"/>
      <c r="VSR21" s="925"/>
      <c r="VSS21" s="925"/>
      <c r="VST21" s="925"/>
      <c r="VSU21" s="925"/>
      <c r="VSV21" s="925"/>
      <c r="VSW21" s="925"/>
      <c r="VSX21" s="925"/>
      <c r="VSY21" s="925"/>
      <c r="VSZ21" s="925"/>
      <c r="VTA21" s="924"/>
      <c r="VTB21" s="925"/>
      <c r="VTC21" s="925"/>
      <c r="VTD21" s="925"/>
      <c r="VTE21" s="925"/>
      <c r="VTF21" s="925"/>
      <c r="VTG21" s="925"/>
      <c r="VTH21" s="925"/>
      <c r="VTI21" s="925"/>
      <c r="VTJ21" s="925"/>
      <c r="VTK21" s="925"/>
      <c r="VTL21" s="925"/>
      <c r="VTM21" s="925"/>
      <c r="VTN21" s="925"/>
      <c r="VTO21" s="925"/>
      <c r="VTP21" s="925"/>
      <c r="VTQ21" s="924"/>
      <c r="VTR21" s="925"/>
      <c r="VTS21" s="925"/>
      <c r="VTT21" s="925"/>
      <c r="VTU21" s="925"/>
      <c r="VTV21" s="925"/>
      <c r="VTW21" s="925"/>
      <c r="VTX21" s="925"/>
      <c r="VTY21" s="925"/>
      <c r="VTZ21" s="925"/>
      <c r="VUA21" s="925"/>
      <c r="VUB21" s="925"/>
      <c r="VUC21" s="925"/>
      <c r="VUD21" s="925"/>
      <c r="VUE21" s="925"/>
      <c r="VUF21" s="925"/>
      <c r="VUG21" s="924"/>
      <c r="VUH21" s="925"/>
      <c r="VUI21" s="925"/>
      <c r="VUJ21" s="925"/>
      <c r="VUK21" s="925"/>
      <c r="VUL21" s="925"/>
      <c r="VUM21" s="925"/>
      <c r="VUN21" s="925"/>
      <c r="VUO21" s="925"/>
      <c r="VUP21" s="925"/>
      <c r="VUQ21" s="925"/>
      <c r="VUR21" s="925"/>
      <c r="VUS21" s="925"/>
      <c r="VUT21" s="925"/>
      <c r="VUU21" s="925"/>
      <c r="VUV21" s="925"/>
      <c r="VUW21" s="924"/>
      <c r="VUX21" s="925"/>
      <c r="VUY21" s="925"/>
      <c r="VUZ21" s="925"/>
      <c r="VVA21" s="925"/>
      <c r="VVB21" s="925"/>
      <c r="VVC21" s="925"/>
      <c r="VVD21" s="925"/>
      <c r="VVE21" s="925"/>
      <c r="VVF21" s="925"/>
      <c r="VVG21" s="925"/>
      <c r="VVH21" s="925"/>
      <c r="VVI21" s="925"/>
      <c r="VVJ21" s="925"/>
      <c r="VVK21" s="925"/>
      <c r="VVL21" s="925"/>
      <c r="VVM21" s="924"/>
      <c r="VVN21" s="925"/>
      <c r="VVO21" s="925"/>
      <c r="VVP21" s="925"/>
      <c r="VVQ21" s="925"/>
      <c r="VVR21" s="925"/>
      <c r="VVS21" s="925"/>
      <c r="VVT21" s="925"/>
      <c r="VVU21" s="925"/>
      <c r="VVV21" s="925"/>
      <c r="VVW21" s="925"/>
      <c r="VVX21" s="925"/>
      <c r="VVY21" s="925"/>
      <c r="VVZ21" s="925"/>
      <c r="VWA21" s="925"/>
      <c r="VWB21" s="925"/>
      <c r="VWC21" s="924"/>
      <c r="VWD21" s="925"/>
      <c r="VWE21" s="925"/>
      <c r="VWF21" s="925"/>
      <c r="VWG21" s="925"/>
      <c r="VWH21" s="925"/>
      <c r="VWI21" s="925"/>
      <c r="VWJ21" s="925"/>
      <c r="VWK21" s="925"/>
      <c r="VWL21" s="925"/>
      <c r="VWM21" s="925"/>
      <c r="VWN21" s="925"/>
      <c r="VWO21" s="925"/>
      <c r="VWP21" s="925"/>
      <c r="VWQ21" s="925"/>
      <c r="VWR21" s="925"/>
      <c r="VWS21" s="924"/>
      <c r="VWT21" s="925"/>
      <c r="VWU21" s="925"/>
      <c r="VWV21" s="925"/>
      <c r="VWW21" s="925"/>
      <c r="VWX21" s="925"/>
      <c r="VWY21" s="925"/>
      <c r="VWZ21" s="925"/>
      <c r="VXA21" s="925"/>
      <c r="VXB21" s="925"/>
      <c r="VXC21" s="925"/>
      <c r="VXD21" s="925"/>
      <c r="VXE21" s="925"/>
      <c r="VXF21" s="925"/>
      <c r="VXG21" s="925"/>
      <c r="VXH21" s="925"/>
      <c r="VXI21" s="924"/>
      <c r="VXJ21" s="925"/>
      <c r="VXK21" s="925"/>
      <c r="VXL21" s="925"/>
      <c r="VXM21" s="925"/>
      <c r="VXN21" s="925"/>
      <c r="VXO21" s="925"/>
      <c r="VXP21" s="925"/>
      <c r="VXQ21" s="925"/>
      <c r="VXR21" s="925"/>
      <c r="VXS21" s="925"/>
      <c r="VXT21" s="925"/>
      <c r="VXU21" s="925"/>
      <c r="VXV21" s="925"/>
      <c r="VXW21" s="925"/>
      <c r="VXX21" s="925"/>
      <c r="VXY21" s="924"/>
      <c r="VXZ21" s="925"/>
      <c r="VYA21" s="925"/>
      <c r="VYB21" s="925"/>
      <c r="VYC21" s="925"/>
      <c r="VYD21" s="925"/>
      <c r="VYE21" s="925"/>
      <c r="VYF21" s="925"/>
      <c r="VYG21" s="925"/>
      <c r="VYH21" s="925"/>
      <c r="VYI21" s="925"/>
      <c r="VYJ21" s="925"/>
      <c r="VYK21" s="925"/>
      <c r="VYL21" s="925"/>
      <c r="VYM21" s="925"/>
      <c r="VYN21" s="925"/>
      <c r="VYO21" s="924"/>
      <c r="VYP21" s="925"/>
      <c r="VYQ21" s="925"/>
      <c r="VYR21" s="925"/>
      <c r="VYS21" s="925"/>
      <c r="VYT21" s="925"/>
      <c r="VYU21" s="925"/>
      <c r="VYV21" s="925"/>
      <c r="VYW21" s="925"/>
      <c r="VYX21" s="925"/>
      <c r="VYY21" s="925"/>
      <c r="VYZ21" s="925"/>
      <c r="VZA21" s="925"/>
      <c r="VZB21" s="925"/>
      <c r="VZC21" s="925"/>
      <c r="VZD21" s="925"/>
      <c r="VZE21" s="924"/>
      <c r="VZF21" s="925"/>
      <c r="VZG21" s="925"/>
      <c r="VZH21" s="925"/>
      <c r="VZI21" s="925"/>
      <c r="VZJ21" s="925"/>
      <c r="VZK21" s="925"/>
      <c r="VZL21" s="925"/>
      <c r="VZM21" s="925"/>
      <c r="VZN21" s="925"/>
      <c r="VZO21" s="925"/>
      <c r="VZP21" s="925"/>
      <c r="VZQ21" s="925"/>
      <c r="VZR21" s="925"/>
      <c r="VZS21" s="925"/>
      <c r="VZT21" s="925"/>
      <c r="VZU21" s="924"/>
      <c r="VZV21" s="925"/>
      <c r="VZW21" s="925"/>
      <c r="VZX21" s="925"/>
      <c r="VZY21" s="925"/>
      <c r="VZZ21" s="925"/>
      <c r="WAA21" s="925"/>
      <c r="WAB21" s="925"/>
      <c r="WAC21" s="925"/>
      <c r="WAD21" s="925"/>
      <c r="WAE21" s="925"/>
      <c r="WAF21" s="925"/>
      <c r="WAG21" s="925"/>
      <c r="WAH21" s="925"/>
      <c r="WAI21" s="925"/>
      <c r="WAJ21" s="925"/>
      <c r="WAK21" s="924"/>
      <c r="WAL21" s="925"/>
      <c r="WAM21" s="925"/>
      <c r="WAN21" s="925"/>
      <c r="WAO21" s="925"/>
      <c r="WAP21" s="925"/>
      <c r="WAQ21" s="925"/>
      <c r="WAR21" s="925"/>
      <c r="WAS21" s="925"/>
      <c r="WAT21" s="925"/>
      <c r="WAU21" s="925"/>
      <c r="WAV21" s="925"/>
      <c r="WAW21" s="925"/>
      <c r="WAX21" s="925"/>
      <c r="WAY21" s="925"/>
      <c r="WAZ21" s="925"/>
      <c r="WBA21" s="924"/>
      <c r="WBB21" s="925"/>
      <c r="WBC21" s="925"/>
      <c r="WBD21" s="925"/>
      <c r="WBE21" s="925"/>
      <c r="WBF21" s="925"/>
      <c r="WBG21" s="925"/>
      <c r="WBH21" s="925"/>
      <c r="WBI21" s="925"/>
      <c r="WBJ21" s="925"/>
      <c r="WBK21" s="925"/>
      <c r="WBL21" s="925"/>
      <c r="WBM21" s="925"/>
      <c r="WBN21" s="925"/>
      <c r="WBO21" s="925"/>
      <c r="WBP21" s="925"/>
      <c r="WBQ21" s="924"/>
      <c r="WBR21" s="925"/>
      <c r="WBS21" s="925"/>
      <c r="WBT21" s="925"/>
      <c r="WBU21" s="925"/>
      <c r="WBV21" s="925"/>
      <c r="WBW21" s="925"/>
      <c r="WBX21" s="925"/>
      <c r="WBY21" s="925"/>
      <c r="WBZ21" s="925"/>
      <c r="WCA21" s="925"/>
      <c r="WCB21" s="925"/>
      <c r="WCC21" s="925"/>
      <c r="WCD21" s="925"/>
      <c r="WCE21" s="925"/>
      <c r="WCF21" s="925"/>
      <c r="WCG21" s="924"/>
      <c r="WCH21" s="925"/>
      <c r="WCI21" s="925"/>
      <c r="WCJ21" s="925"/>
      <c r="WCK21" s="925"/>
      <c r="WCL21" s="925"/>
      <c r="WCM21" s="925"/>
      <c r="WCN21" s="925"/>
      <c r="WCO21" s="925"/>
      <c r="WCP21" s="925"/>
      <c r="WCQ21" s="925"/>
      <c r="WCR21" s="925"/>
      <c r="WCS21" s="925"/>
      <c r="WCT21" s="925"/>
      <c r="WCU21" s="925"/>
      <c r="WCV21" s="925"/>
      <c r="WCW21" s="924"/>
      <c r="WCX21" s="925"/>
      <c r="WCY21" s="925"/>
      <c r="WCZ21" s="925"/>
      <c r="WDA21" s="925"/>
      <c r="WDB21" s="925"/>
      <c r="WDC21" s="925"/>
      <c r="WDD21" s="925"/>
      <c r="WDE21" s="925"/>
      <c r="WDF21" s="925"/>
      <c r="WDG21" s="925"/>
      <c r="WDH21" s="925"/>
      <c r="WDI21" s="925"/>
      <c r="WDJ21" s="925"/>
      <c r="WDK21" s="925"/>
      <c r="WDL21" s="925"/>
      <c r="WDM21" s="924"/>
      <c r="WDN21" s="925"/>
      <c r="WDO21" s="925"/>
      <c r="WDP21" s="925"/>
      <c r="WDQ21" s="925"/>
      <c r="WDR21" s="925"/>
      <c r="WDS21" s="925"/>
      <c r="WDT21" s="925"/>
      <c r="WDU21" s="925"/>
      <c r="WDV21" s="925"/>
      <c r="WDW21" s="925"/>
      <c r="WDX21" s="925"/>
      <c r="WDY21" s="925"/>
      <c r="WDZ21" s="925"/>
      <c r="WEA21" s="925"/>
      <c r="WEB21" s="925"/>
      <c r="WEC21" s="924"/>
      <c r="WED21" s="925"/>
      <c r="WEE21" s="925"/>
      <c r="WEF21" s="925"/>
      <c r="WEG21" s="925"/>
      <c r="WEH21" s="925"/>
      <c r="WEI21" s="925"/>
      <c r="WEJ21" s="925"/>
      <c r="WEK21" s="925"/>
      <c r="WEL21" s="925"/>
      <c r="WEM21" s="925"/>
      <c r="WEN21" s="925"/>
      <c r="WEO21" s="925"/>
      <c r="WEP21" s="925"/>
      <c r="WEQ21" s="925"/>
      <c r="WER21" s="925"/>
      <c r="WES21" s="924"/>
      <c r="WET21" s="925"/>
      <c r="WEU21" s="925"/>
      <c r="WEV21" s="925"/>
      <c r="WEW21" s="925"/>
      <c r="WEX21" s="925"/>
      <c r="WEY21" s="925"/>
      <c r="WEZ21" s="925"/>
      <c r="WFA21" s="925"/>
      <c r="WFB21" s="925"/>
      <c r="WFC21" s="925"/>
      <c r="WFD21" s="925"/>
      <c r="WFE21" s="925"/>
      <c r="WFF21" s="925"/>
      <c r="WFG21" s="925"/>
      <c r="WFH21" s="925"/>
      <c r="WFI21" s="924"/>
      <c r="WFJ21" s="925"/>
      <c r="WFK21" s="925"/>
      <c r="WFL21" s="925"/>
      <c r="WFM21" s="925"/>
      <c r="WFN21" s="925"/>
      <c r="WFO21" s="925"/>
      <c r="WFP21" s="925"/>
      <c r="WFQ21" s="925"/>
      <c r="WFR21" s="925"/>
      <c r="WFS21" s="925"/>
      <c r="WFT21" s="925"/>
      <c r="WFU21" s="925"/>
      <c r="WFV21" s="925"/>
      <c r="WFW21" s="925"/>
      <c r="WFX21" s="925"/>
      <c r="WFY21" s="924"/>
      <c r="WFZ21" s="925"/>
      <c r="WGA21" s="925"/>
      <c r="WGB21" s="925"/>
      <c r="WGC21" s="925"/>
      <c r="WGD21" s="925"/>
      <c r="WGE21" s="925"/>
      <c r="WGF21" s="925"/>
      <c r="WGG21" s="925"/>
      <c r="WGH21" s="925"/>
      <c r="WGI21" s="925"/>
      <c r="WGJ21" s="925"/>
      <c r="WGK21" s="925"/>
      <c r="WGL21" s="925"/>
      <c r="WGM21" s="925"/>
      <c r="WGN21" s="925"/>
      <c r="WGO21" s="924"/>
      <c r="WGP21" s="925"/>
      <c r="WGQ21" s="925"/>
      <c r="WGR21" s="925"/>
      <c r="WGS21" s="925"/>
      <c r="WGT21" s="925"/>
      <c r="WGU21" s="925"/>
      <c r="WGV21" s="925"/>
      <c r="WGW21" s="925"/>
      <c r="WGX21" s="925"/>
      <c r="WGY21" s="925"/>
      <c r="WGZ21" s="925"/>
      <c r="WHA21" s="925"/>
      <c r="WHB21" s="925"/>
      <c r="WHC21" s="925"/>
      <c r="WHD21" s="925"/>
      <c r="WHE21" s="924"/>
      <c r="WHF21" s="925"/>
      <c r="WHG21" s="925"/>
      <c r="WHH21" s="925"/>
      <c r="WHI21" s="925"/>
      <c r="WHJ21" s="925"/>
      <c r="WHK21" s="925"/>
      <c r="WHL21" s="925"/>
      <c r="WHM21" s="925"/>
      <c r="WHN21" s="925"/>
      <c r="WHO21" s="925"/>
      <c r="WHP21" s="925"/>
      <c r="WHQ21" s="925"/>
      <c r="WHR21" s="925"/>
      <c r="WHS21" s="925"/>
      <c r="WHT21" s="925"/>
      <c r="WHU21" s="924"/>
      <c r="WHV21" s="925"/>
      <c r="WHW21" s="925"/>
      <c r="WHX21" s="925"/>
      <c r="WHY21" s="925"/>
      <c r="WHZ21" s="925"/>
      <c r="WIA21" s="925"/>
      <c r="WIB21" s="925"/>
      <c r="WIC21" s="925"/>
      <c r="WID21" s="925"/>
      <c r="WIE21" s="925"/>
      <c r="WIF21" s="925"/>
      <c r="WIG21" s="925"/>
      <c r="WIH21" s="925"/>
      <c r="WII21" s="925"/>
      <c r="WIJ21" s="925"/>
      <c r="WIK21" s="924"/>
      <c r="WIL21" s="925"/>
      <c r="WIM21" s="925"/>
      <c r="WIN21" s="925"/>
      <c r="WIO21" s="925"/>
      <c r="WIP21" s="925"/>
      <c r="WIQ21" s="925"/>
      <c r="WIR21" s="925"/>
      <c r="WIS21" s="925"/>
      <c r="WIT21" s="925"/>
      <c r="WIU21" s="925"/>
      <c r="WIV21" s="925"/>
      <c r="WIW21" s="925"/>
      <c r="WIX21" s="925"/>
      <c r="WIY21" s="925"/>
      <c r="WIZ21" s="925"/>
      <c r="WJA21" s="924"/>
      <c r="WJB21" s="925"/>
      <c r="WJC21" s="925"/>
      <c r="WJD21" s="925"/>
      <c r="WJE21" s="925"/>
      <c r="WJF21" s="925"/>
      <c r="WJG21" s="925"/>
      <c r="WJH21" s="925"/>
      <c r="WJI21" s="925"/>
      <c r="WJJ21" s="925"/>
      <c r="WJK21" s="925"/>
      <c r="WJL21" s="925"/>
      <c r="WJM21" s="925"/>
      <c r="WJN21" s="925"/>
      <c r="WJO21" s="925"/>
      <c r="WJP21" s="925"/>
      <c r="WJQ21" s="924"/>
      <c r="WJR21" s="925"/>
      <c r="WJS21" s="925"/>
      <c r="WJT21" s="925"/>
      <c r="WJU21" s="925"/>
      <c r="WJV21" s="925"/>
      <c r="WJW21" s="925"/>
      <c r="WJX21" s="925"/>
      <c r="WJY21" s="925"/>
      <c r="WJZ21" s="925"/>
      <c r="WKA21" s="925"/>
      <c r="WKB21" s="925"/>
      <c r="WKC21" s="925"/>
      <c r="WKD21" s="925"/>
      <c r="WKE21" s="925"/>
      <c r="WKF21" s="925"/>
      <c r="WKG21" s="924"/>
      <c r="WKH21" s="925"/>
      <c r="WKI21" s="925"/>
      <c r="WKJ21" s="925"/>
      <c r="WKK21" s="925"/>
      <c r="WKL21" s="925"/>
      <c r="WKM21" s="925"/>
      <c r="WKN21" s="925"/>
      <c r="WKO21" s="925"/>
      <c r="WKP21" s="925"/>
      <c r="WKQ21" s="925"/>
      <c r="WKR21" s="925"/>
      <c r="WKS21" s="925"/>
      <c r="WKT21" s="925"/>
      <c r="WKU21" s="925"/>
      <c r="WKV21" s="925"/>
      <c r="WKW21" s="924"/>
      <c r="WKX21" s="925"/>
      <c r="WKY21" s="925"/>
      <c r="WKZ21" s="925"/>
      <c r="WLA21" s="925"/>
      <c r="WLB21" s="925"/>
      <c r="WLC21" s="925"/>
      <c r="WLD21" s="925"/>
      <c r="WLE21" s="925"/>
      <c r="WLF21" s="925"/>
      <c r="WLG21" s="925"/>
      <c r="WLH21" s="925"/>
      <c r="WLI21" s="925"/>
      <c r="WLJ21" s="925"/>
      <c r="WLK21" s="925"/>
      <c r="WLL21" s="925"/>
      <c r="WLM21" s="924"/>
      <c r="WLN21" s="925"/>
      <c r="WLO21" s="925"/>
      <c r="WLP21" s="925"/>
      <c r="WLQ21" s="925"/>
      <c r="WLR21" s="925"/>
      <c r="WLS21" s="925"/>
      <c r="WLT21" s="925"/>
      <c r="WLU21" s="925"/>
      <c r="WLV21" s="925"/>
      <c r="WLW21" s="925"/>
      <c r="WLX21" s="925"/>
      <c r="WLY21" s="925"/>
      <c r="WLZ21" s="925"/>
      <c r="WMA21" s="925"/>
      <c r="WMB21" s="925"/>
      <c r="WMC21" s="924"/>
      <c r="WMD21" s="925"/>
      <c r="WME21" s="925"/>
      <c r="WMF21" s="925"/>
      <c r="WMG21" s="925"/>
      <c r="WMH21" s="925"/>
      <c r="WMI21" s="925"/>
      <c r="WMJ21" s="925"/>
      <c r="WMK21" s="925"/>
      <c r="WML21" s="925"/>
      <c r="WMM21" s="925"/>
      <c r="WMN21" s="925"/>
      <c r="WMO21" s="925"/>
      <c r="WMP21" s="925"/>
      <c r="WMQ21" s="925"/>
      <c r="WMR21" s="925"/>
      <c r="WMS21" s="924"/>
      <c r="WMT21" s="925"/>
      <c r="WMU21" s="925"/>
      <c r="WMV21" s="925"/>
      <c r="WMW21" s="925"/>
      <c r="WMX21" s="925"/>
      <c r="WMY21" s="925"/>
      <c r="WMZ21" s="925"/>
      <c r="WNA21" s="925"/>
      <c r="WNB21" s="925"/>
      <c r="WNC21" s="925"/>
      <c r="WND21" s="925"/>
      <c r="WNE21" s="925"/>
      <c r="WNF21" s="925"/>
      <c r="WNG21" s="925"/>
      <c r="WNH21" s="925"/>
      <c r="WNI21" s="924"/>
      <c r="WNJ21" s="925"/>
      <c r="WNK21" s="925"/>
      <c r="WNL21" s="925"/>
      <c r="WNM21" s="925"/>
      <c r="WNN21" s="925"/>
      <c r="WNO21" s="925"/>
      <c r="WNP21" s="925"/>
      <c r="WNQ21" s="925"/>
      <c r="WNR21" s="925"/>
      <c r="WNS21" s="925"/>
      <c r="WNT21" s="925"/>
      <c r="WNU21" s="925"/>
      <c r="WNV21" s="925"/>
      <c r="WNW21" s="925"/>
      <c r="WNX21" s="925"/>
      <c r="WNY21" s="924"/>
      <c r="WNZ21" s="925"/>
      <c r="WOA21" s="925"/>
      <c r="WOB21" s="925"/>
      <c r="WOC21" s="925"/>
      <c r="WOD21" s="925"/>
      <c r="WOE21" s="925"/>
      <c r="WOF21" s="925"/>
      <c r="WOG21" s="925"/>
      <c r="WOH21" s="925"/>
      <c r="WOI21" s="925"/>
      <c r="WOJ21" s="925"/>
      <c r="WOK21" s="925"/>
      <c r="WOL21" s="925"/>
      <c r="WOM21" s="925"/>
      <c r="WON21" s="925"/>
      <c r="WOO21" s="924"/>
      <c r="WOP21" s="925"/>
      <c r="WOQ21" s="925"/>
      <c r="WOR21" s="925"/>
      <c r="WOS21" s="925"/>
      <c r="WOT21" s="925"/>
      <c r="WOU21" s="925"/>
      <c r="WOV21" s="925"/>
      <c r="WOW21" s="925"/>
      <c r="WOX21" s="925"/>
      <c r="WOY21" s="925"/>
      <c r="WOZ21" s="925"/>
      <c r="WPA21" s="925"/>
      <c r="WPB21" s="925"/>
      <c r="WPC21" s="925"/>
      <c r="WPD21" s="925"/>
      <c r="WPE21" s="924"/>
      <c r="WPF21" s="925"/>
      <c r="WPG21" s="925"/>
      <c r="WPH21" s="925"/>
      <c r="WPI21" s="925"/>
      <c r="WPJ21" s="925"/>
      <c r="WPK21" s="925"/>
      <c r="WPL21" s="925"/>
      <c r="WPM21" s="925"/>
      <c r="WPN21" s="925"/>
      <c r="WPO21" s="925"/>
      <c r="WPP21" s="925"/>
      <c r="WPQ21" s="925"/>
      <c r="WPR21" s="925"/>
      <c r="WPS21" s="925"/>
      <c r="WPT21" s="925"/>
      <c r="WPU21" s="924"/>
      <c r="WPV21" s="925"/>
      <c r="WPW21" s="925"/>
      <c r="WPX21" s="925"/>
      <c r="WPY21" s="925"/>
      <c r="WPZ21" s="925"/>
      <c r="WQA21" s="925"/>
      <c r="WQB21" s="925"/>
      <c r="WQC21" s="925"/>
      <c r="WQD21" s="925"/>
      <c r="WQE21" s="925"/>
      <c r="WQF21" s="925"/>
      <c r="WQG21" s="925"/>
      <c r="WQH21" s="925"/>
      <c r="WQI21" s="925"/>
      <c r="WQJ21" s="925"/>
      <c r="WQK21" s="924"/>
      <c r="WQL21" s="925"/>
      <c r="WQM21" s="925"/>
      <c r="WQN21" s="925"/>
      <c r="WQO21" s="925"/>
      <c r="WQP21" s="925"/>
      <c r="WQQ21" s="925"/>
      <c r="WQR21" s="925"/>
      <c r="WQS21" s="925"/>
      <c r="WQT21" s="925"/>
      <c r="WQU21" s="925"/>
      <c r="WQV21" s="925"/>
      <c r="WQW21" s="925"/>
      <c r="WQX21" s="925"/>
      <c r="WQY21" s="925"/>
      <c r="WQZ21" s="925"/>
      <c r="WRA21" s="924"/>
      <c r="WRB21" s="925"/>
      <c r="WRC21" s="925"/>
      <c r="WRD21" s="925"/>
      <c r="WRE21" s="925"/>
      <c r="WRF21" s="925"/>
      <c r="WRG21" s="925"/>
      <c r="WRH21" s="925"/>
      <c r="WRI21" s="925"/>
      <c r="WRJ21" s="925"/>
      <c r="WRK21" s="925"/>
      <c r="WRL21" s="925"/>
      <c r="WRM21" s="925"/>
      <c r="WRN21" s="925"/>
      <c r="WRO21" s="925"/>
      <c r="WRP21" s="925"/>
      <c r="WRQ21" s="924"/>
      <c r="WRR21" s="925"/>
      <c r="WRS21" s="925"/>
      <c r="WRT21" s="925"/>
      <c r="WRU21" s="925"/>
      <c r="WRV21" s="925"/>
      <c r="WRW21" s="925"/>
      <c r="WRX21" s="925"/>
      <c r="WRY21" s="925"/>
      <c r="WRZ21" s="925"/>
      <c r="WSA21" s="925"/>
      <c r="WSB21" s="925"/>
      <c r="WSC21" s="925"/>
      <c r="WSD21" s="925"/>
      <c r="WSE21" s="925"/>
      <c r="WSF21" s="925"/>
      <c r="WSG21" s="924"/>
      <c r="WSH21" s="925"/>
      <c r="WSI21" s="925"/>
      <c r="WSJ21" s="925"/>
      <c r="WSK21" s="925"/>
      <c r="WSL21" s="925"/>
      <c r="WSM21" s="925"/>
      <c r="WSN21" s="925"/>
      <c r="WSO21" s="925"/>
      <c r="WSP21" s="925"/>
      <c r="WSQ21" s="925"/>
      <c r="WSR21" s="925"/>
      <c r="WSS21" s="925"/>
      <c r="WST21" s="925"/>
      <c r="WSU21" s="925"/>
      <c r="WSV21" s="925"/>
      <c r="WSW21" s="924"/>
      <c r="WSX21" s="925"/>
      <c r="WSY21" s="925"/>
      <c r="WSZ21" s="925"/>
      <c r="WTA21" s="925"/>
      <c r="WTB21" s="925"/>
      <c r="WTC21" s="925"/>
      <c r="WTD21" s="925"/>
      <c r="WTE21" s="925"/>
      <c r="WTF21" s="925"/>
      <c r="WTG21" s="925"/>
      <c r="WTH21" s="925"/>
      <c r="WTI21" s="925"/>
      <c r="WTJ21" s="925"/>
      <c r="WTK21" s="925"/>
      <c r="WTL21" s="925"/>
      <c r="WTM21" s="924"/>
      <c r="WTN21" s="925"/>
      <c r="WTO21" s="925"/>
      <c r="WTP21" s="925"/>
      <c r="WTQ21" s="925"/>
      <c r="WTR21" s="925"/>
      <c r="WTS21" s="925"/>
      <c r="WTT21" s="925"/>
      <c r="WTU21" s="925"/>
      <c r="WTV21" s="925"/>
      <c r="WTW21" s="925"/>
      <c r="WTX21" s="925"/>
      <c r="WTY21" s="925"/>
      <c r="WTZ21" s="925"/>
      <c r="WUA21" s="925"/>
      <c r="WUB21" s="925"/>
      <c r="WUC21" s="924"/>
      <c r="WUD21" s="925"/>
      <c r="WUE21" s="925"/>
      <c r="WUF21" s="925"/>
      <c r="WUG21" s="925"/>
      <c r="WUH21" s="925"/>
      <c r="WUI21" s="925"/>
      <c r="WUJ21" s="925"/>
      <c r="WUK21" s="925"/>
      <c r="WUL21" s="925"/>
      <c r="WUM21" s="925"/>
      <c r="WUN21" s="925"/>
      <c r="WUO21" s="925"/>
      <c r="WUP21" s="925"/>
      <c r="WUQ21" s="925"/>
      <c r="WUR21" s="925"/>
      <c r="WUS21" s="924"/>
      <c r="WUT21" s="925"/>
      <c r="WUU21" s="925"/>
      <c r="WUV21" s="925"/>
      <c r="WUW21" s="925"/>
      <c r="WUX21" s="925"/>
      <c r="WUY21" s="925"/>
      <c r="WUZ21" s="925"/>
      <c r="WVA21" s="925"/>
      <c r="WVB21" s="925"/>
      <c r="WVC21" s="925"/>
      <c r="WVD21" s="925"/>
      <c r="WVE21" s="925"/>
      <c r="WVF21" s="925"/>
      <c r="WVG21" s="925"/>
      <c r="WVH21" s="925"/>
      <c r="WVI21" s="924"/>
      <c r="WVJ21" s="925"/>
      <c r="WVK21" s="925"/>
      <c r="WVL21" s="925"/>
      <c r="WVM21" s="925"/>
      <c r="WVN21" s="925"/>
      <c r="WVO21" s="925"/>
      <c r="WVP21" s="925"/>
      <c r="WVQ21" s="925"/>
      <c r="WVR21" s="925"/>
      <c r="WVS21" s="925"/>
      <c r="WVT21" s="925"/>
      <c r="WVU21" s="925"/>
      <c r="WVV21" s="925"/>
      <c r="WVW21" s="925"/>
      <c r="WVX21" s="925"/>
      <c r="WVY21" s="924"/>
      <c r="WVZ21" s="925"/>
      <c r="WWA21" s="925"/>
      <c r="WWB21" s="925"/>
      <c r="WWC21" s="925"/>
      <c r="WWD21" s="925"/>
      <c r="WWE21" s="925"/>
      <c r="WWF21" s="925"/>
      <c r="WWG21" s="925"/>
      <c r="WWH21" s="925"/>
      <c r="WWI21" s="925"/>
      <c r="WWJ21" s="925"/>
      <c r="WWK21" s="925"/>
      <c r="WWL21" s="925"/>
      <c r="WWM21" s="925"/>
      <c r="WWN21" s="925"/>
      <c r="WWO21" s="924"/>
      <c r="WWP21" s="925"/>
      <c r="WWQ21" s="925"/>
      <c r="WWR21" s="925"/>
      <c r="WWS21" s="925"/>
      <c r="WWT21" s="925"/>
      <c r="WWU21" s="925"/>
      <c r="WWV21" s="925"/>
      <c r="WWW21" s="925"/>
      <c r="WWX21" s="925"/>
      <c r="WWY21" s="925"/>
      <c r="WWZ21" s="925"/>
      <c r="WXA21" s="925"/>
      <c r="WXB21" s="925"/>
      <c r="WXC21" s="925"/>
      <c r="WXD21" s="925"/>
      <c r="WXE21" s="924"/>
      <c r="WXF21" s="925"/>
      <c r="WXG21" s="925"/>
      <c r="WXH21" s="925"/>
      <c r="WXI21" s="925"/>
      <c r="WXJ21" s="925"/>
      <c r="WXK21" s="925"/>
      <c r="WXL21" s="925"/>
      <c r="WXM21" s="925"/>
      <c r="WXN21" s="925"/>
      <c r="WXO21" s="925"/>
      <c r="WXP21" s="925"/>
      <c r="WXQ21" s="925"/>
      <c r="WXR21" s="925"/>
      <c r="WXS21" s="925"/>
      <c r="WXT21" s="925"/>
      <c r="WXU21" s="924"/>
      <c r="WXV21" s="925"/>
      <c r="WXW21" s="925"/>
      <c r="WXX21" s="925"/>
      <c r="WXY21" s="925"/>
      <c r="WXZ21" s="925"/>
      <c r="WYA21" s="925"/>
      <c r="WYB21" s="925"/>
      <c r="WYC21" s="925"/>
      <c r="WYD21" s="925"/>
      <c r="WYE21" s="925"/>
      <c r="WYF21" s="925"/>
      <c r="WYG21" s="925"/>
      <c r="WYH21" s="925"/>
      <c r="WYI21" s="925"/>
      <c r="WYJ21" s="925"/>
      <c r="WYK21" s="924"/>
      <c r="WYL21" s="925"/>
      <c r="WYM21" s="925"/>
      <c r="WYN21" s="925"/>
      <c r="WYO21" s="925"/>
      <c r="WYP21" s="925"/>
      <c r="WYQ21" s="925"/>
      <c r="WYR21" s="925"/>
      <c r="WYS21" s="925"/>
      <c r="WYT21" s="925"/>
      <c r="WYU21" s="925"/>
      <c r="WYV21" s="925"/>
      <c r="WYW21" s="925"/>
      <c r="WYX21" s="925"/>
      <c r="WYY21" s="925"/>
      <c r="WYZ21" s="925"/>
      <c r="WZA21" s="924"/>
      <c r="WZB21" s="925"/>
      <c r="WZC21" s="925"/>
      <c r="WZD21" s="925"/>
      <c r="WZE21" s="925"/>
      <c r="WZF21" s="925"/>
      <c r="WZG21" s="925"/>
      <c r="WZH21" s="925"/>
      <c r="WZI21" s="925"/>
      <c r="WZJ21" s="925"/>
      <c r="WZK21" s="925"/>
      <c r="WZL21" s="925"/>
      <c r="WZM21" s="925"/>
      <c r="WZN21" s="925"/>
      <c r="WZO21" s="925"/>
      <c r="WZP21" s="925"/>
      <c r="WZQ21" s="924"/>
      <c r="WZR21" s="925"/>
      <c r="WZS21" s="925"/>
      <c r="WZT21" s="925"/>
      <c r="WZU21" s="925"/>
      <c r="WZV21" s="925"/>
      <c r="WZW21" s="925"/>
      <c r="WZX21" s="925"/>
      <c r="WZY21" s="925"/>
      <c r="WZZ21" s="925"/>
      <c r="XAA21" s="925"/>
      <c r="XAB21" s="925"/>
      <c r="XAC21" s="925"/>
      <c r="XAD21" s="925"/>
      <c r="XAE21" s="925"/>
      <c r="XAF21" s="925"/>
      <c r="XAG21" s="924"/>
      <c r="XAH21" s="925"/>
      <c r="XAI21" s="925"/>
      <c r="XAJ21" s="925"/>
      <c r="XAK21" s="925"/>
      <c r="XAL21" s="925"/>
      <c r="XAM21" s="925"/>
      <c r="XAN21" s="925"/>
      <c r="XAO21" s="925"/>
      <c r="XAP21" s="925"/>
      <c r="XAQ21" s="925"/>
      <c r="XAR21" s="925"/>
      <c r="XAS21" s="925"/>
      <c r="XAT21" s="925"/>
      <c r="XAU21" s="925"/>
      <c r="XAV21" s="925"/>
      <c r="XAW21" s="924"/>
      <c r="XAX21" s="925"/>
      <c r="XAY21" s="925"/>
      <c r="XAZ21" s="925"/>
      <c r="XBA21" s="925"/>
      <c r="XBB21" s="925"/>
      <c r="XBC21" s="925"/>
      <c r="XBD21" s="925"/>
      <c r="XBE21" s="925"/>
      <c r="XBF21" s="925"/>
      <c r="XBG21" s="925"/>
      <c r="XBH21" s="925"/>
      <c r="XBI21" s="925"/>
      <c r="XBJ21" s="925"/>
      <c r="XBK21" s="925"/>
      <c r="XBL21" s="925"/>
      <c r="XBM21" s="924"/>
      <c r="XBN21" s="925"/>
      <c r="XBO21" s="925"/>
      <c r="XBP21" s="925"/>
      <c r="XBQ21" s="925"/>
      <c r="XBR21" s="925"/>
      <c r="XBS21" s="925"/>
      <c r="XBT21" s="925"/>
      <c r="XBU21" s="925"/>
      <c r="XBV21" s="925"/>
      <c r="XBW21" s="925"/>
      <c r="XBX21" s="925"/>
      <c r="XBY21" s="925"/>
      <c r="XBZ21" s="925"/>
      <c r="XCA21" s="925"/>
      <c r="XCB21" s="925"/>
      <c r="XCC21" s="924"/>
      <c r="XCD21" s="925"/>
      <c r="XCE21" s="925"/>
      <c r="XCF21" s="925"/>
      <c r="XCG21" s="925"/>
      <c r="XCH21" s="925"/>
      <c r="XCI21" s="925"/>
      <c r="XCJ21" s="925"/>
      <c r="XCK21" s="925"/>
      <c r="XCL21" s="925"/>
      <c r="XCM21" s="925"/>
      <c r="XCN21" s="925"/>
      <c r="XCO21" s="925"/>
      <c r="XCP21" s="925"/>
      <c r="XCQ21" s="925"/>
      <c r="XCR21" s="925"/>
      <c r="XCS21" s="924"/>
      <c r="XCT21" s="925"/>
      <c r="XCU21" s="925"/>
      <c r="XCV21" s="925"/>
      <c r="XCW21" s="925"/>
      <c r="XCX21" s="925"/>
      <c r="XCY21" s="925"/>
      <c r="XCZ21" s="925"/>
      <c r="XDA21" s="925"/>
      <c r="XDB21" s="925"/>
      <c r="XDC21" s="925"/>
      <c r="XDD21" s="925"/>
      <c r="XDE21" s="925"/>
      <c r="XDF21" s="925"/>
      <c r="XDG21" s="925"/>
      <c r="XDH21" s="925"/>
      <c r="XDI21" s="924"/>
      <c r="XDJ21" s="925"/>
      <c r="XDK21" s="925"/>
      <c r="XDL21" s="925"/>
      <c r="XDM21" s="925"/>
      <c r="XDN21" s="925"/>
      <c r="XDO21" s="925"/>
      <c r="XDP21" s="925"/>
      <c r="XDQ21" s="925"/>
      <c r="XDR21" s="925"/>
      <c r="XDS21" s="925"/>
      <c r="XDT21" s="925"/>
      <c r="XDU21" s="925"/>
      <c r="XDV21" s="925"/>
      <c r="XDW21" s="925"/>
      <c r="XDX21" s="925"/>
      <c r="XDY21" s="924"/>
      <c r="XDZ21" s="925"/>
      <c r="XEA21" s="925"/>
      <c r="XEB21" s="925"/>
      <c r="XEC21" s="925"/>
      <c r="XED21" s="925"/>
      <c r="XEE21" s="925"/>
      <c r="XEF21" s="925"/>
      <c r="XEG21" s="925"/>
      <c r="XEH21" s="925"/>
      <c r="XEI21" s="925"/>
      <c r="XEJ21" s="925"/>
      <c r="XEK21" s="925"/>
      <c r="XEL21" s="925"/>
      <c r="XEM21" s="925"/>
      <c r="XEN21" s="925"/>
      <c r="XEO21" s="924"/>
      <c r="XEP21" s="925"/>
      <c r="XEQ21" s="925"/>
      <c r="XER21" s="925"/>
      <c r="XES21" s="925"/>
      <c r="XET21" s="925"/>
      <c r="XEU21" s="925"/>
      <c r="XEV21" s="925"/>
      <c r="XEW21" s="925"/>
      <c r="XEX21" s="925"/>
      <c r="XEY21" s="925"/>
      <c r="XEZ21" s="925"/>
      <c r="XFA21" s="925"/>
      <c r="XFB21" s="925"/>
      <c r="XFC21" s="925"/>
      <c r="XFD21" s="925"/>
    </row>
    <row r="22" spans="1:16384" ht="81" customHeight="1" x14ac:dyDescent="0.35">
      <c r="A22" s="924" t="s">
        <v>2307</v>
      </c>
      <c r="B22" s="925"/>
      <c r="C22" s="925"/>
      <c r="D22" s="925"/>
      <c r="E22" s="925"/>
      <c r="F22" s="925"/>
      <c r="G22" s="925"/>
      <c r="H22" s="925"/>
      <c r="I22" s="925"/>
      <c r="J22" s="925"/>
      <c r="K22" s="925"/>
      <c r="L22" s="925"/>
      <c r="M22" s="925"/>
      <c r="N22" s="925"/>
      <c r="O22" s="925"/>
      <c r="P22" s="925"/>
      <c r="Q22" s="4"/>
      <c r="R22" s="4"/>
      <c r="S22" s="4"/>
      <c r="T22" s="4"/>
      <c r="U22" s="4"/>
    </row>
    <row r="23" spans="1:16384" ht="65.5" customHeight="1" x14ac:dyDescent="0.35">
      <c r="A23" s="924" t="s">
        <v>2312</v>
      </c>
      <c r="B23" s="925"/>
      <c r="C23" s="925"/>
      <c r="D23" s="925"/>
      <c r="E23" s="925"/>
      <c r="F23" s="925"/>
      <c r="G23" s="925"/>
      <c r="H23" s="925"/>
      <c r="I23" s="925"/>
      <c r="J23" s="925"/>
      <c r="K23" s="925"/>
      <c r="L23" s="925"/>
      <c r="M23" s="925"/>
      <c r="N23" s="925"/>
      <c r="O23" s="925"/>
      <c r="P23" s="925"/>
      <c r="Q23" s="4"/>
      <c r="R23" s="4"/>
      <c r="S23" s="4"/>
      <c r="T23" s="4"/>
      <c r="U23" s="4"/>
    </row>
    <row r="24" spans="1:16384" ht="111" customHeight="1" x14ac:dyDescent="0.35">
      <c r="A24" s="924" t="s">
        <v>2293</v>
      </c>
      <c r="B24" s="925"/>
      <c r="C24" s="925"/>
      <c r="D24" s="925"/>
      <c r="E24" s="925"/>
      <c r="F24" s="925"/>
      <c r="G24" s="925"/>
      <c r="H24" s="925"/>
      <c r="I24" s="925"/>
      <c r="J24" s="925"/>
      <c r="K24" s="925"/>
      <c r="L24" s="925"/>
      <c r="M24" s="925"/>
      <c r="N24" s="925"/>
      <c r="O24" s="925"/>
      <c r="P24" s="925"/>
      <c r="Q24" s="4"/>
      <c r="R24" s="4"/>
      <c r="S24" s="4"/>
      <c r="T24" s="4"/>
      <c r="U24" s="4"/>
    </row>
    <row r="25" spans="1:16384" ht="104.5" customHeight="1" x14ac:dyDescent="0.35">
      <c r="A25" s="924" t="s">
        <v>2297</v>
      </c>
      <c r="B25" s="925"/>
      <c r="C25" s="925"/>
      <c r="D25" s="925"/>
      <c r="E25" s="925"/>
      <c r="F25" s="925"/>
      <c r="G25" s="925"/>
      <c r="H25" s="925"/>
      <c r="I25" s="925"/>
      <c r="J25" s="925"/>
      <c r="K25" s="925"/>
      <c r="L25" s="925"/>
      <c r="M25" s="925"/>
      <c r="N25" s="925"/>
      <c r="O25" s="925"/>
      <c r="P25" s="925"/>
      <c r="Q25" s="4"/>
      <c r="R25" s="4"/>
      <c r="S25" s="4"/>
      <c r="T25" s="4"/>
      <c r="U25" s="4"/>
    </row>
    <row r="26" spans="1:16384" ht="108" customHeight="1" x14ac:dyDescent="0.35">
      <c r="A26" s="924" t="s">
        <v>2299</v>
      </c>
      <c r="B26" s="925"/>
      <c r="C26" s="925"/>
      <c r="D26" s="925"/>
      <c r="E26" s="925"/>
      <c r="F26" s="925"/>
      <c r="G26" s="925"/>
      <c r="H26" s="925"/>
      <c r="I26" s="925"/>
      <c r="J26" s="925"/>
      <c r="K26" s="925"/>
      <c r="L26" s="925"/>
      <c r="M26" s="925"/>
      <c r="N26" s="925"/>
      <c r="O26" s="925"/>
      <c r="P26" s="925"/>
      <c r="Q26" s="4"/>
      <c r="R26" s="4"/>
      <c r="S26" s="4"/>
      <c r="T26" s="4"/>
      <c r="U26" s="4"/>
    </row>
    <row r="27" spans="1:16384" ht="157.9" customHeight="1" x14ac:dyDescent="0.35">
      <c r="A27" s="924" t="s">
        <v>2298</v>
      </c>
      <c r="B27" s="925"/>
      <c r="C27" s="925"/>
      <c r="D27" s="925"/>
      <c r="E27" s="925"/>
      <c r="F27" s="925"/>
      <c r="G27" s="925"/>
      <c r="H27" s="925"/>
      <c r="I27" s="925"/>
      <c r="J27" s="925"/>
      <c r="K27" s="925"/>
      <c r="L27" s="925"/>
      <c r="M27" s="925"/>
      <c r="N27" s="925"/>
      <c r="O27" s="925"/>
      <c r="P27" s="925"/>
      <c r="Q27" s="4"/>
      <c r="R27" s="4"/>
      <c r="S27" s="4"/>
      <c r="T27" s="4"/>
      <c r="U27" s="4"/>
    </row>
    <row r="28" spans="1:16384" ht="55.15" customHeight="1" x14ac:dyDescent="0.35">
      <c r="A28" s="924" t="s">
        <v>2308</v>
      </c>
      <c r="B28" s="925"/>
      <c r="C28" s="925"/>
      <c r="D28" s="925"/>
      <c r="E28" s="925"/>
      <c r="F28" s="925"/>
      <c r="G28" s="925"/>
      <c r="H28" s="925"/>
      <c r="I28" s="925"/>
      <c r="J28" s="925"/>
      <c r="K28" s="925"/>
      <c r="L28" s="925"/>
      <c r="M28" s="925"/>
      <c r="N28" s="925"/>
      <c r="O28" s="925"/>
      <c r="P28" s="925"/>
      <c r="Q28" s="4"/>
      <c r="R28" s="4"/>
      <c r="S28" s="4"/>
      <c r="T28" s="4"/>
      <c r="U28" s="4"/>
    </row>
    <row r="29" spans="1:16384" ht="39.65" customHeight="1" x14ac:dyDescent="0.35">
      <c r="A29" s="928" t="s">
        <v>2309</v>
      </c>
      <c r="B29" s="928"/>
      <c r="C29" s="928"/>
      <c r="D29" s="928"/>
      <c r="E29" s="928"/>
      <c r="F29" s="928"/>
      <c r="G29" s="928"/>
      <c r="H29" s="928"/>
      <c r="I29" s="928"/>
      <c r="J29" s="928"/>
      <c r="K29" s="928"/>
      <c r="L29" s="928"/>
      <c r="M29" s="928"/>
      <c r="N29" s="928"/>
      <c r="O29" s="928"/>
      <c r="P29" s="928"/>
      <c r="Q29" s="4"/>
      <c r="R29" s="4"/>
      <c r="S29" s="4"/>
      <c r="T29" s="4"/>
      <c r="U29" s="4"/>
    </row>
    <row r="30" spans="1:16384" ht="85.15" customHeight="1" x14ac:dyDescent="0.35">
      <c r="A30" s="928" t="s">
        <v>2302</v>
      </c>
      <c r="B30" s="925"/>
      <c r="C30" s="925"/>
      <c r="D30" s="925"/>
      <c r="E30" s="925"/>
      <c r="F30" s="925"/>
      <c r="G30" s="925"/>
      <c r="H30" s="925"/>
      <c r="I30" s="925"/>
      <c r="J30" s="925"/>
      <c r="K30" s="925"/>
      <c r="L30" s="925"/>
      <c r="M30" s="925"/>
      <c r="N30" s="925"/>
      <c r="O30" s="925"/>
      <c r="P30" s="925"/>
      <c r="Q30" s="4"/>
      <c r="R30" s="4"/>
      <c r="S30" s="4"/>
      <c r="T30" s="4"/>
      <c r="U30" s="4"/>
    </row>
    <row r="31" spans="1:16384" ht="177.65" customHeight="1" x14ac:dyDescent="0.35">
      <c r="A31" s="924" t="s">
        <v>2301</v>
      </c>
      <c r="B31" s="925"/>
      <c r="C31" s="925"/>
      <c r="D31" s="925"/>
      <c r="E31" s="925"/>
      <c r="F31" s="925"/>
      <c r="G31" s="925"/>
      <c r="H31" s="925"/>
      <c r="I31" s="925"/>
      <c r="J31" s="925"/>
      <c r="K31" s="925"/>
      <c r="L31" s="925"/>
      <c r="M31" s="925"/>
      <c r="N31" s="925"/>
      <c r="O31" s="925"/>
      <c r="P31" s="925"/>
      <c r="Q31" s="4"/>
      <c r="R31" s="4"/>
      <c r="S31" s="4"/>
      <c r="T31" s="4"/>
      <c r="U31" s="4"/>
    </row>
    <row r="32" spans="1:16384" ht="92.5" customHeight="1" x14ac:dyDescent="0.35">
      <c r="A32" s="924" t="s">
        <v>2303</v>
      </c>
      <c r="B32" s="925"/>
      <c r="C32" s="925"/>
      <c r="D32" s="925"/>
      <c r="E32" s="925"/>
      <c r="F32" s="925"/>
      <c r="G32" s="925"/>
      <c r="H32" s="925"/>
      <c r="I32" s="925"/>
      <c r="J32" s="925"/>
      <c r="K32" s="925"/>
      <c r="L32" s="925"/>
      <c r="M32" s="925"/>
      <c r="N32" s="925"/>
      <c r="O32" s="925"/>
      <c r="P32" s="925"/>
      <c r="Q32" s="4"/>
      <c r="R32" s="4"/>
      <c r="S32" s="4"/>
      <c r="T32" s="4"/>
      <c r="U32" s="4"/>
    </row>
    <row r="33" spans="1:21" ht="118.9" customHeight="1" x14ac:dyDescent="0.35">
      <c r="A33" s="928" t="s">
        <v>2304</v>
      </c>
      <c r="B33" s="925"/>
      <c r="C33" s="925"/>
      <c r="D33" s="925"/>
      <c r="E33" s="925"/>
      <c r="F33" s="925"/>
      <c r="G33" s="925"/>
      <c r="H33" s="925"/>
      <c r="I33" s="925"/>
      <c r="J33" s="925"/>
      <c r="K33" s="925"/>
      <c r="L33" s="925"/>
      <c r="M33" s="925"/>
      <c r="N33" s="925"/>
      <c r="O33" s="925"/>
      <c r="P33" s="925"/>
      <c r="Q33" s="4"/>
      <c r="R33" s="4"/>
      <c r="S33" s="4"/>
      <c r="T33" s="4"/>
      <c r="U33" s="4"/>
    </row>
    <row r="34" spans="1:21" ht="84" customHeight="1" x14ac:dyDescent="0.35">
      <c r="A34" s="924" t="s">
        <v>2329</v>
      </c>
      <c r="B34" s="925"/>
      <c r="C34" s="925"/>
      <c r="D34" s="925"/>
      <c r="E34" s="925"/>
      <c r="F34" s="925"/>
      <c r="G34" s="925"/>
      <c r="H34" s="925"/>
      <c r="I34" s="925"/>
      <c r="J34" s="925"/>
      <c r="K34" s="925"/>
      <c r="L34" s="925"/>
      <c r="M34" s="925"/>
      <c r="N34" s="925"/>
      <c r="O34" s="925"/>
      <c r="P34" s="925"/>
      <c r="Q34" s="4"/>
      <c r="R34" s="4"/>
      <c r="S34" s="4"/>
      <c r="T34" s="4"/>
      <c r="U34" s="4"/>
    </row>
    <row r="35" spans="1:21" ht="14.5" hidden="1" x14ac:dyDescent="0.35">
      <c r="A35" s="526"/>
      <c r="B35" s="526"/>
      <c r="C35" s="526"/>
      <c r="D35" s="526"/>
      <c r="E35" s="526"/>
      <c r="F35" s="526"/>
      <c r="G35" s="526"/>
      <c r="H35" s="526"/>
      <c r="I35" s="526"/>
      <c r="J35" s="526"/>
      <c r="K35" s="526"/>
      <c r="L35" s="526"/>
      <c r="M35" s="526"/>
      <c r="N35" s="526"/>
      <c r="O35" s="526"/>
      <c r="P35" s="526"/>
      <c r="Q35" s="4"/>
      <c r="R35" s="4"/>
      <c r="S35" s="4"/>
      <c r="T35" s="4"/>
      <c r="U35" s="4"/>
    </row>
    <row r="36" spans="1:21" ht="14.5" hidden="1" x14ac:dyDescent="0.35">
      <c r="A36" s="526"/>
      <c r="B36" s="526"/>
      <c r="C36" s="526"/>
      <c r="D36" s="526"/>
      <c r="E36" s="526"/>
      <c r="F36" s="526"/>
      <c r="G36" s="526"/>
      <c r="H36" s="526"/>
      <c r="I36" s="526"/>
      <c r="J36" s="526"/>
      <c r="K36" s="526"/>
      <c r="L36" s="526"/>
      <c r="M36" s="526"/>
      <c r="N36" s="526"/>
      <c r="O36" s="526"/>
      <c r="P36" s="526"/>
      <c r="Q36" s="4"/>
      <c r="R36" s="4"/>
      <c r="S36" s="4"/>
      <c r="T36" s="4"/>
      <c r="U36" s="4"/>
    </row>
    <row r="37" spans="1:21" ht="14.5" hidden="1" x14ac:dyDescent="0.35">
      <c r="A37" s="526"/>
      <c r="B37" s="526"/>
      <c r="C37" s="526"/>
      <c r="D37" s="526"/>
      <c r="E37" s="526"/>
      <c r="F37" s="526"/>
      <c r="G37" s="526"/>
      <c r="H37" s="526"/>
      <c r="I37" s="526"/>
      <c r="J37" s="526"/>
      <c r="K37" s="526"/>
      <c r="L37" s="526"/>
      <c r="M37" s="526"/>
      <c r="N37" s="526"/>
      <c r="O37" s="526"/>
      <c r="P37" s="526"/>
      <c r="Q37" s="4"/>
      <c r="R37" s="4"/>
      <c r="S37" s="4"/>
      <c r="T37" s="4"/>
      <c r="U37" s="4"/>
    </row>
    <row r="38" spans="1:21" ht="14.5" hidden="1" x14ac:dyDescent="0.35">
      <c r="A38" s="526"/>
      <c r="B38" s="526"/>
      <c r="C38" s="526"/>
      <c r="D38" s="526"/>
      <c r="E38" s="526"/>
      <c r="F38" s="526"/>
      <c r="G38" s="526"/>
      <c r="H38" s="526"/>
      <c r="I38" s="526"/>
      <c r="J38" s="526"/>
      <c r="K38" s="526"/>
      <c r="L38" s="526"/>
      <c r="M38" s="526"/>
      <c r="N38" s="526"/>
      <c r="O38" s="526"/>
      <c r="P38" s="526"/>
      <c r="Q38" s="4"/>
      <c r="R38" s="4"/>
      <c r="S38" s="4"/>
      <c r="T38" s="4"/>
      <c r="U38" s="4"/>
    </row>
    <row r="39" spans="1:21" ht="14.5" hidden="1" x14ac:dyDescent="0.35">
      <c r="A39" s="526"/>
      <c r="B39" s="526"/>
      <c r="C39" s="526"/>
      <c r="D39" s="526"/>
      <c r="E39" s="526"/>
      <c r="F39" s="526"/>
      <c r="G39" s="526"/>
      <c r="H39" s="526"/>
      <c r="I39" s="526"/>
      <c r="J39" s="526"/>
      <c r="K39" s="526"/>
      <c r="L39" s="526"/>
      <c r="M39" s="526"/>
      <c r="N39" s="526"/>
      <c r="O39" s="526"/>
      <c r="P39" s="526"/>
      <c r="Q39" s="4"/>
      <c r="R39" s="4"/>
      <c r="S39" s="4"/>
      <c r="T39" s="4"/>
      <c r="U39" s="4"/>
    </row>
    <row r="40" spans="1:21" ht="14.5" hidden="1" x14ac:dyDescent="0.35">
      <c r="A40" s="526"/>
      <c r="B40" s="526"/>
      <c r="C40" s="526"/>
      <c r="D40" s="526"/>
      <c r="E40" s="526"/>
      <c r="F40" s="526"/>
      <c r="G40" s="526"/>
      <c r="H40" s="526"/>
      <c r="I40" s="526"/>
      <c r="J40" s="526"/>
      <c r="K40" s="526"/>
      <c r="L40" s="526"/>
      <c r="M40" s="526"/>
      <c r="N40" s="526"/>
      <c r="O40" s="526"/>
      <c r="P40" s="526"/>
      <c r="Q40" s="4"/>
      <c r="R40" s="4"/>
      <c r="S40" s="4"/>
      <c r="T40" s="4"/>
      <c r="U40" s="4"/>
    </row>
    <row r="41" spans="1:21" ht="14.5" hidden="1" x14ac:dyDescent="0.35">
      <c r="A41" s="526"/>
      <c r="B41" s="526"/>
      <c r="C41" s="526"/>
      <c r="D41" s="526"/>
      <c r="E41" s="526"/>
      <c r="F41" s="526"/>
      <c r="G41" s="526"/>
      <c r="H41" s="526"/>
      <c r="I41" s="526"/>
      <c r="J41" s="526"/>
      <c r="K41" s="526"/>
      <c r="L41" s="526"/>
      <c r="M41" s="526"/>
      <c r="N41" s="526"/>
      <c r="O41" s="526"/>
      <c r="P41" s="526"/>
      <c r="Q41" s="4"/>
      <c r="R41" s="4"/>
      <c r="S41" s="4"/>
      <c r="T41" s="4"/>
      <c r="U41" s="4"/>
    </row>
    <row r="42" spans="1:21" ht="14.5" hidden="1" x14ac:dyDescent="0.35">
      <c r="A42" s="526"/>
      <c r="B42" s="526"/>
      <c r="C42" s="526"/>
      <c r="D42" s="526"/>
      <c r="E42" s="526"/>
      <c r="F42" s="526"/>
      <c r="G42" s="526"/>
      <c r="H42" s="526"/>
      <c r="I42" s="526"/>
      <c r="J42" s="526"/>
      <c r="K42" s="526"/>
      <c r="L42" s="526"/>
      <c r="M42" s="526"/>
      <c r="N42" s="526"/>
      <c r="O42" s="526"/>
      <c r="P42" s="526"/>
      <c r="Q42" s="4"/>
      <c r="R42" s="4"/>
      <c r="S42" s="4"/>
      <c r="T42" s="4"/>
      <c r="U42" s="4"/>
    </row>
    <row r="43" spans="1:21" ht="14.5" hidden="1" x14ac:dyDescent="0.35">
      <c r="A43" s="526"/>
      <c r="B43" s="526"/>
      <c r="C43" s="526"/>
      <c r="D43" s="526"/>
      <c r="E43" s="526"/>
      <c r="F43" s="526"/>
      <c r="G43" s="526"/>
      <c r="H43" s="526"/>
      <c r="I43" s="526"/>
      <c r="J43" s="526"/>
      <c r="K43" s="526"/>
      <c r="L43" s="526"/>
      <c r="M43" s="526"/>
      <c r="N43" s="526"/>
      <c r="O43" s="526"/>
      <c r="P43" s="526"/>
      <c r="Q43" s="4"/>
      <c r="R43" s="4"/>
      <c r="S43" s="4"/>
      <c r="T43" s="4"/>
      <c r="U43" s="4"/>
    </row>
    <row r="44" spans="1:21" ht="14.5" hidden="1" x14ac:dyDescent="0.35">
      <c r="A44" s="526"/>
      <c r="B44" s="526"/>
      <c r="C44" s="526"/>
      <c r="D44" s="526"/>
      <c r="E44" s="526"/>
      <c r="F44" s="526"/>
      <c r="G44" s="526"/>
      <c r="H44" s="526"/>
      <c r="I44" s="526"/>
      <c r="J44" s="526"/>
      <c r="K44" s="526"/>
      <c r="L44" s="526"/>
      <c r="M44" s="526"/>
      <c r="N44" s="526"/>
      <c r="O44" s="526"/>
      <c r="P44" s="526"/>
      <c r="Q44" s="4"/>
      <c r="R44" s="4"/>
      <c r="S44" s="4"/>
      <c r="T44" s="4"/>
      <c r="U44" s="4"/>
    </row>
    <row r="45" spans="1:21" ht="14.5" hidden="1" x14ac:dyDescent="0.35">
      <c r="A45" s="526"/>
      <c r="B45" s="526"/>
      <c r="C45" s="526"/>
      <c r="D45" s="526"/>
      <c r="E45" s="526"/>
      <c r="F45" s="526"/>
      <c r="G45" s="526"/>
      <c r="H45" s="526"/>
      <c r="I45" s="526"/>
      <c r="J45" s="526"/>
      <c r="K45" s="526"/>
      <c r="L45" s="526"/>
      <c r="M45" s="526"/>
      <c r="N45" s="526"/>
      <c r="O45" s="526"/>
      <c r="P45" s="526"/>
      <c r="Q45" s="4"/>
      <c r="R45" s="4"/>
      <c r="S45" s="4"/>
      <c r="T45" s="4"/>
      <c r="U45" s="4"/>
    </row>
    <row r="46" spans="1:21" ht="14.5" hidden="1" x14ac:dyDescent="0.35">
      <c r="A46" s="526"/>
      <c r="B46" s="526"/>
      <c r="C46" s="526"/>
      <c r="D46" s="526"/>
      <c r="E46" s="526"/>
      <c r="F46" s="526"/>
      <c r="G46" s="526"/>
      <c r="H46" s="526"/>
      <c r="I46" s="526"/>
      <c r="J46" s="526"/>
      <c r="K46" s="526"/>
      <c r="L46" s="526"/>
      <c r="M46" s="526"/>
      <c r="N46" s="526"/>
      <c r="O46" s="526"/>
      <c r="P46" s="526"/>
      <c r="Q46" s="4"/>
      <c r="R46" s="4"/>
      <c r="S46" s="4"/>
      <c r="T46" s="4"/>
      <c r="U46" s="4"/>
    </row>
    <row r="47" spans="1:21" ht="14.5" hidden="1" x14ac:dyDescent="0.35">
      <c r="A47" s="526"/>
      <c r="B47" s="526"/>
      <c r="C47" s="526"/>
      <c r="D47" s="526"/>
      <c r="E47" s="526"/>
      <c r="F47" s="526"/>
      <c r="G47" s="526"/>
      <c r="H47" s="526"/>
      <c r="I47" s="526"/>
      <c r="J47" s="526"/>
      <c r="K47" s="526"/>
      <c r="L47" s="526"/>
      <c r="M47" s="526"/>
      <c r="N47" s="526"/>
      <c r="O47" s="526"/>
      <c r="P47" s="526"/>
      <c r="Q47" s="4"/>
      <c r="R47" s="4"/>
      <c r="S47" s="4"/>
      <c r="T47" s="4"/>
      <c r="U47" s="4"/>
    </row>
    <row r="48" spans="1:21" ht="14.5" hidden="1" x14ac:dyDescent="0.35">
      <c r="A48" s="526"/>
      <c r="B48" s="526"/>
      <c r="C48" s="526"/>
      <c r="D48" s="526"/>
      <c r="E48" s="526"/>
      <c r="F48" s="526"/>
      <c r="G48" s="526"/>
      <c r="H48" s="526"/>
      <c r="I48" s="526"/>
      <c r="J48" s="526"/>
      <c r="K48" s="526"/>
      <c r="L48" s="526"/>
      <c r="M48" s="526"/>
      <c r="N48" s="526"/>
      <c r="O48" s="526"/>
      <c r="P48" s="526"/>
      <c r="Q48" s="4"/>
      <c r="R48" s="4"/>
      <c r="S48" s="4"/>
      <c r="T48" s="4"/>
      <c r="U48" s="4"/>
    </row>
    <row r="49" spans="1:21" ht="14.5" hidden="1" x14ac:dyDescent="0.35">
      <c r="A49" s="526"/>
      <c r="B49" s="526"/>
      <c r="C49" s="526"/>
      <c r="D49" s="526"/>
      <c r="E49" s="526"/>
      <c r="F49" s="526"/>
      <c r="G49" s="526"/>
      <c r="H49" s="526"/>
      <c r="I49" s="526"/>
      <c r="J49" s="526"/>
      <c r="K49" s="526"/>
      <c r="L49" s="526"/>
      <c r="M49" s="526"/>
      <c r="N49" s="526"/>
      <c r="O49" s="526"/>
      <c r="P49" s="526"/>
      <c r="Q49" s="4"/>
      <c r="R49" s="4"/>
      <c r="S49" s="4"/>
      <c r="T49" s="4"/>
      <c r="U49" s="4"/>
    </row>
    <row r="50" spans="1:21" ht="14.5" hidden="1" x14ac:dyDescent="0.35">
      <c r="A50" s="526"/>
      <c r="B50" s="526"/>
      <c r="C50" s="526"/>
      <c r="D50" s="526"/>
      <c r="E50" s="526"/>
      <c r="F50" s="526"/>
      <c r="G50" s="526"/>
      <c r="H50" s="526"/>
      <c r="I50" s="526"/>
      <c r="J50" s="526"/>
      <c r="K50" s="526"/>
      <c r="L50" s="526"/>
      <c r="M50" s="526"/>
      <c r="N50" s="526"/>
      <c r="O50" s="526"/>
      <c r="P50" s="526"/>
      <c r="Q50" s="4"/>
      <c r="R50" s="4"/>
      <c r="S50" s="4"/>
      <c r="T50" s="4"/>
      <c r="U50" s="4"/>
    </row>
    <row r="51" spans="1:21" ht="14.5" hidden="1" x14ac:dyDescent="0.35">
      <c r="A51" s="526"/>
      <c r="B51" s="526"/>
      <c r="C51" s="526"/>
      <c r="D51" s="526"/>
      <c r="E51" s="526"/>
      <c r="F51" s="526"/>
      <c r="G51" s="526"/>
      <c r="H51" s="526"/>
      <c r="I51" s="526"/>
      <c r="J51" s="526"/>
      <c r="K51" s="526"/>
      <c r="L51" s="526"/>
      <c r="M51" s="526"/>
      <c r="N51" s="526"/>
      <c r="O51" s="526"/>
      <c r="P51" s="526"/>
      <c r="Q51" s="4"/>
      <c r="R51" s="4"/>
      <c r="S51" s="4"/>
      <c r="T51" s="4"/>
      <c r="U51" s="4"/>
    </row>
    <row r="52" spans="1:21" ht="14.5" hidden="1" x14ac:dyDescent="0.35">
      <c r="A52" s="526"/>
      <c r="B52" s="526"/>
      <c r="C52" s="526"/>
      <c r="D52" s="526"/>
      <c r="E52" s="526"/>
      <c r="F52" s="526"/>
      <c r="G52" s="526"/>
      <c r="H52" s="526"/>
      <c r="I52" s="526"/>
      <c r="J52" s="526"/>
      <c r="K52" s="526"/>
      <c r="L52" s="526"/>
      <c r="M52" s="526"/>
      <c r="N52" s="526"/>
      <c r="O52" s="526"/>
      <c r="P52" s="526"/>
      <c r="Q52" s="4"/>
      <c r="R52" s="4"/>
      <c r="S52" s="4"/>
      <c r="T52" s="4"/>
      <c r="U52" s="4"/>
    </row>
    <row r="53" spans="1:21" ht="14.5" hidden="1" x14ac:dyDescent="0.35">
      <c r="A53" s="526"/>
      <c r="B53" s="526"/>
      <c r="C53" s="526"/>
      <c r="D53" s="526"/>
      <c r="E53" s="526"/>
      <c r="F53" s="526"/>
      <c r="G53" s="526"/>
      <c r="H53" s="526"/>
      <c r="I53" s="526"/>
      <c r="J53" s="526"/>
      <c r="K53" s="526"/>
      <c r="L53" s="526"/>
      <c r="M53" s="526"/>
      <c r="N53" s="526"/>
      <c r="O53" s="526"/>
      <c r="P53" s="526"/>
      <c r="Q53" s="4"/>
      <c r="R53" s="4"/>
      <c r="S53" s="4"/>
      <c r="T53" s="4"/>
      <c r="U53" s="4"/>
    </row>
    <row r="54" spans="1:21" ht="14.5" hidden="1" x14ac:dyDescent="0.35">
      <c r="A54" s="526"/>
      <c r="B54" s="526"/>
      <c r="C54" s="526"/>
      <c r="D54" s="526"/>
      <c r="E54" s="526"/>
      <c r="F54" s="526"/>
      <c r="G54" s="526"/>
      <c r="H54" s="526"/>
      <c r="I54" s="526"/>
      <c r="J54" s="526"/>
      <c r="K54" s="526"/>
      <c r="L54" s="526"/>
      <c r="M54" s="526"/>
      <c r="N54" s="526"/>
      <c r="O54" s="526"/>
      <c r="P54" s="526"/>
      <c r="Q54" s="4"/>
      <c r="R54" s="4"/>
      <c r="S54" s="4"/>
      <c r="T54" s="4"/>
      <c r="U54" s="4"/>
    </row>
    <row r="55" spans="1:21" ht="14.5" hidden="1" x14ac:dyDescent="0.35">
      <c r="A55" s="526"/>
      <c r="B55" s="526"/>
      <c r="C55" s="526"/>
      <c r="D55" s="526"/>
      <c r="E55" s="526"/>
      <c r="F55" s="526"/>
      <c r="G55" s="526"/>
      <c r="H55" s="526"/>
      <c r="I55" s="526"/>
      <c r="J55" s="526"/>
      <c r="K55" s="526"/>
      <c r="L55" s="526"/>
      <c r="M55" s="526"/>
      <c r="N55" s="526"/>
      <c r="O55" s="526"/>
      <c r="P55" s="526"/>
      <c r="Q55" s="4"/>
      <c r="R55" s="4"/>
      <c r="S55" s="4"/>
      <c r="T55" s="4"/>
      <c r="U55" s="4"/>
    </row>
    <row r="56" spans="1:21" ht="14.5" hidden="1" x14ac:dyDescent="0.35">
      <c r="A56" s="526"/>
      <c r="B56" s="526"/>
      <c r="C56" s="526"/>
      <c r="D56" s="526"/>
      <c r="E56" s="526"/>
      <c r="F56" s="526"/>
      <c r="G56" s="526"/>
      <c r="H56" s="526"/>
      <c r="I56" s="526"/>
      <c r="J56" s="526"/>
      <c r="K56" s="526"/>
      <c r="L56" s="526"/>
      <c r="M56" s="526"/>
      <c r="N56" s="526"/>
      <c r="O56" s="526"/>
      <c r="P56" s="526"/>
      <c r="Q56" s="4"/>
      <c r="R56" s="4"/>
      <c r="S56" s="4"/>
      <c r="T56" s="4"/>
      <c r="U56" s="4"/>
    </row>
    <row r="57" spans="1:21" ht="14.5" hidden="1" x14ac:dyDescent="0.35">
      <c r="A57" s="526"/>
      <c r="B57" s="526"/>
      <c r="C57" s="526"/>
      <c r="D57" s="526"/>
      <c r="E57" s="526"/>
      <c r="F57" s="526"/>
      <c r="G57" s="526"/>
      <c r="H57" s="526"/>
      <c r="I57" s="526"/>
      <c r="J57" s="526"/>
      <c r="K57" s="526"/>
      <c r="L57" s="526"/>
      <c r="M57" s="526"/>
      <c r="N57" s="526"/>
      <c r="O57" s="526"/>
      <c r="P57" s="526"/>
      <c r="Q57" s="4"/>
      <c r="R57" s="4"/>
      <c r="S57" s="4"/>
      <c r="T57" s="4"/>
      <c r="U57" s="4"/>
    </row>
    <row r="58" spans="1:21" ht="14.5" hidden="1" x14ac:dyDescent="0.35">
      <c r="A58" s="526"/>
      <c r="B58" s="526"/>
      <c r="C58" s="526"/>
      <c r="D58" s="526"/>
      <c r="E58" s="526"/>
      <c r="F58" s="526"/>
      <c r="G58" s="526"/>
      <c r="H58" s="526"/>
      <c r="I58" s="526"/>
      <c r="J58" s="526"/>
      <c r="K58" s="526"/>
      <c r="L58" s="526"/>
      <c r="M58" s="526"/>
      <c r="N58" s="526"/>
      <c r="O58" s="526"/>
      <c r="P58" s="526"/>
      <c r="Q58" s="4"/>
      <c r="R58" s="4"/>
      <c r="S58" s="4"/>
      <c r="T58" s="4"/>
      <c r="U58" s="4"/>
    </row>
    <row r="59" spans="1:21" ht="14.5" hidden="1" x14ac:dyDescent="0.35">
      <c r="A59" s="526"/>
      <c r="B59" s="526"/>
      <c r="C59" s="526"/>
      <c r="D59" s="526"/>
      <c r="E59" s="526"/>
      <c r="F59" s="526"/>
      <c r="G59" s="526"/>
      <c r="H59" s="526"/>
      <c r="I59" s="526"/>
      <c r="J59" s="526"/>
      <c r="K59" s="526"/>
      <c r="L59" s="526"/>
      <c r="M59" s="526"/>
      <c r="N59" s="526"/>
      <c r="O59" s="526"/>
      <c r="P59" s="526"/>
      <c r="Q59" s="4"/>
      <c r="R59" s="4"/>
      <c r="S59" s="4"/>
      <c r="T59" s="4"/>
      <c r="U59" s="4"/>
    </row>
    <row r="60" spans="1:21" ht="14.5" hidden="1" x14ac:dyDescent="0.35">
      <c r="A60" s="526"/>
      <c r="B60" s="526"/>
      <c r="C60" s="526"/>
      <c r="D60" s="526"/>
      <c r="E60" s="526"/>
      <c r="F60" s="526"/>
      <c r="G60" s="526"/>
      <c r="H60" s="526"/>
      <c r="I60" s="526"/>
      <c r="J60" s="526"/>
      <c r="K60" s="526"/>
      <c r="L60" s="526"/>
      <c r="M60" s="526"/>
      <c r="N60" s="526"/>
      <c r="O60" s="526"/>
      <c r="P60" s="526"/>
      <c r="Q60" s="4"/>
      <c r="R60" s="4"/>
      <c r="S60" s="4"/>
      <c r="T60" s="4"/>
      <c r="U60" s="4"/>
    </row>
    <row r="61" spans="1:21" ht="14.5" hidden="1" x14ac:dyDescent="0.35">
      <c r="A61" s="526"/>
      <c r="B61" s="526"/>
      <c r="C61" s="526"/>
      <c r="D61" s="526"/>
      <c r="E61" s="526"/>
      <c r="F61" s="526"/>
      <c r="G61" s="526"/>
      <c r="H61" s="526"/>
      <c r="I61" s="526"/>
      <c r="J61" s="526"/>
      <c r="K61" s="526"/>
      <c r="L61" s="526"/>
      <c r="M61" s="526"/>
      <c r="N61" s="526"/>
      <c r="O61" s="526"/>
      <c r="P61" s="526"/>
      <c r="Q61" s="4"/>
      <c r="R61" s="4"/>
      <c r="S61" s="4"/>
      <c r="T61" s="4"/>
      <c r="U61" s="4"/>
    </row>
    <row r="62" spans="1:21" ht="14.5" hidden="1" x14ac:dyDescent="0.35">
      <c r="A62" s="526"/>
      <c r="B62" s="526"/>
      <c r="C62" s="526"/>
      <c r="D62" s="526"/>
      <c r="E62" s="526"/>
      <c r="F62" s="526"/>
      <c r="G62" s="526"/>
      <c r="H62" s="526"/>
      <c r="I62" s="526"/>
      <c r="J62" s="526"/>
      <c r="K62" s="526"/>
      <c r="L62" s="526"/>
      <c r="M62" s="526"/>
      <c r="N62" s="526"/>
      <c r="O62" s="526"/>
      <c r="P62" s="526"/>
      <c r="Q62" s="4"/>
      <c r="R62" s="4"/>
      <c r="S62" s="4"/>
      <c r="T62" s="4"/>
      <c r="U62" s="4"/>
    </row>
    <row r="63" spans="1:21" ht="14.5" hidden="1" x14ac:dyDescent="0.35">
      <c r="A63" s="526"/>
      <c r="B63" s="526"/>
      <c r="C63" s="526"/>
      <c r="D63" s="526"/>
      <c r="E63" s="526"/>
      <c r="F63" s="526"/>
      <c r="G63" s="526"/>
      <c r="H63" s="526"/>
      <c r="I63" s="526"/>
      <c r="J63" s="526"/>
      <c r="K63" s="526"/>
      <c r="L63" s="526"/>
      <c r="M63" s="526"/>
      <c r="N63" s="526"/>
      <c r="O63" s="526"/>
      <c r="P63" s="526"/>
      <c r="Q63" s="4"/>
      <c r="R63" s="4"/>
      <c r="S63" s="4"/>
      <c r="T63" s="4"/>
      <c r="U63" s="4"/>
    </row>
    <row r="64" spans="1:21" ht="14.5" hidden="1" x14ac:dyDescent="0.35">
      <c r="A64" s="526"/>
      <c r="B64" s="526"/>
      <c r="C64" s="526"/>
      <c r="D64" s="526"/>
      <c r="E64" s="526"/>
      <c r="F64" s="526"/>
      <c r="G64" s="526"/>
      <c r="H64" s="526"/>
      <c r="I64" s="526"/>
      <c r="J64" s="526"/>
      <c r="K64" s="526"/>
      <c r="L64" s="526"/>
      <c r="M64" s="526"/>
      <c r="N64" s="526"/>
      <c r="O64" s="526"/>
      <c r="P64" s="526"/>
      <c r="Q64" s="4"/>
      <c r="R64" s="4"/>
      <c r="S64" s="4"/>
      <c r="T64" s="4"/>
      <c r="U64" s="4"/>
    </row>
    <row r="65" spans="1:21" ht="14.5" hidden="1" x14ac:dyDescent="0.35">
      <c r="A65" s="526"/>
      <c r="B65" s="526"/>
      <c r="C65" s="526"/>
      <c r="D65" s="526"/>
      <c r="E65" s="526"/>
      <c r="F65" s="526"/>
      <c r="G65" s="526"/>
      <c r="H65" s="526"/>
      <c r="I65" s="526"/>
      <c r="J65" s="526"/>
      <c r="K65" s="526"/>
      <c r="L65" s="526"/>
      <c r="M65" s="526"/>
      <c r="N65" s="526"/>
      <c r="O65" s="526"/>
      <c r="P65" s="526"/>
      <c r="Q65" s="4"/>
      <c r="R65" s="4"/>
      <c r="S65" s="4"/>
      <c r="T65" s="4"/>
      <c r="U65" s="4"/>
    </row>
    <row r="66" spans="1:21" ht="14.5" hidden="1" x14ac:dyDescent="0.35">
      <c r="A66" s="526"/>
      <c r="B66" s="526"/>
      <c r="C66" s="526"/>
      <c r="D66" s="526"/>
      <c r="E66" s="526"/>
      <c r="F66" s="526"/>
      <c r="G66" s="526"/>
      <c r="H66" s="526"/>
      <c r="I66" s="526"/>
      <c r="J66" s="526"/>
      <c r="K66" s="526"/>
      <c r="L66" s="526"/>
      <c r="M66" s="526"/>
      <c r="N66" s="526"/>
      <c r="O66" s="526"/>
      <c r="P66" s="526"/>
      <c r="Q66" s="4"/>
      <c r="R66" s="4"/>
      <c r="S66" s="4"/>
      <c r="T66" s="4"/>
      <c r="U66" s="4"/>
    </row>
    <row r="67" spans="1:21" ht="14.5" hidden="1" x14ac:dyDescent="0.35">
      <c r="A67" s="526"/>
      <c r="B67" s="526"/>
      <c r="C67" s="526"/>
      <c r="D67" s="526"/>
      <c r="E67" s="526"/>
      <c r="F67" s="526"/>
      <c r="G67" s="526"/>
      <c r="H67" s="526"/>
      <c r="I67" s="526"/>
      <c r="J67" s="526"/>
      <c r="K67" s="526"/>
      <c r="L67" s="526"/>
      <c r="M67" s="526"/>
      <c r="N67" s="526"/>
      <c r="O67" s="526"/>
      <c r="P67" s="526"/>
      <c r="Q67" s="4"/>
      <c r="R67" s="4"/>
      <c r="S67" s="4"/>
      <c r="T67" s="4"/>
      <c r="U67" s="4"/>
    </row>
    <row r="68" spans="1:21" ht="14.5" hidden="1" x14ac:dyDescent="0.35">
      <c r="A68" s="526"/>
      <c r="B68" s="526"/>
      <c r="C68" s="526"/>
      <c r="D68" s="526"/>
      <c r="E68" s="526"/>
      <c r="F68" s="526"/>
      <c r="G68" s="526"/>
      <c r="H68" s="526"/>
      <c r="I68" s="526"/>
      <c r="J68" s="526"/>
      <c r="K68" s="526"/>
      <c r="L68" s="526"/>
      <c r="M68" s="526"/>
      <c r="N68" s="526"/>
      <c r="O68" s="526"/>
      <c r="P68" s="526"/>
      <c r="Q68" s="4"/>
      <c r="R68" s="4"/>
      <c r="S68" s="4"/>
      <c r="T68" s="4"/>
      <c r="U68" s="4"/>
    </row>
    <row r="69" spans="1:21" ht="14.5" hidden="1" x14ac:dyDescent="0.35">
      <c r="A69" s="526"/>
      <c r="B69" s="526"/>
      <c r="C69" s="526"/>
      <c r="D69" s="526"/>
      <c r="E69" s="526"/>
      <c r="F69" s="526"/>
      <c r="G69" s="526"/>
      <c r="H69" s="526"/>
      <c r="I69" s="526"/>
      <c r="J69" s="526"/>
      <c r="K69" s="526"/>
      <c r="L69" s="526"/>
      <c r="M69" s="526"/>
      <c r="N69" s="526"/>
      <c r="O69" s="526"/>
      <c r="P69" s="526"/>
      <c r="Q69" s="4"/>
      <c r="R69" s="4"/>
      <c r="S69" s="4"/>
      <c r="T69" s="4"/>
      <c r="U69" s="4"/>
    </row>
    <row r="70" spans="1:21" ht="14.5" hidden="1" x14ac:dyDescent="0.35">
      <c r="A70" s="526"/>
      <c r="B70" s="526"/>
      <c r="C70" s="526"/>
      <c r="D70" s="526"/>
      <c r="E70" s="526"/>
      <c r="F70" s="526"/>
      <c r="G70" s="526"/>
      <c r="H70" s="526"/>
      <c r="I70" s="526"/>
      <c r="J70" s="526"/>
      <c r="K70" s="526"/>
      <c r="L70" s="526"/>
      <c r="M70" s="526"/>
      <c r="N70" s="526"/>
      <c r="O70" s="526"/>
      <c r="P70" s="526"/>
      <c r="Q70" s="4"/>
      <c r="R70" s="4"/>
      <c r="S70" s="4"/>
      <c r="T70" s="4"/>
      <c r="U70" s="4"/>
    </row>
    <row r="71" spans="1:21" ht="14.5" hidden="1" x14ac:dyDescent="0.35">
      <c r="A71" s="526"/>
      <c r="B71" s="526"/>
      <c r="C71" s="526"/>
      <c r="D71" s="526"/>
      <c r="E71" s="526"/>
      <c r="F71" s="526"/>
      <c r="G71" s="526"/>
      <c r="H71" s="526"/>
      <c r="I71" s="526"/>
      <c r="J71" s="526"/>
      <c r="K71" s="526"/>
      <c r="L71" s="526"/>
      <c r="M71" s="526"/>
      <c r="N71" s="526"/>
      <c r="O71" s="526"/>
      <c r="P71" s="526"/>
      <c r="Q71" s="4"/>
      <c r="R71" s="4"/>
      <c r="S71" s="4"/>
      <c r="T71" s="4"/>
      <c r="U71" s="4"/>
    </row>
    <row r="72" spans="1:21" ht="14.5" hidden="1" x14ac:dyDescent="0.35">
      <c r="A72" s="526"/>
      <c r="B72" s="526"/>
      <c r="C72" s="526"/>
      <c r="D72" s="526"/>
      <c r="E72" s="526"/>
      <c r="F72" s="526"/>
      <c r="G72" s="526"/>
      <c r="H72" s="526"/>
      <c r="I72" s="526"/>
      <c r="J72" s="526"/>
      <c r="K72" s="526"/>
      <c r="L72" s="526"/>
      <c r="M72" s="526"/>
      <c r="N72" s="526"/>
      <c r="O72" s="526"/>
      <c r="P72" s="526"/>
      <c r="Q72" s="4"/>
      <c r="R72" s="4"/>
      <c r="S72" s="4"/>
      <c r="T72" s="4"/>
      <c r="U72" s="4"/>
    </row>
    <row r="73" spans="1:21" ht="14.5" hidden="1" x14ac:dyDescent="0.35">
      <c r="A73" s="526"/>
      <c r="B73" s="526"/>
      <c r="C73" s="526"/>
      <c r="D73" s="526"/>
      <c r="E73" s="526"/>
      <c r="F73" s="526"/>
      <c r="G73" s="526"/>
      <c r="H73" s="526"/>
      <c r="I73" s="526"/>
      <c r="J73" s="526"/>
      <c r="K73" s="526"/>
      <c r="L73" s="526"/>
      <c r="M73" s="526"/>
      <c r="N73" s="526"/>
      <c r="O73" s="526"/>
      <c r="P73" s="526"/>
      <c r="Q73" s="4"/>
      <c r="R73" s="4"/>
      <c r="S73" s="4"/>
      <c r="T73" s="4"/>
      <c r="U73" s="4"/>
    </row>
    <row r="74" spans="1:21" ht="14.5" hidden="1" x14ac:dyDescent="0.35">
      <c r="A74" s="526"/>
      <c r="B74" s="526"/>
      <c r="C74" s="526"/>
      <c r="D74" s="526"/>
      <c r="E74" s="526"/>
      <c r="F74" s="526"/>
      <c r="G74" s="526"/>
      <c r="H74" s="526"/>
      <c r="I74" s="526"/>
      <c r="J74" s="526"/>
      <c r="K74" s="526"/>
      <c r="L74" s="526"/>
      <c r="M74" s="526"/>
      <c r="N74" s="526"/>
      <c r="O74" s="526"/>
      <c r="P74" s="526"/>
      <c r="Q74" s="4"/>
      <c r="R74" s="4"/>
      <c r="S74" s="4"/>
      <c r="T74" s="4"/>
      <c r="U74" s="4"/>
    </row>
    <row r="75" spans="1:21" ht="14.5" hidden="1" x14ac:dyDescent="0.35">
      <c r="A75" s="526"/>
      <c r="B75" s="526"/>
      <c r="C75" s="526"/>
      <c r="D75" s="526"/>
      <c r="E75" s="526"/>
      <c r="F75" s="526"/>
      <c r="G75" s="526"/>
      <c r="H75" s="526"/>
      <c r="I75" s="526"/>
      <c r="J75" s="526"/>
      <c r="K75" s="526"/>
      <c r="L75" s="526"/>
      <c r="M75" s="526"/>
      <c r="N75" s="526"/>
      <c r="O75" s="526"/>
      <c r="P75" s="526"/>
      <c r="Q75" s="4"/>
      <c r="R75" s="4"/>
      <c r="S75" s="4"/>
      <c r="T75" s="4"/>
      <c r="U75" s="4"/>
    </row>
    <row r="76" spans="1:21" ht="15" hidden="1" customHeight="1" x14ac:dyDescent="0.35">
      <c r="A76" s="526"/>
      <c r="B76" s="526"/>
      <c r="C76" s="526"/>
      <c r="D76" s="526"/>
      <c r="E76" s="526"/>
      <c r="F76" s="526"/>
      <c r="G76" s="526"/>
      <c r="H76" s="526"/>
      <c r="I76" s="526"/>
      <c r="J76" s="526"/>
      <c r="K76" s="526"/>
      <c r="L76" s="526"/>
      <c r="M76" s="526"/>
      <c r="N76" s="526"/>
      <c r="O76" s="526"/>
      <c r="P76" s="526"/>
      <c r="Q76" s="4"/>
      <c r="R76" s="4"/>
      <c r="S76" s="4"/>
      <c r="T76" s="4"/>
      <c r="U76" s="4"/>
    </row>
    <row r="77" spans="1:21" ht="15" hidden="1" customHeight="1" x14ac:dyDescent="0.35">
      <c r="A77" s="526"/>
      <c r="B77" s="526"/>
      <c r="C77" s="526"/>
      <c r="D77" s="526"/>
      <c r="E77" s="526"/>
      <c r="F77" s="526"/>
      <c r="G77" s="526"/>
      <c r="H77" s="526"/>
      <c r="I77" s="526"/>
      <c r="J77" s="526"/>
      <c r="K77" s="526"/>
      <c r="L77" s="526"/>
      <c r="M77" s="526"/>
      <c r="N77" s="526"/>
      <c r="O77" s="526"/>
      <c r="P77" s="526"/>
      <c r="Q77" s="4"/>
      <c r="R77" s="4"/>
      <c r="S77" s="4"/>
      <c r="T77" s="4"/>
      <c r="U77" s="4"/>
    </row>
    <row r="78" spans="1:21" ht="15" hidden="1" customHeight="1" x14ac:dyDescent="0.35">
      <c r="A78" s="526"/>
      <c r="B78" s="526"/>
      <c r="C78" s="526"/>
      <c r="D78" s="526"/>
      <c r="E78" s="526"/>
      <c r="F78" s="526"/>
      <c r="G78" s="526"/>
      <c r="H78" s="526"/>
      <c r="I78" s="526"/>
      <c r="J78" s="526"/>
      <c r="K78" s="526"/>
      <c r="L78" s="526"/>
      <c r="M78" s="526"/>
      <c r="N78" s="526"/>
      <c r="O78" s="526"/>
      <c r="P78" s="526"/>
      <c r="Q78" s="4"/>
      <c r="R78" s="4"/>
      <c r="S78" s="4"/>
      <c r="T78" s="4"/>
      <c r="U78" s="4"/>
    </row>
    <row r="79" spans="1:21" ht="15" hidden="1" customHeight="1" x14ac:dyDescent="0.35">
      <c r="A79" s="526"/>
      <c r="B79" s="526"/>
      <c r="C79" s="526"/>
      <c r="D79" s="526"/>
      <c r="E79" s="526"/>
      <c r="F79" s="526"/>
      <c r="G79" s="526"/>
      <c r="H79" s="526"/>
      <c r="I79" s="526"/>
      <c r="J79" s="526"/>
      <c r="K79" s="526"/>
      <c r="L79" s="526"/>
      <c r="M79" s="526"/>
      <c r="N79" s="526"/>
      <c r="O79" s="526"/>
      <c r="P79" s="526"/>
      <c r="Q79" s="4"/>
      <c r="R79" s="4"/>
      <c r="S79" s="4"/>
      <c r="T79" s="4"/>
      <c r="U79" s="4"/>
    </row>
    <row r="80" spans="1:21" ht="15" hidden="1" customHeight="1" x14ac:dyDescent="0.35">
      <c r="A80" s="526"/>
      <c r="B80" s="526"/>
      <c r="C80" s="526"/>
      <c r="D80" s="526"/>
      <c r="E80" s="526"/>
      <c r="F80" s="526"/>
      <c r="G80" s="526"/>
      <c r="H80" s="526"/>
      <c r="I80" s="526"/>
      <c r="J80" s="526"/>
      <c r="K80" s="526"/>
      <c r="L80" s="526"/>
      <c r="M80" s="526"/>
      <c r="N80" s="526"/>
      <c r="O80" s="526"/>
      <c r="P80" s="526"/>
      <c r="Q80" s="4"/>
      <c r="R80" s="4"/>
      <c r="S80" s="4"/>
      <c r="T80" s="4"/>
      <c r="U80" s="4"/>
    </row>
    <row r="81" spans="1:21" ht="15" hidden="1" customHeight="1" x14ac:dyDescent="0.35">
      <c r="A81" s="526"/>
      <c r="B81" s="526"/>
      <c r="C81" s="526"/>
      <c r="D81" s="526"/>
      <c r="E81" s="526"/>
      <c r="F81" s="526"/>
      <c r="G81" s="526"/>
      <c r="H81" s="526"/>
      <c r="I81" s="526"/>
      <c r="J81" s="526"/>
      <c r="K81" s="526"/>
      <c r="L81" s="526"/>
      <c r="M81" s="526"/>
      <c r="N81" s="526"/>
      <c r="O81" s="526"/>
      <c r="P81" s="526"/>
      <c r="Q81" s="4"/>
      <c r="R81" s="4"/>
      <c r="S81" s="4"/>
      <c r="T81" s="4"/>
      <c r="U81" s="4"/>
    </row>
    <row r="82" spans="1:21" ht="15" hidden="1" customHeight="1" x14ac:dyDescent="0.35">
      <c r="A82" s="526"/>
      <c r="B82" s="526"/>
      <c r="C82" s="526"/>
      <c r="D82" s="526"/>
      <c r="E82" s="526"/>
      <c r="F82" s="526"/>
      <c r="G82" s="526"/>
      <c r="H82" s="526"/>
      <c r="I82" s="526"/>
      <c r="J82" s="526"/>
      <c r="K82" s="526"/>
      <c r="L82" s="526"/>
      <c r="M82" s="526"/>
      <c r="N82" s="526"/>
      <c r="O82" s="526"/>
      <c r="P82" s="526"/>
      <c r="Q82" s="4"/>
      <c r="R82" s="4"/>
      <c r="S82" s="4"/>
      <c r="T82" s="4"/>
      <c r="U82" s="4"/>
    </row>
    <row r="83" spans="1:21" ht="15" hidden="1" customHeight="1" x14ac:dyDescent="0.35">
      <c r="A83" s="526"/>
      <c r="B83" s="526"/>
      <c r="C83" s="526"/>
      <c r="D83" s="526"/>
      <c r="E83" s="526"/>
      <c r="F83" s="526"/>
      <c r="G83" s="526"/>
      <c r="H83" s="526"/>
      <c r="I83" s="526"/>
      <c r="J83" s="526"/>
      <c r="K83" s="526"/>
      <c r="L83" s="526"/>
      <c r="M83" s="526"/>
      <c r="N83" s="526"/>
      <c r="O83" s="526"/>
      <c r="P83" s="526"/>
      <c r="Q83" s="4"/>
      <c r="R83" s="4"/>
      <c r="S83" s="4"/>
      <c r="T83" s="4"/>
      <c r="U83" s="4"/>
    </row>
    <row r="84" spans="1:21" ht="15" hidden="1" customHeight="1" x14ac:dyDescent="0.35">
      <c r="A84" s="526"/>
      <c r="B84" s="526"/>
      <c r="C84" s="526"/>
      <c r="D84" s="526"/>
      <c r="E84" s="526"/>
      <c r="F84" s="526"/>
      <c r="G84" s="526"/>
      <c r="H84" s="526"/>
      <c r="I84" s="526"/>
      <c r="J84" s="526"/>
      <c r="K84" s="526"/>
      <c r="L84" s="526"/>
      <c r="M84" s="526"/>
      <c r="N84" s="526"/>
      <c r="O84" s="526"/>
      <c r="P84" s="526"/>
      <c r="Q84" s="4"/>
      <c r="R84" s="4"/>
      <c r="S84" s="4"/>
      <c r="T84" s="4"/>
      <c r="U84" s="4"/>
    </row>
    <row r="85" spans="1:21" ht="15" hidden="1" customHeight="1" x14ac:dyDescent="0.35">
      <c r="A85" s="526"/>
      <c r="B85" s="526"/>
      <c r="C85" s="526"/>
      <c r="D85" s="526"/>
      <c r="E85" s="526"/>
      <c r="F85" s="526"/>
      <c r="G85" s="526"/>
      <c r="H85" s="526"/>
      <c r="I85" s="526"/>
      <c r="J85" s="526"/>
      <c r="K85" s="526"/>
      <c r="L85" s="526"/>
      <c r="M85" s="526"/>
      <c r="N85" s="526"/>
      <c r="O85" s="526"/>
      <c r="P85" s="526"/>
      <c r="Q85" s="4"/>
      <c r="R85" s="4"/>
      <c r="S85" s="4"/>
      <c r="T85" s="4"/>
      <c r="U85" s="4"/>
    </row>
    <row r="86" spans="1:21" ht="15" hidden="1" customHeight="1" x14ac:dyDescent="0.35">
      <c r="A86" s="526"/>
      <c r="B86" s="526"/>
      <c r="C86" s="526"/>
      <c r="D86" s="526"/>
      <c r="E86" s="526"/>
      <c r="F86" s="526"/>
      <c r="G86" s="526"/>
      <c r="H86" s="526"/>
      <c r="I86" s="526"/>
      <c r="J86" s="526"/>
      <c r="K86" s="526"/>
      <c r="L86" s="526"/>
      <c r="M86" s="526"/>
      <c r="N86" s="526"/>
      <c r="O86" s="526"/>
      <c r="P86" s="526"/>
      <c r="Q86" s="4"/>
      <c r="R86" s="4"/>
      <c r="S86" s="4"/>
      <c r="T86" s="4"/>
      <c r="U86" s="4"/>
    </row>
    <row r="87" spans="1:21" ht="15" hidden="1" customHeight="1" x14ac:dyDescent="0.35">
      <c r="A87" s="526"/>
      <c r="B87" s="526"/>
      <c r="C87" s="526"/>
      <c r="D87" s="526"/>
      <c r="E87" s="526"/>
      <c r="F87" s="526"/>
      <c r="G87" s="526"/>
      <c r="H87" s="526"/>
      <c r="I87" s="526"/>
      <c r="J87" s="526"/>
      <c r="K87" s="526"/>
      <c r="L87" s="526"/>
      <c r="M87" s="526"/>
      <c r="N87" s="526"/>
      <c r="O87" s="526"/>
      <c r="P87" s="526"/>
      <c r="Q87" s="4"/>
      <c r="R87" s="4"/>
      <c r="S87" s="4"/>
      <c r="T87" s="4"/>
      <c r="U87" s="4"/>
    </row>
    <row r="88" spans="1:21" ht="15" hidden="1" customHeight="1" x14ac:dyDescent="0.35">
      <c r="A88" s="526"/>
      <c r="B88" s="526"/>
      <c r="C88" s="526"/>
      <c r="D88" s="526"/>
      <c r="E88" s="526"/>
      <c r="F88" s="526"/>
      <c r="G88" s="526"/>
      <c r="H88" s="526"/>
      <c r="I88" s="526"/>
      <c r="J88" s="526"/>
      <c r="K88" s="526"/>
      <c r="L88" s="526"/>
      <c r="M88" s="526"/>
      <c r="N88" s="526"/>
      <c r="O88" s="526"/>
      <c r="P88" s="526"/>
      <c r="Q88" s="4"/>
      <c r="R88" s="4"/>
      <c r="S88" s="4"/>
      <c r="T88" s="4"/>
      <c r="U88" s="4"/>
    </row>
    <row r="89" spans="1:21" ht="15" hidden="1" customHeight="1" x14ac:dyDescent="0.35">
      <c r="A89" s="526"/>
      <c r="B89" s="526"/>
      <c r="C89" s="526"/>
      <c r="D89" s="526"/>
      <c r="E89" s="526"/>
      <c r="F89" s="526"/>
      <c r="G89" s="526"/>
      <c r="H89" s="526"/>
      <c r="I89" s="526"/>
      <c r="J89" s="526"/>
      <c r="K89" s="526"/>
      <c r="L89" s="526"/>
      <c r="M89" s="526"/>
      <c r="N89" s="526"/>
      <c r="O89" s="526"/>
      <c r="P89" s="526"/>
      <c r="Q89" s="4"/>
      <c r="R89" s="4"/>
      <c r="S89" s="4"/>
      <c r="T89" s="4"/>
      <c r="U89" s="4"/>
    </row>
    <row r="90" spans="1:21" ht="15" hidden="1" customHeight="1" x14ac:dyDescent="0.35">
      <c r="A90" s="526"/>
      <c r="B90" s="526"/>
      <c r="C90" s="526"/>
      <c r="D90" s="526"/>
      <c r="E90" s="526"/>
      <c r="F90" s="526"/>
      <c r="G90" s="526"/>
      <c r="H90" s="526"/>
      <c r="I90" s="526"/>
      <c r="J90" s="526"/>
      <c r="K90" s="526"/>
      <c r="L90" s="526"/>
      <c r="M90" s="526"/>
      <c r="N90" s="526"/>
      <c r="O90" s="526"/>
      <c r="P90" s="526"/>
      <c r="Q90" s="4"/>
      <c r="R90" s="4"/>
      <c r="S90" s="4"/>
      <c r="T90" s="4"/>
      <c r="U90" s="4"/>
    </row>
    <row r="91" spans="1:21" ht="15" hidden="1" customHeight="1" x14ac:dyDescent="0.35">
      <c r="A91" s="526"/>
      <c r="B91" s="526"/>
      <c r="C91" s="526"/>
      <c r="D91" s="526"/>
      <c r="E91" s="526"/>
      <c r="F91" s="526"/>
      <c r="G91" s="526"/>
      <c r="H91" s="526"/>
      <c r="I91" s="526"/>
      <c r="J91" s="526"/>
      <c r="K91" s="526"/>
      <c r="L91" s="526"/>
      <c r="M91" s="526"/>
      <c r="N91" s="526"/>
      <c r="O91" s="526"/>
      <c r="P91" s="526"/>
      <c r="Q91" s="4"/>
      <c r="R91" s="4"/>
      <c r="S91" s="4"/>
      <c r="T91" s="4"/>
      <c r="U91" s="4"/>
    </row>
    <row r="92" spans="1:21" ht="15" hidden="1" customHeight="1" x14ac:dyDescent="0.35">
      <c r="A92" s="526"/>
      <c r="B92" s="526"/>
      <c r="C92" s="526"/>
      <c r="D92" s="526"/>
      <c r="E92" s="526"/>
      <c r="F92" s="526"/>
      <c r="G92" s="526"/>
      <c r="H92" s="526"/>
      <c r="I92" s="526"/>
      <c r="J92" s="526"/>
      <c r="K92" s="526"/>
      <c r="L92" s="526"/>
      <c r="M92" s="526"/>
      <c r="N92" s="526"/>
      <c r="O92" s="526"/>
      <c r="P92" s="526"/>
      <c r="Q92" s="4"/>
      <c r="R92" s="4"/>
      <c r="S92" s="4"/>
      <c r="T92" s="4"/>
      <c r="U92" s="4"/>
    </row>
    <row r="93" spans="1:21" ht="15" hidden="1" customHeight="1" x14ac:dyDescent="0.35">
      <c r="A93" s="526"/>
      <c r="B93" s="526"/>
      <c r="C93" s="526"/>
      <c r="D93" s="526"/>
      <c r="E93" s="526"/>
      <c r="F93" s="526"/>
      <c r="G93" s="526"/>
      <c r="H93" s="526"/>
      <c r="I93" s="526"/>
      <c r="J93" s="526"/>
      <c r="K93" s="526"/>
      <c r="L93" s="526"/>
      <c r="M93" s="526"/>
      <c r="N93" s="526"/>
      <c r="O93" s="526"/>
      <c r="P93" s="526"/>
      <c r="Q93" s="4"/>
      <c r="R93" s="4"/>
      <c r="S93" s="4"/>
      <c r="T93" s="4"/>
      <c r="U93" s="4"/>
    </row>
    <row r="94" spans="1:21" ht="15" hidden="1" customHeight="1" x14ac:dyDescent="0.35">
      <c r="A94" s="526"/>
      <c r="B94" s="526"/>
      <c r="C94" s="526"/>
      <c r="D94" s="526"/>
      <c r="E94" s="526"/>
      <c r="F94" s="526"/>
      <c r="G94" s="526"/>
      <c r="H94" s="526"/>
      <c r="I94" s="526"/>
      <c r="J94" s="526"/>
      <c r="K94" s="526"/>
      <c r="L94" s="526"/>
      <c r="M94" s="526"/>
      <c r="N94" s="526"/>
      <c r="O94" s="526"/>
      <c r="P94" s="526"/>
      <c r="Q94" s="4"/>
      <c r="R94" s="4"/>
      <c r="S94" s="4"/>
      <c r="T94" s="4"/>
      <c r="U94" s="4"/>
    </row>
    <row r="95" spans="1:21" ht="15" hidden="1" customHeight="1" x14ac:dyDescent="0.35">
      <c r="A95" s="526"/>
      <c r="B95" s="526"/>
      <c r="C95" s="526"/>
      <c r="D95" s="526"/>
      <c r="E95" s="526"/>
      <c r="F95" s="526"/>
      <c r="G95" s="526"/>
      <c r="H95" s="526"/>
      <c r="I95" s="526"/>
      <c r="J95" s="526"/>
      <c r="K95" s="526"/>
      <c r="L95" s="526"/>
      <c r="M95" s="526"/>
      <c r="N95" s="526"/>
      <c r="O95" s="526"/>
      <c r="P95" s="526"/>
      <c r="Q95" s="4"/>
      <c r="R95" s="4"/>
      <c r="S95" s="4"/>
      <c r="T95" s="4"/>
      <c r="U95" s="4"/>
    </row>
    <row r="96" spans="1:21" ht="15" hidden="1" customHeight="1" x14ac:dyDescent="0.35">
      <c r="A96" s="526"/>
      <c r="B96" s="526"/>
      <c r="C96" s="526"/>
      <c r="D96" s="526"/>
      <c r="E96" s="526"/>
      <c r="F96" s="526"/>
      <c r="G96" s="526"/>
      <c r="H96" s="526"/>
      <c r="I96" s="526"/>
      <c r="J96" s="526"/>
      <c r="K96" s="526"/>
      <c r="L96" s="526"/>
      <c r="M96" s="526"/>
      <c r="N96" s="526"/>
      <c r="O96" s="526"/>
      <c r="P96" s="526"/>
      <c r="Q96" s="4"/>
      <c r="R96" s="4"/>
      <c r="S96" s="4"/>
      <c r="T96" s="4"/>
      <c r="U96" s="4"/>
    </row>
    <row r="97" spans="1:21" ht="15" hidden="1" customHeight="1" x14ac:dyDescent="0.35">
      <c r="A97" s="526"/>
      <c r="B97" s="526"/>
      <c r="C97" s="526"/>
      <c r="D97" s="526"/>
      <c r="E97" s="526"/>
      <c r="F97" s="526"/>
      <c r="G97" s="526"/>
      <c r="H97" s="526"/>
      <c r="I97" s="526"/>
      <c r="J97" s="526"/>
      <c r="K97" s="526"/>
      <c r="L97" s="526"/>
      <c r="M97" s="526"/>
      <c r="N97" s="526"/>
      <c r="O97" s="526"/>
      <c r="P97" s="526"/>
      <c r="Q97" s="4"/>
      <c r="R97" s="4"/>
      <c r="S97" s="4"/>
      <c r="T97" s="4"/>
      <c r="U97" s="4"/>
    </row>
    <row r="98" spans="1:21" ht="15" hidden="1" customHeight="1" x14ac:dyDescent="0.35">
      <c r="A98" s="526"/>
      <c r="B98" s="526"/>
      <c r="C98" s="526"/>
      <c r="D98" s="526"/>
      <c r="E98" s="526"/>
      <c r="F98" s="526"/>
      <c r="G98" s="526"/>
      <c r="H98" s="526"/>
      <c r="I98" s="526"/>
      <c r="J98" s="526"/>
      <c r="K98" s="526"/>
      <c r="L98" s="526"/>
      <c r="M98" s="526"/>
      <c r="N98" s="526"/>
      <c r="O98" s="526"/>
      <c r="P98" s="526"/>
      <c r="Q98" s="4"/>
      <c r="R98" s="4"/>
      <c r="S98" s="4"/>
      <c r="T98" s="4"/>
      <c r="U98" s="4"/>
    </row>
    <row r="99" spans="1:21" ht="15" hidden="1" customHeight="1" x14ac:dyDescent="0.35">
      <c r="A99" s="526"/>
      <c r="B99" s="526"/>
      <c r="C99" s="526"/>
      <c r="D99" s="526"/>
      <c r="E99" s="526"/>
      <c r="F99" s="526"/>
      <c r="G99" s="526"/>
      <c r="H99" s="526"/>
      <c r="I99" s="526"/>
      <c r="J99" s="526"/>
      <c r="K99" s="526"/>
      <c r="L99" s="526"/>
      <c r="M99" s="526"/>
      <c r="N99" s="526"/>
      <c r="O99" s="526"/>
      <c r="P99" s="526"/>
      <c r="Q99" s="4"/>
      <c r="R99" s="4"/>
      <c r="S99" s="4"/>
      <c r="T99" s="4"/>
      <c r="U99" s="4"/>
    </row>
    <row r="100" spans="1:21" ht="15" hidden="1" customHeight="1" x14ac:dyDescent="0.35">
      <c r="A100" s="526"/>
      <c r="B100" s="526"/>
      <c r="C100" s="526"/>
      <c r="D100" s="526"/>
      <c r="E100" s="526"/>
      <c r="F100" s="526"/>
      <c r="G100" s="526"/>
      <c r="H100" s="526"/>
      <c r="I100" s="526"/>
      <c r="J100" s="526"/>
      <c r="K100" s="526"/>
      <c r="L100" s="526"/>
      <c r="M100" s="526"/>
      <c r="N100" s="526"/>
      <c r="O100" s="526"/>
      <c r="P100" s="526"/>
      <c r="Q100" s="4"/>
      <c r="R100" s="4"/>
      <c r="S100" s="4"/>
      <c r="T100" s="4"/>
      <c r="U100" s="4"/>
    </row>
    <row r="101" spans="1:21" ht="15" hidden="1" customHeight="1" x14ac:dyDescent="0.35">
      <c r="A101" s="526"/>
      <c r="B101" s="526"/>
      <c r="C101" s="526"/>
      <c r="D101" s="526"/>
      <c r="E101" s="526"/>
      <c r="F101" s="526"/>
      <c r="G101" s="526"/>
      <c r="H101" s="526"/>
      <c r="I101" s="526"/>
      <c r="J101" s="526"/>
      <c r="K101" s="526"/>
      <c r="L101" s="526"/>
      <c r="M101" s="526"/>
      <c r="N101" s="526"/>
      <c r="O101" s="526"/>
      <c r="P101" s="526"/>
      <c r="Q101" s="4"/>
      <c r="R101" s="4"/>
      <c r="S101" s="4"/>
      <c r="T101" s="4"/>
      <c r="U101" s="4"/>
    </row>
    <row r="102" spans="1:21" ht="15" hidden="1" customHeight="1" x14ac:dyDescent="0.35">
      <c r="A102" s="526"/>
      <c r="B102" s="526"/>
      <c r="C102" s="526"/>
      <c r="D102" s="526"/>
      <c r="E102" s="526"/>
      <c r="F102" s="526"/>
      <c r="G102" s="526"/>
      <c r="H102" s="526"/>
      <c r="I102" s="526"/>
      <c r="J102" s="526"/>
      <c r="K102" s="526"/>
      <c r="L102" s="526"/>
      <c r="M102" s="526"/>
      <c r="N102" s="526"/>
      <c r="O102" s="526"/>
      <c r="P102" s="526"/>
      <c r="Q102" s="4"/>
      <c r="R102" s="4"/>
      <c r="S102" s="4"/>
      <c r="T102" s="4"/>
      <c r="U102" s="4"/>
    </row>
    <row r="103" spans="1:21" ht="15" hidden="1" customHeight="1" x14ac:dyDescent="0.35">
      <c r="A103" s="526"/>
      <c r="B103" s="526"/>
      <c r="C103" s="526"/>
      <c r="D103" s="526"/>
      <c r="E103" s="526"/>
      <c r="F103" s="526"/>
      <c r="G103" s="526"/>
      <c r="H103" s="526"/>
      <c r="I103" s="526"/>
      <c r="J103" s="526"/>
      <c r="K103" s="526"/>
      <c r="L103" s="526"/>
      <c r="M103" s="526"/>
      <c r="N103" s="526"/>
      <c r="O103" s="526"/>
      <c r="P103" s="526"/>
      <c r="Q103" s="4"/>
      <c r="R103" s="4"/>
      <c r="S103" s="4"/>
      <c r="T103" s="4"/>
      <c r="U103" s="4"/>
    </row>
    <row r="104" spans="1:21" ht="15" hidden="1" customHeight="1" x14ac:dyDescent="0.35">
      <c r="A104" s="526"/>
      <c r="B104" s="526"/>
      <c r="C104" s="526"/>
      <c r="D104" s="526"/>
      <c r="E104" s="526"/>
      <c r="F104" s="526"/>
      <c r="G104" s="526"/>
      <c r="H104" s="526"/>
      <c r="I104" s="526"/>
      <c r="J104" s="526"/>
      <c r="K104" s="526"/>
      <c r="L104" s="526"/>
      <c r="M104" s="526"/>
      <c r="N104" s="526"/>
      <c r="O104" s="526"/>
      <c r="P104" s="526"/>
      <c r="Q104" s="4"/>
      <c r="R104" s="4"/>
      <c r="S104" s="4"/>
      <c r="T104" s="4"/>
      <c r="U104" s="4"/>
    </row>
    <row r="105" spans="1:21" ht="15" hidden="1" customHeight="1" x14ac:dyDescent="0.35">
      <c r="A105" s="526"/>
      <c r="B105" s="526"/>
      <c r="C105" s="526"/>
      <c r="D105" s="526"/>
      <c r="E105" s="526"/>
      <c r="F105" s="526"/>
      <c r="G105" s="526"/>
      <c r="H105" s="526"/>
      <c r="I105" s="526"/>
      <c r="J105" s="526"/>
      <c r="K105" s="526"/>
      <c r="L105" s="526"/>
      <c r="M105" s="526"/>
      <c r="N105" s="526"/>
      <c r="O105" s="526"/>
      <c r="P105" s="526"/>
      <c r="Q105" s="4"/>
      <c r="R105" s="4"/>
      <c r="S105" s="4"/>
      <c r="T105" s="4"/>
      <c r="U105" s="4"/>
    </row>
    <row r="106" spans="1:21" ht="15" hidden="1" customHeight="1" x14ac:dyDescent="0.35">
      <c r="A106" s="526"/>
      <c r="B106" s="526"/>
      <c r="C106" s="526"/>
      <c r="D106" s="526"/>
      <c r="E106" s="526"/>
      <c r="F106" s="526"/>
      <c r="G106" s="526"/>
      <c r="H106" s="526"/>
      <c r="I106" s="526"/>
      <c r="J106" s="526"/>
      <c r="K106" s="526"/>
      <c r="L106" s="526"/>
      <c r="M106" s="526"/>
      <c r="N106" s="526"/>
      <c r="O106" s="526"/>
      <c r="P106" s="526"/>
      <c r="Q106" s="4"/>
      <c r="R106" s="4"/>
      <c r="S106" s="4"/>
      <c r="T106" s="4"/>
      <c r="U106" s="4"/>
    </row>
    <row r="107" spans="1:21" ht="15" hidden="1" customHeight="1" x14ac:dyDescent="0.35">
      <c r="A107" s="526"/>
      <c r="B107" s="526"/>
      <c r="C107" s="526"/>
      <c r="D107" s="526"/>
      <c r="E107" s="526"/>
      <c r="F107" s="526"/>
      <c r="G107" s="526"/>
      <c r="H107" s="526"/>
      <c r="I107" s="526"/>
      <c r="J107" s="526"/>
      <c r="K107" s="526"/>
      <c r="L107" s="526"/>
      <c r="M107" s="526"/>
      <c r="N107" s="526"/>
      <c r="O107" s="526"/>
      <c r="P107" s="526"/>
      <c r="Q107" s="4"/>
      <c r="R107" s="4"/>
      <c r="S107" s="4"/>
      <c r="T107" s="4"/>
      <c r="U107" s="4"/>
    </row>
    <row r="108" spans="1:21" ht="15" hidden="1" customHeight="1" x14ac:dyDescent="0.35">
      <c r="A108" s="526"/>
      <c r="B108" s="526"/>
      <c r="C108" s="526"/>
      <c r="D108" s="526"/>
      <c r="E108" s="526"/>
      <c r="F108" s="526"/>
      <c r="G108" s="526"/>
      <c r="H108" s="526"/>
      <c r="I108" s="526"/>
      <c r="J108" s="526"/>
      <c r="K108" s="526"/>
      <c r="L108" s="526"/>
      <c r="M108" s="526"/>
      <c r="N108" s="526"/>
      <c r="O108" s="526"/>
      <c r="P108" s="526"/>
      <c r="Q108" s="4"/>
      <c r="R108" s="4"/>
      <c r="S108" s="4"/>
      <c r="T108" s="4"/>
      <c r="U108" s="4"/>
    </row>
    <row r="109" spans="1:21" ht="15" hidden="1" customHeight="1" x14ac:dyDescent="0.35">
      <c r="A109" s="526"/>
      <c r="B109" s="526"/>
      <c r="C109" s="526"/>
      <c r="D109" s="526"/>
      <c r="E109" s="526"/>
      <c r="F109" s="526"/>
      <c r="G109" s="526"/>
      <c r="H109" s="526"/>
      <c r="I109" s="526"/>
      <c r="J109" s="526"/>
      <c r="K109" s="526"/>
      <c r="L109" s="526"/>
      <c r="M109" s="526"/>
      <c r="N109" s="526"/>
      <c r="O109" s="526"/>
      <c r="P109" s="526"/>
      <c r="Q109" s="4"/>
      <c r="R109" s="4"/>
      <c r="S109" s="4"/>
      <c r="T109" s="4"/>
      <c r="U109" s="4"/>
    </row>
    <row r="110" spans="1:21" ht="15" hidden="1" customHeight="1" x14ac:dyDescent="0.35">
      <c r="A110" s="526"/>
      <c r="B110" s="526"/>
      <c r="C110" s="526"/>
      <c r="D110" s="526"/>
      <c r="E110" s="526"/>
      <c r="F110" s="526"/>
      <c r="G110" s="526"/>
      <c r="H110" s="526"/>
      <c r="I110" s="526"/>
      <c r="J110" s="526"/>
      <c r="K110" s="526"/>
      <c r="L110" s="526"/>
      <c r="M110" s="526"/>
      <c r="N110" s="526"/>
      <c r="O110" s="526"/>
      <c r="P110" s="526"/>
      <c r="Q110" s="4"/>
      <c r="R110" s="4"/>
      <c r="S110" s="4"/>
      <c r="T110" s="4"/>
      <c r="U110" s="4"/>
    </row>
    <row r="111" spans="1:21" ht="15" hidden="1" customHeight="1" x14ac:dyDescent="0.35">
      <c r="A111" s="526"/>
      <c r="B111" s="526"/>
      <c r="C111" s="526"/>
      <c r="D111" s="526"/>
      <c r="E111" s="526"/>
      <c r="F111" s="526"/>
      <c r="G111" s="526"/>
      <c r="H111" s="526"/>
      <c r="I111" s="526"/>
      <c r="J111" s="526"/>
      <c r="K111" s="526"/>
      <c r="L111" s="526"/>
      <c r="M111" s="526"/>
      <c r="N111" s="526"/>
      <c r="O111" s="526"/>
      <c r="P111" s="526"/>
      <c r="Q111" s="4"/>
      <c r="R111" s="4"/>
      <c r="S111" s="4"/>
      <c r="T111" s="4"/>
      <c r="U111" s="4"/>
    </row>
    <row r="112" spans="1:21" ht="15" hidden="1" customHeight="1" x14ac:dyDescent="0.35">
      <c r="A112" s="526"/>
      <c r="B112" s="526"/>
      <c r="C112" s="526"/>
      <c r="D112" s="526"/>
      <c r="E112" s="526"/>
      <c r="F112" s="526"/>
      <c r="G112" s="526"/>
      <c r="H112" s="526"/>
      <c r="I112" s="526"/>
      <c r="J112" s="526"/>
      <c r="K112" s="526"/>
      <c r="L112" s="526"/>
      <c r="M112" s="526"/>
      <c r="N112" s="526"/>
      <c r="O112" s="526"/>
      <c r="P112" s="526"/>
      <c r="Q112" s="4"/>
      <c r="R112" s="4"/>
      <c r="S112" s="4"/>
      <c r="T112" s="4"/>
      <c r="U112" s="4"/>
    </row>
    <row r="113" spans="1:21" ht="15" hidden="1" customHeight="1" x14ac:dyDescent="0.35">
      <c r="A113" s="526"/>
      <c r="B113" s="526"/>
      <c r="C113" s="526"/>
      <c r="D113" s="526"/>
      <c r="E113" s="526"/>
      <c r="F113" s="526"/>
      <c r="G113" s="526"/>
      <c r="H113" s="526"/>
      <c r="I113" s="526"/>
      <c r="J113" s="526"/>
      <c r="K113" s="526"/>
      <c r="L113" s="526"/>
      <c r="M113" s="526"/>
      <c r="N113" s="526"/>
      <c r="O113" s="526"/>
      <c r="P113" s="526"/>
      <c r="Q113" s="4"/>
      <c r="R113" s="4"/>
      <c r="S113" s="4"/>
      <c r="T113" s="4"/>
      <c r="U113" s="4"/>
    </row>
    <row r="114" spans="1:21" ht="15" hidden="1" customHeight="1" x14ac:dyDescent="0.35">
      <c r="A114" s="526"/>
      <c r="B114" s="526"/>
      <c r="C114" s="526"/>
      <c r="D114" s="526"/>
      <c r="E114" s="526"/>
      <c r="F114" s="526"/>
      <c r="G114" s="526"/>
      <c r="H114" s="526"/>
      <c r="I114" s="526"/>
      <c r="J114" s="526"/>
      <c r="K114" s="526"/>
      <c r="L114" s="526"/>
      <c r="M114" s="526"/>
      <c r="N114" s="526"/>
      <c r="O114" s="526"/>
      <c r="P114" s="526"/>
      <c r="Q114" s="4"/>
      <c r="R114" s="4"/>
      <c r="S114" s="4"/>
      <c r="T114" s="4"/>
      <c r="U114" s="4"/>
    </row>
    <row r="115" spans="1:21" ht="15" hidden="1" customHeight="1" x14ac:dyDescent="0.35">
      <c r="A115" s="526"/>
      <c r="B115" s="526"/>
      <c r="C115" s="526"/>
      <c r="D115" s="526"/>
      <c r="E115" s="526"/>
      <c r="F115" s="526"/>
      <c r="G115" s="526"/>
      <c r="H115" s="526"/>
      <c r="I115" s="526"/>
      <c r="J115" s="526"/>
      <c r="K115" s="526"/>
      <c r="L115" s="526"/>
      <c r="M115" s="526"/>
      <c r="N115" s="526"/>
      <c r="O115" s="526"/>
      <c r="P115" s="526"/>
      <c r="Q115" s="4"/>
      <c r="R115" s="4"/>
      <c r="S115" s="4"/>
      <c r="T115" s="4"/>
      <c r="U115" s="4"/>
    </row>
    <row r="116" spans="1:21" ht="15" hidden="1" customHeight="1" x14ac:dyDescent="0.35">
      <c r="A116" s="526"/>
      <c r="B116" s="526"/>
      <c r="C116" s="526"/>
      <c r="D116" s="526"/>
      <c r="E116" s="526"/>
      <c r="F116" s="526"/>
      <c r="G116" s="526"/>
      <c r="H116" s="526"/>
      <c r="I116" s="526"/>
      <c r="J116" s="526"/>
      <c r="K116" s="526"/>
      <c r="L116" s="526"/>
      <c r="M116" s="526"/>
      <c r="N116" s="526"/>
      <c r="O116" s="526"/>
      <c r="P116" s="526"/>
      <c r="Q116" s="4"/>
      <c r="R116" s="4"/>
      <c r="S116" s="4"/>
      <c r="T116" s="4"/>
      <c r="U116" s="4"/>
    </row>
    <row r="117" spans="1:21" ht="15" hidden="1" customHeight="1" x14ac:dyDescent="0.35">
      <c r="A117" s="526"/>
      <c r="B117" s="526"/>
      <c r="C117" s="526"/>
      <c r="D117" s="526"/>
      <c r="E117" s="526"/>
      <c r="F117" s="526"/>
      <c r="G117" s="526"/>
      <c r="H117" s="526"/>
      <c r="I117" s="526"/>
      <c r="J117" s="526"/>
      <c r="K117" s="526"/>
      <c r="L117" s="526"/>
      <c r="M117" s="526"/>
      <c r="N117" s="526"/>
      <c r="O117" s="526"/>
      <c r="P117" s="526"/>
      <c r="Q117" s="4"/>
      <c r="R117" s="4"/>
      <c r="S117" s="4"/>
      <c r="T117" s="4"/>
      <c r="U117" s="4"/>
    </row>
    <row r="118" spans="1:21" ht="15" hidden="1" customHeight="1" x14ac:dyDescent="0.35">
      <c r="A118" s="526"/>
      <c r="B118" s="526"/>
      <c r="C118" s="526"/>
      <c r="D118" s="526"/>
      <c r="E118" s="526"/>
      <c r="F118" s="526"/>
      <c r="G118" s="526"/>
      <c r="H118" s="526"/>
      <c r="I118" s="526"/>
      <c r="J118" s="526"/>
      <c r="K118" s="526"/>
      <c r="L118" s="526"/>
      <c r="M118" s="526"/>
      <c r="N118" s="526"/>
      <c r="O118" s="526"/>
      <c r="P118" s="526"/>
      <c r="Q118" s="4"/>
      <c r="R118" s="4"/>
      <c r="S118" s="4"/>
      <c r="T118" s="4"/>
      <c r="U118" s="4"/>
    </row>
    <row r="119" spans="1:21" ht="15" hidden="1" customHeight="1" x14ac:dyDescent="0.35">
      <c r="A119" s="526"/>
      <c r="B119" s="526"/>
      <c r="C119" s="526"/>
      <c r="D119" s="526"/>
      <c r="E119" s="526"/>
      <c r="F119" s="526"/>
      <c r="G119" s="526"/>
      <c r="H119" s="526"/>
      <c r="I119" s="526"/>
      <c r="J119" s="526"/>
      <c r="K119" s="526"/>
      <c r="L119" s="526"/>
      <c r="M119" s="526"/>
      <c r="N119" s="526"/>
      <c r="O119" s="526"/>
      <c r="P119" s="526"/>
      <c r="Q119" s="4"/>
      <c r="R119" s="4"/>
      <c r="S119" s="4"/>
      <c r="T119" s="4"/>
      <c r="U119" s="4"/>
    </row>
    <row r="120" spans="1:21" ht="15" hidden="1" customHeight="1" x14ac:dyDescent="0.35">
      <c r="A120" s="526"/>
      <c r="B120" s="526"/>
      <c r="C120" s="526"/>
      <c r="D120" s="526"/>
      <c r="E120" s="526"/>
      <c r="F120" s="526"/>
      <c r="G120" s="526"/>
      <c r="H120" s="526"/>
      <c r="I120" s="526"/>
      <c r="J120" s="526"/>
      <c r="K120" s="526"/>
      <c r="L120" s="526"/>
      <c r="M120" s="526"/>
      <c r="N120" s="526"/>
      <c r="O120" s="526"/>
      <c r="P120" s="526"/>
      <c r="Q120" s="4"/>
      <c r="R120" s="4"/>
      <c r="S120" s="4"/>
      <c r="T120" s="4"/>
      <c r="U120" s="4"/>
    </row>
    <row r="121" spans="1:21" ht="15" hidden="1" customHeight="1" x14ac:dyDescent="0.35">
      <c r="A121" s="526"/>
      <c r="B121" s="526"/>
      <c r="C121" s="526"/>
      <c r="D121" s="526"/>
      <c r="E121" s="526"/>
      <c r="F121" s="526"/>
      <c r="G121" s="526"/>
      <c r="H121" s="526"/>
      <c r="I121" s="526"/>
      <c r="J121" s="526"/>
      <c r="K121" s="526"/>
      <c r="L121" s="526"/>
      <c r="M121" s="526"/>
      <c r="N121" s="526"/>
      <c r="O121" s="526"/>
      <c r="P121" s="526"/>
      <c r="Q121" s="4"/>
      <c r="R121" s="4"/>
      <c r="S121" s="4"/>
      <c r="T121" s="4"/>
      <c r="U121" s="4"/>
    </row>
    <row r="122" spans="1:21" ht="15" hidden="1" customHeight="1" x14ac:dyDescent="0.35">
      <c r="A122" s="526"/>
      <c r="B122" s="526"/>
      <c r="C122" s="526"/>
      <c r="D122" s="526"/>
      <c r="E122" s="526"/>
      <c r="F122" s="526"/>
      <c r="G122" s="526"/>
      <c r="H122" s="526"/>
      <c r="I122" s="526"/>
      <c r="J122" s="526"/>
      <c r="K122" s="526"/>
      <c r="L122" s="526"/>
      <c r="M122" s="526"/>
      <c r="N122" s="526"/>
      <c r="O122" s="526"/>
      <c r="P122" s="526"/>
      <c r="Q122" s="4"/>
      <c r="R122" s="4"/>
      <c r="S122" s="4"/>
      <c r="T122" s="4"/>
      <c r="U122" s="4"/>
    </row>
    <row r="123" spans="1:21" ht="15" hidden="1" customHeight="1" x14ac:dyDescent="0.35">
      <c r="A123" s="526"/>
      <c r="B123" s="526"/>
      <c r="C123" s="526"/>
      <c r="D123" s="526"/>
      <c r="E123" s="526"/>
      <c r="F123" s="526"/>
      <c r="G123" s="526"/>
      <c r="H123" s="526"/>
      <c r="I123" s="526"/>
      <c r="J123" s="526"/>
      <c r="K123" s="526"/>
      <c r="L123" s="526"/>
      <c r="M123" s="526"/>
      <c r="N123" s="526"/>
      <c r="O123" s="526"/>
      <c r="P123" s="526"/>
      <c r="Q123" s="4"/>
      <c r="R123" s="4"/>
      <c r="S123" s="4"/>
      <c r="T123" s="4"/>
      <c r="U123" s="4"/>
    </row>
    <row r="124" spans="1:21" ht="15" hidden="1" customHeight="1" x14ac:dyDescent="0.35">
      <c r="A124" s="526"/>
      <c r="B124" s="526"/>
      <c r="C124" s="526"/>
      <c r="D124" s="526"/>
      <c r="E124" s="526"/>
      <c r="F124" s="526"/>
      <c r="G124" s="526"/>
      <c r="H124" s="526"/>
      <c r="I124" s="526"/>
      <c r="J124" s="526"/>
      <c r="K124" s="526"/>
      <c r="L124" s="526"/>
      <c r="M124" s="526"/>
      <c r="N124" s="526"/>
      <c r="O124" s="526"/>
      <c r="P124" s="526"/>
      <c r="Q124" s="4"/>
      <c r="R124" s="4"/>
      <c r="S124" s="4"/>
      <c r="T124" s="4"/>
      <c r="U124" s="4"/>
    </row>
    <row r="125" spans="1:21" ht="15" hidden="1" customHeight="1" x14ac:dyDescent="0.35">
      <c r="A125" s="526"/>
      <c r="B125" s="526"/>
      <c r="C125" s="526"/>
      <c r="D125" s="526"/>
      <c r="E125" s="526"/>
      <c r="F125" s="526"/>
      <c r="G125" s="526"/>
      <c r="H125" s="526"/>
      <c r="I125" s="526"/>
      <c r="J125" s="526"/>
      <c r="K125" s="526"/>
      <c r="L125" s="526"/>
      <c r="M125" s="526"/>
      <c r="N125" s="526"/>
      <c r="O125" s="526"/>
      <c r="P125" s="526"/>
      <c r="Q125" s="4"/>
      <c r="R125" s="4"/>
      <c r="S125" s="4"/>
      <c r="T125" s="4"/>
      <c r="U125" s="4"/>
    </row>
    <row r="126" spans="1:21" ht="15" hidden="1" customHeight="1" x14ac:dyDescent="0.35">
      <c r="A126" s="526"/>
      <c r="B126" s="526"/>
      <c r="C126" s="526"/>
      <c r="D126" s="526"/>
      <c r="E126" s="526"/>
      <c r="F126" s="526"/>
      <c r="G126" s="526"/>
      <c r="H126" s="526"/>
      <c r="I126" s="526"/>
      <c r="J126" s="526"/>
      <c r="K126" s="526"/>
      <c r="L126" s="526"/>
      <c r="M126" s="526"/>
      <c r="N126" s="526"/>
      <c r="O126" s="526"/>
      <c r="P126" s="526"/>
      <c r="Q126" s="4"/>
      <c r="R126" s="4"/>
      <c r="S126" s="4"/>
      <c r="T126" s="4"/>
      <c r="U126" s="4"/>
    </row>
    <row r="127" spans="1:21" ht="15" hidden="1" customHeight="1" x14ac:dyDescent="0.35">
      <c r="A127" s="526"/>
      <c r="B127" s="526"/>
      <c r="C127" s="526"/>
      <c r="D127" s="526"/>
      <c r="E127" s="526"/>
      <c r="F127" s="526"/>
      <c r="G127" s="526"/>
      <c r="H127" s="526"/>
      <c r="I127" s="526"/>
      <c r="J127" s="526"/>
      <c r="K127" s="526"/>
      <c r="L127" s="526"/>
      <c r="M127" s="526"/>
      <c r="N127" s="526"/>
      <c r="O127" s="526"/>
      <c r="P127" s="526"/>
      <c r="Q127" s="4"/>
      <c r="R127" s="4"/>
      <c r="S127" s="4"/>
      <c r="T127" s="4"/>
      <c r="U127" s="4"/>
    </row>
    <row r="128" spans="1:21" ht="15" hidden="1" customHeight="1" x14ac:dyDescent="0.35">
      <c r="A128" s="526"/>
      <c r="B128" s="526"/>
      <c r="C128" s="526"/>
      <c r="D128" s="526"/>
      <c r="E128" s="526"/>
      <c r="F128" s="526"/>
      <c r="G128" s="526"/>
      <c r="H128" s="526"/>
      <c r="I128" s="526"/>
      <c r="J128" s="526"/>
      <c r="K128" s="526"/>
      <c r="L128" s="526"/>
      <c r="M128" s="526"/>
      <c r="N128" s="526"/>
      <c r="O128" s="526"/>
      <c r="P128" s="526"/>
      <c r="Q128" s="4"/>
      <c r="R128" s="4"/>
      <c r="S128" s="4"/>
      <c r="T128" s="4"/>
      <c r="U128" s="4"/>
    </row>
    <row r="129" spans="1:21" ht="15" hidden="1" customHeight="1" x14ac:dyDescent="0.35">
      <c r="A129" s="526"/>
      <c r="B129" s="526"/>
      <c r="C129" s="526"/>
      <c r="D129" s="526"/>
      <c r="E129" s="526"/>
      <c r="F129" s="526"/>
      <c r="G129" s="526"/>
      <c r="H129" s="526"/>
      <c r="I129" s="526"/>
      <c r="J129" s="526"/>
      <c r="K129" s="526"/>
      <c r="L129" s="526"/>
      <c r="M129" s="526"/>
      <c r="N129" s="526"/>
      <c r="O129" s="526"/>
      <c r="P129" s="526"/>
      <c r="Q129" s="4"/>
      <c r="R129" s="4"/>
      <c r="S129" s="4"/>
      <c r="T129" s="4"/>
      <c r="U129" s="4"/>
    </row>
    <row r="130" spans="1:21" ht="15" hidden="1" customHeight="1" x14ac:dyDescent="0.35">
      <c r="A130" s="526"/>
      <c r="B130" s="526"/>
      <c r="C130" s="526"/>
      <c r="D130" s="526"/>
      <c r="E130" s="526"/>
      <c r="F130" s="526"/>
      <c r="G130" s="526"/>
      <c r="H130" s="526"/>
      <c r="I130" s="526"/>
      <c r="J130" s="526"/>
      <c r="K130" s="526"/>
      <c r="L130" s="526"/>
      <c r="M130" s="526"/>
      <c r="N130" s="526"/>
      <c r="O130" s="526"/>
      <c r="P130" s="526"/>
      <c r="Q130" s="4"/>
      <c r="R130" s="4"/>
      <c r="S130" s="4"/>
      <c r="T130" s="4"/>
      <c r="U130" s="4"/>
    </row>
    <row r="131" spans="1:21" ht="15" hidden="1" customHeight="1" x14ac:dyDescent="0.35">
      <c r="A131" s="526"/>
      <c r="B131" s="526"/>
      <c r="C131" s="526"/>
      <c r="D131" s="526"/>
      <c r="E131" s="526"/>
      <c r="F131" s="526"/>
      <c r="G131" s="526"/>
      <c r="H131" s="526"/>
      <c r="I131" s="526"/>
      <c r="J131" s="526"/>
      <c r="K131" s="526"/>
      <c r="L131" s="526"/>
      <c r="M131" s="526"/>
      <c r="N131" s="526"/>
      <c r="O131" s="526"/>
      <c r="P131" s="526"/>
      <c r="Q131" s="4"/>
      <c r="R131" s="4"/>
      <c r="S131" s="4"/>
      <c r="T131" s="4"/>
      <c r="U131" s="4"/>
    </row>
    <row r="132" spans="1:21" ht="15" hidden="1" customHeight="1" x14ac:dyDescent="0.35">
      <c r="A132" s="526"/>
      <c r="B132" s="526"/>
      <c r="C132" s="526"/>
      <c r="D132" s="526"/>
      <c r="E132" s="526"/>
      <c r="F132" s="526"/>
      <c r="G132" s="526"/>
      <c r="H132" s="526"/>
      <c r="I132" s="526"/>
      <c r="J132" s="526"/>
      <c r="K132" s="526"/>
      <c r="L132" s="526"/>
      <c r="M132" s="526"/>
      <c r="N132" s="526"/>
      <c r="O132" s="526"/>
      <c r="P132" s="526"/>
      <c r="Q132" s="4"/>
      <c r="R132" s="4"/>
      <c r="S132" s="4"/>
      <c r="T132" s="4"/>
      <c r="U132" s="4"/>
    </row>
    <row r="133" spans="1:21" ht="15" hidden="1" customHeight="1" x14ac:dyDescent="0.35">
      <c r="A133" s="526"/>
      <c r="B133" s="526"/>
      <c r="C133" s="526"/>
      <c r="D133" s="526"/>
      <c r="E133" s="526"/>
      <c r="F133" s="526"/>
      <c r="G133" s="526"/>
      <c r="H133" s="526"/>
      <c r="I133" s="526"/>
      <c r="J133" s="526"/>
      <c r="K133" s="526"/>
      <c r="L133" s="526"/>
      <c r="M133" s="526"/>
      <c r="N133" s="526"/>
      <c r="O133" s="526"/>
      <c r="P133" s="526"/>
      <c r="Q133" s="4"/>
      <c r="R133" s="4"/>
      <c r="S133" s="4"/>
      <c r="T133" s="4"/>
      <c r="U133" s="4"/>
    </row>
    <row r="134" spans="1:21" ht="15" hidden="1" customHeight="1" x14ac:dyDescent="0.35">
      <c r="A134" s="526"/>
      <c r="B134" s="526"/>
      <c r="C134" s="526"/>
      <c r="D134" s="526"/>
      <c r="E134" s="526"/>
      <c r="F134" s="526"/>
      <c r="G134" s="526"/>
      <c r="H134" s="526"/>
      <c r="I134" s="526"/>
      <c r="J134" s="526"/>
      <c r="K134" s="526"/>
      <c r="L134" s="526"/>
      <c r="M134" s="526"/>
      <c r="N134" s="526"/>
      <c r="O134" s="526"/>
      <c r="P134" s="526"/>
      <c r="Q134" s="4"/>
      <c r="R134" s="4"/>
      <c r="S134" s="4"/>
      <c r="T134" s="4"/>
      <c r="U134" s="4"/>
    </row>
    <row r="135" spans="1:21" ht="15" hidden="1" customHeight="1" x14ac:dyDescent="0.35">
      <c r="A135" s="526"/>
      <c r="B135" s="526"/>
      <c r="C135" s="526"/>
      <c r="D135" s="526"/>
      <c r="E135" s="526"/>
      <c r="F135" s="526"/>
      <c r="G135" s="526"/>
      <c r="H135" s="526"/>
      <c r="I135" s="526"/>
      <c r="J135" s="526"/>
      <c r="K135" s="526"/>
      <c r="L135" s="526"/>
      <c r="M135" s="526"/>
      <c r="N135" s="526"/>
      <c r="O135" s="526"/>
      <c r="P135" s="526"/>
      <c r="Q135" s="4"/>
      <c r="R135" s="4"/>
      <c r="S135" s="4"/>
      <c r="T135" s="4"/>
      <c r="U135" s="4"/>
    </row>
    <row r="136" spans="1:21" ht="15" hidden="1" customHeight="1" x14ac:dyDescent="0.35">
      <c r="A136" s="526"/>
      <c r="B136" s="526"/>
      <c r="C136" s="526"/>
      <c r="D136" s="526"/>
      <c r="E136" s="526"/>
      <c r="F136" s="526"/>
      <c r="G136" s="526"/>
      <c r="H136" s="526"/>
      <c r="I136" s="526"/>
      <c r="J136" s="526"/>
      <c r="K136" s="526"/>
      <c r="L136" s="526"/>
      <c r="M136" s="526"/>
      <c r="N136" s="526"/>
      <c r="O136" s="526"/>
      <c r="P136" s="526"/>
      <c r="Q136" s="4"/>
      <c r="R136" s="4"/>
      <c r="S136" s="4"/>
      <c r="T136" s="4"/>
      <c r="U136" s="4"/>
    </row>
    <row r="137" spans="1:21" ht="15" hidden="1" customHeight="1" x14ac:dyDescent="0.35">
      <c r="A137" s="526"/>
      <c r="B137" s="526"/>
      <c r="C137" s="526"/>
      <c r="D137" s="526"/>
      <c r="E137" s="526"/>
      <c r="F137" s="526"/>
      <c r="G137" s="526"/>
      <c r="H137" s="526"/>
      <c r="I137" s="526"/>
      <c r="J137" s="526"/>
      <c r="K137" s="526"/>
      <c r="L137" s="526"/>
      <c r="M137" s="526"/>
      <c r="N137" s="526"/>
      <c r="O137" s="526"/>
      <c r="P137" s="526"/>
      <c r="Q137" s="4"/>
      <c r="R137" s="4"/>
      <c r="S137" s="4"/>
      <c r="T137" s="4"/>
      <c r="U137" s="4"/>
    </row>
    <row r="138" spans="1:21" ht="15" hidden="1" customHeight="1" x14ac:dyDescent="0.35">
      <c r="A138" s="526"/>
      <c r="B138" s="526"/>
      <c r="C138" s="526"/>
      <c r="D138" s="526"/>
      <c r="E138" s="526"/>
      <c r="F138" s="526"/>
      <c r="G138" s="526"/>
      <c r="H138" s="526"/>
      <c r="I138" s="526"/>
      <c r="J138" s="526"/>
      <c r="K138" s="526"/>
      <c r="L138" s="526"/>
      <c r="M138" s="526"/>
      <c r="N138" s="526"/>
      <c r="O138" s="526"/>
      <c r="P138" s="526"/>
      <c r="Q138" s="4"/>
      <c r="R138" s="4"/>
      <c r="S138" s="4"/>
      <c r="T138" s="4"/>
      <c r="U138" s="4"/>
    </row>
    <row r="139" spans="1:21" ht="15" hidden="1" customHeight="1" x14ac:dyDescent="0.35">
      <c r="A139" s="526"/>
      <c r="B139" s="526"/>
      <c r="C139" s="526"/>
      <c r="D139" s="526"/>
      <c r="E139" s="526"/>
      <c r="F139" s="526"/>
      <c r="G139" s="526"/>
      <c r="H139" s="526"/>
      <c r="I139" s="526"/>
      <c r="J139" s="526"/>
      <c r="K139" s="526"/>
      <c r="L139" s="526"/>
      <c r="M139" s="526"/>
      <c r="N139" s="526"/>
      <c r="O139" s="526"/>
      <c r="P139" s="526"/>
      <c r="Q139" s="4"/>
      <c r="R139" s="4"/>
      <c r="S139" s="4"/>
      <c r="T139" s="4"/>
      <c r="U139" s="4"/>
    </row>
    <row r="140" spans="1:21" ht="15" hidden="1" customHeight="1" x14ac:dyDescent="0.35">
      <c r="A140" s="526"/>
      <c r="B140" s="526"/>
      <c r="C140" s="526"/>
      <c r="D140" s="526"/>
      <c r="E140" s="526"/>
      <c r="F140" s="526"/>
      <c r="G140" s="526"/>
      <c r="H140" s="526"/>
      <c r="I140" s="526"/>
      <c r="J140" s="526"/>
      <c r="K140" s="526"/>
      <c r="L140" s="526"/>
      <c r="M140" s="526"/>
      <c r="N140" s="526"/>
      <c r="O140" s="526"/>
      <c r="P140" s="526"/>
      <c r="Q140" s="4"/>
      <c r="R140" s="4"/>
      <c r="S140" s="4"/>
      <c r="T140" s="4"/>
      <c r="U140" s="4"/>
    </row>
    <row r="141" spans="1:21" ht="15" hidden="1" customHeight="1" x14ac:dyDescent="0.35">
      <c r="A141" s="526"/>
      <c r="B141" s="526"/>
      <c r="C141" s="526"/>
      <c r="D141" s="526"/>
      <c r="E141" s="526"/>
      <c r="F141" s="526"/>
      <c r="G141" s="526"/>
      <c r="H141" s="526"/>
      <c r="I141" s="526"/>
      <c r="J141" s="526"/>
      <c r="K141" s="526"/>
      <c r="L141" s="526"/>
      <c r="M141" s="526"/>
      <c r="N141" s="526"/>
      <c r="O141" s="526"/>
      <c r="P141" s="526"/>
      <c r="Q141" s="4"/>
      <c r="R141" s="4"/>
      <c r="S141" s="4"/>
      <c r="T141" s="4"/>
      <c r="U141" s="4"/>
    </row>
    <row r="142" spans="1:21" ht="15" hidden="1" customHeight="1" x14ac:dyDescent="0.35">
      <c r="A142" s="526"/>
      <c r="B142" s="526"/>
      <c r="C142" s="526"/>
      <c r="D142" s="526"/>
      <c r="E142" s="526"/>
      <c r="F142" s="526"/>
      <c r="G142" s="526"/>
      <c r="H142" s="526"/>
      <c r="I142" s="526"/>
      <c r="J142" s="526"/>
      <c r="K142" s="526"/>
      <c r="L142" s="526"/>
      <c r="M142" s="526"/>
      <c r="N142" s="526"/>
      <c r="O142" s="526"/>
      <c r="P142" s="526"/>
      <c r="Q142" s="4"/>
      <c r="R142" s="4"/>
      <c r="S142" s="4"/>
      <c r="T142" s="4"/>
      <c r="U142" s="4"/>
    </row>
    <row r="143" spans="1:21" ht="15" hidden="1" customHeight="1" x14ac:dyDescent="0.35">
      <c r="A143" s="526"/>
      <c r="B143" s="526"/>
      <c r="C143" s="526"/>
      <c r="D143" s="526"/>
      <c r="E143" s="526"/>
      <c r="F143" s="526"/>
      <c r="G143" s="526"/>
      <c r="H143" s="526"/>
      <c r="I143" s="526"/>
      <c r="J143" s="526"/>
      <c r="K143" s="526"/>
      <c r="L143" s="526"/>
      <c r="M143" s="526"/>
      <c r="N143" s="526"/>
      <c r="O143" s="526"/>
      <c r="P143" s="526"/>
      <c r="Q143" s="4"/>
      <c r="R143" s="4"/>
      <c r="S143" s="4"/>
      <c r="T143" s="4"/>
      <c r="U143" s="4"/>
    </row>
    <row r="144" spans="1:21" ht="15" hidden="1" customHeight="1" x14ac:dyDescent="0.35">
      <c r="A144" s="526"/>
      <c r="B144" s="526"/>
      <c r="C144" s="526"/>
      <c r="D144" s="526"/>
      <c r="E144" s="526"/>
      <c r="F144" s="526"/>
      <c r="G144" s="526"/>
      <c r="H144" s="526"/>
      <c r="I144" s="526"/>
      <c r="J144" s="526"/>
      <c r="K144" s="526"/>
      <c r="L144" s="526"/>
      <c r="M144" s="526"/>
      <c r="N144" s="526"/>
      <c r="O144" s="526"/>
      <c r="P144" s="526"/>
      <c r="Q144" s="4"/>
      <c r="R144" s="4"/>
      <c r="S144" s="4"/>
      <c r="T144" s="4"/>
      <c r="U144" s="4"/>
    </row>
    <row r="145" spans="1:21" ht="15" hidden="1" customHeight="1" x14ac:dyDescent="0.35">
      <c r="A145" s="526"/>
      <c r="B145" s="526"/>
      <c r="C145" s="526"/>
      <c r="D145" s="526"/>
      <c r="E145" s="526"/>
      <c r="F145" s="526"/>
      <c r="G145" s="526"/>
      <c r="H145" s="526"/>
      <c r="I145" s="526"/>
      <c r="J145" s="526"/>
      <c r="K145" s="526"/>
      <c r="L145" s="526"/>
      <c r="M145" s="526"/>
      <c r="N145" s="526"/>
      <c r="O145" s="526"/>
      <c r="P145" s="526"/>
      <c r="Q145" s="4"/>
      <c r="R145" s="4"/>
      <c r="S145" s="4"/>
      <c r="T145" s="4"/>
      <c r="U145" s="4"/>
    </row>
    <row r="146" spans="1:21" ht="15" hidden="1" customHeight="1" x14ac:dyDescent="0.35">
      <c r="A146" s="526"/>
      <c r="B146" s="526"/>
      <c r="C146" s="526"/>
      <c r="D146" s="526"/>
      <c r="E146" s="526"/>
      <c r="F146" s="526"/>
      <c r="G146" s="526"/>
      <c r="H146" s="526"/>
      <c r="I146" s="526"/>
      <c r="J146" s="526"/>
      <c r="K146" s="526"/>
      <c r="L146" s="526"/>
      <c r="M146" s="526"/>
      <c r="N146" s="526"/>
      <c r="O146" s="526"/>
      <c r="P146" s="526"/>
      <c r="Q146" s="4"/>
      <c r="R146" s="4"/>
      <c r="S146" s="4"/>
      <c r="T146" s="4"/>
      <c r="U146" s="4"/>
    </row>
    <row r="147" spans="1:21" ht="15" hidden="1" customHeight="1" x14ac:dyDescent="0.35">
      <c r="A147" s="526"/>
      <c r="B147" s="526"/>
      <c r="C147" s="526"/>
      <c r="D147" s="526"/>
      <c r="E147" s="526"/>
      <c r="F147" s="526"/>
      <c r="G147" s="526"/>
      <c r="H147" s="526"/>
      <c r="I147" s="526"/>
      <c r="J147" s="526"/>
      <c r="K147" s="526"/>
      <c r="L147" s="526"/>
      <c r="M147" s="526"/>
      <c r="N147" s="526"/>
      <c r="O147" s="526"/>
      <c r="P147" s="526"/>
      <c r="Q147" s="4"/>
      <c r="R147" s="4"/>
      <c r="S147" s="4"/>
      <c r="T147" s="4"/>
      <c r="U147" s="4"/>
    </row>
    <row r="148" spans="1:21" ht="15" hidden="1" customHeight="1" x14ac:dyDescent="0.35">
      <c r="A148" s="526"/>
      <c r="B148" s="526"/>
      <c r="C148" s="526"/>
      <c r="D148" s="526"/>
      <c r="E148" s="526"/>
      <c r="F148" s="526"/>
      <c r="G148" s="526"/>
      <c r="H148" s="526"/>
      <c r="I148" s="526"/>
      <c r="J148" s="526"/>
      <c r="K148" s="526"/>
      <c r="L148" s="526"/>
      <c r="M148" s="526"/>
      <c r="N148" s="526"/>
      <c r="O148" s="526"/>
      <c r="P148" s="526"/>
      <c r="Q148" s="4"/>
      <c r="R148" s="4"/>
      <c r="S148" s="4"/>
      <c r="T148" s="4"/>
      <c r="U148" s="4"/>
    </row>
    <row r="149" spans="1:21" ht="15" hidden="1" customHeight="1" x14ac:dyDescent="0.35">
      <c r="A149" s="526"/>
      <c r="B149" s="526"/>
      <c r="C149" s="526"/>
      <c r="D149" s="526"/>
      <c r="E149" s="526"/>
      <c r="F149" s="526"/>
      <c r="G149" s="526"/>
      <c r="H149" s="526"/>
      <c r="I149" s="526"/>
      <c r="J149" s="526"/>
      <c r="K149" s="526"/>
      <c r="L149" s="526"/>
      <c r="M149" s="526"/>
      <c r="N149" s="526"/>
      <c r="O149" s="526"/>
      <c r="P149" s="526"/>
      <c r="Q149" s="4"/>
      <c r="R149" s="4"/>
      <c r="S149" s="4"/>
      <c r="T149" s="4"/>
      <c r="U149" s="4"/>
    </row>
    <row r="150" spans="1:21" ht="15" hidden="1" customHeight="1" x14ac:dyDescent="0.35">
      <c r="A150" s="526"/>
      <c r="B150" s="526"/>
      <c r="C150" s="526"/>
      <c r="D150" s="526"/>
      <c r="E150" s="526"/>
      <c r="F150" s="526"/>
      <c r="G150" s="526"/>
      <c r="H150" s="526"/>
      <c r="I150" s="526"/>
      <c r="J150" s="526"/>
      <c r="K150" s="526"/>
      <c r="L150" s="526"/>
      <c r="M150" s="526"/>
      <c r="N150" s="526"/>
      <c r="O150" s="526"/>
      <c r="P150" s="526"/>
      <c r="Q150" s="4"/>
      <c r="R150" s="4"/>
      <c r="S150" s="4"/>
      <c r="T150" s="4"/>
      <c r="U150" s="4"/>
    </row>
    <row r="151" spans="1:21" ht="15" hidden="1" customHeight="1" x14ac:dyDescent="0.35">
      <c r="A151" s="526"/>
      <c r="B151" s="526"/>
      <c r="C151" s="526"/>
      <c r="D151" s="526"/>
      <c r="E151" s="526"/>
      <c r="F151" s="526"/>
      <c r="G151" s="526"/>
      <c r="H151" s="526"/>
      <c r="I151" s="526"/>
      <c r="J151" s="526"/>
      <c r="K151" s="526"/>
      <c r="L151" s="526"/>
      <c r="M151" s="526"/>
      <c r="N151" s="526"/>
      <c r="O151" s="526"/>
      <c r="P151" s="526"/>
      <c r="Q151" s="4"/>
      <c r="R151" s="4"/>
      <c r="S151" s="4"/>
      <c r="T151" s="4"/>
      <c r="U151" s="4"/>
    </row>
    <row r="152" spans="1:21" ht="15" hidden="1" customHeight="1" x14ac:dyDescent="0.35">
      <c r="A152" s="526"/>
      <c r="B152" s="526"/>
      <c r="C152" s="526"/>
      <c r="D152" s="526"/>
      <c r="E152" s="526"/>
      <c r="F152" s="526"/>
      <c r="G152" s="526"/>
      <c r="H152" s="526"/>
      <c r="I152" s="526"/>
      <c r="J152" s="526"/>
      <c r="K152" s="526"/>
      <c r="L152" s="526"/>
      <c r="M152" s="526"/>
      <c r="N152" s="526"/>
      <c r="O152" s="526"/>
      <c r="P152" s="526"/>
      <c r="Q152" s="4"/>
      <c r="R152" s="4"/>
      <c r="S152" s="4"/>
      <c r="T152" s="4"/>
      <c r="U152" s="4"/>
    </row>
    <row r="153" spans="1:21" ht="15" hidden="1" customHeight="1" x14ac:dyDescent="0.35">
      <c r="A153" s="526"/>
      <c r="B153" s="526"/>
      <c r="C153" s="526"/>
      <c r="D153" s="526"/>
      <c r="E153" s="526"/>
      <c r="F153" s="526"/>
      <c r="G153" s="526"/>
      <c r="H153" s="526"/>
      <c r="I153" s="526"/>
      <c r="J153" s="526"/>
      <c r="K153" s="526"/>
      <c r="L153" s="526"/>
      <c r="M153" s="526"/>
      <c r="N153" s="526"/>
      <c r="O153" s="526"/>
      <c r="P153" s="526"/>
      <c r="Q153" s="4"/>
      <c r="R153" s="4"/>
      <c r="S153" s="4"/>
      <c r="T153" s="4"/>
      <c r="U153" s="4"/>
    </row>
    <row r="154" spans="1:21" ht="15" hidden="1" customHeight="1" x14ac:dyDescent="0.35">
      <c r="A154" s="526"/>
      <c r="B154" s="526"/>
      <c r="C154" s="526"/>
      <c r="D154" s="526"/>
      <c r="E154" s="526"/>
      <c r="F154" s="526"/>
      <c r="G154" s="526"/>
      <c r="H154" s="526"/>
      <c r="I154" s="526"/>
      <c r="J154" s="526"/>
      <c r="K154" s="526"/>
      <c r="L154" s="526"/>
      <c r="M154" s="526"/>
      <c r="N154" s="526"/>
      <c r="O154" s="526"/>
      <c r="P154" s="526"/>
      <c r="Q154" s="4"/>
      <c r="R154" s="4"/>
      <c r="S154" s="4"/>
      <c r="T154" s="4"/>
      <c r="U154" s="4"/>
    </row>
    <row r="155" spans="1:21" ht="15" hidden="1" customHeight="1" x14ac:dyDescent="0.35">
      <c r="A155" s="526"/>
      <c r="B155" s="526"/>
      <c r="C155" s="526"/>
      <c r="D155" s="526"/>
      <c r="E155" s="526"/>
      <c r="F155" s="526"/>
      <c r="G155" s="526"/>
      <c r="H155" s="526"/>
      <c r="I155" s="526"/>
      <c r="J155" s="526"/>
      <c r="K155" s="526"/>
      <c r="L155" s="526"/>
      <c r="M155" s="526"/>
      <c r="N155" s="526"/>
      <c r="O155" s="526"/>
      <c r="P155" s="526"/>
      <c r="Q155" s="4"/>
      <c r="R155" s="4"/>
      <c r="S155" s="4"/>
      <c r="T155" s="4"/>
      <c r="U155" s="4"/>
    </row>
    <row r="156" spans="1:21" ht="15" hidden="1" customHeight="1" x14ac:dyDescent="0.35">
      <c r="A156" s="526"/>
      <c r="B156" s="526"/>
      <c r="C156" s="526"/>
      <c r="D156" s="526"/>
      <c r="E156" s="526"/>
      <c r="F156" s="526"/>
      <c r="G156" s="526"/>
      <c r="H156" s="526"/>
      <c r="I156" s="526"/>
      <c r="J156" s="526"/>
      <c r="K156" s="526"/>
      <c r="L156" s="526"/>
      <c r="M156" s="526"/>
      <c r="N156" s="526"/>
      <c r="O156" s="526"/>
      <c r="P156" s="526"/>
      <c r="Q156" s="4"/>
      <c r="R156" s="4"/>
      <c r="S156" s="4"/>
      <c r="T156" s="4"/>
      <c r="U156" s="4"/>
    </row>
    <row r="157" spans="1:21" ht="15" hidden="1" customHeight="1" x14ac:dyDescent="0.35">
      <c r="A157" s="526"/>
      <c r="B157" s="526"/>
      <c r="C157" s="526"/>
      <c r="D157" s="526"/>
      <c r="E157" s="526"/>
      <c r="F157" s="526"/>
      <c r="G157" s="526"/>
      <c r="H157" s="526"/>
      <c r="I157" s="526"/>
      <c r="J157" s="526"/>
      <c r="K157" s="526"/>
      <c r="L157" s="526"/>
      <c r="M157" s="526"/>
      <c r="N157" s="526"/>
      <c r="O157" s="526"/>
      <c r="P157" s="526"/>
      <c r="Q157" s="4"/>
      <c r="R157" s="4"/>
      <c r="S157" s="4"/>
      <c r="T157" s="4"/>
      <c r="U157" s="4"/>
    </row>
    <row r="158" spans="1:21" ht="15" hidden="1" customHeight="1" x14ac:dyDescent="0.35">
      <c r="A158" s="526"/>
      <c r="B158" s="526"/>
      <c r="C158" s="526"/>
      <c r="D158" s="526"/>
      <c r="E158" s="526"/>
      <c r="F158" s="526"/>
      <c r="G158" s="526"/>
      <c r="H158" s="526"/>
      <c r="I158" s="526"/>
      <c r="J158" s="526"/>
      <c r="K158" s="526"/>
      <c r="L158" s="526"/>
      <c r="M158" s="526"/>
      <c r="N158" s="526"/>
      <c r="O158" s="526"/>
      <c r="P158" s="526"/>
      <c r="Q158" s="4"/>
      <c r="R158" s="4"/>
      <c r="S158" s="4"/>
      <c r="T158" s="4"/>
      <c r="U158" s="4"/>
    </row>
    <row r="159" spans="1:21" ht="15" hidden="1" customHeight="1" x14ac:dyDescent="0.35">
      <c r="A159" s="526"/>
      <c r="B159" s="526"/>
      <c r="C159" s="526"/>
      <c r="D159" s="526"/>
      <c r="E159" s="526"/>
      <c r="F159" s="526"/>
      <c r="G159" s="526"/>
      <c r="H159" s="526"/>
      <c r="I159" s="526"/>
      <c r="J159" s="526"/>
      <c r="K159" s="526"/>
      <c r="L159" s="526"/>
      <c r="M159" s="526"/>
      <c r="N159" s="526"/>
      <c r="O159" s="526"/>
      <c r="P159" s="526"/>
      <c r="Q159" s="4"/>
      <c r="R159" s="4"/>
      <c r="S159" s="4"/>
      <c r="T159" s="4"/>
      <c r="U159" s="4"/>
    </row>
    <row r="160" spans="1:21" ht="15" hidden="1" customHeight="1" x14ac:dyDescent="0.35">
      <c r="A160" s="526"/>
      <c r="B160" s="526"/>
      <c r="C160" s="526"/>
      <c r="D160" s="526"/>
      <c r="E160" s="526"/>
      <c r="F160" s="526"/>
      <c r="G160" s="526"/>
      <c r="H160" s="526"/>
      <c r="I160" s="526"/>
      <c r="J160" s="526"/>
      <c r="K160" s="526"/>
      <c r="L160" s="526"/>
      <c r="M160" s="526"/>
      <c r="N160" s="526"/>
      <c r="O160" s="526"/>
      <c r="P160" s="526"/>
      <c r="Q160" s="4"/>
      <c r="R160" s="4"/>
      <c r="S160" s="4"/>
      <c r="T160" s="4"/>
      <c r="U160" s="4"/>
    </row>
    <row r="161" spans="1:21" ht="15" hidden="1" customHeight="1" x14ac:dyDescent="0.35">
      <c r="A161" s="526"/>
      <c r="B161" s="526"/>
      <c r="C161" s="526"/>
      <c r="D161" s="526"/>
      <c r="E161" s="526"/>
      <c r="F161" s="526"/>
      <c r="G161" s="526"/>
      <c r="H161" s="526"/>
      <c r="I161" s="526"/>
      <c r="J161" s="526"/>
      <c r="K161" s="526"/>
      <c r="L161" s="526"/>
      <c r="M161" s="526"/>
      <c r="N161" s="526"/>
      <c r="O161" s="526"/>
      <c r="P161" s="526"/>
      <c r="Q161" s="4"/>
      <c r="R161" s="4"/>
      <c r="S161" s="4"/>
      <c r="T161" s="4"/>
      <c r="U161" s="4"/>
    </row>
    <row r="162" spans="1:21" ht="15" hidden="1" customHeight="1" x14ac:dyDescent="0.35">
      <c r="A162" s="526"/>
      <c r="B162" s="526"/>
      <c r="C162" s="526"/>
      <c r="D162" s="526"/>
      <c r="E162" s="526"/>
      <c r="F162" s="526"/>
      <c r="G162" s="526"/>
      <c r="H162" s="526"/>
      <c r="I162" s="526"/>
      <c r="J162" s="526"/>
      <c r="K162" s="526"/>
      <c r="L162" s="526"/>
      <c r="M162" s="526"/>
      <c r="N162" s="526"/>
      <c r="O162" s="526"/>
      <c r="P162" s="526"/>
      <c r="Q162" s="4"/>
      <c r="R162" s="4"/>
      <c r="S162" s="4"/>
      <c r="T162" s="4"/>
      <c r="U162" s="4"/>
    </row>
    <row r="163" spans="1:21" ht="15" hidden="1" customHeight="1" x14ac:dyDescent="0.35">
      <c r="A163" s="526"/>
      <c r="B163" s="526"/>
      <c r="C163" s="526"/>
      <c r="D163" s="526"/>
      <c r="E163" s="526"/>
      <c r="F163" s="526"/>
      <c r="G163" s="526"/>
      <c r="H163" s="526"/>
      <c r="I163" s="526"/>
      <c r="J163" s="526"/>
      <c r="K163" s="526"/>
      <c r="L163" s="526"/>
      <c r="M163" s="526"/>
      <c r="N163" s="526"/>
      <c r="O163" s="526"/>
      <c r="P163" s="526"/>
      <c r="Q163" s="4"/>
      <c r="R163" s="4"/>
      <c r="S163" s="4"/>
      <c r="T163" s="4"/>
      <c r="U163" s="4"/>
    </row>
    <row r="164" spans="1:21" ht="15" hidden="1" customHeight="1" x14ac:dyDescent="0.35">
      <c r="A164" s="526"/>
      <c r="B164" s="526"/>
      <c r="C164" s="526"/>
      <c r="D164" s="526"/>
      <c r="E164" s="526"/>
      <c r="F164" s="526"/>
      <c r="G164" s="526"/>
      <c r="H164" s="526"/>
      <c r="I164" s="526"/>
      <c r="J164" s="526"/>
      <c r="K164" s="526"/>
      <c r="L164" s="526"/>
      <c r="M164" s="526"/>
      <c r="N164" s="526"/>
      <c r="O164" s="526"/>
      <c r="P164" s="526"/>
      <c r="Q164" s="4"/>
      <c r="R164" s="4"/>
      <c r="S164" s="4"/>
      <c r="T164" s="4"/>
      <c r="U164" s="4"/>
    </row>
    <row r="165" spans="1:21" ht="15" hidden="1" customHeight="1" x14ac:dyDescent="0.35">
      <c r="A165" s="526"/>
      <c r="B165" s="526"/>
      <c r="C165" s="526"/>
      <c r="D165" s="526"/>
      <c r="E165" s="526"/>
      <c r="F165" s="526"/>
      <c r="G165" s="526"/>
      <c r="H165" s="526"/>
      <c r="I165" s="526"/>
      <c r="J165" s="526"/>
      <c r="K165" s="526"/>
      <c r="L165" s="526"/>
      <c r="M165" s="526"/>
      <c r="N165" s="526"/>
      <c r="O165" s="526"/>
      <c r="P165" s="526"/>
      <c r="Q165" s="4"/>
      <c r="R165" s="4"/>
      <c r="S165" s="4"/>
      <c r="T165" s="4"/>
      <c r="U165" s="4"/>
    </row>
    <row r="166" spans="1:21" ht="15" hidden="1" customHeight="1" x14ac:dyDescent="0.35">
      <c r="A166" s="526"/>
      <c r="B166" s="526"/>
      <c r="C166" s="526"/>
      <c r="D166" s="526"/>
      <c r="E166" s="526"/>
      <c r="F166" s="526"/>
      <c r="G166" s="526"/>
      <c r="H166" s="526"/>
      <c r="I166" s="526"/>
      <c r="J166" s="526"/>
      <c r="K166" s="526"/>
      <c r="L166" s="526"/>
      <c r="M166" s="526"/>
      <c r="N166" s="526"/>
      <c r="O166" s="526"/>
      <c r="P166" s="526"/>
      <c r="Q166" s="4"/>
      <c r="R166" s="4"/>
      <c r="S166" s="4"/>
      <c r="T166" s="4"/>
      <c r="U166" s="4"/>
    </row>
    <row r="167" spans="1:21" ht="15" hidden="1" customHeight="1" x14ac:dyDescent="0.35">
      <c r="A167" s="526"/>
      <c r="B167" s="526"/>
      <c r="C167" s="526"/>
      <c r="D167" s="526"/>
      <c r="E167" s="526"/>
      <c r="F167" s="526"/>
      <c r="G167" s="526"/>
      <c r="H167" s="526"/>
      <c r="I167" s="526"/>
      <c r="J167" s="526"/>
      <c r="K167" s="526"/>
      <c r="L167" s="526"/>
      <c r="M167" s="526"/>
      <c r="N167" s="526"/>
      <c r="O167" s="526"/>
      <c r="P167" s="526"/>
      <c r="Q167" s="4"/>
      <c r="R167" s="4"/>
      <c r="S167" s="4"/>
      <c r="T167" s="4"/>
      <c r="U167" s="4"/>
    </row>
    <row r="168" spans="1:21" ht="15" hidden="1" customHeight="1" x14ac:dyDescent="0.35">
      <c r="A168" s="526"/>
      <c r="B168" s="526"/>
      <c r="C168" s="526"/>
      <c r="D168" s="526"/>
      <c r="E168" s="526"/>
      <c r="F168" s="526"/>
      <c r="G168" s="526"/>
      <c r="H168" s="526"/>
      <c r="I168" s="526"/>
      <c r="J168" s="526"/>
      <c r="K168" s="526"/>
      <c r="L168" s="526"/>
      <c r="M168" s="526"/>
      <c r="N168" s="526"/>
      <c r="O168" s="526"/>
      <c r="P168" s="526"/>
      <c r="Q168" s="4"/>
      <c r="R168" s="4"/>
      <c r="S168" s="4"/>
      <c r="T168" s="4"/>
      <c r="U168" s="4"/>
    </row>
    <row r="169" spans="1:21" ht="15" hidden="1" customHeight="1" x14ac:dyDescent="0.35">
      <c r="A169" s="526"/>
      <c r="B169" s="526"/>
      <c r="C169" s="526"/>
      <c r="D169" s="526"/>
      <c r="E169" s="526"/>
      <c r="F169" s="526"/>
      <c r="G169" s="526"/>
      <c r="H169" s="526"/>
      <c r="I169" s="526"/>
      <c r="J169" s="526"/>
      <c r="K169" s="526"/>
      <c r="L169" s="526"/>
      <c r="M169" s="526"/>
      <c r="N169" s="526"/>
      <c r="O169" s="526"/>
      <c r="P169" s="526"/>
      <c r="Q169" s="4"/>
      <c r="R169" s="4"/>
      <c r="S169" s="4"/>
      <c r="T169" s="4"/>
      <c r="U169" s="4"/>
    </row>
    <row r="170" spans="1:21" ht="15" hidden="1" customHeight="1" x14ac:dyDescent="0.35">
      <c r="A170" s="526"/>
      <c r="B170" s="526"/>
      <c r="C170" s="526"/>
      <c r="D170" s="526"/>
      <c r="E170" s="526"/>
      <c r="F170" s="526"/>
      <c r="G170" s="526"/>
      <c r="H170" s="526"/>
      <c r="I170" s="526"/>
      <c r="J170" s="526"/>
      <c r="K170" s="526"/>
      <c r="L170" s="526"/>
      <c r="M170" s="526"/>
      <c r="N170" s="526"/>
      <c r="O170" s="526"/>
      <c r="P170" s="526"/>
      <c r="Q170" s="4"/>
      <c r="R170" s="4"/>
      <c r="S170" s="4"/>
      <c r="T170" s="4"/>
      <c r="U170" s="4"/>
    </row>
    <row r="171" spans="1:21" ht="15" hidden="1" customHeight="1" x14ac:dyDescent="0.35">
      <c r="A171" s="526"/>
      <c r="B171" s="526"/>
      <c r="C171" s="526"/>
      <c r="D171" s="526"/>
      <c r="E171" s="526"/>
      <c r="F171" s="526"/>
      <c r="G171" s="526"/>
      <c r="H171" s="526"/>
      <c r="I171" s="526"/>
      <c r="J171" s="526"/>
      <c r="K171" s="526"/>
      <c r="L171" s="526"/>
      <c r="M171" s="526"/>
      <c r="N171" s="526"/>
      <c r="O171" s="526"/>
      <c r="P171" s="526"/>
      <c r="Q171" s="4"/>
      <c r="R171" s="4"/>
      <c r="S171" s="4"/>
      <c r="T171" s="4"/>
      <c r="U171" s="4"/>
    </row>
    <row r="172" spans="1:21" ht="15" hidden="1" customHeight="1" x14ac:dyDescent="0.35">
      <c r="A172" s="526"/>
      <c r="B172" s="526"/>
      <c r="C172" s="526"/>
      <c r="D172" s="526"/>
      <c r="E172" s="526"/>
      <c r="F172" s="526"/>
      <c r="G172" s="526"/>
      <c r="H172" s="526"/>
      <c r="I172" s="526"/>
      <c r="J172" s="526"/>
      <c r="K172" s="526"/>
      <c r="L172" s="526"/>
      <c r="M172" s="526"/>
      <c r="N172" s="526"/>
      <c r="O172" s="526"/>
      <c r="P172" s="526"/>
      <c r="Q172" s="4"/>
      <c r="R172" s="4"/>
      <c r="S172" s="4"/>
      <c r="T172" s="4"/>
      <c r="U172" s="4"/>
    </row>
    <row r="173" spans="1:21" ht="15" hidden="1" customHeight="1" x14ac:dyDescent="0.35">
      <c r="A173" s="526"/>
      <c r="B173" s="526"/>
      <c r="C173" s="526"/>
      <c r="D173" s="526"/>
      <c r="E173" s="526"/>
      <c r="F173" s="526"/>
      <c r="G173" s="526"/>
      <c r="H173" s="526"/>
      <c r="I173" s="526"/>
      <c r="J173" s="526"/>
      <c r="K173" s="526"/>
      <c r="L173" s="526"/>
      <c r="M173" s="526"/>
      <c r="N173" s="526"/>
      <c r="O173" s="526"/>
      <c r="P173" s="526"/>
      <c r="Q173" s="4"/>
      <c r="R173" s="4"/>
      <c r="S173" s="4"/>
      <c r="T173" s="4"/>
      <c r="U173" s="4"/>
    </row>
    <row r="174" spans="1:21" ht="15" hidden="1" customHeight="1" x14ac:dyDescent="0.35">
      <c r="A174" s="526"/>
      <c r="B174" s="526"/>
      <c r="C174" s="526"/>
      <c r="D174" s="526"/>
      <c r="E174" s="526"/>
      <c r="F174" s="526"/>
      <c r="G174" s="526"/>
      <c r="H174" s="526"/>
      <c r="I174" s="526"/>
      <c r="J174" s="526"/>
      <c r="K174" s="526"/>
      <c r="L174" s="526"/>
      <c r="M174" s="526"/>
      <c r="N174" s="526"/>
      <c r="O174" s="526"/>
      <c r="P174" s="526"/>
      <c r="Q174" s="4"/>
      <c r="R174" s="4"/>
      <c r="S174" s="4"/>
      <c r="T174" s="4"/>
      <c r="U174" s="4"/>
    </row>
    <row r="175" spans="1:21" ht="15" hidden="1" customHeight="1" x14ac:dyDescent="0.35">
      <c r="A175" s="526"/>
      <c r="B175" s="526"/>
      <c r="C175" s="526"/>
      <c r="D175" s="526"/>
      <c r="E175" s="526"/>
      <c r="F175" s="526"/>
      <c r="G175" s="526"/>
      <c r="H175" s="526"/>
      <c r="I175" s="526"/>
      <c r="J175" s="526"/>
      <c r="K175" s="526"/>
      <c r="L175" s="526"/>
      <c r="M175" s="526"/>
      <c r="N175" s="526"/>
      <c r="O175" s="526"/>
      <c r="P175" s="526"/>
      <c r="Q175" s="4"/>
      <c r="R175" s="4"/>
      <c r="S175" s="4"/>
      <c r="T175" s="4"/>
      <c r="U175" s="4"/>
    </row>
    <row r="176" spans="1:21" ht="15" hidden="1" customHeight="1" x14ac:dyDescent="0.35">
      <c r="A176" s="526"/>
      <c r="B176" s="526"/>
      <c r="C176" s="526"/>
      <c r="D176" s="526"/>
      <c r="E176" s="526"/>
      <c r="F176" s="526"/>
      <c r="G176" s="526"/>
      <c r="H176" s="526"/>
      <c r="I176" s="526"/>
      <c r="J176" s="526"/>
      <c r="K176" s="526"/>
      <c r="L176" s="526"/>
      <c r="M176" s="526"/>
      <c r="N176" s="526"/>
      <c r="O176" s="526"/>
      <c r="P176" s="526"/>
      <c r="Q176" s="4"/>
      <c r="R176" s="4"/>
      <c r="S176" s="4"/>
      <c r="T176" s="4"/>
      <c r="U176" s="4"/>
    </row>
    <row r="177" spans="1:21" ht="15" hidden="1" customHeight="1" x14ac:dyDescent="0.35">
      <c r="A177" s="526"/>
      <c r="B177" s="526"/>
      <c r="C177" s="526"/>
      <c r="D177" s="526"/>
      <c r="E177" s="526"/>
      <c r="F177" s="526"/>
      <c r="G177" s="526"/>
      <c r="H177" s="526"/>
      <c r="I177" s="526"/>
      <c r="J177" s="526"/>
      <c r="K177" s="526"/>
      <c r="L177" s="526"/>
      <c r="M177" s="526"/>
      <c r="N177" s="526"/>
      <c r="O177" s="526"/>
      <c r="P177" s="526"/>
      <c r="Q177" s="4"/>
      <c r="R177" s="4"/>
      <c r="S177" s="4"/>
      <c r="T177" s="4"/>
      <c r="U177" s="4"/>
    </row>
    <row r="178" spans="1:21" ht="15" hidden="1" customHeight="1" x14ac:dyDescent="0.35">
      <c r="A178" s="526"/>
      <c r="B178" s="526"/>
      <c r="C178" s="526"/>
      <c r="D178" s="526"/>
      <c r="E178" s="526"/>
      <c r="F178" s="526"/>
      <c r="G178" s="526"/>
      <c r="H178" s="526"/>
      <c r="I178" s="526"/>
      <c r="J178" s="526"/>
      <c r="K178" s="526"/>
      <c r="L178" s="526"/>
      <c r="M178" s="526"/>
      <c r="N178" s="526"/>
      <c r="O178" s="526"/>
      <c r="P178" s="526"/>
      <c r="Q178" s="4"/>
      <c r="R178" s="4"/>
      <c r="S178" s="4"/>
      <c r="T178" s="4"/>
      <c r="U178" s="4"/>
    </row>
    <row r="179" spans="1:21" ht="15" hidden="1" customHeight="1" x14ac:dyDescent="0.35">
      <c r="A179" s="526"/>
      <c r="B179" s="526"/>
      <c r="C179" s="526"/>
      <c r="D179" s="526"/>
      <c r="E179" s="526"/>
      <c r="F179" s="526"/>
      <c r="G179" s="526"/>
      <c r="H179" s="526"/>
      <c r="I179" s="526"/>
      <c r="J179" s="526"/>
      <c r="K179" s="526"/>
      <c r="L179" s="526"/>
      <c r="M179" s="526"/>
      <c r="N179" s="526"/>
      <c r="O179" s="526"/>
      <c r="P179" s="526"/>
      <c r="Q179" s="4"/>
      <c r="R179" s="4"/>
      <c r="S179" s="4"/>
      <c r="T179" s="4"/>
      <c r="U179" s="4"/>
    </row>
    <row r="180" spans="1:21" ht="15" hidden="1" customHeight="1" x14ac:dyDescent="0.35">
      <c r="A180" s="526"/>
      <c r="B180" s="526"/>
      <c r="C180" s="526"/>
      <c r="D180" s="526"/>
      <c r="E180" s="526"/>
      <c r="F180" s="526"/>
      <c r="G180" s="526"/>
      <c r="H180" s="526"/>
      <c r="I180" s="526"/>
      <c r="J180" s="526"/>
      <c r="K180" s="526"/>
      <c r="L180" s="526"/>
      <c r="M180" s="526"/>
      <c r="N180" s="526"/>
      <c r="O180" s="526"/>
      <c r="P180" s="526"/>
      <c r="Q180" s="4"/>
      <c r="R180" s="4"/>
      <c r="S180" s="4"/>
      <c r="T180" s="4"/>
      <c r="U180" s="4"/>
    </row>
    <row r="181" spans="1:21" ht="15" hidden="1" customHeight="1" x14ac:dyDescent="0.35">
      <c r="A181" s="526"/>
      <c r="B181" s="526"/>
      <c r="C181" s="526"/>
      <c r="D181" s="526"/>
      <c r="E181" s="526"/>
      <c r="F181" s="526"/>
      <c r="G181" s="526"/>
      <c r="H181" s="526"/>
      <c r="I181" s="526"/>
      <c r="J181" s="526"/>
      <c r="K181" s="526"/>
      <c r="L181" s="526"/>
      <c r="M181" s="526"/>
      <c r="N181" s="526"/>
      <c r="O181" s="526"/>
      <c r="P181" s="526"/>
      <c r="Q181" s="4"/>
      <c r="R181" s="4"/>
      <c r="S181" s="4"/>
      <c r="T181" s="4"/>
      <c r="U181" s="4"/>
    </row>
    <row r="182" spans="1:21" ht="15" hidden="1" customHeight="1" x14ac:dyDescent="0.35">
      <c r="A182" s="526"/>
      <c r="B182" s="526"/>
      <c r="C182" s="526"/>
      <c r="D182" s="526"/>
      <c r="E182" s="526"/>
      <c r="F182" s="526"/>
      <c r="G182" s="526"/>
      <c r="H182" s="526"/>
      <c r="I182" s="526"/>
      <c r="J182" s="526"/>
      <c r="K182" s="526"/>
      <c r="L182" s="526"/>
      <c r="M182" s="526"/>
      <c r="N182" s="526"/>
      <c r="O182" s="526"/>
      <c r="P182" s="526"/>
      <c r="Q182" s="4"/>
      <c r="R182" s="4"/>
      <c r="S182" s="4"/>
      <c r="T182" s="4"/>
      <c r="U182" s="4"/>
    </row>
    <row r="183" spans="1:21" ht="15" hidden="1" customHeight="1" x14ac:dyDescent="0.35">
      <c r="A183" s="526"/>
      <c r="B183" s="526"/>
      <c r="C183" s="526"/>
      <c r="D183" s="526"/>
      <c r="E183" s="526"/>
      <c r="F183" s="526"/>
      <c r="G183" s="526"/>
      <c r="H183" s="526"/>
      <c r="I183" s="526"/>
      <c r="J183" s="526"/>
      <c r="K183" s="526"/>
      <c r="L183" s="526"/>
      <c r="M183" s="526"/>
      <c r="N183" s="526"/>
      <c r="O183" s="526"/>
      <c r="P183" s="526"/>
      <c r="Q183" s="4"/>
      <c r="R183" s="4"/>
      <c r="S183" s="4"/>
      <c r="T183" s="4"/>
      <c r="U183" s="4"/>
    </row>
    <row r="184" spans="1:21" ht="15" hidden="1" customHeight="1" x14ac:dyDescent="0.35">
      <c r="A184" s="526"/>
      <c r="B184" s="526"/>
      <c r="C184" s="526"/>
      <c r="D184" s="526"/>
      <c r="E184" s="526"/>
      <c r="F184" s="526"/>
      <c r="G184" s="526"/>
      <c r="H184" s="526"/>
      <c r="I184" s="526"/>
      <c r="J184" s="526"/>
      <c r="K184" s="526"/>
      <c r="L184" s="526"/>
      <c r="M184" s="526"/>
      <c r="N184" s="526"/>
      <c r="O184" s="526"/>
      <c r="P184" s="526"/>
      <c r="Q184" s="4"/>
      <c r="R184" s="4"/>
      <c r="S184" s="4"/>
      <c r="T184" s="4"/>
      <c r="U184" s="4"/>
    </row>
    <row r="185" spans="1:21" ht="15" hidden="1" customHeight="1" x14ac:dyDescent="0.35">
      <c r="A185" s="526"/>
      <c r="B185" s="526"/>
      <c r="C185" s="526"/>
      <c r="D185" s="526"/>
      <c r="E185" s="526"/>
      <c r="F185" s="526"/>
      <c r="G185" s="526"/>
      <c r="H185" s="526"/>
      <c r="I185" s="526"/>
      <c r="J185" s="526"/>
      <c r="K185" s="526"/>
      <c r="L185" s="526"/>
      <c r="M185" s="526"/>
      <c r="N185" s="526"/>
      <c r="O185" s="526"/>
      <c r="P185" s="526"/>
      <c r="Q185" s="4"/>
      <c r="R185" s="4"/>
      <c r="S185" s="4"/>
      <c r="T185" s="4"/>
      <c r="U185" s="4"/>
    </row>
    <row r="186" spans="1:21" ht="15" hidden="1" customHeight="1" x14ac:dyDescent="0.35">
      <c r="A186" s="526"/>
      <c r="B186" s="526"/>
      <c r="C186" s="526"/>
      <c r="D186" s="526"/>
      <c r="E186" s="526"/>
      <c r="F186" s="526"/>
      <c r="G186" s="526"/>
      <c r="H186" s="526"/>
      <c r="I186" s="526"/>
      <c r="J186" s="526"/>
      <c r="K186" s="526"/>
      <c r="L186" s="526"/>
      <c r="M186" s="526"/>
      <c r="N186" s="526"/>
      <c r="O186" s="526"/>
      <c r="P186" s="526"/>
      <c r="Q186" s="4"/>
      <c r="R186" s="4"/>
      <c r="S186" s="4"/>
      <c r="T186" s="4"/>
      <c r="U186" s="4"/>
    </row>
    <row r="187" spans="1:21" ht="15" hidden="1" customHeight="1" x14ac:dyDescent="0.35">
      <c r="A187" s="526"/>
      <c r="B187" s="526"/>
      <c r="C187" s="526"/>
      <c r="D187" s="526"/>
      <c r="E187" s="526"/>
      <c r="F187" s="526"/>
      <c r="G187" s="526"/>
      <c r="H187" s="526"/>
      <c r="I187" s="526"/>
      <c r="J187" s="526"/>
      <c r="K187" s="526"/>
      <c r="L187" s="526"/>
      <c r="M187" s="526"/>
      <c r="N187" s="526"/>
      <c r="O187" s="526"/>
      <c r="P187" s="526"/>
      <c r="Q187" s="4"/>
      <c r="R187" s="4"/>
      <c r="S187" s="4"/>
      <c r="T187" s="4"/>
      <c r="U187" s="4"/>
    </row>
    <row r="188" spans="1:21" ht="15" hidden="1" customHeight="1" x14ac:dyDescent="0.35">
      <c r="A188" s="526"/>
      <c r="B188" s="526"/>
      <c r="C188" s="526"/>
      <c r="D188" s="526"/>
      <c r="E188" s="526"/>
      <c r="F188" s="526"/>
      <c r="G188" s="526"/>
      <c r="H188" s="526"/>
      <c r="I188" s="526"/>
      <c r="J188" s="526"/>
      <c r="K188" s="526"/>
      <c r="L188" s="526"/>
      <c r="M188" s="526"/>
      <c r="N188" s="526"/>
      <c r="O188" s="526"/>
      <c r="P188" s="526"/>
      <c r="Q188" s="4"/>
      <c r="R188" s="4"/>
      <c r="S188" s="4"/>
      <c r="T188" s="4"/>
      <c r="U188" s="4"/>
    </row>
    <row r="189" spans="1:21" ht="15" hidden="1" customHeight="1" x14ac:dyDescent="0.35">
      <c r="A189" s="526"/>
      <c r="B189" s="526"/>
      <c r="C189" s="526"/>
      <c r="D189" s="526"/>
      <c r="E189" s="526"/>
      <c r="F189" s="526"/>
      <c r="G189" s="526"/>
      <c r="H189" s="526"/>
      <c r="I189" s="526"/>
      <c r="J189" s="526"/>
      <c r="K189" s="526"/>
      <c r="L189" s="526"/>
      <c r="M189" s="526"/>
      <c r="N189" s="526"/>
      <c r="O189" s="526"/>
      <c r="P189" s="526"/>
      <c r="Q189" s="4"/>
      <c r="R189" s="4"/>
      <c r="S189" s="4"/>
      <c r="T189" s="4"/>
      <c r="U189" s="4"/>
    </row>
    <row r="190" spans="1:21" ht="15" hidden="1" customHeight="1" x14ac:dyDescent="0.35">
      <c r="A190" s="526"/>
      <c r="B190" s="526"/>
      <c r="C190" s="526"/>
      <c r="D190" s="526"/>
      <c r="E190" s="526"/>
      <c r="F190" s="526"/>
      <c r="G190" s="526"/>
      <c r="H190" s="526"/>
      <c r="I190" s="526"/>
      <c r="J190" s="526"/>
      <c r="K190" s="526"/>
      <c r="L190" s="526"/>
      <c r="M190" s="526"/>
      <c r="N190" s="526"/>
      <c r="O190" s="526"/>
      <c r="P190" s="526"/>
      <c r="Q190" s="4"/>
      <c r="R190" s="4"/>
      <c r="S190" s="4"/>
      <c r="T190" s="4"/>
      <c r="U190" s="4"/>
    </row>
    <row r="191" spans="1:21" ht="15" hidden="1" customHeight="1" x14ac:dyDescent="0.35">
      <c r="A191" s="526"/>
      <c r="B191" s="526"/>
      <c r="C191" s="526"/>
      <c r="D191" s="526"/>
      <c r="E191" s="526"/>
      <c r="F191" s="526"/>
      <c r="G191" s="526"/>
      <c r="H191" s="526"/>
      <c r="I191" s="526"/>
      <c r="J191" s="526"/>
      <c r="K191" s="526"/>
      <c r="L191" s="526"/>
      <c r="M191" s="526"/>
      <c r="N191" s="526"/>
      <c r="O191" s="526"/>
      <c r="P191" s="526"/>
      <c r="Q191" s="4"/>
      <c r="R191" s="4"/>
      <c r="S191" s="4"/>
      <c r="T191" s="4"/>
      <c r="U191" s="4"/>
    </row>
    <row r="192" spans="1:21" ht="15" hidden="1" customHeight="1" x14ac:dyDescent="0.35">
      <c r="A192" s="526"/>
      <c r="B192" s="526"/>
      <c r="C192" s="526"/>
      <c r="D192" s="526"/>
      <c r="E192" s="526"/>
      <c r="F192" s="526"/>
      <c r="G192" s="526"/>
      <c r="H192" s="526"/>
      <c r="I192" s="526"/>
      <c r="J192" s="526"/>
      <c r="K192" s="526"/>
      <c r="L192" s="526"/>
      <c r="M192" s="526"/>
      <c r="N192" s="526"/>
      <c r="O192" s="526"/>
      <c r="P192" s="526"/>
      <c r="Q192" s="4"/>
      <c r="R192" s="4"/>
      <c r="S192" s="4"/>
      <c r="T192" s="4"/>
      <c r="U192" s="4"/>
    </row>
    <row r="193" spans="1:21" ht="15" hidden="1" customHeight="1" x14ac:dyDescent="0.35">
      <c r="A193" s="526"/>
      <c r="B193" s="526"/>
      <c r="C193" s="526"/>
      <c r="D193" s="526"/>
      <c r="E193" s="526"/>
      <c r="F193" s="526"/>
      <c r="G193" s="526"/>
      <c r="H193" s="526"/>
      <c r="I193" s="526"/>
      <c r="J193" s="526"/>
      <c r="K193" s="526"/>
      <c r="L193" s="526"/>
      <c r="M193" s="526"/>
      <c r="N193" s="526"/>
      <c r="O193" s="526"/>
      <c r="P193" s="526"/>
      <c r="Q193" s="4"/>
      <c r="R193" s="4"/>
      <c r="S193" s="4"/>
      <c r="T193" s="4"/>
      <c r="U193" s="4"/>
    </row>
    <row r="194" spans="1:21" ht="15" hidden="1" customHeight="1" x14ac:dyDescent="0.35">
      <c r="A194" s="526"/>
      <c r="B194" s="526"/>
      <c r="C194" s="526"/>
      <c r="D194" s="526"/>
      <c r="E194" s="526"/>
      <c r="F194" s="526"/>
      <c r="G194" s="526"/>
      <c r="H194" s="526"/>
      <c r="I194" s="526"/>
      <c r="J194" s="526"/>
      <c r="K194" s="526"/>
      <c r="L194" s="526"/>
      <c r="M194" s="526"/>
      <c r="N194" s="526"/>
      <c r="O194" s="526"/>
      <c r="P194" s="526"/>
      <c r="Q194" s="4"/>
      <c r="R194" s="4"/>
      <c r="S194" s="4"/>
      <c r="T194" s="4"/>
      <c r="U194" s="4"/>
    </row>
    <row r="195" spans="1:21" ht="15" hidden="1" customHeight="1" x14ac:dyDescent="0.35">
      <c r="A195" s="526"/>
      <c r="B195" s="526"/>
      <c r="C195" s="526"/>
      <c r="D195" s="526"/>
      <c r="E195" s="526"/>
      <c r="F195" s="526"/>
      <c r="G195" s="526"/>
      <c r="H195" s="526"/>
      <c r="I195" s="526"/>
      <c r="J195" s="526"/>
      <c r="K195" s="526"/>
      <c r="L195" s="526"/>
      <c r="M195" s="526"/>
      <c r="N195" s="526"/>
      <c r="O195" s="526"/>
      <c r="P195" s="526"/>
      <c r="Q195" s="4"/>
      <c r="R195" s="4"/>
      <c r="S195" s="4"/>
      <c r="T195" s="4"/>
      <c r="U195" s="4"/>
    </row>
    <row r="196" spans="1:21" ht="15" hidden="1" customHeight="1" x14ac:dyDescent="0.35">
      <c r="A196" s="526"/>
      <c r="B196" s="526"/>
      <c r="C196" s="526"/>
      <c r="D196" s="526"/>
      <c r="E196" s="526"/>
      <c r="F196" s="526"/>
      <c r="G196" s="526"/>
      <c r="H196" s="526"/>
      <c r="I196" s="526"/>
      <c r="J196" s="526"/>
      <c r="K196" s="526"/>
      <c r="L196" s="526"/>
      <c r="M196" s="526"/>
      <c r="N196" s="526"/>
      <c r="O196" s="526"/>
      <c r="P196" s="526"/>
      <c r="Q196" s="4"/>
      <c r="R196" s="4"/>
      <c r="S196" s="4"/>
      <c r="T196" s="4"/>
      <c r="U196" s="4"/>
    </row>
    <row r="197" spans="1:21" ht="15" hidden="1" customHeight="1" x14ac:dyDescent="0.35">
      <c r="A197" s="526"/>
      <c r="B197" s="526"/>
      <c r="C197" s="526"/>
      <c r="D197" s="526"/>
      <c r="E197" s="526"/>
      <c r="F197" s="526"/>
      <c r="G197" s="526"/>
      <c r="H197" s="526"/>
      <c r="I197" s="526"/>
      <c r="J197" s="526"/>
      <c r="K197" s="526"/>
      <c r="L197" s="526"/>
      <c r="M197" s="526"/>
      <c r="N197" s="526"/>
      <c r="O197" s="526"/>
      <c r="P197" s="526"/>
      <c r="Q197" s="4"/>
      <c r="R197" s="4"/>
      <c r="S197" s="4"/>
      <c r="T197" s="4"/>
      <c r="U197" s="4"/>
    </row>
    <row r="198" spans="1:21" ht="15" hidden="1" customHeight="1" x14ac:dyDescent="0.35">
      <c r="A198" s="526"/>
      <c r="B198" s="526"/>
      <c r="C198" s="526"/>
      <c r="D198" s="526"/>
      <c r="E198" s="526"/>
      <c r="F198" s="526"/>
      <c r="G198" s="526"/>
      <c r="H198" s="526"/>
      <c r="I198" s="526"/>
      <c r="J198" s="526"/>
      <c r="K198" s="526"/>
      <c r="L198" s="526"/>
      <c r="M198" s="526"/>
      <c r="N198" s="526"/>
      <c r="O198" s="526"/>
      <c r="P198" s="526"/>
      <c r="Q198" s="4"/>
      <c r="R198" s="4"/>
      <c r="S198" s="4"/>
      <c r="T198" s="4"/>
      <c r="U198" s="4"/>
    </row>
    <row r="199" spans="1:21" ht="15" hidden="1" customHeight="1" x14ac:dyDescent="0.35">
      <c r="A199" s="526"/>
      <c r="B199" s="526"/>
      <c r="C199" s="526"/>
      <c r="D199" s="526"/>
      <c r="E199" s="526"/>
      <c r="F199" s="526"/>
      <c r="G199" s="526"/>
      <c r="H199" s="526"/>
      <c r="I199" s="526"/>
      <c r="J199" s="526"/>
      <c r="K199" s="526"/>
      <c r="L199" s="526"/>
      <c r="M199" s="526"/>
      <c r="N199" s="526"/>
      <c r="O199" s="526"/>
      <c r="P199" s="526"/>
      <c r="Q199" s="4"/>
      <c r="R199" s="4"/>
      <c r="S199" s="4"/>
      <c r="T199" s="4"/>
      <c r="U199" s="4"/>
    </row>
    <row r="200" spans="1:21" ht="15" hidden="1" customHeight="1" x14ac:dyDescent="0.35">
      <c r="A200" s="526"/>
      <c r="B200" s="526"/>
      <c r="C200" s="526"/>
      <c r="D200" s="526"/>
      <c r="E200" s="526"/>
      <c r="F200" s="526"/>
      <c r="G200" s="526"/>
      <c r="H200" s="526"/>
      <c r="I200" s="526"/>
      <c r="J200" s="526"/>
      <c r="K200" s="526"/>
      <c r="L200" s="526"/>
      <c r="M200" s="526"/>
      <c r="N200" s="526"/>
      <c r="O200" s="526"/>
      <c r="P200" s="526"/>
      <c r="Q200" s="4"/>
      <c r="R200" s="4"/>
      <c r="S200" s="4"/>
      <c r="T200" s="4"/>
      <c r="U200" s="4"/>
    </row>
    <row r="201" spans="1:21" ht="15" hidden="1" customHeight="1" x14ac:dyDescent="0.35">
      <c r="A201" s="526"/>
      <c r="B201" s="526"/>
      <c r="C201" s="526"/>
      <c r="D201" s="526"/>
      <c r="E201" s="526"/>
      <c r="F201" s="526"/>
      <c r="G201" s="526"/>
      <c r="H201" s="526"/>
      <c r="I201" s="526"/>
      <c r="J201" s="526"/>
      <c r="K201" s="526"/>
      <c r="L201" s="526"/>
      <c r="M201" s="526"/>
      <c r="N201" s="526"/>
      <c r="O201" s="526"/>
      <c r="P201" s="526"/>
      <c r="Q201" s="4"/>
      <c r="R201" s="4"/>
      <c r="S201" s="4"/>
      <c r="T201" s="4"/>
      <c r="U201" s="4"/>
    </row>
    <row r="202" spans="1:21" ht="15" hidden="1" customHeight="1" x14ac:dyDescent="0.35">
      <c r="A202" s="526"/>
      <c r="B202" s="526"/>
      <c r="C202" s="526"/>
      <c r="D202" s="526"/>
      <c r="E202" s="526"/>
      <c r="F202" s="526"/>
      <c r="G202" s="526"/>
      <c r="H202" s="526"/>
      <c r="I202" s="526"/>
      <c r="J202" s="526"/>
      <c r="K202" s="526"/>
      <c r="L202" s="526"/>
      <c r="M202" s="526"/>
      <c r="N202" s="526"/>
      <c r="O202" s="526"/>
      <c r="P202" s="526"/>
      <c r="Q202" s="4"/>
      <c r="R202" s="4"/>
      <c r="S202" s="4"/>
      <c r="T202" s="4"/>
      <c r="U202" s="4"/>
    </row>
    <row r="203" spans="1:21" ht="15" hidden="1" customHeight="1" x14ac:dyDescent="0.35">
      <c r="A203" s="526"/>
      <c r="B203" s="526"/>
      <c r="C203" s="526"/>
      <c r="D203" s="526"/>
      <c r="E203" s="526"/>
      <c r="F203" s="526"/>
      <c r="G203" s="526"/>
      <c r="H203" s="526"/>
      <c r="I203" s="526"/>
      <c r="J203" s="526"/>
      <c r="K203" s="526"/>
      <c r="L203" s="526"/>
      <c r="M203" s="526"/>
      <c r="N203" s="526"/>
      <c r="O203" s="526"/>
      <c r="P203" s="526"/>
      <c r="Q203" s="4"/>
      <c r="R203" s="4"/>
      <c r="S203" s="4"/>
      <c r="T203" s="4"/>
      <c r="U203" s="4"/>
    </row>
    <row r="204" spans="1:21" ht="15" hidden="1" customHeight="1" x14ac:dyDescent="0.35">
      <c r="A204" s="526"/>
      <c r="B204" s="526"/>
      <c r="C204" s="526"/>
      <c r="D204" s="526"/>
      <c r="E204" s="526"/>
      <c r="F204" s="526"/>
      <c r="G204" s="526"/>
      <c r="H204" s="526"/>
      <c r="I204" s="526"/>
      <c r="J204" s="526"/>
      <c r="K204" s="526"/>
      <c r="L204" s="526"/>
      <c r="M204" s="526"/>
      <c r="N204" s="526"/>
      <c r="O204" s="526"/>
      <c r="P204" s="526"/>
      <c r="Q204" s="4"/>
      <c r="R204" s="4"/>
      <c r="S204" s="4"/>
      <c r="T204" s="4"/>
      <c r="U204" s="4"/>
    </row>
    <row r="205" spans="1:21" ht="15" hidden="1" customHeight="1" x14ac:dyDescent="0.35">
      <c r="A205" s="526"/>
      <c r="B205" s="526"/>
      <c r="C205" s="526"/>
      <c r="D205" s="526"/>
      <c r="E205" s="526"/>
      <c r="F205" s="526"/>
      <c r="G205" s="526"/>
      <c r="H205" s="526"/>
      <c r="I205" s="526"/>
      <c r="J205" s="526"/>
      <c r="K205" s="526"/>
      <c r="L205" s="526"/>
      <c r="M205" s="526"/>
      <c r="N205" s="526"/>
      <c r="O205" s="526"/>
      <c r="P205" s="526"/>
      <c r="Q205" s="4"/>
      <c r="R205" s="4"/>
      <c r="S205" s="4"/>
      <c r="T205" s="4"/>
      <c r="U205" s="4"/>
    </row>
    <row r="206" spans="1:21" ht="15" hidden="1" customHeight="1" x14ac:dyDescent="0.35">
      <c r="Q206" s="4"/>
      <c r="R206" s="4"/>
      <c r="S206" s="4"/>
      <c r="T206" s="4"/>
      <c r="U206" s="4"/>
    </row>
    <row r="207" spans="1:21" ht="15" hidden="1" customHeight="1" x14ac:dyDescent="0.35">
      <c r="Q207" s="4"/>
      <c r="R207" s="4"/>
      <c r="S207" s="4"/>
      <c r="T207" s="4"/>
      <c r="U207" s="4"/>
    </row>
    <row r="208" spans="1:21" ht="15" hidden="1" customHeight="1" x14ac:dyDescent="0.35">
      <c r="Q208" s="4"/>
      <c r="R208" s="4"/>
      <c r="S208" s="4"/>
      <c r="T208" s="4"/>
      <c r="U208" s="4"/>
    </row>
    <row r="209" spans="17:21" ht="15" hidden="1" customHeight="1" x14ac:dyDescent="0.35">
      <c r="Q209" s="4"/>
      <c r="R209" s="4"/>
      <c r="S209" s="4"/>
      <c r="T209" s="4"/>
      <c r="U209" s="4"/>
    </row>
    <row r="210" spans="17:21" ht="15" hidden="1" customHeight="1" x14ac:dyDescent="0.35">
      <c r="Q210" s="4"/>
      <c r="R210" s="4"/>
      <c r="S210" s="4"/>
      <c r="T210" s="4"/>
      <c r="U210" s="4"/>
    </row>
    <row r="211" spans="17:21" ht="15" hidden="1" customHeight="1" x14ac:dyDescent="0.35">
      <c r="Q211" s="4"/>
      <c r="R211" s="4"/>
      <c r="S211" s="4"/>
      <c r="T211" s="4"/>
      <c r="U211" s="4"/>
    </row>
    <row r="212" spans="17:21" ht="15" hidden="1" customHeight="1" x14ac:dyDescent="0.35">
      <c r="Q212" s="4"/>
      <c r="R212" s="4"/>
      <c r="S212" s="4"/>
      <c r="T212" s="4"/>
      <c r="U212" s="4"/>
    </row>
    <row r="213" spans="17:21" ht="15" hidden="1" customHeight="1" x14ac:dyDescent="0.35">
      <c r="Q213" s="4"/>
      <c r="R213" s="4"/>
      <c r="S213" s="4"/>
      <c r="T213" s="4"/>
      <c r="U213" s="4"/>
    </row>
    <row r="214" spans="17:21" ht="15" hidden="1" customHeight="1" x14ac:dyDescent="0.35">
      <c r="Q214" s="4"/>
      <c r="R214" s="4"/>
      <c r="S214" s="4"/>
      <c r="T214" s="4"/>
      <c r="U214" s="4"/>
    </row>
    <row r="215" spans="17:21" ht="15" hidden="1" customHeight="1" x14ac:dyDescent="0.35">
      <c r="Q215" s="4"/>
      <c r="R215" s="4"/>
      <c r="S215" s="4"/>
      <c r="T215" s="4"/>
      <c r="U215" s="4"/>
    </row>
    <row r="216" spans="17:21" ht="15" hidden="1" customHeight="1" x14ac:dyDescent="0.35">
      <c r="Q216" s="4"/>
      <c r="R216" s="4"/>
      <c r="S216" s="4"/>
      <c r="T216" s="4"/>
      <c r="U216" s="4"/>
    </row>
    <row r="217" spans="17:21" ht="15" hidden="1" customHeight="1" x14ac:dyDescent="0.35">
      <c r="Q217" s="4"/>
      <c r="R217" s="4"/>
      <c r="S217" s="4"/>
      <c r="T217" s="4"/>
      <c r="U217" s="4"/>
    </row>
    <row r="218" spans="17:21" ht="15" hidden="1" customHeight="1" x14ac:dyDescent="0.35">
      <c r="Q218" s="4"/>
      <c r="R218" s="4"/>
      <c r="S218" s="4"/>
      <c r="T218" s="4"/>
      <c r="U218" s="4"/>
    </row>
    <row r="219" spans="17:21" ht="15" hidden="1" customHeight="1" x14ac:dyDescent="0.35">
      <c r="Q219" s="4"/>
      <c r="R219" s="4"/>
      <c r="S219" s="4"/>
      <c r="T219" s="4"/>
      <c r="U219" s="4"/>
    </row>
    <row r="220" spans="17:21" ht="15" hidden="1" customHeight="1" x14ac:dyDescent="0.35">
      <c r="Q220" s="4"/>
      <c r="R220" s="4"/>
      <c r="S220" s="4"/>
      <c r="T220" s="4"/>
      <c r="U220" s="4"/>
    </row>
    <row r="221" spans="17:21" ht="15" hidden="1" customHeight="1" x14ac:dyDescent="0.35">
      <c r="Q221" s="4"/>
      <c r="R221" s="4"/>
      <c r="S221" s="4"/>
      <c r="T221" s="4"/>
      <c r="U221" s="4"/>
    </row>
    <row r="222" spans="17:21" ht="15" hidden="1" customHeight="1" x14ac:dyDescent="0.35">
      <c r="Q222" s="4"/>
      <c r="R222" s="4"/>
      <c r="S222" s="4"/>
      <c r="T222" s="4"/>
      <c r="U222" s="4"/>
    </row>
    <row r="223" spans="17:21" ht="15" hidden="1" customHeight="1" x14ac:dyDescent="0.35">
      <c r="Q223" s="4"/>
      <c r="R223" s="4"/>
      <c r="S223" s="4"/>
      <c r="T223" s="4"/>
      <c r="U223" s="4"/>
    </row>
    <row r="224" spans="17:21" ht="15" hidden="1" customHeight="1" x14ac:dyDescent="0.35">
      <c r="Q224" s="4"/>
      <c r="R224" s="4"/>
      <c r="S224" s="4"/>
      <c r="T224" s="4"/>
      <c r="U224" s="4"/>
    </row>
    <row r="225" spans="17:21" ht="15" hidden="1" customHeight="1" x14ac:dyDescent="0.35">
      <c r="Q225" s="4"/>
      <c r="R225" s="4"/>
      <c r="S225" s="4"/>
      <c r="T225" s="4"/>
      <c r="U225" s="4"/>
    </row>
    <row r="226" spans="17:21" ht="15" hidden="1" customHeight="1" x14ac:dyDescent="0.35">
      <c r="Q226" s="4"/>
      <c r="R226" s="4"/>
      <c r="S226" s="4"/>
      <c r="T226" s="4"/>
      <c r="U226" s="4"/>
    </row>
    <row r="227" spans="17:21" ht="15" hidden="1" customHeight="1" x14ac:dyDescent="0.35">
      <c r="Q227" s="4"/>
      <c r="R227" s="4"/>
      <c r="S227" s="4"/>
      <c r="T227" s="4"/>
      <c r="U227" s="4"/>
    </row>
    <row r="228" spans="17:21" ht="15" hidden="1" customHeight="1" x14ac:dyDescent="0.35">
      <c r="Q228" s="4"/>
      <c r="R228" s="4"/>
      <c r="S228" s="4"/>
      <c r="T228" s="4"/>
      <c r="U228" s="4"/>
    </row>
    <row r="229" spans="17:21" ht="15" hidden="1" customHeight="1" x14ac:dyDescent="0.35">
      <c r="Q229" s="4"/>
      <c r="R229" s="4"/>
      <c r="S229" s="4"/>
      <c r="T229" s="4"/>
      <c r="U229" s="4"/>
    </row>
    <row r="230" spans="17:21" ht="15" hidden="1" customHeight="1" x14ac:dyDescent="0.35">
      <c r="Q230" s="4"/>
      <c r="R230" s="4"/>
      <c r="S230" s="4"/>
      <c r="T230" s="4"/>
      <c r="U230" s="4"/>
    </row>
    <row r="231" spans="17:21" ht="15" hidden="1" customHeight="1" x14ac:dyDescent="0.35">
      <c r="Q231" s="4"/>
      <c r="R231" s="4"/>
      <c r="S231" s="4"/>
      <c r="T231" s="4"/>
      <c r="U231" s="4"/>
    </row>
    <row r="232" spans="17:21" ht="15" hidden="1" customHeight="1" x14ac:dyDescent="0.35">
      <c r="Q232" s="4"/>
      <c r="R232" s="4"/>
      <c r="S232" s="4"/>
      <c r="T232" s="4"/>
      <c r="U232" s="4"/>
    </row>
    <row r="233" spans="17:21" ht="15" hidden="1" customHeight="1" x14ac:dyDescent="0.35">
      <c r="Q233" s="4"/>
      <c r="R233" s="4"/>
      <c r="S233" s="4"/>
      <c r="T233" s="4"/>
      <c r="U233" s="4"/>
    </row>
    <row r="234" spans="17:21" ht="15" hidden="1" customHeight="1" x14ac:dyDescent="0.35">
      <c r="Q234" s="4"/>
      <c r="R234" s="4"/>
      <c r="S234" s="4"/>
      <c r="T234" s="4"/>
      <c r="U234" s="4"/>
    </row>
    <row r="235" spans="17:21" ht="15" hidden="1" customHeight="1" x14ac:dyDescent="0.35">
      <c r="Q235" s="4"/>
      <c r="R235" s="4"/>
      <c r="S235" s="4"/>
      <c r="T235" s="4"/>
      <c r="U235" s="4"/>
    </row>
    <row r="236" spans="17:21" ht="15" hidden="1" customHeight="1" x14ac:dyDescent="0.35">
      <c r="Q236" s="4"/>
      <c r="R236" s="4"/>
      <c r="S236" s="4"/>
      <c r="T236" s="4"/>
      <c r="U236" s="4"/>
    </row>
    <row r="237" spans="17:21" ht="15" hidden="1" customHeight="1" x14ac:dyDescent="0.35">
      <c r="Q237" s="4"/>
      <c r="R237" s="4"/>
      <c r="S237" s="4"/>
      <c r="T237" s="4"/>
      <c r="U237" s="4"/>
    </row>
    <row r="238" spans="17:21" ht="15" hidden="1" customHeight="1" x14ac:dyDescent="0.35">
      <c r="Q238" s="4"/>
      <c r="R238" s="4"/>
      <c r="S238" s="4"/>
      <c r="T238" s="4"/>
      <c r="U238" s="4"/>
    </row>
    <row r="239" spans="17:21" ht="15" hidden="1" customHeight="1" x14ac:dyDescent="0.35">
      <c r="Q239" s="4"/>
      <c r="R239" s="4"/>
      <c r="S239" s="4"/>
      <c r="T239" s="4"/>
      <c r="U239" s="4"/>
    </row>
    <row r="240" spans="17:21" ht="15" hidden="1" customHeight="1" x14ac:dyDescent="0.35">
      <c r="Q240" s="4"/>
      <c r="R240" s="4"/>
      <c r="S240" s="4"/>
      <c r="T240" s="4"/>
      <c r="U240" s="4"/>
    </row>
    <row r="241" spans="17:21" ht="15" hidden="1" customHeight="1" x14ac:dyDescent="0.35">
      <c r="Q241" s="4"/>
      <c r="R241" s="4"/>
      <c r="S241" s="4"/>
      <c r="T241" s="4"/>
      <c r="U241" s="4"/>
    </row>
    <row r="242" spans="17:21" ht="15" hidden="1" customHeight="1" x14ac:dyDescent="0.35">
      <c r="Q242" s="4"/>
      <c r="R242" s="4"/>
      <c r="S242" s="4"/>
      <c r="T242" s="4"/>
      <c r="U242" s="4"/>
    </row>
    <row r="243" spans="17:21" ht="15" hidden="1" customHeight="1" x14ac:dyDescent="0.35">
      <c r="Q243" s="4"/>
      <c r="R243" s="4"/>
      <c r="S243" s="4"/>
      <c r="T243" s="4"/>
      <c r="U243" s="4"/>
    </row>
    <row r="244" spans="17:21" ht="15" hidden="1" customHeight="1" x14ac:dyDescent="0.35">
      <c r="Q244" s="4"/>
      <c r="R244" s="4"/>
      <c r="S244" s="4"/>
      <c r="T244" s="4"/>
      <c r="U244" s="4"/>
    </row>
    <row r="245" spans="17:21" ht="15" hidden="1" customHeight="1" x14ac:dyDescent="0.35">
      <c r="Q245" s="4"/>
      <c r="R245" s="4"/>
      <c r="S245" s="4"/>
      <c r="T245" s="4"/>
      <c r="U245" s="4"/>
    </row>
    <row r="246" spans="17:21" ht="15" hidden="1" customHeight="1" x14ac:dyDescent="0.35">
      <c r="Q246" s="4"/>
      <c r="R246" s="4"/>
      <c r="S246" s="4"/>
      <c r="T246" s="4"/>
      <c r="U246" s="4"/>
    </row>
    <row r="247" spans="17:21" ht="15" hidden="1" customHeight="1" x14ac:dyDescent="0.35">
      <c r="Q247" s="4"/>
      <c r="R247" s="4"/>
      <c r="S247" s="4"/>
      <c r="T247" s="4"/>
      <c r="U247" s="4"/>
    </row>
    <row r="248" spans="17:21" ht="15" hidden="1" customHeight="1" x14ac:dyDescent="0.35">
      <c r="Q248" s="4"/>
      <c r="R248" s="4"/>
      <c r="S248" s="4"/>
      <c r="T248" s="4"/>
      <c r="U248" s="4"/>
    </row>
    <row r="249" spans="17:21" ht="15" hidden="1" customHeight="1" x14ac:dyDescent="0.35">
      <c r="Q249" s="4"/>
      <c r="R249" s="4"/>
      <c r="S249" s="4"/>
      <c r="T249" s="4"/>
      <c r="U249" s="4"/>
    </row>
    <row r="250" spans="17:21" ht="15" hidden="1" customHeight="1" x14ac:dyDescent="0.35">
      <c r="Q250" s="4"/>
      <c r="R250" s="4"/>
      <c r="S250" s="4"/>
      <c r="T250" s="4"/>
      <c r="U250" s="4"/>
    </row>
    <row r="251" spans="17:21" ht="15" hidden="1" customHeight="1" x14ac:dyDescent="0.35">
      <c r="Q251" s="4"/>
      <c r="R251" s="4"/>
      <c r="S251" s="4"/>
      <c r="T251" s="4"/>
      <c r="U251" s="4"/>
    </row>
    <row r="252" spans="17:21" ht="15" hidden="1" customHeight="1" x14ac:dyDescent="0.35">
      <c r="Q252" s="4"/>
      <c r="R252" s="4"/>
      <c r="S252" s="4"/>
      <c r="T252" s="4"/>
      <c r="U252" s="4"/>
    </row>
    <row r="253" spans="17:21" ht="15" hidden="1" customHeight="1" x14ac:dyDescent="0.35">
      <c r="Q253" s="4"/>
      <c r="R253" s="4"/>
      <c r="S253" s="4"/>
      <c r="T253" s="4"/>
      <c r="U253" s="4"/>
    </row>
    <row r="254" spans="17:21" ht="15" hidden="1" customHeight="1" x14ac:dyDescent="0.35">
      <c r="Q254" s="4"/>
      <c r="R254" s="4"/>
      <c r="S254" s="4"/>
      <c r="T254" s="4"/>
      <c r="U254" s="4"/>
    </row>
    <row r="255" spans="17:21" ht="15" hidden="1" customHeight="1" x14ac:dyDescent="0.35">
      <c r="Q255" s="4"/>
      <c r="R255" s="4"/>
      <c r="S255" s="4"/>
      <c r="T255" s="4"/>
      <c r="U255" s="4"/>
    </row>
    <row r="256" spans="17:21" ht="15" hidden="1" customHeight="1" x14ac:dyDescent="0.35">
      <c r="Q256" s="4"/>
      <c r="R256" s="4"/>
      <c r="S256" s="4"/>
      <c r="T256" s="4"/>
      <c r="U256" s="4"/>
    </row>
    <row r="257" spans="17:21" ht="15" hidden="1" customHeight="1" x14ac:dyDescent="0.35">
      <c r="Q257" s="4"/>
      <c r="R257" s="4"/>
      <c r="S257" s="4"/>
      <c r="T257" s="4"/>
      <c r="U257" s="4"/>
    </row>
    <row r="258" spans="17:21" ht="15" hidden="1" customHeight="1" x14ac:dyDescent="0.35">
      <c r="Q258" s="4"/>
      <c r="R258" s="4"/>
      <c r="S258" s="4"/>
      <c r="T258" s="4"/>
      <c r="U258" s="4"/>
    </row>
    <row r="259" spans="17:21" ht="15" hidden="1" customHeight="1" x14ac:dyDescent="0.35">
      <c r="Q259" s="4"/>
      <c r="R259" s="4"/>
      <c r="S259" s="4"/>
      <c r="T259" s="4"/>
      <c r="U259" s="4"/>
    </row>
    <row r="260" spans="17:21" ht="15" hidden="1" customHeight="1" x14ac:dyDescent="0.35">
      <c r="Q260" s="4"/>
      <c r="R260" s="4"/>
      <c r="S260" s="4"/>
      <c r="T260" s="4"/>
      <c r="U260" s="4"/>
    </row>
    <row r="261" spans="17:21" ht="15" hidden="1" customHeight="1" x14ac:dyDescent="0.35">
      <c r="Q261" s="4"/>
      <c r="R261" s="4"/>
      <c r="S261" s="4"/>
      <c r="T261" s="4"/>
      <c r="U261" s="4"/>
    </row>
    <row r="262" spans="17:21" ht="15" hidden="1" customHeight="1" x14ac:dyDescent="0.35">
      <c r="Q262" s="4"/>
      <c r="R262" s="4"/>
      <c r="S262" s="4"/>
      <c r="T262" s="4"/>
      <c r="U262" s="4"/>
    </row>
    <row r="263" spans="17:21" ht="15" hidden="1" customHeight="1" x14ac:dyDescent="0.35">
      <c r="Q263" s="4"/>
      <c r="R263" s="4"/>
      <c r="S263" s="4"/>
      <c r="T263" s="4"/>
      <c r="U263" s="4"/>
    </row>
    <row r="264" spans="17:21" ht="15" hidden="1" customHeight="1" x14ac:dyDescent="0.35">
      <c r="Q264" s="4"/>
      <c r="R264" s="4"/>
      <c r="S264" s="4"/>
      <c r="T264" s="4"/>
      <c r="U264" s="4"/>
    </row>
    <row r="265" spans="17:21" ht="15" hidden="1" customHeight="1" x14ac:dyDescent="0.35">
      <c r="Q265" s="4"/>
      <c r="R265" s="4"/>
      <c r="S265" s="4"/>
      <c r="T265" s="4"/>
      <c r="U265" s="4"/>
    </row>
    <row r="266" spans="17:21" ht="15" hidden="1" customHeight="1" x14ac:dyDescent="0.35">
      <c r="Q266" s="4"/>
      <c r="R266" s="4"/>
      <c r="S266" s="4"/>
      <c r="T266" s="4"/>
      <c r="U266" s="4"/>
    </row>
    <row r="267" spans="17:21" ht="15" hidden="1" customHeight="1" x14ac:dyDescent="0.35">
      <c r="Q267" s="4"/>
      <c r="R267" s="4"/>
      <c r="S267" s="4"/>
      <c r="T267" s="4"/>
      <c r="U267" s="4"/>
    </row>
    <row r="268" spans="17:21" ht="15" hidden="1" customHeight="1" x14ac:dyDescent="0.35">
      <c r="Q268" s="4"/>
      <c r="R268" s="4"/>
      <c r="S268" s="4"/>
      <c r="T268" s="4"/>
      <c r="U268" s="4"/>
    </row>
    <row r="269" spans="17:21" ht="15" hidden="1" customHeight="1" x14ac:dyDescent="0.35">
      <c r="Q269" s="4"/>
      <c r="R269" s="4"/>
      <c r="S269" s="4"/>
      <c r="T269" s="4"/>
      <c r="U269" s="4"/>
    </row>
    <row r="270" spans="17:21" ht="15" hidden="1" customHeight="1" x14ac:dyDescent="0.35">
      <c r="Q270" s="4"/>
      <c r="R270" s="4"/>
      <c r="S270" s="4"/>
      <c r="T270" s="4"/>
      <c r="U270" s="4"/>
    </row>
    <row r="271" spans="17:21" ht="15" hidden="1" customHeight="1" x14ac:dyDescent="0.35">
      <c r="Q271" s="4"/>
      <c r="R271" s="4"/>
      <c r="S271" s="4"/>
      <c r="T271" s="4"/>
      <c r="U271" s="4"/>
    </row>
    <row r="272" spans="17:21" ht="15" hidden="1" customHeight="1" x14ac:dyDescent="0.35">
      <c r="Q272" s="4"/>
      <c r="R272" s="4"/>
      <c r="S272" s="4"/>
      <c r="T272" s="4"/>
      <c r="U272" s="4"/>
    </row>
    <row r="273" spans="17:21" ht="15" hidden="1" customHeight="1" x14ac:dyDescent="0.35">
      <c r="Q273" s="4"/>
      <c r="R273" s="4"/>
      <c r="S273" s="4"/>
      <c r="T273" s="4"/>
      <c r="U273" s="4"/>
    </row>
    <row r="274" spans="17:21" ht="15" hidden="1" customHeight="1" x14ac:dyDescent="0.35">
      <c r="Q274" s="4"/>
      <c r="R274" s="4"/>
      <c r="S274" s="4"/>
      <c r="T274" s="4"/>
      <c r="U274" s="4"/>
    </row>
    <row r="275" spans="17:21" ht="15" hidden="1" customHeight="1" x14ac:dyDescent="0.35">
      <c r="Q275" s="4"/>
      <c r="R275" s="4"/>
      <c r="S275" s="4"/>
      <c r="T275" s="4"/>
      <c r="U275" s="4"/>
    </row>
    <row r="276" spans="17:21" ht="15" hidden="1" customHeight="1" x14ac:dyDescent="0.35">
      <c r="Q276" s="4"/>
      <c r="R276" s="4"/>
      <c r="S276" s="4"/>
      <c r="T276" s="4"/>
      <c r="U276" s="4"/>
    </row>
    <row r="277" spans="17:21" ht="15" hidden="1" customHeight="1" x14ac:dyDescent="0.35">
      <c r="Q277" s="4"/>
      <c r="R277" s="4"/>
      <c r="S277" s="4"/>
      <c r="T277" s="4"/>
      <c r="U277" s="4"/>
    </row>
    <row r="278" spans="17:21" ht="15" hidden="1" customHeight="1" x14ac:dyDescent="0.35">
      <c r="Q278" s="4"/>
      <c r="R278" s="4"/>
      <c r="S278" s="4"/>
      <c r="T278" s="4"/>
      <c r="U278" s="4"/>
    </row>
    <row r="279" spans="17:21" ht="15" hidden="1" customHeight="1" x14ac:dyDescent="0.35">
      <c r="Q279" s="4"/>
      <c r="R279" s="4"/>
      <c r="S279" s="4"/>
      <c r="T279" s="4"/>
      <c r="U279" s="4"/>
    </row>
    <row r="280" spans="17:21" ht="15" hidden="1" customHeight="1" x14ac:dyDescent="0.35">
      <c r="Q280" s="4"/>
      <c r="R280" s="4"/>
      <c r="S280" s="4"/>
      <c r="T280" s="4"/>
      <c r="U280" s="4"/>
    </row>
    <row r="281" spans="17:21" ht="15" hidden="1" customHeight="1" x14ac:dyDescent="0.35">
      <c r="Q281" s="4"/>
      <c r="R281" s="4"/>
      <c r="S281" s="4"/>
      <c r="T281" s="4"/>
      <c r="U281" s="4"/>
    </row>
    <row r="282" spans="17:21" ht="15" hidden="1" customHeight="1" x14ac:dyDescent="0.35">
      <c r="Q282" s="4"/>
      <c r="R282" s="4"/>
      <c r="S282" s="4"/>
      <c r="T282" s="4"/>
      <c r="U282" s="4"/>
    </row>
    <row r="283" spans="17:21" ht="15" hidden="1" customHeight="1" x14ac:dyDescent="0.35">
      <c r="Q283" s="4"/>
      <c r="R283" s="4"/>
      <c r="S283" s="4"/>
      <c r="T283" s="4"/>
      <c r="U283" s="4"/>
    </row>
    <row r="284" spans="17:21" ht="15" hidden="1" customHeight="1" x14ac:dyDescent="0.35">
      <c r="Q284" s="4"/>
      <c r="R284" s="4"/>
      <c r="S284" s="4"/>
      <c r="T284" s="4"/>
      <c r="U284" s="4"/>
    </row>
    <row r="285" spans="17:21" ht="15" hidden="1" customHeight="1" x14ac:dyDescent="0.35">
      <c r="Q285" s="4"/>
      <c r="R285" s="4"/>
      <c r="S285" s="4"/>
      <c r="T285" s="4"/>
      <c r="U285" s="4"/>
    </row>
    <row r="286" spans="17:21" ht="15" hidden="1" customHeight="1" x14ac:dyDescent="0.35">
      <c r="Q286" s="4"/>
      <c r="R286" s="4"/>
      <c r="S286" s="4"/>
      <c r="T286" s="4"/>
      <c r="U286" s="4"/>
    </row>
    <row r="287" spans="17:21" ht="15" hidden="1" customHeight="1" x14ac:dyDescent="0.35">
      <c r="Q287" s="4"/>
      <c r="R287" s="4"/>
      <c r="S287" s="4"/>
      <c r="T287" s="4"/>
      <c r="U287" s="4"/>
    </row>
    <row r="288" spans="17:21" ht="15" hidden="1" customHeight="1" x14ac:dyDescent="0.35">
      <c r="Q288" s="4"/>
      <c r="R288" s="4"/>
      <c r="S288" s="4"/>
      <c r="T288" s="4"/>
      <c r="U288" s="4"/>
    </row>
    <row r="289" spans="17:21" ht="15" hidden="1" customHeight="1" x14ac:dyDescent="0.35">
      <c r="Q289" s="4"/>
      <c r="R289" s="4"/>
      <c r="S289" s="4"/>
      <c r="T289" s="4"/>
      <c r="U289" s="4"/>
    </row>
    <row r="290" spans="17:21" ht="15" hidden="1" customHeight="1" x14ac:dyDescent="0.35">
      <c r="Q290" s="4"/>
      <c r="R290" s="4"/>
      <c r="S290" s="4"/>
      <c r="T290" s="4"/>
      <c r="U290" s="4"/>
    </row>
    <row r="291" spans="17:21" ht="15" hidden="1" customHeight="1" x14ac:dyDescent="0.35">
      <c r="Q291" s="4"/>
      <c r="R291" s="4"/>
      <c r="S291" s="4"/>
      <c r="T291" s="4"/>
      <c r="U291" s="4"/>
    </row>
    <row r="292" spans="17:21" ht="15" hidden="1" customHeight="1" x14ac:dyDescent="0.35">
      <c r="Q292" s="4"/>
      <c r="R292" s="4"/>
      <c r="S292" s="4"/>
      <c r="T292" s="4"/>
      <c r="U292" s="4"/>
    </row>
    <row r="293" spans="17:21" ht="15" hidden="1" customHeight="1" x14ac:dyDescent="0.35">
      <c r="Q293" s="4"/>
      <c r="R293" s="4"/>
      <c r="S293" s="4"/>
      <c r="T293" s="4"/>
      <c r="U293" s="4"/>
    </row>
    <row r="294" spans="17:21" ht="15" hidden="1" customHeight="1" x14ac:dyDescent="0.35">
      <c r="Q294" s="4"/>
      <c r="R294" s="4"/>
      <c r="S294" s="4"/>
      <c r="T294" s="4"/>
      <c r="U294" s="4"/>
    </row>
    <row r="295" spans="17:21" ht="15" hidden="1" customHeight="1" x14ac:dyDescent="0.35">
      <c r="Q295" s="4"/>
      <c r="R295" s="4"/>
      <c r="S295" s="4"/>
      <c r="T295" s="4"/>
      <c r="U295" s="4"/>
    </row>
    <row r="296" spans="17:21" ht="15" hidden="1" customHeight="1" x14ac:dyDescent="0.35">
      <c r="Q296" s="4"/>
      <c r="R296" s="4"/>
      <c r="S296" s="4"/>
      <c r="T296" s="4"/>
      <c r="U296" s="4"/>
    </row>
    <row r="297" spans="17:21" ht="15" hidden="1" customHeight="1" x14ac:dyDescent="0.35">
      <c r="Q297" s="4"/>
      <c r="R297" s="4"/>
      <c r="S297" s="4"/>
      <c r="T297" s="4"/>
      <c r="U297" s="4"/>
    </row>
    <row r="298" spans="17:21" ht="15" hidden="1" customHeight="1" x14ac:dyDescent="0.35">
      <c r="Q298" s="4"/>
      <c r="R298" s="4"/>
      <c r="S298" s="4"/>
      <c r="T298" s="4"/>
      <c r="U298" s="4"/>
    </row>
    <row r="299" spans="17:21" ht="15" hidden="1" customHeight="1" x14ac:dyDescent="0.35">
      <c r="Q299" s="4"/>
      <c r="R299" s="4"/>
      <c r="S299" s="4"/>
      <c r="T299" s="4"/>
      <c r="U299" s="4"/>
    </row>
    <row r="300" spans="17:21" ht="15" hidden="1" customHeight="1" x14ac:dyDescent="0.35">
      <c r="Q300" s="4"/>
      <c r="R300" s="4"/>
      <c r="S300" s="4"/>
      <c r="T300" s="4"/>
      <c r="U300" s="4"/>
    </row>
    <row r="301" spans="17:21" ht="15" hidden="1" customHeight="1" x14ac:dyDescent="0.35">
      <c r="Q301" s="4"/>
      <c r="R301" s="4"/>
      <c r="S301" s="4"/>
      <c r="T301" s="4"/>
      <c r="U301" s="4"/>
    </row>
    <row r="302" spans="17:21" ht="15" hidden="1" customHeight="1" x14ac:dyDescent="0.35">
      <c r="Q302" s="4"/>
      <c r="R302" s="4"/>
      <c r="S302" s="4"/>
      <c r="T302" s="4"/>
      <c r="U302" s="4"/>
    </row>
    <row r="303" spans="17:21" ht="15" hidden="1" customHeight="1" x14ac:dyDescent="0.35">
      <c r="Q303" s="4"/>
      <c r="R303" s="4"/>
      <c r="S303" s="4"/>
      <c r="T303" s="4"/>
      <c r="U303" s="4"/>
    </row>
    <row r="304" spans="17:21" ht="15" hidden="1" customHeight="1" x14ac:dyDescent="0.35">
      <c r="Q304" s="4"/>
      <c r="R304" s="4"/>
      <c r="S304" s="4"/>
      <c r="T304" s="4"/>
      <c r="U304" s="4"/>
    </row>
    <row r="305" spans="17:21" ht="15" hidden="1" customHeight="1" x14ac:dyDescent="0.35">
      <c r="Q305" s="4"/>
      <c r="R305" s="4"/>
      <c r="S305" s="4"/>
      <c r="T305" s="4"/>
      <c r="U305" s="4"/>
    </row>
    <row r="306" spans="17:21" ht="15" hidden="1" customHeight="1" x14ac:dyDescent="0.35">
      <c r="Q306" s="4"/>
      <c r="R306" s="4"/>
      <c r="S306" s="4"/>
      <c r="T306" s="4"/>
      <c r="U306" s="4"/>
    </row>
    <row r="307" spans="17:21" ht="15" hidden="1" customHeight="1" x14ac:dyDescent="0.35">
      <c r="Q307" s="4"/>
      <c r="R307" s="4"/>
      <c r="S307" s="4"/>
      <c r="T307" s="4"/>
      <c r="U307" s="4"/>
    </row>
    <row r="308" spans="17:21" ht="15" hidden="1" customHeight="1" x14ac:dyDescent="0.35">
      <c r="Q308" s="4"/>
      <c r="R308" s="4"/>
      <c r="S308" s="4"/>
      <c r="T308" s="4"/>
      <c r="U308" s="4"/>
    </row>
    <row r="309" spans="17:21" ht="15" hidden="1" customHeight="1" x14ac:dyDescent="0.35">
      <c r="Q309" s="4"/>
      <c r="R309" s="4"/>
      <c r="S309" s="4"/>
      <c r="T309" s="4"/>
      <c r="U309" s="4"/>
    </row>
    <row r="310" spans="17:21" ht="15" hidden="1" customHeight="1" x14ac:dyDescent="0.35">
      <c r="Q310" s="4"/>
      <c r="R310" s="4"/>
      <c r="S310" s="4"/>
      <c r="T310" s="4"/>
      <c r="U310" s="4"/>
    </row>
    <row r="311" spans="17:21" ht="15" hidden="1" customHeight="1" x14ac:dyDescent="0.35">
      <c r="Q311" s="4"/>
      <c r="R311" s="4"/>
      <c r="S311" s="4"/>
      <c r="T311" s="4"/>
      <c r="U311" s="4"/>
    </row>
    <row r="312" spans="17:21" ht="15" hidden="1" customHeight="1" x14ac:dyDescent="0.35">
      <c r="Q312" s="4"/>
      <c r="R312" s="4"/>
      <c r="S312" s="4"/>
      <c r="T312" s="4"/>
      <c r="U312" s="4"/>
    </row>
    <row r="313" spans="17:21" ht="15" hidden="1" customHeight="1" x14ac:dyDescent="0.35">
      <c r="Q313" s="4"/>
      <c r="R313" s="4"/>
      <c r="S313" s="4"/>
      <c r="T313" s="4"/>
      <c r="U313" s="4"/>
    </row>
    <row r="314" spans="17:21" ht="15" hidden="1" customHeight="1" x14ac:dyDescent="0.35">
      <c r="Q314" s="4"/>
      <c r="R314" s="4"/>
      <c r="S314" s="4"/>
      <c r="T314" s="4"/>
      <c r="U314" s="4"/>
    </row>
    <row r="315" spans="17:21" ht="15" hidden="1" customHeight="1" x14ac:dyDescent="0.35">
      <c r="Q315" s="4"/>
      <c r="R315" s="4"/>
      <c r="S315" s="4"/>
      <c r="T315" s="4"/>
      <c r="U315" s="4"/>
    </row>
    <row r="316" spans="17:21" ht="15" hidden="1" customHeight="1" x14ac:dyDescent="0.35">
      <c r="Q316" s="4"/>
      <c r="R316" s="4"/>
      <c r="S316" s="4"/>
      <c r="T316" s="4"/>
      <c r="U316" s="4"/>
    </row>
    <row r="317" spans="17:21" ht="15" hidden="1" customHeight="1" x14ac:dyDescent="0.35">
      <c r="Q317" s="4"/>
      <c r="R317" s="4"/>
      <c r="S317" s="4"/>
      <c r="T317" s="4"/>
      <c r="U317" s="4"/>
    </row>
    <row r="318" spans="17:21" ht="15" hidden="1" customHeight="1" x14ac:dyDescent="0.35">
      <c r="Q318" s="4"/>
      <c r="R318" s="4"/>
      <c r="S318" s="4"/>
      <c r="T318" s="4"/>
      <c r="U318" s="4"/>
    </row>
    <row r="319" spans="17:21" ht="15" hidden="1" customHeight="1" x14ac:dyDescent="0.35">
      <c r="Q319" s="4"/>
      <c r="R319" s="4"/>
      <c r="S319" s="4"/>
      <c r="T319" s="4"/>
      <c r="U319" s="4"/>
    </row>
    <row r="320" spans="17:21" ht="15" hidden="1" customHeight="1" x14ac:dyDescent="0.35">
      <c r="Q320" s="4"/>
      <c r="R320" s="4"/>
      <c r="S320" s="4"/>
      <c r="T320" s="4"/>
      <c r="U320" s="4"/>
    </row>
    <row r="321" spans="17:21" ht="15" hidden="1" customHeight="1" x14ac:dyDescent="0.35">
      <c r="Q321" s="4"/>
      <c r="R321" s="4"/>
      <c r="S321" s="4"/>
      <c r="T321" s="4"/>
      <c r="U321" s="4"/>
    </row>
    <row r="322" spans="17:21" ht="15" hidden="1" customHeight="1" x14ac:dyDescent="0.35">
      <c r="Q322" s="4"/>
      <c r="R322" s="4"/>
      <c r="S322" s="4"/>
      <c r="T322" s="4"/>
      <c r="U322" s="4"/>
    </row>
    <row r="323" spans="17:21" ht="15" hidden="1" customHeight="1" x14ac:dyDescent="0.35">
      <c r="Q323" s="4"/>
      <c r="R323" s="4"/>
      <c r="S323" s="4"/>
      <c r="T323" s="4"/>
      <c r="U323" s="4"/>
    </row>
    <row r="324" spans="17:21" ht="15" hidden="1" customHeight="1" x14ac:dyDescent="0.35">
      <c r="Q324" s="4"/>
      <c r="R324" s="4"/>
      <c r="S324" s="4"/>
      <c r="T324" s="4"/>
      <c r="U324" s="4"/>
    </row>
    <row r="325" spans="17:21" ht="15" hidden="1" customHeight="1" x14ac:dyDescent="0.35">
      <c r="Q325" s="4"/>
      <c r="R325" s="4"/>
      <c r="S325" s="4"/>
      <c r="T325" s="4"/>
      <c r="U325" s="4"/>
    </row>
    <row r="326" spans="17:21" ht="15" hidden="1" customHeight="1" x14ac:dyDescent="0.35">
      <c r="Q326" s="4"/>
      <c r="R326" s="4"/>
      <c r="S326" s="4"/>
      <c r="T326" s="4"/>
      <c r="U326" s="4"/>
    </row>
    <row r="327" spans="17:21" ht="15" hidden="1" customHeight="1" x14ac:dyDescent="0.35">
      <c r="Q327" s="4"/>
      <c r="R327" s="4"/>
      <c r="S327" s="4"/>
      <c r="T327" s="4"/>
      <c r="U327" s="4"/>
    </row>
    <row r="328" spans="17:21" ht="15" hidden="1" customHeight="1" x14ac:dyDescent="0.35">
      <c r="Q328" s="4"/>
      <c r="R328" s="4"/>
      <c r="S328" s="4"/>
      <c r="T328" s="4"/>
      <c r="U328" s="4"/>
    </row>
    <row r="329" spans="17:21" ht="15" hidden="1" customHeight="1" x14ac:dyDescent="0.35">
      <c r="Q329" s="4"/>
      <c r="R329" s="4"/>
      <c r="S329" s="4"/>
      <c r="T329" s="4"/>
      <c r="U329" s="4"/>
    </row>
    <row r="330" spans="17:21" ht="15" hidden="1" customHeight="1" x14ac:dyDescent="0.35">
      <c r="Q330" s="4"/>
      <c r="R330" s="4"/>
      <c r="S330" s="4"/>
      <c r="T330" s="4"/>
      <c r="U330" s="4"/>
    </row>
    <row r="331" spans="17:21" ht="15" hidden="1" customHeight="1" x14ac:dyDescent="0.35">
      <c r="Q331" s="4"/>
      <c r="R331" s="4"/>
      <c r="S331" s="4"/>
      <c r="T331" s="4"/>
      <c r="U331" s="4"/>
    </row>
    <row r="332" spans="17:21" ht="15" hidden="1" customHeight="1" x14ac:dyDescent="0.35">
      <c r="Q332" s="4"/>
      <c r="R332" s="4"/>
      <c r="S332" s="4"/>
      <c r="T332" s="4"/>
      <c r="U332" s="4"/>
    </row>
    <row r="333" spans="17:21" ht="15" hidden="1" customHeight="1" x14ac:dyDescent="0.35">
      <c r="Q333" s="4"/>
      <c r="R333" s="4"/>
      <c r="S333" s="4"/>
      <c r="T333" s="4"/>
      <c r="U333" s="4"/>
    </row>
    <row r="334" spans="17:21" ht="15" hidden="1" customHeight="1" x14ac:dyDescent="0.35">
      <c r="Q334" s="4"/>
      <c r="R334" s="4"/>
      <c r="S334" s="4"/>
      <c r="T334" s="4"/>
      <c r="U334" s="4"/>
    </row>
    <row r="335" spans="17:21" ht="15" hidden="1" customHeight="1" x14ac:dyDescent="0.35">
      <c r="Q335" s="4"/>
      <c r="R335" s="4"/>
      <c r="S335" s="4"/>
      <c r="T335" s="4"/>
      <c r="U335" s="4"/>
    </row>
    <row r="336" spans="17:21" ht="15" hidden="1" customHeight="1" x14ac:dyDescent="0.35">
      <c r="Q336" s="4"/>
      <c r="R336" s="4"/>
      <c r="S336" s="4"/>
      <c r="T336" s="4"/>
      <c r="U336" s="4"/>
    </row>
    <row r="337" spans="17:21" ht="15" hidden="1" customHeight="1" x14ac:dyDescent="0.35">
      <c r="Q337" s="4"/>
      <c r="R337" s="4"/>
      <c r="S337" s="4"/>
      <c r="T337" s="4"/>
      <c r="U337" s="4"/>
    </row>
    <row r="338" spans="17:21" ht="15" hidden="1" customHeight="1" x14ac:dyDescent="0.35">
      <c r="Q338" s="4"/>
      <c r="R338" s="4"/>
      <c r="S338" s="4"/>
      <c r="T338" s="4"/>
      <c r="U338" s="4"/>
    </row>
    <row r="339" spans="17:21" ht="15" hidden="1" customHeight="1" x14ac:dyDescent="0.35">
      <c r="Q339" s="4"/>
      <c r="R339" s="4"/>
      <c r="S339" s="4"/>
      <c r="T339" s="4"/>
      <c r="U339" s="4"/>
    </row>
    <row r="340" spans="17:21" ht="15" hidden="1" customHeight="1" x14ac:dyDescent="0.35">
      <c r="Q340" s="4"/>
      <c r="R340" s="4"/>
      <c r="S340" s="4"/>
      <c r="T340" s="4"/>
      <c r="U340" s="4"/>
    </row>
    <row r="341" spans="17:21" ht="15" hidden="1" customHeight="1" x14ac:dyDescent="0.35">
      <c r="Q341" s="4"/>
      <c r="R341" s="4"/>
      <c r="S341" s="4"/>
      <c r="T341" s="4"/>
      <c r="U341" s="4"/>
    </row>
    <row r="342" spans="17:21" ht="15" hidden="1" customHeight="1" x14ac:dyDescent="0.35">
      <c r="Q342" s="4"/>
      <c r="R342" s="4"/>
      <c r="S342" s="4"/>
      <c r="T342" s="4"/>
      <c r="U342" s="4"/>
    </row>
    <row r="343" spans="17:21" ht="15" hidden="1" customHeight="1" x14ac:dyDescent="0.35">
      <c r="Q343" s="4"/>
      <c r="R343" s="4"/>
      <c r="S343" s="4"/>
      <c r="T343" s="4"/>
      <c r="U343" s="4"/>
    </row>
    <row r="344" spans="17:21" ht="15" hidden="1" customHeight="1" x14ac:dyDescent="0.35">
      <c r="Q344" s="4"/>
      <c r="R344" s="4"/>
      <c r="S344" s="4"/>
      <c r="T344" s="4"/>
      <c r="U344" s="4"/>
    </row>
    <row r="345" spans="17:21" ht="15" hidden="1" customHeight="1" x14ac:dyDescent="0.35">
      <c r="Q345" s="4"/>
      <c r="R345" s="4"/>
      <c r="S345" s="4"/>
      <c r="T345" s="4"/>
      <c r="U345" s="4"/>
    </row>
    <row r="346" spans="17:21" ht="15" hidden="1" customHeight="1" x14ac:dyDescent="0.35">
      <c r="Q346" s="4"/>
      <c r="R346" s="4"/>
      <c r="S346" s="4"/>
      <c r="T346" s="4"/>
      <c r="U346" s="4"/>
    </row>
    <row r="347" spans="17:21" ht="15" hidden="1" customHeight="1" x14ac:dyDescent="0.35">
      <c r="Q347" s="4"/>
      <c r="R347" s="4"/>
      <c r="S347" s="4"/>
      <c r="T347" s="4"/>
      <c r="U347" s="4"/>
    </row>
    <row r="348" spans="17:21" ht="15" hidden="1" customHeight="1" x14ac:dyDescent="0.35">
      <c r="Q348" s="4"/>
      <c r="R348" s="4"/>
      <c r="S348" s="4"/>
      <c r="T348" s="4"/>
      <c r="U348" s="4"/>
    </row>
    <row r="349" spans="17:21" ht="15" hidden="1" customHeight="1" x14ac:dyDescent="0.35">
      <c r="Q349" s="4"/>
      <c r="R349" s="4"/>
      <c r="S349" s="4"/>
      <c r="T349" s="4"/>
      <c r="U349" s="4"/>
    </row>
    <row r="350" spans="17:21" ht="15" hidden="1" customHeight="1" x14ac:dyDescent="0.35">
      <c r="Q350" s="4"/>
      <c r="R350" s="4"/>
      <c r="S350" s="4"/>
      <c r="T350" s="4"/>
      <c r="U350" s="4"/>
    </row>
    <row r="351" spans="17:21" ht="15" hidden="1" customHeight="1" x14ac:dyDescent="0.35">
      <c r="Q351" s="4"/>
      <c r="R351" s="4"/>
      <c r="S351" s="4"/>
      <c r="T351" s="4"/>
      <c r="U351" s="4"/>
    </row>
    <row r="352" spans="17:21" ht="15" hidden="1" customHeight="1" x14ac:dyDescent="0.35">
      <c r="Q352" s="4"/>
      <c r="R352" s="4"/>
      <c r="S352" s="4"/>
      <c r="T352" s="4"/>
      <c r="U352" s="4"/>
    </row>
    <row r="353" spans="17:21" ht="15" hidden="1" customHeight="1" x14ac:dyDescent="0.35">
      <c r="Q353" s="4"/>
      <c r="R353" s="4"/>
      <c r="S353" s="4"/>
      <c r="T353" s="4"/>
      <c r="U353" s="4"/>
    </row>
    <row r="354" spans="17:21" ht="15" hidden="1" customHeight="1" x14ac:dyDescent="0.35">
      <c r="Q354" s="4"/>
      <c r="R354" s="4"/>
      <c r="S354" s="4"/>
      <c r="T354" s="4"/>
      <c r="U354" s="4"/>
    </row>
    <row r="355" spans="17:21" ht="15" hidden="1" customHeight="1" x14ac:dyDescent="0.35">
      <c r="Q355" s="4"/>
      <c r="R355" s="4"/>
      <c r="S355" s="4"/>
      <c r="T355" s="4"/>
      <c r="U355" s="4"/>
    </row>
    <row r="356" spans="17:21" ht="15" hidden="1" customHeight="1" x14ac:dyDescent="0.35">
      <c r="Q356" s="4"/>
      <c r="R356" s="4"/>
      <c r="S356" s="4"/>
      <c r="T356" s="4"/>
      <c r="U356" s="4"/>
    </row>
    <row r="357" spans="17:21" ht="15" hidden="1" customHeight="1" x14ac:dyDescent="0.35">
      <c r="Q357" s="4"/>
      <c r="R357" s="4"/>
      <c r="S357" s="4"/>
      <c r="T357" s="4"/>
      <c r="U357" s="4"/>
    </row>
    <row r="358" spans="17:21" ht="15" hidden="1" customHeight="1" x14ac:dyDescent="0.35">
      <c r="Q358" s="4"/>
      <c r="R358" s="4"/>
      <c r="S358" s="4"/>
      <c r="T358" s="4"/>
      <c r="U358" s="4"/>
    </row>
    <row r="359" spans="17:21" ht="15" hidden="1" customHeight="1" x14ac:dyDescent="0.35">
      <c r="Q359" s="4"/>
      <c r="R359" s="4"/>
      <c r="S359" s="4"/>
      <c r="T359" s="4"/>
      <c r="U359" s="4"/>
    </row>
    <row r="360" spans="17:21" ht="15" hidden="1" customHeight="1" x14ac:dyDescent="0.35">
      <c r="Q360" s="4"/>
      <c r="R360" s="4"/>
      <c r="S360" s="4"/>
      <c r="T360" s="4"/>
      <c r="U360" s="4"/>
    </row>
    <row r="361" spans="17:21" ht="15" hidden="1" customHeight="1" x14ac:dyDescent="0.35">
      <c r="Q361" s="4"/>
      <c r="R361" s="4"/>
      <c r="S361" s="4"/>
      <c r="T361" s="4"/>
      <c r="U361" s="4"/>
    </row>
    <row r="362" spans="17:21" ht="15" hidden="1" customHeight="1" x14ac:dyDescent="0.35">
      <c r="Q362" s="4"/>
      <c r="R362" s="4"/>
      <c r="S362" s="4"/>
      <c r="T362" s="4"/>
      <c r="U362" s="4"/>
    </row>
    <row r="363" spans="17:21" ht="15" hidden="1" customHeight="1" x14ac:dyDescent="0.35">
      <c r="Q363" s="4"/>
      <c r="R363" s="4"/>
      <c r="S363" s="4"/>
      <c r="T363" s="4"/>
      <c r="U363" s="4"/>
    </row>
    <row r="364" spans="17:21" ht="15" hidden="1" customHeight="1" x14ac:dyDescent="0.35">
      <c r="Q364" s="4"/>
      <c r="R364" s="4"/>
      <c r="S364" s="4"/>
      <c r="T364" s="4"/>
      <c r="U364" s="4"/>
    </row>
    <row r="365" spans="17:21" ht="15" hidden="1" customHeight="1" x14ac:dyDescent="0.35">
      <c r="Q365" s="4"/>
      <c r="R365" s="4"/>
      <c r="S365" s="4"/>
      <c r="T365" s="4"/>
      <c r="U365" s="4"/>
    </row>
    <row r="366" spans="17:21" ht="15" hidden="1" customHeight="1" x14ac:dyDescent="0.35">
      <c r="Q366" s="4"/>
      <c r="R366" s="4"/>
      <c r="S366" s="4"/>
      <c r="T366" s="4"/>
      <c r="U366" s="4"/>
    </row>
    <row r="367" spans="17:21" ht="15" hidden="1" customHeight="1" x14ac:dyDescent="0.35">
      <c r="Q367" s="4"/>
      <c r="R367" s="4"/>
      <c r="S367" s="4"/>
      <c r="T367" s="4"/>
      <c r="U367" s="4"/>
    </row>
    <row r="368" spans="17:21" ht="15" hidden="1" customHeight="1" x14ac:dyDescent="0.35">
      <c r="Q368" s="4"/>
      <c r="R368" s="4"/>
      <c r="S368" s="4"/>
      <c r="T368" s="4"/>
      <c r="U368" s="4"/>
    </row>
    <row r="369" spans="17:21" ht="15" hidden="1" customHeight="1" x14ac:dyDescent="0.35">
      <c r="Q369" s="4"/>
      <c r="R369" s="4"/>
      <c r="S369" s="4"/>
      <c r="T369" s="4"/>
      <c r="U369" s="4"/>
    </row>
    <row r="370" spans="17:21" ht="15" hidden="1" customHeight="1" x14ac:dyDescent="0.35">
      <c r="Q370" s="4"/>
      <c r="R370" s="4"/>
      <c r="S370" s="4"/>
      <c r="T370" s="4"/>
      <c r="U370" s="4"/>
    </row>
    <row r="371" spans="17:21" ht="15" hidden="1" customHeight="1" x14ac:dyDescent="0.35">
      <c r="Q371" s="4"/>
      <c r="R371" s="4"/>
      <c r="S371" s="4"/>
      <c r="T371" s="4"/>
      <c r="U371" s="4"/>
    </row>
    <row r="372" spans="17:21" ht="15" hidden="1" customHeight="1" x14ac:dyDescent="0.35">
      <c r="Q372" s="4"/>
      <c r="R372" s="4"/>
      <c r="S372" s="4"/>
      <c r="T372" s="4"/>
      <c r="U372" s="4"/>
    </row>
    <row r="373" spans="17:21" ht="15" hidden="1" customHeight="1" x14ac:dyDescent="0.35">
      <c r="Q373" s="4"/>
      <c r="R373" s="4"/>
      <c r="S373" s="4"/>
      <c r="T373" s="4"/>
      <c r="U373" s="4"/>
    </row>
    <row r="374" spans="17:21" ht="15" hidden="1" customHeight="1" x14ac:dyDescent="0.35">
      <c r="Q374" s="4"/>
      <c r="R374" s="4"/>
      <c r="S374" s="4"/>
      <c r="T374" s="4"/>
      <c r="U374" s="4"/>
    </row>
    <row r="375" spans="17:21" ht="15" hidden="1" customHeight="1" x14ac:dyDescent="0.35">
      <c r="Q375" s="4"/>
      <c r="R375" s="4"/>
      <c r="S375" s="4"/>
      <c r="T375" s="4"/>
      <c r="U375" s="4"/>
    </row>
    <row r="376" spans="17:21" ht="15" hidden="1" customHeight="1" x14ac:dyDescent="0.35">
      <c r="Q376" s="4"/>
      <c r="R376" s="4"/>
      <c r="S376" s="4"/>
      <c r="T376" s="4"/>
      <c r="U376" s="4"/>
    </row>
    <row r="377" spans="17:21" ht="15" hidden="1" customHeight="1" x14ac:dyDescent="0.35">
      <c r="Q377" s="4"/>
      <c r="R377" s="4"/>
      <c r="S377" s="4"/>
      <c r="T377" s="4"/>
      <c r="U377" s="4"/>
    </row>
    <row r="378" spans="17:21" ht="15" hidden="1" customHeight="1" x14ac:dyDescent="0.35">
      <c r="Q378" s="4"/>
      <c r="R378" s="4"/>
      <c r="S378" s="4"/>
      <c r="T378" s="4"/>
      <c r="U378" s="4"/>
    </row>
    <row r="379" spans="17:21" ht="15" hidden="1" customHeight="1" x14ac:dyDescent="0.35">
      <c r="Q379" s="4"/>
      <c r="R379" s="4"/>
      <c r="S379" s="4"/>
      <c r="T379" s="4"/>
      <c r="U379" s="4"/>
    </row>
    <row r="380" spans="17:21" ht="15" hidden="1" customHeight="1" x14ac:dyDescent="0.35">
      <c r="Q380" s="4"/>
      <c r="R380" s="4"/>
      <c r="S380" s="4"/>
      <c r="T380" s="4"/>
      <c r="U380" s="4"/>
    </row>
    <row r="381" spans="17:21" ht="15" hidden="1" customHeight="1" x14ac:dyDescent="0.35">
      <c r="Q381" s="4"/>
      <c r="R381" s="4"/>
      <c r="S381" s="4"/>
      <c r="T381" s="4"/>
      <c r="U381" s="4"/>
    </row>
    <row r="382" spans="17:21" ht="15" hidden="1" customHeight="1" x14ac:dyDescent="0.35">
      <c r="Q382" s="4"/>
      <c r="R382" s="4"/>
      <c r="S382" s="4"/>
      <c r="T382" s="4"/>
      <c r="U382" s="4"/>
    </row>
    <row r="383" spans="17:21" ht="15" hidden="1" customHeight="1" x14ac:dyDescent="0.35">
      <c r="Q383" s="4"/>
      <c r="R383" s="4"/>
      <c r="S383" s="4"/>
      <c r="T383" s="4"/>
      <c r="U383" s="4"/>
    </row>
    <row r="384" spans="17:21" ht="15" hidden="1" customHeight="1" x14ac:dyDescent="0.35">
      <c r="Q384" s="4"/>
      <c r="R384" s="4"/>
      <c r="S384" s="4"/>
      <c r="T384" s="4"/>
      <c r="U384" s="4"/>
    </row>
    <row r="385" spans="17:21" ht="15" hidden="1" customHeight="1" x14ac:dyDescent="0.35">
      <c r="Q385" s="4"/>
      <c r="R385" s="4"/>
      <c r="S385" s="4"/>
      <c r="T385" s="4"/>
      <c r="U385" s="4"/>
    </row>
    <row r="386" spans="17:21" ht="15" hidden="1" customHeight="1" x14ac:dyDescent="0.35">
      <c r="Q386" s="4"/>
      <c r="R386" s="4"/>
      <c r="S386" s="4"/>
      <c r="T386" s="4"/>
      <c r="U386" s="4"/>
    </row>
    <row r="387" spans="17:21" ht="15" hidden="1" customHeight="1" x14ac:dyDescent="0.35">
      <c r="Q387" s="4"/>
      <c r="R387" s="4"/>
      <c r="S387" s="4"/>
      <c r="T387" s="4"/>
      <c r="U387" s="4"/>
    </row>
    <row r="388" spans="17:21" ht="15" hidden="1" customHeight="1" x14ac:dyDescent="0.35">
      <c r="Q388" s="4"/>
      <c r="R388" s="4"/>
      <c r="S388" s="4"/>
      <c r="T388" s="4"/>
      <c r="U388" s="4"/>
    </row>
    <row r="389" spans="17:21" ht="15" hidden="1" customHeight="1" x14ac:dyDescent="0.35">
      <c r="Q389" s="4"/>
      <c r="R389" s="4"/>
      <c r="S389" s="4"/>
      <c r="T389" s="4"/>
      <c r="U389" s="4"/>
    </row>
    <row r="390" spans="17:21" ht="15" hidden="1" customHeight="1" x14ac:dyDescent="0.35">
      <c r="Q390" s="4"/>
      <c r="R390" s="4"/>
      <c r="S390" s="4"/>
      <c r="T390" s="4"/>
      <c r="U390" s="4"/>
    </row>
    <row r="391" spans="17:21" ht="15" hidden="1" customHeight="1" x14ac:dyDescent="0.35">
      <c r="Q391" s="4"/>
      <c r="R391" s="4"/>
      <c r="S391" s="4"/>
      <c r="T391" s="4"/>
      <c r="U391" s="4"/>
    </row>
    <row r="392" spans="17:21" ht="15" hidden="1" customHeight="1" x14ac:dyDescent="0.35">
      <c r="Q392" s="4"/>
      <c r="R392" s="4"/>
      <c r="S392" s="4"/>
      <c r="T392" s="4"/>
      <c r="U392" s="4"/>
    </row>
    <row r="393" spans="17:21" ht="15" hidden="1" customHeight="1" x14ac:dyDescent="0.35">
      <c r="Q393" s="4"/>
      <c r="R393" s="4"/>
      <c r="S393" s="4"/>
      <c r="T393" s="4"/>
      <c r="U393" s="4"/>
    </row>
    <row r="394" spans="17:21" ht="15" hidden="1" customHeight="1" x14ac:dyDescent="0.35">
      <c r="Q394" s="4"/>
      <c r="R394" s="4"/>
      <c r="S394" s="4"/>
      <c r="T394" s="4"/>
      <c r="U394" s="4"/>
    </row>
    <row r="395" spans="17:21" ht="15" hidden="1" customHeight="1" x14ac:dyDescent="0.35">
      <c r="Q395" s="4"/>
      <c r="R395" s="4"/>
      <c r="S395" s="4"/>
      <c r="T395" s="4"/>
      <c r="U395" s="4"/>
    </row>
    <row r="396" spans="17:21" ht="15" hidden="1" customHeight="1" x14ac:dyDescent="0.35">
      <c r="Q396" s="4"/>
      <c r="R396" s="4"/>
      <c r="S396" s="4"/>
      <c r="T396" s="4"/>
      <c r="U396" s="4"/>
    </row>
    <row r="397" spans="17:21" ht="15" hidden="1" customHeight="1" x14ac:dyDescent="0.35">
      <c r="Q397" s="4"/>
      <c r="R397" s="4"/>
      <c r="S397" s="4"/>
      <c r="T397" s="4"/>
      <c r="U397" s="4"/>
    </row>
    <row r="398" spans="17:21" ht="15" hidden="1" customHeight="1" x14ac:dyDescent="0.35">
      <c r="Q398" s="4"/>
      <c r="R398" s="4"/>
      <c r="S398" s="4"/>
      <c r="T398" s="4"/>
      <c r="U398" s="4"/>
    </row>
    <row r="399" spans="17:21" ht="15" hidden="1" customHeight="1" x14ac:dyDescent="0.35">
      <c r="Q399" s="4"/>
      <c r="R399" s="4"/>
      <c r="S399" s="4"/>
      <c r="T399" s="4"/>
      <c r="U399" s="4"/>
    </row>
    <row r="400" spans="17:21" ht="15" hidden="1" customHeight="1" x14ac:dyDescent="0.35">
      <c r="Q400" s="4"/>
      <c r="R400" s="4"/>
      <c r="S400" s="4"/>
      <c r="T400" s="4"/>
      <c r="U400" s="4"/>
    </row>
    <row r="401" spans="17:21" ht="15" hidden="1" customHeight="1" x14ac:dyDescent="0.35">
      <c r="Q401" s="4"/>
      <c r="R401" s="4"/>
      <c r="S401" s="4"/>
      <c r="T401" s="4"/>
      <c r="U401" s="4"/>
    </row>
    <row r="402" spans="17:21" ht="15" hidden="1" customHeight="1" x14ac:dyDescent="0.35">
      <c r="Q402" s="4"/>
      <c r="R402" s="4"/>
      <c r="S402" s="4"/>
      <c r="T402" s="4"/>
      <c r="U402" s="4"/>
    </row>
    <row r="403" spans="17:21" ht="15" hidden="1" customHeight="1" x14ac:dyDescent="0.35">
      <c r="Q403" s="4"/>
      <c r="R403" s="4"/>
      <c r="S403" s="4"/>
      <c r="T403" s="4"/>
      <c r="U403" s="4"/>
    </row>
    <row r="404" spans="17:21" ht="15" hidden="1" customHeight="1" x14ac:dyDescent="0.35">
      <c r="Q404" s="4"/>
      <c r="R404" s="4"/>
      <c r="S404" s="4"/>
      <c r="T404" s="4"/>
      <c r="U404" s="4"/>
    </row>
    <row r="405" spans="17:21" ht="15" hidden="1" customHeight="1" x14ac:dyDescent="0.35">
      <c r="Q405" s="4"/>
      <c r="R405" s="4"/>
      <c r="S405" s="4"/>
      <c r="T405" s="4"/>
      <c r="U405" s="4"/>
    </row>
    <row r="406" spans="17:21" ht="15" hidden="1" customHeight="1" x14ac:dyDescent="0.35">
      <c r="Q406" s="4"/>
      <c r="R406" s="4"/>
      <c r="S406" s="4"/>
      <c r="T406" s="4"/>
      <c r="U406" s="4"/>
    </row>
    <row r="407" spans="17:21" ht="15" hidden="1" customHeight="1" x14ac:dyDescent="0.35">
      <c r="Q407" s="4"/>
      <c r="R407" s="4"/>
      <c r="S407" s="4"/>
      <c r="T407" s="4"/>
      <c r="U407" s="4"/>
    </row>
    <row r="408" spans="17:21" ht="15" hidden="1" customHeight="1" x14ac:dyDescent="0.35">
      <c r="Q408" s="4"/>
      <c r="R408" s="4"/>
      <c r="S408" s="4"/>
      <c r="T408" s="4"/>
      <c r="U408" s="4"/>
    </row>
    <row r="409" spans="17:21" ht="15" hidden="1" customHeight="1" x14ac:dyDescent="0.35">
      <c r="Q409" s="4"/>
      <c r="R409" s="4"/>
      <c r="S409" s="4"/>
      <c r="T409" s="4"/>
      <c r="U409" s="4"/>
    </row>
    <row r="410" spans="17:21" ht="15" hidden="1" customHeight="1" x14ac:dyDescent="0.35">
      <c r="Q410" s="4"/>
      <c r="R410" s="4"/>
      <c r="S410" s="4"/>
      <c r="T410" s="4"/>
      <c r="U410" s="4"/>
    </row>
    <row r="411" spans="17:21" ht="15" hidden="1" customHeight="1" x14ac:dyDescent="0.35">
      <c r="Q411" s="4"/>
      <c r="R411" s="4"/>
      <c r="S411" s="4"/>
      <c r="T411" s="4"/>
      <c r="U411" s="4"/>
    </row>
    <row r="412" spans="17:21" ht="15" hidden="1" customHeight="1" x14ac:dyDescent="0.35">
      <c r="Q412" s="4"/>
      <c r="R412" s="4"/>
      <c r="S412" s="4"/>
      <c r="T412" s="4"/>
      <c r="U412" s="4"/>
    </row>
    <row r="413" spans="17:21" ht="15" hidden="1" customHeight="1" x14ac:dyDescent="0.35">
      <c r="Q413" s="4"/>
      <c r="R413" s="4"/>
      <c r="S413" s="4"/>
      <c r="T413" s="4"/>
      <c r="U413" s="4"/>
    </row>
    <row r="414" spans="17:21" ht="15" hidden="1" customHeight="1" x14ac:dyDescent="0.35">
      <c r="Q414" s="4"/>
      <c r="R414" s="4"/>
      <c r="S414" s="4"/>
      <c r="T414" s="4"/>
      <c r="U414" s="4"/>
    </row>
    <row r="415" spans="17:21" ht="15" hidden="1" customHeight="1" x14ac:dyDescent="0.35">
      <c r="Q415" s="4"/>
      <c r="R415" s="4"/>
      <c r="S415" s="4"/>
      <c r="T415" s="4"/>
      <c r="U415" s="4"/>
    </row>
    <row r="416" spans="17:21" ht="15" hidden="1" customHeight="1" x14ac:dyDescent="0.35">
      <c r="Q416" s="4"/>
      <c r="R416" s="4"/>
      <c r="S416" s="4"/>
      <c r="T416" s="4"/>
      <c r="U416" s="4"/>
    </row>
    <row r="417" spans="17:21" ht="15" hidden="1" customHeight="1" x14ac:dyDescent="0.35">
      <c r="Q417" s="4"/>
      <c r="R417" s="4"/>
      <c r="S417" s="4"/>
      <c r="T417" s="4"/>
      <c r="U417" s="4"/>
    </row>
    <row r="418" spans="17:21" ht="15" hidden="1" customHeight="1" x14ac:dyDescent="0.35">
      <c r="Q418" s="4"/>
      <c r="R418" s="4"/>
      <c r="S418" s="4"/>
      <c r="T418" s="4"/>
      <c r="U418" s="4"/>
    </row>
    <row r="419" spans="17:21" ht="15" hidden="1" customHeight="1" x14ac:dyDescent="0.35">
      <c r="Q419" s="4"/>
      <c r="R419" s="4"/>
      <c r="S419" s="4"/>
      <c r="T419" s="4"/>
      <c r="U419" s="4"/>
    </row>
    <row r="420" spans="17:21" ht="15" hidden="1" customHeight="1" x14ac:dyDescent="0.35">
      <c r="Q420" s="4"/>
      <c r="R420" s="4"/>
      <c r="S420" s="4"/>
      <c r="T420" s="4"/>
      <c r="U420" s="4"/>
    </row>
    <row r="421" spans="17:21" ht="15" hidden="1" customHeight="1" x14ac:dyDescent="0.35">
      <c r="Q421" s="4"/>
      <c r="R421" s="4"/>
      <c r="S421" s="4"/>
      <c r="T421" s="4"/>
      <c r="U421" s="4"/>
    </row>
    <row r="422" spans="17:21" ht="15" hidden="1" customHeight="1" x14ac:dyDescent="0.35">
      <c r="Q422" s="4"/>
      <c r="R422" s="4"/>
      <c r="S422" s="4"/>
      <c r="T422" s="4"/>
      <c r="U422" s="4"/>
    </row>
    <row r="423" spans="17:21" ht="15" hidden="1" customHeight="1" x14ac:dyDescent="0.35">
      <c r="Q423" s="4"/>
      <c r="R423" s="4"/>
      <c r="S423" s="4"/>
      <c r="T423" s="4"/>
      <c r="U423" s="4"/>
    </row>
    <row r="424" spans="17:21" ht="15" hidden="1" customHeight="1" x14ac:dyDescent="0.35">
      <c r="Q424" s="4"/>
      <c r="R424" s="4"/>
      <c r="S424" s="4"/>
      <c r="T424" s="4"/>
      <c r="U424" s="4"/>
    </row>
    <row r="425" spans="17:21" ht="15" hidden="1" customHeight="1" x14ac:dyDescent="0.35">
      <c r="Q425" s="4"/>
      <c r="R425" s="4"/>
      <c r="S425" s="4"/>
      <c r="T425" s="4"/>
      <c r="U425" s="4"/>
    </row>
    <row r="426" spans="17:21" ht="15" hidden="1" customHeight="1" x14ac:dyDescent="0.35">
      <c r="Q426" s="4"/>
      <c r="R426" s="4"/>
      <c r="S426" s="4"/>
      <c r="T426" s="4"/>
      <c r="U426" s="4"/>
    </row>
    <row r="427" spans="17:21" ht="15" hidden="1" customHeight="1" x14ac:dyDescent="0.35">
      <c r="Q427" s="4"/>
      <c r="R427" s="4"/>
      <c r="S427" s="4"/>
      <c r="T427" s="4"/>
      <c r="U427" s="4"/>
    </row>
    <row r="428" spans="17:21" ht="15" hidden="1" customHeight="1" x14ac:dyDescent="0.35">
      <c r="Q428" s="4"/>
      <c r="R428" s="4"/>
      <c r="S428" s="4"/>
      <c r="T428" s="4"/>
      <c r="U428" s="4"/>
    </row>
    <row r="429" spans="17:21" ht="15" hidden="1" customHeight="1" x14ac:dyDescent="0.35">
      <c r="Q429" s="4"/>
      <c r="R429" s="4"/>
      <c r="S429" s="4"/>
      <c r="T429" s="4"/>
      <c r="U429" s="4"/>
    </row>
    <row r="430" spans="17:21" ht="15" hidden="1" customHeight="1" x14ac:dyDescent="0.35">
      <c r="Q430" s="4"/>
      <c r="R430" s="4"/>
      <c r="S430" s="4"/>
      <c r="T430" s="4"/>
      <c r="U430" s="4"/>
    </row>
    <row r="431" spans="17:21" ht="15" hidden="1" customHeight="1" x14ac:dyDescent="0.35">
      <c r="Q431" s="4"/>
      <c r="R431" s="4"/>
      <c r="S431" s="4"/>
      <c r="T431" s="4"/>
      <c r="U431" s="4"/>
    </row>
    <row r="432" spans="17:21" ht="15" hidden="1" customHeight="1" x14ac:dyDescent="0.35">
      <c r="Q432" s="4"/>
      <c r="R432" s="4"/>
      <c r="S432" s="4"/>
      <c r="T432" s="4"/>
      <c r="U432" s="4"/>
    </row>
    <row r="433" spans="17:21" ht="15" hidden="1" customHeight="1" x14ac:dyDescent="0.35">
      <c r="Q433" s="4"/>
      <c r="R433" s="4"/>
      <c r="S433" s="4"/>
      <c r="T433" s="4"/>
      <c r="U433" s="4"/>
    </row>
    <row r="434" spans="17:21" ht="15" hidden="1" customHeight="1" x14ac:dyDescent="0.35">
      <c r="Q434" s="4"/>
      <c r="R434" s="4"/>
      <c r="S434" s="4"/>
      <c r="T434" s="4"/>
      <c r="U434" s="4"/>
    </row>
    <row r="435" spans="17:21" ht="15" hidden="1" customHeight="1" x14ac:dyDescent="0.35">
      <c r="Q435" s="4"/>
      <c r="R435" s="4"/>
      <c r="S435" s="4"/>
      <c r="T435" s="4"/>
      <c r="U435" s="4"/>
    </row>
    <row r="436" spans="17:21" ht="15" hidden="1" customHeight="1" x14ac:dyDescent="0.35">
      <c r="Q436" s="4"/>
      <c r="R436" s="4"/>
      <c r="S436" s="4"/>
      <c r="T436" s="4"/>
      <c r="U436" s="4"/>
    </row>
    <row r="437" spans="17:21" ht="15" hidden="1" customHeight="1" x14ac:dyDescent="0.35">
      <c r="Q437" s="4"/>
      <c r="R437" s="4"/>
      <c r="S437" s="4"/>
      <c r="T437" s="4"/>
      <c r="U437" s="4"/>
    </row>
    <row r="438" spans="17:21" ht="15" hidden="1" customHeight="1" x14ac:dyDescent="0.35">
      <c r="Q438" s="4"/>
      <c r="R438" s="4"/>
      <c r="S438" s="4"/>
      <c r="T438" s="4"/>
      <c r="U438" s="4"/>
    </row>
    <row r="439" spans="17:21" ht="15" hidden="1" customHeight="1" x14ac:dyDescent="0.35">
      <c r="Q439" s="4"/>
      <c r="R439" s="4"/>
      <c r="S439" s="4"/>
      <c r="T439" s="4"/>
      <c r="U439" s="4"/>
    </row>
    <row r="440" spans="17:21" ht="15" hidden="1" customHeight="1" x14ac:dyDescent="0.35">
      <c r="Q440" s="4"/>
      <c r="R440" s="4"/>
      <c r="S440" s="4"/>
      <c r="T440" s="4"/>
      <c r="U440" s="4"/>
    </row>
    <row r="441" spans="17:21" ht="15" hidden="1" customHeight="1" x14ac:dyDescent="0.35">
      <c r="Q441" s="4"/>
      <c r="R441" s="4"/>
      <c r="S441" s="4"/>
      <c r="T441" s="4"/>
      <c r="U441" s="4"/>
    </row>
    <row r="442" spans="17:21" ht="15" hidden="1" customHeight="1" x14ac:dyDescent="0.35">
      <c r="Q442" s="4"/>
      <c r="R442" s="4"/>
      <c r="S442" s="4"/>
      <c r="T442" s="4"/>
      <c r="U442" s="4"/>
    </row>
    <row r="443" spans="17:21" ht="15" hidden="1" customHeight="1" x14ac:dyDescent="0.35">
      <c r="Q443" s="4"/>
      <c r="R443" s="4"/>
      <c r="S443" s="4"/>
      <c r="T443" s="4"/>
      <c r="U443" s="4"/>
    </row>
    <row r="444" spans="17:21" ht="15" hidden="1" customHeight="1" x14ac:dyDescent="0.35">
      <c r="Q444" s="4"/>
      <c r="R444" s="4"/>
      <c r="S444" s="4"/>
      <c r="T444" s="4"/>
      <c r="U444" s="4"/>
    </row>
    <row r="445" spans="17:21" ht="15" hidden="1" customHeight="1" x14ac:dyDescent="0.35">
      <c r="Q445" s="4"/>
      <c r="R445" s="4"/>
      <c r="S445" s="4"/>
      <c r="T445" s="4"/>
      <c r="U445" s="4"/>
    </row>
    <row r="446" spans="17:21" ht="15" hidden="1" customHeight="1" x14ac:dyDescent="0.35">
      <c r="Q446" s="4"/>
      <c r="R446" s="4"/>
      <c r="S446" s="4"/>
      <c r="T446" s="4"/>
      <c r="U446" s="4"/>
    </row>
    <row r="447" spans="17:21" ht="15" hidden="1" customHeight="1" x14ac:dyDescent="0.35">
      <c r="Q447" s="4"/>
      <c r="R447" s="4"/>
      <c r="S447" s="4"/>
      <c r="T447" s="4"/>
      <c r="U447" s="4"/>
    </row>
    <row r="448" spans="17:21" ht="15" hidden="1" customHeight="1" x14ac:dyDescent="0.35">
      <c r="Q448" s="4"/>
      <c r="R448" s="4"/>
      <c r="S448" s="4"/>
      <c r="T448" s="4"/>
      <c r="U448" s="4"/>
    </row>
    <row r="449" spans="17:21" ht="15" hidden="1" customHeight="1" x14ac:dyDescent="0.35">
      <c r="Q449" s="4"/>
      <c r="R449" s="4"/>
      <c r="S449" s="4"/>
      <c r="T449" s="4"/>
      <c r="U449" s="4"/>
    </row>
    <row r="450" spans="17:21" ht="15" hidden="1" customHeight="1" x14ac:dyDescent="0.35">
      <c r="Q450" s="4"/>
      <c r="R450" s="4"/>
      <c r="S450" s="4"/>
      <c r="T450" s="4"/>
      <c r="U450" s="4"/>
    </row>
    <row r="451" spans="17:21" ht="15" hidden="1" customHeight="1" x14ac:dyDescent="0.35">
      <c r="Q451" s="4"/>
      <c r="R451" s="4"/>
      <c r="S451" s="4"/>
      <c r="T451" s="4"/>
      <c r="U451" s="4"/>
    </row>
    <row r="452" spans="17:21" ht="15" hidden="1" customHeight="1" x14ac:dyDescent="0.35">
      <c r="Q452" s="4"/>
      <c r="R452" s="4"/>
      <c r="S452" s="4"/>
      <c r="T452" s="4"/>
      <c r="U452" s="4"/>
    </row>
    <row r="453" spans="17:21" ht="15" hidden="1" customHeight="1" x14ac:dyDescent="0.35">
      <c r="Q453" s="4"/>
      <c r="R453" s="4"/>
      <c r="S453" s="4"/>
      <c r="T453" s="4"/>
      <c r="U453" s="4"/>
    </row>
    <row r="454" spans="17:21" ht="15" hidden="1" customHeight="1" x14ac:dyDescent="0.35">
      <c r="Q454" s="4"/>
      <c r="R454" s="4"/>
      <c r="S454" s="4"/>
      <c r="T454" s="4"/>
      <c r="U454" s="4"/>
    </row>
    <row r="455" spans="17:21" ht="15" hidden="1" customHeight="1" x14ac:dyDescent="0.35">
      <c r="Q455" s="4"/>
      <c r="R455" s="4"/>
      <c r="S455" s="4"/>
      <c r="T455" s="4"/>
      <c r="U455" s="4"/>
    </row>
    <row r="456" spans="17:21" ht="15" hidden="1" customHeight="1" x14ac:dyDescent="0.35">
      <c r="Q456" s="4"/>
      <c r="R456" s="4"/>
      <c r="S456" s="4"/>
      <c r="T456" s="4"/>
      <c r="U456" s="4"/>
    </row>
    <row r="457" spans="17:21" ht="15" hidden="1" customHeight="1" x14ac:dyDescent="0.35">
      <c r="Q457" s="4"/>
      <c r="R457" s="4"/>
      <c r="S457" s="4"/>
      <c r="T457" s="4"/>
      <c r="U457" s="4"/>
    </row>
    <row r="458" spans="17:21" ht="15" hidden="1" customHeight="1" x14ac:dyDescent="0.35">
      <c r="Q458" s="4"/>
      <c r="R458" s="4"/>
      <c r="S458" s="4"/>
      <c r="T458" s="4"/>
      <c r="U458" s="4"/>
    </row>
    <row r="459" spans="17:21" ht="15" hidden="1" customHeight="1" x14ac:dyDescent="0.35">
      <c r="Q459" s="4"/>
      <c r="R459" s="4"/>
      <c r="S459" s="4"/>
      <c r="T459" s="4"/>
      <c r="U459" s="4"/>
    </row>
    <row r="460" spans="17:21" ht="15" hidden="1" customHeight="1" x14ac:dyDescent="0.35">
      <c r="Q460" s="4"/>
      <c r="R460" s="4"/>
      <c r="S460" s="4"/>
      <c r="T460" s="4"/>
      <c r="U460" s="4"/>
    </row>
    <row r="461" spans="17:21" ht="15" hidden="1" customHeight="1" x14ac:dyDescent="0.35">
      <c r="Q461" s="4"/>
      <c r="R461" s="4"/>
      <c r="S461" s="4"/>
      <c r="T461" s="4"/>
      <c r="U461" s="4"/>
    </row>
    <row r="462" spans="17:21" ht="15" hidden="1" customHeight="1" x14ac:dyDescent="0.35">
      <c r="Q462" s="4"/>
      <c r="R462" s="4"/>
      <c r="S462" s="4"/>
      <c r="T462" s="4"/>
      <c r="U462" s="4"/>
    </row>
    <row r="463" spans="17:21" ht="15" hidden="1" customHeight="1" x14ac:dyDescent="0.35">
      <c r="Q463" s="4"/>
      <c r="R463" s="4"/>
      <c r="S463" s="4"/>
      <c r="T463" s="4"/>
      <c r="U463" s="4"/>
    </row>
    <row r="464" spans="17:21" ht="15" hidden="1" customHeight="1" x14ac:dyDescent="0.35">
      <c r="Q464" s="4"/>
      <c r="R464" s="4"/>
      <c r="S464" s="4"/>
      <c r="T464" s="4"/>
      <c r="U464" s="4"/>
    </row>
    <row r="465" spans="17:21" ht="15" hidden="1" customHeight="1" x14ac:dyDescent="0.35">
      <c r="Q465" s="4"/>
      <c r="R465" s="4"/>
      <c r="S465" s="4"/>
      <c r="T465" s="4"/>
      <c r="U465" s="4"/>
    </row>
    <row r="466" spans="17:21" ht="15" hidden="1" customHeight="1" x14ac:dyDescent="0.35">
      <c r="Q466" s="4"/>
      <c r="R466" s="4"/>
      <c r="S466" s="4"/>
      <c r="T466" s="4"/>
      <c r="U466" s="4"/>
    </row>
    <row r="467" spans="17:21" ht="15" hidden="1" customHeight="1" x14ac:dyDescent="0.35">
      <c r="Q467" s="4"/>
      <c r="R467" s="4"/>
      <c r="S467" s="4"/>
      <c r="T467" s="4"/>
      <c r="U467" s="4"/>
    </row>
    <row r="468" spans="17:21" ht="15" hidden="1" customHeight="1" x14ac:dyDescent="0.35">
      <c r="Q468" s="4"/>
      <c r="R468" s="4"/>
      <c r="S468" s="4"/>
      <c r="T468" s="4"/>
      <c r="U468" s="4"/>
    </row>
    <row r="469" spans="17:21" ht="15" hidden="1" customHeight="1" x14ac:dyDescent="0.35">
      <c r="Q469" s="4"/>
      <c r="R469" s="4"/>
      <c r="S469" s="4"/>
      <c r="T469" s="4"/>
      <c r="U469" s="4"/>
    </row>
    <row r="470" spans="17:21" ht="15" hidden="1" customHeight="1" x14ac:dyDescent="0.35">
      <c r="Q470" s="4"/>
      <c r="R470" s="4"/>
      <c r="S470" s="4"/>
      <c r="T470" s="4"/>
      <c r="U470" s="4"/>
    </row>
    <row r="471" spans="17:21" ht="15" hidden="1" customHeight="1" x14ac:dyDescent="0.35">
      <c r="Q471" s="4"/>
      <c r="R471" s="4"/>
      <c r="S471" s="4"/>
      <c r="T471" s="4"/>
      <c r="U471" s="4"/>
    </row>
    <row r="472" spans="17:21" ht="15" hidden="1" customHeight="1" x14ac:dyDescent="0.35">
      <c r="Q472" s="4"/>
      <c r="R472" s="4"/>
      <c r="S472" s="4"/>
      <c r="T472" s="4"/>
      <c r="U472" s="4"/>
    </row>
    <row r="473" spans="17:21" ht="15" hidden="1" customHeight="1" x14ac:dyDescent="0.35">
      <c r="Q473" s="4"/>
      <c r="R473" s="4"/>
      <c r="S473" s="4"/>
      <c r="T473" s="4"/>
      <c r="U473" s="4"/>
    </row>
    <row r="474" spans="17:21" ht="15" hidden="1" customHeight="1" x14ac:dyDescent="0.35">
      <c r="Q474" s="4"/>
      <c r="R474" s="4"/>
      <c r="S474" s="4"/>
      <c r="T474" s="4"/>
      <c r="U474" s="4"/>
    </row>
    <row r="475" spans="17:21" ht="15" hidden="1" customHeight="1" x14ac:dyDescent="0.35">
      <c r="Q475" s="4"/>
      <c r="R475" s="4"/>
      <c r="S475" s="4"/>
      <c r="T475" s="4"/>
      <c r="U475" s="4"/>
    </row>
    <row r="476" spans="17:21" ht="15" hidden="1" customHeight="1" x14ac:dyDescent="0.35">
      <c r="Q476" s="4"/>
      <c r="R476" s="4"/>
      <c r="S476" s="4"/>
      <c r="T476" s="4"/>
      <c r="U476" s="4"/>
    </row>
    <row r="477" spans="17:21" ht="15" hidden="1" customHeight="1" x14ac:dyDescent="0.35">
      <c r="Q477" s="4"/>
      <c r="R477" s="4"/>
      <c r="S477" s="4"/>
      <c r="T477" s="4"/>
      <c r="U477" s="4"/>
    </row>
    <row r="478" spans="17:21" ht="15" hidden="1" customHeight="1" x14ac:dyDescent="0.35">
      <c r="Q478" s="4"/>
      <c r="R478" s="4"/>
      <c r="S478" s="4"/>
      <c r="T478" s="4"/>
      <c r="U478" s="4"/>
    </row>
    <row r="479" spans="17:21" ht="15" hidden="1" customHeight="1" x14ac:dyDescent="0.35">
      <c r="Q479" s="4"/>
      <c r="R479" s="4"/>
      <c r="S479" s="4"/>
      <c r="T479" s="4"/>
      <c r="U479" s="4"/>
    </row>
    <row r="480" spans="17:21" ht="15" hidden="1" customHeight="1" x14ac:dyDescent="0.35">
      <c r="Q480" s="4"/>
      <c r="R480" s="4"/>
      <c r="S480" s="4"/>
      <c r="T480" s="4"/>
      <c r="U480" s="4"/>
    </row>
    <row r="481" spans="17:21" ht="15" hidden="1" customHeight="1" x14ac:dyDescent="0.35">
      <c r="Q481" s="4"/>
      <c r="R481" s="4"/>
      <c r="S481" s="4"/>
      <c r="T481" s="4"/>
      <c r="U481" s="4"/>
    </row>
    <row r="482" spans="17:21" ht="15" hidden="1" customHeight="1" x14ac:dyDescent="0.35">
      <c r="Q482" s="4"/>
      <c r="R482" s="4"/>
      <c r="S482" s="4"/>
      <c r="T482" s="4"/>
      <c r="U482" s="4"/>
    </row>
    <row r="483" spans="17:21" ht="15" hidden="1" customHeight="1" x14ac:dyDescent="0.35">
      <c r="Q483" s="4"/>
      <c r="R483" s="4"/>
      <c r="S483" s="4"/>
      <c r="T483" s="4"/>
      <c r="U483" s="4"/>
    </row>
    <row r="484" spans="17:21" ht="15" hidden="1" customHeight="1" x14ac:dyDescent="0.35">
      <c r="Q484" s="4"/>
      <c r="R484" s="4"/>
      <c r="S484" s="4"/>
      <c r="T484" s="4"/>
      <c r="U484" s="4"/>
    </row>
    <row r="485" spans="17:21" ht="15" hidden="1" customHeight="1" x14ac:dyDescent="0.35">
      <c r="Q485" s="4"/>
      <c r="R485" s="4"/>
      <c r="S485" s="4"/>
      <c r="T485" s="4"/>
      <c r="U485" s="4"/>
    </row>
    <row r="486" spans="17:21" ht="15" hidden="1" customHeight="1" x14ac:dyDescent="0.35">
      <c r="Q486" s="4"/>
      <c r="R486" s="4"/>
      <c r="S486" s="4"/>
      <c r="T486" s="4"/>
      <c r="U486" s="4"/>
    </row>
    <row r="487" spans="17:21" ht="15" hidden="1" customHeight="1" x14ac:dyDescent="0.35">
      <c r="Q487" s="4"/>
      <c r="R487" s="4"/>
      <c r="S487" s="4"/>
      <c r="T487" s="4"/>
      <c r="U487" s="4"/>
    </row>
    <row r="488" spans="17:21" ht="15" hidden="1" customHeight="1" x14ac:dyDescent="0.35">
      <c r="Q488" s="4"/>
      <c r="R488" s="4"/>
      <c r="S488" s="4"/>
      <c r="T488" s="4"/>
      <c r="U488" s="4"/>
    </row>
    <row r="489" spans="17:21" ht="15" hidden="1" customHeight="1" x14ac:dyDescent="0.35">
      <c r="Q489" s="4"/>
      <c r="R489" s="4"/>
      <c r="S489" s="4"/>
      <c r="T489" s="4"/>
      <c r="U489" s="4"/>
    </row>
    <row r="490" spans="17:21" ht="15" hidden="1" customHeight="1" x14ac:dyDescent="0.35">
      <c r="Q490" s="4"/>
      <c r="R490" s="4"/>
      <c r="S490" s="4"/>
      <c r="T490" s="4"/>
      <c r="U490" s="4"/>
    </row>
    <row r="491" spans="17:21" ht="15" hidden="1" customHeight="1" x14ac:dyDescent="0.35">
      <c r="Q491" s="4"/>
      <c r="R491" s="4"/>
      <c r="S491" s="4"/>
      <c r="T491" s="4"/>
      <c r="U491" s="4"/>
    </row>
  </sheetData>
  <sheetProtection password="CAA3" sheet="1" objects="1" scenarios="1"/>
  <mergeCells count="2070">
    <mergeCell ref="A16:XFD16"/>
    <mergeCell ref="A23:P23"/>
    <mergeCell ref="A29:P29"/>
    <mergeCell ref="A19:P19"/>
    <mergeCell ref="A26:P26"/>
    <mergeCell ref="A28:P28"/>
    <mergeCell ref="A30:P30"/>
    <mergeCell ref="A32:P32"/>
    <mergeCell ref="A33:P33"/>
    <mergeCell ref="XCS21:XDH21"/>
    <mergeCell ref="XDI21:XDX21"/>
    <mergeCell ref="XDY21:XEN21"/>
    <mergeCell ref="XEO21:XFD21"/>
    <mergeCell ref="A25:P25"/>
    <mergeCell ref="WZQ21:XAF21"/>
    <mergeCell ref="XAG21:XAV21"/>
    <mergeCell ref="XAW21:XBL21"/>
    <mergeCell ref="XBM21:XCB21"/>
    <mergeCell ref="XCC21:XCR21"/>
    <mergeCell ref="WWO21:WXD21"/>
    <mergeCell ref="WXE21:WXT21"/>
    <mergeCell ref="WXU21:WYJ21"/>
    <mergeCell ref="WYK21:WYZ21"/>
    <mergeCell ref="WZA21:WZP21"/>
    <mergeCell ref="WTM21:WUB21"/>
    <mergeCell ref="WUC21:WUR21"/>
    <mergeCell ref="WUS21:WVH21"/>
    <mergeCell ref="WVI21:WVX21"/>
    <mergeCell ref="WVY21:WWN21"/>
    <mergeCell ref="WQK21:WQZ21"/>
    <mergeCell ref="WRA21:WRP21"/>
    <mergeCell ref="WRQ21:WSF21"/>
    <mergeCell ref="WSG21:WSV21"/>
    <mergeCell ref="WSW21:WTL21"/>
    <mergeCell ref="WNI21:WNX21"/>
    <mergeCell ref="WNY21:WON21"/>
    <mergeCell ref="WOO21:WPD21"/>
    <mergeCell ref="WPE21:WPT21"/>
    <mergeCell ref="WPU21:WQJ21"/>
    <mergeCell ref="WKG21:WKV21"/>
    <mergeCell ref="WKW21:WLL21"/>
    <mergeCell ref="WLM21:WMB21"/>
    <mergeCell ref="WMC21:WMR21"/>
    <mergeCell ref="WMS21:WNH21"/>
    <mergeCell ref="WHE21:WHT21"/>
    <mergeCell ref="WHU21:WIJ21"/>
    <mergeCell ref="WIK21:WIZ21"/>
    <mergeCell ref="WJA21:WJP21"/>
    <mergeCell ref="WJQ21:WKF21"/>
    <mergeCell ref="WEC21:WER21"/>
    <mergeCell ref="WES21:WFH21"/>
    <mergeCell ref="WFI21:WFX21"/>
    <mergeCell ref="WFY21:WGN21"/>
    <mergeCell ref="WGO21:WHD21"/>
    <mergeCell ref="WBA21:WBP21"/>
    <mergeCell ref="WBQ21:WCF21"/>
    <mergeCell ref="WCG21:WCV21"/>
    <mergeCell ref="WCW21:WDL21"/>
    <mergeCell ref="WDM21:WEB21"/>
    <mergeCell ref="VXY21:VYN21"/>
    <mergeCell ref="VYO21:VZD21"/>
    <mergeCell ref="VZE21:VZT21"/>
    <mergeCell ref="VZU21:WAJ21"/>
    <mergeCell ref="WAK21:WAZ21"/>
    <mergeCell ref="VUW21:VVL21"/>
    <mergeCell ref="VVM21:VWB21"/>
    <mergeCell ref="VWC21:VWR21"/>
    <mergeCell ref="VWS21:VXH21"/>
    <mergeCell ref="VXI21:VXX21"/>
    <mergeCell ref="VRU21:VSJ21"/>
    <mergeCell ref="VSK21:VSZ21"/>
    <mergeCell ref="VTA21:VTP21"/>
    <mergeCell ref="VTQ21:VUF21"/>
    <mergeCell ref="VUG21:VUV21"/>
    <mergeCell ref="VOS21:VPH21"/>
    <mergeCell ref="VPI21:VPX21"/>
    <mergeCell ref="VPY21:VQN21"/>
    <mergeCell ref="VQO21:VRD21"/>
    <mergeCell ref="VRE21:VRT21"/>
    <mergeCell ref="VLQ21:VMF21"/>
    <mergeCell ref="VMG21:VMV21"/>
    <mergeCell ref="VMW21:VNL21"/>
    <mergeCell ref="VNM21:VOB21"/>
    <mergeCell ref="VOC21:VOR21"/>
    <mergeCell ref="VIO21:VJD21"/>
    <mergeCell ref="VJE21:VJT21"/>
    <mergeCell ref="VJU21:VKJ21"/>
    <mergeCell ref="VKK21:VKZ21"/>
    <mergeCell ref="VLA21:VLP21"/>
    <mergeCell ref="VFM21:VGB21"/>
    <mergeCell ref="VGC21:VGR21"/>
    <mergeCell ref="VGS21:VHH21"/>
    <mergeCell ref="VHI21:VHX21"/>
    <mergeCell ref="VHY21:VIN21"/>
    <mergeCell ref="VCK21:VCZ21"/>
    <mergeCell ref="VDA21:VDP21"/>
    <mergeCell ref="VDQ21:VEF21"/>
    <mergeCell ref="VEG21:VEV21"/>
    <mergeCell ref="VEW21:VFL21"/>
    <mergeCell ref="UZI21:UZX21"/>
    <mergeCell ref="UZY21:VAN21"/>
    <mergeCell ref="VAO21:VBD21"/>
    <mergeCell ref="VBE21:VBT21"/>
    <mergeCell ref="VBU21:VCJ21"/>
    <mergeCell ref="UWG21:UWV21"/>
    <mergeCell ref="UWW21:UXL21"/>
    <mergeCell ref="UXM21:UYB21"/>
    <mergeCell ref="UYC21:UYR21"/>
    <mergeCell ref="UYS21:UZH21"/>
    <mergeCell ref="UTE21:UTT21"/>
    <mergeCell ref="UTU21:UUJ21"/>
    <mergeCell ref="UUK21:UUZ21"/>
    <mergeCell ref="UVA21:UVP21"/>
    <mergeCell ref="UVQ21:UWF21"/>
    <mergeCell ref="UQC21:UQR21"/>
    <mergeCell ref="UQS21:URH21"/>
    <mergeCell ref="URI21:URX21"/>
    <mergeCell ref="URY21:USN21"/>
    <mergeCell ref="USO21:UTD21"/>
    <mergeCell ref="UNA21:UNP21"/>
    <mergeCell ref="UNQ21:UOF21"/>
    <mergeCell ref="UOG21:UOV21"/>
    <mergeCell ref="UOW21:UPL21"/>
    <mergeCell ref="UPM21:UQB21"/>
    <mergeCell ref="UJY21:UKN21"/>
    <mergeCell ref="UKO21:ULD21"/>
    <mergeCell ref="ULE21:ULT21"/>
    <mergeCell ref="ULU21:UMJ21"/>
    <mergeCell ref="UMK21:UMZ21"/>
    <mergeCell ref="UGW21:UHL21"/>
    <mergeCell ref="UHM21:UIB21"/>
    <mergeCell ref="UIC21:UIR21"/>
    <mergeCell ref="UIS21:UJH21"/>
    <mergeCell ref="UJI21:UJX21"/>
    <mergeCell ref="UDU21:UEJ21"/>
    <mergeCell ref="UEK21:UEZ21"/>
    <mergeCell ref="UFA21:UFP21"/>
    <mergeCell ref="UFQ21:UGF21"/>
    <mergeCell ref="UGG21:UGV21"/>
    <mergeCell ref="UAS21:UBH21"/>
    <mergeCell ref="UBI21:UBX21"/>
    <mergeCell ref="UBY21:UCN21"/>
    <mergeCell ref="UCO21:UDD21"/>
    <mergeCell ref="UDE21:UDT21"/>
    <mergeCell ref="TXQ21:TYF21"/>
    <mergeCell ref="TYG21:TYV21"/>
    <mergeCell ref="TYW21:TZL21"/>
    <mergeCell ref="TZM21:UAB21"/>
    <mergeCell ref="UAC21:UAR21"/>
    <mergeCell ref="TUO21:TVD21"/>
    <mergeCell ref="TVE21:TVT21"/>
    <mergeCell ref="TVU21:TWJ21"/>
    <mergeCell ref="TWK21:TWZ21"/>
    <mergeCell ref="TXA21:TXP21"/>
    <mergeCell ref="TRM21:TSB21"/>
    <mergeCell ref="TSC21:TSR21"/>
    <mergeCell ref="TSS21:TTH21"/>
    <mergeCell ref="TTI21:TTX21"/>
    <mergeCell ref="TTY21:TUN21"/>
    <mergeCell ref="TOK21:TOZ21"/>
    <mergeCell ref="TPA21:TPP21"/>
    <mergeCell ref="TPQ21:TQF21"/>
    <mergeCell ref="TQG21:TQV21"/>
    <mergeCell ref="TQW21:TRL21"/>
    <mergeCell ref="TLI21:TLX21"/>
    <mergeCell ref="TLY21:TMN21"/>
    <mergeCell ref="TMO21:TND21"/>
    <mergeCell ref="TNE21:TNT21"/>
    <mergeCell ref="TNU21:TOJ21"/>
    <mergeCell ref="TIG21:TIV21"/>
    <mergeCell ref="TIW21:TJL21"/>
    <mergeCell ref="TJM21:TKB21"/>
    <mergeCell ref="TKC21:TKR21"/>
    <mergeCell ref="TKS21:TLH21"/>
    <mergeCell ref="TFE21:TFT21"/>
    <mergeCell ref="TFU21:TGJ21"/>
    <mergeCell ref="TGK21:TGZ21"/>
    <mergeCell ref="THA21:THP21"/>
    <mergeCell ref="THQ21:TIF21"/>
    <mergeCell ref="TCC21:TCR21"/>
    <mergeCell ref="TCS21:TDH21"/>
    <mergeCell ref="TDI21:TDX21"/>
    <mergeCell ref="TDY21:TEN21"/>
    <mergeCell ref="TEO21:TFD21"/>
    <mergeCell ref="SZA21:SZP21"/>
    <mergeCell ref="SZQ21:TAF21"/>
    <mergeCell ref="TAG21:TAV21"/>
    <mergeCell ref="TAW21:TBL21"/>
    <mergeCell ref="TBM21:TCB21"/>
    <mergeCell ref="SVY21:SWN21"/>
    <mergeCell ref="SWO21:SXD21"/>
    <mergeCell ref="SXE21:SXT21"/>
    <mergeCell ref="SXU21:SYJ21"/>
    <mergeCell ref="SYK21:SYZ21"/>
    <mergeCell ref="SSW21:STL21"/>
    <mergeCell ref="STM21:SUB21"/>
    <mergeCell ref="SUC21:SUR21"/>
    <mergeCell ref="SUS21:SVH21"/>
    <mergeCell ref="SVI21:SVX21"/>
    <mergeCell ref="SPU21:SQJ21"/>
    <mergeCell ref="SQK21:SQZ21"/>
    <mergeCell ref="SRA21:SRP21"/>
    <mergeCell ref="SRQ21:SSF21"/>
    <mergeCell ref="SSG21:SSV21"/>
    <mergeCell ref="SMS21:SNH21"/>
    <mergeCell ref="SNI21:SNX21"/>
    <mergeCell ref="SNY21:SON21"/>
    <mergeCell ref="SOO21:SPD21"/>
    <mergeCell ref="SPE21:SPT21"/>
    <mergeCell ref="SJQ21:SKF21"/>
    <mergeCell ref="SKG21:SKV21"/>
    <mergeCell ref="SKW21:SLL21"/>
    <mergeCell ref="SLM21:SMB21"/>
    <mergeCell ref="SMC21:SMR21"/>
    <mergeCell ref="SGO21:SHD21"/>
    <mergeCell ref="SHE21:SHT21"/>
    <mergeCell ref="SHU21:SIJ21"/>
    <mergeCell ref="SIK21:SIZ21"/>
    <mergeCell ref="SJA21:SJP21"/>
    <mergeCell ref="SDM21:SEB21"/>
    <mergeCell ref="SEC21:SER21"/>
    <mergeCell ref="SES21:SFH21"/>
    <mergeCell ref="SFI21:SFX21"/>
    <mergeCell ref="SFY21:SGN21"/>
    <mergeCell ref="SAK21:SAZ21"/>
    <mergeCell ref="SBA21:SBP21"/>
    <mergeCell ref="SBQ21:SCF21"/>
    <mergeCell ref="SCG21:SCV21"/>
    <mergeCell ref="SCW21:SDL21"/>
    <mergeCell ref="RXI21:RXX21"/>
    <mergeCell ref="RXY21:RYN21"/>
    <mergeCell ref="RYO21:RZD21"/>
    <mergeCell ref="RZE21:RZT21"/>
    <mergeCell ref="RZU21:SAJ21"/>
    <mergeCell ref="RUG21:RUV21"/>
    <mergeCell ref="RUW21:RVL21"/>
    <mergeCell ref="RVM21:RWB21"/>
    <mergeCell ref="RWC21:RWR21"/>
    <mergeCell ref="RWS21:RXH21"/>
    <mergeCell ref="RRE21:RRT21"/>
    <mergeCell ref="RRU21:RSJ21"/>
    <mergeCell ref="RSK21:RSZ21"/>
    <mergeCell ref="RTA21:RTP21"/>
    <mergeCell ref="RTQ21:RUF21"/>
    <mergeCell ref="ROC21:ROR21"/>
    <mergeCell ref="ROS21:RPH21"/>
    <mergeCell ref="RPI21:RPX21"/>
    <mergeCell ref="RPY21:RQN21"/>
    <mergeCell ref="RQO21:RRD21"/>
    <mergeCell ref="RLA21:RLP21"/>
    <mergeCell ref="RLQ21:RMF21"/>
    <mergeCell ref="RMG21:RMV21"/>
    <mergeCell ref="RMW21:RNL21"/>
    <mergeCell ref="RNM21:ROB21"/>
    <mergeCell ref="RHY21:RIN21"/>
    <mergeCell ref="RIO21:RJD21"/>
    <mergeCell ref="RJE21:RJT21"/>
    <mergeCell ref="RJU21:RKJ21"/>
    <mergeCell ref="RKK21:RKZ21"/>
    <mergeCell ref="REW21:RFL21"/>
    <mergeCell ref="RFM21:RGB21"/>
    <mergeCell ref="RGC21:RGR21"/>
    <mergeCell ref="RGS21:RHH21"/>
    <mergeCell ref="RHI21:RHX21"/>
    <mergeCell ref="RBU21:RCJ21"/>
    <mergeCell ref="RCK21:RCZ21"/>
    <mergeCell ref="RDA21:RDP21"/>
    <mergeCell ref="RDQ21:REF21"/>
    <mergeCell ref="REG21:REV21"/>
    <mergeCell ref="QYS21:QZH21"/>
    <mergeCell ref="QZI21:QZX21"/>
    <mergeCell ref="QZY21:RAN21"/>
    <mergeCell ref="RAO21:RBD21"/>
    <mergeCell ref="RBE21:RBT21"/>
    <mergeCell ref="QVQ21:QWF21"/>
    <mergeCell ref="QWG21:QWV21"/>
    <mergeCell ref="QWW21:QXL21"/>
    <mergeCell ref="QXM21:QYB21"/>
    <mergeCell ref="QYC21:QYR21"/>
    <mergeCell ref="QSO21:QTD21"/>
    <mergeCell ref="QTE21:QTT21"/>
    <mergeCell ref="QTU21:QUJ21"/>
    <mergeCell ref="QUK21:QUZ21"/>
    <mergeCell ref="QVA21:QVP21"/>
    <mergeCell ref="QPM21:QQB21"/>
    <mergeCell ref="QQC21:QQR21"/>
    <mergeCell ref="QQS21:QRH21"/>
    <mergeCell ref="QRI21:QRX21"/>
    <mergeCell ref="QRY21:QSN21"/>
    <mergeCell ref="QMK21:QMZ21"/>
    <mergeCell ref="QNA21:QNP21"/>
    <mergeCell ref="QNQ21:QOF21"/>
    <mergeCell ref="QOG21:QOV21"/>
    <mergeCell ref="QOW21:QPL21"/>
    <mergeCell ref="QJI21:QJX21"/>
    <mergeCell ref="QJY21:QKN21"/>
    <mergeCell ref="QKO21:QLD21"/>
    <mergeCell ref="QLE21:QLT21"/>
    <mergeCell ref="QLU21:QMJ21"/>
    <mergeCell ref="QGG21:QGV21"/>
    <mergeCell ref="QGW21:QHL21"/>
    <mergeCell ref="QHM21:QIB21"/>
    <mergeCell ref="QIC21:QIR21"/>
    <mergeCell ref="QIS21:QJH21"/>
    <mergeCell ref="QDE21:QDT21"/>
    <mergeCell ref="QDU21:QEJ21"/>
    <mergeCell ref="QEK21:QEZ21"/>
    <mergeCell ref="QFA21:QFP21"/>
    <mergeCell ref="QFQ21:QGF21"/>
    <mergeCell ref="QAC21:QAR21"/>
    <mergeCell ref="QAS21:QBH21"/>
    <mergeCell ref="QBI21:QBX21"/>
    <mergeCell ref="QBY21:QCN21"/>
    <mergeCell ref="QCO21:QDD21"/>
    <mergeCell ref="PXA21:PXP21"/>
    <mergeCell ref="PXQ21:PYF21"/>
    <mergeCell ref="PYG21:PYV21"/>
    <mergeCell ref="PYW21:PZL21"/>
    <mergeCell ref="PZM21:QAB21"/>
    <mergeCell ref="PTY21:PUN21"/>
    <mergeCell ref="PUO21:PVD21"/>
    <mergeCell ref="PVE21:PVT21"/>
    <mergeCell ref="PVU21:PWJ21"/>
    <mergeCell ref="PWK21:PWZ21"/>
    <mergeCell ref="PQW21:PRL21"/>
    <mergeCell ref="PRM21:PSB21"/>
    <mergeCell ref="PSC21:PSR21"/>
    <mergeCell ref="PSS21:PTH21"/>
    <mergeCell ref="PTI21:PTX21"/>
    <mergeCell ref="PNU21:POJ21"/>
    <mergeCell ref="POK21:POZ21"/>
    <mergeCell ref="PPA21:PPP21"/>
    <mergeCell ref="PPQ21:PQF21"/>
    <mergeCell ref="PQG21:PQV21"/>
    <mergeCell ref="PKS21:PLH21"/>
    <mergeCell ref="PLI21:PLX21"/>
    <mergeCell ref="PLY21:PMN21"/>
    <mergeCell ref="PMO21:PND21"/>
    <mergeCell ref="PNE21:PNT21"/>
    <mergeCell ref="PHQ21:PIF21"/>
    <mergeCell ref="PIG21:PIV21"/>
    <mergeCell ref="PIW21:PJL21"/>
    <mergeCell ref="PJM21:PKB21"/>
    <mergeCell ref="PKC21:PKR21"/>
    <mergeCell ref="PEO21:PFD21"/>
    <mergeCell ref="PFE21:PFT21"/>
    <mergeCell ref="PFU21:PGJ21"/>
    <mergeCell ref="PGK21:PGZ21"/>
    <mergeCell ref="PHA21:PHP21"/>
    <mergeCell ref="PBM21:PCB21"/>
    <mergeCell ref="PCC21:PCR21"/>
    <mergeCell ref="PCS21:PDH21"/>
    <mergeCell ref="PDI21:PDX21"/>
    <mergeCell ref="PDY21:PEN21"/>
    <mergeCell ref="OYK21:OYZ21"/>
    <mergeCell ref="OZA21:OZP21"/>
    <mergeCell ref="OZQ21:PAF21"/>
    <mergeCell ref="PAG21:PAV21"/>
    <mergeCell ref="PAW21:PBL21"/>
    <mergeCell ref="OVI21:OVX21"/>
    <mergeCell ref="OVY21:OWN21"/>
    <mergeCell ref="OWO21:OXD21"/>
    <mergeCell ref="OXE21:OXT21"/>
    <mergeCell ref="OXU21:OYJ21"/>
    <mergeCell ref="OSG21:OSV21"/>
    <mergeCell ref="OSW21:OTL21"/>
    <mergeCell ref="OTM21:OUB21"/>
    <mergeCell ref="OUC21:OUR21"/>
    <mergeCell ref="OUS21:OVH21"/>
    <mergeCell ref="OPE21:OPT21"/>
    <mergeCell ref="OPU21:OQJ21"/>
    <mergeCell ref="OQK21:OQZ21"/>
    <mergeCell ref="ORA21:ORP21"/>
    <mergeCell ref="ORQ21:OSF21"/>
    <mergeCell ref="OMC21:OMR21"/>
    <mergeCell ref="OMS21:ONH21"/>
    <mergeCell ref="ONI21:ONX21"/>
    <mergeCell ref="ONY21:OON21"/>
    <mergeCell ref="OOO21:OPD21"/>
    <mergeCell ref="OJA21:OJP21"/>
    <mergeCell ref="OJQ21:OKF21"/>
    <mergeCell ref="OKG21:OKV21"/>
    <mergeCell ref="OKW21:OLL21"/>
    <mergeCell ref="OLM21:OMB21"/>
    <mergeCell ref="OFY21:OGN21"/>
    <mergeCell ref="OGO21:OHD21"/>
    <mergeCell ref="OHE21:OHT21"/>
    <mergeCell ref="OHU21:OIJ21"/>
    <mergeCell ref="OIK21:OIZ21"/>
    <mergeCell ref="OCW21:ODL21"/>
    <mergeCell ref="ODM21:OEB21"/>
    <mergeCell ref="OEC21:OER21"/>
    <mergeCell ref="OES21:OFH21"/>
    <mergeCell ref="OFI21:OFX21"/>
    <mergeCell ref="NZU21:OAJ21"/>
    <mergeCell ref="OAK21:OAZ21"/>
    <mergeCell ref="OBA21:OBP21"/>
    <mergeCell ref="OBQ21:OCF21"/>
    <mergeCell ref="OCG21:OCV21"/>
    <mergeCell ref="NWS21:NXH21"/>
    <mergeCell ref="NXI21:NXX21"/>
    <mergeCell ref="NXY21:NYN21"/>
    <mergeCell ref="NYO21:NZD21"/>
    <mergeCell ref="NZE21:NZT21"/>
    <mergeCell ref="NTQ21:NUF21"/>
    <mergeCell ref="NUG21:NUV21"/>
    <mergeCell ref="NUW21:NVL21"/>
    <mergeCell ref="NVM21:NWB21"/>
    <mergeCell ref="NWC21:NWR21"/>
    <mergeCell ref="NQO21:NRD21"/>
    <mergeCell ref="NRE21:NRT21"/>
    <mergeCell ref="NRU21:NSJ21"/>
    <mergeCell ref="NSK21:NSZ21"/>
    <mergeCell ref="NTA21:NTP21"/>
    <mergeCell ref="NNM21:NOB21"/>
    <mergeCell ref="NOC21:NOR21"/>
    <mergeCell ref="NOS21:NPH21"/>
    <mergeCell ref="NPI21:NPX21"/>
    <mergeCell ref="NPY21:NQN21"/>
    <mergeCell ref="NKK21:NKZ21"/>
    <mergeCell ref="NLA21:NLP21"/>
    <mergeCell ref="NLQ21:NMF21"/>
    <mergeCell ref="NMG21:NMV21"/>
    <mergeCell ref="NMW21:NNL21"/>
    <mergeCell ref="NHI21:NHX21"/>
    <mergeCell ref="NHY21:NIN21"/>
    <mergeCell ref="NIO21:NJD21"/>
    <mergeCell ref="NJE21:NJT21"/>
    <mergeCell ref="NJU21:NKJ21"/>
    <mergeCell ref="NEG21:NEV21"/>
    <mergeCell ref="NEW21:NFL21"/>
    <mergeCell ref="NFM21:NGB21"/>
    <mergeCell ref="NGC21:NGR21"/>
    <mergeCell ref="NGS21:NHH21"/>
    <mergeCell ref="NBE21:NBT21"/>
    <mergeCell ref="NBU21:NCJ21"/>
    <mergeCell ref="NCK21:NCZ21"/>
    <mergeCell ref="NDA21:NDP21"/>
    <mergeCell ref="NDQ21:NEF21"/>
    <mergeCell ref="MYC21:MYR21"/>
    <mergeCell ref="MYS21:MZH21"/>
    <mergeCell ref="MZI21:MZX21"/>
    <mergeCell ref="MZY21:NAN21"/>
    <mergeCell ref="NAO21:NBD21"/>
    <mergeCell ref="MVA21:MVP21"/>
    <mergeCell ref="MVQ21:MWF21"/>
    <mergeCell ref="MWG21:MWV21"/>
    <mergeCell ref="MWW21:MXL21"/>
    <mergeCell ref="MXM21:MYB21"/>
    <mergeCell ref="MRY21:MSN21"/>
    <mergeCell ref="MSO21:MTD21"/>
    <mergeCell ref="MTE21:MTT21"/>
    <mergeCell ref="MTU21:MUJ21"/>
    <mergeCell ref="MUK21:MUZ21"/>
    <mergeCell ref="MOW21:MPL21"/>
    <mergeCell ref="MPM21:MQB21"/>
    <mergeCell ref="MQC21:MQR21"/>
    <mergeCell ref="MQS21:MRH21"/>
    <mergeCell ref="MRI21:MRX21"/>
    <mergeCell ref="MLU21:MMJ21"/>
    <mergeCell ref="MMK21:MMZ21"/>
    <mergeCell ref="MNA21:MNP21"/>
    <mergeCell ref="MNQ21:MOF21"/>
    <mergeCell ref="MOG21:MOV21"/>
    <mergeCell ref="MIS21:MJH21"/>
    <mergeCell ref="MJI21:MJX21"/>
    <mergeCell ref="MJY21:MKN21"/>
    <mergeCell ref="MKO21:MLD21"/>
    <mergeCell ref="MLE21:MLT21"/>
    <mergeCell ref="MFQ21:MGF21"/>
    <mergeCell ref="MGG21:MGV21"/>
    <mergeCell ref="MGW21:MHL21"/>
    <mergeCell ref="MHM21:MIB21"/>
    <mergeCell ref="MIC21:MIR21"/>
    <mergeCell ref="MCO21:MDD21"/>
    <mergeCell ref="MDE21:MDT21"/>
    <mergeCell ref="MDU21:MEJ21"/>
    <mergeCell ref="MEK21:MEZ21"/>
    <mergeCell ref="MFA21:MFP21"/>
    <mergeCell ref="LZM21:MAB21"/>
    <mergeCell ref="MAC21:MAR21"/>
    <mergeCell ref="MAS21:MBH21"/>
    <mergeCell ref="MBI21:MBX21"/>
    <mergeCell ref="MBY21:MCN21"/>
    <mergeCell ref="LWK21:LWZ21"/>
    <mergeCell ref="LXA21:LXP21"/>
    <mergeCell ref="LXQ21:LYF21"/>
    <mergeCell ref="LYG21:LYV21"/>
    <mergeCell ref="LYW21:LZL21"/>
    <mergeCell ref="LTI21:LTX21"/>
    <mergeCell ref="LTY21:LUN21"/>
    <mergeCell ref="LUO21:LVD21"/>
    <mergeCell ref="LVE21:LVT21"/>
    <mergeCell ref="LVU21:LWJ21"/>
    <mergeCell ref="LQG21:LQV21"/>
    <mergeCell ref="LQW21:LRL21"/>
    <mergeCell ref="LRM21:LSB21"/>
    <mergeCell ref="LSC21:LSR21"/>
    <mergeCell ref="LSS21:LTH21"/>
    <mergeCell ref="LNE21:LNT21"/>
    <mergeCell ref="LNU21:LOJ21"/>
    <mergeCell ref="LOK21:LOZ21"/>
    <mergeCell ref="LPA21:LPP21"/>
    <mergeCell ref="LPQ21:LQF21"/>
    <mergeCell ref="LKC21:LKR21"/>
    <mergeCell ref="LKS21:LLH21"/>
    <mergeCell ref="LLI21:LLX21"/>
    <mergeCell ref="LLY21:LMN21"/>
    <mergeCell ref="LMO21:LND21"/>
    <mergeCell ref="LHA21:LHP21"/>
    <mergeCell ref="LHQ21:LIF21"/>
    <mergeCell ref="LIG21:LIV21"/>
    <mergeCell ref="LIW21:LJL21"/>
    <mergeCell ref="LJM21:LKB21"/>
    <mergeCell ref="LDY21:LEN21"/>
    <mergeCell ref="LEO21:LFD21"/>
    <mergeCell ref="LFE21:LFT21"/>
    <mergeCell ref="LFU21:LGJ21"/>
    <mergeCell ref="LGK21:LGZ21"/>
    <mergeCell ref="LAW21:LBL21"/>
    <mergeCell ref="LBM21:LCB21"/>
    <mergeCell ref="LCC21:LCR21"/>
    <mergeCell ref="LCS21:LDH21"/>
    <mergeCell ref="LDI21:LDX21"/>
    <mergeCell ref="KXU21:KYJ21"/>
    <mergeCell ref="KYK21:KYZ21"/>
    <mergeCell ref="KZA21:KZP21"/>
    <mergeCell ref="KZQ21:LAF21"/>
    <mergeCell ref="LAG21:LAV21"/>
    <mergeCell ref="KUS21:KVH21"/>
    <mergeCell ref="KVI21:KVX21"/>
    <mergeCell ref="KVY21:KWN21"/>
    <mergeCell ref="KWO21:KXD21"/>
    <mergeCell ref="KXE21:KXT21"/>
    <mergeCell ref="KRQ21:KSF21"/>
    <mergeCell ref="KSG21:KSV21"/>
    <mergeCell ref="KSW21:KTL21"/>
    <mergeCell ref="KTM21:KUB21"/>
    <mergeCell ref="KUC21:KUR21"/>
    <mergeCell ref="KOO21:KPD21"/>
    <mergeCell ref="KPE21:KPT21"/>
    <mergeCell ref="KPU21:KQJ21"/>
    <mergeCell ref="KQK21:KQZ21"/>
    <mergeCell ref="KRA21:KRP21"/>
    <mergeCell ref="KLM21:KMB21"/>
    <mergeCell ref="KMC21:KMR21"/>
    <mergeCell ref="KMS21:KNH21"/>
    <mergeCell ref="KNI21:KNX21"/>
    <mergeCell ref="KNY21:KON21"/>
    <mergeCell ref="KIK21:KIZ21"/>
    <mergeCell ref="KJA21:KJP21"/>
    <mergeCell ref="KJQ21:KKF21"/>
    <mergeCell ref="KKG21:KKV21"/>
    <mergeCell ref="KKW21:KLL21"/>
    <mergeCell ref="KFI21:KFX21"/>
    <mergeCell ref="KFY21:KGN21"/>
    <mergeCell ref="KGO21:KHD21"/>
    <mergeCell ref="KHE21:KHT21"/>
    <mergeCell ref="KHU21:KIJ21"/>
    <mergeCell ref="KCG21:KCV21"/>
    <mergeCell ref="KCW21:KDL21"/>
    <mergeCell ref="KDM21:KEB21"/>
    <mergeCell ref="KEC21:KER21"/>
    <mergeCell ref="KES21:KFH21"/>
    <mergeCell ref="JZE21:JZT21"/>
    <mergeCell ref="JZU21:KAJ21"/>
    <mergeCell ref="KAK21:KAZ21"/>
    <mergeCell ref="KBA21:KBP21"/>
    <mergeCell ref="KBQ21:KCF21"/>
    <mergeCell ref="JWC21:JWR21"/>
    <mergeCell ref="JWS21:JXH21"/>
    <mergeCell ref="JXI21:JXX21"/>
    <mergeCell ref="JXY21:JYN21"/>
    <mergeCell ref="JYO21:JZD21"/>
    <mergeCell ref="JTA21:JTP21"/>
    <mergeCell ref="JTQ21:JUF21"/>
    <mergeCell ref="JUG21:JUV21"/>
    <mergeCell ref="JUW21:JVL21"/>
    <mergeCell ref="JVM21:JWB21"/>
    <mergeCell ref="JPY21:JQN21"/>
    <mergeCell ref="JQO21:JRD21"/>
    <mergeCell ref="JRE21:JRT21"/>
    <mergeCell ref="JRU21:JSJ21"/>
    <mergeCell ref="JSK21:JSZ21"/>
    <mergeCell ref="JMW21:JNL21"/>
    <mergeCell ref="JNM21:JOB21"/>
    <mergeCell ref="JOC21:JOR21"/>
    <mergeCell ref="JOS21:JPH21"/>
    <mergeCell ref="JPI21:JPX21"/>
    <mergeCell ref="JJU21:JKJ21"/>
    <mergeCell ref="JKK21:JKZ21"/>
    <mergeCell ref="JLA21:JLP21"/>
    <mergeCell ref="JLQ21:JMF21"/>
    <mergeCell ref="JMG21:JMV21"/>
    <mergeCell ref="JGS21:JHH21"/>
    <mergeCell ref="JHI21:JHX21"/>
    <mergeCell ref="JHY21:JIN21"/>
    <mergeCell ref="JIO21:JJD21"/>
    <mergeCell ref="JJE21:JJT21"/>
    <mergeCell ref="JDQ21:JEF21"/>
    <mergeCell ref="JEG21:JEV21"/>
    <mergeCell ref="JEW21:JFL21"/>
    <mergeCell ref="JFM21:JGB21"/>
    <mergeCell ref="JGC21:JGR21"/>
    <mergeCell ref="JAO21:JBD21"/>
    <mergeCell ref="JBE21:JBT21"/>
    <mergeCell ref="JBU21:JCJ21"/>
    <mergeCell ref="JCK21:JCZ21"/>
    <mergeCell ref="JDA21:JDP21"/>
    <mergeCell ref="IXM21:IYB21"/>
    <mergeCell ref="IYC21:IYR21"/>
    <mergeCell ref="IYS21:IZH21"/>
    <mergeCell ref="IZI21:IZX21"/>
    <mergeCell ref="IZY21:JAN21"/>
    <mergeCell ref="IUK21:IUZ21"/>
    <mergeCell ref="IVA21:IVP21"/>
    <mergeCell ref="IVQ21:IWF21"/>
    <mergeCell ref="IWG21:IWV21"/>
    <mergeCell ref="IWW21:IXL21"/>
    <mergeCell ref="IRI21:IRX21"/>
    <mergeCell ref="IRY21:ISN21"/>
    <mergeCell ref="ISO21:ITD21"/>
    <mergeCell ref="ITE21:ITT21"/>
    <mergeCell ref="ITU21:IUJ21"/>
    <mergeCell ref="IOG21:IOV21"/>
    <mergeCell ref="IOW21:IPL21"/>
    <mergeCell ref="IPM21:IQB21"/>
    <mergeCell ref="IQC21:IQR21"/>
    <mergeCell ref="IQS21:IRH21"/>
    <mergeCell ref="ILE21:ILT21"/>
    <mergeCell ref="ILU21:IMJ21"/>
    <mergeCell ref="IMK21:IMZ21"/>
    <mergeCell ref="INA21:INP21"/>
    <mergeCell ref="INQ21:IOF21"/>
    <mergeCell ref="IIC21:IIR21"/>
    <mergeCell ref="IIS21:IJH21"/>
    <mergeCell ref="IJI21:IJX21"/>
    <mergeCell ref="IJY21:IKN21"/>
    <mergeCell ref="IKO21:ILD21"/>
    <mergeCell ref="IFA21:IFP21"/>
    <mergeCell ref="IFQ21:IGF21"/>
    <mergeCell ref="IGG21:IGV21"/>
    <mergeCell ref="IGW21:IHL21"/>
    <mergeCell ref="IHM21:IIB21"/>
    <mergeCell ref="IBY21:ICN21"/>
    <mergeCell ref="ICO21:IDD21"/>
    <mergeCell ref="IDE21:IDT21"/>
    <mergeCell ref="IDU21:IEJ21"/>
    <mergeCell ref="IEK21:IEZ21"/>
    <mergeCell ref="HYW21:HZL21"/>
    <mergeCell ref="HZM21:IAB21"/>
    <mergeCell ref="IAC21:IAR21"/>
    <mergeCell ref="IAS21:IBH21"/>
    <mergeCell ref="IBI21:IBX21"/>
    <mergeCell ref="HVU21:HWJ21"/>
    <mergeCell ref="HWK21:HWZ21"/>
    <mergeCell ref="HXA21:HXP21"/>
    <mergeCell ref="HXQ21:HYF21"/>
    <mergeCell ref="HYG21:HYV21"/>
    <mergeCell ref="HSS21:HTH21"/>
    <mergeCell ref="HTI21:HTX21"/>
    <mergeCell ref="HTY21:HUN21"/>
    <mergeCell ref="HUO21:HVD21"/>
    <mergeCell ref="HVE21:HVT21"/>
    <mergeCell ref="HPQ21:HQF21"/>
    <mergeCell ref="HQG21:HQV21"/>
    <mergeCell ref="HQW21:HRL21"/>
    <mergeCell ref="HRM21:HSB21"/>
    <mergeCell ref="HSC21:HSR21"/>
    <mergeCell ref="HMO21:HND21"/>
    <mergeCell ref="HNE21:HNT21"/>
    <mergeCell ref="HNU21:HOJ21"/>
    <mergeCell ref="HOK21:HOZ21"/>
    <mergeCell ref="HPA21:HPP21"/>
    <mergeCell ref="HJM21:HKB21"/>
    <mergeCell ref="HKC21:HKR21"/>
    <mergeCell ref="HKS21:HLH21"/>
    <mergeCell ref="HLI21:HLX21"/>
    <mergeCell ref="HLY21:HMN21"/>
    <mergeCell ref="HGK21:HGZ21"/>
    <mergeCell ref="HHA21:HHP21"/>
    <mergeCell ref="HHQ21:HIF21"/>
    <mergeCell ref="HIG21:HIV21"/>
    <mergeCell ref="HIW21:HJL21"/>
    <mergeCell ref="HDI21:HDX21"/>
    <mergeCell ref="HDY21:HEN21"/>
    <mergeCell ref="HEO21:HFD21"/>
    <mergeCell ref="HFE21:HFT21"/>
    <mergeCell ref="HFU21:HGJ21"/>
    <mergeCell ref="HAG21:HAV21"/>
    <mergeCell ref="HAW21:HBL21"/>
    <mergeCell ref="HBM21:HCB21"/>
    <mergeCell ref="HCC21:HCR21"/>
    <mergeCell ref="HCS21:HDH21"/>
    <mergeCell ref="GXE21:GXT21"/>
    <mergeCell ref="GXU21:GYJ21"/>
    <mergeCell ref="GYK21:GYZ21"/>
    <mergeCell ref="GZA21:GZP21"/>
    <mergeCell ref="GZQ21:HAF21"/>
    <mergeCell ref="GUC21:GUR21"/>
    <mergeCell ref="GUS21:GVH21"/>
    <mergeCell ref="GVI21:GVX21"/>
    <mergeCell ref="GVY21:GWN21"/>
    <mergeCell ref="GWO21:GXD21"/>
    <mergeCell ref="GRA21:GRP21"/>
    <mergeCell ref="GRQ21:GSF21"/>
    <mergeCell ref="GSG21:GSV21"/>
    <mergeCell ref="GSW21:GTL21"/>
    <mergeCell ref="GTM21:GUB21"/>
    <mergeCell ref="GNY21:GON21"/>
    <mergeCell ref="GOO21:GPD21"/>
    <mergeCell ref="GPE21:GPT21"/>
    <mergeCell ref="GPU21:GQJ21"/>
    <mergeCell ref="GQK21:GQZ21"/>
    <mergeCell ref="GKW21:GLL21"/>
    <mergeCell ref="GLM21:GMB21"/>
    <mergeCell ref="GMC21:GMR21"/>
    <mergeCell ref="GMS21:GNH21"/>
    <mergeCell ref="GNI21:GNX21"/>
    <mergeCell ref="GHU21:GIJ21"/>
    <mergeCell ref="GIK21:GIZ21"/>
    <mergeCell ref="GJA21:GJP21"/>
    <mergeCell ref="GJQ21:GKF21"/>
    <mergeCell ref="GKG21:GKV21"/>
    <mergeCell ref="GES21:GFH21"/>
    <mergeCell ref="GFI21:GFX21"/>
    <mergeCell ref="GFY21:GGN21"/>
    <mergeCell ref="GGO21:GHD21"/>
    <mergeCell ref="GHE21:GHT21"/>
    <mergeCell ref="GBQ21:GCF21"/>
    <mergeCell ref="GCG21:GCV21"/>
    <mergeCell ref="GCW21:GDL21"/>
    <mergeCell ref="GDM21:GEB21"/>
    <mergeCell ref="GEC21:GER21"/>
    <mergeCell ref="FYO21:FZD21"/>
    <mergeCell ref="FZE21:FZT21"/>
    <mergeCell ref="FZU21:GAJ21"/>
    <mergeCell ref="GAK21:GAZ21"/>
    <mergeCell ref="GBA21:GBP21"/>
    <mergeCell ref="FVM21:FWB21"/>
    <mergeCell ref="FWC21:FWR21"/>
    <mergeCell ref="FWS21:FXH21"/>
    <mergeCell ref="FXI21:FXX21"/>
    <mergeCell ref="FXY21:FYN21"/>
    <mergeCell ref="FSK21:FSZ21"/>
    <mergeCell ref="FTA21:FTP21"/>
    <mergeCell ref="FTQ21:FUF21"/>
    <mergeCell ref="FUG21:FUV21"/>
    <mergeCell ref="FUW21:FVL21"/>
    <mergeCell ref="FPI21:FPX21"/>
    <mergeCell ref="FPY21:FQN21"/>
    <mergeCell ref="FQO21:FRD21"/>
    <mergeCell ref="FRE21:FRT21"/>
    <mergeCell ref="FRU21:FSJ21"/>
    <mergeCell ref="FMG21:FMV21"/>
    <mergeCell ref="FMW21:FNL21"/>
    <mergeCell ref="FNM21:FOB21"/>
    <mergeCell ref="FOC21:FOR21"/>
    <mergeCell ref="FOS21:FPH21"/>
    <mergeCell ref="FJE21:FJT21"/>
    <mergeCell ref="FJU21:FKJ21"/>
    <mergeCell ref="FKK21:FKZ21"/>
    <mergeCell ref="FLA21:FLP21"/>
    <mergeCell ref="FLQ21:FMF21"/>
    <mergeCell ref="FGC21:FGR21"/>
    <mergeCell ref="FGS21:FHH21"/>
    <mergeCell ref="FHI21:FHX21"/>
    <mergeCell ref="FHY21:FIN21"/>
    <mergeCell ref="FIO21:FJD21"/>
    <mergeCell ref="FDA21:FDP21"/>
    <mergeCell ref="FDQ21:FEF21"/>
    <mergeCell ref="FEG21:FEV21"/>
    <mergeCell ref="FEW21:FFL21"/>
    <mergeCell ref="FFM21:FGB21"/>
    <mergeCell ref="EZY21:FAN21"/>
    <mergeCell ref="FAO21:FBD21"/>
    <mergeCell ref="FBE21:FBT21"/>
    <mergeCell ref="FBU21:FCJ21"/>
    <mergeCell ref="FCK21:FCZ21"/>
    <mergeCell ref="EWW21:EXL21"/>
    <mergeCell ref="EXM21:EYB21"/>
    <mergeCell ref="EYC21:EYR21"/>
    <mergeCell ref="EYS21:EZH21"/>
    <mergeCell ref="EZI21:EZX21"/>
    <mergeCell ref="ETU21:EUJ21"/>
    <mergeCell ref="EUK21:EUZ21"/>
    <mergeCell ref="EVA21:EVP21"/>
    <mergeCell ref="EVQ21:EWF21"/>
    <mergeCell ref="EWG21:EWV21"/>
    <mergeCell ref="EQS21:ERH21"/>
    <mergeCell ref="ERI21:ERX21"/>
    <mergeCell ref="ERY21:ESN21"/>
    <mergeCell ref="ESO21:ETD21"/>
    <mergeCell ref="ETE21:ETT21"/>
    <mergeCell ref="ENQ21:EOF21"/>
    <mergeCell ref="EOG21:EOV21"/>
    <mergeCell ref="EOW21:EPL21"/>
    <mergeCell ref="EPM21:EQB21"/>
    <mergeCell ref="EQC21:EQR21"/>
    <mergeCell ref="EKO21:ELD21"/>
    <mergeCell ref="ELE21:ELT21"/>
    <mergeCell ref="ELU21:EMJ21"/>
    <mergeCell ref="EMK21:EMZ21"/>
    <mergeCell ref="ENA21:ENP21"/>
    <mergeCell ref="EHM21:EIB21"/>
    <mergeCell ref="EIC21:EIR21"/>
    <mergeCell ref="EIS21:EJH21"/>
    <mergeCell ref="EJI21:EJX21"/>
    <mergeCell ref="EJY21:EKN21"/>
    <mergeCell ref="EEK21:EEZ21"/>
    <mergeCell ref="EFA21:EFP21"/>
    <mergeCell ref="EFQ21:EGF21"/>
    <mergeCell ref="EGG21:EGV21"/>
    <mergeCell ref="EGW21:EHL21"/>
    <mergeCell ref="EBI21:EBX21"/>
    <mergeCell ref="EBY21:ECN21"/>
    <mergeCell ref="ECO21:EDD21"/>
    <mergeCell ref="EDE21:EDT21"/>
    <mergeCell ref="EDU21:EEJ21"/>
    <mergeCell ref="DYG21:DYV21"/>
    <mergeCell ref="DYW21:DZL21"/>
    <mergeCell ref="DZM21:EAB21"/>
    <mergeCell ref="EAC21:EAR21"/>
    <mergeCell ref="EAS21:EBH21"/>
    <mergeCell ref="DVE21:DVT21"/>
    <mergeCell ref="DVU21:DWJ21"/>
    <mergeCell ref="DWK21:DWZ21"/>
    <mergeCell ref="DXA21:DXP21"/>
    <mergeCell ref="DXQ21:DYF21"/>
    <mergeCell ref="DSC21:DSR21"/>
    <mergeCell ref="DSS21:DTH21"/>
    <mergeCell ref="DTI21:DTX21"/>
    <mergeCell ref="DTY21:DUN21"/>
    <mergeCell ref="DUO21:DVD21"/>
    <mergeCell ref="DPA21:DPP21"/>
    <mergeCell ref="DPQ21:DQF21"/>
    <mergeCell ref="DQG21:DQV21"/>
    <mergeCell ref="DQW21:DRL21"/>
    <mergeCell ref="DRM21:DSB21"/>
    <mergeCell ref="DLY21:DMN21"/>
    <mergeCell ref="DMO21:DND21"/>
    <mergeCell ref="DNE21:DNT21"/>
    <mergeCell ref="DNU21:DOJ21"/>
    <mergeCell ref="DOK21:DOZ21"/>
    <mergeCell ref="DIW21:DJL21"/>
    <mergeCell ref="DJM21:DKB21"/>
    <mergeCell ref="DKC21:DKR21"/>
    <mergeCell ref="DKS21:DLH21"/>
    <mergeCell ref="DLI21:DLX21"/>
    <mergeCell ref="DFU21:DGJ21"/>
    <mergeCell ref="DGK21:DGZ21"/>
    <mergeCell ref="DHA21:DHP21"/>
    <mergeCell ref="DHQ21:DIF21"/>
    <mergeCell ref="DIG21:DIV21"/>
    <mergeCell ref="DCS21:DDH21"/>
    <mergeCell ref="DDI21:DDX21"/>
    <mergeCell ref="DDY21:DEN21"/>
    <mergeCell ref="DEO21:DFD21"/>
    <mergeCell ref="DFE21:DFT21"/>
    <mergeCell ref="CZQ21:DAF21"/>
    <mergeCell ref="DAG21:DAV21"/>
    <mergeCell ref="DAW21:DBL21"/>
    <mergeCell ref="DBM21:DCB21"/>
    <mergeCell ref="DCC21:DCR21"/>
    <mergeCell ref="CWO21:CXD21"/>
    <mergeCell ref="CXE21:CXT21"/>
    <mergeCell ref="CXU21:CYJ21"/>
    <mergeCell ref="CYK21:CYZ21"/>
    <mergeCell ref="CZA21:CZP21"/>
    <mergeCell ref="CTM21:CUB21"/>
    <mergeCell ref="CUC21:CUR21"/>
    <mergeCell ref="CUS21:CVH21"/>
    <mergeCell ref="CVI21:CVX21"/>
    <mergeCell ref="CVY21:CWN21"/>
    <mergeCell ref="CQK21:CQZ21"/>
    <mergeCell ref="CRA21:CRP21"/>
    <mergeCell ref="CRQ21:CSF21"/>
    <mergeCell ref="CSG21:CSV21"/>
    <mergeCell ref="CSW21:CTL21"/>
    <mergeCell ref="CNI21:CNX21"/>
    <mergeCell ref="CNY21:CON21"/>
    <mergeCell ref="COO21:CPD21"/>
    <mergeCell ref="CPE21:CPT21"/>
    <mergeCell ref="CPU21:CQJ21"/>
    <mergeCell ref="CKG21:CKV21"/>
    <mergeCell ref="CKW21:CLL21"/>
    <mergeCell ref="CLM21:CMB21"/>
    <mergeCell ref="CMC21:CMR21"/>
    <mergeCell ref="CMS21:CNH21"/>
    <mergeCell ref="CHE21:CHT21"/>
    <mergeCell ref="CHU21:CIJ21"/>
    <mergeCell ref="CIK21:CIZ21"/>
    <mergeCell ref="CJA21:CJP21"/>
    <mergeCell ref="CJQ21:CKF21"/>
    <mergeCell ref="CEC21:CER21"/>
    <mergeCell ref="CES21:CFH21"/>
    <mergeCell ref="CFI21:CFX21"/>
    <mergeCell ref="CFY21:CGN21"/>
    <mergeCell ref="CGO21:CHD21"/>
    <mergeCell ref="CBA21:CBP21"/>
    <mergeCell ref="CBQ21:CCF21"/>
    <mergeCell ref="CCG21:CCV21"/>
    <mergeCell ref="CCW21:CDL21"/>
    <mergeCell ref="CDM21:CEB21"/>
    <mergeCell ref="BXY21:BYN21"/>
    <mergeCell ref="BYO21:BZD21"/>
    <mergeCell ref="BZE21:BZT21"/>
    <mergeCell ref="BZU21:CAJ21"/>
    <mergeCell ref="CAK21:CAZ21"/>
    <mergeCell ref="BUW21:BVL21"/>
    <mergeCell ref="BVM21:BWB21"/>
    <mergeCell ref="BWC21:BWR21"/>
    <mergeCell ref="BWS21:BXH21"/>
    <mergeCell ref="BXI21:BXX21"/>
    <mergeCell ref="BRU21:BSJ21"/>
    <mergeCell ref="BSK21:BSZ21"/>
    <mergeCell ref="BTA21:BTP21"/>
    <mergeCell ref="BTQ21:BUF21"/>
    <mergeCell ref="BUG21:BUV21"/>
    <mergeCell ref="BOS21:BPH21"/>
    <mergeCell ref="BPI21:BPX21"/>
    <mergeCell ref="BPY21:BQN21"/>
    <mergeCell ref="BQO21:BRD21"/>
    <mergeCell ref="BRE21:BRT21"/>
    <mergeCell ref="BLQ21:BMF21"/>
    <mergeCell ref="BMG21:BMV21"/>
    <mergeCell ref="BMW21:BNL21"/>
    <mergeCell ref="BNM21:BOB21"/>
    <mergeCell ref="BOC21:BOR21"/>
    <mergeCell ref="BIO21:BJD21"/>
    <mergeCell ref="BJE21:BJT21"/>
    <mergeCell ref="BJU21:BKJ21"/>
    <mergeCell ref="BKK21:BKZ21"/>
    <mergeCell ref="BLA21:BLP21"/>
    <mergeCell ref="BFM21:BGB21"/>
    <mergeCell ref="BGC21:BGR21"/>
    <mergeCell ref="BGS21:BHH21"/>
    <mergeCell ref="BHI21:BHX21"/>
    <mergeCell ref="BHY21:BIN21"/>
    <mergeCell ref="BCK21:BCZ21"/>
    <mergeCell ref="BDA21:BDP21"/>
    <mergeCell ref="BDQ21:BEF21"/>
    <mergeCell ref="BEG21:BEV21"/>
    <mergeCell ref="BEW21:BFL21"/>
    <mergeCell ref="AZI21:AZX21"/>
    <mergeCell ref="AZY21:BAN21"/>
    <mergeCell ref="BAO21:BBD21"/>
    <mergeCell ref="BBE21:BBT21"/>
    <mergeCell ref="BBU21:BCJ21"/>
    <mergeCell ref="AWG21:AWV21"/>
    <mergeCell ref="AWW21:AXL21"/>
    <mergeCell ref="AXM21:AYB21"/>
    <mergeCell ref="AYC21:AYR21"/>
    <mergeCell ref="AYS21:AZH21"/>
    <mergeCell ref="ATE21:ATT21"/>
    <mergeCell ref="ATU21:AUJ21"/>
    <mergeCell ref="AUK21:AUZ21"/>
    <mergeCell ref="AVA21:AVP21"/>
    <mergeCell ref="AVQ21:AWF21"/>
    <mergeCell ref="AQC21:AQR21"/>
    <mergeCell ref="AQS21:ARH21"/>
    <mergeCell ref="ARI21:ARX21"/>
    <mergeCell ref="ARY21:ASN21"/>
    <mergeCell ref="ASO21:ATD21"/>
    <mergeCell ref="ANA21:ANP21"/>
    <mergeCell ref="ANQ21:AOF21"/>
    <mergeCell ref="AOG21:AOV21"/>
    <mergeCell ref="AOW21:APL21"/>
    <mergeCell ref="APM21:AQB21"/>
    <mergeCell ref="AJY21:AKN21"/>
    <mergeCell ref="AKO21:ALD21"/>
    <mergeCell ref="ALE21:ALT21"/>
    <mergeCell ref="ALU21:AMJ21"/>
    <mergeCell ref="AMK21:AMZ21"/>
    <mergeCell ref="AGW21:AHL21"/>
    <mergeCell ref="AHM21:AIB21"/>
    <mergeCell ref="AIC21:AIR21"/>
    <mergeCell ref="AIS21:AJH21"/>
    <mergeCell ref="AJI21:AJX21"/>
    <mergeCell ref="ADU21:AEJ21"/>
    <mergeCell ref="AEK21:AEZ21"/>
    <mergeCell ref="AFA21:AFP21"/>
    <mergeCell ref="AFQ21:AGF21"/>
    <mergeCell ref="AGG21:AGV21"/>
    <mergeCell ref="AAS21:ABH21"/>
    <mergeCell ref="ABI21:ABX21"/>
    <mergeCell ref="ABY21:ACN21"/>
    <mergeCell ref="ACO21:ADD21"/>
    <mergeCell ref="ADE21:ADT21"/>
    <mergeCell ref="XQ21:YF21"/>
    <mergeCell ref="YG21:YV21"/>
    <mergeCell ref="YW21:ZL21"/>
    <mergeCell ref="ZM21:AAB21"/>
    <mergeCell ref="AAC21:AAR21"/>
    <mergeCell ref="UO21:VD21"/>
    <mergeCell ref="VE21:VT21"/>
    <mergeCell ref="VU21:WJ21"/>
    <mergeCell ref="WK21:WZ21"/>
    <mergeCell ref="XA21:XP21"/>
    <mergeCell ref="RM21:SB21"/>
    <mergeCell ref="SC21:SR21"/>
    <mergeCell ref="SS21:TH21"/>
    <mergeCell ref="TI21:TX21"/>
    <mergeCell ref="TY21:UN21"/>
    <mergeCell ref="OK21:OZ21"/>
    <mergeCell ref="PA21:PP21"/>
    <mergeCell ref="PQ21:QF21"/>
    <mergeCell ref="QG21:QV21"/>
    <mergeCell ref="QW21:RL21"/>
    <mergeCell ref="LI21:LX21"/>
    <mergeCell ref="LY21:MN21"/>
    <mergeCell ref="MO21:ND21"/>
    <mergeCell ref="NE21:NT21"/>
    <mergeCell ref="NU21:OJ21"/>
    <mergeCell ref="IG21:IV21"/>
    <mergeCell ref="IW21:JL21"/>
    <mergeCell ref="JM21:KB21"/>
    <mergeCell ref="KC21:KR21"/>
    <mergeCell ref="KS21:LH21"/>
    <mergeCell ref="FE21:FT21"/>
    <mergeCell ref="FU21:GJ21"/>
    <mergeCell ref="GK21:GZ21"/>
    <mergeCell ref="HA21:HP21"/>
    <mergeCell ref="HQ21:IF21"/>
    <mergeCell ref="CC21:CR21"/>
    <mergeCell ref="CS21:DH21"/>
    <mergeCell ref="DI21:DX21"/>
    <mergeCell ref="DY21:EN21"/>
    <mergeCell ref="EO21:FD21"/>
    <mergeCell ref="A21:P21"/>
    <mergeCell ref="Q21:AF21"/>
    <mergeCell ref="AG21:AV21"/>
    <mergeCell ref="AW21:BL21"/>
    <mergeCell ref="BM21:CB21"/>
    <mergeCell ref="XCC20:XCR20"/>
    <mergeCell ref="XCS20:XDH20"/>
    <mergeCell ref="XDI20:XDX20"/>
    <mergeCell ref="XDY20:XEN20"/>
    <mergeCell ref="XEO20:XFD20"/>
    <mergeCell ref="WZA20:WZP20"/>
    <mergeCell ref="WZQ20:XAF20"/>
    <mergeCell ref="XAG20:XAV20"/>
    <mergeCell ref="XAW20:XBL20"/>
    <mergeCell ref="XBM20:XCB20"/>
    <mergeCell ref="WVY20:WWN20"/>
    <mergeCell ref="WWO20:WXD20"/>
    <mergeCell ref="WXE20:WXT20"/>
    <mergeCell ref="WXU20:WYJ20"/>
    <mergeCell ref="WYK20:WYZ20"/>
    <mergeCell ref="WSW20:WTL20"/>
    <mergeCell ref="WTM20:WUB20"/>
    <mergeCell ref="WUC20:WUR20"/>
    <mergeCell ref="WUS20:WVH20"/>
    <mergeCell ref="WVI20:WVX20"/>
    <mergeCell ref="WPU20:WQJ20"/>
    <mergeCell ref="WQK20:WQZ20"/>
    <mergeCell ref="WRA20:WRP20"/>
    <mergeCell ref="WRQ20:WSF20"/>
    <mergeCell ref="WSG20:WSV20"/>
    <mergeCell ref="WMS20:WNH20"/>
    <mergeCell ref="WNI20:WNX20"/>
    <mergeCell ref="WNY20:WON20"/>
    <mergeCell ref="WOO20:WPD20"/>
    <mergeCell ref="WPE20:WPT20"/>
    <mergeCell ref="WJQ20:WKF20"/>
    <mergeCell ref="WKG20:WKV20"/>
    <mergeCell ref="WKW20:WLL20"/>
    <mergeCell ref="WLM20:WMB20"/>
    <mergeCell ref="WMC20:WMR20"/>
    <mergeCell ref="WGO20:WHD20"/>
    <mergeCell ref="WHE20:WHT20"/>
    <mergeCell ref="WHU20:WIJ20"/>
    <mergeCell ref="WIK20:WIZ20"/>
    <mergeCell ref="WJA20:WJP20"/>
    <mergeCell ref="WDM20:WEB20"/>
    <mergeCell ref="WEC20:WER20"/>
    <mergeCell ref="WES20:WFH20"/>
    <mergeCell ref="WFI20:WFX20"/>
    <mergeCell ref="WFY20:WGN20"/>
    <mergeCell ref="WAK20:WAZ20"/>
    <mergeCell ref="WBA20:WBP20"/>
    <mergeCell ref="WBQ20:WCF20"/>
    <mergeCell ref="WCG20:WCV20"/>
    <mergeCell ref="WCW20:WDL20"/>
    <mergeCell ref="VXI20:VXX20"/>
    <mergeCell ref="VXY20:VYN20"/>
    <mergeCell ref="VYO20:VZD20"/>
    <mergeCell ref="VZE20:VZT20"/>
    <mergeCell ref="VZU20:WAJ20"/>
    <mergeCell ref="VUG20:VUV20"/>
    <mergeCell ref="VUW20:VVL20"/>
    <mergeCell ref="VVM20:VWB20"/>
    <mergeCell ref="VWC20:VWR20"/>
    <mergeCell ref="VWS20:VXH20"/>
    <mergeCell ref="VRE20:VRT20"/>
    <mergeCell ref="VRU20:VSJ20"/>
    <mergeCell ref="VSK20:VSZ20"/>
    <mergeCell ref="VTA20:VTP20"/>
    <mergeCell ref="VTQ20:VUF20"/>
    <mergeCell ref="VOC20:VOR20"/>
    <mergeCell ref="VOS20:VPH20"/>
    <mergeCell ref="VPI20:VPX20"/>
    <mergeCell ref="VPY20:VQN20"/>
    <mergeCell ref="VQO20:VRD20"/>
    <mergeCell ref="VLA20:VLP20"/>
    <mergeCell ref="VLQ20:VMF20"/>
    <mergeCell ref="VMG20:VMV20"/>
    <mergeCell ref="VMW20:VNL20"/>
    <mergeCell ref="VNM20:VOB20"/>
    <mergeCell ref="VHY20:VIN20"/>
    <mergeCell ref="VIO20:VJD20"/>
    <mergeCell ref="VJE20:VJT20"/>
    <mergeCell ref="VJU20:VKJ20"/>
    <mergeCell ref="VKK20:VKZ20"/>
    <mergeCell ref="VEW20:VFL20"/>
    <mergeCell ref="VFM20:VGB20"/>
    <mergeCell ref="VGC20:VGR20"/>
    <mergeCell ref="VGS20:VHH20"/>
    <mergeCell ref="VHI20:VHX20"/>
    <mergeCell ref="VBU20:VCJ20"/>
    <mergeCell ref="VCK20:VCZ20"/>
    <mergeCell ref="VDA20:VDP20"/>
    <mergeCell ref="VDQ20:VEF20"/>
    <mergeCell ref="VEG20:VEV20"/>
    <mergeCell ref="UYS20:UZH20"/>
    <mergeCell ref="UZI20:UZX20"/>
    <mergeCell ref="UZY20:VAN20"/>
    <mergeCell ref="VAO20:VBD20"/>
    <mergeCell ref="VBE20:VBT20"/>
    <mergeCell ref="UVQ20:UWF20"/>
    <mergeCell ref="UWG20:UWV20"/>
    <mergeCell ref="UWW20:UXL20"/>
    <mergeCell ref="UXM20:UYB20"/>
    <mergeCell ref="UYC20:UYR20"/>
    <mergeCell ref="USO20:UTD20"/>
    <mergeCell ref="UTE20:UTT20"/>
    <mergeCell ref="UTU20:UUJ20"/>
    <mergeCell ref="UUK20:UUZ20"/>
    <mergeCell ref="UVA20:UVP20"/>
    <mergeCell ref="UPM20:UQB20"/>
    <mergeCell ref="UQC20:UQR20"/>
    <mergeCell ref="UQS20:URH20"/>
    <mergeCell ref="URI20:URX20"/>
    <mergeCell ref="URY20:USN20"/>
    <mergeCell ref="UMK20:UMZ20"/>
    <mergeCell ref="UNA20:UNP20"/>
    <mergeCell ref="UNQ20:UOF20"/>
    <mergeCell ref="UOG20:UOV20"/>
    <mergeCell ref="UOW20:UPL20"/>
    <mergeCell ref="UJI20:UJX20"/>
    <mergeCell ref="UJY20:UKN20"/>
    <mergeCell ref="UKO20:ULD20"/>
    <mergeCell ref="ULE20:ULT20"/>
    <mergeCell ref="ULU20:UMJ20"/>
    <mergeCell ref="UGG20:UGV20"/>
    <mergeCell ref="UGW20:UHL20"/>
    <mergeCell ref="UHM20:UIB20"/>
    <mergeCell ref="UIC20:UIR20"/>
    <mergeCell ref="UIS20:UJH20"/>
    <mergeCell ref="UDE20:UDT20"/>
    <mergeCell ref="UDU20:UEJ20"/>
    <mergeCell ref="UEK20:UEZ20"/>
    <mergeCell ref="UFA20:UFP20"/>
    <mergeCell ref="UFQ20:UGF20"/>
    <mergeCell ref="UAC20:UAR20"/>
    <mergeCell ref="UAS20:UBH20"/>
    <mergeCell ref="UBI20:UBX20"/>
    <mergeCell ref="UBY20:UCN20"/>
    <mergeCell ref="UCO20:UDD20"/>
    <mergeCell ref="TXA20:TXP20"/>
    <mergeCell ref="TXQ20:TYF20"/>
    <mergeCell ref="TYG20:TYV20"/>
    <mergeCell ref="TYW20:TZL20"/>
    <mergeCell ref="TZM20:UAB20"/>
    <mergeCell ref="TTY20:TUN20"/>
    <mergeCell ref="TUO20:TVD20"/>
    <mergeCell ref="TVE20:TVT20"/>
    <mergeCell ref="TVU20:TWJ20"/>
    <mergeCell ref="TWK20:TWZ20"/>
    <mergeCell ref="TQW20:TRL20"/>
    <mergeCell ref="TRM20:TSB20"/>
    <mergeCell ref="TSC20:TSR20"/>
    <mergeCell ref="TSS20:TTH20"/>
    <mergeCell ref="TTI20:TTX20"/>
    <mergeCell ref="TNU20:TOJ20"/>
    <mergeCell ref="TOK20:TOZ20"/>
    <mergeCell ref="TPA20:TPP20"/>
    <mergeCell ref="TPQ20:TQF20"/>
    <mergeCell ref="TQG20:TQV20"/>
    <mergeCell ref="TKS20:TLH20"/>
    <mergeCell ref="TLI20:TLX20"/>
    <mergeCell ref="TLY20:TMN20"/>
    <mergeCell ref="TMO20:TND20"/>
    <mergeCell ref="TNE20:TNT20"/>
    <mergeCell ref="THQ20:TIF20"/>
    <mergeCell ref="TIG20:TIV20"/>
    <mergeCell ref="TIW20:TJL20"/>
    <mergeCell ref="TJM20:TKB20"/>
    <mergeCell ref="TKC20:TKR20"/>
    <mergeCell ref="TEO20:TFD20"/>
    <mergeCell ref="TFE20:TFT20"/>
    <mergeCell ref="TFU20:TGJ20"/>
    <mergeCell ref="TGK20:TGZ20"/>
    <mergeCell ref="THA20:THP20"/>
    <mergeCell ref="TBM20:TCB20"/>
    <mergeCell ref="TCC20:TCR20"/>
    <mergeCell ref="TCS20:TDH20"/>
    <mergeCell ref="TDI20:TDX20"/>
    <mergeCell ref="TDY20:TEN20"/>
    <mergeCell ref="SYK20:SYZ20"/>
    <mergeCell ref="SZA20:SZP20"/>
    <mergeCell ref="SZQ20:TAF20"/>
    <mergeCell ref="TAG20:TAV20"/>
    <mergeCell ref="TAW20:TBL20"/>
    <mergeCell ref="SVI20:SVX20"/>
    <mergeCell ref="SVY20:SWN20"/>
    <mergeCell ref="SWO20:SXD20"/>
    <mergeCell ref="SXE20:SXT20"/>
    <mergeCell ref="SXU20:SYJ20"/>
    <mergeCell ref="SSG20:SSV20"/>
    <mergeCell ref="SSW20:STL20"/>
    <mergeCell ref="STM20:SUB20"/>
    <mergeCell ref="SUC20:SUR20"/>
    <mergeCell ref="SUS20:SVH20"/>
    <mergeCell ref="SPE20:SPT20"/>
    <mergeCell ref="SPU20:SQJ20"/>
    <mergeCell ref="SQK20:SQZ20"/>
    <mergeCell ref="SRA20:SRP20"/>
    <mergeCell ref="SRQ20:SSF20"/>
    <mergeCell ref="SMC20:SMR20"/>
    <mergeCell ref="SMS20:SNH20"/>
    <mergeCell ref="SNI20:SNX20"/>
    <mergeCell ref="SNY20:SON20"/>
    <mergeCell ref="SOO20:SPD20"/>
    <mergeCell ref="SJA20:SJP20"/>
    <mergeCell ref="SJQ20:SKF20"/>
    <mergeCell ref="SKG20:SKV20"/>
    <mergeCell ref="SKW20:SLL20"/>
    <mergeCell ref="SLM20:SMB20"/>
    <mergeCell ref="SFY20:SGN20"/>
    <mergeCell ref="SGO20:SHD20"/>
    <mergeCell ref="SHE20:SHT20"/>
    <mergeCell ref="SHU20:SIJ20"/>
    <mergeCell ref="SIK20:SIZ20"/>
    <mergeCell ref="SCW20:SDL20"/>
    <mergeCell ref="SDM20:SEB20"/>
    <mergeCell ref="SEC20:SER20"/>
    <mergeCell ref="SES20:SFH20"/>
    <mergeCell ref="SFI20:SFX20"/>
    <mergeCell ref="RZU20:SAJ20"/>
    <mergeCell ref="SAK20:SAZ20"/>
    <mergeCell ref="SBA20:SBP20"/>
    <mergeCell ref="SBQ20:SCF20"/>
    <mergeCell ref="SCG20:SCV20"/>
    <mergeCell ref="RWS20:RXH20"/>
    <mergeCell ref="RXI20:RXX20"/>
    <mergeCell ref="RXY20:RYN20"/>
    <mergeCell ref="RYO20:RZD20"/>
    <mergeCell ref="RZE20:RZT20"/>
    <mergeCell ref="RTQ20:RUF20"/>
    <mergeCell ref="RUG20:RUV20"/>
    <mergeCell ref="RUW20:RVL20"/>
    <mergeCell ref="RVM20:RWB20"/>
    <mergeCell ref="RWC20:RWR20"/>
    <mergeCell ref="RQO20:RRD20"/>
    <mergeCell ref="RRE20:RRT20"/>
    <mergeCell ref="RRU20:RSJ20"/>
    <mergeCell ref="RSK20:RSZ20"/>
    <mergeCell ref="RTA20:RTP20"/>
    <mergeCell ref="RNM20:ROB20"/>
    <mergeCell ref="ROC20:ROR20"/>
    <mergeCell ref="ROS20:RPH20"/>
    <mergeCell ref="RPI20:RPX20"/>
    <mergeCell ref="RPY20:RQN20"/>
    <mergeCell ref="RKK20:RKZ20"/>
    <mergeCell ref="RLA20:RLP20"/>
    <mergeCell ref="RLQ20:RMF20"/>
    <mergeCell ref="RMG20:RMV20"/>
    <mergeCell ref="RMW20:RNL20"/>
    <mergeCell ref="RHI20:RHX20"/>
    <mergeCell ref="RHY20:RIN20"/>
    <mergeCell ref="RIO20:RJD20"/>
    <mergeCell ref="RJE20:RJT20"/>
    <mergeCell ref="RJU20:RKJ20"/>
    <mergeCell ref="REG20:REV20"/>
    <mergeCell ref="REW20:RFL20"/>
    <mergeCell ref="RFM20:RGB20"/>
    <mergeCell ref="RGC20:RGR20"/>
    <mergeCell ref="RGS20:RHH20"/>
    <mergeCell ref="RBE20:RBT20"/>
    <mergeCell ref="RBU20:RCJ20"/>
    <mergeCell ref="RCK20:RCZ20"/>
    <mergeCell ref="RDA20:RDP20"/>
    <mergeCell ref="RDQ20:REF20"/>
    <mergeCell ref="QYC20:QYR20"/>
    <mergeCell ref="QYS20:QZH20"/>
    <mergeCell ref="QZI20:QZX20"/>
    <mergeCell ref="QZY20:RAN20"/>
    <mergeCell ref="RAO20:RBD20"/>
    <mergeCell ref="QVA20:QVP20"/>
    <mergeCell ref="QVQ20:QWF20"/>
    <mergeCell ref="QWG20:QWV20"/>
    <mergeCell ref="QWW20:QXL20"/>
    <mergeCell ref="QXM20:QYB20"/>
    <mergeCell ref="QRY20:QSN20"/>
    <mergeCell ref="QSO20:QTD20"/>
    <mergeCell ref="QTE20:QTT20"/>
    <mergeCell ref="QTU20:QUJ20"/>
    <mergeCell ref="QUK20:QUZ20"/>
    <mergeCell ref="QOW20:QPL20"/>
    <mergeCell ref="QPM20:QQB20"/>
    <mergeCell ref="QQC20:QQR20"/>
    <mergeCell ref="QQS20:QRH20"/>
    <mergeCell ref="QRI20:QRX20"/>
    <mergeCell ref="QLU20:QMJ20"/>
    <mergeCell ref="QMK20:QMZ20"/>
    <mergeCell ref="QNA20:QNP20"/>
    <mergeCell ref="QNQ20:QOF20"/>
    <mergeCell ref="QOG20:QOV20"/>
    <mergeCell ref="QIS20:QJH20"/>
    <mergeCell ref="QJI20:QJX20"/>
    <mergeCell ref="QJY20:QKN20"/>
    <mergeCell ref="QKO20:QLD20"/>
    <mergeCell ref="QLE20:QLT20"/>
    <mergeCell ref="QFQ20:QGF20"/>
    <mergeCell ref="QGG20:QGV20"/>
    <mergeCell ref="QGW20:QHL20"/>
    <mergeCell ref="QHM20:QIB20"/>
    <mergeCell ref="QIC20:QIR20"/>
    <mergeCell ref="QCO20:QDD20"/>
    <mergeCell ref="QDE20:QDT20"/>
    <mergeCell ref="QDU20:QEJ20"/>
    <mergeCell ref="QEK20:QEZ20"/>
    <mergeCell ref="QFA20:QFP20"/>
    <mergeCell ref="PZM20:QAB20"/>
    <mergeCell ref="QAC20:QAR20"/>
    <mergeCell ref="QAS20:QBH20"/>
    <mergeCell ref="QBI20:QBX20"/>
    <mergeCell ref="QBY20:QCN20"/>
    <mergeCell ref="PWK20:PWZ20"/>
    <mergeCell ref="PXA20:PXP20"/>
    <mergeCell ref="PXQ20:PYF20"/>
    <mergeCell ref="PYG20:PYV20"/>
    <mergeCell ref="PYW20:PZL20"/>
    <mergeCell ref="PTI20:PTX20"/>
    <mergeCell ref="PTY20:PUN20"/>
    <mergeCell ref="PUO20:PVD20"/>
    <mergeCell ref="PVE20:PVT20"/>
    <mergeCell ref="PVU20:PWJ20"/>
    <mergeCell ref="PQG20:PQV20"/>
    <mergeCell ref="PQW20:PRL20"/>
    <mergeCell ref="PRM20:PSB20"/>
    <mergeCell ref="PSC20:PSR20"/>
    <mergeCell ref="PSS20:PTH20"/>
    <mergeCell ref="PNE20:PNT20"/>
    <mergeCell ref="PNU20:POJ20"/>
    <mergeCell ref="POK20:POZ20"/>
    <mergeCell ref="PPA20:PPP20"/>
    <mergeCell ref="PPQ20:PQF20"/>
    <mergeCell ref="PKC20:PKR20"/>
    <mergeCell ref="PKS20:PLH20"/>
    <mergeCell ref="PLI20:PLX20"/>
    <mergeCell ref="PLY20:PMN20"/>
    <mergeCell ref="PMO20:PND20"/>
    <mergeCell ref="PHA20:PHP20"/>
    <mergeCell ref="PHQ20:PIF20"/>
    <mergeCell ref="PIG20:PIV20"/>
    <mergeCell ref="PIW20:PJL20"/>
    <mergeCell ref="PJM20:PKB20"/>
    <mergeCell ref="PDY20:PEN20"/>
    <mergeCell ref="PEO20:PFD20"/>
    <mergeCell ref="PFE20:PFT20"/>
    <mergeCell ref="PFU20:PGJ20"/>
    <mergeCell ref="PGK20:PGZ20"/>
    <mergeCell ref="PAW20:PBL20"/>
    <mergeCell ref="PBM20:PCB20"/>
    <mergeCell ref="PCC20:PCR20"/>
    <mergeCell ref="PCS20:PDH20"/>
    <mergeCell ref="PDI20:PDX20"/>
    <mergeCell ref="OXU20:OYJ20"/>
    <mergeCell ref="OYK20:OYZ20"/>
    <mergeCell ref="OZA20:OZP20"/>
    <mergeCell ref="OZQ20:PAF20"/>
    <mergeCell ref="PAG20:PAV20"/>
    <mergeCell ref="OUS20:OVH20"/>
    <mergeCell ref="OVI20:OVX20"/>
    <mergeCell ref="OVY20:OWN20"/>
    <mergeCell ref="OWO20:OXD20"/>
    <mergeCell ref="OXE20:OXT20"/>
    <mergeCell ref="ORQ20:OSF20"/>
    <mergeCell ref="OSG20:OSV20"/>
    <mergeCell ref="OSW20:OTL20"/>
    <mergeCell ref="OTM20:OUB20"/>
    <mergeCell ref="OUC20:OUR20"/>
    <mergeCell ref="OOO20:OPD20"/>
    <mergeCell ref="OPE20:OPT20"/>
    <mergeCell ref="OPU20:OQJ20"/>
    <mergeCell ref="OQK20:OQZ20"/>
    <mergeCell ref="ORA20:ORP20"/>
    <mergeCell ref="OLM20:OMB20"/>
    <mergeCell ref="OMC20:OMR20"/>
    <mergeCell ref="OMS20:ONH20"/>
    <mergeCell ref="ONI20:ONX20"/>
    <mergeCell ref="ONY20:OON20"/>
    <mergeCell ref="OIK20:OIZ20"/>
    <mergeCell ref="OJA20:OJP20"/>
    <mergeCell ref="OJQ20:OKF20"/>
    <mergeCell ref="OKG20:OKV20"/>
    <mergeCell ref="OKW20:OLL20"/>
    <mergeCell ref="OFI20:OFX20"/>
    <mergeCell ref="OFY20:OGN20"/>
    <mergeCell ref="OGO20:OHD20"/>
    <mergeCell ref="OHE20:OHT20"/>
    <mergeCell ref="OHU20:OIJ20"/>
    <mergeCell ref="OCG20:OCV20"/>
    <mergeCell ref="OCW20:ODL20"/>
    <mergeCell ref="ODM20:OEB20"/>
    <mergeCell ref="OEC20:OER20"/>
    <mergeCell ref="OES20:OFH20"/>
    <mergeCell ref="NZE20:NZT20"/>
    <mergeCell ref="NZU20:OAJ20"/>
    <mergeCell ref="OAK20:OAZ20"/>
    <mergeCell ref="OBA20:OBP20"/>
    <mergeCell ref="OBQ20:OCF20"/>
    <mergeCell ref="NWC20:NWR20"/>
    <mergeCell ref="NWS20:NXH20"/>
    <mergeCell ref="NXI20:NXX20"/>
    <mergeCell ref="NXY20:NYN20"/>
    <mergeCell ref="NYO20:NZD20"/>
    <mergeCell ref="NTA20:NTP20"/>
    <mergeCell ref="NTQ20:NUF20"/>
    <mergeCell ref="NUG20:NUV20"/>
    <mergeCell ref="NUW20:NVL20"/>
    <mergeCell ref="NVM20:NWB20"/>
    <mergeCell ref="NPY20:NQN20"/>
    <mergeCell ref="NQO20:NRD20"/>
    <mergeCell ref="NRE20:NRT20"/>
    <mergeCell ref="NRU20:NSJ20"/>
    <mergeCell ref="NSK20:NSZ20"/>
    <mergeCell ref="NMW20:NNL20"/>
    <mergeCell ref="NNM20:NOB20"/>
    <mergeCell ref="NOC20:NOR20"/>
    <mergeCell ref="NOS20:NPH20"/>
    <mergeCell ref="NPI20:NPX20"/>
    <mergeCell ref="NJU20:NKJ20"/>
    <mergeCell ref="NKK20:NKZ20"/>
    <mergeCell ref="NLA20:NLP20"/>
    <mergeCell ref="NLQ20:NMF20"/>
    <mergeCell ref="NMG20:NMV20"/>
    <mergeCell ref="NGS20:NHH20"/>
    <mergeCell ref="NHI20:NHX20"/>
    <mergeCell ref="NHY20:NIN20"/>
    <mergeCell ref="NIO20:NJD20"/>
    <mergeCell ref="NJE20:NJT20"/>
    <mergeCell ref="NDQ20:NEF20"/>
    <mergeCell ref="NEG20:NEV20"/>
    <mergeCell ref="NEW20:NFL20"/>
    <mergeCell ref="NFM20:NGB20"/>
    <mergeCell ref="NGC20:NGR20"/>
    <mergeCell ref="NAO20:NBD20"/>
    <mergeCell ref="NBE20:NBT20"/>
    <mergeCell ref="NBU20:NCJ20"/>
    <mergeCell ref="NCK20:NCZ20"/>
    <mergeCell ref="NDA20:NDP20"/>
    <mergeCell ref="MXM20:MYB20"/>
    <mergeCell ref="MYC20:MYR20"/>
    <mergeCell ref="MYS20:MZH20"/>
    <mergeCell ref="MZI20:MZX20"/>
    <mergeCell ref="MZY20:NAN20"/>
    <mergeCell ref="MUK20:MUZ20"/>
    <mergeCell ref="MVA20:MVP20"/>
    <mergeCell ref="MVQ20:MWF20"/>
    <mergeCell ref="MWG20:MWV20"/>
    <mergeCell ref="MWW20:MXL20"/>
    <mergeCell ref="MRI20:MRX20"/>
    <mergeCell ref="MRY20:MSN20"/>
    <mergeCell ref="MSO20:MTD20"/>
    <mergeCell ref="MTE20:MTT20"/>
    <mergeCell ref="MTU20:MUJ20"/>
    <mergeCell ref="MOG20:MOV20"/>
    <mergeCell ref="MOW20:MPL20"/>
    <mergeCell ref="MPM20:MQB20"/>
    <mergeCell ref="MQC20:MQR20"/>
    <mergeCell ref="MQS20:MRH20"/>
    <mergeCell ref="MLE20:MLT20"/>
    <mergeCell ref="MLU20:MMJ20"/>
    <mergeCell ref="MMK20:MMZ20"/>
    <mergeCell ref="MNA20:MNP20"/>
    <mergeCell ref="MNQ20:MOF20"/>
    <mergeCell ref="MIC20:MIR20"/>
    <mergeCell ref="MIS20:MJH20"/>
    <mergeCell ref="MJI20:MJX20"/>
    <mergeCell ref="MJY20:MKN20"/>
    <mergeCell ref="MKO20:MLD20"/>
    <mergeCell ref="MFA20:MFP20"/>
    <mergeCell ref="MFQ20:MGF20"/>
    <mergeCell ref="MGG20:MGV20"/>
    <mergeCell ref="MGW20:MHL20"/>
    <mergeCell ref="MHM20:MIB20"/>
    <mergeCell ref="MBY20:MCN20"/>
    <mergeCell ref="MCO20:MDD20"/>
    <mergeCell ref="MDE20:MDT20"/>
    <mergeCell ref="MDU20:MEJ20"/>
    <mergeCell ref="MEK20:MEZ20"/>
    <mergeCell ref="LYW20:LZL20"/>
    <mergeCell ref="LZM20:MAB20"/>
    <mergeCell ref="MAC20:MAR20"/>
    <mergeCell ref="MAS20:MBH20"/>
    <mergeCell ref="MBI20:MBX20"/>
    <mergeCell ref="LVU20:LWJ20"/>
    <mergeCell ref="LWK20:LWZ20"/>
    <mergeCell ref="LXA20:LXP20"/>
    <mergeCell ref="LXQ20:LYF20"/>
    <mergeCell ref="LYG20:LYV20"/>
    <mergeCell ref="LSS20:LTH20"/>
    <mergeCell ref="LTI20:LTX20"/>
    <mergeCell ref="LTY20:LUN20"/>
    <mergeCell ref="LUO20:LVD20"/>
    <mergeCell ref="LVE20:LVT20"/>
    <mergeCell ref="LPQ20:LQF20"/>
    <mergeCell ref="LQG20:LQV20"/>
    <mergeCell ref="LQW20:LRL20"/>
    <mergeCell ref="LRM20:LSB20"/>
    <mergeCell ref="LSC20:LSR20"/>
    <mergeCell ref="LMO20:LND20"/>
    <mergeCell ref="LNE20:LNT20"/>
    <mergeCell ref="LNU20:LOJ20"/>
    <mergeCell ref="LOK20:LOZ20"/>
    <mergeCell ref="LPA20:LPP20"/>
    <mergeCell ref="LJM20:LKB20"/>
    <mergeCell ref="LKC20:LKR20"/>
    <mergeCell ref="LKS20:LLH20"/>
    <mergeCell ref="LLI20:LLX20"/>
    <mergeCell ref="LLY20:LMN20"/>
    <mergeCell ref="LGK20:LGZ20"/>
    <mergeCell ref="LHA20:LHP20"/>
    <mergeCell ref="LHQ20:LIF20"/>
    <mergeCell ref="LIG20:LIV20"/>
    <mergeCell ref="LIW20:LJL20"/>
    <mergeCell ref="LDI20:LDX20"/>
    <mergeCell ref="LDY20:LEN20"/>
    <mergeCell ref="LEO20:LFD20"/>
    <mergeCell ref="LFE20:LFT20"/>
    <mergeCell ref="LFU20:LGJ20"/>
    <mergeCell ref="LAG20:LAV20"/>
    <mergeCell ref="LAW20:LBL20"/>
    <mergeCell ref="LBM20:LCB20"/>
    <mergeCell ref="LCC20:LCR20"/>
    <mergeCell ref="LCS20:LDH20"/>
    <mergeCell ref="KXE20:KXT20"/>
    <mergeCell ref="KXU20:KYJ20"/>
    <mergeCell ref="KYK20:KYZ20"/>
    <mergeCell ref="KZA20:KZP20"/>
    <mergeCell ref="KZQ20:LAF20"/>
    <mergeCell ref="KUC20:KUR20"/>
    <mergeCell ref="KUS20:KVH20"/>
    <mergeCell ref="KVI20:KVX20"/>
    <mergeCell ref="KVY20:KWN20"/>
    <mergeCell ref="KWO20:KXD20"/>
    <mergeCell ref="KRA20:KRP20"/>
    <mergeCell ref="KRQ20:KSF20"/>
    <mergeCell ref="KSG20:KSV20"/>
    <mergeCell ref="KSW20:KTL20"/>
    <mergeCell ref="KTM20:KUB20"/>
    <mergeCell ref="KNY20:KON20"/>
    <mergeCell ref="KOO20:KPD20"/>
    <mergeCell ref="KPE20:KPT20"/>
    <mergeCell ref="KPU20:KQJ20"/>
    <mergeCell ref="KQK20:KQZ20"/>
    <mergeCell ref="KKW20:KLL20"/>
    <mergeCell ref="KLM20:KMB20"/>
    <mergeCell ref="KMC20:KMR20"/>
    <mergeCell ref="KMS20:KNH20"/>
    <mergeCell ref="KNI20:KNX20"/>
    <mergeCell ref="KHU20:KIJ20"/>
    <mergeCell ref="KIK20:KIZ20"/>
    <mergeCell ref="KJA20:KJP20"/>
    <mergeCell ref="KJQ20:KKF20"/>
    <mergeCell ref="KKG20:KKV20"/>
    <mergeCell ref="KES20:KFH20"/>
    <mergeCell ref="KFI20:KFX20"/>
    <mergeCell ref="KFY20:KGN20"/>
    <mergeCell ref="KGO20:KHD20"/>
    <mergeCell ref="KHE20:KHT20"/>
    <mergeCell ref="KBQ20:KCF20"/>
    <mergeCell ref="KCG20:KCV20"/>
    <mergeCell ref="KCW20:KDL20"/>
    <mergeCell ref="KDM20:KEB20"/>
    <mergeCell ref="KEC20:KER20"/>
    <mergeCell ref="JYO20:JZD20"/>
    <mergeCell ref="JZE20:JZT20"/>
    <mergeCell ref="JZU20:KAJ20"/>
    <mergeCell ref="KAK20:KAZ20"/>
    <mergeCell ref="KBA20:KBP20"/>
    <mergeCell ref="JVM20:JWB20"/>
    <mergeCell ref="JWC20:JWR20"/>
    <mergeCell ref="JWS20:JXH20"/>
    <mergeCell ref="JXI20:JXX20"/>
    <mergeCell ref="JXY20:JYN20"/>
    <mergeCell ref="JSK20:JSZ20"/>
    <mergeCell ref="JTA20:JTP20"/>
    <mergeCell ref="JTQ20:JUF20"/>
    <mergeCell ref="JUG20:JUV20"/>
    <mergeCell ref="JUW20:JVL20"/>
    <mergeCell ref="JPI20:JPX20"/>
    <mergeCell ref="JPY20:JQN20"/>
    <mergeCell ref="JQO20:JRD20"/>
    <mergeCell ref="JRE20:JRT20"/>
    <mergeCell ref="JRU20:JSJ20"/>
    <mergeCell ref="JMG20:JMV20"/>
    <mergeCell ref="JMW20:JNL20"/>
    <mergeCell ref="JNM20:JOB20"/>
    <mergeCell ref="JOC20:JOR20"/>
    <mergeCell ref="JOS20:JPH20"/>
    <mergeCell ref="JJE20:JJT20"/>
    <mergeCell ref="JJU20:JKJ20"/>
    <mergeCell ref="JKK20:JKZ20"/>
    <mergeCell ref="JLA20:JLP20"/>
    <mergeCell ref="JLQ20:JMF20"/>
    <mergeCell ref="JGC20:JGR20"/>
    <mergeCell ref="JGS20:JHH20"/>
    <mergeCell ref="JHI20:JHX20"/>
    <mergeCell ref="JHY20:JIN20"/>
    <mergeCell ref="JIO20:JJD20"/>
    <mergeCell ref="JDA20:JDP20"/>
    <mergeCell ref="JDQ20:JEF20"/>
    <mergeCell ref="JEG20:JEV20"/>
    <mergeCell ref="JEW20:JFL20"/>
    <mergeCell ref="JFM20:JGB20"/>
    <mergeCell ref="IZY20:JAN20"/>
    <mergeCell ref="JAO20:JBD20"/>
    <mergeCell ref="JBE20:JBT20"/>
    <mergeCell ref="JBU20:JCJ20"/>
    <mergeCell ref="JCK20:JCZ20"/>
    <mergeCell ref="IWW20:IXL20"/>
    <mergeCell ref="IXM20:IYB20"/>
    <mergeCell ref="IYC20:IYR20"/>
    <mergeCell ref="IYS20:IZH20"/>
    <mergeCell ref="IZI20:IZX20"/>
    <mergeCell ref="ITU20:IUJ20"/>
    <mergeCell ref="IUK20:IUZ20"/>
    <mergeCell ref="IVA20:IVP20"/>
    <mergeCell ref="IVQ20:IWF20"/>
    <mergeCell ref="IWG20:IWV20"/>
    <mergeCell ref="IQS20:IRH20"/>
    <mergeCell ref="IRI20:IRX20"/>
    <mergeCell ref="IRY20:ISN20"/>
    <mergeCell ref="ISO20:ITD20"/>
    <mergeCell ref="ITE20:ITT20"/>
    <mergeCell ref="INQ20:IOF20"/>
    <mergeCell ref="IOG20:IOV20"/>
    <mergeCell ref="IOW20:IPL20"/>
    <mergeCell ref="IPM20:IQB20"/>
    <mergeCell ref="IQC20:IQR20"/>
    <mergeCell ref="IKO20:ILD20"/>
    <mergeCell ref="ILE20:ILT20"/>
    <mergeCell ref="ILU20:IMJ20"/>
    <mergeCell ref="IMK20:IMZ20"/>
    <mergeCell ref="INA20:INP20"/>
    <mergeCell ref="IHM20:IIB20"/>
    <mergeCell ref="IIC20:IIR20"/>
    <mergeCell ref="IIS20:IJH20"/>
    <mergeCell ref="IJI20:IJX20"/>
    <mergeCell ref="IJY20:IKN20"/>
    <mergeCell ref="IEK20:IEZ20"/>
    <mergeCell ref="IFA20:IFP20"/>
    <mergeCell ref="IFQ20:IGF20"/>
    <mergeCell ref="IGG20:IGV20"/>
    <mergeCell ref="IGW20:IHL20"/>
    <mergeCell ref="IBI20:IBX20"/>
    <mergeCell ref="IBY20:ICN20"/>
    <mergeCell ref="ICO20:IDD20"/>
    <mergeCell ref="IDE20:IDT20"/>
    <mergeCell ref="IDU20:IEJ20"/>
    <mergeCell ref="HYG20:HYV20"/>
    <mergeCell ref="HYW20:HZL20"/>
    <mergeCell ref="HZM20:IAB20"/>
    <mergeCell ref="IAC20:IAR20"/>
    <mergeCell ref="IAS20:IBH20"/>
    <mergeCell ref="HVE20:HVT20"/>
    <mergeCell ref="HVU20:HWJ20"/>
    <mergeCell ref="HWK20:HWZ20"/>
    <mergeCell ref="HXA20:HXP20"/>
    <mergeCell ref="HXQ20:HYF20"/>
    <mergeCell ref="HSC20:HSR20"/>
    <mergeCell ref="HSS20:HTH20"/>
    <mergeCell ref="HTI20:HTX20"/>
    <mergeCell ref="HTY20:HUN20"/>
    <mergeCell ref="HUO20:HVD20"/>
    <mergeCell ref="HPA20:HPP20"/>
    <mergeCell ref="HPQ20:HQF20"/>
    <mergeCell ref="HQG20:HQV20"/>
    <mergeCell ref="HQW20:HRL20"/>
    <mergeCell ref="HRM20:HSB20"/>
    <mergeCell ref="HLY20:HMN20"/>
    <mergeCell ref="HMO20:HND20"/>
    <mergeCell ref="HNE20:HNT20"/>
    <mergeCell ref="HNU20:HOJ20"/>
    <mergeCell ref="HOK20:HOZ20"/>
    <mergeCell ref="HIW20:HJL20"/>
    <mergeCell ref="HJM20:HKB20"/>
    <mergeCell ref="HKC20:HKR20"/>
    <mergeCell ref="HKS20:HLH20"/>
    <mergeCell ref="HLI20:HLX20"/>
    <mergeCell ref="HFU20:HGJ20"/>
    <mergeCell ref="HGK20:HGZ20"/>
    <mergeCell ref="HHA20:HHP20"/>
    <mergeCell ref="HHQ20:HIF20"/>
    <mergeCell ref="HIG20:HIV20"/>
    <mergeCell ref="HCS20:HDH20"/>
    <mergeCell ref="HDI20:HDX20"/>
    <mergeCell ref="HDY20:HEN20"/>
    <mergeCell ref="HEO20:HFD20"/>
    <mergeCell ref="HFE20:HFT20"/>
    <mergeCell ref="GZQ20:HAF20"/>
    <mergeCell ref="HAG20:HAV20"/>
    <mergeCell ref="HAW20:HBL20"/>
    <mergeCell ref="HBM20:HCB20"/>
    <mergeCell ref="HCC20:HCR20"/>
    <mergeCell ref="GWO20:GXD20"/>
    <mergeCell ref="GXE20:GXT20"/>
    <mergeCell ref="GXU20:GYJ20"/>
    <mergeCell ref="GYK20:GYZ20"/>
    <mergeCell ref="GZA20:GZP20"/>
    <mergeCell ref="GTM20:GUB20"/>
    <mergeCell ref="GUC20:GUR20"/>
    <mergeCell ref="GUS20:GVH20"/>
    <mergeCell ref="GVI20:GVX20"/>
    <mergeCell ref="GVY20:GWN20"/>
    <mergeCell ref="GQK20:GQZ20"/>
    <mergeCell ref="GRA20:GRP20"/>
    <mergeCell ref="GRQ20:GSF20"/>
    <mergeCell ref="GSG20:GSV20"/>
    <mergeCell ref="GSW20:GTL20"/>
    <mergeCell ref="GNI20:GNX20"/>
    <mergeCell ref="GNY20:GON20"/>
    <mergeCell ref="GOO20:GPD20"/>
    <mergeCell ref="GPE20:GPT20"/>
    <mergeCell ref="GPU20:GQJ20"/>
    <mergeCell ref="GKG20:GKV20"/>
    <mergeCell ref="GKW20:GLL20"/>
    <mergeCell ref="GLM20:GMB20"/>
    <mergeCell ref="GMC20:GMR20"/>
    <mergeCell ref="GMS20:GNH20"/>
    <mergeCell ref="GHE20:GHT20"/>
    <mergeCell ref="GHU20:GIJ20"/>
    <mergeCell ref="GIK20:GIZ20"/>
    <mergeCell ref="GJA20:GJP20"/>
    <mergeCell ref="GJQ20:GKF20"/>
    <mergeCell ref="GEC20:GER20"/>
    <mergeCell ref="GES20:GFH20"/>
    <mergeCell ref="GFI20:GFX20"/>
    <mergeCell ref="GFY20:GGN20"/>
    <mergeCell ref="GGO20:GHD20"/>
    <mergeCell ref="GBA20:GBP20"/>
    <mergeCell ref="GBQ20:GCF20"/>
    <mergeCell ref="GCG20:GCV20"/>
    <mergeCell ref="GCW20:GDL20"/>
    <mergeCell ref="GDM20:GEB20"/>
    <mergeCell ref="FXY20:FYN20"/>
    <mergeCell ref="FYO20:FZD20"/>
    <mergeCell ref="FZE20:FZT20"/>
    <mergeCell ref="FZU20:GAJ20"/>
    <mergeCell ref="GAK20:GAZ20"/>
    <mergeCell ref="FUW20:FVL20"/>
    <mergeCell ref="FVM20:FWB20"/>
    <mergeCell ref="FWC20:FWR20"/>
    <mergeCell ref="FWS20:FXH20"/>
    <mergeCell ref="FXI20:FXX20"/>
    <mergeCell ref="FRU20:FSJ20"/>
    <mergeCell ref="FSK20:FSZ20"/>
    <mergeCell ref="FTA20:FTP20"/>
    <mergeCell ref="FTQ20:FUF20"/>
    <mergeCell ref="FUG20:FUV20"/>
    <mergeCell ref="FOS20:FPH20"/>
    <mergeCell ref="FPI20:FPX20"/>
    <mergeCell ref="FPY20:FQN20"/>
    <mergeCell ref="FQO20:FRD20"/>
    <mergeCell ref="FRE20:FRT20"/>
    <mergeCell ref="FLQ20:FMF20"/>
    <mergeCell ref="FMG20:FMV20"/>
    <mergeCell ref="FMW20:FNL20"/>
    <mergeCell ref="FNM20:FOB20"/>
    <mergeCell ref="FOC20:FOR20"/>
    <mergeCell ref="FIO20:FJD20"/>
    <mergeCell ref="FJE20:FJT20"/>
    <mergeCell ref="FJU20:FKJ20"/>
    <mergeCell ref="FKK20:FKZ20"/>
    <mergeCell ref="FLA20:FLP20"/>
    <mergeCell ref="FFM20:FGB20"/>
    <mergeCell ref="FGC20:FGR20"/>
    <mergeCell ref="FGS20:FHH20"/>
    <mergeCell ref="FHI20:FHX20"/>
    <mergeCell ref="FHY20:FIN20"/>
    <mergeCell ref="FCK20:FCZ20"/>
    <mergeCell ref="FDA20:FDP20"/>
    <mergeCell ref="FDQ20:FEF20"/>
    <mergeCell ref="FEG20:FEV20"/>
    <mergeCell ref="FEW20:FFL20"/>
    <mergeCell ref="EZI20:EZX20"/>
    <mergeCell ref="EZY20:FAN20"/>
    <mergeCell ref="FAO20:FBD20"/>
    <mergeCell ref="FBE20:FBT20"/>
    <mergeCell ref="FBU20:FCJ20"/>
    <mergeCell ref="EWG20:EWV20"/>
    <mergeCell ref="EWW20:EXL20"/>
    <mergeCell ref="EXM20:EYB20"/>
    <mergeCell ref="EYC20:EYR20"/>
    <mergeCell ref="EYS20:EZH20"/>
    <mergeCell ref="ETE20:ETT20"/>
    <mergeCell ref="ETU20:EUJ20"/>
    <mergeCell ref="EUK20:EUZ20"/>
    <mergeCell ref="EVA20:EVP20"/>
    <mergeCell ref="EVQ20:EWF20"/>
    <mergeCell ref="EQC20:EQR20"/>
    <mergeCell ref="EQS20:ERH20"/>
    <mergeCell ref="ERI20:ERX20"/>
    <mergeCell ref="ERY20:ESN20"/>
    <mergeCell ref="ESO20:ETD20"/>
    <mergeCell ref="ENA20:ENP20"/>
    <mergeCell ref="ENQ20:EOF20"/>
    <mergeCell ref="EOG20:EOV20"/>
    <mergeCell ref="EOW20:EPL20"/>
    <mergeCell ref="EPM20:EQB20"/>
    <mergeCell ref="EJY20:EKN20"/>
    <mergeCell ref="EKO20:ELD20"/>
    <mergeCell ref="ELE20:ELT20"/>
    <mergeCell ref="ELU20:EMJ20"/>
    <mergeCell ref="EMK20:EMZ20"/>
    <mergeCell ref="EGW20:EHL20"/>
    <mergeCell ref="EHM20:EIB20"/>
    <mergeCell ref="EIC20:EIR20"/>
    <mergeCell ref="EIS20:EJH20"/>
    <mergeCell ref="EJI20:EJX20"/>
    <mergeCell ref="EDU20:EEJ20"/>
    <mergeCell ref="EEK20:EEZ20"/>
    <mergeCell ref="EFA20:EFP20"/>
    <mergeCell ref="EFQ20:EGF20"/>
    <mergeCell ref="EGG20:EGV20"/>
    <mergeCell ref="EAS20:EBH20"/>
    <mergeCell ref="EBI20:EBX20"/>
    <mergeCell ref="EBY20:ECN20"/>
    <mergeCell ref="ECO20:EDD20"/>
    <mergeCell ref="EDE20:EDT20"/>
    <mergeCell ref="DXQ20:DYF20"/>
    <mergeCell ref="DYG20:DYV20"/>
    <mergeCell ref="DYW20:DZL20"/>
    <mergeCell ref="DZM20:EAB20"/>
    <mergeCell ref="EAC20:EAR20"/>
    <mergeCell ref="DUO20:DVD20"/>
    <mergeCell ref="DVE20:DVT20"/>
    <mergeCell ref="DVU20:DWJ20"/>
    <mergeCell ref="DWK20:DWZ20"/>
    <mergeCell ref="DXA20:DXP20"/>
    <mergeCell ref="DRM20:DSB20"/>
    <mergeCell ref="DSC20:DSR20"/>
    <mergeCell ref="DSS20:DTH20"/>
    <mergeCell ref="DTI20:DTX20"/>
    <mergeCell ref="DTY20:DUN20"/>
    <mergeCell ref="DOK20:DOZ20"/>
    <mergeCell ref="DPA20:DPP20"/>
    <mergeCell ref="DPQ20:DQF20"/>
    <mergeCell ref="DQG20:DQV20"/>
    <mergeCell ref="DQW20:DRL20"/>
    <mergeCell ref="DLI20:DLX20"/>
    <mergeCell ref="DLY20:DMN20"/>
    <mergeCell ref="DMO20:DND20"/>
    <mergeCell ref="DNE20:DNT20"/>
    <mergeCell ref="DNU20:DOJ20"/>
    <mergeCell ref="DIG20:DIV20"/>
    <mergeCell ref="DIW20:DJL20"/>
    <mergeCell ref="DJM20:DKB20"/>
    <mergeCell ref="DKC20:DKR20"/>
    <mergeCell ref="DKS20:DLH20"/>
    <mergeCell ref="DFE20:DFT20"/>
    <mergeCell ref="DFU20:DGJ20"/>
    <mergeCell ref="DGK20:DGZ20"/>
    <mergeCell ref="DHA20:DHP20"/>
    <mergeCell ref="DHQ20:DIF20"/>
    <mergeCell ref="DCC20:DCR20"/>
    <mergeCell ref="DCS20:DDH20"/>
    <mergeCell ref="DDI20:DDX20"/>
    <mergeCell ref="DDY20:DEN20"/>
    <mergeCell ref="DEO20:DFD20"/>
    <mergeCell ref="CZA20:CZP20"/>
    <mergeCell ref="CZQ20:DAF20"/>
    <mergeCell ref="DAG20:DAV20"/>
    <mergeCell ref="DAW20:DBL20"/>
    <mergeCell ref="DBM20:DCB20"/>
    <mergeCell ref="CVY20:CWN20"/>
    <mergeCell ref="CWO20:CXD20"/>
    <mergeCell ref="CXE20:CXT20"/>
    <mergeCell ref="CXU20:CYJ20"/>
    <mergeCell ref="CYK20:CYZ20"/>
    <mergeCell ref="CSW20:CTL20"/>
    <mergeCell ref="CTM20:CUB20"/>
    <mergeCell ref="CUC20:CUR20"/>
    <mergeCell ref="CUS20:CVH20"/>
    <mergeCell ref="CVI20:CVX20"/>
    <mergeCell ref="CPU20:CQJ20"/>
    <mergeCell ref="CQK20:CQZ20"/>
    <mergeCell ref="CRA20:CRP20"/>
    <mergeCell ref="CRQ20:CSF20"/>
    <mergeCell ref="CSG20:CSV20"/>
    <mergeCell ref="CMS20:CNH20"/>
    <mergeCell ref="CNI20:CNX20"/>
    <mergeCell ref="CNY20:CON20"/>
    <mergeCell ref="COO20:CPD20"/>
    <mergeCell ref="CPE20:CPT20"/>
    <mergeCell ref="CJQ20:CKF20"/>
    <mergeCell ref="CKG20:CKV20"/>
    <mergeCell ref="CKW20:CLL20"/>
    <mergeCell ref="CLM20:CMB20"/>
    <mergeCell ref="CMC20:CMR20"/>
    <mergeCell ref="CGO20:CHD20"/>
    <mergeCell ref="CHE20:CHT20"/>
    <mergeCell ref="CHU20:CIJ20"/>
    <mergeCell ref="CIK20:CIZ20"/>
    <mergeCell ref="CJA20:CJP20"/>
    <mergeCell ref="CDM20:CEB20"/>
    <mergeCell ref="CEC20:CER20"/>
    <mergeCell ref="CES20:CFH20"/>
    <mergeCell ref="CFI20:CFX20"/>
    <mergeCell ref="CFY20:CGN20"/>
    <mergeCell ref="CAK20:CAZ20"/>
    <mergeCell ref="CBA20:CBP20"/>
    <mergeCell ref="CBQ20:CCF20"/>
    <mergeCell ref="CCG20:CCV20"/>
    <mergeCell ref="CCW20:CDL20"/>
    <mergeCell ref="BXI20:BXX20"/>
    <mergeCell ref="BXY20:BYN20"/>
    <mergeCell ref="BYO20:BZD20"/>
    <mergeCell ref="BZE20:BZT20"/>
    <mergeCell ref="BZU20:CAJ20"/>
    <mergeCell ref="BUG20:BUV20"/>
    <mergeCell ref="BUW20:BVL20"/>
    <mergeCell ref="BVM20:BWB20"/>
    <mergeCell ref="BWC20:BWR20"/>
    <mergeCell ref="BWS20:BXH20"/>
    <mergeCell ref="BRE20:BRT20"/>
    <mergeCell ref="BRU20:BSJ20"/>
    <mergeCell ref="BSK20:BSZ20"/>
    <mergeCell ref="BTA20:BTP20"/>
    <mergeCell ref="BTQ20:BUF20"/>
    <mergeCell ref="BOC20:BOR20"/>
    <mergeCell ref="BOS20:BPH20"/>
    <mergeCell ref="BPI20:BPX20"/>
    <mergeCell ref="BPY20:BQN20"/>
    <mergeCell ref="BQO20:BRD20"/>
    <mergeCell ref="BLA20:BLP20"/>
    <mergeCell ref="BLQ20:BMF20"/>
    <mergeCell ref="BMG20:BMV20"/>
    <mergeCell ref="BMW20:BNL20"/>
    <mergeCell ref="BNM20:BOB20"/>
    <mergeCell ref="BHY20:BIN20"/>
    <mergeCell ref="BIO20:BJD20"/>
    <mergeCell ref="BJE20:BJT20"/>
    <mergeCell ref="BJU20:BKJ20"/>
    <mergeCell ref="BKK20:BKZ20"/>
    <mergeCell ref="BEW20:BFL20"/>
    <mergeCell ref="BFM20:BGB20"/>
    <mergeCell ref="BGC20:BGR20"/>
    <mergeCell ref="BGS20:BHH20"/>
    <mergeCell ref="BHI20:BHX20"/>
    <mergeCell ref="BBU20:BCJ20"/>
    <mergeCell ref="BCK20:BCZ20"/>
    <mergeCell ref="BDA20:BDP20"/>
    <mergeCell ref="BDQ20:BEF20"/>
    <mergeCell ref="BEG20:BEV20"/>
    <mergeCell ref="AYS20:AZH20"/>
    <mergeCell ref="AZI20:AZX20"/>
    <mergeCell ref="AZY20:BAN20"/>
    <mergeCell ref="BAO20:BBD20"/>
    <mergeCell ref="BBE20:BBT20"/>
    <mergeCell ref="AVQ20:AWF20"/>
    <mergeCell ref="AWG20:AWV20"/>
    <mergeCell ref="AWW20:AXL20"/>
    <mergeCell ref="AXM20:AYB20"/>
    <mergeCell ref="AYC20:AYR20"/>
    <mergeCell ref="ASO20:ATD20"/>
    <mergeCell ref="ATE20:ATT20"/>
    <mergeCell ref="ATU20:AUJ20"/>
    <mergeCell ref="AUK20:AUZ20"/>
    <mergeCell ref="AVA20:AVP20"/>
    <mergeCell ref="APM20:AQB20"/>
    <mergeCell ref="AQC20:AQR20"/>
    <mergeCell ref="AQS20:ARH20"/>
    <mergeCell ref="ARI20:ARX20"/>
    <mergeCell ref="ARY20:ASN20"/>
    <mergeCell ref="AMK20:AMZ20"/>
    <mergeCell ref="ANA20:ANP20"/>
    <mergeCell ref="ANQ20:AOF20"/>
    <mergeCell ref="AOG20:AOV20"/>
    <mergeCell ref="AOW20:APL20"/>
    <mergeCell ref="AJI20:AJX20"/>
    <mergeCell ref="AJY20:AKN20"/>
    <mergeCell ref="AKO20:ALD20"/>
    <mergeCell ref="ALE20:ALT20"/>
    <mergeCell ref="ALU20:AMJ20"/>
    <mergeCell ref="AGG20:AGV20"/>
    <mergeCell ref="AGW20:AHL20"/>
    <mergeCell ref="AHM20:AIB20"/>
    <mergeCell ref="AIC20:AIR20"/>
    <mergeCell ref="AIS20:AJH20"/>
    <mergeCell ref="ADE20:ADT20"/>
    <mergeCell ref="ADU20:AEJ20"/>
    <mergeCell ref="AEK20:AEZ20"/>
    <mergeCell ref="AFA20:AFP20"/>
    <mergeCell ref="AFQ20:AGF20"/>
    <mergeCell ref="AAC20:AAR20"/>
    <mergeCell ref="AAS20:ABH20"/>
    <mergeCell ref="ABI20:ABX20"/>
    <mergeCell ref="ABY20:ACN20"/>
    <mergeCell ref="ACO20:ADD20"/>
    <mergeCell ref="XA20:XP20"/>
    <mergeCell ref="XQ20:YF20"/>
    <mergeCell ref="YG20:YV20"/>
    <mergeCell ref="YW20:ZL20"/>
    <mergeCell ref="ZM20:AAB20"/>
    <mergeCell ref="UO20:VD20"/>
    <mergeCell ref="VE20:VT20"/>
    <mergeCell ref="VU20:WJ20"/>
    <mergeCell ref="WK20:WZ20"/>
    <mergeCell ref="QW20:RL20"/>
    <mergeCell ref="RM20:SB20"/>
    <mergeCell ref="SC20:SR20"/>
    <mergeCell ref="SS20:TH20"/>
    <mergeCell ref="TI20:TX20"/>
    <mergeCell ref="NU20:OJ20"/>
    <mergeCell ref="OK20:OZ20"/>
    <mergeCell ref="PA20:PP20"/>
    <mergeCell ref="PQ20:QF20"/>
    <mergeCell ref="QG20:QV20"/>
    <mergeCell ref="KS20:LH20"/>
    <mergeCell ref="LI20:LX20"/>
    <mergeCell ref="LY20:MN20"/>
    <mergeCell ref="MO20:ND20"/>
    <mergeCell ref="NE20:NT20"/>
    <mergeCell ref="A34:P34"/>
    <mergeCell ref="A11:P11"/>
    <mergeCell ref="A4:M10"/>
    <mergeCell ref="A14:P14"/>
    <mergeCell ref="A15:P15"/>
    <mergeCell ref="A18:P18"/>
    <mergeCell ref="A22:P22"/>
    <mergeCell ref="A24:P24"/>
    <mergeCell ref="A12:P12"/>
    <mergeCell ref="A17:XFD17"/>
    <mergeCell ref="A20:P20"/>
    <mergeCell ref="Q20:AF20"/>
    <mergeCell ref="AG20:AV20"/>
    <mergeCell ref="AW20:BL20"/>
    <mergeCell ref="HQ20:IF20"/>
    <mergeCell ref="IG20:IV20"/>
    <mergeCell ref="IW20:JL20"/>
    <mergeCell ref="JM20:KB20"/>
    <mergeCell ref="KC20:KR20"/>
    <mergeCell ref="EO20:FD20"/>
    <mergeCell ref="FE20:FT20"/>
    <mergeCell ref="FU20:GJ20"/>
    <mergeCell ref="GK20:GZ20"/>
    <mergeCell ref="HA20:HP20"/>
    <mergeCell ref="BM20:CB20"/>
    <mergeCell ref="CC20:CR20"/>
    <mergeCell ref="CS20:DH20"/>
    <mergeCell ref="DI20:DX20"/>
    <mergeCell ref="DY20:EN20"/>
    <mergeCell ref="A27:P27"/>
    <mergeCell ref="A31:P31"/>
    <mergeCell ref="TY20:UN20"/>
  </mergeCells>
  <pageMargins left="0.39370078740157483" right="0.39370078740157483" top="0.39370078740157483" bottom="0.39370078740157483" header="0.31496062992125984" footer="0.31496062992125984"/>
  <pageSetup paperSize="9" scale="67"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1"/>
  <dimension ref="A1:Y101"/>
  <sheetViews>
    <sheetView showGridLines="0" showRowColHeaders="0" zoomScaleNormal="100" zoomScaleSheetLayoutView="100" workbookViewId="0">
      <selection activeCell="C78" sqref="C78"/>
    </sheetView>
  </sheetViews>
  <sheetFormatPr defaultColWidth="0" defaultRowHeight="0" customHeight="1" zeroHeight="1" x14ac:dyDescent="0.35"/>
  <cols>
    <col min="1" max="1" width="1.7265625" customWidth="1"/>
    <col min="2" max="2" width="28.453125" customWidth="1"/>
    <col min="3" max="3" width="16.453125" bestFit="1" customWidth="1"/>
    <col min="4" max="13" width="11.54296875" customWidth="1"/>
    <col min="14" max="23" width="11.54296875" hidden="1" customWidth="1"/>
    <col min="24" max="24" width="1.7265625" customWidth="1"/>
    <col min="25" max="25" width="0" hidden="1" customWidth="1"/>
    <col min="26" max="16384" width="9.1796875" hidden="1"/>
  </cols>
  <sheetData>
    <row r="1" spans="1:24" ht="64.5" customHeight="1" x14ac:dyDescent="0.35">
      <c r="A1" s="23"/>
      <c r="B1" s="23"/>
      <c r="C1" s="23"/>
      <c r="D1" s="23"/>
      <c r="E1" s="23"/>
      <c r="F1" s="23"/>
      <c r="G1" s="23"/>
      <c r="H1" s="23"/>
      <c r="I1" s="23"/>
      <c r="J1" s="23"/>
      <c r="K1" s="23"/>
      <c r="L1" s="23"/>
      <c r="M1" s="23"/>
      <c r="N1" s="23"/>
      <c r="O1" s="23"/>
      <c r="P1" s="23"/>
      <c r="Q1" s="23"/>
      <c r="R1" s="23"/>
      <c r="S1" s="23"/>
      <c r="T1" s="23"/>
      <c r="U1" s="23"/>
      <c r="V1" s="23"/>
      <c r="W1" s="23"/>
      <c r="X1" s="23"/>
    </row>
    <row r="2" spans="1:24" ht="30.75" customHeight="1" thickBot="1" x14ac:dyDescent="0.4">
      <c r="A2" s="23"/>
      <c r="B2" s="23"/>
      <c r="C2" s="23"/>
      <c r="D2" s="23"/>
      <c r="E2" s="23"/>
      <c r="F2" s="23"/>
      <c r="G2" s="23"/>
      <c r="H2" s="23"/>
      <c r="I2" s="23"/>
      <c r="J2" s="23"/>
      <c r="K2" s="23"/>
      <c r="L2" s="23"/>
      <c r="M2" s="23"/>
      <c r="N2" s="23"/>
      <c r="O2" s="23"/>
      <c r="P2" s="23"/>
      <c r="Q2" s="23"/>
      <c r="R2" s="23"/>
      <c r="S2" s="23"/>
      <c r="T2" s="23"/>
      <c r="U2" s="23"/>
      <c r="V2" s="23"/>
      <c r="W2" s="23"/>
      <c r="X2" s="23"/>
    </row>
    <row r="3" spans="1:24" ht="27" customHeight="1" thickTop="1" thickBot="1" x14ac:dyDescent="0.4">
      <c r="A3" s="23"/>
      <c r="B3" s="600" t="str">
        <f>+Translations!A28</f>
        <v>ANNUAL COSTS - COST DEFINITION</v>
      </c>
      <c r="C3" s="601"/>
      <c r="D3" s="601"/>
      <c r="E3" s="601"/>
      <c r="F3" s="601"/>
      <c r="G3" s="601"/>
      <c r="H3" s="601"/>
      <c r="I3" s="601"/>
      <c r="J3" s="601"/>
      <c r="K3" s="601"/>
      <c r="L3" s="601"/>
      <c r="M3" s="601"/>
      <c r="N3" s="601"/>
      <c r="O3" s="601"/>
      <c r="P3" s="601"/>
      <c r="Q3" s="601"/>
      <c r="R3" s="601"/>
      <c r="S3" s="601"/>
      <c r="T3" s="601"/>
      <c r="U3" s="601"/>
      <c r="V3" s="601"/>
      <c r="W3" s="601"/>
      <c r="X3" s="54"/>
    </row>
    <row r="4" spans="1:24" ht="27" customHeight="1" thickTop="1" thickBot="1" x14ac:dyDescent="0.4">
      <c r="A4" s="23"/>
      <c r="B4" s="602" t="str">
        <f>+Translations!A29</f>
        <v>Operating costs</v>
      </c>
      <c r="C4" s="603"/>
      <c r="D4" s="603"/>
      <c r="E4" s="603"/>
      <c r="F4" s="603"/>
      <c r="G4" s="603"/>
      <c r="H4" s="603"/>
      <c r="I4" s="603"/>
      <c r="J4" s="603"/>
      <c r="K4" s="603"/>
      <c r="L4" s="603"/>
      <c r="M4" s="603"/>
      <c r="N4" s="603"/>
      <c r="O4" s="603"/>
      <c r="P4" s="603"/>
      <c r="Q4" s="603"/>
      <c r="R4" s="603"/>
      <c r="S4" s="603"/>
      <c r="T4" s="603"/>
      <c r="U4" s="603"/>
      <c r="V4" s="603"/>
      <c r="W4" s="637"/>
      <c r="X4" s="54"/>
    </row>
    <row r="5" spans="1:24" ht="27" customHeight="1" thickTop="1" x14ac:dyDescent="0.35">
      <c r="A5" s="23"/>
      <c r="B5" s="633" t="str">
        <f>+Translations!A30</f>
        <v>Cost of biomass</v>
      </c>
      <c r="C5" s="634"/>
      <c r="D5" s="634"/>
      <c r="E5" s="634"/>
      <c r="F5" s="634"/>
      <c r="G5" s="634"/>
      <c r="H5" s="634"/>
      <c r="I5" s="634"/>
      <c r="J5" s="634"/>
      <c r="K5" s="634"/>
      <c r="L5" s="634"/>
      <c r="M5" s="634"/>
      <c r="N5" s="634"/>
      <c r="O5" s="634"/>
      <c r="P5" s="634"/>
      <c r="Q5" s="634"/>
      <c r="R5" s="634"/>
      <c r="S5" s="634"/>
      <c r="T5" s="634"/>
      <c r="U5" s="634"/>
      <c r="V5" s="634"/>
      <c r="W5" s="634"/>
      <c r="X5" s="54"/>
    </row>
    <row r="6" spans="1:24" ht="27" customHeight="1" x14ac:dyDescent="0.35">
      <c r="A6" s="23"/>
      <c r="B6" s="154" t="str">
        <f>+Translations!A31</f>
        <v>Type of biomass</v>
      </c>
      <c r="C6" s="638" t="s">
        <v>49</v>
      </c>
      <c r="D6" s="638"/>
      <c r="E6" s="639" t="str">
        <f>+Translations!A36</f>
        <v>Water content</v>
      </c>
      <c r="F6" s="639"/>
      <c r="G6" s="394">
        <v>0</v>
      </c>
      <c r="H6" s="640" t="str">
        <f>+Translations!A37</f>
        <v>Heating value</v>
      </c>
      <c r="I6" s="640"/>
      <c r="J6" s="393">
        <v>18</v>
      </c>
      <c r="K6" s="389" t="s">
        <v>47</v>
      </c>
      <c r="L6" s="155"/>
      <c r="M6" s="155"/>
      <c r="N6" s="155"/>
      <c r="O6" s="155"/>
      <c r="P6" s="155"/>
      <c r="Q6" s="635"/>
      <c r="R6" s="636"/>
      <c r="S6" s="636"/>
      <c r="T6" s="636"/>
      <c r="U6" s="636"/>
      <c r="V6" s="636"/>
      <c r="W6" s="636"/>
      <c r="X6" s="54"/>
    </row>
    <row r="7" spans="1:24" ht="27" customHeight="1" x14ac:dyDescent="0.35">
      <c r="A7" s="23"/>
      <c r="B7" s="288" t="str">
        <f>+Translations!A38</f>
        <v>Price</v>
      </c>
      <c r="C7" s="395"/>
      <c r="D7" s="390" t="s">
        <v>4</v>
      </c>
      <c r="E7" s="190">
        <f>+C7/((J6*(1-G6)-2.44*G6)/3.6)</f>
        <v>0</v>
      </c>
      <c r="F7" s="156" t="s">
        <v>5</v>
      </c>
      <c r="G7" s="614" t="str">
        <f>+Translations!A39</f>
        <v>PRICE constant y2y change</v>
      </c>
      <c r="H7" s="614"/>
      <c r="I7" s="614"/>
      <c r="J7" s="397" t="s">
        <v>53</v>
      </c>
      <c r="K7" s="549">
        <v>0</v>
      </c>
      <c r="L7" s="548" t="s">
        <v>34</v>
      </c>
      <c r="M7" s="136"/>
      <c r="N7" s="136"/>
      <c r="O7" s="136"/>
      <c r="P7" s="136"/>
      <c r="Q7" s="135"/>
      <c r="R7" s="135"/>
      <c r="S7" s="135"/>
      <c r="T7" s="135"/>
      <c r="U7" s="135"/>
      <c r="V7" s="135"/>
      <c r="W7" s="136"/>
      <c r="X7" s="54"/>
    </row>
    <row r="8" spans="1:24" ht="27" customHeight="1" x14ac:dyDescent="0.35">
      <c r="A8" s="23"/>
      <c r="B8" s="284" t="str">
        <f>+Translations!A42</f>
        <v>Volume</v>
      </c>
      <c r="C8" s="396"/>
      <c r="D8" s="391" t="str">
        <f>+Translations!A44</f>
        <v>t/year</v>
      </c>
      <c r="E8" s="139"/>
      <c r="F8" s="139"/>
      <c r="G8" s="599" t="str">
        <f>+Translations!A43</f>
        <v>VOLUME constant y2y change</v>
      </c>
      <c r="H8" s="599"/>
      <c r="I8" s="599"/>
      <c r="J8" s="398" t="s">
        <v>53</v>
      </c>
      <c r="K8" s="553">
        <v>0</v>
      </c>
      <c r="L8" s="552" t="s">
        <v>34</v>
      </c>
      <c r="M8" s="285"/>
      <c r="N8" s="285"/>
      <c r="O8" s="285"/>
      <c r="P8" s="285"/>
      <c r="Q8" s="133"/>
      <c r="R8" s="133"/>
      <c r="S8" s="133"/>
      <c r="T8" s="133"/>
      <c r="U8" s="133"/>
      <c r="V8" s="133"/>
      <c r="W8" s="127"/>
      <c r="X8" s="54"/>
    </row>
    <row r="9" spans="1:24" ht="27" customHeight="1" x14ac:dyDescent="0.35">
      <c r="A9" s="23"/>
      <c r="B9" s="628" t="str">
        <f>+Translations!A45</f>
        <v>Biomass</v>
      </c>
      <c r="C9" s="81" t="str">
        <f>+Translations!A46</f>
        <v>Year</v>
      </c>
      <c r="D9" s="82">
        <f>+Home!K12</f>
        <v>2017</v>
      </c>
      <c r="E9" s="82">
        <f t="shared" ref="E9" si="0">+D9+1</f>
        <v>2018</v>
      </c>
      <c r="F9" s="82">
        <f t="shared" ref="F9" si="1">+E9+1</f>
        <v>2019</v>
      </c>
      <c r="G9" s="82">
        <f t="shared" ref="G9" si="2">+F9+1</f>
        <v>2020</v>
      </c>
      <c r="H9" s="82">
        <f t="shared" ref="H9" si="3">+G9+1</f>
        <v>2021</v>
      </c>
      <c r="I9" s="82">
        <f t="shared" ref="I9" si="4">+H9+1</f>
        <v>2022</v>
      </c>
      <c r="J9" s="82">
        <f t="shared" ref="J9" si="5">+I9+1</f>
        <v>2023</v>
      </c>
      <c r="K9" s="82">
        <f t="shared" ref="K9" si="6">+J9+1</f>
        <v>2024</v>
      </c>
      <c r="L9" s="82">
        <f t="shared" ref="L9" si="7">+K9+1</f>
        <v>2025</v>
      </c>
      <c r="M9" s="82">
        <f t="shared" ref="M9" si="8">+L9+1</f>
        <v>2026</v>
      </c>
      <c r="N9" s="82">
        <f t="shared" ref="N9" si="9">+M9+1</f>
        <v>2027</v>
      </c>
      <c r="O9" s="82">
        <f t="shared" ref="O9" si="10">+N9+1</f>
        <v>2028</v>
      </c>
      <c r="P9" s="82">
        <f t="shared" ref="P9" si="11">+O9+1</f>
        <v>2029</v>
      </c>
      <c r="Q9" s="82">
        <f t="shared" ref="Q9:W9" si="12">+P9+1</f>
        <v>2030</v>
      </c>
      <c r="R9" s="82">
        <f t="shared" si="12"/>
        <v>2031</v>
      </c>
      <c r="S9" s="82">
        <f t="shared" si="12"/>
        <v>2032</v>
      </c>
      <c r="T9" s="82">
        <f t="shared" si="12"/>
        <v>2033</v>
      </c>
      <c r="U9" s="82">
        <f t="shared" si="12"/>
        <v>2034</v>
      </c>
      <c r="V9" s="82">
        <f t="shared" si="12"/>
        <v>2035</v>
      </c>
      <c r="W9" s="83">
        <f t="shared" si="12"/>
        <v>2036</v>
      </c>
      <c r="X9" s="54"/>
    </row>
    <row r="10" spans="1:24" ht="27" customHeight="1" x14ac:dyDescent="0.35">
      <c r="A10" s="23"/>
      <c r="B10" s="628"/>
      <c r="C10" s="157" t="str">
        <f>+Translations!A47</f>
        <v>Price in €/MWh</v>
      </c>
      <c r="D10" s="247">
        <f>+E7</f>
        <v>0</v>
      </c>
      <c r="E10" s="550">
        <f>D10*(1+(K7/100))</f>
        <v>0</v>
      </c>
      <c r="F10" s="550">
        <f>E10*(1+(K7/100))</f>
        <v>0</v>
      </c>
      <c r="G10" s="550">
        <f>F10*(1+(K7/100))</f>
        <v>0</v>
      </c>
      <c r="H10" s="550">
        <f>G10*(1+(K7/100))</f>
        <v>0</v>
      </c>
      <c r="I10" s="550">
        <f>H10*(1+(K7/100))</f>
        <v>0</v>
      </c>
      <c r="J10" s="550">
        <f>I10*(1+(K7/100))</f>
        <v>0</v>
      </c>
      <c r="K10" s="550">
        <f>J10*(1+(K7/100))</f>
        <v>0</v>
      </c>
      <c r="L10" s="550">
        <f>K10*(1+(K7/100))</f>
        <v>0</v>
      </c>
      <c r="M10" s="550">
        <f>L10*(1+(K7/100))</f>
        <v>0</v>
      </c>
      <c r="N10" s="550">
        <f>M10*(1+(K7/100))</f>
        <v>0</v>
      </c>
      <c r="O10" s="550">
        <f>N10*(1+(K7/100))</f>
        <v>0</v>
      </c>
      <c r="P10" s="550">
        <f>O10*(1+(K7/100))</f>
        <v>0</v>
      </c>
      <c r="Q10" s="550">
        <f>P10*(1+(K7/100))</f>
        <v>0</v>
      </c>
      <c r="R10" s="551">
        <f>Q10*(1+(K7/100))</f>
        <v>0</v>
      </c>
      <c r="S10" s="551">
        <f>R10*(1+(K7/100))</f>
        <v>0</v>
      </c>
      <c r="T10" s="551">
        <f>S10*(1+(K7/100))</f>
        <v>0</v>
      </c>
      <c r="U10" s="551">
        <f>T10*(1+(K7/100))</f>
        <v>0</v>
      </c>
      <c r="V10" s="551">
        <f>U10*(1+(K7/100))</f>
        <v>0</v>
      </c>
      <c r="W10" s="551">
        <f>V10*(1+(K7/100))</f>
        <v>0</v>
      </c>
      <c r="X10" s="54"/>
    </row>
    <row r="11" spans="1:24" ht="27" customHeight="1" x14ac:dyDescent="0.35">
      <c r="A11" s="23"/>
      <c r="B11" s="628"/>
      <c r="C11" s="157" t="str">
        <f>+Translations!A48</f>
        <v>Volume in MWh</v>
      </c>
      <c r="D11" s="247">
        <f>IF(ISERROR(C7/E7*C8),0,C7/E7*C8)</f>
        <v>0</v>
      </c>
      <c r="E11" s="550">
        <f>D11*(1+(K8/100))</f>
        <v>0</v>
      </c>
      <c r="F11" s="550">
        <f>E11*(1+(K8/100))</f>
        <v>0</v>
      </c>
      <c r="G11" s="550">
        <f>F11*(1+(K8/100))</f>
        <v>0</v>
      </c>
      <c r="H11" s="550">
        <f>G11*(1+(K8/100))</f>
        <v>0</v>
      </c>
      <c r="I11" s="550">
        <f>H11*(1+(K8/100))</f>
        <v>0</v>
      </c>
      <c r="J11" s="550">
        <f>I11*(1+(K8/100))</f>
        <v>0</v>
      </c>
      <c r="K11" s="550">
        <f>J11*(1+(K8/100))</f>
        <v>0</v>
      </c>
      <c r="L11" s="550">
        <f>K11*(1+(K8/100))</f>
        <v>0</v>
      </c>
      <c r="M11" s="550">
        <f>L11*(1+(K8/100))</f>
        <v>0</v>
      </c>
      <c r="N11" s="550">
        <f>M11*(1+(K8/100))</f>
        <v>0</v>
      </c>
      <c r="O11" s="550">
        <f>N11*(1+(K8/100))</f>
        <v>0</v>
      </c>
      <c r="P11" s="550">
        <f>O11*(1+(K8/100))</f>
        <v>0</v>
      </c>
      <c r="Q11" s="550">
        <f>P11*(1+(K8/100))</f>
        <v>0</v>
      </c>
      <c r="R11" s="551">
        <f>Q11*(1+(K8/100))</f>
        <v>0</v>
      </c>
      <c r="S11" s="551">
        <f>R11*(1+(K8/100))</f>
        <v>0</v>
      </c>
      <c r="T11" s="551">
        <f>S11*(1+(K8/100))</f>
        <v>0</v>
      </c>
      <c r="U11" s="551">
        <f>T11*(1+(K8/100))</f>
        <v>0</v>
      </c>
      <c r="V11" s="551">
        <f>U11*(1+(K8/100))</f>
        <v>0</v>
      </c>
      <c r="W11" s="551">
        <f>V11*(1+(K8/100))</f>
        <v>0</v>
      </c>
      <c r="X11" s="54"/>
    </row>
    <row r="12" spans="1:24" ht="27" customHeight="1" x14ac:dyDescent="0.35">
      <c r="A12" s="23"/>
      <c r="B12" s="628"/>
      <c r="C12" s="158" t="str">
        <f>+Translations!A49</f>
        <v>Cost in €</v>
      </c>
      <c r="D12" s="246">
        <f>+D10*D11</f>
        <v>0</v>
      </c>
      <c r="E12" s="246">
        <f t="shared" ref="E12:V12" si="13">+E10*E11</f>
        <v>0</v>
      </c>
      <c r="F12" s="246">
        <f t="shared" si="13"/>
        <v>0</v>
      </c>
      <c r="G12" s="246">
        <f t="shared" si="13"/>
        <v>0</v>
      </c>
      <c r="H12" s="246">
        <f t="shared" si="13"/>
        <v>0</v>
      </c>
      <c r="I12" s="246">
        <f t="shared" si="13"/>
        <v>0</v>
      </c>
      <c r="J12" s="246">
        <f t="shared" si="13"/>
        <v>0</v>
      </c>
      <c r="K12" s="246">
        <f t="shared" si="13"/>
        <v>0</v>
      </c>
      <c r="L12" s="246">
        <f t="shared" si="13"/>
        <v>0</v>
      </c>
      <c r="M12" s="246">
        <f t="shared" si="13"/>
        <v>0</v>
      </c>
      <c r="N12" s="246">
        <f t="shared" si="13"/>
        <v>0</v>
      </c>
      <c r="O12" s="246">
        <f t="shared" si="13"/>
        <v>0</v>
      </c>
      <c r="P12" s="246">
        <f t="shared" si="13"/>
        <v>0</v>
      </c>
      <c r="Q12" s="246">
        <f t="shared" si="13"/>
        <v>0</v>
      </c>
      <c r="R12" s="246">
        <f t="shared" si="13"/>
        <v>0</v>
      </c>
      <c r="S12" s="246">
        <f t="shared" si="13"/>
        <v>0</v>
      </c>
      <c r="T12" s="246">
        <f t="shared" si="13"/>
        <v>0</v>
      </c>
      <c r="U12" s="246">
        <f t="shared" si="13"/>
        <v>0</v>
      </c>
      <c r="V12" s="246">
        <f t="shared" si="13"/>
        <v>0</v>
      </c>
      <c r="W12" s="248">
        <f>+W11*W10</f>
        <v>0</v>
      </c>
      <c r="X12" s="54"/>
    </row>
    <row r="13" spans="1:24" ht="1.5" customHeight="1" x14ac:dyDescent="0.35">
      <c r="A13" s="23"/>
      <c r="B13" s="39"/>
      <c r="C13" s="40"/>
      <c r="D13" s="40"/>
      <c r="E13" s="40"/>
      <c r="F13" s="40"/>
      <c r="G13" s="40"/>
      <c r="H13" s="40"/>
      <c r="I13" s="40"/>
      <c r="J13" s="40"/>
      <c r="K13" s="40"/>
      <c r="L13" s="41"/>
      <c r="M13" s="41"/>
      <c r="N13" s="61"/>
      <c r="O13" s="61"/>
      <c r="P13" s="61"/>
      <c r="Q13" s="617"/>
      <c r="R13" s="617"/>
      <c r="S13" s="617"/>
      <c r="T13" s="617"/>
      <c r="U13" s="617"/>
      <c r="V13" s="617"/>
      <c r="W13" s="617"/>
      <c r="X13" s="54"/>
    </row>
    <row r="14" spans="1:24" ht="27" customHeight="1" x14ac:dyDescent="0.35">
      <c r="A14" s="23"/>
      <c r="B14" s="618" t="str">
        <f>+Translations!A50</f>
        <v>Cost of natural gas</v>
      </c>
      <c r="C14" s="619"/>
      <c r="D14" s="619"/>
      <c r="E14" s="619"/>
      <c r="F14" s="619"/>
      <c r="G14" s="619"/>
      <c r="H14" s="619"/>
      <c r="I14" s="619"/>
      <c r="J14" s="619"/>
      <c r="K14" s="619"/>
      <c r="L14" s="619"/>
      <c r="M14" s="619"/>
      <c r="N14" s="619"/>
      <c r="O14" s="619"/>
      <c r="P14" s="619"/>
      <c r="Q14" s="619"/>
      <c r="R14" s="619"/>
      <c r="S14" s="619"/>
      <c r="T14" s="619"/>
      <c r="U14" s="619"/>
      <c r="V14" s="619"/>
      <c r="W14" s="619"/>
      <c r="X14" s="54"/>
    </row>
    <row r="15" spans="1:24" ht="27" customHeight="1" x14ac:dyDescent="0.35">
      <c r="A15" s="23"/>
      <c r="B15" s="284" t="str">
        <f>+Translations!A38</f>
        <v>Price</v>
      </c>
      <c r="C15" s="399"/>
      <c r="D15" s="391" t="s">
        <v>38</v>
      </c>
      <c r="E15" s="189">
        <f>+C15/9.8*1000</f>
        <v>0</v>
      </c>
      <c r="F15" s="159" t="s">
        <v>5</v>
      </c>
      <c r="G15" s="599" t="str">
        <f>+Translations!A39</f>
        <v>PRICE constant y2y change</v>
      </c>
      <c r="H15" s="599"/>
      <c r="I15" s="599"/>
      <c r="J15" s="401" t="s">
        <v>53</v>
      </c>
      <c r="K15" s="553">
        <v>0</v>
      </c>
      <c r="L15" s="554" t="s">
        <v>34</v>
      </c>
      <c r="M15" s="127"/>
      <c r="N15" s="127"/>
      <c r="O15" s="133"/>
      <c r="P15" s="133"/>
      <c r="Q15" s="133"/>
      <c r="R15" s="133"/>
      <c r="S15" s="133"/>
      <c r="T15" s="133"/>
      <c r="U15" s="133"/>
      <c r="V15" s="133"/>
      <c r="W15" s="127"/>
      <c r="X15" s="54"/>
    </row>
    <row r="16" spans="1:24" ht="27" customHeight="1" x14ac:dyDescent="0.35">
      <c r="A16" s="23"/>
      <c r="B16" s="284" t="str">
        <f>+Translations!A42</f>
        <v>Volume</v>
      </c>
      <c r="C16" s="400"/>
      <c r="D16" s="391" t="str">
        <f>+Translations!A51</f>
        <v>m3/year</v>
      </c>
      <c r="E16" s="139"/>
      <c r="F16" s="139"/>
      <c r="G16" s="599" t="str">
        <f>+Translations!A43</f>
        <v>VOLUME constant y2y change</v>
      </c>
      <c r="H16" s="599"/>
      <c r="I16" s="599"/>
      <c r="J16" s="401" t="s">
        <v>53</v>
      </c>
      <c r="K16" s="553">
        <v>0</v>
      </c>
      <c r="L16" s="552" t="s">
        <v>34</v>
      </c>
      <c r="M16" s="285"/>
      <c r="N16" s="285"/>
      <c r="O16" s="133"/>
      <c r="P16" s="133"/>
      <c r="Q16" s="133"/>
      <c r="R16" s="133"/>
      <c r="S16" s="133"/>
      <c r="T16" s="133"/>
      <c r="U16" s="133"/>
      <c r="V16" s="133"/>
      <c r="W16" s="127"/>
      <c r="X16" s="54"/>
    </row>
    <row r="17" spans="1:24" ht="27" customHeight="1" x14ac:dyDescent="0.35">
      <c r="A17" s="23"/>
      <c r="B17" s="628" t="str">
        <f>+Translations!A52</f>
        <v>Natural gas</v>
      </c>
      <c r="C17" s="81" t="str">
        <f>+Translations!A46</f>
        <v>Year</v>
      </c>
      <c r="D17" s="82">
        <f>+Home!K12</f>
        <v>2017</v>
      </c>
      <c r="E17" s="82">
        <f t="shared" ref="E17" si="14">+D17+1</f>
        <v>2018</v>
      </c>
      <c r="F17" s="82">
        <f t="shared" ref="F17" si="15">+E17+1</f>
        <v>2019</v>
      </c>
      <c r="G17" s="82">
        <f t="shared" ref="G17" si="16">+F17+1</f>
        <v>2020</v>
      </c>
      <c r="H17" s="82">
        <f t="shared" ref="H17" si="17">+G17+1</f>
        <v>2021</v>
      </c>
      <c r="I17" s="82">
        <f t="shared" ref="I17" si="18">+H17+1</f>
        <v>2022</v>
      </c>
      <c r="J17" s="82">
        <f t="shared" ref="J17" si="19">+I17+1</f>
        <v>2023</v>
      </c>
      <c r="K17" s="82">
        <f t="shared" ref="K17" si="20">+J17+1</f>
        <v>2024</v>
      </c>
      <c r="L17" s="82">
        <f t="shared" ref="L17" si="21">+K17+1</f>
        <v>2025</v>
      </c>
      <c r="M17" s="82">
        <f t="shared" ref="M17" si="22">+L17+1</f>
        <v>2026</v>
      </c>
      <c r="N17" s="82">
        <f t="shared" ref="N17" si="23">+M17+1</f>
        <v>2027</v>
      </c>
      <c r="O17" s="82">
        <f t="shared" ref="O17" si="24">+N17+1</f>
        <v>2028</v>
      </c>
      <c r="P17" s="82">
        <f t="shared" ref="P17" si="25">+O17+1</f>
        <v>2029</v>
      </c>
      <c r="Q17" s="82">
        <f t="shared" ref="Q17:W17" si="26">+P17+1</f>
        <v>2030</v>
      </c>
      <c r="R17" s="82">
        <f t="shared" si="26"/>
        <v>2031</v>
      </c>
      <c r="S17" s="82">
        <f t="shared" si="26"/>
        <v>2032</v>
      </c>
      <c r="T17" s="82">
        <f t="shared" si="26"/>
        <v>2033</v>
      </c>
      <c r="U17" s="82">
        <f t="shared" si="26"/>
        <v>2034</v>
      </c>
      <c r="V17" s="82">
        <f t="shared" si="26"/>
        <v>2035</v>
      </c>
      <c r="W17" s="83">
        <f t="shared" si="26"/>
        <v>2036</v>
      </c>
      <c r="X17" s="54"/>
    </row>
    <row r="18" spans="1:24" ht="27" customHeight="1" x14ac:dyDescent="0.35">
      <c r="A18" s="23"/>
      <c r="B18" s="628"/>
      <c r="C18" s="160" t="str">
        <f>+Translations!A53</f>
        <v>Price in €/m3</v>
      </c>
      <c r="D18" s="247">
        <f>+C15</f>
        <v>0</v>
      </c>
      <c r="E18" s="550">
        <f>D18*(1+(K15/100))</f>
        <v>0</v>
      </c>
      <c r="F18" s="550">
        <f>E18*(1+(K15/100))</f>
        <v>0</v>
      </c>
      <c r="G18" s="550">
        <f>F18*(1+(K15/100))</f>
        <v>0</v>
      </c>
      <c r="H18" s="550">
        <f>G18*(1+(K15/100))</f>
        <v>0</v>
      </c>
      <c r="I18" s="550">
        <f>H18*(1+(K15/100))</f>
        <v>0</v>
      </c>
      <c r="J18" s="550">
        <f>I18*(1+(K15/100))</f>
        <v>0</v>
      </c>
      <c r="K18" s="550">
        <f>J18*(1+(K15/100))</f>
        <v>0</v>
      </c>
      <c r="L18" s="550">
        <f>K18*(1+(K15/100))</f>
        <v>0</v>
      </c>
      <c r="M18" s="550">
        <f>L18*(1+(K15/100))</f>
        <v>0</v>
      </c>
      <c r="N18" s="550">
        <f>M18*(1+(K15/100))</f>
        <v>0</v>
      </c>
      <c r="O18" s="550">
        <f>N18*(1+(K15/100))</f>
        <v>0</v>
      </c>
      <c r="P18" s="550">
        <f>O18*(1+(K15/100))</f>
        <v>0</v>
      </c>
      <c r="Q18" s="550">
        <f>P18*(1+(K15/100))</f>
        <v>0</v>
      </c>
      <c r="R18" s="551">
        <f>Q18*(1+(K15/100))</f>
        <v>0</v>
      </c>
      <c r="S18" s="551">
        <f>R18*(1+(K15/100))</f>
        <v>0</v>
      </c>
      <c r="T18" s="551">
        <f>S18*(1+(K15/100))</f>
        <v>0</v>
      </c>
      <c r="U18" s="551">
        <f>T18*(1+(K15/100))</f>
        <v>0</v>
      </c>
      <c r="V18" s="551">
        <f>U18*(1+(K15/100))</f>
        <v>0</v>
      </c>
      <c r="W18" s="551">
        <f>V18*(1+(K15/100))</f>
        <v>0</v>
      </c>
      <c r="X18" s="54"/>
    </row>
    <row r="19" spans="1:24" ht="27" customHeight="1" x14ac:dyDescent="0.35">
      <c r="A19" s="23"/>
      <c r="B19" s="628"/>
      <c r="C19" s="160" t="str">
        <f>+Translations!A54</f>
        <v>Volume in m3</v>
      </c>
      <c r="D19" s="247">
        <f>+C16</f>
        <v>0</v>
      </c>
      <c r="E19" s="550">
        <f>D19*(1+(K16/100))</f>
        <v>0</v>
      </c>
      <c r="F19" s="550">
        <f>E19*(1+(K16/100))</f>
        <v>0</v>
      </c>
      <c r="G19" s="550">
        <f>F19*(1+(K16/100))</f>
        <v>0</v>
      </c>
      <c r="H19" s="550">
        <f>G19*(1+(K16/100))</f>
        <v>0</v>
      </c>
      <c r="I19" s="550">
        <f>H19*(1+(K16/100))</f>
        <v>0</v>
      </c>
      <c r="J19" s="550">
        <f>I19*(1+(K16/100))</f>
        <v>0</v>
      </c>
      <c r="K19" s="550">
        <f>J19*(1+(K16/100))</f>
        <v>0</v>
      </c>
      <c r="L19" s="550">
        <f>K19*(1+(K16/100))</f>
        <v>0</v>
      </c>
      <c r="M19" s="550">
        <f>L19*(1+(K16/100))</f>
        <v>0</v>
      </c>
      <c r="N19" s="550">
        <f>M19*(1+(K16/100))</f>
        <v>0</v>
      </c>
      <c r="O19" s="550">
        <f>N19*(1+(K16/100))</f>
        <v>0</v>
      </c>
      <c r="P19" s="550">
        <f>O19*(1+(K16/100))</f>
        <v>0</v>
      </c>
      <c r="Q19" s="550">
        <f>P19*(1+(K16/100))</f>
        <v>0</v>
      </c>
      <c r="R19" s="551">
        <f>Q19*(1+(K16/100))</f>
        <v>0</v>
      </c>
      <c r="S19" s="551">
        <f>R19*(1+(K16/100))</f>
        <v>0</v>
      </c>
      <c r="T19" s="551">
        <f>S19*(1+(K16/100))</f>
        <v>0</v>
      </c>
      <c r="U19" s="551">
        <f>T19*(1+(K16/100))</f>
        <v>0</v>
      </c>
      <c r="V19" s="551">
        <f>U19*(1+(K16/100))</f>
        <v>0</v>
      </c>
      <c r="W19" s="551">
        <f>V19*(1+(K16/100))</f>
        <v>0</v>
      </c>
      <c r="X19" s="54"/>
    </row>
    <row r="20" spans="1:24" ht="27" customHeight="1" x14ac:dyDescent="0.35">
      <c r="A20" s="23"/>
      <c r="B20" s="628"/>
      <c r="C20" s="158" t="str">
        <f>+Translations!A49</f>
        <v>Cost in €</v>
      </c>
      <c r="D20" s="246">
        <f>D18*D19</f>
        <v>0</v>
      </c>
      <c r="E20" s="246">
        <f t="shared" ref="E20:V20" si="27">E18*E19</f>
        <v>0</v>
      </c>
      <c r="F20" s="246">
        <f t="shared" si="27"/>
        <v>0</v>
      </c>
      <c r="G20" s="246">
        <f t="shared" si="27"/>
        <v>0</v>
      </c>
      <c r="H20" s="246">
        <f t="shared" si="27"/>
        <v>0</v>
      </c>
      <c r="I20" s="246">
        <f t="shared" si="27"/>
        <v>0</v>
      </c>
      <c r="J20" s="246">
        <f t="shared" si="27"/>
        <v>0</v>
      </c>
      <c r="K20" s="246">
        <f t="shared" si="27"/>
        <v>0</v>
      </c>
      <c r="L20" s="246">
        <f t="shared" si="27"/>
        <v>0</v>
      </c>
      <c r="M20" s="246">
        <f t="shared" si="27"/>
        <v>0</v>
      </c>
      <c r="N20" s="246">
        <f t="shared" si="27"/>
        <v>0</v>
      </c>
      <c r="O20" s="246">
        <f t="shared" si="27"/>
        <v>0</v>
      </c>
      <c r="P20" s="246">
        <f t="shared" si="27"/>
        <v>0</v>
      </c>
      <c r="Q20" s="246">
        <f t="shared" si="27"/>
        <v>0</v>
      </c>
      <c r="R20" s="246">
        <f t="shared" si="27"/>
        <v>0</v>
      </c>
      <c r="S20" s="246">
        <f t="shared" si="27"/>
        <v>0</v>
      </c>
      <c r="T20" s="246">
        <f t="shared" si="27"/>
        <v>0</v>
      </c>
      <c r="U20" s="246">
        <f t="shared" si="27"/>
        <v>0</v>
      </c>
      <c r="V20" s="246">
        <f t="shared" si="27"/>
        <v>0</v>
      </c>
      <c r="W20" s="248">
        <f>W18*W19</f>
        <v>0</v>
      </c>
      <c r="X20" s="54"/>
    </row>
    <row r="21" spans="1:24" ht="2.15" customHeight="1" x14ac:dyDescent="0.35">
      <c r="A21" s="23"/>
      <c r="B21" s="39"/>
      <c r="C21" s="40"/>
      <c r="D21" s="40"/>
      <c r="E21" s="40"/>
      <c r="F21" s="40"/>
      <c r="G21" s="40"/>
      <c r="H21" s="40"/>
      <c r="I21" s="40"/>
      <c r="J21" s="40"/>
      <c r="K21" s="40"/>
      <c r="L21" s="41"/>
      <c r="M21" s="41"/>
      <c r="N21" s="61"/>
      <c r="O21" s="61"/>
      <c r="P21" s="61"/>
      <c r="Q21" s="617"/>
      <c r="R21" s="617"/>
      <c r="S21" s="617"/>
      <c r="T21" s="617"/>
      <c r="U21" s="617"/>
      <c r="V21" s="617"/>
      <c r="W21" s="617"/>
      <c r="X21" s="54"/>
    </row>
    <row r="22" spans="1:24" ht="27" customHeight="1" x14ac:dyDescent="0.35">
      <c r="A22" s="23"/>
      <c r="B22" s="618" t="str">
        <f>+Translations!A55</f>
        <v>Cost of heating oil</v>
      </c>
      <c r="C22" s="619"/>
      <c r="D22" s="619"/>
      <c r="E22" s="619"/>
      <c r="F22" s="619"/>
      <c r="G22" s="619"/>
      <c r="H22" s="619"/>
      <c r="I22" s="619"/>
      <c r="J22" s="619"/>
      <c r="K22" s="619"/>
      <c r="L22" s="619"/>
      <c r="M22" s="619"/>
      <c r="N22" s="619"/>
      <c r="O22" s="619"/>
      <c r="P22" s="619"/>
      <c r="Q22" s="619"/>
      <c r="R22" s="619"/>
      <c r="S22" s="619"/>
      <c r="T22" s="619"/>
      <c r="U22" s="619"/>
      <c r="V22" s="619"/>
      <c r="W22" s="619"/>
      <c r="X22" s="54"/>
    </row>
    <row r="23" spans="1:24" ht="27" customHeight="1" x14ac:dyDescent="0.35">
      <c r="A23" s="23"/>
      <c r="B23" s="161" t="str">
        <f>+Translations!A38</f>
        <v>Price</v>
      </c>
      <c r="C23" s="402"/>
      <c r="D23" s="392" t="s">
        <v>39</v>
      </c>
      <c r="E23" s="191">
        <f>+C23/10*1000</f>
        <v>0</v>
      </c>
      <c r="F23" s="192" t="s">
        <v>5</v>
      </c>
      <c r="G23" s="599" t="str">
        <f>+Translations!A39</f>
        <v>PRICE constant y2y change</v>
      </c>
      <c r="H23" s="599"/>
      <c r="I23" s="599"/>
      <c r="J23" s="403" t="s">
        <v>53</v>
      </c>
      <c r="K23" s="569">
        <v>0</v>
      </c>
      <c r="L23" s="568" t="s">
        <v>34</v>
      </c>
      <c r="M23" s="127"/>
      <c r="N23" s="127"/>
      <c r="O23" s="163"/>
      <c r="P23" s="164"/>
      <c r="Q23" s="163"/>
      <c r="R23" s="133"/>
      <c r="S23" s="133"/>
      <c r="T23" s="133"/>
      <c r="U23" s="133"/>
      <c r="V23" s="133"/>
      <c r="W23" s="127"/>
      <c r="X23" s="54"/>
    </row>
    <row r="24" spans="1:24" ht="27" customHeight="1" x14ac:dyDescent="0.35">
      <c r="A24" s="23"/>
      <c r="B24" s="284" t="str">
        <f>+Translations!A42</f>
        <v>Volume</v>
      </c>
      <c r="C24" s="400"/>
      <c r="D24" s="391" t="str">
        <f>+Translations!A56</f>
        <v>l/year</v>
      </c>
      <c r="E24" s="139"/>
      <c r="F24" s="139"/>
      <c r="G24" s="616" t="str">
        <f>+Translations!A43</f>
        <v>VOLUME constant y2y change</v>
      </c>
      <c r="H24" s="616"/>
      <c r="I24" s="616"/>
      <c r="J24" s="403" t="s">
        <v>53</v>
      </c>
      <c r="K24" s="569">
        <v>0</v>
      </c>
      <c r="L24" s="568" t="s">
        <v>34</v>
      </c>
      <c r="M24" s="285"/>
      <c r="N24" s="285"/>
      <c r="O24" s="165"/>
      <c r="P24" s="287"/>
      <c r="Q24" s="133"/>
      <c r="R24" s="133"/>
      <c r="S24" s="133"/>
      <c r="T24" s="133"/>
      <c r="U24" s="133"/>
      <c r="V24" s="133"/>
      <c r="W24" s="127"/>
      <c r="X24" s="54"/>
    </row>
    <row r="25" spans="1:24" ht="27" customHeight="1" x14ac:dyDescent="0.35">
      <c r="A25" s="23"/>
      <c r="B25" s="628" t="str">
        <f>+Translations!A57</f>
        <v>Heating oil</v>
      </c>
      <c r="C25" s="81" t="str">
        <f>+Translations!A46</f>
        <v>Year</v>
      </c>
      <c r="D25" s="82">
        <f>+Home!K12</f>
        <v>2017</v>
      </c>
      <c r="E25" s="82">
        <f t="shared" ref="E25" si="28">+D25+1</f>
        <v>2018</v>
      </c>
      <c r="F25" s="82">
        <f t="shared" ref="F25" si="29">+E25+1</f>
        <v>2019</v>
      </c>
      <c r="G25" s="82">
        <f t="shared" ref="G25" si="30">+F25+1</f>
        <v>2020</v>
      </c>
      <c r="H25" s="82">
        <f t="shared" ref="H25" si="31">+G25+1</f>
        <v>2021</v>
      </c>
      <c r="I25" s="82">
        <f t="shared" ref="I25" si="32">+H25+1</f>
        <v>2022</v>
      </c>
      <c r="J25" s="82">
        <f t="shared" ref="J25" si="33">+I25+1</f>
        <v>2023</v>
      </c>
      <c r="K25" s="82">
        <f t="shared" ref="K25" si="34">+J25+1</f>
        <v>2024</v>
      </c>
      <c r="L25" s="82">
        <f t="shared" ref="L25" si="35">+K25+1</f>
        <v>2025</v>
      </c>
      <c r="M25" s="82">
        <f t="shared" ref="M25" si="36">+L25+1</f>
        <v>2026</v>
      </c>
      <c r="N25" s="82">
        <f t="shared" ref="N25" si="37">+M25+1</f>
        <v>2027</v>
      </c>
      <c r="O25" s="82">
        <f t="shared" ref="O25" si="38">+N25+1</f>
        <v>2028</v>
      </c>
      <c r="P25" s="82">
        <f t="shared" ref="P25" si="39">+O25+1</f>
        <v>2029</v>
      </c>
      <c r="Q25" s="82">
        <f t="shared" ref="Q25" si="40">+P25+1</f>
        <v>2030</v>
      </c>
      <c r="R25" s="82">
        <f t="shared" ref="R25" si="41">+Q25+1</f>
        <v>2031</v>
      </c>
      <c r="S25" s="82">
        <f t="shared" ref="S25" si="42">+R25+1</f>
        <v>2032</v>
      </c>
      <c r="T25" s="82">
        <f t="shared" ref="T25" si="43">+S25+1</f>
        <v>2033</v>
      </c>
      <c r="U25" s="82">
        <f t="shared" ref="U25" si="44">+T25+1</f>
        <v>2034</v>
      </c>
      <c r="V25" s="82">
        <f t="shared" ref="V25" si="45">+U25+1</f>
        <v>2035</v>
      </c>
      <c r="W25" s="83">
        <f>+V25+1</f>
        <v>2036</v>
      </c>
      <c r="X25" s="54"/>
    </row>
    <row r="26" spans="1:24" ht="27" customHeight="1" x14ac:dyDescent="0.35">
      <c r="A26" s="23"/>
      <c r="B26" s="628"/>
      <c r="C26" s="160" t="str">
        <f>+Translations!A58</f>
        <v>Price in €/l</v>
      </c>
      <c r="D26" s="247">
        <f>+C23</f>
        <v>0</v>
      </c>
      <c r="E26" s="550">
        <f>D26*(1+(K23/100))</f>
        <v>0</v>
      </c>
      <c r="F26" s="550">
        <f>E26*(1+(K23/100))</f>
        <v>0</v>
      </c>
      <c r="G26" s="550">
        <f>F26*(1+(K23/100))</f>
        <v>0</v>
      </c>
      <c r="H26" s="550">
        <f>G26*(1+(K23/100))</f>
        <v>0</v>
      </c>
      <c r="I26" s="550">
        <f>H26*(1+(K23/100))</f>
        <v>0</v>
      </c>
      <c r="J26" s="550">
        <f>I26*(1+(K23/100))</f>
        <v>0</v>
      </c>
      <c r="K26" s="550">
        <f>J26*(1+(K23/100))</f>
        <v>0</v>
      </c>
      <c r="L26" s="550">
        <f>K26*(1+(K23/100))</f>
        <v>0</v>
      </c>
      <c r="M26" s="550">
        <f>L26*(1+(K23/100))</f>
        <v>0</v>
      </c>
      <c r="N26" s="550">
        <f>M26*(1+(K23/100))</f>
        <v>0</v>
      </c>
      <c r="O26" s="550">
        <f>N26*(1+(K23/100))</f>
        <v>0</v>
      </c>
      <c r="P26" s="550">
        <f>O26*(1+(K23/100))</f>
        <v>0</v>
      </c>
      <c r="Q26" s="550">
        <f>P26*(1+(K23/100))</f>
        <v>0</v>
      </c>
      <c r="R26" s="551">
        <f>Q26*(1+(K23/100))</f>
        <v>0</v>
      </c>
      <c r="S26" s="551">
        <f>R26*(1+(K23/100))</f>
        <v>0</v>
      </c>
      <c r="T26" s="551">
        <f>S26*(1+(K23/100))</f>
        <v>0</v>
      </c>
      <c r="U26" s="551">
        <f>T26*(1+(K23/100))</f>
        <v>0</v>
      </c>
      <c r="V26" s="551">
        <f>U26*(1+(K23/100))</f>
        <v>0</v>
      </c>
      <c r="W26" s="551">
        <f>V26*(1+(K23/100))</f>
        <v>0</v>
      </c>
      <c r="X26" s="54"/>
    </row>
    <row r="27" spans="1:24" ht="27" customHeight="1" x14ac:dyDescent="0.35">
      <c r="A27" s="23"/>
      <c r="B27" s="628"/>
      <c r="C27" s="160" t="str">
        <f>+Translations!A59</f>
        <v>Volume in l</v>
      </c>
      <c r="D27" s="247">
        <f>+C24</f>
        <v>0</v>
      </c>
      <c r="E27" s="550">
        <f>D27*(1+(K24/100))</f>
        <v>0</v>
      </c>
      <c r="F27" s="550">
        <f>E27*(1+(K24/100))</f>
        <v>0</v>
      </c>
      <c r="G27" s="550">
        <f>F27*(1+(K24/100))</f>
        <v>0</v>
      </c>
      <c r="H27" s="550">
        <f>G27*(1+(K24/100))</f>
        <v>0</v>
      </c>
      <c r="I27" s="550">
        <f>H27*(1+(K24/100))</f>
        <v>0</v>
      </c>
      <c r="J27" s="550">
        <f>I27*(1+(K24/100))</f>
        <v>0</v>
      </c>
      <c r="K27" s="550">
        <f>J27*(1+(K24/100))</f>
        <v>0</v>
      </c>
      <c r="L27" s="550">
        <f>K27*(1+(K24/100))</f>
        <v>0</v>
      </c>
      <c r="M27" s="550">
        <f>L27*(1+(K24/100))</f>
        <v>0</v>
      </c>
      <c r="N27" s="550">
        <f>M27*(1+(K24/100))</f>
        <v>0</v>
      </c>
      <c r="O27" s="550">
        <f>N27*(1+(K24/100))</f>
        <v>0</v>
      </c>
      <c r="P27" s="550">
        <f>O27*(1+(K24/100))</f>
        <v>0</v>
      </c>
      <c r="Q27" s="550">
        <f>P27*(1+(K24/100))</f>
        <v>0</v>
      </c>
      <c r="R27" s="551">
        <f>Q27*(1+(K24/100))</f>
        <v>0</v>
      </c>
      <c r="S27" s="551">
        <f>R27*(1+(K24/100))</f>
        <v>0</v>
      </c>
      <c r="T27" s="551">
        <f>S27*(1+(K24/100))</f>
        <v>0</v>
      </c>
      <c r="U27" s="551">
        <f>T27*(1+(K24/100))</f>
        <v>0</v>
      </c>
      <c r="V27" s="551">
        <f>U27*(1+(K24/100))</f>
        <v>0</v>
      </c>
      <c r="W27" s="551">
        <f>V27*(1+(K24/100))</f>
        <v>0</v>
      </c>
      <c r="X27" s="54"/>
    </row>
    <row r="28" spans="1:24" ht="27" customHeight="1" x14ac:dyDescent="0.35">
      <c r="A28" s="23"/>
      <c r="B28" s="628"/>
      <c r="C28" s="158" t="str">
        <f>+Translations!A49</f>
        <v>Cost in €</v>
      </c>
      <c r="D28" s="246">
        <f>D26*D27</f>
        <v>0</v>
      </c>
      <c r="E28" s="246">
        <f t="shared" ref="E28:V28" si="46">E26*E27</f>
        <v>0</v>
      </c>
      <c r="F28" s="246">
        <f t="shared" si="46"/>
        <v>0</v>
      </c>
      <c r="G28" s="246">
        <f t="shared" si="46"/>
        <v>0</v>
      </c>
      <c r="H28" s="246">
        <f t="shared" si="46"/>
        <v>0</v>
      </c>
      <c r="I28" s="246">
        <f t="shared" si="46"/>
        <v>0</v>
      </c>
      <c r="J28" s="246">
        <f t="shared" si="46"/>
        <v>0</v>
      </c>
      <c r="K28" s="246">
        <f t="shared" si="46"/>
        <v>0</v>
      </c>
      <c r="L28" s="246">
        <f t="shared" si="46"/>
        <v>0</v>
      </c>
      <c r="M28" s="246">
        <f t="shared" si="46"/>
        <v>0</v>
      </c>
      <c r="N28" s="246">
        <f t="shared" si="46"/>
        <v>0</v>
      </c>
      <c r="O28" s="246">
        <f t="shared" si="46"/>
        <v>0</v>
      </c>
      <c r="P28" s="246">
        <f t="shared" si="46"/>
        <v>0</v>
      </c>
      <c r="Q28" s="246">
        <f t="shared" si="46"/>
        <v>0</v>
      </c>
      <c r="R28" s="246">
        <f t="shared" si="46"/>
        <v>0</v>
      </c>
      <c r="S28" s="246">
        <f t="shared" si="46"/>
        <v>0</v>
      </c>
      <c r="T28" s="246">
        <f t="shared" si="46"/>
        <v>0</v>
      </c>
      <c r="U28" s="246">
        <f t="shared" si="46"/>
        <v>0</v>
      </c>
      <c r="V28" s="246">
        <f t="shared" si="46"/>
        <v>0</v>
      </c>
      <c r="W28" s="248">
        <f>W26*W27</f>
        <v>0</v>
      </c>
      <c r="X28" s="54"/>
    </row>
    <row r="29" spans="1:24" ht="2.15" customHeight="1" x14ac:dyDescent="0.35">
      <c r="A29" s="23"/>
      <c r="B29" s="39"/>
      <c r="C29" s="40"/>
      <c r="D29" s="40"/>
      <c r="E29" s="40"/>
      <c r="F29" s="40"/>
      <c r="G29" s="40"/>
      <c r="H29" s="40"/>
      <c r="I29" s="40"/>
      <c r="J29" s="40"/>
      <c r="K29" s="40"/>
      <c r="L29" s="41"/>
      <c r="M29" s="41"/>
      <c r="N29" s="61"/>
      <c r="O29" s="61"/>
      <c r="P29" s="61"/>
      <c r="Q29" s="617"/>
      <c r="R29" s="617"/>
      <c r="S29" s="617"/>
      <c r="T29" s="617"/>
      <c r="U29" s="617"/>
      <c r="V29" s="617"/>
      <c r="W29" s="617"/>
      <c r="X29" s="54"/>
    </row>
    <row r="30" spans="1:24" ht="27" customHeight="1" x14ac:dyDescent="0.35">
      <c r="A30" s="23"/>
      <c r="B30" s="618" t="str">
        <f>+Translations!A60</f>
        <v>Cost of electricity</v>
      </c>
      <c r="C30" s="619"/>
      <c r="D30" s="619"/>
      <c r="E30" s="619"/>
      <c r="F30" s="619"/>
      <c r="G30" s="619"/>
      <c r="H30" s="619"/>
      <c r="I30" s="619"/>
      <c r="J30" s="619"/>
      <c r="K30" s="619"/>
      <c r="L30" s="619"/>
      <c r="M30" s="619"/>
      <c r="N30" s="619"/>
      <c r="O30" s="619"/>
      <c r="P30" s="619"/>
      <c r="Q30" s="619"/>
      <c r="R30" s="619"/>
      <c r="S30" s="619"/>
      <c r="T30" s="619"/>
      <c r="U30" s="619"/>
      <c r="V30" s="619"/>
      <c r="W30" s="619"/>
      <c r="X30" s="54"/>
    </row>
    <row r="31" spans="1:24" ht="27" customHeight="1" x14ac:dyDescent="0.35">
      <c r="A31" s="23"/>
      <c r="B31" s="161" t="str">
        <f>+Translations!A38</f>
        <v>Price</v>
      </c>
      <c r="C31" s="402">
        <v>0</v>
      </c>
      <c r="D31" s="162" t="s">
        <v>5</v>
      </c>
      <c r="E31" s="166"/>
      <c r="F31" s="162"/>
      <c r="G31" s="599" t="str">
        <f>+Translations!A39</f>
        <v>PRICE constant y2y change</v>
      </c>
      <c r="H31" s="599"/>
      <c r="I31" s="599"/>
      <c r="J31" s="403" t="s">
        <v>53</v>
      </c>
      <c r="K31" s="569">
        <v>0</v>
      </c>
      <c r="L31" s="568" t="s">
        <v>34</v>
      </c>
      <c r="M31" s="127"/>
      <c r="N31" s="127"/>
      <c r="O31" s="127"/>
      <c r="P31" s="127"/>
      <c r="Q31" s="163"/>
      <c r="R31" s="133"/>
      <c r="S31" s="133"/>
      <c r="T31" s="133"/>
      <c r="U31" s="133"/>
      <c r="V31" s="133"/>
      <c r="W31" s="127"/>
      <c r="X31" s="54"/>
    </row>
    <row r="32" spans="1:24" ht="27" customHeight="1" x14ac:dyDescent="0.35">
      <c r="A32" s="23"/>
      <c r="B32" s="284" t="str">
        <f>+Translations!A42</f>
        <v>Volume</v>
      </c>
      <c r="C32" s="400">
        <v>0</v>
      </c>
      <c r="D32" s="139" t="str">
        <f>+Translations!A61</f>
        <v>MWh/year</v>
      </c>
      <c r="E32" s="167"/>
      <c r="F32" s="139"/>
      <c r="G32" s="616" t="str">
        <f>+Translations!A43</f>
        <v>VOLUME constant y2y change</v>
      </c>
      <c r="H32" s="616"/>
      <c r="I32" s="616"/>
      <c r="J32" s="403" t="s">
        <v>53</v>
      </c>
      <c r="K32" s="569">
        <v>0</v>
      </c>
      <c r="L32" s="568" t="s">
        <v>34</v>
      </c>
      <c r="M32" s="285"/>
      <c r="N32" s="285"/>
      <c r="O32" s="285"/>
      <c r="P32" s="285"/>
      <c r="Q32" s="133"/>
      <c r="R32" s="133"/>
      <c r="S32" s="133"/>
      <c r="T32" s="133"/>
      <c r="U32" s="133"/>
      <c r="V32" s="133"/>
      <c r="W32" s="127"/>
      <c r="X32" s="54"/>
    </row>
    <row r="33" spans="1:24" ht="27" customHeight="1" x14ac:dyDescent="0.35">
      <c r="A33" s="23"/>
      <c r="B33" s="628" t="str">
        <f>+Translations!A62</f>
        <v>Electricity</v>
      </c>
      <c r="C33" s="81" t="str">
        <f>+Translations!A46</f>
        <v>Year</v>
      </c>
      <c r="D33" s="249">
        <f>+Home!K12</f>
        <v>2017</v>
      </c>
      <c r="E33" s="249">
        <f t="shared" ref="E33" si="47">+D33+1</f>
        <v>2018</v>
      </c>
      <c r="F33" s="249">
        <f t="shared" ref="F33" si="48">+E33+1</f>
        <v>2019</v>
      </c>
      <c r="G33" s="249">
        <f t="shared" ref="G33" si="49">+F33+1</f>
        <v>2020</v>
      </c>
      <c r="H33" s="249">
        <f t="shared" ref="H33" si="50">+G33+1</f>
        <v>2021</v>
      </c>
      <c r="I33" s="249">
        <f t="shared" ref="I33" si="51">+H33+1</f>
        <v>2022</v>
      </c>
      <c r="J33" s="249">
        <f t="shared" ref="J33" si="52">+I33+1</f>
        <v>2023</v>
      </c>
      <c r="K33" s="249">
        <f t="shared" ref="K33" si="53">+J33+1</f>
        <v>2024</v>
      </c>
      <c r="L33" s="249">
        <f t="shared" ref="L33" si="54">+K33+1</f>
        <v>2025</v>
      </c>
      <c r="M33" s="249">
        <f t="shared" ref="M33" si="55">+L33+1</f>
        <v>2026</v>
      </c>
      <c r="N33" s="249">
        <f t="shared" ref="N33" si="56">+M33+1</f>
        <v>2027</v>
      </c>
      <c r="O33" s="249">
        <f t="shared" ref="O33" si="57">+N33+1</f>
        <v>2028</v>
      </c>
      <c r="P33" s="249">
        <f t="shared" ref="P33" si="58">+O33+1</f>
        <v>2029</v>
      </c>
      <c r="Q33" s="249">
        <f t="shared" ref="Q33" si="59">+P33+1</f>
        <v>2030</v>
      </c>
      <c r="R33" s="249">
        <f t="shared" ref="R33" si="60">+Q33+1</f>
        <v>2031</v>
      </c>
      <c r="S33" s="249">
        <f t="shared" ref="S33" si="61">+R33+1</f>
        <v>2032</v>
      </c>
      <c r="T33" s="249">
        <f t="shared" ref="T33" si="62">+S33+1</f>
        <v>2033</v>
      </c>
      <c r="U33" s="249">
        <f t="shared" ref="U33" si="63">+T33+1</f>
        <v>2034</v>
      </c>
      <c r="V33" s="249">
        <f t="shared" ref="V33" si="64">+U33+1</f>
        <v>2035</v>
      </c>
      <c r="W33" s="250">
        <f>+V33+1</f>
        <v>2036</v>
      </c>
      <c r="X33" s="54"/>
    </row>
    <row r="34" spans="1:24" ht="27" customHeight="1" x14ac:dyDescent="0.35">
      <c r="A34" s="23"/>
      <c r="B34" s="628"/>
      <c r="C34" s="160" t="str">
        <f>+Translations!A47</f>
        <v>Price in €/MWh</v>
      </c>
      <c r="D34" s="247">
        <f>+C31</f>
        <v>0</v>
      </c>
      <c r="E34" s="550">
        <f>D34*(1+(K31/100))</f>
        <v>0</v>
      </c>
      <c r="F34" s="550">
        <f>E34*(1+(K31/100))</f>
        <v>0</v>
      </c>
      <c r="G34" s="550">
        <f>F34*(1+(K31/100))</f>
        <v>0</v>
      </c>
      <c r="H34" s="550">
        <f>G34*(1+(K31/100))</f>
        <v>0</v>
      </c>
      <c r="I34" s="550">
        <f>H34*(1+(K31/100))</f>
        <v>0</v>
      </c>
      <c r="J34" s="550">
        <f>I34*(1+(K31/100))</f>
        <v>0</v>
      </c>
      <c r="K34" s="550">
        <f>J34*(1+(K31/100))</f>
        <v>0</v>
      </c>
      <c r="L34" s="550">
        <f>K34*(1+(K31/100))</f>
        <v>0</v>
      </c>
      <c r="M34" s="550">
        <f>L34*(1+(K31/100))</f>
        <v>0</v>
      </c>
      <c r="N34" s="550">
        <f>M34*(1+(K31/100))</f>
        <v>0</v>
      </c>
      <c r="O34" s="550">
        <f>N34*(1+(K31/100))</f>
        <v>0</v>
      </c>
      <c r="P34" s="550">
        <f>O34*(1+(K31/100))</f>
        <v>0</v>
      </c>
      <c r="Q34" s="550">
        <f>P34*(1+(K31/100))</f>
        <v>0</v>
      </c>
      <c r="R34" s="551">
        <f>Q34*(1+(K31/100))</f>
        <v>0</v>
      </c>
      <c r="S34" s="551">
        <f>R34*(1+(K31/100))</f>
        <v>0</v>
      </c>
      <c r="T34" s="551">
        <f>S34*(1+(K31/100))</f>
        <v>0</v>
      </c>
      <c r="U34" s="551">
        <f>T34*(1+(K31/100))</f>
        <v>0</v>
      </c>
      <c r="V34" s="551">
        <f>U34*(1+(K31/100))</f>
        <v>0</v>
      </c>
      <c r="W34" s="551">
        <f>V34*(1+(K31/100))</f>
        <v>0</v>
      </c>
      <c r="X34" s="54"/>
    </row>
    <row r="35" spans="1:24" ht="27" customHeight="1" x14ac:dyDescent="0.35">
      <c r="A35" s="23"/>
      <c r="B35" s="628"/>
      <c r="C35" s="160" t="str">
        <f>+Translations!A48</f>
        <v>Volume in MWh</v>
      </c>
      <c r="D35" s="247">
        <f>+C32</f>
        <v>0</v>
      </c>
      <c r="E35" s="550">
        <f>D35*(1+(K32/100))</f>
        <v>0</v>
      </c>
      <c r="F35" s="550">
        <f>E35*(1+(K32/100))</f>
        <v>0</v>
      </c>
      <c r="G35" s="550">
        <f>F35*(1+(K32/100))</f>
        <v>0</v>
      </c>
      <c r="H35" s="550">
        <f>G35*(1+(K32/100))</f>
        <v>0</v>
      </c>
      <c r="I35" s="550">
        <f>H35*(1+(K32/100))</f>
        <v>0</v>
      </c>
      <c r="J35" s="550">
        <f>I35*(1+(K32/100))</f>
        <v>0</v>
      </c>
      <c r="K35" s="550">
        <f>J35*(1+(K32/100))</f>
        <v>0</v>
      </c>
      <c r="L35" s="550">
        <f>K35*(1+(K32/100))</f>
        <v>0</v>
      </c>
      <c r="M35" s="550">
        <f>L35*(1+(K32/100))</f>
        <v>0</v>
      </c>
      <c r="N35" s="550">
        <f>M35*(1+(K32/100))</f>
        <v>0</v>
      </c>
      <c r="O35" s="550">
        <f>N35*(1+(K32/100))</f>
        <v>0</v>
      </c>
      <c r="P35" s="550">
        <f>O35*(1+(K32/100))</f>
        <v>0</v>
      </c>
      <c r="Q35" s="550">
        <f>P35*(1+(K32/100))</f>
        <v>0</v>
      </c>
      <c r="R35" s="551">
        <f>Q35*(1+(K32/100))</f>
        <v>0</v>
      </c>
      <c r="S35" s="551">
        <f>R35*(1+(K32/100))</f>
        <v>0</v>
      </c>
      <c r="T35" s="551">
        <f>S35*(1+(K32/100))</f>
        <v>0</v>
      </c>
      <c r="U35" s="551">
        <f>T35*(1+(K32/100))</f>
        <v>0</v>
      </c>
      <c r="V35" s="551">
        <f>U35*(1+(K32/100))</f>
        <v>0</v>
      </c>
      <c r="W35" s="551">
        <f>V35*(1+(K32/100))</f>
        <v>0</v>
      </c>
      <c r="X35" s="54"/>
    </row>
    <row r="36" spans="1:24" ht="27" customHeight="1" x14ac:dyDescent="0.35">
      <c r="A36" s="23"/>
      <c r="B36" s="628"/>
      <c r="C36" s="158" t="str">
        <f>+Translations!A49</f>
        <v>Cost in €</v>
      </c>
      <c r="D36" s="246">
        <f>D34*D35</f>
        <v>0</v>
      </c>
      <c r="E36" s="246">
        <f t="shared" ref="E36:V36" si="65">E34*E35</f>
        <v>0</v>
      </c>
      <c r="F36" s="246">
        <f t="shared" si="65"/>
        <v>0</v>
      </c>
      <c r="G36" s="246">
        <f t="shared" si="65"/>
        <v>0</v>
      </c>
      <c r="H36" s="246">
        <f t="shared" si="65"/>
        <v>0</v>
      </c>
      <c r="I36" s="246">
        <f t="shared" si="65"/>
        <v>0</v>
      </c>
      <c r="J36" s="246">
        <f t="shared" si="65"/>
        <v>0</v>
      </c>
      <c r="K36" s="246">
        <f t="shared" si="65"/>
        <v>0</v>
      </c>
      <c r="L36" s="246">
        <f t="shared" si="65"/>
        <v>0</v>
      </c>
      <c r="M36" s="246">
        <f t="shared" si="65"/>
        <v>0</v>
      </c>
      <c r="N36" s="246">
        <f t="shared" si="65"/>
        <v>0</v>
      </c>
      <c r="O36" s="246">
        <f t="shared" si="65"/>
        <v>0</v>
      </c>
      <c r="P36" s="246">
        <f t="shared" si="65"/>
        <v>0</v>
      </c>
      <c r="Q36" s="246">
        <f t="shared" si="65"/>
        <v>0</v>
      </c>
      <c r="R36" s="246">
        <f t="shared" si="65"/>
        <v>0</v>
      </c>
      <c r="S36" s="246">
        <f t="shared" si="65"/>
        <v>0</v>
      </c>
      <c r="T36" s="246">
        <f t="shared" si="65"/>
        <v>0</v>
      </c>
      <c r="U36" s="246">
        <f t="shared" si="65"/>
        <v>0</v>
      </c>
      <c r="V36" s="246">
        <f t="shared" si="65"/>
        <v>0</v>
      </c>
      <c r="W36" s="248">
        <f>W34*W35</f>
        <v>0</v>
      </c>
      <c r="X36" s="54"/>
    </row>
    <row r="37" spans="1:24" ht="2.15" customHeight="1" x14ac:dyDescent="0.35">
      <c r="A37" s="23"/>
      <c r="B37" s="39"/>
      <c r="C37" s="40"/>
      <c r="D37" s="40"/>
      <c r="E37" s="40"/>
      <c r="F37" s="40"/>
      <c r="G37" s="40"/>
      <c r="H37" s="40"/>
      <c r="I37" s="40"/>
      <c r="J37" s="40"/>
      <c r="K37" s="40"/>
      <c r="L37" s="41"/>
      <c r="M37" s="41"/>
      <c r="N37" s="61"/>
      <c r="O37" s="61"/>
      <c r="P37" s="61"/>
      <c r="Q37" s="617"/>
      <c r="R37" s="617"/>
      <c r="S37" s="617"/>
      <c r="T37" s="617"/>
      <c r="U37" s="617"/>
      <c r="V37" s="617"/>
      <c r="W37" s="617"/>
      <c r="X37" s="54"/>
    </row>
    <row r="38" spans="1:24" ht="27" customHeight="1" x14ac:dyDescent="0.35">
      <c r="A38" s="23"/>
      <c r="B38" s="618" t="str">
        <f>+Translations!A63</f>
        <v>Cost of waste heat acquisition</v>
      </c>
      <c r="C38" s="619"/>
      <c r="D38" s="619"/>
      <c r="E38" s="619"/>
      <c r="F38" s="619"/>
      <c r="G38" s="619"/>
      <c r="H38" s="619"/>
      <c r="I38" s="619"/>
      <c r="J38" s="619"/>
      <c r="K38" s="619"/>
      <c r="L38" s="619"/>
      <c r="M38" s="619"/>
      <c r="N38" s="619"/>
      <c r="O38" s="619"/>
      <c r="P38" s="619"/>
      <c r="Q38" s="619"/>
      <c r="R38" s="619"/>
      <c r="S38" s="619"/>
      <c r="T38" s="619"/>
      <c r="U38" s="619"/>
      <c r="V38" s="619"/>
      <c r="W38" s="619"/>
      <c r="X38" s="54"/>
    </row>
    <row r="39" spans="1:24" ht="27" customHeight="1" x14ac:dyDescent="0.35">
      <c r="A39" s="23"/>
      <c r="B39" s="161" t="str">
        <f>+Translations!A38</f>
        <v>Price</v>
      </c>
      <c r="C39" s="402">
        <v>0</v>
      </c>
      <c r="D39" s="162" t="s">
        <v>5</v>
      </c>
      <c r="E39" s="166"/>
      <c r="F39" s="162"/>
      <c r="G39" s="599" t="str">
        <f>+Translations!A39</f>
        <v>PRICE constant y2y change</v>
      </c>
      <c r="H39" s="599"/>
      <c r="I39" s="599"/>
      <c r="J39" s="403" t="s">
        <v>53</v>
      </c>
      <c r="K39" s="569">
        <v>0</v>
      </c>
      <c r="L39" s="568" t="s">
        <v>34</v>
      </c>
      <c r="M39" s="127"/>
      <c r="N39" s="127"/>
      <c r="O39" s="127"/>
      <c r="P39" s="127"/>
      <c r="Q39" s="163"/>
      <c r="R39" s="133"/>
      <c r="S39" s="133"/>
      <c r="T39" s="133"/>
      <c r="U39" s="133"/>
      <c r="V39" s="133"/>
      <c r="W39" s="127"/>
      <c r="X39" s="54"/>
    </row>
    <row r="40" spans="1:24" ht="27" customHeight="1" x14ac:dyDescent="0.35">
      <c r="A40" s="23"/>
      <c r="B40" s="284" t="str">
        <f>+Translations!A42</f>
        <v>Volume</v>
      </c>
      <c r="C40" s="400">
        <v>0</v>
      </c>
      <c r="D40" s="139" t="str">
        <f>+Translations!A61</f>
        <v>MWh/year</v>
      </c>
      <c r="E40" s="167"/>
      <c r="F40" s="139"/>
      <c r="G40" s="616" t="str">
        <f>+Translations!A43</f>
        <v>VOLUME constant y2y change</v>
      </c>
      <c r="H40" s="616"/>
      <c r="I40" s="616"/>
      <c r="J40" s="403" t="s">
        <v>53</v>
      </c>
      <c r="K40" s="569">
        <v>0</v>
      </c>
      <c r="L40" s="568" t="s">
        <v>34</v>
      </c>
      <c r="M40" s="285"/>
      <c r="N40" s="285"/>
      <c r="O40" s="285"/>
      <c r="P40" s="285"/>
      <c r="Q40" s="133"/>
      <c r="R40" s="133"/>
      <c r="S40" s="133"/>
      <c r="T40" s="133"/>
      <c r="U40" s="133"/>
      <c r="V40" s="133"/>
      <c r="W40" s="127"/>
      <c r="X40" s="54"/>
    </row>
    <row r="41" spans="1:24" ht="27" customHeight="1" x14ac:dyDescent="0.35">
      <c r="A41" s="23"/>
      <c r="B41" s="628" t="str">
        <f>+Translations!A64</f>
        <v>Waste heat</v>
      </c>
      <c r="C41" s="81" t="str">
        <f>+Translations!A46</f>
        <v>Year</v>
      </c>
      <c r="D41" s="249">
        <f>+Home!K12</f>
        <v>2017</v>
      </c>
      <c r="E41" s="249">
        <f t="shared" ref="E41" si="66">+D41+1</f>
        <v>2018</v>
      </c>
      <c r="F41" s="249">
        <f t="shared" ref="F41" si="67">+E41+1</f>
        <v>2019</v>
      </c>
      <c r="G41" s="249">
        <f t="shared" ref="G41" si="68">+F41+1</f>
        <v>2020</v>
      </c>
      <c r="H41" s="249">
        <f t="shared" ref="H41" si="69">+G41+1</f>
        <v>2021</v>
      </c>
      <c r="I41" s="249">
        <f t="shared" ref="I41" si="70">+H41+1</f>
        <v>2022</v>
      </c>
      <c r="J41" s="249">
        <f t="shared" ref="J41" si="71">+I41+1</f>
        <v>2023</v>
      </c>
      <c r="K41" s="249">
        <f t="shared" ref="K41" si="72">+J41+1</f>
        <v>2024</v>
      </c>
      <c r="L41" s="249">
        <f t="shared" ref="L41" si="73">+K41+1</f>
        <v>2025</v>
      </c>
      <c r="M41" s="249">
        <f t="shared" ref="M41" si="74">+L41+1</f>
        <v>2026</v>
      </c>
      <c r="N41" s="249">
        <f t="shared" ref="N41" si="75">+M41+1</f>
        <v>2027</v>
      </c>
      <c r="O41" s="249">
        <f t="shared" ref="O41" si="76">+N41+1</f>
        <v>2028</v>
      </c>
      <c r="P41" s="249">
        <f t="shared" ref="P41" si="77">+O41+1</f>
        <v>2029</v>
      </c>
      <c r="Q41" s="249">
        <f t="shared" ref="Q41" si="78">+P41+1</f>
        <v>2030</v>
      </c>
      <c r="R41" s="249">
        <f t="shared" ref="R41" si="79">+Q41+1</f>
        <v>2031</v>
      </c>
      <c r="S41" s="249">
        <f t="shared" ref="S41" si="80">+R41+1</f>
        <v>2032</v>
      </c>
      <c r="T41" s="249">
        <f t="shared" ref="T41" si="81">+S41+1</f>
        <v>2033</v>
      </c>
      <c r="U41" s="249">
        <f t="shared" ref="U41" si="82">+T41+1</f>
        <v>2034</v>
      </c>
      <c r="V41" s="249">
        <f t="shared" ref="V41" si="83">+U41+1</f>
        <v>2035</v>
      </c>
      <c r="W41" s="250">
        <f>+V41+1</f>
        <v>2036</v>
      </c>
      <c r="X41" s="54"/>
    </row>
    <row r="42" spans="1:24" ht="27" customHeight="1" x14ac:dyDescent="0.35">
      <c r="A42" s="23"/>
      <c r="B42" s="628"/>
      <c r="C42" s="160" t="str">
        <f>+Translations!A47</f>
        <v>Price in €/MWh</v>
      </c>
      <c r="D42" s="247">
        <f>+C39</f>
        <v>0</v>
      </c>
      <c r="E42" s="550">
        <f>D42*(1+(K39/100))</f>
        <v>0</v>
      </c>
      <c r="F42" s="550">
        <f>E42*(1+(K39/100))</f>
        <v>0</v>
      </c>
      <c r="G42" s="550">
        <f>F42*(1+(K39/100))</f>
        <v>0</v>
      </c>
      <c r="H42" s="550">
        <f>G42*(1+(K39/100))</f>
        <v>0</v>
      </c>
      <c r="I42" s="550">
        <f>H42*(1+(K39/100))</f>
        <v>0</v>
      </c>
      <c r="J42" s="550">
        <f>I42*(1+(K39/100))</f>
        <v>0</v>
      </c>
      <c r="K42" s="550">
        <f>J42*(1+(K39/100))</f>
        <v>0</v>
      </c>
      <c r="L42" s="550">
        <f>K42*(1+(K39/100))</f>
        <v>0</v>
      </c>
      <c r="M42" s="550">
        <f>L42*(1+(K39/100))</f>
        <v>0</v>
      </c>
      <c r="N42" s="550">
        <f>M42*(1+(K39/100))</f>
        <v>0</v>
      </c>
      <c r="O42" s="550">
        <f>N42*(1+(K39/100))</f>
        <v>0</v>
      </c>
      <c r="P42" s="550">
        <f>O42*(1+(K39/100))</f>
        <v>0</v>
      </c>
      <c r="Q42" s="550">
        <f>P42*(1+(K39/100))</f>
        <v>0</v>
      </c>
      <c r="R42" s="551">
        <f>Q42*(1+(K39/100))</f>
        <v>0</v>
      </c>
      <c r="S42" s="551">
        <f>R42*(1+(K39/100))</f>
        <v>0</v>
      </c>
      <c r="T42" s="551">
        <f>S42*(1+(K39/100))</f>
        <v>0</v>
      </c>
      <c r="U42" s="551">
        <f>T42*(1+(K39/100))</f>
        <v>0</v>
      </c>
      <c r="V42" s="551">
        <f>U42*(1+(K39/100))</f>
        <v>0</v>
      </c>
      <c r="W42" s="551">
        <f>V42*(1+(K39/100))</f>
        <v>0</v>
      </c>
      <c r="X42" s="54"/>
    </row>
    <row r="43" spans="1:24" ht="27" customHeight="1" x14ac:dyDescent="0.35">
      <c r="A43" s="23"/>
      <c r="B43" s="628"/>
      <c r="C43" s="160" t="str">
        <f>+Translations!A48</f>
        <v>Volume in MWh</v>
      </c>
      <c r="D43" s="247">
        <f>+C40</f>
        <v>0</v>
      </c>
      <c r="E43" s="550">
        <f>D43*(1+(K40/100))</f>
        <v>0</v>
      </c>
      <c r="F43" s="550">
        <f>E43*(1+(K40/100))</f>
        <v>0</v>
      </c>
      <c r="G43" s="550">
        <f>F43*(1+(K40/100))</f>
        <v>0</v>
      </c>
      <c r="H43" s="550">
        <f>G43*(1+(K40/100))</f>
        <v>0</v>
      </c>
      <c r="I43" s="550">
        <f>H43*(1+(K40/100))</f>
        <v>0</v>
      </c>
      <c r="J43" s="550">
        <f>I43*(1+(K40/100))</f>
        <v>0</v>
      </c>
      <c r="K43" s="550">
        <f>J43*(1+(K40/100))</f>
        <v>0</v>
      </c>
      <c r="L43" s="550">
        <f>K43*(1+(K40/100))</f>
        <v>0</v>
      </c>
      <c r="M43" s="550">
        <f>L43*(1+(K40/100))</f>
        <v>0</v>
      </c>
      <c r="N43" s="550">
        <f>M43*(1+(K40/100))</f>
        <v>0</v>
      </c>
      <c r="O43" s="550">
        <f>N43*(1+(K40/100))</f>
        <v>0</v>
      </c>
      <c r="P43" s="550">
        <f>O43*(1+(K40/100))</f>
        <v>0</v>
      </c>
      <c r="Q43" s="550">
        <f>P43*(1+(K40/100))</f>
        <v>0</v>
      </c>
      <c r="R43" s="551">
        <f>Q43*(1+(K40/100))</f>
        <v>0</v>
      </c>
      <c r="S43" s="551">
        <f>R43*(1+(K40/100))</f>
        <v>0</v>
      </c>
      <c r="T43" s="551">
        <f>S43*(1+(K40/100))</f>
        <v>0</v>
      </c>
      <c r="U43" s="551">
        <f>T43*(1+(K40/100))</f>
        <v>0</v>
      </c>
      <c r="V43" s="551">
        <f>U43*(1+(K40/100))</f>
        <v>0</v>
      </c>
      <c r="W43" s="551">
        <f>V43*(1+(K40/100))</f>
        <v>0</v>
      </c>
      <c r="X43" s="54"/>
    </row>
    <row r="44" spans="1:24" ht="27" customHeight="1" x14ac:dyDescent="0.35">
      <c r="A44" s="23"/>
      <c r="B44" s="628"/>
      <c r="C44" s="158" t="str">
        <f>+Translations!A49</f>
        <v>Cost in €</v>
      </c>
      <c r="D44" s="246">
        <f>D42*D43</f>
        <v>0</v>
      </c>
      <c r="E44" s="246">
        <f t="shared" ref="E44:V44" si="84">E42*E43</f>
        <v>0</v>
      </c>
      <c r="F44" s="246">
        <f t="shared" si="84"/>
        <v>0</v>
      </c>
      <c r="G44" s="246">
        <f t="shared" si="84"/>
        <v>0</v>
      </c>
      <c r="H44" s="246">
        <f t="shared" si="84"/>
        <v>0</v>
      </c>
      <c r="I44" s="246">
        <f t="shared" si="84"/>
        <v>0</v>
      </c>
      <c r="J44" s="246">
        <f t="shared" si="84"/>
        <v>0</v>
      </c>
      <c r="K44" s="246">
        <f t="shared" si="84"/>
        <v>0</v>
      </c>
      <c r="L44" s="246">
        <f t="shared" si="84"/>
        <v>0</v>
      </c>
      <c r="M44" s="246">
        <f t="shared" si="84"/>
        <v>0</v>
      </c>
      <c r="N44" s="246">
        <f t="shared" si="84"/>
        <v>0</v>
      </c>
      <c r="O44" s="246">
        <f t="shared" si="84"/>
        <v>0</v>
      </c>
      <c r="P44" s="246">
        <f t="shared" si="84"/>
        <v>0</v>
      </c>
      <c r="Q44" s="246">
        <f t="shared" si="84"/>
        <v>0</v>
      </c>
      <c r="R44" s="246">
        <f t="shared" si="84"/>
        <v>0</v>
      </c>
      <c r="S44" s="246">
        <f t="shared" si="84"/>
        <v>0</v>
      </c>
      <c r="T44" s="246">
        <f t="shared" si="84"/>
        <v>0</v>
      </c>
      <c r="U44" s="246">
        <f t="shared" si="84"/>
        <v>0</v>
      </c>
      <c r="V44" s="246">
        <f t="shared" si="84"/>
        <v>0</v>
      </c>
      <c r="W44" s="248">
        <f>W42*W43</f>
        <v>0</v>
      </c>
      <c r="X44" s="54"/>
    </row>
    <row r="45" spans="1:24" ht="2.15" customHeight="1" x14ac:dyDescent="0.35">
      <c r="A45" s="23"/>
      <c r="B45" s="39"/>
      <c r="C45" s="40"/>
      <c r="D45" s="40"/>
      <c r="E45" s="40"/>
      <c r="F45" s="40"/>
      <c r="G45" s="40"/>
      <c r="H45" s="40"/>
      <c r="I45" s="40"/>
      <c r="J45" s="40"/>
      <c r="K45" s="40"/>
      <c r="L45" s="41"/>
      <c r="M45" s="41"/>
      <c r="N45" s="61"/>
      <c r="O45" s="61"/>
      <c r="P45" s="61"/>
      <c r="Q45" s="617"/>
      <c r="R45" s="617"/>
      <c r="S45" s="617"/>
      <c r="T45" s="617"/>
      <c r="U45" s="617"/>
      <c r="V45" s="617"/>
      <c r="W45" s="617"/>
      <c r="X45" s="54"/>
    </row>
    <row r="46" spans="1:24" ht="27" customHeight="1" x14ac:dyDescent="0.35">
      <c r="A46" s="23"/>
      <c r="B46" s="618" t="str">
        <f>+Translations!A65</f>
        <v>Cost of operation and maintainance</v>
      </c>
      <c r="C46" s="619"/>
      <c r="D46" s="619"/>
      <c r="E46" s="619"/>
      <c r="F46" s="619"/>
      <c r="G46" s="619"/>
      <c r="H46" s="619"/>
      <c r="I46" s="619"/>
      <c r="J46" s="619"/>
      <c r="K46" s="619"/>
      <c r="L46" s="619"/>
      <c r="M46" s="619"/>
      <c r="N46" s="619"/>
      <c r="O46" s="619"/>
      <c r="P46" s="619"/>
      <c r="Q46" s="619"/>
      <c r="R46" s="619"/>
      <c r="S46" s="619"/>
      <c r="T46" s="619"/>
      <c r="U46" s="619"/>
      <c r="V46" s="619"/>
      <c r="W46" s="619"/>
      <c r="X46" s="54"/>
    </row>
    <row r="47" spans="1:24" ht="27" customHeight="1" x14ac:dyDescent="0.35">
      <c r="A47" s="23"/>
      <c r="B47" s="288" t="str">
        <f>+Translations!A66</f>
        <v>% of investment</v>
      </c>
      <c r="C47" s="404" t="s">
        <v>54</v>
      </c>
      <c r="D47" s="535">
        <v>4</v>
      </c>
      <c r="E47" s="534" t="s">
        <v>34</v>
      </c>
      <c r="F47" s="127"/>
      <c r="G47" s="599" t="str">
        <f>+Translations!A67</f>
        <v>constant y2y change</v>
      </c>
      <c r="H47" s="599"/>
      <c r="I47" s="599"/>
      <c r="J47" s="404" t="s">
        <v>53</v>
      </c>
      <c r="K47" s="549">
        <v>0</v>
      </c>
      <c r="L47" s="548" t="s">
        <v>34</v>
      </c>
      <c r="M47" s="169"/>
      <c r="N47" s="170"/>
      <c r="O47" s="170"/>
      <c r="P47" s="168"/>
      <c r="Q47" s="630"/>
      <c r="R47" s="630"/>
      <c r="S47" s="630"/>
      <c r="T47" s="630"/>
      <c r="U47" s="630"/>
      <c r="V47" s="630"/>
      <c r="W47" s="630"/>
      <c r="X47" s="54"/>
    </row>
    <row r="48" spans="1:24" ht="27" customHeight="1" x14ac:dyDescent="0.35">
      <c r="A48" s="23"/>
      <c r="B48" s="631" t="str">
        <f>+Translations!A68</f>
        <v>Operation and maintainance</v>
      </c>
      <c r="C48" s="251" t="str">
        <f>+Translations!A46</f>
        <v>Year</v>
      </c>
      <c r="D48" s="249">
        <f>+Home!K12</f>
        <v>2017</v>
      </c>
      <c r="E48" s="249">
        <f t="shared" ref="E48" si="85">+D48+1</f>
        <v>2018</v>
      </c>
      <c r="F48" s="249">
        <f t="shared" ref="F48" si="86">+E48+1</f>
        <v>2019</v>
      </c>
      <c r="G48" s="249">
        <f t="shared" ref="G48" si="87">+F48+1</f>
        <v>2020</v>
      </c>
      <c r="H48" s="249">
        <f t="shared" ref="H48" si="88">+G48+1</f>
        <v>2021</v>
      </c>
      <c r="I48" s="249">
        <f t="shared" ref="I48" si="89">+H48+1</f>
        <v>2022</v>
      </c>
      <c r="J48" s="249">
        <f t="shared" ref="J48" si="90">+I48+1</f>
        <v>2023</v>
      </c>
      <c r="K48" s="249">
        <f t="shared" ref="K48" si="91">+J48+1</f>
        <v>2024</v>
      </c>
      <c r="L48" s="249">
        <f t="shared" ref="L48" si="92">+K48+1</f>
        <v>2025</v>
      </c>
      <c r="M48" s="249">
        <f t="shared" ref="M48" si="93">+L48+1</f>
        <v>2026</v>
      </c>
      <c r="N48" s="249">
        <f t="shared" ref="N48" si="94">+M48+1</f>
        <v>2027</v>
      </c>
      <c r="O48" s="249">
        <f t="shared" ref="O48" si="95">+N48+1</f>
        <v>2028</v>
      </c>
      <c r="P48" s="249">
        <f t="shared" ref="P48" si="96">+O48+1</f>
        <v>2029</v>
      </c>
      <c r="Q48" s="249">
        <f t="shared" ref="Q48" si="97">+P48+1</f>
        <v>2030</v>
      </c>
      <c r="R48" s="249">
        <f t="shared" ref="R48" si="98">+Q48+1</f>
        <v>2031</v>
      </c>
      <c r="S48" s="249">
        <f t="shared" ref="S48" si="99">+R48+1</f>
        <v>2032</v>
      </c>
      <c r="T48" s="249">
        <f t="shared" ref="T48" si="100">+S48+1</f>
        <v>2033</v>
      </c>
      <c r="U48" s="249">
        <f t="shared" ref="U48" si="101">+T48+1</f>
        <v>2034</v>
      </c>
      <c r="V48" s="249">
        <f t="shared" ref="V48" si="102">+U48+1</f>
        <v>2035</v>
      </c>
      <c r="W48" s="250">
        <f>+V48+1</f>
        <v>2036</v>
      </c>
      <c r="X48" s="54"/>
    </row>
    <row r="49" spans="1:24" ht="27" customHeight="1" x14ac:dyDescent="0.35">
      <c r="A49" s="23"/>
      <c r="B49" s="632"/>
      <c r="C49" s="252" t="str">
        <f>+Translations!A49</f>
        <v>Cost in €</v>
      </c>
      <c r="D49" s="536">
        <v>0</v>
      </c>
      <c r="E49" s="570">
        <f>D49*(1+(K47/100))</f>
        <v>0</v>
      </c>
      <c r="F49" s="570">
        <f>E49*(1+(K47/100))</f>
        <v>0</v>
      </c>
      <c r="G49" s="570">
        <f>F49*(1+(K47/100))</f>
        <v>0</v>
      </c>
      <c r="H49" s="570">
        <f>G49*(1+(K47/100))</f>
        <v>0</v>
      </c>
      <c r="I49" s="570">
        <f>H49*(1+(K47/100))</f>
        <v>0</v>
      </c>
      <c r="J49" s="570">
        <f>I49*(1+(K47/100))</f>
        <v>0</v>
      </c>
      <c r="K49" s="570">
        <f>J49*(1+(K47/100))</f>
        <v>0</v>
      </c>
      <c r="L49" s="570">
        <f>K49*(1+(K47/100))</f>
        <v>0</v>
      </c>
      <c r="M49" s="570">
        <f>L49*(1+(K47/100))</f>
        <v>0</v>
      </c>
      <c r="N49" s="570">
        <f>M49*(1+(K47/100))</f>
        <v>0</v>
      </c>
      <c r="O49" s="570">
        <f>N49*(1+(K47/100))</f>
        <v>0</v>
      </c>
      <c r="P49" s="570">
        <f>O49*(1+(K47/100))</f>
        <v>0</v>
      </c>
      <c r="Q49" s="570">
        <f>P49*(1+(K47/100))</f>
        <v>0</v>
      </c>
      <c r="R49" s="571">
        <f>Q49*(1+(K47/100))</f>
        <v>0</v>
      </c>
      <c r="S49" s="571">
        <f>R49*(1+(K47/100))</f>
        <v>0</v>
      </c>
      <c r="T49" s="571">
        <f>S49*(1+(K47/100))</f>
        <v>0</v>
      </c>
      <c r="U49" s="571">
        <f>T49*(1+(K47/100))</f>
        <v>0</v>
      </c>
      <c r="V49" s="571">
        <f>U49*(1+(K47/100))</f>
        <v>0</v>
      </c>
      <c r="W49" s="571">
        <f>V49*(1+(K47/100))</f>
        <v>0</v>
      </c>
      <c r="X49" s="54"/>
    </row>
    <row r="50" spans="1:24" ht="1.5" customHeight="1" thickBot="1" x14ac:dyDescent="0.4">
      <c r="A50" s="23"/>
      <c r="B50" s="39"/>
      <c r="C50" s="40"/>
      <c r="D50" s="40"/>
      <c r="E50" s="40"/>
      <c r="F50" s="40"/>
      <c r="G50" s="40"/>
      <c r="H50" s="40"/>
      <c r="I50" s="40"/>
      <c r="J50" s="40"/>
      <c r="K50" s="40"/>
      <c r="L50" s="41"/>
      <c r="M50" s="41"/>
      <c r="N50" s="61"/>
      <c r="O50" s="61"/>
      <c r="P50" s="61"/>
      <c r="Q50" s="617"/>
      <c r="R50" s="617"/>
      <c r="S50" s="617"/>
      <c r="T50" s="617"/>
      <c r="U50" s="617"/>
      <c r="V50" s="617"/>
      <c r="W50" s="617"/>
      <c r="X50" s="54"/>
    </row>
    <row r="51" spans="1:24" ht="12" customHeight="1" thickTop="1" thickBot="1" x14ac:dyDescent="0.4">
      <c r="A51" s="23"/>
      <c r="B51" s="43"/>
      <c r="C51" s="43"/>
      <c r="D51" s="43"/>
      <c r="E51" s="43"/>
      <c r="F51" s="43"/>
      <c r="G51" s="43"/>
      <c r="H51" s="44"/>
      <c r="I51" s="44"/>
      <c r="J51" s="45"/>
      <c r="K51" s="45"/>
      <c r="L51" s="44"/>
      <c r="M51" s="44"/>
      <c r="N51" s="47"/>
      <c r="O51" s="47"/>
      <c r="P51" s="45"/>
      <c r="Q51" s="608"/>
      <c r="R51" s="608"/>
      <c r="S51" s="608"/>
      <c r="T51" s="608"/>
      <c r="U51" s="608"/>
      <c r="V51" s="608"/>
      <c r="W51" s="624"/>
      <c r="X51" s="54"/>
    </row>
    <row r="52" spans="1:24" ht="27" customHeight="1" thickTop="1" thickBot="1" x14ac:dyDescent="0.4">
      <c r="A52" s="23"/>
      <c r="B52" s="602" t="str">
        <f>+Translations!A69</f>
        <v>Cost of services</v>
      </c>
      <c r="C52" s="603"/>
      <c r="D52" s="603"/>
      <c r="E52" s="603"/>
      <c r="F52" s="603"/>
      <c r="G52" s="603"/>
      <c r="H52" s="603"/>
      <c r="I52" s="603"/>
      <c r="J52" s="603"/>
      <c r="K52" s="603"/>
      <c r="L52" s="603"/>
      <c r="M52" s="603"/>
      <c r="N52" s="603"/>
      <c r="O52" s="603"/>
      <c r="P52" s="603"/>
      <c r="Q52" s="603"/>
      <c r="R52" s="603"/>
      <c r="S52" s="603"/>
      <c r="T52" s="603"/>
      <c r="U52" s="603"/>
      <c r="V52" s="603"/>
      <c r="W52" s="603"/>
      <c r="X52" s="54"/>
    </row>
    <row r="53" spans="1:24" ht="27" customHeight="1" thickTop="1" x14ac:dyDescent="0.35">
      <c r="A53" s="23"/>
      <c r="B53" s="625" t="str">
        <f>+Translations!A70</f>
        <v>Cost of management, insurance and lease</v>
      </c>
      <c r="C53" s="626"/>
      <c r="D53" s="626"/>
      <c r="E53" s="626"/>
      <c r="F53" s="626"/>
      <c r="G53" s="626"/>
      <c r="H53" s="626"/>
      <c r="I53" s="626"/>
      <c r="J53" s="626"/>
      <c r="K53" s="626"/>
      <c r="L53" s="626"/>
      <c r="M53" s="626"/>
      <c r="N53" s="626"/>
      <c r="O53" s="626"/>
      <c r="P53" s="626"/>
      <c r="Q53" s="626"/>
      <c r="R53" s="626"/>
      <c r="S53" s="626"/>
      <c r="T53" s="626"/>
      <c r="U53" s="626"/>
      <c r="V53" s="626"/>
      <c r="W53" s="626"/>
      <c r="X53" s="54"/>
    </row>
    <row r="54" spans="1:24" ht="27" customHeight="1" x14ac:dyDescent="0.35">
      <c r="A54" s="23"/>
      <c r="B54" s="286" t="str">
        <f>+Translations!A66</f>
        <v>% of investment</v>
      </c>
      <c r="C54" s="404" t="s">
        <v>54</v>
      </c>
      <c r="D54" s="538">
        <v>3</v>
      </c>
      <c r="E54" s="537" t="s">
        <v>34</v>
      </c>
      <c r="F54" s="127"/>
      <c r="G54" s="599" t="str">
        <f>+Translations!A67</f>
        <v>constant y2y change</v>
      </c>
      <c r="H54" s="599"/>
      <c r="I54" s="599"/>
      <c r="J54" s="404" t="s">
        <v>53</v>
      </c>
      <c r="K54" s="573">
        <v>2</v>
      </c>
      <c r="L54" s="572" t="s">
        <v>34</v>
      </c>
      <c r="M54" s="172"/>
      <c r="N54" s="140"/>
      <c r="O54" s="140"/>
      <c r="P54" s="171"/>
      <c r="Q54" s="629"/>
      <c r="R54" s="629"/>
      <c r="S54" s="629"/>
      <c r="T54" s="629"/>
      <c r="U54" s="629"/>
      <c r="V54" s="629"/>
      <c r="W54" s="629"/>
      <c r="X54" s="54"/>
    </row>
    <row r="55" spans="1:24" ht="27" customHeight="1" x14ac:dyDescent="0.35">
      <c r="A55" s="23"/>
      <c r="B55" s="623" t="str">
        <f>+Translations!A71</f>
        <v>Management, insurance and lease</v>
      </c>
      <c r="C55" s="253" t="str">
        <f>+Translations!A46</f>
        <v>Year</v>
      </c>
      <c r="D55" s="249">
        <f>+Home!K12</f>
        <v>2017</v>
      </c>
      <c r="E55" s="249">
        <f t="shared" ref="E55" si="103">+D55+1</f>
        <v>2018</v>
      </c>
      <c r="F55" s="249">
        <f t="shared" ref="F55" si="104">+E55+1</f>
        <v>2019</v>
      </c>
      <c r="G55" s="249">
        <f t="shared" ref="G55" si="105">+F55+1</f>
        <v>2020</v>
      </c>
      <c r="H55" s="249">
        <f t="shared" ref="H55" si="106">+G55+1</f>
        <v>2021</v>
      </c>
      <c r="I55" s="249">
        <f t="shared" ref="I55" si="107">+H55+1</f>
        <v>2022</v>
      </c>
      <c r="J55" s="249">
        <f t="shared" ref="J55" si="108">+I55+1</f>
        <v>2023</v>
      </c>
      <c r="K55" s="249">
        <f t="shared" ref="K55" si="109">+J55+1</f>
        <v>2024</v>
      </c>
      <c r="L55" s="249">
        <f t="shared" ref="L55" si="110">+K55+1</f>
        <v>2025</v>
      </c>
      <c r="M55" s="249">
        <f t="shared" ref="M55" si="111">+L55+1</f>
        <v>2026</v>
      </c>
      <c r="N55" s="249">
        <f t="shared" ref="N55" si="112">+M55+1</f>
        <v>2027</v>
      </c>
      <c r="O55" s="249">
        <f t="shared" ref="O55" si="113">+N55+1</f>
        <v>2028</v>
      </c>
      <c r="P55" s="249">
        <f t="shared" ref="P55" si="114">+O55+1</f>
        <v>2029</v>
      </c>
      <c r="Q55" s="249">
        <f t="shared" ref="Q55" si="115">+P55+1</f>
        <v>2030</v>
      </c>
      <c r="R55" s="249">
        <f t="shared" ref="R55" si="116">+Q55+1</f>
        <v>2031</v>
      </c>
      <c r="S55" s="249">
        <f t="shared" ref="S55" si="117">+R55+1</f>
        <v>2032</v>
      </c>
      <c r="T55" s="249">
        <f t="shared" ref="T55" si="118">+S55+1</f>
        <v>2033</v>
      </c>
      <c r="U55" s="249">
        <f t="shared" ref="U55" si="119">+T55+1</f>
        <v>2034</v>
      </c>
      <c r="V55" s="249">
        <f t="shared" ref="V55" si="120">+U55+1</f>
        <v>2035</v>
      </c>
      <c r="W55" s="250">
        <f>+V55+1</f>
        <v>2036</v>
      </c>
      <c r="X55" s="54"/>
    </row>
    <row r="56" spans="1:24" ht="27" customHeight="1" x14ac:dyDescent="0.35">
      <c r="A56" s="23"/>
      <c r="B56" s="623"/>
      <c r="C56" s="254" t="str">
        <f>+Translations!A49</f>
        <v>Cost in €</v>
      </c>
      <c r="D56" s="539"/>
      <c r="E56" s="574">
        <f>D56*(1+(K54/100))</f>
        <v>0</v>
      </c>
      <c r="F56" s="574">
        <f>E56*(1+(K54/100))</f>
        <v>0</v>
      </c>
      <c r="G56" s="574">
        <f>F56*(1+(K54/100))</f>
        <v>0</v>
      </c>
      <c r="H56" s="574">
        <f>G56*(1+(K54/100))</f>
        <v>0</v>
      </c>
      <c r="I56" s="574">
        <f>H56*(1+(K54/100))</f>
        <v>0</v>
      </c>
      <c r="J56" s="574">
        <f>I56*(1+(K54/100))</f>
        <v>0</v>
      </c>
      <c r="K56" s="574">
        <f>J56*(1+(K54/100))</f>
        <v>0</v>
      </c>
      <c r="L56" s="574">
        <f>K56*(1+(K54/100))</f>
        <v>0</v>
      </c>
      <c r="M56" s="574">
        <f>L56*(1+(K54/100))</f>
        <v>0</v>
      </c>
      <c r="N56" s="574">
        <f>M56*(1+(K54/100))</f>
        <v>0</v>
      </c>
      <c r="O56" s="574">
        <f>N56*(1+(K54/100))</f>
        <v>0</v>
      </c>
      <c r="P56" s="574">
        <f>O56*(1+(K54/100))</f>
        <v>0</v>
      </c>
      <c r="Q56" s="574">
        <f>P56*(1+(K54/100))</f>
        <v>0</v>
      </c>
      <c r="R56" s="575">
        <f>Q56*(1+(K54/100))</f>
        <v>0</v>
      </c>
      <c r="S56" s="575">
        <f>R56*(1+(K54/100))</f>
        <v>0</v>
      </c>
      <c r="T56" s="575">
        <f>S56*(1+(K54/100))</f>
        <v>0</v>
      </c>
      <c r="U56" s="575">
        <f>T56*(1+(K54/100))</f>
        <v>0</v>
      </c>
      <c r="V56" s="575">
        <f>U56*(1+(K54/100))</f>
        <v>0</v>
      </c>
      <c r="W56" s="575">
        <f>V56*(1+(K54/100))</f>
        <v>0</v>
      </c>
      <c r="X56" s="54"/>
    </row>
    <row r="57" spans="1:24" ht="2.15" customHeight="1" x14ac:dyDescent="0.35">
      <c r="A57" s="23"/>
      <c r="B57" s="39"/>
      <c r="C57" s="40"/>
      <c r="D57" s="40"/>
      <c r="E57" s="40"/>
      <c r="F57" s="40"/>
      <c r="G57" s="40"/>
      <c r="H57" s="40"/>
      <c r="I57" s="40"/>
      <c r="J57" s="40"/>
      <c r="K57" s="40"/>
      <c r="L57" s="41"/>
      <c r="M57" s="41"/>
      <c r="N57" s="61"/>
      <c r="O57" s="61"/>
      <c r="P57" s="61"/>
      <c r="Q57" s="617"/>
      <c r="R57" s="617"/>
      <c r="S57" s="617"/>
      <c r="T57" s="617"/>
      <c r="U57" s="617"/>
      <c r="V57" s="617"/>
      <c r="W57" s="617"/>
      <c r="X57" s="54"/>
    </row>
    <row r="58" spans="1:24" ht="27" customHeight="1" x14ac:dyDescent="0.35">
      <c r="A58" s="23"/>
      <c r="B58" s="618" t="str">
        <f>+Translations!A72</f>
        <v>Cost of promotional activities</v>
      </c>
      <c r="C58" s="619"/>
      <c r="D58" s="619"/>
      <c r="E58" s="619"/>
      <c r="F58" s="619"/>
      <c r="G58" s="619"/>
      <c r="H58" s="619"/>
      <c r="I58" s="619"/>
      <c r="J58" s="619"/>
      <c r="K58" s="619"/>
      <c r="L58" s="619"/>
      <c r="M58" s="619"/>
      <c r="N58" s="619"/>
      <c r="O58" s="619"/>
      <c r="P58" s="619"/>
      <c r="Q58" s="619"/>
      <c r="R58" s="619"/>
      <c r="S58" s="619"/>
      <c r="T58" s="619"/>
      <c r="U58" s="619"/>
      <c r="V58" s="619"/>
      <c r="W58" s="619"/>
      <c r="X58" s="54"/>
    </row>
    <row r="59" spans="1:24" ht="27" customHeight="1" x14ac:dyDescent="0.35">
      <c r="A59" s="23"/>
      <c r="B59" s="623" t="str">
        <f>+Translations!A73</f>
        <v>Promotional activities</v>
      </c>
      <c r="C59" s="253" t="str">
        <f>+Translations!A46</f>
        <v>Year</v>
      </c>
      <c r="D59" s="249">
        <f>+Home!K12</f>
        <v>2017</v>
      </c>
      <c r="E59" s="249">
        <f t="shared" ref="E59" si="121">+D59+1</f>
        <v>2018</v>
      </c>
      <c r="F59" s="249">
        <f t="shared" ref="F59" si="122">+E59+1</f>
        <v>2019</v>
      </c>
      <c r="G59" s="249">
        <f t="shared" ref="G59" si="123">+F59+1</f>
        <v>2020</v>
      </c>
      <c r="H59" s="249">
        <f t="shared" ref="H59" si="124">+G59+1</f>
        <v>2021</v>
      </c>
      <c r="I59" s="249">
        <f t="shared" ref="I59" si="125">+H59+1</f>
        <v>2022</v>
      </c>
      <c r="J59" s="249">
        <f t="shared" ref="J59" si="126">+I59+1</f>
        <v>2023</v>
      </c>
      <c r="K59" s="249">
        <f t="shared" ref="K59" si="127">+J59+1</f>
        <v>2024</v>
      </c>
      <c r="L59" s="249">
        <f t="shared" ref="L59" si="128">+K59+1</f>
        <v>2025</v>
      </c>
      <c r="M59" s="249">
        <f t="shared" ref="M59" si="129">+L59+1</f>
        <v>2026</v>
      </c>
      <c r="N59" s="249">
        <f t="shared" ref="N59" si="130">+M59+1</f>
        <v>2027</v>
      </c>
      <c r="O59" s="249">
        <f t="shared" ref="O59" si="131">+N59+1</f>
        <v>2028</v>
      </c>
      <c r="P59" s="249">
        <f t="shared" ref="P59" si="132">+O59+1</f>
        <v>2029</v>
      </c>
      <c r="Q59" s="249">
        <f t="shared" ref="Q59" si="133">+P59+1</f>
        <v>2030</v>
      </c>
      <c r="R59" s="249">
        <f t="shared" ref="R59" si="134">+Q59+1</f>
        <v>2031</v>
      </c>
      <c r="S59" s="249">
        <f t="shared" ref="S59" si="135">+R59+1</f>
        <v>2032</v>
      </c>
      <c r="T59" s="249">
        <f t="shared" ref="T59" si="136">+S59+1</f>
        <v>2033</v>
      </c>
      <c r="U59" s="249">
        <f t="shared" ref="U59" si="137">+T59+1</f>
        <v>2034</v>
      </c>
      <c r="V59" s="249">
        <f t="shared" ref="V59" si="138">+U59+1</f>
        <v>2035</v>
      </c>
      <c r="W59" s="250">
        <f>+V59+1</f>
        <v>2036</v>
      </c>
      <c r="X59" s="54"/>
    </row>
    <row r="60" spans="1:24" ht="27" customHeight="1" x14ac:dyDescent="0.35">
      <c r="A60" s="23"/>
      <c r="B60" s="623"/>
      <c r="C60" s="254" t="str">
        <f>+Translations!A49</f>
        <v>Cost in €</v>
      </c>
      <c r="D60" s="255"/>
      <c r="E60" s="255"/>
      <c r="F60" s="255"/>
      <c r="G60" s="255"/>
      <c r="H60" s="255"/>
      <c r="I60" s="255"/>
      <c r="J60" s="255"/>
      <c r="K60" s="255"/>
      <c r="L60" s="255"/>
      <c r="M60" s="255"/>
      <c r="N60" s="255">
        <v>5000</v>
      </c>
      <c r="O60" s="255">
        <v>5000</v>
      </c>
      <c r="P60" s="255">
        <v>5000</v>
      </c>
      <c r="Q60" s="255">
        <v>5000</v>
      </c>
      <c r="R60" s="255">
        <v>5000</v>
      </c>
      <c r="S60" s="255">
        <v>5000</v>
      </c>
      <c r="T60" s="255">
        <v>5000</v>
      </c>
      <c r="U60" s="255">
        <v>5000</v>
      </c>
      <c r="V60" s="255">
        <v>5000</v>
      </c>
      <c r="W60" s="255">
        <v>5000</v>
      </c>
      <c r="X60" s="54"/>
    </row>
    <row r="61" spans="1:24" ht="2.15" customHeight="1" x14ac:dyDescent="0.35">
      <c r="A61" s="23"/>
      <c r="B61" s="39"/>
      <c r="C61" s="40"/>
      <c r="D61" s="40"/>
      <c r="E61" s="40"/>
      <c r="F61" s="40"/>
      <c r="G61" s="40"/>
      <c r="H61" s="40"/>
      <c r="I61" s="40"/>
      <c r="J61" s="40"/>
      <c r="K61" s="40"/>
      <c r="L61" s="41"/>
      <c r="M61" s="41"/>
      <c r="N61" s="61"/>
      <c r="O61" s="61"/>
      <c r="P61" s="61"/>
      <c r="Q61" s="617"/>
      <c r="R61" s="617"/>
      <c r="S61" s="617"/>
      <c r="T61" s="617"/>
      <c r="U61" s="617"/>
      <c r="V61" s="617"/>
      <c r="W61" s="617"/>
      <c r="X61" s="54"/>
    </row>
    <row r="62" spans="1:24" ht="27" customHeight="1" x14ac:dyDescent="0.35">
      <c r="A62" s="23"/>
      <c r="B62" s="618" t="str">
        <f>+Translations!A74</f>
        <v>Cost of other services</v>
      </c>
      <c r="C62" s="619"/>
      <c r="D62" s="619"/>
      <c r="E62" s="619"/>
      <c r="F62" s="619"/>
      <c r="G62" s="619"/>
      <c r="H62" s="619"/>
      <c r="I62" s="619"/>
      <c r="J62" s="619"/>
      <c r="K62" s="619"/>
      <c r="L62" s="619"/>
      <c r="M62" s="619"/>
      <c r="N62" s="619"/>
      <c r="O62" s="619"/>
      <c r="P62" s="619"/>
      <c r="Q62" s="619"/>
      <c r="R62" s="619"/>
      <c r="S62" s="619"/>
      <c r="T62" s="619"/>
      <c r="U62" s="619"/>
      <c r="V62" s="619"/>
      <c r="W62" s="619"/>
      <c r="X62" s="54"/>
    </row>
    <row r="63" spans="1:24" ht="27" customHeight="1" x14ac:dyDescent="0.35">
      <c r="A63" s="23"/>
      <c r="B63" s="623" t="str">
        <f>+Translations!A75</f>
        <v>Other services</v>
      </c>
      <c r="C63" s="253" t="str">
        <f>+Translations!A46</f>
        <v>Year</v>
      </c>
      <c r="D63" s="249">
        <f>+Home!K12</f>
        <v>2017</v>
      </c>
      <c r="E63" s="249">
        <f t="shared" ref="E63" si="139">+D63+1</f>
        <v>2018</v>
      </c>
      <c r="F63" s="249">
        <f t="shared" ref="F63" si="140">+E63+1</f>
        <v>2019</v>
      </c>
      <c r="G63" s="249">
        <f t="shared" ref="G63" si="141">+F63+1</f>
        <v>2020</v>
      </c>
      <c r="H63" s="249">
        <f t="shared" ref="H63" si="142">+G63+1</f>
        <v>2021</v>
      </c>
      <c r="I63" s="249">
        <f t="shared" ref="I63" si="143">+H63+1</f>
        <v>2022</v>
      </c>
      <c r="J63" s="249">
        <f t="shared" ref="J63" si="144">+I63+1</f>
        <v>2023</v>
      </c>
      <c r="K63" s="249">
        <f t="shared" ref="K63" si="145">+J63+1</f>
        <v>2024</v>
      </c>
      <c r="L63" s="249">
        <f t="shared" ref="L63" si="146">+K63+1</f>
        <v>2025</v>
      </c>
      <c r="M63" s="249">
        <f t="shared" ref="M63" si="147">+L63+1</f>
        <v>2026</v>
      </c>
      <c r="N63" s="249">
        <f t="shared" ref="N63" si="148">+M63+1</f>
        <v>2027</v>
      </c>
      <c r="O63" s="249">
        <f t="shared" ref="O63" si="149">+N63+1</f>
        <v>2028</v>
      </c>
      <c r="P63" s="249">
        <f t="shared" ref="P63" si="150">+O63+1</f>
        <v>2029</v>
      </c>
      <c r="Q63" s="249">
        <f t="shared" ref="Q63" si="151">+P63+1</f>
        <v>2030</v>
      </c>
      <c r="R63" s="249">
        <f t="shared" ref="R63" si="152">+Q63+1</f>
        <v>2031</v>
      </c>
      <c r="S63" s="249">
        <f t="shared" ref="S63" si="153">+R63+1</f>
        <v>2032</v>
      </c>
      <c r="T63" s="249">
        <f t="shared" ref="T63" si="154">+S63+1</f>
        <v>2033</v>
      </c>
      <c r="U63" s="249">
        <f t="shared" ref="U63" si="155">+T63+1</f>
        <v>2034</v>
      </c>
      <c r="V63" s="249">
        <f t="shared" ref="V63" si="156">+U63+1</f>
        <v>2035</v>
      </c>
      <c r="W63" s="250">
        <f>+V63+1</f>
        <v>2036</v>
      </c>
      <c r="X63" s="54"/>
    </row>
    <row r="64" spans="1:24" ht="27" customHeight="1" thickBot="1" x14ac:dyDescent="0.4">
      <c r="A64" s="23"/>
      <c r="B64" s="623"/>
      <c r="C64" s="254" t="str">
        <f>+Translations!A49</f>
        <v>Cost in €</v>
      </c>
      <c r="D64" s="255"/>
      <c r="E64" s="255"/>
      <c r="F64" s="255"/>
      <c r="G64" s="255"/>
      <c r="H64" s="255"/>
      <c r="I64" s="255"/>
      <c r="J64" s="255"/>
      <c r="K64" s="255"/>
      <c r="L64" s="255"/>
      <c r="M64" s="256"/>
      <c r="N64" s="256">
        <v>0</v>
      </c>
      <c r="O64" s="256">
        <v>0</v>
      </c>
      <c r="P64" s="256">
        <v>0</v>
      </c>
      <c r="Q64" s="256">
        <v>0</v>
      </c>
      <c r="R64" s="256">
        <v>0</v>
      </c>
      <c r="S64" s="256">
        <v>0</v>
      </c>
      <c r="T64" s="256">
        <v>0</v>
      </c>
      <c r="U64" s="256">
        <v>0</v>
      </c>
      <c r="V64" s="256">
        <v>0</v>
      </c>
      <c r="W64" s="257">
        <v>0</v>
      </c>
      <c r="X64" s="54"/>
    </row>
    <row r="65" spans="1:24" ht="12" customHeight="1" thickTop="1" thickBot="1" x14ac:dyDescent="0.4">
      <c r="A65" s="23"/>
      <c r="B65" s="43"/>
      <c r="C65" s="43"/>
      <c r="D65" s="43"/>
      <c r="E65" s="43"/>
      <c r="F65" s="43"/>
      <c r="G65" s="43"/>
      <c r="H65" s="44"/>
      <c r="I65" s="44"/>
      <c r="J65" s="45"/>
      <c r="K65" s="45"/>
      <c r="L65" s="44"/>
      <c r="M65" s="44"/>
      <c r="N65" s="47"/>
      <c r="O65" s="47"/>
      <c r="P65" s="45"/>
      <c r="Q65" s="608"/>
      <c r="R65" s="608"/>
      <c r="S65" s="608"/>
      <c r="T65" s="608"/>
      <c r="U65" s="608"/>
      <c r="V65" s="608"/>
      <c r="W65" s="624"/>
      <c r="X65" s="54"/>
    </row>
    <row r="66" spans="1:24" ht="27" customHeight="1" thickTop="1" thickBot="1" x14ac:dyDescent="0.4">
      <c r="A66" s="23"/>
      <c r="B66" s="602" t="str">
        <f>+Translations!A76</f>
        <v>Labour</v>
      </c>
      <c r="C66" s="603"/>
      <c r="D66" s="603"/>
      <c r="E66" s="603"/>
      <c r="F66" s="603"/>
      <c r="G66" s="603"/>
      <c r="H66" s="603"/>
      <c r="I66" s="603"/>
      <c r="J66" s="603"/>
      <c r="K66" s="603"/>
      <c r="L66" s="603"/>
      <c r="M66" s="603"/>
      <c r="N66" s="603"/>
      <c r="O66" s="603"/>
      <c r="P66" s="603"/>
      <c r="Q66" s="603"/>
      <c r="R66" s="603"/>
      <c r="S66" s="603"/>
      <c r="T66" s="603"/>
      <c r="U66" s="603"/>
      <c r="V66" s="603"/>
      <c r="W66" s="603"/>
      <c r="X66" s="54"/>
    </row>
    <row r="67" spans="1:24" ht="27" customHeight="1" thickTop="1" x14ac:dyDescent="0.35">
      <c r="A67" s="23"/>
      <c r="B67" s="625" t="str">
        <f>+Translations!A77</f>
        <v>Cost of labour</v>
      </c>
      <c r="C67" s="626"/>
      <c r="D67" s="626"/>
      <c r="E67" s="626"/>
      <c r="F67" s="626"/>
      <c r="G67" s="626"/>
      <c r="H67" s="626"/>
      <c r="I67" s="626"/>
      <c r="J67" s="626"/>
      <c r="K67" s="626"/>
      <c r="L67" s="626"/>
      <c r="M67" s="626"/>
      <c r="N67" s="626"/>
      <c r="O67" s="626"/>
      <c r="P67" s="626"/>
      <c r="Q67" s="626"/>
      <c r="R67" s="626"/>
      <c r="S67" s="626"/>
      <c r="T67" s="626"/>
      <c r="U67" s="626"/>
      <c r="V67" s="626"/>
      <c r="W67" s="626"/>
      <c r="X67" s="54"/>
    </row>
    <row r="68" spans="1:24" ht="27" customHeight="1" x14ac:dyDescent="0.35">
      <c r="A68" s="23"/>
      <c r="B68" s="445" t="str">
        <f>+Translations!A78</f>
        <v>y2y salary cost change</v>
      </c>
      <c r="C68" s="405"/>
      <c r="D68" s="176" t="s">
        <v>34</v>
      </c>
      <c r="E68" s="599" t="str">
        <f>+Translations!A79</f>
        <v>constant amount of employees</v>
      </c>
      <c r="F68" s="599"/>
      <c r="G68" s="599"/>
      <c r="H68" s="404" t="s">
        <v>53</v>
      </c>
      <c r="I68" s="176"/>
      <c r="J68" s="176"/>
      <c r="K68" s="461"/>
      <c r="L68" s="446"/>
      <c r="M68" s="446"/>
      <c r="N68" s="462"/>
      <c r="O68" s="462"/>
      <c r="P68" s="461"/>
      <c r="Q68" s="622"/>
      <c r="R68" s="622"/>
      <c r="S68" s="622"/>
      <c r="T68" s="622"/>
      <c r="U68" s="622"/>
      <c r="V68" s="622"/>
      <c r="W68" s="622"/>
      <c r="X68" s="54"/>
    </row>
    <row r="69" spans="1:24" ht="27" customHeight="1" x14ac:dyDescent="0.35">
      <c r="A69" s="23"/>
      <c r="B69" s="448" t="str">
        <f>+Translations!A80</f>
        <v>Employment activities</v>
      </c>
      <c r="C69" s="463" t="str">
        <f>+Translations!A46</f>
        <v>Year</v>
      </c>
      <c r="D69" s="464">
        <f>+Home!K12</f>
        <v>2017</v>
      </c>
      <c r="E69" s="464">
        <f t="shared" ref="E69" si="157">+D69+1</f>
        <v>2018</v>
      </c>
      <c r="F69" s="464">
        <f t="shared" ref="F69" si="158">+E69+1</f>
        <v>2019</v>
      </c>
      <c r="G69" s="464">
        <f t="shared" ref="G69" si="159">+F69+1</f>
        <v>2020</v>
      </c>
      <c r="H69" s="464">
        <f t="shared" ref="H69" si="160">+G69+1</f>
        <v>2021</v>
      </c>
      <c r="I69" s="464">
        <f t="shared" ref="I69" si="161">+H69+1</f>
        <v>2022</v>
      </c>
      <c r="J69" s="464">
        <f t="shared" ref="J69" si="162">+I69+1</f>
        <v>2023</v>
      </c>
      <c r="K69" s="464">
        <f t="shared" ref="K69" si="163">+J69+1</f>
        <v>2024</v>
      </c>
      <c r="L69" s="464">
        <f t="shared" ref="L69" si="164">+K69+1</f>
        <v>2025</v>
      </c>
      <c r="M69" s="464">
        <f t="shared" ref="M69" si="165">+L69+1</f>
        <v>2026</v>
      </c>
      <c r="N69" s="464">
        <f t="shared" ref="N69" si="166">+M69+1</f>
        <v>2027</v>
      </c>
      <c r="O69" s="464">
        <f t="shared" ref="O69" si="167">+N69+1</f>
        <v>2028</v>
      </c>
      <c r="P69" s="464">
        <f t="shared" ref="P69" si="168">+O69+1</f>
        <v>2029</v>
      </c>
      <c r="Q69" s="464">
        <f t="shared" ref="Q69" si="169">+P69+1</f>
        <v>2030</v>
      </c>
      <c r="R69" s="464">
        <f t="shared" ref="R69" si="170">+Q69+1</f>
        <v>2031</v>
      </c>
      <c r="S69" s="464">
        <f t="shared" ref="S69" si="171">+R69+1</f>
        <v>2032</v>
      </c>
      <c r="T69" s="464">
        <f t="shared" ref="T69" si="172">+S69+1</f>
        <v>2033</v>
      </c>
      <c r="U69" s="464">
        <f t="shared" ref="U69" si="173">+T69+1</f>
        <v>2034</v>
      </c>
      <c r="V69" s="464">
        <f t="shared" ref="V69" si="174">+U69+1</f>
        <v>2035</v>
      </c>
      <c r="W69" s="465">
        <f>+V69+1</f>
        <v>2036</v>
      </c>
      <c r="X69" s="54"/>
    </row>
    <row r="70" spans="1:24" ht="27" customHeight="1" x14ac:dyDescent="0.35">
      <c r="A70" s="23"/>
      <c r="B70" s="460" t="str">
        <f>+Translations!A81</f>
        <v>Number of new employees</v>
      </c>
      <c r="C70" s="466" t="str">
        <f>+Translations!A85</f>
        <v>Amount</v>
      </c>
      <c r="D70" s="467"/>
      <c r="E70" s="540">
        <v>0</v>
      </c>
      <c r="F70" s="541">
        <v>0</v>
      </c>
      <c r="G70" s="541">
        <v>0</v>
      </c>
      <c r="H70" s="541">
        <v>0</v>
      </c>
      <c r="I70" s="541">
        <v>0</v>
      </c>
      <c r="J70" s="541">
        <v>0</v>
      </c>
      <c r="K70" s="541">
        <v>0</v>
      </c>
      <c r="L70" s="541">
        <v>0</v>
      </c>
      <c r="M70" s="541">
        <v>0</v>
      </c>
      <c r="N70" s="541">
        <v>0</v>
      </c>
      <c r="O70" s="541">
        <v>0</v>
      </c>
      <c r="P70" s="541">
        <v>0</v>
      </c>
      <c r="Q70" s="541">
        <v>0</v>
      </c>
      <c r="R70" s="541">
        <v>0</v>
      </c>
      <c r="S70" s="541">
        <v>0</v>
      </c>
      <c r="T70" s="541">
        <v>0</v>
      </c>
      <c r="U70" s="541">
        <v>0</v>
      </c>
      <c r="V70" s="541">
        <v>0</v>
      </c>
      <c r="W70" s="542">
        <v>0</v>
      </c>
      <c r="X70" s="54"/>
    </row>
    <row r="71" spans="1:24" ht="27" customHeight="1" x14ac:dyDescent="0.35">
      <c r="A71" s="23"/>
      <c r="B71" s="173" t="str">
        <f>+Translations!A82</f>
        <v>Average yearly salary cost per new employee</v>
      </c>
      <c r="C71" s="177" t="str">
        <f>+Translations!A49</f>
        <v>Cost in €</v>
      </c>
      <c r="D71" s="467"/>
      <c r="E71" s="543">
        <v>0</v>
      </c>
      <c r="F71" s="544">
        <v>0</v>
      </c>
      <c r="G71" s="544">
        <v>0</v>
      </c>
      <c r="H71" s="544">
        <v>0</v>
      </c>
      <c r="I71" s="544">
        <v>0</v>
      </c>
      <c r="J71" s="544">
        <v>0</v>
      </c>
      <c r="K71" s="544">
        <v>0</v>
      </c>
      <c r="L71" s="544">
        <v>0</v>
      </c>
      <c r="M71" s="544">
        <v>0</v>
      </c>
      <c r="N71" s="544">
        <v>0</v>
      </c>
      <c r="O71" s="544">
        <v>0</v>
      </c>
      <c r="P71" s="544">
        <v>0</v>
      </c>
      <c r="Q71" s="544">
        <v>0</v>
      </c>
      <c r="R71" s="544">
        <v>0</v>
      </c>
      <c r="S71" s="544">
        <v>0</v>
      </c>
      <c r="T71" s="544">
        <v>0</v>
      </c>
      <c r="U71" s="544">
        <v>0</v>
      </c>
      <c r="V71" s="544">
        <v>0</v>
      </c>
      <c r="W71" s="545">
        <v>0</v>
      </c>
      <c r="X71" s="54"/>
    </row>
    <row r="72" spans="1:24" ht="27" customHeight="1" thickBot="1" x14ac:dyDescent="0.4">
      <c r="A72" s="23"/>
      <c r="B72" s="174" t="str">
        <f>+Translations!A83</f>
        <v>Total yearly salary cost of all employees</v>
      </c>
      <c r="C72" s="178" t="str">
        <f>+Translations!A49</f>
        <v>Cost in €</v>
      </c>
      <c r="D72" s="468">
        <f>+D70*D71</f>
        <v>0</v>
      </c>
      <c r="E72" s="468">
        <f>+(D72*(1+($C$68/100)))+(E70*E71)</f>
        <v>0</v>
      </c>
      <c r="F72" s="468">
        <f>+(E72*(1+($C$68/100)))+(F70*F71)</f>
        <v>0</v>
      </c>
      <c r="G72" s="468">
        <f t="shared" ref="G72:W72" si="175">+(F72*(1+($C$68/100)))+(G70*G71)</f>
        <v>0</v>
      </c>
      <c r="H72" s="468">
        <f t="shared" si="175"/>
        <v>0</v>
      </c>
      <c r="I72" s="468">
        <f t="shared" si="175"/>
        <v>0</v>
      </c>
      <c r="J72" s="468">
        <f t="shared" si="175"/>
        <v>0</v>
      </c>
      <c r="K72" s="468">
        <f t="shared" si="175"/>
        <v>0</v>
      </c>
      <c r="L72" s="468">
        <f t="shared" si="175"/>
        <v>0</v>
      </c>
      <c r="M72" s="468">
        <f t="shared" si="175"/>
        <v>0</v>
      </c>
      <c r="N72" s="468">
        <f t="shared" si="175"/>
        <v>0</v>
      </c>
      <c r="O72" s="468">
        <f t="shared" si="175"/>
        <v>0</v>
      </c>
      <c r="P72" s="468">
        <f t="shared" si="175"/>
        <v>0</v>
      </c>
      <c r="Q72" s="468">
        <f t="shared" si="175"/>
        <v>0</v>
      </c>
      <c r="R72" s="468">
        <f t="shared" si="175"/>
        <v>0</v>
      </c>
      <c r="S72" s="468">
        <f t="shared" si="175"/>
        <v>0</v>
      </c>
      <c r="T72" s="468">
        <f t="shared" si="175"/>
        <v>0</v>
      </c>
      <c r="U72" s="468">
        <f t="shared" si="175"/>
        <v>0</v>
      </c>
      <c r="V72" s="468">
        <f t="shared" si="175"/>
        <v>0</v>
      </c>
      <c r="W72" s="469">
        <f t="shared" si="175"/>
        <v>0</v>
      </c>
      <c r="X72" s="54"/>
    </row>
    <row r="73" spans="1:24" ht="27" customHeight="1" thickTop="1" thickBot="1" x14ac:dyDescent="0.4">
      <c r="A73" s="23"/>
      <c r="B73" s="175" t="str">
        <f>+Translations!A84</f>
        <v>Total number of employees</v>
      </c>
      <c r="C73" s="470" t="str">
        <f>+Translations!A85</f>
        <v>Amount</v>
      </c>
      <c r="D73" s="471">
        <f>SUM(D70)</f>
        <v>0</v>
      </c>
      <c r="E73" s="471">
        <f>SUM(D70:E70)</f>
        <v>0</v>
      </c>
      <c r="F73" s="471">
        <f>SUM(D70:F70)</f>
        <v>0</v>
      </c>
      <c r="G73" s="471">
        <f>SUM(D70:G70)</f>
        <v>0</v>
      </c>
      <c r="H73" s="471">
        <f>SUM(D70:H70)</f>
        <v>0</v>
      </c>
      <c r="I73" s="471">
        <f>SUM(D70:I70)</f>
        <v>0</v>
      </c>
      <c r="J73" s="471">
        <f>SUM(D70:J70)</f>
        <v>0</v>
      </c>
      <c r="K73" s="471">
        <f>SUM(D70:K70)</f>
        <v>0</v>
      </c>
      <c r="L73" s="471">
        <f>SUM(D70:L70)</f>
        <v>0</v>
      </c>
      <c r="M73" s="471">
        <f>SUM(D70:M70)</f>
        <v>0</v>
      </c>
      <c r="N73" s="471">
        <f>SUM(D70:N70)</f>
        <v>0</v>
      </c>
      <c r="O73" s="471">
        <f>SUM(D70:O70)</f>
        <v>0</v>
      </c>
      <c r="P73" s="471">
        <f>SUM(D70:P70)</f>
        <v>0</v>
      </c>
      <c r="Q73" s="471">
        <f>SUM(D70:Q70)</f>
        <v>0</v>
      </c>
      <c r="R73" s="471">
        <f>SUM(D70:R70)</f>
        <v>0</v>
      </c>
      <c r="S73" s="471">
        <f>SUM(D70:S70)</f>
        <v>0</v>
      </c>
      <c r="T73" s="471">
        <f>SUM(D70:T70)</f>
        <v>0</v>
      </c>
      <c r="U73" s="471">
        <f>SUM(D70:U70)</f>
        <v>0</v>
      </c>
      <c r="V73" s="471">
        <f>SUM(D70:V70)</f>
        <v>0</v>
      </c>
      <c r="W73" s="472">
        <f>SUM(D70:W70)</f>
        <v>0</v>
      </c>
      <c r="X73" s="54"/>
    </row>
    <row r="74" spans="1:24" ht="12" customHeight="1" thickTop="1" thickBot="1" x14ac:dyDescent="0.4">
      <c r="A74" s="23"/>
      <c r="B74" s="71"/>
      <c r="C74" s="71"/>
      <c r="D74" s="71"/>
      <c r="E74" s="71"/>
      <c r="F74" s="71"/>
      <c r="G74" s="71"/>
      <c r="H74" s="72"/>
      <c r="I74" s="72"/>
      <c r="J74" s="73"/>
      <c r="K74" s="73"/>
      <c r="L74" s="72"/>
      <c r="M74" s="72"/>
      <c r="N74" s="60"/>
      <c r="O74" s="60"/>
      <c r="P74" s="30"/>
      <c r="Q74" s="627"/>
      <c r="R74" s="627"/>
      <c r="S74" s="627"/>
      <c r="T74" s="627"/>
      <c r="U74" s="627"/>
      <c r="V74" s="627"/>
      <c r="W74" s="627"/>
      <c r="X74" s="54"/>
    </row>
    <row r="75" spans="1:24" ht="27" customHeight="1" thickTop="1" thickBot="1" x14ac:dyDescent="0.4">
      <c r="A75" s="23"/>
      <c r="B75" s="602" t="str">
        <f>+Translations!A86</f>
        <v>Other expenses and losses</v>
      </c>
      <c r="C75" s="603"/>
      <c r="D75" s="603"/>
      <c r="E75" s="603"/>
      <c r="F75" s="603"/>
      <c r="G75" s="603"/>
      <c r="H75" s="603"/>
      <c r="I75" s="603"/>
      <c r="J75" s="603"/>
      <c r="K75" s="603"/>
      <c r="L75" s="603"/>
      <c r="M75" s="603"/>
      <c r="N75" s="603"/>
      <c r="O75" s="603"/>
      <c r="P75" s="603"/>
      <c r="Q75" s="603"/>
      <c r="R75" s="603"/>
      <c r="S75" s="603"/>
      <c r="T75" s="603"/>
      <c r="U75" s="603"/>
      <c r="V75" s="603"/>
      <c r="W75" s="603"/>
      <c r="X75" s="54"/>
    </row>
    <row r="76" spans="1:24" ht="27" customHeight="1" thickTop="1" x14ac:dyDescent="0.35">
      <c r="A76" s="23"/>
      <c r="B76" s="620" t="str">
        <f>+Translations!A87</f>
        <v>Other costs</v>
      </c>
      <c r="C76" s="258" t="str">
        <f>+Translations!A46</f>
        <v>Year</v>
      </c>
      <c r="D76" s="259">
        <f>+Home!K12</f>
        <v>2017</v>
      </c>
      <c r="E76" s="259">
        <f t="shared" ref="E76" si="176">+D76+1</f>
        <v>2018</v>
      </c>
      <c r="F76" s="259">
        <f t="shared" ref="F76" si="177">+E76+1</f>
        <v>2019</v>
      </c>
      <c r="G76" s="259">
        <f t="shared" ref="G76" si="178">+F76+1</f>
        <v>2020</v>
      </c>
      <c r="H76" s="259">
        <f t="shared" ref="H76" si="179">+G76+1</f>
        <v>2021</v>
      </c>
      <c r="I76" s="259">
        <f t="shared" ref="I76" si="180">+H76+1</f>
        <v>2022</v>
      </c>
      <c r="J76" s="259">
        <f t="shared" ref="J76" si="181">+I76+1</f>
        <v>2023</v>
      </c>
      <c r="K76" s="259">
        <f t="shared" ref="K76" si="182">+J76+1</f>
        <v>2024</v>
      </c>
      <c r="L76" s="259">
        <f t="shared" ref="L76" si="183">+K76+1</f>
        <v>2025</v>
      </c>
      <c r="M76" s="259">
        <f t="shared" ref="M76" si="184">+L76+1</f>
        <v>2026</v>
      </c>
      <c r="N76" s="259">
        <f t="shared" ref="N76" si="185">+M76+1</f>
        <v>2027</v>
      </c>
      <c r="O76" s="259">
        <f t="shared" ref="O76" si="186">+N76+1</f>
        <v>2028</v>
      </c>
      <c r="P76" s="259">
        <f t="shared" ref="P76" si="187">+O76+1</f>
        <v>2029</v>
      </c>
      <c r="Q76" s="259">
        <f t="shared" ref="Q76" si="188">+P76+1</f>
        <v>2030</v>
      </c>
      <c r="R76" s="259">
        <f t="shared" ref="R76" si="189">+Q76+1</f>
        <v>2031</v>
      </c>
      <c r="S76" s="259">
        <f t="shared" ref="S76" si="190">+R76+1</f>
        <v>2032</v>
      </c>
      <c r="T76" s="259">
        <f t="shared" ref="T76" si="191">+S76+1</f>
        <v>2033</v>
      </c>
      <c r="U76" s="259">
        <f t="shared" ref="U76" si="192">+T76+1</f>
        <v>2034</v>
      </c>
      <c r="V76" s="259">
        <f t="shared" ref="V76" si="193">+U76+1</f>
        <v>2035</v>
      </c>
      <c r="W76" s="260">
        <f>+V76+1</f>
        <v>2036</v>
      </c>
      <c r="X76" s="54"/>
    </row>
    <row r="77" spans="1:24" ht="27" customHeight="1" thickBot="1" x14ac:dyDescent="0.4">
      <c r="A77" s="23"/>
      <c r="B77" s="621"/>
      <c r="C77" s="261" t="str">
        <f>+Translations!A49</f>
        <v>Cost in €</v>
      </c>
      <c r="D77" s="262"/>
      <c r="E77" s="262"/>
      <c r="F77" s="262"/>
      <c r="G77" s="262"/>
      <c r="H77" s="262"/>
      <c r="I77" s="262"/>
      <c r="J77" s="262"/>
      <c r="K77" s="262"/>
      <c r="L77" s="262"/>
      <c r="M77" s="262"/>
      <c r="N77" s="262">
        <v>0</v>
      </c>
      <c r="O77" s="262">
        <v>0</v>
      </c>
      <c r="P77" s="262">
        <v>0</v>
      </c>
      <c r="Q77" s="262">
        <v>0</v>
      </c>
      <c r="R77" s="262">
        <v>0</v>
      </c>
      <c r="S77" s="262">
        <v>0</v>
      </c>
      <c r="T77" s="262">
        <v>0</v>
      </c>
      <c r="U77" s="262">
        <v>0</v>
      </c>
      <c r="V77" s="262">
        <v>0</v>
      </c>
      <c r="W77" s="263">
        <v>0</v>
      </c>
      <c r="X77" s="54"/>
    </row>
    <row r="78" spans="1:24" ht="69" customHeight="1" thickTop="1" x14ac:dyDescent="0.35">
      <c r="A78" s="23"/>
      <c r="B78" s="23"/>
      <c r="C78" s="23"/>
      <c r="D78" s="23"/>
      <c r="E78" s="23"/>
      <c r="F78" s="23"/>
      <c r="G78" s="23"/>
      <c r="H78" s="23"/>
      <c r="I78" s="23"/>
      <c r="J78" s="23"/>
      <c r="K78" s="23"/>
      <c r="L78" s="23"/>
      <c r="M78" s="23"/>
      <c r="N78" s="23"/>
      <c r="O78" s="23"/>
      <c r="P78" s="25"/>
      <c r="Q78" s="23"/>
      <c r="R78" s="23"/>
      <c r="S78" s="23"/>
      <c r="T78" s="23"/>
      <c r="U78" s="23"/>
      <c r="V78" s="23"/>
      <c r="W78" s="23"/>
      <c r="X78" s="23"/>
    </row>
    <row r="79" spans="1:24" ht="14.5" hidden="1" x14ac:dyDescent="0.35">
      <c r="A79" s="1"/>
      <c r="B79" s="1"/>
      <c r="C79" s="1"/>
      <c r="D79" s="1"/>
      <c r="E79" s="1"/>
      <c r="F79" s="1"/>
      <c r="G79" s="1"/>
      <c r="H79" s="1"/>
      <c r="I79" s="1"/>
      <c r="J79" s="1"/>
      <c r="K79" s="1"/>
      <c r="L79" s="1"/>
      <c r="M79" s="1"/>
      <c r="N79" s="1"/>
      <c r="O79" s="1"/>
      <c r="P79" s="1"/>
      <c r="Q79" s="1"/>
      <c r="R79" s="1"/>
      <c r="S79" s="1"/>
      <c r="T79" s="1"/>
      <c r="U79" s="1"/>
      <c r="V79" s="1"/>
      <c r="W79" s="1"/>
      <c r="X79" s="1"/>
    </row>
    <row r="80" spans="1:24" ht="14.5" hidden="1" x14ac:dyDescent="0.35">
      <c r="A80" s="2"/>
      <c r="E80" s="2"/>
      <c r="F80" s="2"/>
      <c r="G80" s="2"/>
      <c r="H80" s="2"/>
      <c r="I80" s="2"/>
      <c r="J80" s="2"/>
      <c r="K80" s="2"/>
      <c r="L80" s="2"/>
      <c r="M80" s="2"/>
      <c r="N80" s="2"/>
      <c r="O80" s="2"/>
      <c r="P80" s="2"/>
      <c r="Q80" s="2"/>
      <c r="R80" s="2"/>
      <c r="S80" s="2"/>
      <c r="T80" s="2"/>
      <c r="U80" s="2"/>
      <c r="V80" s="2"/>
      <c r="W80" s="2"/>
      <c r="X80" s="2"/>
    </row>
    <row r="81" spans="1:24" ht="14.5" hidden="1" x14ac:dyDescent="0.35">
      <c r="A81" s="2"/>
      <c r="E81" s="2"/>
      <c r="F81" s="2"/>
      <c r="G81" s="2"/>
      <c r="H81" s="2"/>
      <c r="I81" s="2"/>
      <c r="J81" s="2"/>
      <c r="K81" s="2"/>
      <c r="L81" s="2"/>
      <c r="M81" s="2"/>
      <c r="N81" s="2"/>
      <c r="O81" s="2"/>
      <c r="P81" s="2"/>
      <c r="Q81" s="2"/>
      <c r="R81" s="2"/>
      <c r="S81" s="2"/>
      <c r="T81" s="2"/>
      <c r="U81" s="2"/>
      <c r="V81" s="2"/>
      <c r="W81" s="2"/>
      <c r="X81" s="2"/>
    </row>
    <row r="82" spans="1:24" ht="14.5" hidden="1" x14ac:dyDescent="0.35">
      <c r="A82" s="2"/>
      <c r="C82" s="2"/>
      <c r="D82" s="2"/>
      <c r="E82" s="2"/>
      <c r="F82" s="2"/>
      <c r="G82" s="2"/>
      <c r="H82" s="2"/>
      <c r="I82" s="2"/>
      <c r="J82" s="2"/>
      <c r="K82" s="2"/>
      <c r="L82" s="2"/>
      <c r="M82" s="2"/>
      <c r="N82" s="2"/>
      <c r="O82" s="2"/>
      <c r="P82" s="2"/>
      <c r="Q82" s="2"/>
      <c r="R82" s="2"/>
      <c r="S82" s="2"/>
      <c r="T82" s="2"/>
      <c r="U82" s="2"/>
      <c r="V82" s="2"/>
      <c r="W82" s="2"/>
      <c r="X82" s="2"/>
    </row>
    <row r="83" spans="1:24" ht="14.5" hidden="1" x14ac:dyDescent="0.35">
      <c r="A83" s="2"/>
      <c r="C83" s="2"/>
      <c r="D83" s="2"/>
      <c r="E83" s="2"/>
      <c r="F83" s="2"/>
      <c r="G83" s="2"/>
      <c r="H83" s="2"/>
      <c r="I83" s="2"/>
      <c r="J83" s="2"/>
      <c r="K83" s="2"/>
      <c r="L83" s="2"/>
      <c r="M83" s="2"/>
      <c r="N83" s="2"/>
      <c r="O83" s="2"/>
      <c r="P83" s="2"/>
      <c r="Q83" s="2"/>
      <c r="R83" s="2"/>
      <c r="S83" s="2"/>
      <c r="T83" s="2"/>
      <c r="U83" s="2"/>
      <c r="V83" s="2"/>
      <c r="W83" s="2"/>
      <c r="X83" s="2"/>
    </row>
    <row r="84" spans="1:24" ht="14.5" hidden="1" x14ac:dyDescent="0.35">
      <c r="A84" s="2"/>
      <c r="B84" s="2"/>
      <c r="C84" s="2"/>
      <c r="D84" s="2"/>
      <c r="E84" s="2"/>
      <c r="F84" s="2"/>
      <c r="G84" s="2"/>
      <c r="H84" s="2"/>
      <c r="I84" s="2"/>
      <c r="J84" s="2"/>
      <c r="K84" s="2"/>
      <c r="L84" s="2"/>
      <c r="M84" s="2"/>
      <c r="N84" s="2"/>
      <c r="O84" s="2"/>
      <c r="P84" s="2"/>
      <c r="Q84" s="2"/>
      <c r="R84" s="2"/>
      <c r="S84" s="2"/>
      <c r="T84" s="2"/>
      <c r="U84" s="2"/>
      <c r="V84" s="2"/>
      <c r="W84" s="2"/>
      <c r="X84" s="2"/>
    </row>
    <row r="85" spans="1:24" ht="14.5" hidden="1" x14ac:dyDescent="0.35">
      <c r="A85" s="2"/>
      <c r="B85" s="2"/>
      <c r="C85" s="2"/>
      <c r="D85" s="2"/>
      <c r="E85" s="2"/>
      <c r="F85" s="2"/>
      <c r="G85" s="2"/>
      <c r="H85" s="2"/>
      <c r="I85" s="2"/>
      <c r="J85" s="2"/>
      <c r="K85" s="2"/>
      <c r="L85" s="2"/>
      <c r="M85" s="2"/>
      <c r="N85" s="2"/>
      <c r="O85" s="2"/>
      <c r="P85" s="2"/>
      <c r="Q85" s="2"/>
      <c r="R85" s="2"/>
      <c r="S85" s="2"/>
      <c r="T85" s="2"/>
      <c r="U85" s="2"/>
      <c r="V85" s="2"/>
      <c r="W85" s="2"/>
      <c r="X85" s="2"/>
    </row>
    <row r="86" spans="1:24" ht="14.5" hidden="1" x14ac:dyDescent="0.35">
      <c r="A86" s="2"/>
      <c r="B86" s="2"/>
      <c r="C86" s="2"/>
      <c r="D86" s="2"/>
      <c r="E86" s="2"/>
      <c r="F86" s="2"/>
      <c r="G86" s="2"/>
      <c r="H86" s="2"/>
      <c r="I86" s="2"/>
      <c r="J86" s="2"/>
      <c r="K86" s="2"/>
      <c r="L86" s="2"/>
      <c r="M86" s="2"/>
      <c r="N86" s="2"/>
      <c r="O86" s="2"/>
      <c r="P86" s="2"/>
      <c r="Q86" s="2"/>
      <c r="R86" s="2"/>
      <c r="S86" s="2"/>
      <c r="T86" s="2"/>
      <c r="U86" s="2"/>
      <c r="V86" s="2"/>
      <c r="W86" s="2"/>
      <c r="X86" s="2"/>
    </row>
    <row r="87" spans="1:24" ht="15" hidden="1" customHeight="1" x14ac:dyDescent="0.35">
      <c r="A87" s="2"/>
      <c r="B87" s="2"/>
      <c r="C87" s="2"/>
      <c r="D87" s="2"/>
      <c r="E87" s="2"/>
      <c r="F87" s="2"/>
      <c r="G87" s="2"/>
      <c r="H87" s="2"/>
      <c r="I87" s="2"/>
      <c r="J87" s="2"/>
      <c r="K87" s="2"/>
      <c r="L87" s="2"/>
      <c r="M87" s="2"/>
      <c r="N87" s="2"/>
      <c r="O87" s="2"/>
      <c r="P87" s="2"/>
      <c r="Q87" s="2"/>
      <c r="R87" s="2"/>
      <c r="S87" s="2"/>
      <c r="T87" s="2"/>
      <c r="U87" s="2"/>
      <c r="V87" s="2"/>
      <c r="W87" s="2"/>
      <c r="X87" s="2"/>
    </row>
    <row r="88" spans="1:24" ht="15" hidden="1" customHeight="1" x14ac:dyDescent="0.35">
      <c r="A88" s="2"/>
      <c r="B88" s="2"/>
      <c r="C88" s="2"/>
      <c r="D88" s="2"/>
      <c r="E88" s="2"/>
      <c r="F88" s="2"/>
      <c r="G88" s="2"/>
      <c r="H88" s="2"/>
      <c r="I88" s="2"/>
      <c r="J88" s="2"/>
      <c r="K88" s="2"/>
      <c r="L88" s="2"/>
      <c r="M88" s="2"/>
      <c r="N88" s="2"/>
      <c r="O88" s="2"/>
      <c r="P88" s="2"/>
      <c r="Q88" s="2"/>
      <c r="R88" s="2"/>
      <c r="S88" s="2"/>
      <c r="T88" s="2"/>
      <c r="U88" s="2"/>
      <c r="V88" s="2"/>
      <c r="W88" s="2"/>
      <c r="X88" s="2"/>
    </row>
    <row r="89" spans="1:24" ht="15" hidden="1" customHeight="1" x14ac:dyDescent="0.35">
      <c r="A89" s="2"/>
      <c r="B89" s="2"/>
      <c r="C89" s="2"/>
      <c r="D89" s="2"/>
      <c r="E89" s="2"/>
      <c r="F89" s="2"/>
      <c r="G89" s="2"/>
      <c r="H89" s="2"/>
      <c r="I89" s="2"/>
      <c r="J89" s="2"/>
      <c r="K89" s="2"/>
      <c r="L89" s="2"/>
      <c r="M89" s="2"/>
      <c r="N89" s="2"/>
      <c r="O89" s="2"/>
      <c r="P89" s="2"/>
      <c r="Q89" s="2"/>
      <c r="R89" s="2"/>
      <c r="S89" s="2"/>
      <c r="T89" s="2"/>
      <c r="U89" s="2"/>
      <c r="V89" s="2"/>
      <c r="W89" s="2"/>
      <c r="X89" s="2"/>
    </row>
    <row r="90" spans="1:24" ht="15" hidden="1" customHeight="1" x14ac:dyDescent="0.35">
      <c r="A90" s="2"/>
      <c r="B90" s="2"/>
      <c r="C90" s="2"/>
      <c r="D90" s="2"/>
      <c r="E90" s="2"/>
      <c r="F90" s="2"/>
      <c r="G90" s="2"/>
      <c r="H90" s="2"/>
      <c r="I90" s="2"/>
      <c r="J90" s="2"/>
      <c r="K90" s="2"/>
      <c r="L90" s="2"/>
      <c r="M90" s="2"/>
      <c r="N90" s="2"/>
      <c r="O90" s="2"/>
      <c r="P90" s="2"/>
      <c r="Q90" s="2"/>
      <c r="R90" s="2"/>
      <c r="S90" s="2"/>
      <c r="T90" s="2"/>
      <c r="U90" s="2"/>
      <c r="V90" s="2"/>
      <c r="W90" s="2"/>
      <c r="X90" s="2"/>
    </row>
    <row r="91" spans="1:24" ht="15" hidden="1" customHeight="1" x14ac:dyDescent="0.35">
      <c r="A91" s="2"/>
      <c r="B91" s="2"/>
      <c r="C91" s="2"/>
      <c r="D91" s="2"/>
      <c r="E91" s="2"/>
      <c r="F91" s="2"/>
      <c r="G91" s="2"/>
      <c r="H91" s="2"/>
      <c r="I91" s="2"/>
      <c r="J91" s="2"/>
      <c r="K91" s="2"/>
      <c r="L91" s="2"/>
      <c r="M91" s="2"/>
      <c r="N91" s="2"/>
      <c r="O91" s="2"/>
      <c r="P91" s="2"/>
      <c r="Q91" s="2"/>
      <c r="R91" s="2"/>
      <c r="S91" s="2"/>
      <c r="T91" s="2"/>
      <c r="U91" s="2"/>
      <c r="V91" s="2"/>
      <c r="W91" s="2"/>
      <c r="X91" s="2"/>
    </row>
    <row r="92" spans="1:24" ht="15" hidden="1" customHeight="1" x14ac:dyDescent="0.35">
      <c r="A92" s="2"/>
      <c r="B92" s="2"/>
      <c r="C92" s="2"/>
      <c r="D92" s="2"/>
      <c r="E92" s="2"/>
      <c r="F92" s="2"/>
      <c r="G92" s="2"/>
      <c r="H92" s="2"/>
      <c r="I92" s="2"/>
      <c r="J92" s="2"/>
      <c r="K92" s="2"/>
      <c r="L92" s="2"/>
      <c r="M92" s="2"/>
      <c r="N92" s="2"/>
      <c r="O92" s="2"/>
      <c r="P92" s="2"/>
      <c r="Q92" s="2"/>
      <c r="R92" s="2"/>
      <c r="S92" s="2"/>
      <c r="T92" s="2"/>
      <c r="U92" s="2"/>
      <c r="V92" s="2"/>
      <c r="W92" s="2"/>
      <c r="X92" s="2"/>
    </row>
    <row r="93" spans="1:24" ht="15" hidden="1" customHeight="1" x14ac:dyDescent="0.35">
      <c r="A93" s="2"/>
      <c r="B93" s="2"/>
      <c r="C93" s="2"/>
      <c r="D93" s="2"/>
      <c r="E93" s="2"/>
      <c r="F93" s="2"/>
      <c r="G93" s="2"/>
      <c r="H93" s="2"/>
      <c r="I93" s="2"/>
      <c r="J93" s="2"/>
      <c r="K93" s="2"/>
      <c r="L93" s="2"/>
      <c r="M93" s="2"/>
      <c r="N93" s="2"/>
      <c r="O93" s="2"/>
      <c r="P93" s="2"/>
      <c r="Q93" s="2"/>
      <c r="R93" s="2"/>
      <c r="S93" s="2"/>
      <c r="T93" s="2"/>
      <c r="U93" s="2"/>
      <c r="V93" s="2"/>
      <c r="W93" s="2"/>
      <c r="X93" s="2"/>
    </row>
    <row r="94" spans="1:24" ht="15" hidden="1" customHeight="1" x14ac:dyDescent="0.35">
      <c r="A94" s="2"/>
      <c r="B94" s="2"/>
      <c r="C94" s="2"/>
      <c r="D94" s="2"/>
      <c r="E94" s="2"/>
      <c r="F94" s="2"/>
      <c r="G94" s="2"/>
      <c r="H94" s="2"/>
      <c r="I94" s="2"/>
      <c r="J94" s="2"/>
      <c r="K94" s="2"/>
      <c r="L94" s="2"/>
      <c r="M94" s="2"/>
      <c r="N94" s="2"/>
      <c r="O94" s="2"/>
      <c r="P94" s="2"/>
      <c r="Q94" s="2"/>
      <c r="R94" s="2"/>
      <c r="S94" s="2"/>
      <c r="T94" s="2"/>
      <c r="U94" s="2"/>
      <c r="V94" s="2"/>
      <c r="W94" s="2"/>
      <c r="X94" s="2"/>
    </row>
    <row r="95" spans="1:24" ht="15" hidden="1" customHeight="1" x14ac:dyDescent="0.35">
      <c r="A95" s="2"/>
      <c r="B95" s="2"/>
      <c r="C95" s="2"/>
      <c r="D95" s="2"/>
      <c r="E95" s="2"/>
      <c r="F95" s="2"/>
      <c r="G95" s="2"/>
      <c r="H95" s="2"/>
      <c r="I95" s="2"/>
      <c r="J95" s="2"/>
      <c r="K95" s="2"/>
      <c r="L95" s="2"/>
      <c r="M95" s="2"/>
      <c r="N95" s="2"/>
      <c r="O95" s="2"/>
      <c r="P95" s="2"/>
      <c r="Q95" s="2"/>
      <c r="R95" s="2"/>
      <c r="S95" s="2"/>
      <c r="T95" s="2"/>
      <c r="U95" s="2"/>
      <c r="V95" s="2"/>
      <c r="W95" s="2"/>
      <c r="X95" s="2"/>
    </row>
    <row r="96" spans="1:24" ht="15" hidden="1" customHeight="1" x14ac:dyDescent="0.35"/>
    <row r="97" ht="15" hidden="1" customHeight="1" x14ac:dyDescent="0.35"/>
    <row r="98" ht="15" hidden="1" customHeight="1" x14ac:dyDescent="0.35"/>
    <row r="99" ht="15" hidden="1" customHeight="1" x14ac:dyDescent="0.35"/>
    <row r="100" ht="15" hidden="1" customHeight="1" x14ac:dyDescent="0.35"/>
    <row r="101" ht="15" hidden="1" customHeight="1" x14ac:dyDescent="0.35"/>
  </sheetData>
  <sheetProtection password="CAA3" sheet="1" objects="1" scenarios="1"/>
  <mergeCells count="56">
    <mergeCell ref="Q13:W13"/>
    <mergeCell ref="B14:W14"/>
    <mergeCell ref="B9:B12"/>
    <mergeCell ref="B17:B20"/>
    <mergeCell ref="B25:B28"/>
    <mergeCell ref="Q21:W21"/>
    <mergeCell ref="B22:W22"/>
    <mergeCell ref="B3:W3"/>
    <mergeCell ref="B5:W5"/>
    <mergeCell ref="Q6:W6"/>
    <mergeCell ref="B4:W4"/>
    <mergeCell ref="C6:D6"/>
    <mergeCell ref="E6:F6"/>
    <mergeCell ref="H6:I6"/>
    <mergeCell ref="B33:B36"/>
    <mergeCell ref="Q54:W54"/>
    <mergeCell ref="Q45:W45"/>
    <mergeCell ref="B46:W46"/>
    <mergeCell ref="Q47:W47"/>
    <mergeCell ref="Q51:W51"/>
    <mergeCell ref="Q37:W37"/>
    <mergeCell ref="B38:W38"/>
    <mergeCell ref="B41:B44"/>
    <mergeCell ref="B53:W53"/>
    <mergeCell ref="B48:B49"/>
    <mergeCell ref="B52:W52"/>
    <mergeCell ref="G39:I39"/>
    <mergeCell ref="G47:I47"/>
    <mergeCell ref="G54:I54"/>
    <mergeCell ref="Q57:W57"/>
    <mergeCell ref="B58:W58"/>
    <mergeCell ref="B59:B60"/>
    <mergeCell ref="Q61:W61"/>
    <mergeCell ref="B55:B56"/>
    <mergeCell ref="Q29:W29"/>
    <mergeCell ref="B30:W30"/>
    <mergeCell ref="B75:W75"/>
    <mergeCell ref="B76:B77"/>
    <mergeCell ref="Q50:W50"/>
    <mergeCell ref="Q68:W68"/>
    <mergeCell ref="E68:G68"/>
    <mergeCell ref="B62:W62"/>
    <mergeCell ref="B63:B64"/>
    <mergeCell ref="Q65:W65"/>
    <mergeCell ref="B66:W66"/>
    <mergeCell ref="B67:W67"/>
    <mergeCell ref="G32:I32"/>
    <mergeCell ref="G31:I31"/>
    <mergeCell ref="G40:I40"/>
    <mergeCell ref="Q74:W74"/>
    <mergeCell ref="G8:I8"/>
    <mergeCell ref="G7:I7"/>
    <mergeCell ref="G16:I16"/>
    <mergeCell ref="G15:I15"/>
    <mergeCell ref="G24:I24"/>
    <mergeCell ref="G23:I23"/>
  </mergeCells>
  <dataValidations count="3">
    <dataValidation type="decimal" allowBlank="1" showInputMessage="1" showErrorMessage="1" errorTitle="Invalid input value!" error="The value can be between 0% and 100%" sqref="G6" xr:uid="{00000000-0002-0000-0200-000000000000}">
      <formula1>0</formula1>
      <formula2>1</formula2>
    </dataValidation>
    <dataValidation type="decimal" operator="greaterThan" showInputMessage="1" showErrorMessage="1" errorTitle="Invalid input value!" error="Enter positive value!" sqref="J6" xr:uid="{00000000-0002-0000-0200-000001000000}">
      <formula1>0</formula1>
    </dataValidation>
    <dataValidation type="decimal" allowBlank="1" showInputMessage="1" showErrorMessage="1" errorTitle="Invalid input!" error="Enter numeric value!" sqref="C7:C8 K7:K8 C15:C16 K15:K16 C23:C24 K23:K24 C31:C32 K31:K32 C39:C40 K39:K40 D47 K47 D54 K54 C68 D10:M11 D18:M19 D26:M27 D34:M35 D42:M43 D49:M49 D56:M56 D60:M60 D64:M64 D70:M71 D77:M77" xr:uid="{00000000-0002-0000-0200-000002000000}">
      <formula1>-999999999</formula1>
      <formula2>999999999</formula2>
    </dataValidation>
  </dataValidations>
  <printOptions horizontalCentered="1"/>
  <pageMargins left="0.39370078740157483" right="0.39370078740157483" top="0.39370078740157483" bottom="0.39370078740157483" header="0.31496062992125984" footer="0.31496062992125984"/>
  <pageSetup paperSize="9" scale="50" fitToHeight="2" orientation="landscape" r:id="rId1"/>
  <rowBreaks count="1" manualBreakCount="1">
    <brk id="45" max="2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Title="Invalid input!" error="Select correct option from drop down menu!" xr:uid="{00000000-0002-0000-0200-000003000000}">
          <x14:formula1>
            <xm:f>Support!$A$4:$A$7</xm:f>
          </x14:formula1>
          <xm:sqref>C6:D6</xm:sqref>
        </x14:dataValidation>
        <x14:dataValidation type="list" allowBlank="1" showInputMessage="1" showErrorMessage="1" xr:uid="{00000000-0002-0000-0200-000004000000}">
          <x14:formula1>
            <xm:f>Support!$A$12:$A$13</xm:f>
          </x14:formula1>
          <xm:sqref>H68 C47 O24 J31:J32 J15:J16 J7:J8 C54 J39:J40 J23:J24 J54 J47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BX526"/>
  <sheetViews>
    <sheetView showGridLines="0" showRowColHeaders="0" zoomScaleNormal="100" zoomScaleSheetLayoutView="100" workbookViewId="0">
      <selection activeCell="D55" sqref="D55"/>
    </sheetView>
  </sheetViews>
  <sheetFormatPr defaultColWidth="0" defaultRowHeight="14.5" zeroHeight="1" x14ac:dyDescent="0.35"/>
  <cols>
    <col min="1" max="1" width="1.7265625" style="70" customWidth="1"/>
    <col min="2" max="2" width="22.453125" style="70" customWidth="1"/>
    <col min="3" max="3" width="17.81640625" style="70" bestFit="1" customWidth="1"/>
    <col min="4" max="13" width="11.54296875" style="70" customWidth="1"/>
    <col min="14" max="23" width="11.54296875" style="70" hidden="1" customWidth="1"/>
    <col min="24" max="24" width="1.7265625" style="70" customWidth="1"/>
    <col min="25" max="16384" width="9.1796875" hidden="1"/>
  </cols>
  <sheetData>
    <row r="1" spans="1:76" ht="64.5" customHeight="1" x14ac:dyDescent="0.35">
      <c r="A1" s="23"/>
      <c r="B1" s="23"/>
      <c r="C1" s="23"/>
      <c r="D1" s="23"/>
      <c r="E1" s="23"/>
      <c r="F1" s="23"/>
      <c r="G1" s="23"/>
      <c r="H1" s="23"/>
      <c r="I1" s="23"/>
      <c r="J1" s="23"/>
      <c r="K1" s="23"/>
      <c r="L1" s="23"/>
      <c r="M1" s="23"/>
      <c r="N1" s="23"/>
      <c r="O1" s="23"/>
      <c r="P1" s="23"/>
      <c r="Q1" s="23"/>
      <c r="R1" s="23"/>
      <c r="S1" s="23"/>
      <c r="T1" s="23"/>
      <c r="U1" s="23"/>
      <c r="V1" s="23"/>
      <c r="W1" s="23"/>
      <c r="X1" s="23"/>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30.75" customHeight="1" thickBot="1" x14ac:dyDescent="0.4">
      <c r="A2" s="23"/>
      <c r="B2" s="23"/>
      <c r="C2" s="23"/>
      <c r="D2" s="23"/>
      <c r="E2" s="23"/>
      <c r="F2" s="23"/>
      <c r="G2" s="23"/>
      <c r="H2" s="23"/>
      <c r="I2" s="23"/>
      <c r="J2" s="23"/>
      <c r="K2" s="23"/>
      <c r="L2" s="23"/>
      <c r="M2" s="23"/>
      <c r="N2" s="23"/>
      <c r="O2" s="23"/>
      <c r="P2" s="23"/>
      <c r="Q2" s="23"/>
      <c r="R2" s="23"/>
      <c r="S2" s="23"/>
      <c r="T2" s="23"/>
      <c r="U2" s="23"/>
      <c r="V2" s="23"/>
      <c r="W2" s="23"/>
      <c r="X2" s="23"/>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5" hidden="1" customHeight="1" thickBot="1" x14ac:dyDescent="0.4">
      <c r="A3" s="23"/>
      <c r="B3" s="23"/>
      <c r="C3" s="23"/>
      <c r="D3" s="23"/>
      <c r="E3" s="23"/>
      <c r="F3" s="23"/>
      <c r="G3" s="23"/>
      <c r="H3" s="23"/>
      <c r="I3" s="23"/>
      <c r="J3" s="23"/>
      <c r="K3" s="23"/>
      <c r="L3" s="23"/>
      <c r="M3" s="23"/>
      <c r="N3" s="23"/>
      <c r="O3" s="23"/>
      <c r="P3" s="23"/>
      <c r="Q3" s="23"/>
      <c r="R3" s="23"/>
      <c r="S3" s="23"/>
      <c r="T3" s="23"/>
      <c r="U3" s="23"/>
      <c r="V3" s="23"/>
      <c r="W3" s="23"/>
      <c r="X3" s="23"/>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27" customHeight="1" thickTop="1" thickBot="1" x14ac:dyDescent="0.4">
      <c r="A4" s="23"/>
      <c r="B4" s="600" t="str">
        <f>+Translations!A89</f>
        <v>ANNUAL REVENUES - REVENUE DEFINITION</v>
      </c>
      <c r="C4" s="601"/>
      <c r="D4" s="601"/>
      <c r="E4" s="601"/>
      <c r="F4" s="601"/>
      <c r="G4" s="601"/>
      <c r="H4" s="601"/>
      <c r="I4" s="601"/>
      <c r="J4" s="601"/>
      <c r="K4" s="601"/>
      <c r="L4" s="601"/>
      <c r="M4" s="601"/>
      <c r="N4" s="601"/>
      <c r="O4" s="601"/>
      <c r="P4" s="601"/>
      <c r="Q4" s="601"/>
      <c r="R4" s="601"/>
      <c r="S4" s="601"/>
      <c r="T4" s="601"/>
      <c r="U4" s="601"/>
      <c r="V4" s="601"/>
      <c r="W4" s="675"/>
      <c r="X4" s="24"/>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27" customHeight="1" thickTop="1" thickBot="1" x14ac:dyDescent="0.4">
      <c r="A5" s="23"/>
      <c r="B5" s="602" t="str">
        <f>+Translations!A90</f>
        <v>Operating revenues</v>
      </c>
      <c r="C5" s="603"/>
      <c r="D5" s="603"/>
      <c r="E5" s="603"/>
      <c r="F5" s="603"/>
      <c r="G5" s="603"/>
      <c r="H5" s="603"/>
      <c r="I5" s="603"/>
      <c r="J5" s="603"/>
      <c r="K5" s="603"/>
      <c r="L5" s="603"/>
      <c r="M5" s="603"/>
      <c r="N5" s="603"/>
      <c r="O5" s="603"/>
      <c r="P5" s="603"/>
      <c r="Q5" s="603"/>
      <c r="R5" s="603"/>
      <c r="S5" s="603"/>
      <c r="T5" s="603"/>
      <c r="U5" s="603"/>
      <c r="V5" s="603"/>
      <c r="W5" s="679"/>
      <c r="X5" s="24"/>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s="7" customFormat="1" ht="27" customHeight="1" thickTop="1" x14ac:dyDescent="0.35">
      <c r="A6" s="25"/>
      <c r="B6" s="670" t="str">
        <f>+Translations!A91</f>
        <v>Electricity revenues</v>
      </c>
      <c r="C6" s="671"/>
      <c r="D6" s="671"/>
      <c r="E6" s="671"/>
      <c r="F6" s="671"/>
      <c r="G6" s="671"/>
      <c r="H6" s="671"/>
      <c r="I6" s="671"/>
      <c r="J6" s="671"/>
      <c r="K6" s="671"/>
      <c r="L6" s="671"/>
      <c r="M6" s="671"/>
      <c r="N6" s="671"/>
      <c r="O6" s="671"/>
      <c r="P6" s="671"/>
      <c r="Q6" s="671"/>
      <c r="R6" s="671"/>
      <c r="S6" s="671"/>
      <c r="T6" s="671"/>
      <c r="U6" s="671"/>
      <c r="V6" s="671"/>
      <c r="W6" s="672"/>
      <c r="X6" s="32"/>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s="7" customFormat="1" ht="27" customHeight="1" x14ac:dyDescent="0.35">
      <c r="A7" s="25"/>
      <c r="B7" s="443" t="str">
        <f>+Translations!A92</f>
        <v>Average electricity price</v>
      </c>
      <c r="C7" s="406"/>
      <c r="D7" s="127" t="s">
        <v>5</v>
      </c>
      <c r="E7" s="127"/>
      <c r="F7" s="179"/>
      <c r="G7" s="648" t="str">
        <f>+Translations!A39</f>
        <v>PRICE constant y2y change</v>
      </c>
      <c r="H7" s="648"/>
      <c r="I7" s="648"/>
      <c r="J7" s="454" t="s">
        <v>53</v>
      </c>
      <c r="K7" s="555">
        <v>0</v>
      </c>
      <c r="L7" s="554" t="s">
        <v>34</v>
      </c>
      <c r="M7" s="127"/>
      <c r="N7" s="127"/>
      <c r="O7" s="127"/>
      <c r="P7" s="127"/>
      <c r="Q7" s="137"/>
      <c r="R7" s="137"/>
      <c r="S7" s="137"/>
      <c r="T7" s="137"/>
      <c r="U7" s="137"/>
      <c r="V7" s="137"/>
      <c r="W7" s="473"/>
      <c r="X7" s="32"/>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row>
    <row r="8" spans="1:76" s="7" customFormat="1" ht="27" customHeight="1" x14ac:dyDescent="0.35">
      <c r="A8" s="25"/>
      <c r="B8" s="447" t="str">
        <f>+Translations!A42</f>
        <v>Volume</v>
      </c>
      <c r="C8" s="407"/>
      <c r="D8" s="139" t="str">
        <f>+Translations!A61</f>
        <v>MWh/year</v>
      </c>
      <c r="E8" s="127"/>
      <c r="F8" s="450"/>
      <c r="G8" s="599" t="str">
        <f>+Translations!A43</f>
        <v>VOLUME constant y2y change</v>
      </c>
      <c r="H8" s="599"/>
      <c r="I8" s="599"/>
      <c r="J8" s="454" t="s">
        <v>53</v>
      </c>
      <c r="K8" s="555">
        <v>0</v>
      </c>
      <c r="L8" s="552" t="s">
        <v>34</v>
      </c>
      <c r="M8" s="444"/>
      <c r="N8" s="444"/>
      <c r="O8" s="444"/>
      <c r="P8" s="444"/>
      <c r="Q8" s="133"/>
      <c r="R8" s="133"/>
      <c r="S8" s="133"/>
      <c r="T8" s="133"/>
      <c r="U8" s="133"/>
      <c r="V8" s="133"/>
      <c r="W8" s="474"/>
      <c r="X8" s="32"/>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s="7" customFormat="1" ht="27" customHeight="1" x14ac:dyDescent="0.35">
      <c r="A9" s="25"/>
      <c r="B9" s="662" t="str">
        <f>+Translations!A62</f>
        <v>Electricity</v>
      </c>
      <c r="C9" s="463" t="str">
        <f>+Translations!A46</f>
        <v>Year</v>
      </c>
      <c r="D9" s="475">
        <f>+Home!K12</f>
        <v>2017</v>
      </c>
      <c r="E9" s="475">
        <f t="shared" ref="E9" si="0">+D9+1</f>
        <v>2018</v>
      </c>
      <c r="F9" s="475">
        <f t="shared" ref="F9" si="1">+E9+1</f>
        <v>2019</v>
      </c>
      <c r="G9" s="475">
        <f t="shared" ref="G9" si="2">+F9+1</f>
        <v>2020</v>
      </c>
      <c r="H9" s="475">
        <f t="shared" ref="H9" si="3">+G9+1</f>
        <v>2021</v>
      </c>
      <c r="I9" s="475">
        <f t="shared" ref="I9" si="4">+H9+1</f>
        <v>2022</v>
      </c>
      <c r="J9" s="475">
        <f t="shared" ref="J9" si="5">+I9+1</f>
        <v>2023</v>
      </c>
      <c r="K9" s="475">
        <f t="shared" ref="K9" si="6">+J9+1</f>
        <v>2024</v>
      </c>
      <c r="L9" s="475">
        <f t="shared" ref="L9" si="7">+K9+1</f>
        <v>2025</v>
      </c>
      <c r="M9" s="475">
        <f t="shared" ref="M9" si="8">+L9+1</f>
        <v>2026</v>
      </c>
      <c r="N9" s="475">
        <f t="shared" ref="N9" si="9">+M9+1</f>
        <v>2027</v>
      </c>
      <c r="O9" s="475">
        <f t="shared" ref="O9" si="10">+N9+1</f>
        <v>2028</v>
      </c>
      <c r="P9" s="475">
        <f t="shared" ref="P9" si="11">+O9+1</f>
        <v>2029</v>
      </c>
      <c r="Q9" s="475">
        <f t="shared" ref="Q9" si="12">+P9+1</f>
        <v>2030</v>
      </c>
      <c r="R9" s="475">
        <f t="shared" ref="R9" si="13">+Q9+1</f>
        <v>2031</v>
      </c>
      <c r="S9" s="475">
        <f t="shared" ref="S9" si="14">+R9+1</f>
        <v>2032</v>
      </c>
      <c r="T9" s="475">
        <f t="shared" ref="T9" si="15">+S9+1</f>
        <v>2033</v>
      </c>
      <c r="U9" s="475">
        <f t="shared" ref="U9" si="16">+T9+1</f>
        <v>2034</v>
      </c>
      <c r="V9" s="475">
        <f t="shared" ref="V9" si="17">+U9+1</f>
        <v>2035</v>
      </c>
      <c r="W9" s="476">
        <f>+V9+1</f>
        <v>2036</v>
      </c>
      <c r="X9" s="32"/>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s="7" customFormat="1" ht="27" customHeight="1" x14ac:dyDescent="0.35">
      <c r="A10" s="25"/>
      <c r="B10" s="663"/>
      <c r="C10" s="477" t="str">
        <f>+Translations!A47</f>
        <v>Price in €/MWh</v>
      </c>
      <c r="D10" s="478">
        <f>+$C$7</f>
        <v>0</v>
      </c>
      <c r="E10" s="556">
        <f>D10*(1+(K7/100))</f>
        <v>0</v>
      </c>
      <c r="F10" s="556">
        <f>E10*(1+(K7/100))</f>
        <v>0</v>
      </c>
      <c r="G10" s="556">
        <f>F10*(1+(K7/100))</f>
        <v>0</v>
      </c>
      <c r="H10" s="556">
        <f>G10*(1+(K7/100))</f>
        <v>0</v>
      </c>
      <c r="I10" s="556">
        <f>H10*(1+(K7/100))</f>
        <v>0</v>
      </c>
      <c r="J10" s="556">
        <f>I10*(1+(K7/100))</f>
        <v>0</v>
      </c>
      <c r="K10" s="556">
        <f>J10*(1+(K7/100))</f>
        <v>0</v>
      </c>
      <c r="L10" s="556">
        <f>K10*(1+(K7/100))</f>
        <v>0</v>
      </c>
      <c r="M10" s="556">
        <f>L10*(1+(K7/100))</f>
        <v>0</v>
      </c>
      <c r="N10" s="556">
        <f>M10*(1+(K7/100))</f>
        <v>0</v>
      </c>
      <c r="O10" s="556">
        <f>N10*(1+(K7/100))</f>
        <v>0</v>
      </c>
      <c r="P10" s="556">
        <f>O10*(1+(K7/100))</f>
        <v>0</v>
      </c>
      <c r="Q10" s="556">
        <f>P10*(1+(K7/100))</f>
        <v>0</v>
      </c>
      <c r="R10" s="557">
        <f>Q10*(1+(K7/100))</f>
        <v>0</v>
      </c>
      <c r="S10" s="557">
        <f>R10*(1+(K7/100))</f>
        <v>0</v>
      </c>
      <c r="T10" s="557">
        <f>S10*(1+(K7/100))</f>
        <v>0</v>
      </c>
      <c r="U10" s="557">
        <f>T10*(1+(K7/100))</f>
        <v>0</v>
      </c>
      <c r="V10" s="557">
        <f>U10*(1+(K7/100))</f>
        <v>0</v>
      </c>
      <c r="W10" s="558">
        <f>V10*(1+(K7/100))</f>
        <v>0</v>
      </c>
      <c r="X10" s="32"/>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s="7" customFormat="1" ht="27" customHeight="1" x14ac:dyDescent="0.35">
      <c r="A11" s="25"/>
      <c r="B11" s="663"/>
      <c r="C11" s="477" t="str">
        <f>+Translations!A48</f>
        <v>Volume in MWh</v>
      </c>
      <c r="D11" s="478">
        <f>+C8</f>
        <v>0</v>
      </c>
      <c r="E11" s="556">
        <f>D11*(1+(K8/100))</f>
        <v>0</v>
      </c>
      <c r="F11" s="556">
        <f>E11*(1+(K8/100))</f>
        <v>0</v>
      </c>
      <c r="G11" s="556">
        <f>F11*(1+(K8/100))</f>
        <v>0</v>
      </c>
      <c r="H11" s="556">
        <f>G11*(1+(K8/100))</f>
        <v>0</v>
      </c>
      <c r="I11" s="556">
        <f>H11*(1+(K8/100))</f>
        <v>0</v>
      </c>
      <c r="J11" s="556">
        <f>I11*(1+(K8/100))</f>
        <v>0</v>
      </c>
      <c r="K11" s="556">
        <f>J11*(1+(K8/100))</f>
        <v>0</v>
      </c>
      <c r="L11" s="556">
        <f>K11*(1+(K8/100))</f>
        <v>0</v>
      </c>
      <c r="M11" s="556">
        <f>L11*(1+(K8/100))</f>
        <v>0</v>
      </c>
      <c r="N11" s="556">
        <f>M11*(1+(K8/100))</f>
        <v>0</v>
      </c>
      <c r="O11" s="556">
        <f>N11*(1+(K8/100))</f>
        <v>0</v>
      </c>
      <c r="P11" s="556">
        <f>O11*(1+(K8/100))</f>
        <v>0</v>
      </c>
      <c r="Q11" s="556">
        <f>P11*(1+(K8/100))</f>
        <v>0</v>
      </c>
      <c r="R11" s="557">
        <f>Q11*(1+(K8/100))</f>
        <v>0</v>
      </c>
      <c r="S11" s="557">
        <f>R11*(1+(K8/100))</f>
        <v>0</v>
      </c>
      <c r="T11" s="557">
        <f>S11*(1+(K8/100))</f>
        <v>0</v>
      </c>
      <c r="U11" s="557">
        <f>T11*(1+(K8/100))</f>
        <v>0</v>
      </c>
      <c r="V11" s="557">
        <f>U11*(1+(K8/100))</f>
        <v>0</v>
      </c>
      <c r="W11" s="558">
        <f>V11*(1+(K8/100))</f>
        <v>0</v>
      </c>
      <c r="X11" s="32"/>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row>
    <row r="12" spans="1:76" s="7" customFormat="1" ht="27" customHeight="1" x14ac:dyDescent="0.35">
      <c r="A12" s="25"/>
      <c r="B12" s="664"/>
      <c r="C12" s="479" t="str">
        <f>+Translations!A93</f>
        <v>Revenues in €</v>
      </c>
      <c r="D12" s="480">
        <f>+D10*D11</f>
        <v>0</v>
      </c>
      <c r="E12" s="480">
        <f t="shared" ref="E12:V12" si="18">+E10*E11</f>
        <v>0</v>
      </c>
      <c r="F12" s="480">
        <f t="shared" si="18"/>
        <v>0</v>
      </c>
      <c r="G12" s="480">
        <f t="shared" si="18"/>
        <v>0</v>
      </c>
      <c r="H12" s="480">
        <f t="shared" si="18"/>
        <v>0</v>
      </c>
      <c r="I12" s="480">
        <f t="shared" si="18"/>
        <v>0</v>
      </c>
      <c r="J12" s="480">
        <f t="shared" si="18"/>
        <v>0</v>
      </c>
      <c r="K12" s="480">
        <f t="shared" si="18"/>
        <v>0</v>
      </c>
      <c r="L12" s="480">
        <f t="shared" si="18"/>
        <v>0</v>
      </c>
      <c r="M12" s="480">
        <f t="shared" si="18"/>
        <v>0</v>
      </c>
      <c r="N12" s="480">
        <f t="shared" si="18"/>
        <v>0</v>
      </c>
      <c r="O12" s="480">
        <f t="shared" si="18"/>
        <v>0</v>
      </c>
      <c r="P12" s="480">
        <f t="shared" si="18"/>
        <v>0</v>
      </c>
      <c r="Q12" s="480">
        <f t="shared" si="18"/>
        <v>0</v>
      </c>
      <c r="R12" s="480">
        <f t="shared" si="18"/>
        <v>0</v>
      </c>
      <c r="S12" s="480">
        <f t="shared" si="18"/>
        <v>0</v>
      </c>
      <c r="T12" s="480">
        <f t="shared" si="18"/>
        <v>0</v>
      </c>
      <c r="U12" s="480">
        <f t="shared" si="18"/>
        <v>0</v>
      </c>
      <c r="V12" s="480">
        <f t="shared" si="18"/>
        <v>0</v>
      </c>
      <c r="W12" s="481">
        <f>+W10*W11</f>
        <v>0</v>
      </c>
      <c r="X12" s="32"/>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1.5" customHeight="1" x14ac:dyDescent="0.35">
      <c r="A13" s="23"/>
      <c r="B13" s="676"/>
      <c r="C13" s="677"/>
      <c r="D13" s="677"/>
      <c r="E13" s="677"/>
      <c r="F13" s="677"/>
      <c r="G13" s="677"/>
      <c r="H13" s="677"/>
      <c r="I13" s="677"/>
      <c r="J13" s="677"/>
      <c r="K13" s="677"/>
      <c r="L13" s="677"/>
      <c r="M13" s="677"/>
      <c r="N13" s="677"/>
      <c r="O13" s="677"/>
      <c r="P13" s="677"/>
      <c r="Q13" s="677"/>
      <c r="R13" s="677"/>
      <c r="S13" s="677"/>
      <c r="T13" s="677"/>
      <c r="U13" s="677"/>
      <c r="V13" s="677"/>
      <c r="W13" s="678"/>
      <c r="X13" s="24"/>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s="7" customFormat="1" ht="27" customHeight="1" x14ac:dyDescent="0.35">
      <c r="A14" s="25"/>
      <c r="B14" s="618" t="str">
        <f>+Translations!A94</f>
        <v>Heat revenues</v>
      </c>
      <c r="C14" s="619"/>
      <c r="D14" s="619"/>
      <c r="E14" s="619"/>
      <c r="F14" s="619"/>
      <c r="G14" s="619"/>
      <c r="H14" s="619"/>
      <c r="I14" s="619"/>
      <c r="J14" s="619"/>
      <c r="K14" s="619"/>
      <c r="L14" s="619"/>
      <c r="M14" s="619"/>
      <c r="N14" s="619"/>
      <c r="O14" s="619"/>
      <c r="P14" s="619"/>
      <c r="Q14" s="619"/>
      <c r="R14" s="619"/>
      <c r="S14" s="619"/>
      <c r="T14" s="619"/>
      <c r="U14" s="619"/>
      <c r="V14" s="619"/>
      <c r="W14" s="660"/>
      <c r="X14" s="32"/>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row>
    <row r="15" spans="1:76" s="7" customFormat="1" ht="27" customHeight="1" x14ac:dyDescent="0.35">
      <c r="A15" s="25"/>
      <c r="B15" s="681" t="str">
        <f>+Translations!A95</f>
        <v>Heat price model</v>
      </c>
      <c r="C15" s="682"/>
      <c r="D15" s="680" t="s">
        <v>58</v>
      </c>
      <c r="E15" s="680"/>
      <c r="F15" s="680"/>
      <c r="G15" s="680"/>
      <c r="H15" s="680"/>
      <c r="I15" s="180"/>
      <c r="J15" s="180"/>
      <c r="K15" s="180"/>
      <c r="L15" s="180"/>
      <c r="M15" s="180"/>
      <c r="N15" s="127"/>
      <c r="O15" s="127"/>
      <c r="P15" s="127"/>
      <c r="Q15" s="636"/>
      <c r="R15" s="636"/>
      <c r="S15" s="636"/>
      <c r="T15" s="636"/>
      <c r="U15" s="636"/>
      <c r="V15" s="636"/>
      <c r="W15" s="683"/>
      <c r="X15" s="33"/>
      <c r="Y15" s="8"/>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row>
    <row r="16" spans="1:76" ht="12" customHeight="1" x14ac:dyDescent="0.35">
      <c r="A16" s="23"/>
      <c r="B16" s="11"/>
      <c r="C16" s="12"/>
      <c r="D16" s="12"/>
      <c r="E16" s="12"/>
      <c r="F16" s="12"/>
      <c r="G16" s="12"/>
      <c r="H16" s="12"/>
      <c r="I16" s="12"/>
      <c r="J16" s="12"/>
      <c r="K16" s="12"/>
      <c r="L16" s="12"/>
      <c r="M16" s="12"/>
      <c r="N16" s="12"/>
      <c r="O16" s="12"/>
      <c r="P16" s="12"/>
      <c r="Q16" s="684"/>
      <c r="R16" s="684"/>
      <c r="S16" s="684"/>
      <c r="T16" s="684"/>
      <c r="U16" s="684"/>
      <c r="V16" s="684"/>
      <c r="W16" s="685"/>
      <c r="X16" s="34"/>
      <c r="Y16" s="6"/>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s="7" customFormat="1" ht="27" hidden="1" customHeight="1" x14ac:dyDescent="0.35">
      <c r="A17" s="25"/>
      <c r="B17" s="651" t="str">
        <f>+Translations!A100</f>
        <v>Thermal energy price - Calculation from basic price, metering price and consumption</v>
      </c>
      <c r="C17" s="652"/>
      <c r="D17" s="652"/>
      <c r="E17" s="652"/>
      <c r="F17" s="652"/>
      <c r="G17" s="652"/>
      <c r="H17" s="652"/>
      <c r="I17" s="652"/>
      <c r="J17" s="652"/>
      <c r="K17" s="652"/>
      <c r="L17" s="652"/>
      <c r="M17" s="652"/>
      <c r="N17" s="652"/>
      <c r="O17" s="652"/>
      <c r="P17" s="652"/>
      <c r="Q17" s="652"/>
      <c r="R17" s="652"/>
      <c r="S17" s="652"/>
      <c r="T17" s="652"/>
      <c r="U17" s="652"/>
      <c r="V17" s="652"/>
      <c r="W17" s="653"/>
      <c r="X17" s="33"/>
      <c r="Y17" s="8"/>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row>
    <row r="18" spans="1:76" ht="37.5" hidden="1" x14ac:dyDescent="0.35">
      <c r="A18" s="23"/>
      <c r="B18" s="451" t="str">
        <f>+Translations!A117</f>
        <v>Customer type</v>
      </c>
      <c r="C18" s="449" t="str">
        <f>+Translations!A118</f>
        <v>Average connection power kW</v>
      </c>
      <c r="D18" s="449" t="str">
        <f>+Translations!A119</f>
        <v>Basic price (fixed) €/kW/year</v>
      </c>
      <c r="E18" s="449" t="str">
        <f>+Translations!A120</f>
        <v>Metering price €/year</v>
      </c>
      <c r="F18" s="645" t="str">
        <f>+Translations!A121</f>
        <v>Consumption price (variable) €/MWh</v>
      </c>
      <c r="G18" s="645"/>
      <c r="H18" s="449" t="str">
        <f>+Translations!A113</f>
        <v>% of heat sold</v>
      </c>
      <c r="I18" s="645" t="str">
        <f>+Translations!A122</f>
        <v>Average consumption per consumer MWh/year</v>
      </c>
      <c r="J18" s="645"/>
      <c r="K18" s="645" t="str">
        <f>+Translations!A123</f>
        <v>Average heat price
€/MWh</v>
      </c>
      <c r="L18" s="645"/>
      <c r="M18" s="181" t="str">
        <f>+Translations!A114</f>
        <v>Total demand
MWh/year</v>
      </c>
      <c r="N18" s="28"/>
      <c r="O18" s="28"/>
      <c r="P18" s="28"/>
      <c r="Q18" s="28"/>
      <c r="R18" s="27"/>
      <c r="S18" s="27"/>
      <c r="T18" s="27"/>
      <c r="U18" s="27"/>
      <c r="V18" s="27"/>
      <c r="W18" s="55"/>
      <c r="X18" s="34"/>
      <c r="Y18" s="6"/>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s="7" customFormat="1" ht="27" hidden="1" customHeight="1" x14ac:dyDescent="0.25">
      <c r="A19" s="25"/>
      <c r="B19" s="408" t="s">
        <v>153</v>
      </c>
      <c r="C19" s="452"/>
      <c r="D19" s="452"/>
      <c r="E19" s="452"/>
      <c r="F19" s="673"/>
      <c r="G19" s="673"/>
      <c r="H19" s="186">
        <f>IF(ISERROR(M19/(SUM($M$19:$M$23))),0,M19/(SUM($M$19:$M$23)))</f>
        <v>0</v>
      </c>
      <c r="I19" s="673"/>
      <c r="J19" s="673"/>
      <c r="K19" s="697">
        <f>IF(ISERROR((((D19*C19)+E19+(F19*I19))/I19)),0,(((D19*C19)+E19+(F19*I19))/I19))</f>
        <v>0</v>
      </c>
      <c r="L19" s="697"/>
      <c r="M19" s="413"/>
      <c r="N19" s="28"/>
      <c r="O19" s="28"/>
      <c r="P19" s="28"/>
      <c r="Q19" s="28"/>
      <c r="R19" s="28"/>
      <c r="S19" s="28"/>
      <c r="T19" s="28"/>
      <c r="U19" s="28"/>
      <c r="V19" s="28"/>
      <c r="W19" s="56"/>
      <c r="X19" s="33"/>
      <c r="Y19" s="8"/>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1:76" s="7" customFormat="1" ht="27" hidden="1" customHeight="1" x14ac:dyDescent="0.25">
      <c r="A20" s="25"/>
      <c r="B20" s="409" t="s">
        <v>315</v>
      </c>
      <c r="C20" s="453"/>
      <c r="D20" s="453"/>
      <c r="E20" s="453"/>
      <c r="F20" s="674"/>
      <c r="G20" s="674"/>
      <c r="H20" s="187">
        <f>IF(ISERROR(M20/(SUM($M$19:$M$23))),0,M20/(SUM($M$19:$M$23)))</f>
        <v>0</v>
      </c>
      <c r="I20" s="674"/>
      <c r="J20" s="674"/>
      <c r="K20" s="696">
        <f>IF(ISERROR((((D20*C20)+E20+(F20*I20))/I20)),0,(((D20*C20)+E20+(F20*I20))/I20))</f>
        <v>0</v>
      </c>
      <c r="L20" s="696"/>
      <c r="M20" s="414"/>
      <c r="N20" s="28"/>
      <c r="O20" s="28"/>
      <c r="P20" s="28"/>
      <c r="Q20" s="28"/>
      <c r="R20" s="28"/>
      <c r="S20" s="28"/>
      <c r="T20" s="28"/>
      <c r="U20" s="28"/>
      <c r="V20" s="28"/>
      <c r="W20" s="56"/>
      <c r="X20" s="33"/>
      <c r="Y20" s="8"/>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1:76" s="7" customFormat="1" ht="27" hidden="1" customHeight="1" x14ac:dyDescent="0.25">
      <c r="A21" s="25"/>
      <c r="B21" s="410" t="s">
        <v>314</v>
      </c>
      <c r="C21" s="453"/>
      <c r="D21" s="453"/>
      <c r="E21" s="453"/>
      <c r="F21" s="674"/>
      <c r="G21" s="674"/>
      <c r="H21" s="187">
        <f>IF(ISERROR(M21/(SUM($M$19:$M$23))),0,M21/(SUM($M$19:$M$23)))</f>
        <v>0</v>
      </c>
      <c r="I21" s="674"/>
      <c r="J21" s="674"/>
      <c r="K21" s="696">
        <f>IF(ISERROR((((D21*C21)+E21+(F21*I21))/I21)),0,(((D21*C21)+E21+(F21*I21))/I21))</f>
        <v>0</v>
      </c>
      <c r="L21" s="696"/>
      <c r="M21" s="414"/>
      <c r="N21" s="28"/>
      <c r="O21" s="28"/>
      <c r="P21" s="28"/>
      <c r="Q21" s="28"/>
      <c r="R21" s="28"/>
      <c r="S21" s="28"/>
      <c r="T21" s="28"/>
      <c r="U21" s="28"/>
      <c r="V21" s="28"/>
      <c r="W21" s="56"/>
      <c r="X21" s="33"/>
      <c r="Y21" s="8"/>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1:76" s="7" customFormat="1" ht="27" hidden="1" customHeight="1" x14ac:dyDescent="0.25">
      <c r="A22" s="25"/>
      <c r="B22" s="410" t="s">
        <v>316</v>
      </c>
      <c r="C22" s="453"/>
      <c r="D22" s="453"/>
      <c r="E22" s="453"/>
      <c r="F22" s="674"/>
      <c r="G22" s="674"/>
      <c r="H22" s="187">
        <f>IF(ISERROR(M22/(SUM($M$19:$M$23))),0,M22/(SUM($M$19:$M$23)))</f>
        <v>0</v>
      </c>
      <c r="I22" s="674"/>
      <c r="J22" s="674"/>
      <c r="K22" s="696">
        <f>IF(ISERROR((((D22*C22)+E22+(F22*I22))/I22)),0,(((D22*C22)+E22+(F22*I22))/I22))</f>
        <v>0</v>
      </c>
      <c r="L22" s="696"/>
      <c r="M22" s="414"/>
      <c r="N22" s="28"/>
      <c r="O22" s="28"/>
      <c r="P22" s="28"/>
      <c r="Q22" s="28"/>
      <c r="R22" s="28"/>
      <c r="S22" s="28"/>
      <c r="T22" s="28"/>
      <c r="U22" s="28"/>
      <c r="V22" s="28"/>
      <c r="W22" s="56"/>
      <c r="X22" s="76"/>
      <c r="Y22" s="8"/>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1:76" s="7" customFormat="1" ht="27" hidden="1" customHeight="1" x14ac:dyDescent="0.25">
      <c r="A23" s="25"/>
      <c r="B23" s="411" t="s">
        <v>317</v>
      </c>
      <c r="C23" s="412"/>
      <c r="D23" s="412"/>
      <c r="E23" s="412"/>
      <c r="F23" s="674"/>
      <c r="G23" s="674"/>
      <c r="H23" s="188">
        <f>IF(ISERROR(M23/(SUM($M$19:$M$23))),0,M23/(SUM($M$19:$M$23)))</f>
        <v>0</v>
      </c>
      <c r="I23" s="674"/>
      <c r="J23" s="674"/>
      <c r="K23" s="702">
        <f>IF(ISERROR((((D23*C23)+E23+(F23*I23))/I23)),0,(((D23*C23)+E23+(F23*I23))/I23))</f>
        <v>0</v>
      </c>
      <c r="L23" s="702"/>
      <c r="M23" s="415"/>
      <c r="N23" s="28"/>
      <c r="O23" s="28"/>
      <c r="P23" s="28"/>
      <c r="Q23" s="28"/>
      <c r="R23" s="28"/>
      <c r="S23" s="29"/>
      <c r="T23" s="29"/>
      <c r="U23" s="29"/>
      <c r="V23" s="29"/>
      <c r="W23" s="57"/>
      <c r="X23" s="76"/>
      <c r="Y23" s="8"/>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1:76" ht="21" hidden="1" customHeight="1" x14ac:dyDescent="0.35">
      <c r="A24" s="23"/>
      <c r="B24" s="21" t="s">
        <v>60</v>
      </c>
      <c r="C24" s="656">
        <f>+((K19*H19)+(K20*H20)+(K21*H21)+(K22*H22)+(K23*H23))</f>
        <v>0</v>
      </c>
      <c r="D24" s="656"/>
      <c r="E24" s="22" t="s">
        <v>5</v>
      </c>
      <c r="F24" s="655"/>
      <c r="G24" s="655"/>
      <c r="H24" s="655"/>
      <c r="I24" s="482"/>
      <c r="J24" s="482"/>
      <c r="K24" s="482"/>
      <c r="L24" s="686"/>
      <c r="M24" s="686"/>
      <c r="N24" s="686"/>
      <c r="O24" s="482"/>
      <c r="P24" s="482"/>
      <c r="Q24" s="687"/>
      <c r="R24" s="687"/>
      <c r="S24" s="687"/>
      <c r="T24" s="687"/>
      <c r="U24" s="687"/>
      <c r="V24" s="687"/>
      <c r="W24" s="688"/>
      <c r="X24" s="34"/>
      <c r="Y24" s="6"/>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2" hidden="1" customHeight="1" x14ac:dyDescent="0.35">
      <c r="A25" s="23"/>
      <c r="B25" s="13"/>
      <c r="C25" s="14"/>
      <c r="D25" s="14"/>
      <c r="E25" s="15"/>
      <c r="F25" s="15"/>
      <c r="G25" s="15"/>
      <c r="H25" s="15"/>
      <c r="I25" s="16"/>
      <c r="J25" s="16"/>
      <c r="K25" s="15"/>
      <c r="L25" s="15"/>
      <c r="M25" s="15"/>
      <c r="N25" s="15"/>
      <c r="O25" s="17"/>
      <c r="P25" s="17"/>
      <c r="Q25" s="18"/>
      <c r="R25" s="18"/>
      <c r="S25" s="18"/>
      <c r="T25" s="18"/>
      <c r="U25" s="18"/>
      <c r="V25" s="18"/>
      <c r="W25" s="19"/>
      <c r="X25" s="34"/>
      <c r="Y25" s="6"/>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21" hidden="1" customHeight="1" x14ac:dyDescent="0.35">
      <c r="A26" s="23"/>
      <c r="B26" s="651" t="str">
        <f>+Translations!A101</f>
        <v>Thermal energy price - Calculation on the basis of price discount for larger consumption</v>
      </c>
      <c r="C26" s="652"/>
      <c r="D26" s="652"/>
      <c r="E26" s="652"/>
      <c r="F26" s="652"/>
      <c r="G26" s="652"/>
      <c r="H26" s="652"/>
      <c r="I26" s="652"/>
      <c r="J26" s="652"/>
      <c r="K26" s="652"/>
      <c r="L26" s="652"/>
      <c r="M26" s="652"/>
      <c r="N26" s="652"/>
      <c r="O26" s="652"/>
      <c r="P26" s="652"/>
      <c r="Q26" s="652"/>
      <c r="R26" s="652"/>
      <c r="S26" s="652"/>
      <c r="T26" s="652"/>
      <c r="U26" s="652"/>
      <c r="V26" s="652"/>
      <c r="W26" s="653"/>
      <c r="X26" s="34"/>
      <c r="Y26" s="6"/>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37.5" hidden="1" x14ac:dyDescent="0.35">
      <c r="A27" s="23"/>
      <c r="B27" s="182" t="str">
        <f>+Translations!A103</f>
        <v>Category</v>
      </c>
      <c r="C27" s="645" t="str">
        <f>+Translations!A109</f>
        <v>Lower limit from
MWh/year</v>
      </c>
      <c r="D27" s="645"/>
      <c r="E27" s="645" t="str">
        <f>+Translations!A110</f>
        <v>Upper limit up to
MWh/year</v>
      </c>
      <c r="F27" s="645"/>
      <c r="G27" s="645" t="str">
        <f>+Translations!A111</f>
        <v>Price discount factor</v>
      </c>
      <c r="H27" s="645"/>
      <c r="I27" s="645" t="str">
        <f>+Translations!A112</f>
        <v>Price
€/MWh</v>
      </c>
      <c r="J27" s="645"/>
      <c r="K27" s="645" t="str">
        <f>+Translations!A113</f>
        <v>% of heat sold</v>
      </c>
      <c r="L27" s="645"/>
      <c r="M27" s="184" t="str">
        <f>+Translations!A114</f>
        <v>Total demand
MWh/year</v>
      </c>
      <c r="N27" s="74"/>
      <c r="O27" s="27"/>
      <c r="P27" s="27"/>
      <c r="Q27" s="27"/>
      <c r="R27" s="27"/>
      <c r="S27" s="27"/>
      <c r="T27" s="27"/>
      <c r="U27" s="27"/>
      <c r="V27" s="27"/>
      <c r="W27" s="55"/>
      <c r="X27" s="34"/>
      <c r="Y27" s="6"/>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s="7" customFormat="1" ht="27" hidden="1" customHeight="1" x14ac:dyDescent="0.25">
      <c r="A28" s="25"/>
      <c r="B28" s="183" t="str">
        <f>+Translations!A104</f>
        <v>Class 1</v>
      </c>
      <c r="C28" s="693">
        <v>0</v>
      </c>
      <c r="D28" s="693"/>
      <c r="E28" s="646"/>
      <c r="F28" s="646"/>
      <c r="G28" s="694">
        <v>0</v>
      </c>
      <c r="H28" s="695"/>
      <c r="I28" s="691"/>
      <c r="J28" s="691"/>
      <c r="K28" s="698">
        <f>IF(ISERROR(M28/(SUM($M$28:$M$32))),0,M28/(SUM($M$28:$M$32)))</f>
        <v>0</v>
      </c>
      <c r="L28" s="699"/>
      <c r="M28" s="416"/>
      <c r="N28" s="75"/>
      <c r="O28" s="77"/>
      <c r="P28" s="28"/>
      <c r="Q28" s="28"/>
      <c r="R28" s="28"/>
      <c r="S28" s="28"/>
      <c r="T28" s="28"/>
      <c r="U28" s="28"/>
      <c r="V28" s="28"/>
      <c r="W28" s="56"/>
      <c r="X28" s="33"/>
      <c r="Y28" s="8"/>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1:76" s="7" customFormat="1" ht="27" hidden="1" customHeight="1" x14ac:dyDescent="0.25">
      <c r="A29" s="25"/>
      <c r="B29" s="483" t="str">
        <f>+Translations!A105</f>
        <v>Class 2</v>
      </c>
      <c r="C29" s="647">
        <f>+E28+1</f>
        <v>1</v>
      </c>
      <c r="D29" s="647"/>
      <c r="E29" s="689"/>
      <c r="F29" s="689"/>
      <c r="G29" s="641"/>
      <c r="H29" s="642"/>
      <c r="I29" s="692">
        <f>+I28*(1-G29)</f>
        <v>0</v>
      </c>
      <c r="J29" s="692"/>
      <c r="K29" s="700">
        <f>IF(ISERROR(M29/(SUM($M$28:$M$32))),0,M29/(SUM($M$28:$M$32)))</f>
        <v>0</v>
      </c>
      <c r="L29" s="701"/>
      <c r="M29" s="417"/>
      <c r="N29" s="75"/>
      <c r="O29" s="77"/>
      <c r="P29" s="28"/>
      <c r="Q29" s="28"/>
      <c r="R29" s="28"/>
      <c r="S29" s="28"/>
      <c r="T29" s="28"/>
      <c r="U29" s="28"/>
      <c r="V29" s="28"/>
      <c r="W29" s="56"/>
      <c r="X29" s="32"/>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1:76" s="7" customFormat="1" ht="27" hidden="1" customHeight="1" x14ac:dyDescent="0.25">
      <c r="A30" s="25"/>
      <c r="B30" s="483" t="str">
        <f>+Translations!A106</f>
        <v>Class 3</v>
      </c>
      <c r="C30" s="647">
        <f>+E29+1</f>
        <v>1</v>
      </c>
      <c r="D30" s="647"/>
      <c r="E30" s="689"/>
      <c r="F30" s="689"/>
      <c r="G30" s="641"/>
      <c r="H30" s="642"/>
      <c r="I30" s="692">
        <f>+I28*(1-G30)</f>
        <v>0</v>
      </c>
      <c r="J30" s="692"/>
      <c r="K30" s="700">
        <f>IF(ISERROR(M30/(SUM($M$28:$M$32))),0,M30/(SUM($M$28:$M$32)))</f>
        <v>0</v>
      </c>
      <c r="L30" s="701"/>
      <c r="M30" s="417"/>
      <c r="N30" s="75"/>
      <c r="O30" s="484"/>
      <c r="P30" s="484"/>
      <c r="Q30" s="28"/>
      <c r="R30" s="28"/>
      <c r="S30" s="28"/>
      <c r="T30" s="28"/>
      <c r="U30" s="28"/>
      <c r="V30" s="28"/>
      <c r="W30" s="56"/>
      <c r="X30" s="32"/>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1:76" s="7" customFormat="1" ht="27" hidden="1" customHeight="1" x14ac:dyDescent="0.25">
      <c r="A31" s="25"/>
      <c r="B31" s="483" t="str">
        <f>+Translations!A107</f>
        <v>Class 4</v>
      </c>
      <c r="C31" s="647">
        <f>+E30+1</f>
        <v>1</v>
      </c>
      <c r="D31" s="647"/>
      <c r="E31" s="689"/>
      <c r="F31" s="689"/>
      <c r="G31" s="641"/>
      <c r="H31" s="642"/>
      <c r="I31" s="692">
        <f>+I28*(1-G31)</f>
        <v>0</v>
      </c>
      <c r="J31" s="692"/>
      <c r="K31" s="700">
        <f>IF(ISERROR(M31/(SUM($M$28:$M$32))),0,M31/(SUM($M$28:$M$32)))</f>
        <v>0</v>
      </c>
      <c r="L31" s="701"/>
      <c r="M31" s="417"/>
      <c r="N31" s="75"/>
      <c r="O31" s="484"/>
      <c r="P31" s="484"/>
      <c r="Q31" s="28"/>
      <c r="R31" s="28"/>
      <c r="S31" s="28"/>
      <c r="T31" s="28"/>
      <c r="U31" s="28"/>
      <c r="V31" s="28"/>
      <c r="W31" s="56"/>
      <c r="X31" s="32"/>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1:76" s="7" customFormat="1" ht="27" hidden="1" customHeight="1" x14ac:dyDescent="0.25">
      <c r="A32" s="25"/>
      <c r="B32" s="485" t="str">
        <f>+Translations!A108</f>
        <v>Class 5</v>
      </c>
      <c r="C32" s="654">
        <f>+E31+1</f>
        <v>1</v>
      </c>
      <c r="D32" s="654"/>
      <c r="E32" s="690" t="s">
        <v>319</v>
      </c>
      <c r="F32" s="690"/>
      <c r="G32" s="643"/>
      <c r="H32" s="644"/>
      <c r="I32" s="657">
        <f>+I28*(1-G32)</f>
        <v>0</v>
      </c>
      <c r="J32" s="657"/>
      <c r="K32" s="658">
        <f>IF(ISERROR(M32/(SUM($M$28:$M$32))),0,M32/(SUM($M$28:$M$32)))</f>
        <v>0</v>
      </c>
      <c r="L32" s="659"/>
      <c r="M32" s="418"/>
      <c r="N32" s="75"/>
      <c r="O32" s="486"/>
      <c r="P32" s="486"/>
      <c r="Q32" s="29"/>
      <c r="R32" s="29"/>
      <c r="S32" s="29"/>
      <c r="T32" s="29"/>
      <c r="U32" s="29"/>
      <c r="V32" s="29"/>
      <c r="W32" s="57"/>
      <c r="X32" s="32"/>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row r="33" spans="1:76" s="7" customFormat="1" ht="21" hidden="1" customHeight="1" x14ac:dyDescent="0.35">
      <c r="A33" s="25"/>
      <c r="B33" s="21" t="s">
        <v>60</v>
      </c>
      <c r="C33" s="656">
        <f>+(I28*K28)+(I29*K29)+(I30*K30)+(I31*K31)+(I32*K32)</f>
        <v>0</v>
      </c>
      <c r="D33" s="656"/>
      <c r="E33" s="22" t="s">
        <v>5</v>
      </c>
      <c r="F33" s="655"/>
      <c r="G33" s="655"/>
      <c r="H33" s="655"/>
      <c r="I33" s="482"/>
      <c r="J33" s="482"/>
      <c r="K33" s="482"/>
      <c r="L33" s="686"/>
      <c r="M33" s="686"/>
      <c r="N33" s="686"/>
      <c r="O33" s="482"/>
      <c r="P33" s="482"/>
      <c r="Q33" s="687"/>
      <c r="R33" s="687"/>
      <c r="S33" s="687"/>
      <c r="T33" s="687"/>
      <c r="U33" s="687"/>
      <c r="V33" s="687"/>
      <c r="W33" s="688"/>
      <c r="X33" s="32"/>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row>
    <row r="34" spans="1:76" ht="12" hidden="1" customHeight="1" x14ac:dyDescent="0.35">
      <c r="A34" s="23"/>
      <c r="B34" s="13"/>
      <c r="C34" s="487"/>
      <c r="D34" s="487"/>
      <c r="E34" s="487"/>
      <c r="F34" s="487"/>
      <c r="G34" s="487"/>
      <c r="H34" s="487"/>
      <c r="I34" s="487"/>
      <c r="J34" s="487"/>
      <c r="K34" s="487"/>
      <c r="L34" s="487"/>
      <c r="M34" s="487"/>
      <c r="N34" s="487"/>
      <c r="O34" s="487"/>
      <c r="P34" s="487"/>
      <c r="Q34" s="649"/>
      <c r="R34" s="649"/>
      <c r="S34" s="649"/>
      <c r="T34" s="649"/>
      <c r="U34" s="649"/>
      <c r="V34" s="649"/>
      <c r="W34" s="650"/>
      <c r="X34" s="24"/>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s="7" customFormat="1" ht="27" customHeight="1" x14ac:dyDescent="0.35">
      <c r="A35" s="25"/>
      <c r="B35" s="651" t="str">
        <f>+Translations!A99</f>
        <v>Thermal energy price - Direct input of the heat price</v>
      </c>
      <c r="C35" s="652"/>
      <c r="D35" s="652"/>
      <c r="E35" s="652"/>
      <c r="F35" s="652"/>
      <c r="G35" s="652"/>
      <c r="H35" s="652"/>
      <c r="I35" s="652"/>
      <c r="J35" s="652"/>
      <c r="K35" s="652"/>
      <c r="L35" s="652"/>
      <c r="M35" s="652"/>
      <c r="N35" s="652"/>
      <c r="O35" s="652"/>
      <c r="P35" s="652"/>
      <c r="Q35" s="652"/>
      <c r="R35" s="652"/>
      <c r="S35" s="652"/>
      <c r="T35" s="652"/>
      <c r="U35" s="652"/>
      <c r="V35" s="652"/>
      <c r="W35" s="653"/>
      <c r="X35" s="32"/>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row>
    <row r="36" spans="1:76" ht="27" customHeight="1" x14ac:dyDescent="0.35">
      <c r="A36" s="23"/>
      <c r="B36" s="443" t="str">
        <f>+Translations!A115</f>
        <v>Average heat price</v>
      </c>
      <c r="C36" s="546"/>
      <c r="D36" s="127" t="s">
        <v>5</v>
      </c>
      <c r="E36" s="127"/>
      <c r="F36" s="179"/>
      <c r="G36" s="648" t="str">
        <f>+Translations!A39</f>
        <v>PRICE constant y2y change</v>
      </c>
      <c r="H36" s="648"/>
      <c r="I36" s="648"/>
      <c r="J36" s="454" t="s">
        <v>53</v>
      </c>
      <c r="K36" s="555">
        <v>0</v>
      </c>
      <c r="L36" s="554" t="s">
        <v>34</v>
      </c>
      <c r="M36" s="127"/>
      <c r="N36" s="127"/>
      <c r="O36" s="127"/>
      <c r="P36" s="127"/>
      <c r="Q36" s="137"/>
      <c r="R36" s="137"/>
      <c r="S36" s="137"/>
      <c r="T36" s="137"/>
      <c r="U36" s="137"/>
      <c r="V36" s="137"/>
      <c r="W36" s="473"/>
      <c r="X36" s="24"/>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27" customHeight="1" x14ac:dyDescent="0.35">
      <c r="A37" s="23"/>
      <c r="B37" s="447" t="str">
        <f>+Translations!A116</f>
        <v>Total amount of heat sold</v>
      </c>
      <c r="C37" s="547"/>
      <c r="D37" s="523" t="str">
        <f>+Translations!A61</f>
        <v>MWh/year</v>
      </c>
      <c r="E37" s="127"/>
      <c r="F37" s="450"/>
      <c r="G37" s="599" t="str">
        <f>+Translations!A43</f>
        <v>VOLUME constant y2y change</v>
      </c>
      <c r="H37" s="599"/>
      <c r="I37" s="599"/>
      <c r="J37" s="454" t="s">
        <v>53</v>
      </c>
      <c r="K37" s="555">
        <v>0</v>
      </c>
      <c r="L37" s="552" t="s">
        <v>34</v>
      </c>
      <c r="M37" s="444"/>
      <c r="N37" s="444"/>
      <c r="O37" s="444"/>
      <c r="P37" s="444"/>
      <c r="Q37" s="133"/>
      <c r="R37" s="133"/>
      <c r="S37" s="133"/>
      <c r="T37" s="133"/>
      <c r="U37" s="133"/>
      <c r="V37" s="133"/>
      <c r="W37" s="474"/>
      <c r="X37" s="24"/>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27" customHeight="1" x14ac:dyDescent="0.35">
      <c r="A38" s="23"/>
      <c r="B38" s="662" t="str">
        <f>+Translations!A124</f>
        <v>Heat</v>
      </c>
      <c r="C38" s="463" t="str">
        <f>+Translations!A46</f>
        <v>Year</v>
      </c>
      <c r="D38" s="475">
        <f>+Home!K12</f>
        <v>2017</v>
      </c>
      <c r="E38" s="475">
        <f t="shared" ref="E38" si="19">+D38+1</f>
        <v>2018</v>
      </c>
      <c r="F38" s="475">
        <f t="shared" ref="F38" si="20">+E38+1</f>
        <v>2019</v>
      </c>
      <c r="G38" s="475">
        <f t="shared" ref="G38" si="21">+F38+1</f>
        <v>2020</v>
      </c>
      <c r="H38" s="475">
        <f t="shared" ref="H38" si="22">+G38+1</f>
        <v>2021</v>
      </c>
      <c r="I38" s="475">
        <f t="shared" ref="I38" si="23">+H38+1</f>
        <v>2022</v>
      </c>
      <c r="J38" s="475">
        <f t="shared" ref="J38" si="24">+I38+1</f>
        <v>2023</v>
      </c>
      <c r="K38" s="475">
        <f t="shared" ref="K38" si="25">+J38+1</f>
        <v>2024</v>
      </c>
      <c r="L38" s="475">
        <f t="shared" ref="L38" si="26">+K38+1</f>
        <v>2025</v>
      </c>
      <c r="M38" s="475">
        <f t="shared" ref="M38" si="27">+L38+1</f>
        <v>2026</v>
      </c>
      <c r="N38" s="475">
        <f t="shared" ref="N38" si="28">+M38+1</f>
        <v>2027</v>
      </c>
      <c r="O38" s="475">
        <f t="shared" ref="O38" si="29">+N38+1</f>
        <v>2028</v>
      </c>
      <c r="P38" s="475">
        <f t="shared" ref="P38" si="30">+O38+1</f>
        <v>2029</v>
      </c>
      <c r="Q38" s="475">
        <f t="shared" ref="Q38" si="31">+P38+1</f>
        <v>2030</v>
      </c>
      <c r="R38" s="475">
        <f t="shared" ref="R38" si="32">+Q38+1</f>
        <v>2031</v>
      </c>
      <c r="S38" s="475">
        <f t="shared" ref="S38" si="33">+R38+1</f>
        <v>2032</v>
      </c>
      <c r="T38" s="475">
        <f t="shared" ref="T38" si="34">+S38+1</f>
        <v>2033</v>
      </c>
      <c r="U38" s="475">
        <f t="shared" ref="U38" si="35">+T38+1</f>
        <v>2034</v>
      </c>
      <c r="V38" s="475">
        <f t="shared" ref="V38" si="36">+U38+1</f>
        <v>2035</v>
      </c>
      <c r="W38" s="476">
        <f>+V38+1</f>
        <v>2036</v>
      </c>
      <c r="X38" s="24"/>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27" customHeight="1" x14ac:dyDescent="0.35">
      <c r="A39" s="23"/>
      <c r="B39" s="663"/>
      <c r="C39" s="477" t="str">
        <f>+Translations!A47</f>
        <v>Price in €/MWh</v>
      </c>
      <c r="D39" s="478">
        <f>C36</f>
        <v>0</v>
      </c>
      <c r="E39" s="556">
        <f>D39*(1+(K36/100))</f>
        <v>0</v>
      </c>
      <c r="F39" s="556">
        <f>E39*(1+(K36/100))</f>
        <v>0</v>
      </c>
      <c r="G39" s="556">
        <f>F39*(1+(K36/100))</f>
        <v>0</v>
      </c>
      <c r="H39" s="556">
        <f>G39*(1+(K36/100))</f>
        <v>0</v>
      </c>
      <c r="I39" s="556">
        <f>H39*(1+(K36/100))</f>
        <v>0</v>
      </c>
      <c r="J39" s="556">
        <f>I39*(1+(K36/100))</f>
        <v>0</v>
      </c>
      <c r="K39" s="556">
        <f>J39*(1+(K36/100))</f>
        <v>0</v>
      </c>
      <c r="L39" s="556">
        <f>K39*(1+(K36/100))</f>
        <v>0</v>
      </c>
      <c r="M39" s="556">
        <f>L39*(1+(K36/100))</f>
        <v>0</v>
      </c>
      <c r="N39" s="556">
        <f>M39*(1+(K36/100))</f>
        <v>0</v>
      </c>
      <c r="O39" s="556">
        <f>N39*(1+(K36/100))</f>
        <v>0</v>
      </c>
      <c r="P39" s="556">
        <f>O39*(1+(K36/100))</f>
        <v>0</v>
      </c>
      <c r="Q39" s="556">
        <f>P39*(1+(K36/100))</f>
        <v>0</v>
      </c>
      <c r="R39" s="557">
        <f>Q39*(1+(K36/100))</f>
        <v>0</v>
      </c>
      <c r="S39" s="557">
        <f>R39*(1+(K36/100))</f>
        <v>0</v>
      </c>
      <c r="T39" s="557">
        <f>S39*(1+(K36/100))</f>
        <v>0</v>
      </c>
      <c r="U39" s="557">
        <f>T39*(1+(K36/100))</f>
        <v>0</v>
      </c>
      <c r="V39" s="557">
        <f>U39*(1+(K36/100))</f>
        <v>0</v>
      </c>
      <c r="W39" s="558">
        <f>V39*(1+(K36/100))</f>
        <v>0</v>
      </c>
      <c r="X39" s="24"/>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27" customHeight="1" x14ac:dyDescent="0.35">
      <c r="A40" s="23"/>
      <c r="B40" s="663"/>
      <c r="C40" s="477" t="str">
        <f>+Translations!A48</f>
        <v>Volume in MWh</v>
      </c>
      <c r="D40" s="478">
        <f>+C37</f>
        <v>0</v>
      </c>
      <c r="E40" s="556">
        <f>D40*(1+(K37/100))</f>
        <v>0</v>
      </c>
      <c r="F40" s="556">
        <f>E40*(1+(K37/100))</f>
        <v>0</v>
      </c>
      <c r="G40" s="556">
        <f>F40*(1+(K37/100))</f>
        <v>0</v>
      </c>
      <c r="H40" s="556">
        <f>G40*(1+(K37/100))</f>
        <v>0</v>
      </c>
      <c r="I40" s="556">
        <f>H40*(1+(K37/100))</f>
        <v>0</v>
      </c>
      <c r="J40" s="556">
        <f>I40*(1+(K37/100))</f>
        <v>0</v>
      </c>
      <c r="K40" s="556">
        <f>J40*(1+(K37/100))</f>
        <v>0</v>
      </c>
      <c r="L40" s="556">
        <f>K40*(1+(K37/100))</f>
        <v>0</v>
      </c>
      <c r="M40" s="556">
        <f>L40*(1+(K37/100))</f>
        <v>0</v>
      </c>
      <c r="N40" s="556">
        <f>M40*(1+(K37/100))</f>
        <v>0</v>
      </c>
      <c r="O40" s="556">
        <f>N40*(1+(K37/100))</f>
        <v>0</v>
      </c>
      <c r="P40" s="556">
        <f>O40*(1+(K37/100))</f>
        <v>0</v>
      </c>
      <c r="Q40" s="556">
        <f>P40*(1+(K37/100))</f>
        <v>0</v>
      </c>
      <c r="R40" s="557">
        <f>Q40*(1+(K37/100))</f>
        <v>0</v>
      </c>
      <c r="S40" s="557">
        <f>R40*(1+(K37/100))</f>
        <v>0</v>
      </c>
      <c r="T40" s="557">
        <f>S40*(1+(K37/100))</f>
        <v>0</v>
      </c>
      <c r="U40" s="557">
        <f>T40*(1+(K37/100))</f>
        <v>0</v>
      </c>
      <c r="V40" s="557">
        <f>U40*(1+(K37/100))</f>
        <v>0</v>
      </c>
      <c r="W40" s="558">
        <f>V40*(1+(K37/100))</f>
        <v>0</v>
      </c>
      <c r="X40" s="24"/>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27" customHeight="1" x14ac:dyDescent="0.35">
      <c r="A41" s="23"/>
      <c r="B41" s="664"/>
      <c r="C41" s="479" t="str">
        <f>+Translations!A93</f>
        <v>Revenues in €</v>
      </c>
      <c r="D41" s="480">
        <f>+D39*D40</f>
        <v>0</v>
      </c>
      <c r="E41" s="480">
        <f t="shared" ref="E41:V41" si="37">+E39*E40</f>
        <v>0</v>
      </c>
      <c r="F41" s="480">
        <f t="shared" si="37"/>
        <v>0</v>
      </c>
      <c r="G41" s="480">
        <f t="shared" si="37"/>
        <v>0</v>
      </c>
      <c r="H41" s="480">
        <f t="shared" si="37"/>
        <v>0</v>
      </c>
      <c r="I41" s="480">
        <f t="shared" si="37"/>
        <v>0</v>
      </c>
      <c r="J41" s="480">
        <f t="shared" si="37"/>
        <v>0</v>
      </c>
      <c r="K41" s="480">
        <f t="shared" si="37"/>
        <v>0</v>
      </c>
      <c r="L41" s="480">
        <f t="shared" si="37"/>
        <v>0</v>
      </c>
      <c r="M41" s="480">
        <f t="shared" si="37"/>
        <v>0</v>
      </c>
      <c r="N41" s="480">
        <f t="shared" si="37"/>
        <v>0</v>
      </c>
      <c r="O41" s="480">
        <f t="shared" si="37"/>
        <v>0</v>
      </c>
      <c r="P41" s="480">
        <f t="shared" si="37"/>
        <v>0</v>
      </c>
      <c r="Q41" s="480">
        <f t="shared" si="37"/>
        <v>0</v>
      </c>
      <c r="R41" s="480">
        <f t="shared" si="37"/>
        <v>0</v>
      </c>
      <c r="S41" s="480">
        <f t="shared" si="37"/>
        <v>0</v>
      </c>
      <c r="T41" s="480">
        <f t="shared" si="37"/>
        <v>0</v>
      </c>
      <c r="U41" s="480">
        <f t="shared" si="37"/>
        <v>0</v>
      </c>
      <c r="V41" s="480">
        <f t="shared" si="37"/>
        <v>0</v>
      </c>
      <c r="W41" s="481">
        <f>+W39*W40</f>
        <v>0</v>
      </c>
      <c r="X41" s="24"/>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x14ac:dyDescent="0.35">
      <c r="A42" s="23"/>
      <c r="B42" s="488"/>
      <c r="C42" s="489"/>
      <c r="D42" s="489"/>
      <c r="E42" s="489"/>
      <c r="F42" s="489"/>
      <c r="G42" s="489"/>
      <c r="H42" s="489"/>
      <c r="I42" s="489"/>
      <c r="J42" s="489"/>
      <c r="K42" s="489"/>
      <c r="L42" s="489"/>
      <c r="M42" s="489"/>
      <c r="N42" s="489"/>
      <c r="O42" s="489"/>
      <c r="P42" s="489"/>
      <c r="Q42" s="665"/>
      <c r="R42" s="665"/>
      <c r="S42" s="665"/>
      <c r="T42" s="665"/>
      <c r="U42" s="665"/>
      <c r="V42" s="665"/>
      <c r="W42" s="666"/>
      <c r="X42" s="24"/>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27" customHeight="1" x14ac:dyDescent="0.35">
      <c r="A43" s="23"/>
      <c r="B43" s="618" t="str">
        <f>+Translations!A125</f>
        <v>Operating subsidies, aids and other sources of operating revenues</v>
      </c>
      <c r="C43" s="619"/>
      <c r="D43" s="619"/>
      <c r="E43" s="619"/>
      <c r="F43" s="619"/>
      <c r="G43" s="619"/>
      <c r="H43" s="619"/>
      <c r="I43" s="619"/>
      <c r="J43" s="619"/>
      <c r="K43" s="619"/>
      <c r="L43" s="619"/>
      <c r="M43" s="619"/>
      <c r="N43" s="619"/>
      <c r="O43" s="619"/>
      <c r="P43" s="619"/>
      <c r="Q43" s="619"/>
      <c r="R43" s="619"/>
      <c r="S43" s="619"/>
      <c r="T43" s="619"/>
      <c r="U43" s="619"/>
      <c r="V43" s="619"/>
      <c r="W43" s="660"/>
      <c r="X43" s="24"/>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27" customHeight="1" x14ac:dyDescent="0.35">
      <c r="A44" s="23"/>
      <c r="B44" s="631" t="str">
        <f>+Translations!A126</f>
        <v>Operating subsidies</v>
      </c>
      <c r="C44" s="463" t="str">
        <f>+Translations!A46</f>
        <v>Year</v>
      </c>
      <c r="D44" s="475">
        <f>+Home!K12</f>
        <v>2017</v>
      </c>
      <c r="E44" s="475">
        <f t="shared" ref="E44" si="38">+D44+1</f>
        <v>2018</v>
      </c>
      <c r="F44" s="475">
        <f t="shared" ref="F44" si="39">+E44+1</f>
        <v>2019</v>
      </c>
      <c r="G44" s="475">
        <f t="shared" ref="G44" si="40">+F44+1</f>
        <v>2020</v>
      </c>
      <c r="H44" s="475">
        <f t="shared" ref="H44" si="41">+G44+1</f>
        <v>2021</v>
      </c>
      <c r="I44" s="475">
        <f t="shared" ref="I44" si="42">+H44+1</f>
        <v>2022</v>
      </c>
      <c r="J44" s="475">
        <f t="shared" ref="J44" si="43">+I44+1</f>
        <v>2023</v>
      </c>
      <c r="K44" s="475">
        <f t="shared" ref="K44" si="44">+J44+1</f>
        <v>2024</v>
      </c>
      <c r="L44" s="475">
        <f t="shared" ref="L44" si="45">+K44+1</f>
        <v>2025</v>
      </c>
      <c r="M44" s="475">
        <f t="shared" ref="M44" si="46">+L44+1</f>
        <v>2026</v>
      </c>
      <c r="N44" s="475">
        <f t="shared" ref="N44" si="47">+M44+1</f>
        <v>2027</v>
      </c>
      <c r="O44" s="475">
        <f t="shared" ref="O44" si="48">+N44+1</f>
        <v>2028</v>
      </c>
      <c r="P44" s="475">
        <f t="shared" ref="P44" si="49">+O44+1</f>
        <v>2029</v>
      </c>
      <c r="Q44" s="475">
        <f t="shared" ref="Q44" si="50">+P44+1</f>
        <v>2030</v>
      </c>
      <c r="R44" s="475">
        <f t="shared" ref="R44" si="51">+Q44+1</f>
        <v>2031</v>
      </c>
      <c r="S44" s="475">
        <f t="shared" ref="S44" si="52">+R44+1</f>
        <v>2032</v>
      </c>
      <c r="T44" s="475">
        <f t="shared" ref="T44" si="53">+S44+1</f>
        <v>2033</v>
      </c>
      <c r="U44" s="475">
        <f t="shared" ref="U44" si="54">+T44+1</f>
        <v>2034</v>
      </c>
      <c r="V44" s="475">
        <f t="shared" ref="V44" si="55">+U44+1</f>
        <v>2035</v>
      </c>
      <c r="W44" s="476">
        <f>+V44+1</f>
        <v>2036</v>
      </c>
      <c r="X44" s="24"/>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27" customHeight="1" thickBot="1" x14ac:dyDescent="0.4">
      <c r="A45" s="23"/>
      <c r="B45" s="661"/>
      <c r="C45" s="490" t="str">
        <f>+Translations!A93</f>
        <v>Revenues in €</v>
      </c>
      <c r="D45" s="491"/>
      <c r="E45" s="491"/>
      <c r="F45" s="491"/>
      <c r="G45" s="491"/>
      <c r="H45" s="491"/>
      <c r="I45" s="491"/>
      <c r="J45" s="491"/>
      <c r="K45" s="491"/>
      <c r="L45" s="491"/>
      <c r="M45" s="491"/>
      <c r="N45" s="491">
        <v>5000</v>
      </c>
      <c r="O45" s="491">
        <v>5000</v>
      </c>
      <c r="P45" s="491">
        <v>5000</v>
      </c>
      <c r="Q45" s="491">
        <v>5000</v>
      </c>
      <c r="R45" s="491">
        <v>5000</v>
      </c>
      <c r="S45" s="491">
        <v>5000</v>
      </c>
      <c r="T45" s="491">
        <v>5000</v>
      </c>
      <c r="U45" s="491">
        <v>5000</v>
      </c>
      <c r="V45" s="491">
        <v>5000</v>
      </c>
      <c r="W45" s="491">
        <v>5000</v>
      </c>
      <c r="X45" s="24"/>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row>
    <row r="46" spans="1:76" ht="12" customHeight="1" thickTop="1" thickBot="1" x14ac:dyDescent="0.4">
      <c r="A46" s="23"/>
      <c r="B46" s="46"/>
      <c r="C46" s="492"/>
      <c r="D46" s="493"/>
      <c r="E46" s="493"/>
      <c r="F46" s="493"/>
      <c r="G46" s="493"/>
      <c r="H46" s="493"/>
      <c r="I46" s="493"/>
      <c r="J46" s="493"/>
      <c r="K46" s="493"/>
      <c r="L46" s="493"/>
      <c r="M46" s="493"/>
      <c r="N46" s="493"/>
      <c r="O46" s="493"/>
      <c r="P46" s="493"/>
      <c r="Q46" s="493"/>
      <c r="R46" s="493"/>
      <c r="S46" s="493"/>
      <c r="T46" s="493"/>
      <c r="U46" s="493"/>
      <c r="V46" s="493"/>
      <c r="W46" s="494"/>
      <c r="X46" s="24"/>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27" customHeight="1" thickTop="1" thickBot="1" x14ac:dyDescent="0.4">
      <c r="A47" s="23"/>
      <c r="B47" s="667" t="str">
        <f>+Translations!A127</f>
        <v>Other sources of revenues</v>
      </c>
      <c r="C47" s="668"/>
      <c r="D47" s="668"/>
      <c r="E47" s="668"/>
      <c r="F47" s="668"/>
      <c r="G47" s="668"/>
      <c r="H47" s="668"/>
      <c r="I47" s="668"/>
      <c r="J47" s="668"/>
      <c r="K47" s="668"/>
      <c r="L47" s="668"/>
      <c r="M47" s="668"/>
      <c r="N47" s="668"/>
      <c r="O47" s="668"/>
      <c r="P47" s="668"/>
      <c r="Q47" s="668"/>
      <c r="R47" s="668"/>
      <c r="S47" s="668"/>
      <c r="T47" s="668"/>
      <c r="U47" s="668"/>
      <c r="V47" s="668"/>
      <c r="W47" s="669"/>
      <c r="X47" s="24"/>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27" customHeight="1" thickTop="1" x14ac:dyDescent="0.35">
      <c r="A48" s="23"/>
      <c r="B48" s="670" t="str">
        <f>+Translations!A128</f>
        <v>Revenues from financial activities</v>
      </c>
      <c r="C48" s="671"/>
      <c r="D48" s="671"/>
      <c r="E48" s="671"/>
      <c r="F48" s="671"/>
      <c r="G48" s="671"/>
      <c r="H48" s="671"/>
      <c r="I48" s="671"/>
      <c r="J48" s="671"/>
      <c r="K48" s="671"/>
      <c r="L48" s="671"/>
      <c r="M48" s="671"/>
      <c r="N48" s="671"/>
      <c r="O48" s="671"/>
      <c r="P48" s="671"/>
      <c r="Q48" s="671"/>
      <c r="R48" s="671"/>
      <c r="S48" s="671"/>
      <c r="T48" s="671"/>
      <c r="U48" s="671"/>
      <c r="V48" s="671"/>
      <c r="W48" s="672"/>
      <c r="X48" s="24"/>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27" customHeight="1" x14ac:dyDescent="0.35">
      <c r="A49" s="23"/>
      <c r="B49" s="631" t="str">
        <f>+Translations!A129</f>
        <v>Financial revenues</v>
      </c>
      <c r="C49" s="463" t="str">
        <f>+Translations!A46</f>
        <v>Year</v>
      </c>
      <c r="D49" s="475">
        <f>+Home!K12</f>
        <v>2017</v>
      </c>
      <c r="E49" s="475">
        <f t="shared" ref="E49" si="56">+D49+1</f>
        <v>2018</v>
      </c>
      <c r="F49" s="475">
        <f t="shared" ref="F49" si="57">+E49+1</f>
        <v>2019</v>
      </c>
      <c r="G49" s="475">
        <f t="shared" ref="G49" si="58">+F49+1</f>
        <v>2020</v>
      </c>
      <c r="H49" s="475">
        <f t="shared" ref="H49" si="59">+G49+1</f>
        <v>2021</v>
      </c>
      <c r="I49" s="475">
        <f t="shared" ref="I49" si="60">+H49+1</f>
        <v>2022</v>
      </c>
      <c r="J49" s="475">
        <f t="shared" ref="J49" si="61">+I49+1</f>
        <v>2023</v>
      </c>
      <c r="K49" s="475">
        <f t="shared" ref="K49" si="62">+J49+1</f>
        <v>2024</v>
      </c>
      <c r="L49" s="475">
        <f t="shared" ref="L49" si="63">+K49+1</f>
        <v>2025</v>
      </c>
      <c r="M49" s="475">
        <f t="shared" ref="M49" si="64">+L49+1</f>
        <v>2026</v>
      </c>
      <c r="N49" s="475">
        <f t="shared" ref="N49" si="65">+M49+1</f>
        <v>2027</v>
      </c>
      <c r="O49" s="475">
        <f t="shared" ref="O49" si="66">+N49+1</f>
        <v>2028</v>
      </c>
      <c r="P49" s="475">
        <f t="shared" ref="P49" si="67">+O49+1</f>
        <v>2029</v>
      </c>
      <c r="Q49" s="475">
        <f t="shared" ref="Q49" si="68">+P49+1</f>
        <v>2030</v>
      </c>
      <c r="R49" s="475">
        <f t="shared" ref="R49" si="69">+Q49+1</f>
        <v>2031</v>
      </c>
      <c r="S49" s="475">
        <f t="shared" ref="S49" si="70">+R49+1</f>
        <v>2032</v>
      </c>
      <c r="T49" s="475">
        <f t="shared" ref="T49" si="71">+S49+1</f>
        <v>2033</v>
      </c>
      <c r="U49" s="475">
        <f t="shared" ref="U49" si="72">+T49+1</f>
        <v>2034</v>
      </c>
      <c r="V49" s="475">
        <f t="shared" ref="V49" si="73">+U49+1</f>
        <v>2035</v>
      </c>
      <c r="W49" s="476">
        <f>+V49+1</f>
        <v>2036</v>
      </c>
      <c r="X49" s="24"/>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27" customHeight="1" x14ac:dyDescent="0.35">
      <c r="A50" s="23"/>
      <c r="B50" s="632"/>
      <c r="C50" s="479" t="str">
        <f>+Translations!A93</f>
        <v>Revenues in €</v>
      </c>
      <c r="D50" s="495"/>
      <c r="E50" s="495"/>
      <c r="F50" s="495"/>
      <c r="G50" s="495"/>
      <c r="H50" s="495"/>
      <c r="I50" s="495"/>
      <c r="J50" s="495"/>
      <c r="K50" s="495"/>
      <c r="L50" s="495"/>
      <c r="M50" s="495"/>
      <c r="N50" s="495">
        <v>100</v>
      </c>
      <c r="O50" s="495">
        <v>100</v>
      </c>
      <c r="P50" s="495">
        <v>100</v>
      </c>
      <c r="Q50" s="495">
        <v>100</v>
      </c>
      <c r="R50" s="495">
        <v>100</v>
      </c>
      <c r="S50" s="495">
        <v>100</v>
      </c>
      <c r="T50" s="495">
        <v>100</v>
      </c>
      <c r="U50" s="495">
        <v>100</v>
      </c>
      <c r="V50" s="495">
        <v>100</v>
      </c>
      <c r="W50" s="495">
        <v>100</v>
      </c>
      <c r="X50" s="24"/>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x14ac:dyDescent="0.35">
      <c r="A51" s="23"/>
      <c r="B51" s="488"/>
      <c r="C51" s="489"/>
      <c r="D51" s="489"/>
      <c r="E51" s="489"/>
      <c r="F51" s="489"/>
      <c r="G51" s="489"/>
      <c r="H51" s="489"/>
      <c r="I51" s="489"/>
      <c r="J51" s="489"/>
      <c r="K51" s="489"/>
      <c r="L51" s="489"/>
      <c r="M51" s="489"/>
      <c r="N51" s="489"/>
      <c r="O51" s="489"/>
      <c r="P51" s="489"/>
      <c r="Q51" s="665"/>
      <c r="R51" s="665"/>
      <c r="S51" s="665"/>
      <c r="T51" s="665"/>
      <c r="U51" s="665"/>
      <c r="V51" s="665"/>
      <c r="W51" s="666"/>
      <c r="X51" s="24"/>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27" customHeight="1" x14ac:dyDescent="0.35">
      <c r="A52" s="23"/>
      <c r="B52" s="618" t="str">
        <f>+Translations!A130</f>
        <v>Other revenues and gains</v>
      </c>
      <c r="C52" s="619"/>
      <c r="D52" s="619"/>
      <c r="E52" s="619"/>
      <c r="F52" s="619"/>
      <c r="G52" s="619"/>
      <c r="H52" s="619"/>
      <c r="I52" s="619"/>
      <c r="J52" s="619"/>
      <c r="K52" s="619"/>
      <c r="L52" s="619"/>
      <c r="M52" s="619"/>
      <c r="N52" s="619"/>
      <c r="O52" s="619"/>
      <c r="P52" s="619"/>
      <c r="Q52" s="619"/>
      <c r="R52" s="619"/>
      <c r="S52" s="619"/>
      <c r="T52" s="619"/>
      <c r="U52" s="619"/>
      <c r="V52" s="619"/>
      <c r="W52" s="660"/>
      <c r="X52" s="24"/>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27" customHeight="1" x14ac:dyDescent="0.35">
      <c r="A53" s="23"/>
      <c r="B53" s="631" t="str">
        <f>+Translations!A131</f>
        <v>Other revenues</v>
      </c>
      <c r="C53" s="463" t="str">
        <f>+Translations!A46</f>
        <v>Year</v>
      </c>
      <c r="D53" s="475">
        <f>+Home!K12</f>
        <v>2017</v>
      </c>
      <c r="E53" s="475">
        <f t="shared" ref="E53" si="74">+D53+1</f>
        <v>2018</v>
      </c>
      <c r="F53" s="475">
        <f t="shared" ref="F53" si="75">+E53+1</f>
        <v>2019</v>
      </c>
      <c r="G53" s="475">
        <f t="shared" ref="G53" si="76">+F53+1</f>
        <v>2020</v>
      </c>
      <c r="H53" s="475">
        <f t="shared" ref="H53" si="77">+G53+1</f>
        <v>2021</v>
      </c>
      <c r="I53" s="475">
        <f t="shared" ref="I53" si="78">+H53+1</f>
        <v>2022</v>
      </c>
      <c r="J53" s="475">
        <f t="shared" ref="J53" si="79">+I53+1</f>
        <v>2023</v>
      </c>
      <c r="K53" s="475">
        <f t="shared" ref="K53" si="80">+J53+1</f>
        <v>2024</v>
      </c>
      <c r="L53" s="475">
        <f t="shared" ref="L53" si="81">+K53+1</f>
        <v>2025</v>
      </c>
      <c r="M53" s="475">
        <f t="shared" ref="M53" si="82">+L53+1</f>
        <v>2026</v>
      </c>
      <c r="N53" s="475">
        <f t="shared" ref="N53" si="83">+M53+1</f>
        <v>2027</v>
      </c>
      <c r="O53" s="475">
        <f t="shared" ref="O53" si="84">+N53+1</f>
        <v>2028</v>
      </c>
      <c r="P53" s="475">
        <f t="shared" ref="P53" si="85">+O53+1</f>
        <v>2029</v>
      </c>
      <c r="Q53" s="475">
        <f t="shared" ref="Q53" si="86">+P53+1</f>
        <v>2030</v>
      </c>
      <c r="R53" s="475">
        <f t="shared" ref="R53" si="87">+Q53+1</f>
        <v>2031</v>
      </c>
      <c r="S53" s="475">
        <f t="shared" ref="S53" si="88">+R53+1</f>
        <v>2032</v>
      </c>
      <c r="T53" s="475">
        <f t="shared" ref="T53" si="89">+S53+1</f>
        <v>2033</v>
      </c>
      <c r="U53" s="475">
        <f t="shared" ref="U53" si="90">+T53+1</f>
        <v>2034</v>
      </c>
      <c r="V53" s="475">
        <f t="shared" ref="V53" si="91">+U53+1</f>
        <v>2035</v>
      </c>
      <c r="W53" s="476">
        <f>+V53+1</f>
        <v>2036</v>
      </c>
      <c r="X53" s="24"/>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27" customHeight="1" thickBot="1" x14ac:dyDescent="0.4">
      <c r="A54" s="23"/>
      <c r="B54" s="661"/>
      <c r="C54" s="496" t="str">
        <f>+Translations!A93</f>
        <v>Revenues in €</v>
      </c>
      <c r="D54" s="497"/>
      <c r="E54" s="497"/>
      <c r="F54" s="497"/>
      <c r="G54" s="497"/>
      <c r="H54" s="497"/>
      <c r="I54" s="497"/>
      <c r="J54" s="497"/>
      <c r="K54" s="497"/>
      <c r="L54" s="497"/>
      <c r="M54" s="497"/>
      <c r="N54" s="497">
        <v>100</v>
      </c>
      <c r="O54" s="497">
        <v>100</v>
      </c>
      <c r="P54" s="497">
        <v>100</v>
      </c>
      <c r="Q54" s="497">
        <v>100</v>
      </c>
      <c r="R54" s="497">
        <v>100</v>
      </c>
      <c r="S54" s="497">
        <v>100</v>
      </c>
      <c r="T54" s="497">
        <v>100</v>
      </c>
      <c r="U54" s="497">
        <v>100</v>
      </c>
      <c r="V54" s="497">
        <v>100</v>
      </c>
      <c r="W54" s="497">
        <v>100</v>
      </c>
      <c r="X54" s="24"/>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69" customHeight="1" thickTop="1" x14ac:dyDescent="0.35">
      <c r="A55" s="23"/>
      <c r="B55" s="23"/>
      <c r="C55" s="23"/>
      <c r="D55" s="31"/>
      <c r="E55" s="31"/>
      <c r="F55" s="23"/>
      <c r="G55" s="23"/>
      <c r="H55" s="23"/>
      <c r="I55" s="23"/>
      <c r="J55" s="23"/>
      <c r="K55" s="23"/>
      <c r="L55" s="23"/>
      <c r="M55" s="23"/>
      <c r="N55" s="23"/>
      <c r="O55" s="23"/>
      <c r="P55" s="23"/>
      <c r="Q55" s="23"/>
      <c r="R55" s="23"/>
      <c r="S55" s="23"/>
      <c r="T55" s="23"/>
      <c r="U55" s="23"/>
      <c r="V55" s="23"/>
      <c r="W55" s="23"/>
      <c r="X55" s="23"/>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idden="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row>
    <row r="57" spans="1:76" hidden="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row>
    <row r="58" spans="1:76" hidden="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row>
    <row r="59" spans="1:76" hidden="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row>
    <row r="60" spans="1:76" hidden="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row>
    <row r="61" spans="1:76" hidden="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row>
    <row r="62" spans="1:76" hidden="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row>
    <row r="63" spans="1:76" hidden="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row>
    <row r="64" spans="1:76" hidden="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row>
    <row r="65" spans="1:76" hidden="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row>
    <row r="66" spans="1:76" hidden="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row>
    <row r="67" spans="1:76" hidden="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row>
    <row r="68" spans="1:76" hidden="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row>
    <row r="69" spans="1:76" hidden="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row>
    <row r="70" spans="1:76" hidden="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row>
    <row r="71" spans="1:76" hidden="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row>
    <row r="72" spans="1:76" hidden="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row>
    <row r="73" spans="1:76" hidden="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row>
    <row r="74" spans="1:76" hidden="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row>
    <row r="75" spans="1:76" hidden="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row>
    <row r="76" spans="1:76" hidden="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row>
    <row r="77" spans="1:76" hidden="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row>
    <row r="78" spans="1:76" hidden="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row>
    <row r="79" spans="1:76" hidden="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row>
    <row r="80" spans="1:76" hidden="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row>
    <row r="81" spans="1:76" hidden="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row>
    <row r="82" spans="1:76" hidden="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row>
    <row r="83" spans="1:76" hidden="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row>
    <row r="84" spans="1:76" hidden="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row>
    <row r="85" spans="1:76" hidden="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row>
    <row r="86" spans="1:76" hidden="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row>
    <row r="87" spans="1:76" hidden="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row>
    <row r="88" spans="1:76" hidden="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row>
    <row r="89" spans="1:76" hidden="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row>
    <row r="90" spans="1:76" hidden="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row>
    <row r="91" spans="1:76" hidden="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row>
    <row r="92" spans="1:76" hidden="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row>
    <row r="93" spans="1:76" hidden="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row>
    <row r="94" spans="1:76" hidden="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row>
    <row r="95" spans="1:76" hidden="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row>
    <row r="96" spans="1:76" hidden="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row>
    <row r="97" spans="1:76" hidden="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row>
    <row r="98" spans="1:76" hidden="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row>
    <row r="99" spans="1:76" hidden="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row>
    <row r="100" spans="1:76" hidden="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row>
    <row r="101" spans="1:76" hidden="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row>
    <row r="102" spans="1:76" hidden="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row>
    <row r="103" spans="1:76" hidden="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row>
    <row r="104" spans="1:76" hidden="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row>
    <row r="105" spans="1:76" hidden="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row>
    <row r="106" spans="1:76" hidden="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row>
    <row r="107" spans="1:76" hidden="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row>
    <row r="108" spans="1:76" hidden="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row>
    <row r="109" spans="1:76" hidden="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row>
    <row r="110" spans="1:76" hidden="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row>
    <row r="111" spans="1:76" hidden="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row>
    <row r="112" spans="1:76" hidden="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row>
    <row r="113" spans="1:76" hidden="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row>
    <row r="114" spans="1:76" hidden="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row>
    <row r="115" spans="1:76" hidden="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row>
    <row r="116" spans="1:76" hidden="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row>
    <row r="117" spans="1:76" hidden="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row>
    <row r="118" spans="1:76" hidden="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row>
    <row r="119" spans="1:76" hidden="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row>
    <row r="120" spans="1:76" hidden="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row>
    <row r="121" spans="1:76" hidden="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row>
    <row r="122" spans="1:76" hidden="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row>
    <row r="123" spans="1:76" hidden="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row>
    <row r="124" spans="1:76" hidden="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row>
    <row r="125" spans="1:76" hidden="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row>
    <row r="126" spans="1:76" hidden="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row>
    <row r="127" spans="1:76" hidden="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row>
    <row r="128" spans="1:76" hidden="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row>
    <row r="129" spans="1:76" hidden="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row>
    <row r="130" spans="1:76" hidden="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row>
    <row r="131" spans="1:76" hidden="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row>
    <row r="132" spans="1:76" hidden="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row>
    <row r="133" spans="1:76" hidden="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row>
    <row r="134" spans="1:76" hidden="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row>
    <row r="135" spans="1:76" hidden="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row>
    <row r="136" spans="1:76" hidden="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row>
    <row r="137" spans="1:76" hidden="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row>
    <row r="138" spans="1:76" hidden="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row>
    <row r="139" spans="1:76" hidden="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row>
    <row r="140" spans="1:76" hidden="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row>
    <row r="141" spans="1:76" hidden="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row>
    <row r="142" spans="1:76" hidden="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row>
    <row r="143" spans="1:76" hidden="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row>
    <row r="144" spans="1:76" hidden="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row>
    <row r="145" spans="1:76" hidden="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row>
    <row r="146" spans="1:76" hidden="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row>
    <row r="147" spans="1:76" hidden="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row>
    <row r="148" spans="1:76" hidden="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row>
    <row r="149" spans="1:76" hidden="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row>
    <row r="150" spans="1:76" hidden="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row>
    <row r="151" spans="1:76" hidden="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row>
    <row r="152" spans="1:76" hidden="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row>
    <row r="153" spans="1:76" hidden="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row>
    <row r="154" spans="1:76" hidden="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row>
    <row r="155" spans="1:76" hidden="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row>
    <row r="156" spans="1:76" hidden="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row>
    <row r="157" spans="1:76" hidden="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row>
    <row r="158" spans="1:76" ht="15" hidden="1"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row>
    <row r="159" spans="1:76" ht="15" hidden="1"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row>
    <row r="160" spans="1:76" ht="15" hidden="1"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row>
    <row r="161" spans="1:76" ht="15" hidden="1" customHeight="1" x14ac:dyDescent="0.35">
      <c r="A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row>
    <row r="162" spans="1:76" ht="15" hidden="1" customHeight="1" x14ac:dyDescent="0.35">
      <c r="A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row>
    <row r="163" spans="1:76" ht="15" hidden="1" customHeight="1" x14ac:dyDescent="0.35">
      <c r="A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row>
    <row r="164" spans="1:76" ht="15" hidden="1"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row>
    <row r="165" spans="1:76" ht="15" hidden="1"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row>
    <row r="166" spans="1:76" ht="15" hidden="1"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row>
    <row r="167" spans="1:76" ht="15" hidden="1"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row>
    <row r="168" spans="1:76" ht="15" hidden="1"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row>
    <row r="169" spans="1:76" ht="15" hidden="1"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row>
    <row r="170" spans="1:76" ht="15" hidden="1"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row>
    <row r="171" spans="1:76" ht="15" hidden="1"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row>
    <row r="172" spans="1:76" ht="15" hidden="1"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row>
    <row r="173" spans="1:76" ht="15" hidden="1"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row>
    <row r="174" spans="1:76" ht="15" hidden="1"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row>
    <row r="175" spans="1:76" ht="15" hidden="1"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row>
    <row r="176" spans="1:76" ht="15" hidden="1"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row>
    <row r="177" spans="1:76" ht="15" hidden="1"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row>
    <row r="178" spans="1:76" ht="15" hidden="1"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row>
    <row r="179" spans="1:76" ht="15" hidden="1"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row>
    <row r="180" spans="1:76" ht="15" hidden="1"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row>
    <row r="181" spans="1:76" ht="15" hidden="1"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row>
    <row r="182" spans="1:76" ht="15" hidden="1"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row>
    <row r="183" spans="1:76" ht="15" hidden="1"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row>
    <row r="184" spans="1:76" ht="15" hidden="1"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row>
    <row r="185" spans="1:76" ht="15" hidden="1"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row>
    <row r="186" spans="1:76" ht="15" hidden="1"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row>
    <row r="187" spans="1:76" ht="15" hidden="1"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row>
    <row r="188" spans="1:76" ht="15" hidden="1"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row>
    <row r="189" spans="1:76" ht="15" hidden="1"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row>
    <row r="190" spans="1:76" ht="15" hidden="1"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row>
    <row r="191" spans="1:76" ht="15" hidden="1"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row>
    <row r="192" spans="1:76" ht="15" hidden="1"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row>
    <row r="193" spans="1:76" ht="15" hidden="1"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row>
    <row r="194" spans="1:76" ht="15" hidden="1"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row>
    <row r="195" spans="1:76" ht="15" hidden="1"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row>
    <row r="196" spans="1:76" ht="15" hidden="1"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row>
    <row r="197" spans="1:76" ht="15" hidden="1"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row>
    <row r="198" spans="1:76" ht="15" hidden="1"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row>
    <row r="199" spans="1:76" ht="15" hidden="1"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row>
    <row r="200" spans="1:76" ht="15" hidden="1"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row>
    <row r="201" spans="1:76" ht="15" hidden="1"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row>
    <row r="202" spans="1:76" ht="15" hidden="1"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row>
    <row r="203" spans="1:76" ht="15" hidden="1"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row>
    <row r="204" spans="1:76" ht="15" hidden="1"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row>
    <row r="205" spans="1:76" ht="15" hidden="1"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row>
    <row r="206" spans="1:76" ht="15" hidden="1"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row>
    <row r="207" spans="1:76" ht="15" hidden="1"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row>
    <row r="208" spans="1:76" ht="15" hidden="1"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row>
    <row r="209" spans="1:76" ht="15" hidden="1"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row>
    <row r="210" spans="1:76" ht="15" hidden="1"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row>
    <row r="211" spans="1:76" ht="15" hidden="1"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row>
    <row r="212" spans="1:76" ht="15" hidden="1"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row>
    <row r="213" spans="1:76" ht="15" hidden="1"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row>
    <row r="214" spans="1:76" ht="15" hidden="1"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row>
    <row r="215" spans="1:76" ht="15" hidden="1"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row>
    <row r="216" spans="1:76" ht="15" hidden="1"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row>
    <row r="217" spans="1:76" ht="15" hidden="1"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row>
    <row r="218" spans="1:76" ht="15" hidden="1"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row>
    <row r="219" spans="1:76" ht="15" hidden="1"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row>
    <row r="220" spans="1:76" ht="15" hidden="1"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row>
    <row r="221" spans="1:76" ht="15" hidden="1"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row>
    <row r="222" spans="1:76" ht="15" hidden="1"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row>
    <row r="223" spans="1:76" ht="15" hidden="1"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row>
    <row r="224" spans="1:76" ht="15" hidden="1"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row>
    <row r="225" spans="1:76" ht="15" hidden="1"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row>
    <row r="226" spans="1:76" ht="15" hidden="1"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row>
    <row r="227" spans="1:76" ht="15" hidden="1"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row>
    <row r="228" spans="1:76" ht="15" hidden="1"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row>
    <row r="229" spans="1:76" ht="15" hidden="1"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row>
    <row r="230" spans="1:76" ht="15" hidden="1"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row>
    <row r="231" spans="1:76" ht="15" hidden="1"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row>
    <row r="232" spans="1:76" ht="15" hidden="1"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row>
    <row r="233" spans="1:76" ht="15" hidden="1"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row>
    <row r="234" spans="1:76" ht="15" hidden="1"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row>
    <row r="235" spans="1:76" ht="15" hidden="1"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row>
    <row r="236" spans="1:76" ht="15" hidden="1"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row>
    <row r="237" spans="1:76" ht="15" hidden="1"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row>
    <row r="238" spans="1:76" ht="15" hidden="1"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row>
    <row r="239" spans="1:76" ht="15" hidden="1"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row>
    <row r="240" spans="1:76" ht="15" hidden="1"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row>
    <row r="241" spans="1:76" ht="15" hidden="1"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row>
    <row r="242" spans="1:76" ht="15" hidden="1"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row>
    <row r="243" spans="1:76" ht="15" hidden="1"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row>
    <row r="244" spans="1:76" ht="15" hidden="1"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row>
    <row r="245" spans="1:76" ht="15" hidden="1"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row>
    <row r="246" spans="1:76" ht="15" hidden="1"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row>
    <row r="247" spans="1:76" ht="15" hidden="1"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row>
    <row r="248" spans="1:76" ht="15" hidden="1"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row>
    <row r="249" spans="1:76" ht="15" hidden="1"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row>
    <row r="250" spans="1:76" ht="15" hidden="1"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row>
    <row r="251" spans="1:76" ht="15" hidden="1"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row>
    <row r="252" spans="1:76" ht="15" hidden="1"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row>
    <row r="253" spans="1:76" ht="15" hidden="1"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row>
    <row r="254" spans="1:76" ht="15" hidden="1"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row>
    <row r="255" spans="1:76" ht="15" hidden="1"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row>
    <row r="256" spans="1:76" ht="15" hidden="1"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row>
    <row r="257" spans="1:76" ht="15" hidden="1"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row>
    <row r="258" spans="1:76" ht="15" hidden="1"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row>
    <row r="259" spans="1:76" ht="15" hidden="1"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row>
    <row r="260" spans="1:76" ht="15" hidden="1"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row>
    <row r="261" spans="1:76" ht="15" hidden="1"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row>
    <row r="262" spans="1:76" ht="15" hidden="1"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row>
    <row r="263" spans="1:76" ht="15" hidden="1"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row>
    <row r="264" spans="1:76" ht="15" hidden="1"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row>
    <row r="265" spans="1:76" ht="15" hidden="1"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row>
    <row r="266" spans="1:76" ht="15" hidden="1"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row>
    <row r="267" spans="1:76" ht="15" hidden="1"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row>
    <row r="268" spans="1:76" ht="15" hidden="1"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row>
    <row r="269" spans="1:76" ht="15" hidden="1"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row>
    <row r="270" spans="1:76" ht="15" hidden="1"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row>
    <row r="271" spans="1:76" ht="15" hidden="1"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row>
    <row r="272" spans="1:76" ht="15" hidden="1"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row>
    <row r="273" spans="1:76" ht="15" hidden="1"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row>
    <row r="274" spans="1:76" ht="15" hidden="1"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row>
    <row r="275" spans="1:76" ht="15" hidden="1"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row>
    <row r="276" spans="1:76" ht="15" hidden="1"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row>
    <row r="277" spans="1:76" ht="15" hidden="1"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row>
    <row r="278" spans="1:76" ht="15" hidden="1"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row>
    <row r="279" spans="1:76" ht="15" hidden="1"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row>
    <row r="280" spans="1:76" ht="15" hidden="1"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row>
    <row r="281" spans="1:76" ht="15" hidden="1"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row>
    <row r="282" spans="1:76" ht="15" hidden="1"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row>
    <row r="283" spans="1:76" ht="15" hidden="1"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row>
    <row r="284" spans="1:76" ht="15" hidden="1"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row>
    <row r="285" spans="1:76" ht="15" hidden="1"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row>
    <row r="286" spans="1:76" ht="15" hidden="1"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row>
    <row r="287" spans="1:76" ht="15" hidden="1"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row>
    <row r="288" spans="1:76" ht="15" hidden="1"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row>
    <row r="289" spans="1:76" ht="15" hidden="1"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row>
    <row r="290" spans="1:76" ht="15" hidden="1"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row>
    <row r="291" spans="1:76" ht="15" hidden="1"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row>
    <row r="292" spans="1:76" ht="15" hidden="1"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row>
    <row r="293" spans="1:76" ht="15" hidden="1"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row>
    <row r="294" spans="1:76" ht="15" hidden="1"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row>
    <row r="295" spans="1:76" ht="15" hidden="1"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row>
    <row r="296" spans="1:76" ht="15" hidden="1"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row>
    <row r="297" spans="1:76" ht="15" hidden="1"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row>
    <row r="298" spans="1:76" ht="15" hidden="1"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row>
    <row r="299" spans="1:76" ht="15" hidden="1"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row>
    <row r="300" spans="1:76" ht="15" hidden="1"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row>
    <row r="301" spans="1:76" ht="15" hidden="1"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row>
    <row r="302" spans="1:76" ht="15" hidden="1"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row>
    <row r="303" spans="1:76" ht="15" hidden="1"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row>
    <row r="304" spans="1:76" ht="15" hidden="1"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row>
    <row r="305" spans="1:76" ht="15" hidden="1"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row>
    <row r="306" spans="1:76" ht="15" hidden="1"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row>
    <row r="307" spans="1:76" ht="15" hidden="1"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row>
    <row r="308" spans="1:76" ht="15" hidden="1"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row>
    <row r="309" spans="1:76" ht="15" hidden="1"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row>
    <row r="310" spans="1:76" ht="15" hidden="1"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row>
    <row r="311" spans="1:76" ht="15" hidden="1"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row>
    <row r="312" spans="1:76" ht="15" hidden="1"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row>
    <row r="313" spans="1:76" ht="15" hidden="1"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row>
    <row r="314" spans="1:76" ht="15" hidden="1"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row>
    <row r="315" spans="1:76" ht="15" hidden="1"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row>
    <row r="316" spans="1:76" ht="15" hidden="1"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row>
    <row r="317" spans="1:76" ht="15" hidden="1"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row>
    <row r="318" spans="1:76" ht="15" hidden="1"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row>
    <row r="319" spans="1:76" ht="15" hidden="1"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row>
    <row r="320" spans="1:76" ht="15" hidden="1"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row>
    <row r="321" spans="1:76" ht="15" hidden="1"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row>
    <row r="322" spans="1:76" ht="15" hidden="1"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row>
    <row r="323" spans="1:76" ht="15" hidden="1"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row>
    <row r="324" spans="1:76" ht="15" hidden="1"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row>
    <row r="325" spans="1:76" ht="15" hidden="1"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row>
    <row r="326" spans="1:76" ht="15" hidden="1"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row>
    <row r="327" spans="1:76" ht="15" hidden="1"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row>
    <row r="328" spans="1:76" ht="15" hidden="1"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row>
    <row r="329" spans="1:76" ht="15" hidden="1"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row>
    <row r="330" spans="1:76" ht="15" hidden="1"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row>
    <row r="331" spans="1:76" ht="15" hidden="1"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row>
    <row r="332" spans="1:76" ht="15" hidden="1"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row>
    <row r="333" spans="1:76" ht="15" hidden="1"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row>
    <row r="334" spans="1:76" ht="15" hidden="1"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row>
    <row r="335" spans="1:76" ht="15" hidden="1"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row>
    <row r="336" spans="1:76" ht="15" hidden="1"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row>
    <row r="337" spans="1:76" ht="15" hidden="1"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row>
    <row r="338" spans="1:76" ht="15" hidden="1"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row>
    <row r="339" spans="1:76" ht="15" hidden="1"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row>
    <row r="340" spans="1:76" ht="15" hidden="1"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row>
    <row r="341" spans="1:76" ht="15" hidden="1"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row>
    <row r="342" spans="1:76" ht="15" hidden="1"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row>
    <row r="343" spans="1:76" ht="15" hidden="1"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row>
    <row r="344" spans="1:76" ht="15" hidden="1"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row>
    <row r="345" spans="1:76" ht="15" hidden="1"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row>
    <row r="346" spans="1:76" ht="15" hidden="1"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row>
    <row r="347" spans="1:76" ht="15" hidden="1"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row>
    <row r="348" spans="1:76" ht="15" hidden="1"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row>
    <row r="349" spans="1:76" ht="15" hidden="1"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row>
    <row r="350" spans="1:76" ht="15" hidden="1"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row>
    <row r="351" spans="1:76" ht="15" hidden="1"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row>
    <row r="352" spans="1:76" ht="15" hidden="1"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row>
    <row r="353" spans="1:76" ht="15" hidden="1"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row>
    <row r="354" spans="1:76" ht="15" hidden="1"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row>
    <row r="355" spans="1:76" ht="15" hidden="1"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row>
    <row r="356" spans="1:76" ht="15" hidden="1"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row>
    <row r="357" spans="1:76" ht="15" hidden="1"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row>
    <row r="358" spans="1:76" ht="15" hidden="1"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row>
    <row r="359" spans="1:76" ht="15" hidden="1"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row>
    <row r="360" spans="1:76" ht="15" hidden="1"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row>
    <row r="361" spans="1:76" ht="15" hidden="1"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row>
    <row r="362" spans="1:76" ht="15" hidden="1"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row>
    <row r="363" spans="1:76" ht="15" hidden="1"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row>
    <row r="364" spans="1:76" ht="15" hidden="1"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row>
    <row r="365" spans="1:76" ht="15" hidden="1"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row>
    <row r="366" spans="1:76" ht="15" hidden="1"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row>
    <row r="367" spans="1:76" ht="15" hidden="1"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row>
    <row r="368" spans="1:76" ht="15" hidden="1"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row>
    <row r="369" spans="1:76" ht="15" hidden="1"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row>
    <row r="370" spans="1:76" ht="15" hidden="1"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row>
    <row r="371" spans="1:76" ht="15" hidden="1"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row>
    <row r="372" spans="1:76" ht="15" hidden="1"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row>
    <row r="373" spans="1:76" ht="15" hidden="1"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row>
    <row r="374" spans="1:76" ht="15" hidden="1"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row>
    <row r="375" spans="1:76" ht="15" hidden="1"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row>
    <row r="376" spans="1:76" ht="15" hidden="1"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row>
    <row r="377" spans="1:76" ht="15" hidden="1"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row>
    <row r="378" spans="1:76" ht="15" hidden="1"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row>
    <row r="379" spans="1:76" ht="15" hidden="1"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row>
    <row r="380" spans="1:76" ht="15" hidden="1"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row>
    <row r="381" spans="1:76" ht="15" hidden="1"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row>
    <row r="382" spans="1:76" ht="15" hidden="1"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row>
    <row r="383" spans="1:76" ht="15" hidden="1"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row>
    <row r="384" spans="1:76" ht="15" hidden="1"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row>
    <row r="385" spans="1:76" ht="15" hidden="1"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row>
    <row r="386" spans="1:76" ht="15" hidden="1"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row>
    <row r="387" spans="1:76" ht="15" hidden="1"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row>
    <row r="388" spans="1:76" ht="15" hidden="1"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row>
    <row r="389" spans="1:76" ht="15" hidden="1"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row>
    <row r="390" spans="1:76" ht="15" hidden="1"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row>
    <row r="391" spans="1:76" ht="15" hidden="1"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row>
    <row r="392" spans="1:76" ht="15" hidden="1"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row>
    <row r="393" spans="1:76" ht="15" hidden="1"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row>
    <row r="394" spans="1:76" ht="15" hidden="1"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row>
    <row r="395" spans="1:76" ht="15" hidden="1"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row>
    <row r="396" spans="1:76" ht="15" hidden="1"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row>
    <row r="397" spans="1:76" ht="15" hidden="1"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row>
    <row r="398" spans="1:76" ht="15" hidden="1"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row>
    <row r="399" spans="1:76" ht="15" hidden="1"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row>
    <row r="400" spans="1:76" ht="15" hidden="1"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row>
    <row r="401" spans="1:76" ht="15" hidden="1"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row>
    <row r="402" spans="1:76" ht="15" hidden="1"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row>
    <row r="403" spans="1:76" ht="15" hidden="1"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row>
    <row r="404" spans="1:76" ht="15" hidden="1"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row>
    <row r="405" spans="1:76" ht="15" hidden="1"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row>
    <row r="406" spans="1:76" ht="15" hidden="1"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row>
    <row r="407" spans="1:76" ht="15" hidden="1"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row>
    <row r="408" spans="1:76" ht="15" hidden="1"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row>
    <row r="409" spans="1:76" ht="15" hidden="1"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row>
    <row r="410" spans="1:76" ht="15" hidden="1"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row>
    <row r="411" spans="1:76" ht="15" hidden="1"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row>
    <row r="412" spans="1:76" ht="15" hidden="1"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row>
    <row r="413" spans="1:76" ht="15" hidden="1"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row>
    <row r="414" spans="1:76" ht="15" hidden="1"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row>
    <row r="415" spans="1:76" ht="15" hidden="1"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row>
    <row r="416" spans="1:76" ht="15" hidden="1"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row>
    <row r="417" spans="1:76" ht="15" hidden="1"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row>
    <row r="418" spans="1:76" ht="15" hidden="1"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row>
    <row r="419" spans="1:76" ht="15" hidden="1"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row>
    <row r="420" spans="1:76" ht="15" hidden="1"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row>
    <row r="421" spans="1:76" ht="15" hidden="1"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row>
    <row r="422" spans="1:76" ht="15" hidden="1"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row>
    <row r="423" spans="1:76" ht="15" hidden="1"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row>
    <row r="424" spans="1:76" ht="15" hidden="1"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row>
    <row r="425" spans="1:76" ht="15" hidden="1"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row>
    <row r="426" spans="1:76" ht="15" hidden="1"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row>
    <row r="427" spans="1:76" ht="15" hidden="1"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row>
    <row r="428" spans="1:76" ht="15" hidden="1"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row>
    <row r="429" spans="1:76" ht="15" hidden="1"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row>
    <row r="430" spans="1:76" ht="15" hidden="1"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row>
    <row r="431" spans="1:76" ht="15" hidden="1"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row>
    <row r="432" spans="1:76" ht="15" hidden="1"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row>
    <row r="433" spans="1:76" ht="15" hidden="1"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row>
    <row r="434" spans="1:76" ht="15" hidden="1"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row>
    <row r="435" spans="1:76" ht="15" hidden="1"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row>
    <row r="436" spans="1:76" ht="15" hidden="1"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row>
    <row r="437" spans="1:76" ht="15" hidden="1"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row>
    <row r="438" spans="1:76" ht="15" hidden="1"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row>
    <row r="439" spans="1:76" ht="15" hidden="1"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row>
    <row r="440" spans="1:76" ht="15" hidden="1"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row>
    <row r="441" spans="1:76" ht="15" hidden="1"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row>
    <row r="442" spans="1:76" ht="15" hidden="1"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row>
    <row r="443" spans="1:76" ht="15" hidden="1"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row>
    <row r="444" spans="1:76" ht="15" hidden="1"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row>
    <row r="445" spans="1:76" ht="15" hidden="1"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row>
    <row r="446" spans="1:76" ht="15" hidden="1"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row>
    <row r="447" spans="1:76" ht="15" hidden="1"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row>
    <row r="448" spans="1:76" ht="15" hidden="1"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row>
    <row r="449" spans="1:76" ht="15" hidden="1"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row>
    <row r="450" spans="1:76" ht="15" hidden="1"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row>
    <row r="451" spans="1:76" ht="15" hidden="1"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row>
    <row r="452" spans="1:76" ht="15" hidden="1"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row>
    <row r="453" spans="1:76" ht="15" hidden="1"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row>
    <row r="454" spans="1:76" ht="15" hidden="1"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row>
    <row r="455" spans="1:76" ht="15" hidden="1"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row>
    <row r="456" spans="1:76" ht="15" hidden="1"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row>
    <row r="457" spans="1:76" ht="15" hidden="1"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row>
    <row r="458" spans="1:76" ht="15" hidden="1"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row>
    <row r="459" spans="1:76" ht="15" hidden="1"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row>
    <row r="460" spans="1:76" ht="15" hidden="1"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row>
    <row r="461" spans="1:76" ht="15" hidden="1"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row>
    <row r="462" spans="1:76" ht="15" hidden="1"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row>
    <row r="463" spans="1:76" ht="15" hidden="1"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row>
    <row r="464" spans="1:76" ht="15" hidden="1"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row>
    <row r="465" spans="1:76" ht="15" hidden="1"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row>
    <row r="466" spans="1:76" ht="15" hidden="1"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row>
    <row r="467" spans="1:76" ht="15" hidden="1"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row>
    <row r="468" spans="1:76" ht="15" hidden="1"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row>
    <row r="469" spans="1:76" ht="15" hidden="1"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row>
    <row r="470" spans="1:76" ht="15" hidden="1"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row>
    <row r="471" spans="1:76" ht="15" hidden="1"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row>
    <row r="472" spans="1:76" ht="15" hidden="1"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row>
    <row r="473" spans="1:76" ht="15" hidden="1"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row>
    <row r="474" spans="1:76" ht="15" hidden="1"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row>
    <row r="475" spans="1:76" ht="15" hidden="1"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row>
    <row r="476" spans="1:76" ht="15" hidden="1"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row>
    <row r="477" spans="1:76" ht="15" hidden="1"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row>
    <row r="478" spans="1:76" ht="15" hidden="1"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row>
    <row r="479" spans="1:76" ht="15" hidden="1"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row>
    <row r="480" spans="1:76" ht="15" hidden="1"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row>
    <row r="481" spans="1:76" ht="15" hidden="1"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row>
    <row r="482" spans="1:76" ht="15" hidden="1"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row>
    <row r="483" spans="1:76" ht="15" hidden="1"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row>
    <row r="484" spans="1:76" ht="15" hidden="1"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row>
    <row r="485" spans="1:76" ht="15" hidden="1"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row>
    <row r="486" spans="1:76" ht="15" hidden="1"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row>
    <row r="487" spans="1:76" ht="15" hidden="1"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row>
    <row r="488" spans="1:76" ht="15" hidden="1"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row>
    <row r="489" spans="1:76" ht="15" hidden="1"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row>
    <row r="490" spans="1:76" ht="15" hidden="1"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row>
    <row r="491" spans="1:76" ht="15" hidden="1"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row>
    <row r="492" spans="1:76" ht="15" hidden="1"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row>
    <row r="493" spans="1:76" ht="15" hidden="1"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row>
    <row r="494" spans="1:76" ht="15" hidden="1"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row>
    <row r="495" spans="1:76" ht="15" hidden="1"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row>
    <row r="496" spans="1:76" ht="15" hidden="1"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row>
    <row r="497" spans="1:76" ht="15" hidden="1"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row>
    <row r="498" spans="1:76" ht="15" hidden="1"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row>
    <row r="499" spans="1:76" ht="15" hidden="1"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row>
    <row r="500" spans="1:76" ht="15" hidden="1"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row>
    <row r="501" spans="1:76" ht="15" hidden="1"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row>
    <row r="502" spans="1:76" ht="15" hidden="1"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row>
    <row r="503" spans="1:76" ht="15" hidden="1"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row>
    <row r="504" spans="1:76" ht="15" hidden="1"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row>
    <row r="505" spans="1:76" ht="15" hidden="1"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row>
    <row r="506" spans="1:76" ht="15" hidden="1"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row>
    <row r="507" spans="1:76" ht="15" hidden="1"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row>
    <row r="508" spans="1:76" ht="15" hidden="1"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row>
    <row r="509" spans="1:76" ht="15" hidden="1"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row>
    <row r="510" spans="1:76" ht="15" hidden="1"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row>
    <row r="511" spans="1:76" ht="15" hidden="1"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row>
    <row r="512" spans="1:76" ht="15" hidden="1"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row>
    <row r="513" spans="1:76" ht="15" hidden="1"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row>
    <row r="514" spans="1:76" ht="15" hidden="1"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row>
    <row r="515" spans="1:76" ht="15" hidden="1"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row>
    <row r="516" spans="1:76" ht="15" hidden="1"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row>
    <row r="517" spans="1:76" ht="15" hidden="1"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row>
    <row r="518" spans="1:76" ht="15" hidden="1"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row>
    <row r="519" spans="1:76" ht="15" hidden="1"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row>
    <row r="520" spans="1:76" ht="15" hidden="1"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row>
    <row r="521" spans="1:76" ht="15" hidden="1"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row>
    <row r="522" spans="1:76" ht="15" hidden="1"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row>
    <row r="523" spans="1:76" ht="15" hidden="1"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row>
    <row r="524" spans="1:76" ht="15" hidden="1"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row>
    <row r="525" spans="1:76" hidden="1" x14ac:dyDescent="0.35"/>
    <row r="526" spans="1:76" hidden="1" x14ac:dyDescent="0.35"/>
  </sheetData>
  <sheetProtection password="CAA3" sheet="1" objects="1" scenarios="1"/>
  <mergeCells count="84">
    <mergeCell ref="F22:G22"/>
    <mergeCell ref="I22:J22"/>
    <mergeCell ref="K22:L22"/>
    <mergeCell ref="F23:G23"/>
    <mergeCell ref="I23:J23"/>
    <mergeCell ref="K23:L23"/>
    <mergeCell ref="K20:L20"/>
    <mergeCell ref="K21:L21"/>
    <mergeCell ref="I19:J19"/>
    <mergeCell ref="I30:J30"/>
    <mergeCell ref="I31:J31"/>
    <mergeCell ref="K19:L19"/>
    <mergeCell ref="K27:L27"/>
    <mergeCell ref="K28:L28"/>
    <mergeCell ref="K29:L29"/>
    <mergeCell ref="K30:L30"/>
    <mergeCell ref="K31:L31"/>
    <mergeCell ref="C24:D24"/>
    <mergeCell ref="F24:H24"/>
    <mergeCell ref="L33:N33"/>
    <mergeCell ref="B26:W26"/>
    <mergeCell ref="Q33:W33"/>
    <mergeCell ref="E29:F29"/>
    <mergeCell ref="E30:F30"/>
    <mergeCell ref="E31:F31"/>
    <mergeCell ref="E32:F32"/>
    <mergeCell ref="I27:J27"/>
    <mergeCell ref="I28:J28"/>
    <mergeCell ref="I29:J29"/>
    <mergeCell ref="C28:D28"/>
    <mergeCell ref="G28:H28"/>
    <mergeCell ref="Q24:W24"/>
    <mergeCell ref="L24:N24"/>
    <mergeCell ref="B17:W17"/>
    <mergeCell ref="F18:G18"/>
    <mergeCell ref="K18:L18"/>
    <mergeCell ref="B4:W4"/>
    <mergeCell ref="B6:W6"/>
    <mergeCell ref="B9:B12"/>
    <mergeCell ref="B13:W13"/>
    <mergeCell ref="B5:W5"/>
    <mergeCell ref="G8:I8"/>
    <mergeCell ref="G7:I7"/>
    <mergeCell ref="D15:H15"/>
    <mergeCell ref="B15:C15"/>
    <mergeCell ref="B14:W14"/>
    <mergeCell ref="Q15:W15"/>
    <mergeCell ref="Q16:W16"/>
    <mergeCell ref="F19:G19"/>
    <mergeCell ref="F20:G20"/>
    <mergeCell ref="F21:G21"/>
    <mergeCell ref="I18:J18"/>
    <mergeCell ref="I20:J20"/>
    <mergeCell ref="I21:J21"/>
    <mergeCell ref="B52:W52"/>
    <mergeCell ref="B53:B54"/>
    <mergeCell ref="B38:B41"/>
    <mergeCell ref="Q42:W42"/>
    <mergeCell ref="B43:W43"/>
    <mergeCell ref="B47:W47"/>
    <mergeCell ref="B48:W48"/>
    <mergeCell ref="Q51:W51"/>
    <mergeCell ref="B49:B50"/>
    <mergeCell ref="B44:B45"/>
    <mergeCell ref="G37:I37"/>
    <mergeCell ref="G36:I36"/>
    <mergeCell ref="Q34:W34"/>
    <mergeCell ref="B35:W35"/>
    <mergeCell ref="C32:D32"/>
    <mergeCell ref="F33:H33"/>
    <mergeCell ref="C33:D33"/>
    <mergeCell ref="I32:J32"/>
    <mergeCell ref="K32:L32"/>
    <mergeCell ref="G29:H29"/>
    <mergeCell ref="G30:H30"/>
    <mergeCell ref="G31:H31"/>
    <mergeCell ref="G32:H32"/>
    <mergeCell ref="C27:D27"/>
    <mergeCell ref="E28:F28"/>
    <mergeCell ref="C29:D29"/>
    <mergeCell ref="C30:D30"/>
    <mergeCell ref="C31:D31"/>
    <mergeCell ref="E27:F27"/>
    <mergeCell ref="G27:H27"/>
  </mergeCells>
  <dataValidations count="5">
    <dataValidation type="decimal" allowBlank="1" showInputMessage="1" showErrorMessage="1" errorTitle="Invalid input!" error="Enter numeric value!" sqref="C7:C8 K7:K8 C19:G23 I19:J23 M19:M23 C36:C37 K36:K37 M28:M32 G28:H32 I28:J28 D10:M11 D39:M40 D45:M45 D50:M50 D54:M54" xr:uid="{00000000-0002-0000-0300-000000000000}">
      <formula1>-999999999</formula1>
      <formula2>999999999</formula2>
    </dataValidation>
    <dataValidation type="decimal" operator="greaterThan" allowBlank="1" showInputMessage="1" showErrorMessage="1" errorTitle="Invalid input!" error="Enter numeric value greater then upper limit of Class 1!" sqref="E29:F29" xr:uid="{00000000-0002-0000-0300-000001000000}">
      <formula1>C29</formula1>
    </dataValidation>
    <dataValidation type="decimal" operator="greaterThan" allowBlank="1" showInputMessage="1" showErrorMessage="1" errorTitle="Invalid input!" error="Enter numeric value greater then upper limit of Class 2!" sqref="E30:F30" xr:uid="{00000000-0002-0000-0300-000002000000}">
      <formula1>C30</formula1>
    </dataValidation>
    <dataValidation type="decimal" operator="greaterThan" allowBlank="1" showInputMessage="1" showErrorMessage="1" errorTitle="Invalid input!" error="Enter numeric value greater then upper limit of Class 3!" sqref="E31:F31" xr:uid="{00000000-0002-0000-0300-000003000000}">
      <formula1>C31</formula1>
    </dataValidation>
    <dataValidation type="decimal" operator="greaterThan" allowBlank="1" showInputMessage="1" showErrorMessage="1" errorTitle="Invalid input!" error="Enter numeric value greater then 0!" sqref="E28:F28" xr:uid="{00000000-0002-0000-0300-000004000000}">
      <formula1>C28</formula1>
    </dataValidation>
  </dataValidations>
  <printOptions horizontalCentered="1"/>
  <pageMargins left="0.39370078740157483" right="0.39370078740157483" top="0.39370078740157483" bottom="0.39370078740157483" header="0.31496062992125984" footer="0.31496062992125984"/>
  <pageSetup paperSize="9" scale="5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Support!$A$12:$A$13</xm:f>
          </x14:formula1>
          <xm:sqref>J36:J37 J7:J8</xm:sqref>
        </x14:dataValidation>
        <x14:dataValidation type="list" allowBlank="1" showInputMessage="1" showErrorMessage="1" xr:uid="{00000000-0002-0000-0300-000006000000}">
          <x14:formula1>
            <xm:f>Support!$A$24:$A$26</xm:f>
          </x14:formula1>
          <xm:sqref>D15:H15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S193"/>
  <sheetViews>
    <sheetView showGridLines="0" showRowColHeaders="0" zoomScaleNormal="100" zoomScaleSheetLayoutView="100" workbookViewId="0">
      <selection activeCell="C16" sqref="C16"/>
    </sheetView>
  </sheetViews>
  <sheetFormatPr defaultColWidth="0" defaultRowHeight="15" customHeight="1" zeroHeight="1" x14ac:dyDescent="0.35"/>
  <cols>
    <col min="1" max="1" width="1.7265625" style="419" customWidth="1"/>
    <col min="2" max="2" width="36" style="70" bestFit="1" customWidth="1"/>
    <col min="3" max="3" width="17.26953125" style="70" customWidth="1"/>
    <col min="4" max="4" width="7.1796875" style="70" customWidth="1"/>
    <col min="5" max="5" width="2.26953125" style="419" customWidth="1"/>
    <col min="6" max="6" width="9.1796875" style="419" customWidth="1"/>
    <col min="7" max="7" width="32.26953125" style="419" customWidth="1"/>
    <col min="8" max="8" width="9.1796875" style="419" customWidth="1"/>
    <col min="9" max="9" width="1.7265625" style="419" customWidth="1"/>
    <col min="10" max="11" width="9.1796875" style="419" customWidth="1"/>
    <col min="12" max="12" width="25" style="419" customWidth="1"/>
    <col min="13" max="19" width="0" hidden="1" customWidth="1"/>
    <col min="20" max="16384" width="9.1796875" hidden="1"/>
  </cols>
  <sheetData>
    <row r="1" spans="1:19" ht="64.5" customHeight="1" x14ac:dyDescent="0.35">
      <c r="A1" s="25"/>
      <c r="B1" s="25"/>
      <c r="C1" s="25"/>
      <c r="D1" s="25"/>
      <c r="E1" s="25"/>
      <c r="F1" s="25"/>
      <c r="G1" s="25"/>
      <c r="H1" s="25"/>
      <c r="I1" s="25"/>
      <c r="J1" s="25"/>
      <c r="K1" s="25"/>
      <c r="L1" s="25"/>
      <c r="M1" s="5"/>
      <c r="N1" s="5"/>
      <c r="O1" s="5"/>
      <c r="P1" s="5"/>
      <c r="Q1" s="5"/>
      <c r="R1" s="5"/>
      <c r="S1" s="5"/>
    </row>
    <row r="2" spans="1:19" ht="30.75" customHeight="1" thickBot="1" x14ac:dyDescent="0.4">
      <c r="A2" s="25"/>
      <c r="B2" s="25"/>
      <c r="C2" s="25"/>
      <c r="D2" s="25"/>
      <c r="E2" s="25"/>
      <c r="F2" s="25"/>
      <c r="G2" s="25"/>
      <c r="H2" s="25"/>
      <c r="I2" s="25"/>
      <c r="J2" s="25"/>
      <c r="K2" s="25"/>
      <c r="L2" s="25"/>
      <c r="M2" s="5"/>
      <c r="N2" s="5"/>
      <c r="O2" s="5"/>
      <c r="P2" s="5"/>
      <c r="Q2" s="5"/>
      <c r="R2" s="5"/>
      <c r="S2" s="5"/>
    </row>
    <row r="3" spans="1:19" ht="27" customHeight="1" thickTop="1" x14ac:dyDescent="0.35">
      <c r="A3" s="25"/>
      <c r="B3" s="710" t="str">
        <f>+Translations!A133</f>
        <v>OTHER PROJECT PARAMETERS</v>
      </c>
      <c r="C3" s="711"/>
      <c r="D3" s="712"/>
      <c r="E3" s="25"/>
      <c r="F3" s="25"/>
      <c r="G3" s="25"/>
      <c r="H3" s="25"/>
      <c r="I3" s="25"/>
      <c r="J3" s="25"/>
      <c r="K3" s="25"/>
      <c r="L3" s="25"/>
      <c r="M3" s="5"/>
      <c r="N3" s="5"/>
      <c r="O3" s="5"/>
      <c r="P3" s="5"/>
      <c r="Q3" s="5"/>
      <c r="R3" s="5"/>
      <c r="S3" s="5"/>
    </row>
    <row r="4" spans="1:19" ht="27" customHeight="1" x14ac:dyDescent="0.35">
      <c r="A4" s="25"/>
      <c r="B4" s="703" t="str">
        <f>+Translations!A134</f>
        <v>Cash conversion cycle</v>
      </c>
      <c r="C4" s="704"/>
      <c r="D4" s="705"/>
      <c r="E4" s="25"/>
      <c r="F4" s="25"/>
      <c r="G4" s="25"/>
      <c r="H4" s="25"/>
      <c r="I4" s="25"/>
      <c r="J4" s="25"/>
      <c r="K4" s="25"/>
      <c r="L4" s="25"/>
      <c r="M4" s="5"/>
      <c r="N4" s="5"/>
      <c r="O4" s="5"/>
      <c r="P4" s="5"/>
      <c r="Q4" s="5"/>
      <c r="R4" s="5"/>
      <c r="S4" s="5"/>
    </row>
    <row r="5" spans="1:19" ht="27" customHeight="1" x14ac:dyDescent="0.35">
      <c r="A5" s="25"/>
      <c r="B5" s="498" t="str">
        <f>+Translations!A135</f>
        <v>Average days of inventory</v>
      </c>
      <c r="C5" s="20">
        <v>60</v>
      </c>
      <c r="D5" s="84" t="str">
        <f>+Translations!A146</f>
        <v>days</v>
      </c>
      <c r="E5" s="25"/>
      <c r="F5" s="25"/>
      <c r="G5" s="25"/>
      <c r="H5" s="25"/>
      <c r="I5" s="25"/>
      <c r="J5" s="25"/>
      <c r="K5" s="25"/>
      <c r="L5" s="25"/>
      <c r="M5" s="5"/>
      <c r="N5" s="5"/>
      <c r="O5" s="5"/>
      <c r="P5" s="5"/>
      <c r="Q5" s="5"/>
      <c r="R5" s="5"/>
      <c r="S5" s="5"/>
    </row>
    <row r="6" spans="1:19" ht="27" customHeight="1" x14ac:dyDescent="0.35">
      <c r="A6" s="25"/>
      <c r="B6" s="498" t="str">
        <f>+Translations!A136</f>
        <v>Accounts receivable collection period</v>
      </c>
      <c r="C6" s="20">
        <v>30</v>
      </c>
      <c r="D6" s="84" t="str">
        <f>+Translations!A146</f>
        <v>days</v>
      </c>
      <c r="E6" s="25"/>
      <c r="F6" s="25"/>
      <c r="G6" s="25"/>
      <c r="H6" s="25"/>
      <c r="I6" s="25"/>
      <c r="J6" s="25"/>
      <c r="K6" s="25"/>
      <c r="L6" s="25"/>
      <c r="M6" s="5"/>
      <c r="N6" s="5"/>
      <c r="O6" s="5"/>
      <c r="P6" s="5"/>
      <c r="Q6" s="5"/>
      <c r="R6" s="5"/>
      <c r="S6" s="5"/>
    </row>
    <row r="7" spans="1:19" ht="27" customHeight="1" x14ac:dyDescent="0.35">
      <c r="A7" s="25"/>
      <c r="B7" s="499" t="str">
        <f>+Translations!A137</f>
        <v>Days payable</v>
      </c>
      <c r="C7" s="20">
        <v>30</v>
      </c>
      <c r="D7" s="84" t="str">
        <f>+Translations!A146</f>
        <v>days</v>
      </c>
      <c r="E7" s="25"/>
      <c r="F7" s="25"/>
      <c r="G7" s="25"/>
      <c r="H7" s="25"/>
      <c r="I7" s="25"/>
      <c r="J7" s="25"/>
      <c r="K7" s="25"/>
      <c r="L7" s="25"/>
      <c r="M7" s="5"/>
      <c r="N7" s="5"/>
      <c r="O7" s="5"/>
      <c r="P7" s="5"/>
      <c r="Q7" s="5"/>
      <c r="R7" s="5"/>
      <c r="S7" s="5"/>
    </row>
    <row r="8" spans="1:19" ht="27" customHeight="1" x14ac:dyDescent="0.35">
      <c r="A8" s="25"/>
      <c r="B8" s="703" t="str">
        <f>+Translations!A138</f>
        <v>Annual depreciation rates</v>
      </c>
      <c r="C8" s="704"/>
      <c r="D8" s="705"/>
      <c r="E8" s="25"/>
      <c r="F8" s="25"/>
      <c r="G8" s="25"/>
      <c r="H8" s="25"/>
      <c r="I8" s="25"/>
      <c r="J8" s="25"/>
      <c r="K8" s="25"/>
      <c r="L8" s="25"/>
      <c r="M8" s="5"/>
      <c r="N8" s="5"/>
      <c r="O8" s="5"/>
      <c r="P8" s="5"/>
      <c r="Q8" s="5"/>
      <c r="R8" s="5"/>
      <c r="S8" s="5"/>
    </row>
    <row r="9" spans="1:19" ht="27" customHeight="1" x14ac:dyDescent="0.35">
      <c r="A9" s="25"/>
      <c r="B9" s="498" t="str">
        <f>+Translations!A139</f>
        <v>Intangible assets</v>
      </c>
      <c r="C9" s="713">
        <v>0.1</v>
      </c>
      <c r="D9" s="714"/>
      <c r="E9" s="25"/>
      <c r="F9" s="25"/>
      <c r="G9" s="25"/>
      <c r="H9" s="25"/>
      <c r="I9" s="25"/>
      <c r="J9" s="25"/>
      <c r="K9" s="25"/>
      <c r="L9" s="25"/>
      <c r="M9" s="5"/>
      <c r="N9" s="5"/>
      <c r="O9" s="5"/>
      <c r="P9" s="5"/>
      <c r="Q9" s="5"/>
      <c r="R9" s="5"/>
      <c r="S9" s="5"/>
    </row>
    <row r="10" spans="1:19" ht="27" customHeight="1" x14ac:dyDescent="0.35">
      <c r="A10" s="25"/>
      <c r="B10" s="498" t="str">
        <f>+Translations!A140</f>
        <v>Buildings and constructions</v>
      </c>
      <c r="C10" s="713">
        <v>0.05</v>
      </c>
      <c r="D10" s="714"/>
      <c r="E10" s="25"/>
      <c r="F10" s="25"/>
      <c r="G10" s="25"/>
      <c r="H10" s="25"/>
      <c r="I10" s="25"/>
      <c r="J10" s="25"/>
      <c r="K10" s="25"/>
      <c r="L10" s="25"/>
      <c r="M10" s="5"/>
      <c r="N10" s="5"/>
      <c r="O10" s="5"/>
      <c r="P10" s="5"/>
      <c r="Q10" s="5"/>
      <c r="R10" s="5"/>
      <c r="S10" s="5"/>
    </row>
    <row r="11" spans="1:19" ht="27" customHeight="1" x14ac:dyDescent="0.35">
      <c r="A11" s="25"/>
      <c r="B11" s="498" t="str">
        <f>+Translations!A141</f>
        <v>Equipment, plant, vehicles, mechanization</v>
      </c>
      <c r="C11" s="713">
        <v>0.05</v>
      </c>
      <c r="D11" s="714"/>
      <c r="E11" s="25"/>
      <c r="F11" s="25"/>
      <c r="G11" s="25"/>
      <c r="H11" s="25"/>
      <c r="I11" s="25"/>
      <c r="J11" s="25"/>
      <c r="K11" s="25"/>
      <c r="L11" s="25"/>
      <c r="M11" s="5"/>
      <c r="N11" s="5"/>
      <c r="O11" s="5"/>
      <c r="P11" s="5"/>
      <c r="Q11" s="5"/>
      <c r="R11" s="5"/>
      <c r="S11" s="5"/>
    </row>
    <row r="12" spans="1:19" ht="27" customHeight="1" x14ac:dyDescent="0.35">
      <c r="A12" s="25"/>
      <c r="B12" s="703" t="str">
        <f>+Translations!A142</f>
        <v>Profitability calculation</v>
      </c>
      <c r="C12" s="704"/>
      <c r="D12" s="705"/>
      <c r="E12" s="25"/>
      <c r="F12" s="25"/>
      <c r="G12" s="25"/>
      <c r="H12" s="25"/>
      <c r="I12" s="25"/>
      <c r="J12" s="25"/>
      <c r="K12" s="25"/>
      <c r="L12" s="25"/>
      <c r="M12" s="5"/>
      <c r="N12" s="5"/>
      <c r="O12" s="5"/>
      <c r="P12" s="5"/>
      <c r="Q12" s="5"/>
      <c r="R12" s="5"/>
      <c r="S12" s="5"/>
    </row>
    <row r="13" spans="1:19" ht="27" customHeight="1" x14ac:dyDescent="0.35">
      <c r="A13" s="25"/>
      <c r="B13" s="498" t="str">
        <f>+Translations!A143</f>
        <v>Discount rate</v>
      </c>
      <c r="C13" s="706">
        <v>0.04</v>
      </c>
      <c r="D13" s="707"/>
      <c r="E13" s="25"/>
      <c r="F13" s="25"/>
      <c r="G13" s="25"/>
      <c r="H13" s="25"/>
      <c r="I13" s="25"/>
      <c r="J13" s="25"/>
      <c r="K13" s="25"/>
      <c r="L13" s="25"/>
      <c r="M13" s="5"/>
      <c r="N13" s="5"/>
      <c r="O13" s="5"/>
      <c r="P13" s="5"/>
      <c r="Q13" s="5"/>
      <c r="R13" s="5"/>
      <c r="S13" s="5"/>
    </row>
    <row r="14" spans="1:19" ht="27" customHeight="1" x14ac:dyDescent="0.35">
      <c r="A14" s="25"/>
      <c r="B14" s="703" t="str">
        <f>+Translations!A144</f>
        <v>Taxation</v>
      </c>
      <c r="C14" s="704"/>
      <c r="D14" s="705"/>
      <c r="E14" s="25"/>
      <c r="F14" s="25"/>
      <c r="G14" s="25"/>
      <c r="H14" s="25"/>
      <c r="I14" s="25"/>
      <c r="J14" s="25"/>
      <c r="K14" s="25"/>
      <c r="L14" s="25"/>
      <c r="M14" s="5"/>
      <c r="N14" s="5"/>
      <c r="O14" s="5"/>
      <c r="P14" s="5"/>
      <c r="Q14" s="5"/>
      <c r="R14" s="5"/>
      <c r="S14" s="5"/>
    </row>
    <row r="15" spans="1:19" ht="27" customHeight="1" thickBot="1" x14ac:dyDescent="0.4">
      <c r="A15" s="25"/>
      <c r="B15" s="500" t="str">
        <f>+Translations!A145</f>
        <v>Corporate income tax</v>
      </c>
      <c r="C15" s="708">
        <v>0.2</v>
      </c>
      <c r="D15" s="709"/>
      <c r="E15" s="25"/>
      <c r="F15" s="25"/>
      <c r="G15" s="25"/>
      <c r="H15" s="25"/>
      <c r="I15" s="25"/>
      <c r="J15" s="25"/>
      <c r="K15" s="25"/>
      <c r="L15" s="25"/>
      <c r="M15" s="5"/>
      <c r="N15" s="5"/>
      <c r="O15" s="5"/>
      <c r="P15" s="5"/>
      <c r="Q15" s="5"/>
      <c r="R15" s="5"/>
      <c r="S15" s="5"/>
    </row>
    <row r="16" spans="1:19" ht="69" customHeight="1" thickTop="1" x14ac:dyDescent="0.35">
      <c r="A16" s="25"/>
      <c r="B16" s="25"/>
      <c r="C16" s="25"/>
      <c r="D16" s="25"/>
      <c r="E16" s="25"/>
      <c r="F16" s="25"/>
      <c r="G16" s="25"/>
      <c r="H16" s="25"/>
      <c r="I16" s="25"/>
      <c r="J16" s="25"/>
      <c r="K16" s="25"/>
      <c r="L16" s="25"/>
      <c r="M16" s="5"/>
      <c r="N16" s="5"/>
      <c r="O16" s="5"/>
      <c r="P16" s="5"/>
      <c r="Q16" s="5"/>
      <c r="R16" s="5"/>
      <c r="S16" s="5"/>
    </row>
    <row r="17" spans="1:19" ht="14.5" hidden="1" x14ac:dyDescent="0.35">
      <c r="A17" s="25"/>
      <c r="B17" s="3"/>
      <c r="C17" s="3"/>
      <c r="D17" s="3"/>
      <c r="E17" s="25"/>
      <c r="F17" s="25"/>
      <c r="G17" s="25"/>
      <c r="H17" s="25"/>
      <c r="I17" s="25"/>
      <c r="J17" s="25"/>
      <c r="K17" s="25"/>
      <c r="L17" s="25"/>
      <c r="M17" s="5"/>
      <c r="N17" s="5"/>
      <c r="O17" s="5"/>
      <c r="P17" s="5"/>
      <c r="Q17" s="5"/>
      <c r="R17" s="5"/>
      <c r="S17" s="5"/>
    </row>
    <row r="18" spans="1:19" ht="14.5" hidden="1" x14ac:dyDescent="0.35">
      <c r="A18" s="25"/>
      <c r="B18" s="3"/>
      <c r="C18" s="3"/>
      <c r="D18" s="3"/>
      <c r="E18" s="25"/>
      <c r="F18" s="25"/>
      <c r="G18" s="25"/>
      <c r="H18" s="25"/>
      <c r="I18" s="25"/>
      <c r="J18" s="25"/>
      <c r="K18" s="25"/>
      <c r="L18" s="25"/>
      <c r="M18" s="5"/>
      <c r="N18" s="5"/>
      <c r="O18" s="5"/>
      <c r="P18" s="5"/>
      <c r="Q18" s="5"/>
      <c r="R18" s="5"/>
      <c r="S18" s="5"/>
    </row>
    <row r="19" spans="1:19" ht="14.5" hidden="1" x14ac:dyDescent="0.35">
      <c r="A19" s="25"/>
      <c r="B19" s="3"/>
      <c r="C19" s="3"/>
      <c r="D19" s="3"/>
      <c r="E19" s="25"/>
      <c r="F19" s="25"/>
      <c r="G19" s="25"/>
      <c r="H19" s="25"/>
      <c r="I19" s="25"/>
      <c r="J19" s="25"/>
      <c r="K19" s="25"/>
      <c r="L19" s="25"/>
      <c r="M19" s="5"/>
      <c r="N19" s="5"/>
      <c r="O19" s="5"/>
      <c r="P19" s="5"/>
      <c r="Q19" s="5"/>
      <c r="R19" s="5"/>
      <c r="S19" s="5"/>
    </row>
    <row r="20" spans="1:19" ht="14.5" hidden="1" x14ac:dyDescent="0.35">
      <c r="A20" s="25"/>
      <c r="B20" s="3"/>
      <c r="C20" s="3"/>
      <c r="D20" s="3"/>
      <c r="E20" s="25"/>
      <c r="F20" s="25"/>
      <c r="G20" s="25"/>
      <c r="H20" s="25"/>
      <c r="I20" s="25"/>
      <c r="J20" s="25"/>
      <c r="K20" s="25"/>
      <c r="L20" s="25"/>
      <c r="M20" s="5"/>
      <c r="N20" s="5"/>
      <c r="O20" s="5"/>
      <c r="P20" s="5"/>
      <c r="Q20" s="5"/>
      <c r="R20" s="5"/>
      <c r="S20" s="5"/>
    </row>
    <row r="21" spans="1:19" ht="14.5" hidden="1" x14ac:dyDescent="0.35">
      <c r="A21" s="25"/>
      <c r="B21" s="3"/>
      <c r="C21" s="3"/>
      <c r="D21" s="3"/>
      <c r="E21" s="25"/>
      <c r="F21" s="25"/>
      <c r="G21" s="25"/>
      <c r="H21" s="25"/>
      <c r="I21" s="25"/>
      <c r="J21" s="25"/>
      <c r="K21" s="25"/>
      <c r="L21" s="25"/>
      <c r="M21" s="5"/>
      <c r="N21" s="5"/>
      <c r="O21" s="5"/>
      <c r="P21" s="5"/>
      <c r="Q21" s="5"/>
      <c r="R21" s="5"/>
      <c r="S21" s="5"/>
    </row>
    <row r="22" spans="1:19" ht="14.5" hidden="1" x14ac:dyDescent="0.35">
      <c r="A22" s="25"/>
      <c r="B22" s="3"/>
      <c r="C22" s="3"/>
      <c r="D22" s="3"/>
      <c r="E22" s="25"/>
      <c r="F22" s="25"/>
      <c r="G22" s="25"/>
      <c r="H22" s="25"/>
      <c r="I22" s="25"/>
      <c r="J22" s="25"/>
      <c r="K22" s="25"/>
      <c r="L22" s="25"/>
      <c r="M22" s="5"/>
      <c r="N22" s="5"/>
      <c r="O22" s="5"/>
      <c r="P22" s="5"/>
      <c r="Q22" s="5"/>
      <c r="R22" s="5"/>
      <c r="S22" s="5"/>
    </row>
    <row r="23" spans="1:19" ht="14.5" hidden="1" x14ac:dyDescent="0.35">
      <c r="A23" s="25"/>
      <c r="B23" s="3"/>
      <c r="C23" s="3"/>
      <c r="D23" s="3"/>
      <c r="E23" s="25"/>
      <c r="F23" s="25"/>
      <c r="G23" s="25"/>
      <c r="H23" s="25"/>
      <c r="I23" s="25"/>
      <c r="J23" s="25"/>
      <c r="K23" s="25"/>
      <c r="L23" s="25"/>
      <c r="M23" s="5"/>
      <c r="N23" s="5"/>
      <c r="O23" s="5"/>
      <c r="P23" s="5"/>
      <c r="Q23" s="5"/>
      <c r="R23" s="5"/>
      <c r="S23" s="5"/>
    </row>
    <row r="24" spans="1:19" ht="14.5" hidden="1" x14ac:dyDescent="0.35">
      <c r="A24" s="25"/>
      <c r="B24" s="3"/>
      <c r="C24" s="3"/>
      <c r="D24" s="3"/>
      <c r="E24" s="25"/>
      <c r="F24" s="25"/>
      <c r="G24" s="25"/>
      <c r="H24" s="25"/>
      <c r="I24" s="25"/>
      <c r="J24" s="25"/>
      <c r="K24" s="25"/>
      <c r="L24" s="25"/>
      <c r="M24" s="5"/>
      <c r="N24" s="5"/>
      <c r="O24" s="5"/>
      <c r="P24" s="5"/>
      <c r="Q24" s="5"/>
      <c r="R24" s="5"/>
      <c r="S24" s="5"/>
    </row>
    <row r="25" spans="1:19" ht="14.5" hidden="1" x14ac:dyDescent="0.35">
      <c r="A25" s="25"/>
      <c r="B25" s="3"/>
      <c r="C25" s="3"/>
      <c r="D25" s="3"/>
      <c r="E25" s="25"/>
      <c r="F25" s="25"/>
      <c r="G25" s="25"/>
      <c r="H25" s="25"/>
      <c r="I25" s="25"/>
      <c r="J25" s="25"/>
      <c r="K25" s="25"/>
      <c r="L25" s="25"/>
      <c r="M25" s="5"/>
      <c r="N25" s="5"/>
      <c r="O25" s="5"/>
      <c r="P25" s="5"/>
      <c r="Q25" s="5"/>
      <c r="R25" s="5"/>
      <c r="S25" s="5"/>
    </row>
    <row r="26" spans="1:19" ht="14.5" hidden="1" x14ac:dyDescent="0.35">
      <c r="A26" s="25"/>
      <c r="B26" s="3"/>
      <c r="C26" s="3"/>
      <c r="D26" s="3"/>
      <c r="E26" s="25"/>
      <c r="F26" s="25"/>
      <c r="G26" s="25"/>
      <c r="H26" s="25"/>
      <c r="I26" s="25"/>
      <c r="J26" s="25"/>
      <c r="K26" s="25"/>
      <c r="L26" s="25"/>
      <c r="M26" s="5"/>
      <c r="N26" s="5"/>
      <c r="O26" s="5"/>
      <c r="P26" s="5"/>
      <c r="Q26" s="5"/>
      <c r="R26" s="5"/>
      <c r="S26" s="5"/>
    </row>
    <row r="27" spans="1:19" ht="14.5" hidden="1" x14ac:dyDescent="0.35">
      <c r="A27" s="25"/>
      <c r="B27" s="3"/>
      <c r="C27" s="3"/>
      <c r="D27" s="3"/>
      <c r="E27" s="25"/>
      <c r="F27" s="25"/>
      <c r="G27" s="25"/>
      <c r="H27" s="25"/>
      <c r="I27" s="25"/>
      <c r="J27" s="25"/>
      <c r="K27" s="25"/>
      <c r="L27" s="25"/>
      <c r="M27" s="5"/>
      <c r="N27" s="5"/>
      <c r="O27" s="5"/>
      <c r="P27" s="5"/>
      <c r="Q27" s="5"/>
      <c r="R27" s="5"/>
      <c r="S27" s="5"/>
    </row>
    <row r="28" spans="1:19" ht="14.5" hidden="1" x14ac:dyDescent="0.35">
      <c r="A28" s="25"/>
      <c r="B28" s="3"/>
      <c r="C28" s="3"/>
      <c r="D28" s="3"/>
      <c r="E28" s="25"/>
      <c r="F28" s="25"/>
      <c r="G28" s="25"/>
      <c r="H28" s="25"/>
      <c r="I28" s="25"/>
      <c r="J28" s="25"/>
      <c r="K28" s="25"/>
      <c r="L28" s="25"/>
      <c r="M28" s="5"/>
      <c r="N28" s="5"/>
      <c r="O28" s="5"/>
      <c r="P28" s="5"/>
      <c r="Q28" s="5"/>
      <c r="R28" s="5"/>
      <c r="S28" s="5"/>
    </row>
    <row r="29" spans="1:19" ht="14.5" hidden="1" x14ac:dyDescent="0.35">
      <c r="A29" s="25"/>
      <c r="B29" s="3"/>
      <c r="C29" s="3"/>
      <c r="D29" s="3"/>
      <c r="E29" s="25"/>
      <c r="F29" s="25"/>
      <c r="G29" s="25"/>
      <c r="H29" s="25"/>
      <c r="I29" s="25"/>
      <c r="J29" s="25"/>
      <c r="K29" s="25"/>
      <c r="L29" s="25"/>
      <c r="M29" s="5"/>
      <c r="N29" s="5"/>
      <c r="O29" s="5"/>
      <c r="P29" s="5"/>
      <c r="Q29" s="5"/>
      <c r="R29" s="5"/>
      <c r="S29" s="5"/>
    </row>
    <row r="30" spans="1:19" ht="14.5" hidden="1" x14ac:dyDescent="0.35">
      <c r="A30" s="25"/>
      <c r="B30" s="3"/>
      <c r="C30" s="3"/>
      <c r="D30" s="3"/>
      <c r="E30" s="25"/>
      <c r="F30" s="25"/>
      <c r="G30" s="25"/>
      <c r="H30" s="25"/>
      <c r="I30" s="25"/>
      <c r="J30" s="25"/>
      <c r="K30" s="25"/>
      <c r="L30" s="25"/>
      <c r="M30" s="5"/>
      <c r="N30" s="5"/>
      <c r="O30" s="5"/>
      <c r="P30" s="5"/>
      <c r="Q30" s="5"/>
      <c r="R30" s="5"/>
      <c r="S30" s="5"/>
    </row>
    <row r="31" spans="1:19" ht="14.5" hidden="1" x14ac:dyDescent="0.35">
      <c r="A31" s="25"/>
      <c r="B31" s="3"/>
      <c r="C31" s="3"/>
      <c r="D31" s="3"/>
      <c r="E31" s="25"/>
      <c r="F31" s="25"/>
      <c r="G31" s="25"/>
      <c r="H31" s="25"/>
      <c r="I31" s="25"/>
      <c r="J31" s="25"/>
      <c r="K31" s="25"/>
      <c r="L31" s="25"/>
      <c r="M31" s="5"/>
      <c r="N31" s="5"/>
      <c r="O31" s="5"/>
      <c r="P31" s="5"/>
      <c r="Q31" s="5"/>
      <c r="R31" s="5"/>
      <c r="S31" s="5"/>
    </row>
    <row r="32" spans="1:19" ht="14.5" hidden="1" x14ac:dyDescent="0.35">
      <c r="A32" s="25"/>
      <c r="B32" s="3"/>
      <c r="C32" s="3"/>
      <c r="D32" s="3"/>
      <c r="E32" s="25"/>
      <c r="F32" s="25"/>
      <c r="G32" s="25"/>
      <c r="H32" s="25"/>
      <c r="I32" s="25"/>
      <c r="J32" s="25"/>
      <c r="K32" s="25"/>
      <c r="L32" s="25"/>
      <c r="M32" s="5"/>
      <c r="N32" s="5"/>
      <c r="O32" s="5"/>
      <c r="P32" s="5"/>
      <c r="Q32" s="5"/>
      <c r="R32" s="5"/>
      <c r="S32" s="5"/>
    </row>
    <row r="33" spans="1:19" ht="14.5" hidden="1" x14ac:dyDescent="0.35">
      <c r="A33" s="25"/>
      <c r="B33" s="3"/>
      <c r="C33" s="3"/>
      <c r="D33" s="3"/>
      <c r="E33" s="25"/>
      <c r="F33" s="25"/>
      <c r="G33" s="25"/>
      <c r="H33" s="25"/>
      <c r="I33" s="25"/>
      <c r="J33" s="25"/>
      <c r="K33" s="25"/>
      <c r="L33" s="25"/>
      <c r="M33" s="5"/>
      <c r="N33" s="5"/>
      <c r="O33" s="5"/>
      <c r="P33" s="5"/>
      <c r="Q33" s="5"/>
      <c r="R33" s="5"/>
      <c r="S33" s="5"/>
    </row>
    <row r="34" spans="1:19" ht="14.5" hidden="1" x14ac:dyDescent="0.35">
      <c r="A34" s="25"/>
      <c r="B34" s="3"/>
      <c r="C34" s="3"/>
      <c r="D34" s="3"/>
      <c r="E34" s="25"/>
      <c r="F34" s="25"/>
      <c r="G34" s="25"/>
      <c r="H34" s="25"/>
      <c r="I34" s="25"/>
      <c r="J34" s="25"/>
      <c r="K34" s="25"/>
      <c r="L34" s="25"/>
      <c r="M34" s="5"/>
      <c r="N34" s="5"/>
      <c r="O34" s="5"/>
      <c r="P34" s="5"/>
      <c r="Q34" s="5"/>
      <c r="R34" s="5"/>
      <c r="S34" s="5"/>
    </row>
    <row r="35" spans="1:19" ht="14.5" hidden="1" x14ac:dyDescent="0.35">
      <c r="A35" s="25"/>
      <c r="B35" s="3"/>
      <c r="C35" s="3"/>
      <c r="D35" s="3"/>
      <c r="E35" s="25"/>
      <c r="F35" s="25"/>
      <c r="G35" s="25"/>
      <c r="H35" s="25"/>
      <c r="I35" s="25"/>
      <c r="J35" s="25"/>
      <c r="K35" s="25"/>
      <c r="L35" s="25"/>
      <c r="M35" s="5"/>
      <c r="N35" s="5"/>
      <c r="O35" s="5"/>
      <c r="P35" s="5"/>
      <c r="Q35" s="5"/>
      <c r="R35" s="5"/>
      <c r="S35" s="5"/>
    </row>
    <row r="36" spans="1:19" ht="14.5" hidden="1" x14ac:dyDescent="0.35">
      <c r="A36" s="25"/>
      <c r="B36" s="3"/>
      <c r="C36" s="3"/>
      <c r="D36" s="3"/>
      <c r="E36" s="25"/>
      <c r="F36" s="25"/>
      <c r="G36" s="25"/>
      <c r="H36" s="25"/>
      <c r="I36" s="25"/>
      <c r="J36" s="25"/>
      <c r="K36" s="25"/>
      <c r="L36" s="25"/>
      <c r="M36" s="5"/>
      <c r="N36" s="5"/>
      <c r="O36" s="5"/>
      <c r="P36" s="5"/>
      <c r="Q36" s="5"/>
      <c r="R36" s="5"/>
      <c r="S36" s="5"/>
    </row>
    <row r="37" spans="1:19" ht="14.5" hidden="1" x14ac:dyDescent="0.35">
      <c r="A37" s="25"/>
      <c r="B37" s="3"/>
      <c r="C37" s="3"/>
      <c r="D37" s="3"/>
      <c r="E37" s="25"/>
      <c r="F37" s="25"/>
      <c r="G37" s="25"/>
      <c r="H37" s="25"/>
      <c r="I37" s="25"/>
      <c r="J37" s="25"/>
      <c r="K37" s="25"/>
      <c r="L37" s="25"/>
      <c r="M37" s="5"/>
      <c r="N37" s="5"/>
      <c r="O37" s="5"/>
      <c r="P37" s="5"/>
      <c r="Q37" s="5"/>
      <c r="R37" s="5"/>
      <c r="S37" s="5"/>
    </row>
    <row r="38" spans="1:19" ht="14.5" hidden="1" x14ac:dyDescent="0.35">
      <c r="A38" s="25"/>
      <c r="B38" s="3"/>
      <c r="C38" s="3"/>
      <c r="D38" s="3"/>
      <c r="E38" s="25"/>
      <c r="F38" s="25"/>
      <c r="G38" s="25"/>
      <c r="H38" s="25"/>
      <c r="I38" s="25"/>
      <c r="J38" s="25"/>
      <c r="K38" s="25"/>
      <c r="L38" s="25"/>
      <c r="M38" s="5"/>
      <c r="N38" s="5"/>
      <c r="O38" s="5"/>
      <c r="P38" s="5"/>
      <c r="Q38" s="5"/>
      <c r="R38" s="5"/>
      <c r="S38" s="5"/>
    </row>
    <row r="39" spans="1:19" ht="14.5" hidden="1" x14ac:dyDescent="0.35">
      <c r="A39" s="25"/>
      <c r="B39" s="3"/>
      <c r="C39" s="3"/>
      <c r="D39" s="3"/>
      <c r="E39" s="25"/>
      <c r="F39" s="25"/>
      <c r="G39" s="25"/>
      <c r="H39" s="25"/>
      <c r="I39" s="25"/>
      <c r="J39" s="25"/>
      <c r="K39" s="25"/>
      <c r="L39" s="25"/>
      <c r="M39" s="5"/>
      <c r="N39" s="5"/>
      <c r="O39" s="5"/>
      <c r="P39" s="5"/>
      <c r="Q39" s="5"/>
      <c r="R39" s="5"/>
      <c r="S39" s="5"/>
    </row>
    <row r="40" spans="1:19" ht="14.5" hidden="1" x14ac:dyDescent="0.35">
      <c r="A40" s="25"/>
      <c r="B40" s="3"/>
      <c r="C40" s="3"/>
      <c r="D40" s="3"/>
      <c r="E40" s="25"/>
      <c r="F40" s="25"/>
      <c r="G40" s="25"/>
      <c r="H40" s="25"/>
      <c r="I40" s="25"/>
      <c r="J40" s="25"/>
      <c r="K40" s="25"/>
      <c r="L40" s="25"/>
      <c r="M40" s="5"/>
      <c r="N40" s="5"/>
      <c r="O40" s="5"/>
      <c r="P40" s="5"/>
      <c r="Q40" s="5"/>
      <c r="R40" s="5"/>
      <c r="S40" s="5"/>
    </row>
    <row r="41" spans="1:19" ht="14.5" hidden="1" x14ac:dyDescent="0.35">
      <c r="A41" s="25"/>
      <c r="B41" s="3"/>
      <c r="C41" s="3"/>
      <c r="D41" s="3"/>
      <c r="E41" s="25"/>
      <c r="F41" s="25"/>
      <c r="G41" s="25"/>
      <c r="H41" s="25"/>
      <c r="I41" s="25"/>
      <c r="J41" s="25"/>
      <c r="K41" s="25"/>
      <c r="L41" s="25"/>
      <c r="M41" s="5"/>
      <c r="N41" s="5"/>
      <c r="O41" s="5"/>
      <c r="P41" s="5"/>
      <c r="Q41" s="5"/>
      <c r="R41" s="5"/>
      <c r="S41" s="5"/>
    </row>
    <row r="42" spans="1:19" ht="14.5" hidden="1" x14ac:dyDescent="0.35">
      <c r="A42" s="25"/>
      <c r="B42" s="3"/>
      <c r="C42" s="3"/>
      <c r="D42" s="3"/>
      <c r="E42" s="25"/>
      <c r="F42" s="25"/>
      <c r="G42" s="25"/>
      <c r="H42" s="25"/>
      <c r="I42" s="25"/>
      <c r="J42" s="25"/>
      <c r="K42" s="25"/>
      <c r="L42" s="25"/>
      <c r="M42" s="5"/>
      <c r="N42" s="5"/>
      <c r="O42" s="5"/>
      <c r="P42" s="5"/>
      <c r="Q42" s="5"/>
      <c r="R42" s="5"/>
      <c r="S42" s="5"/>
    </row>
    <row r="43" spans="1:19" ht="14.5" hidden="1" x14ac:dyDescent="0.35">
      <c r="A43" s="25"/>
      <c r="B43" s="3"/>
      <c r="C43" s="3"/>
      <c r="D43" s="3"/>
      <c r="E43" s="25"/>
      <c r="F43" s="25"/>
      <c r="G43" s="25"/>
      <c r="H43" s="25"/>
      <c r="I43" s="25"/>
      <c r="J43" s="25"/>
      <c r="K43" s="25"/>
      <c r="L43" s="25"/>
      <c r="M43" s="5"/>
      <c r="N43" s="5"/>
      <c r="O43" s="5"/>
      <c r="P43" s="5"/>
      <c r="Q43" s="5"/>
      <c r="R43" s="5"/>
      <c r="S43" s="5"/>
    </row>
    <row r="44" spans="1:19" ht="14.5" hidden="1" x14ac:dyDescent="0.35">
      <c r="A44" s="25"/>
      <c r="B44" s="3"/>
      <c r="C44" s="3"/>
      <c r="D44" s="3"/>
      <c r="E44" s="25"/>
      <c r="F44" s="25"/>
      <c r="G44" s="25"/>
      <c r="H44" s="25"/>
      <c r="I44" s="25"/>
      <c r="J44" s="25"/>
      <c r="K44" s="25"/>
      <c r="L44" s="25"/>
      <c r="M44" s="5"/>
      <c r="N44" s="5"/>
      <c r="O44" s="5"/>
      <c r="P44" s="5"/>
      <c r="Q44" s="5"/>
      <c r="R44" s="5"/>
      <c r="S44" s="5"/>
    </row>
    <row r="45" spans="1:19" ht="14.5" hidden="1" x14ac:dyDescent="0.35">
      <c r="A45" s="25"/>
      <c r="B45" s="3"/>
      <c r="C45" s="3"/>
      <c r="D45" s="3"/>
      <c r="E45" s="25"/>
      <c r="F45" s="25"/>
      <c r="G45" s="25"/>
      <c r="H45" s="25"/>
      <c r="I45" s="25"/>
      <c r="J45" s="25"/>
      <c r="K45" s="25"/>
      <c r="L45" s="25"/>
      <c r="M45" s="5"/>
      <c r="N45" s="5"/>
      <c r="O45" s="5"/>
      <c r="P45" s="5"/>
      <c r="Q45" s="5"/>
      <c r="R45" s="5"/>
      <c r="S45" s="5"/>
    </row>
    <row r="46" spans="1:19" ht="14.5" hidden="1" x14ac:dyDescent="0.35">
      <c r="A46" s="25"/>
      <c r="B46" s="3"/>
      <c r="C46" s="3"/>
      <c r="D46" s="3"/>
      <c r="E46" s="25"/>
      <c r="F46" s="25"/>
      <c r="G46" s="25"/>
      <c r="H46" s="25"/>
      <c r="I46" s="25"/>
      <c r="J46" s="25"/>
      <c r="K46" s="25"/>
      <c r="L46" s="25"/>
      <c r="M46" s="5"/>
      <c r="N46" s="5"/>
      <c r="O46" s="5"/>
      <c r="P46" s="5"/>
      <c r="Q46" s="5"/>
      <c r="R46" s="5"/>
      <c r="S46" s="5"/>
    </row>
    <row r="47" spans="1:19" ht="14.5" hidden="1" x14ac:dyDescent="0.35">
      <c r="A47" s="25"/>
      <c r="B47" s="3"/>
      <c r="C47" s="3"/>
      <c r="D47" s="3"/>
      <c r="E47" s="25"/>
      <c r="F47" s="25"/>
      <c r="G47" s="25"/>
      <c r="H47" s="25"/>
      <c r="I47" s="25"/>
      <c r="J47" s="25"/>
      <c r="K47" s="25"/>
      <c r="L47" s="25"/>
      <c r="M47" s="5"/>
      <c r="N47" s="5"/>
      <c r="O47" s="5"/>
      <c r="P47" s="5"/>
      <c r="Q47" s="5"/>
      <c r="R47" s="5"/>
      <c r="S47" s="5"/>
    </row>
    <row r="48" spans="1:19" ht="14.5" hidden="1" x14ac:dyDescent="0.35">
      <c r="A48" s="25"/>
      <c r="B48" s="3"/>
      <c r="C48" s="3"/>
      <c r="D48" s="3"/>
      <c r="E48" s="25"/>
      <c r="F48" s="25"/>
      <c r="G48" s="25"/>
      <c r="H48" s="25"/>
      <c r="I48" s="25"/>
      <c r="J48" s="25"/>
      <c r="K48" s="25"/>
      <c r="L48" s="25"/>
      <c r="M48" s="5"/>
      <c r="N48" s="5"/>
      <c r="O48" s="5"/>
      <c r="P48" s="5"/>
      <c r="Q48" s="5"/>
      <c r="R48" s="5"/>
      <c r="S48" s="5"/>
    </row>
    <row r="49" spans="1:19" ht="14.5" hidden="1" x14ac:dyDescent="0.35">
      <c r="A49" s="25"/>
      <c r="B49" s="3"/>
      <c r="C49" s="3"/>
      <c r="D49" s="3"/>
      <c r="E49" s="25"/>
      <c r="F49" s="25"/>
      <c r="G49" s="25"/>
      <c r="H49" s="25"/>
      <c r="I49" s="25"/>
      <c r="J49" s="25"/>
      <c r="K49" s="25"/>
      <c r="L49" s="25"/>
      <c r="M49" s="5"/>
      <c r="N49" s="5"/>
      <c r="O49" s="5"/>
      <c r="P49" s="5"/>
      <c r="Q49" s="5"/>
      <c r="R49" s="5"/>
      <c r="S49" s="5"/>
    </row>
    <row r="50" spans="1:19" ht="14.5" hidden="1" x14ac:dyDescent="0.35">
      <c r="A50" s="25"/>
      <c r="B50" s="3"/>
      <c r="C50" s="3"/>
      <c r="D50" s="3"/>
      <c r="E50" s="25"/>
      <c r="F50" s="25"/>
      <c r="G50" s="25"/>
      <c r="H50" s="25"/>
      <c r="I50" s="25"/>
      <c r="J50" s="25"/>
      <c r="K50" s="25"/>
      <c r="L50" s="25"/>
      <c r="M50" s="5"/>
      <c r="N50" s="5"/>
      <c r="O50" s="5"/>
      <c r="P50" s="5"/>
      <c r="Q50" s="5"/>
      <c r="R50" s="5"/>
      <c r="S50" s="5"/>
    </row>
    <row r="51" spans="1:19" ht="14.5" hidden="1" x14ac:dyDescent="0.35">
      <c r="A51" s="25"/>
      <c r="B51" s="3"/>
      <c r="C51" s="3"/>
      <c r="D51" s="3"/>
      <c r="E51" s="25"/>
      <c r="F51" s="25"/>
      <c r="G51" s="25"/>
      <c r="H51" s="25"/>
      <c r="I51" s="25"/>
      <c r="J51" s="25"/>
      <c r="K51" s="25"/>
      <c r="L51" s="25"/>
      <c r="M51" s="5"/>
      <c r="N51" s="5"/>
      <c r="O51" s="5"/>
      <c r="P51" s="5"/>
      <c r="Q51" s="5"/>
      <c r="R51" s="5"/>
      <c r="S51" s="5"/>
    </row>
    <row r="52" spans="1:19" ht="14.5" hidden="1" x14ac:dyDescent="0.35">
      <c r="A52" s="25"/>
      <c r="B52" s="3"/>
      <c r="C52" s="3"/>
      <c r="D52" s="3"/>
      <c r="E52" s="25"/>
      <c r="F52" s="25"/>
      <c r="G52" s="25"/>
      <c r="H52" s="25"/>
      <c r="I52" s="25"/>
      <c r="J52" s="25"/>
      <c r="K52" s="25"/>
      <c r="L52" s="25"/>
      <c r="M52" s="5"/>
      <c r="N52" s="5"/>
      <c r="O52" s="5"/>
      <c r="P52" s="5"/>
      <c r="Q52" s="5"/>
      <c r="R52" s="5"/>
      <c r="S52" s="5"/>
    </row>
    <row r="53" spans="1:19" ht="14.5" hidden="1" x14ac:dyDescent="0.35">
      <c r="A53" s="25"/>
      <c r="B53" s="3"/>
      <c r="C53" s="3"/>
      <c r="D53" s="3"/>
      <c r="E53" s="25"/>
      <c r="F53" s="25"/>
      <c r="G53" s="25"/>
      <c r="H53" s="25"/>
      <c r="I53" s="25"/>
      <c r="J53" s="25"/>
      <c r="K53" s="25"/>
      <c r="L53" s="25"/>
      <c r="M53" s="5"/>
      <c r="N53" s="5"/>
      <c r="O53" s="5"/>
      <c r="P53" s="5"/>
      <c r="Q53" s="5"/>
      <c r="R53" s="5"/>
      <c r="S53" s="5"/>
    </row>
    <row r="54" spans="1:19" ht="14.5" hidden="1" x14ac:dyDescent="0.35">
      <c r="A54" s="25"/>
      <c r="B54" s="3"/>
      <c r="C54" s="3"/>
      <c r="D54" s="3"/>
      <c r="E54" s="25"/>
      <c r="F54" s="25"/>
      <c r="G54" s="25"/>
      <c r="H54" s="25"/>
      <c r="I54" s="25"/>
      <c r="J54" s="25"/>
      <c r="K54" s="25"/>
      <c r="L54" s="25"/>
      <c r="M54" s="5"/>
      <c r="N54" s="5"/>
      <c r="O54" s="5"/>
      <c r="P54" s="5"/>
      <c r="Q54" s="5"/>
      <c r="R54" s="5"/>
      <c r="S54" s="5"/>
    </row>
    <row r="55" spans="1:19" ht="14.5" hidden="1" x14ac:dyDescent="0.35">
      <c r="A55" s="25"/>
      <c r="B55" s="3"/>
      <c r="C55" s="3"/>
      <c r="D55" s="3"/>
      <c r="E55" s="25"/>
      <c r="F55" s="25"/>
      <c r="G55" s="25"/>
      <c r="H55" s="25"/>
      <c r="I55" s="25"/>
      <c r="J55" s="25"/>
      <c r="K55" s="25"/>
      <c r="L55" s="25"/>
      <c r="M55" s="5"/>
      <c r="N55" s="5"/>
      <c r="O55" s="5"/>
      <c r="P55" s="5"/>
      <c r="Q55" s="5"/>
      <c r="R55" s="5"/>
      <c r="S55" s="5"/>
    </row>
    <row r="56" spans="1:19" ht="14.5" hidden="1" x14ac:dyDescent="0.35">
      <c r="A56" s="25"/>
      <c r="B56" s="3"/>
      <c r="C56" s="3"/>
      <c r="D56" s="3"/>
      <c r="E56" s="25"/>
      <c r="F56" s="25"/>
      <c r="G56" s="25"/>
      <c r="H56" s="25"/>
      <c r="I56" s="25"/>
      <c r="J56" s="25"/>
      <c r="K56" s="25"/>
      <c r="L56" s="25"/>
      <c r="M56" s="5"/>
      <c r="N56" s="5"/>
      <c r="O56" s="5"/>
      <c r="P56" s="5"/>
      <c r="Q56" s="5"/>
      <c r="R56" s="5"/>
      <c r="S56" s="5"/>
    </row>
    <row r="57" spans="1:19" ht="14.5" hidden="1" x14ac:dyDescent="0.35">
      <c r="A57" s="25"/>
      <c r="B57" s="3"/>
      <c r="C57" s="3"/>
      <c r="D57" s="3"/>
      <c r="E57" s="25"/>
      <c r="F57" s="25"/>
      <c r="G57" s="25"/>
      <c r="H57" s="25"/>
      <c r="I57" s="25"/>
      <c r="J57" s="25"/>
      <c r="K57" s="25"/>
      <c r="L57" s="25"/>
      <c r="M57" s="5"/>
      <c r="N57" s="5"/>
      <c r="O57" s="5"/>
      <c r="P57" s="5"/>
      <c r="Q57" s="5"/>
      <c r="R57" s="5"/>
      <c r="S57" s="5"/>
    </row>
    <row r="58" spans="1:19" ht="14.5" hidden="1" x14ac:dyDescent="0.35">
      <c r="A58" s="25"/>
      <c r="B58" s="3"/>
      <c r="C58" s="3"/>
      <c r="D58" s="3"/>
      <c r="E58" s="25"/>
      <c r="F58" s="25"/>
      <c r="G58" s="25"/>
      <c r="H58" s="25"/>
      <c r="I58" s="25"/>
      <c r="J58" s="25"/>
      <c r="K58" s="25"/>
      <c r="L58" s="25"/>
      <c r="M58" s="5"/>
      <c r="N58" s="5"/>
      <c r="O58" s="5"/>
      <c r="P58" s="5"/>
      <c r="Q58" s="5"/>
      <c r="R58" s="5"/>
      <c r="S58" s="5"/>
    </row>
    <row r="59" spans="1:19" ht="14.5" hidden="1" x14ac:dyDescent="0.35">
      <c r="A59" s="25"/>
      <c r="B59" s="3"/>
      <c r="C59" s="3"/>
      <c r="D59" s="3"/>
      <c r="E59" s="25"/>
      <c r="F59" s="25"/>
      <c r="G59" s="25"/>
      <c r="H59" s="25"/>
      <c r="I59" s="25"/>
      <c r="J59" s="25"/>
      <c r="K59" s="25"/>
      <c r="L59" s="25"/>
      <c r="M59" s="5"/>
      <c r="N59" s="5"/>
      <c r="O59" s="5"/>
      <c r="P59" s="5"/>
      <c r="Q59" s="5"/>
      <c r="R59" s="5"/>
      <c r="S59" s="5"/>
    </row>
    <row r="60" spans="1:19" ht="14.5" hidden="1" x14ac:dyDescent="0.35">
      <c r="A60" s="25"/>
      <c r="B60" s="3"/>
      <c r="C60" s="3"/>
      <c r="D60" s="3"/>
      <c r="E60" s="25"/>
      <c r="F60" s="25"/>
      <c r="G60" s="25"/>
      <c r="H60" s="25"/>
      <c r="I60" s="25"/>
      <c r="J60" s="25"/>
      <c r="K60" s="25"/>
      <c r="L60" s="25"/>
      <c r="M60" s="5"/>
      <c r="N60" s="5"/>
      <c r="O60" s="5"/>
      <c r="P60" s="5"/>
      <c r="Q60" s="5"/>
      <c r="R60" s="5"/>
      <c r="S60" s="5"/>
    </row>
    <row r="61" spans="1:19" ht="14.5" hidden="1" x14ac:dyDescent="0.35">
      <c r="A61" s="25"/>
      <c r="B61" s="3"/>
      <c r="C61" s="3"/>
      <c r="D61" s="3"/>
      <c r="E61" s="25"/>
      <c r="F61" s="25"/>
      <c r="G61" s="25"/>
      <c r="H61" s="25"/>
      <c r="I61" s="25"/>
      <c r="J61" s="25"/>
      <c r="K61" s="25"/>
      <c r="L61" s="25"/>
      <c r="M61" s="5"/>
      <c r="N61" s="5"/>
      <c r="O61" s="5"/>
      <c r="P61" s="5"/>
      <c r="Q61" s="5"/>
      <c r="R61" s="5"/>
      <c r="S61" s="5"/>
    </row>
    <row r="62" spans="1:19" ht="14.5" hidden="1" x14ac:dyDescent="0.35">
      <c r="A62" s="25"/>
      <c r="B62" s="3"/>
      <c r="C62" s="3"/>
      <c r="D62" s="3"/>
      <c r="E62" s="25"/>
      <c r="F62" s="25"/>
      <c r="G62" s="25"/>
      <c r="H62" s="25"/>
      <c r="I62" s="25"/>
      <c r="J62" s="25"/>
      <c r="K62" s="25"/>
      <c r="L62" s="25"/>
      <c r="M62" s="5"/>
      <c r="N62" s="5"/>
      <c r="O62" s="5"/>
      <c r="P62" s="5"/>
      <c r="Q62" s="5"/>
      <c r="R62" s="5"/>
      <c r="S62" s="5"/>
    </row>
    <row r="63" spans="1:19" ht="14.5" hidden="1" x14ac:dyDescent="0.35">
      <c r="A63" s="25"/>
      <c r="B63" s="3"/>
      <c r="C63" s="3"/>
      <c r="D63" s="3"/>
      <c r="E63" s="25"/>
      <c r="F63" s="25"/>
      <c r="G63" s="25"/>
      <c r="H63" s="25"/>
      <c r="I63" s="25"/>
      <c r="J63" s="25"/>
      <c r="K63" s="25"/>
      <c r="L63" s="25"/>
      <c r="M63" s="5"/>
      <c r="N63" s="5"/>
      <c r="O63" s="5"/>
      <c r="P63" s="5"/>
      <c r="Q63" s="5"/>
      <c r="R63" s="5"/>
      <c r="S63" s="5"/>
    </row>
    <row r="64" spans="1:19" ht="14.5" hidden="1" x14ac:dyDescent="0.35">
      <c r="A64" s="25"/>
      <c r="B64" s="3"/>
      <c r="C64" s="3"/>
      <c r="D64" s="3"/>
      <c r="E64" s="25"/>
      <c r="F64" s="25"/>
      <c r="G64" s="25"/>
      <c r="H64" s="25"/>
      <c r="I64" s="25"/>
      <c r="J64" s="25"/>
      <c r="K64" s="25"/>
      <c r="L64" s="25"/>
      <c r="M64" s="5"/>
      <c r="N64" s="5"/>
      <c r="O64" s="5"/>
      <c r="P64" s="5"/>
      <c r="Q64" s="5"/>
      <c r="R64" s="5"/>
      <c r="S64" s="5"/>
    </row>
    <row r="65" spans="1:19" ht="14.5" hidden="1" x14ac:dyDescent="0.35">
      <c r="A65" s="25"/>
      <c r="B65" s="3"/>
      <c r="C65" s="3"/>
      <c r="D65" s="3"/>
      <c r="E65" s="25"/>
      <c r="F65" s="25"/>
      <c r="G65" s="25"/>
      <c r="H65" s="25"/>
      <c r="I65" s="25"/>
      <c r="J65" s="25"/>
      <c r="K65" s="25"/>
      <c r="L65" s="25"/>
      <c r="M65" s="5"/>
      <c r="N65" s="5"/>
      <c r="O65" s="5"/>
      <c r="P65" s="5"/>
      <c r="Q65" s="5"/>
      <c r="R65" s="5"/>
      <c r="S65" s="5"/>
    </row>
    <row r="66" spans="1:19" ht="14.5" hidden="1" x14ac:dyDescent="0.35">
      <c r="A66" s="25"/>
      <c r="B66" s="3"/>
      <c r="C66" s="3"/>
      <c r="D66" s="3"/>
      <c r="E66" s="25"/>
      <c r="F66" s="25"/>
      <c r="G66" s="25"/>
      <c r="H66" s="25"/>
      <c r="I66" s="25"/>
      <c r="J66" s="25"/>
      <c r="K66" s="25"/>
      <c r="L66" s="25"/>
      <c r="M66" s="5"/>
      <c r="N66" s="5"/>
      <c r="O66" s="5"/>
      <c r="P66" s="5"/>
      <c r="Q66" s="5"/>
      <c r="R66" s="5"/>
      <c r="S66" s="5"/>
    </row>
    <row r="67" spans="1:19" ht="14.5" hidden="1" x14ac:dyDescent="0.35">
      <c r="A67" s="25"/>
      <c r="B67" s="3"/>
      <c r="C67" s="3"/>
      <c r="D67" s="3"/>
      <c r="E67" s="25"/>
      <c r="F67" s="25"/>
      <c r="G67" s="25"/>
      <c r="H67" s="25"/>
      <c r="I67" s="25"/>
      <c r="J67" s="25"/>
      <c r="K67" s="25"/>
      <c r="L67" s="25"/>
      <c r="M67" s="5"/>
      <c r="N67" s="5"/>
      <c r="O67" s="5"/>
      <c r="P67" s="5"/>
      <c r="Q67" s="5"/>
      <c r="R67" s="5"/>
      <c r="S67" s="5"/>
    </row>
    <row r="68" spans="1:19" ht="14.5" hidden="1" x14ac:dyDescent="0.35">
      <c r="A68" s="25"/>
      <c r="B68" s="3"/>
      <c r="C68" s="3"/>
      <c r="D68" s="3"/>
      <c r="E68" s="25"/>
      <c r="F68" s="25"/>
      <c r="G68" s="25"/>
      <c r="H68" s="25"/>
      <c r="I68" s="25"/>
      <c r="J68" s="25"/>
      <c r="K68" s="25"/>
      <c r="L68" s="25"/>
      <c r="M68" s="5"/>
      <c r="N68" s="5"/>
      <c r="O68" s="5"/>
      <c r="P68" s="5"/>
      <c r="Q68" s="5"/>
      <c r="R68" s="5"/>
      <c r="S68" s="5"/>
    </row>
    <row r="69" spans="1:19" ht="14.5" hidden="1" x14ac:dyDescent="0.35">
      <c r="A69" s="25"/>
      <c r="B69" s="3"/>
      <c r="C69" s="3"/>
      <c r="D69" s="3"/>
      <c r="E69" s="25"/>
      <c r="F69" s="25"/>
      <c r="G69" s="25"/>
      <c r="H69" s="25"/>
      <c r="I69" s="25"/>
      <c r="J69" s="25"/>
      <c r="K69" s="25"/>
      <c r="L69" s="25"/>
      <c r="M69" s="5"/>
      <c r="N69" s="5"/>
      <c r="O69" s="5"/>
      <c r="P69" s="5"/>
      <c r="Q69" s="5"/>
      <c r="R69" s="5"/>
      <c r="S69" s="5"/>
    </row>
    <row r="70" spans="1:19" ht="14.5" hidden="1" x14ac:dyDescent="0.35">
      <c r="A70" s="25"/>
      <c r="B70" s="3"/>
      <c r="C70" s="3"/>
      <c r="D70" s="3"/>
      <c r="E70" s="25"/>
      <c r="F70" s="25"/>
      <c r="G70" s="25"/>
      <c r="H70" s="25"/>
      <c r="I70" s="25"/>
      <c r="J70" s="25"/>
      <c r="K70" s="25"/>
      <c r="L70" s="25"/>
      <c r="M70" s="5"/>
      <c r="N70" s="5"/>
      <c r="O70" s="5"/>
      <c r="P70" s="5"/>
      <c r="Q70" s="5"/>
      <c r="R70" s="5"/>
      <c r="S70" s="5"/>
    </row>
    <row r="71" spans="1:19" ht="14.5" hidden="1" x14ac:dyDescent="0.35">
      <c r="A71" s="25"/>
      <c r="B71" s="3"/>
      <c r="C71" s="3"/>
      <c r="D71" s="3"/>
      <c r="E71" s="25"/>
      <c r="F71" s="25"/>
      <c r="G71" s="25"/>
      <c r="H71" s="25"/>
      <c r="I71" s="25"/>
      <c r="J71" s="25"/>
      <c r="K71" s="25"/>
      <c r="L71" s="25"/>
      <c r="M71" s="5"/>
      <c r="N71" s="5"/>
      <c r="O71" s="5"/>
      <c r="P71" s="5"/>
      <c r="Q71" s="5"/>
      <c r="R71" s="5"/>
      <c r="S71" s="5"/>
    </row>
    <row r="72" spans="1:19" ht="14.5" hidden="1" x14ac:dyDescent="0.35">
      <c r="A72" s="25"/>
      <c r="B72" s="3"/>
      <c r="C72" s="3"/>
      <c r="D72" s="3"/>
      <c r="E72" s="25"/>
      <c r="F72" s="25"/>
      <c r="G72" s="25"/>
      <c r="H72" s="25"/>
      <c r="I72" s="25"/>
      <c r="J72" s="25"/>
      <c r="K72" s="25"/>
      <c r="L72" s="25"/>
      <c r="M72" s="5"/>
      <c r="N72" s="5"/>
      <c r="O72" s="5"/>
      <c r="P72" s="5"/>
      <c r="Q72" s="5"/>
      <c r="R72" s="5"/>
      <c r="S72" s="5"/>
    </row>
    <row r="73" spans="1:19" ht="14.5" hidden="1" x14ac:dyDescent="0.35">
      <c r="A73" s="25"/>
      <c r="B73" s="3"/>
      <c r="C73" s="3"/>
      <c r="D73" s="3"/>
      <c r="E73" s="25"/>
      <c r="F73" s="25"/>
      <c r="G73" s="25"/>
      <c r="H73" s="25"/>
      <c r="I73" s="25"/>
      <c r="J73" s="25"/>
      <c r="K73" s="25"/>
      <c r="L73" s="25"/>
      <c r="M73" s="5"/>
      <c r="N73" s="5"/>
      <c r="O73" s="5"/>
      <c r="P73" s="5"/>
      <c r="Q73" s="5"/>
      <c r="R73" s="5"/>
      <c r="S73" s="5"/>
    </row>
    <row r="74" spans="1:19" ht="14.5" hidden="1" x14ac:dyDescent="0.35">
      <c r="A74" s="25"/>
      <c r="B74" s="3"/>
      <c r="C74" s="3"/>
      <c r="D74" s="3"/>
      <c r="E74" s="25"/>
      <c r="F74" s="25"/>
      <c r="G74" s="25"/>
      <c r="H74" s="25"/>
      <c r="I74" s="25"/>
      <c r="J74" s="25"/>
      <c r="K74" s="25"/>
      <c r="L74" s="25"/>
      <c r="M74" s="5"/>
      <c r="N74" s="5"/>
      <c r="O74" s="5"/>
      <c r="P74" s="5"/>
      <c r="Q74" s="5"/>
      <c r="R74" s="5"/>
      <c r="S74" s="5"/>
    </row>
    <row r="75" spans="1:19" ht="14.5" hidden="1" x14ac:dyDescent="0.35">
      <c r="A75" s="25"/>
      <c r="B75" s="3"/>
      <c r="C75" s="3"/>
      <c r="D75" s="3"/>
      <c r="E75" s="25"/>
      <c r="F75" s="25"/>
      <c r="G75" s="25"/>
      <c r="H75" s="25"/>
      <c r="I75" s="25"/>
      <c r="J75" s="25"/>
      <c r="K75" s="25"/>
      <c r="L75" s="25"/>
      <c r="M75" s="5"/>
      <c r="N75" s="5"/>
      <c r="O75" s="5"/>
      <c r="P75" s="5"/>
      <c r="Q75" s="5"/>
      <c r="R75" s="5"/>
      <c r="S75" s="5"/>
    </row>
    <row r="76" spans="1:19" ht="14.5" hidden="1" x14ac:dyDescent="0.35">
      <c r="A76" s="25"/>
      <c r="B76" s="3"/>
      <c r="C76" s="3"/>
      <c r="D76" s="3"/>
      <c r="E76" s="25"/>
      <c r="F76" s="25"/>
      <c r="G76" s="25"/>
      <c r="H76" s="25"/>
      <c r="I76" s="25"/>
      <c r="J76" s="25"/>
      <c r="K76" s="25"/>
      <c r="L76" s="25"/>
      <c r="M76" s="5"/>
      <c r="N76" s="5"/>
      <c r="O76" s="5"/>
      <c r="P76" s="5"/>
      <c r="Q76" s="5"/>
      <c r="R76" s="5"/>
      <c r="S76" s="5"/>
    </row>
    <row r="77" spans="1:19" ht="14.5" hidden="1" x14ac:dyDescent="0.35">
      <c r="A77" s="25"/>
      <c r="B77" s="3"/>
      <c r="C77" s="3"/>
      <c r="D77" s="3"/>
      <c r="E77" s="25"/>
      <c r="F77" s="25"/>
      <c r="G77" s="25"/>
      <c r="H77" s="25"/>
      <c r="I77" s="25"/>
      <c r="J77" s="25"/>
      <c r="K77" s="25"/>
      <c r="L77" s="25"/>
      <c r="M77" s="5"/>
      <c r="N77" s="5"/>
      <c r="O77" s="5"/>
      <c r="P77" s="5"/>
      <c r="Q77" s="5"/>
      <c r="R77" s="5"/>
      <c r="S77" s="5"/>
    </row>
    <row r="78" spans="1:19" ht="14.5" hidden="1" x14ac:dyDescent="0.35">
      <c r="A78" s="25"/>
      <c r="B78" s="3"/>
      <c r="C78" s="3"/>
      <c r="D78" s="3"/>
      <c r="E78" s="25"/>
      <c r="F78" s="25"/>
      <c r="G78" s="25"/>
      <c r="H78" s="25"/>
      <c r="I78" s="25"/>
      <c r="J78" s="25"/>
      <c r="K78" s="25"/>
      <c r="L78" s="25"/>
      <c r="M78" s="5"/>
      <c r="N78" s="5"/>
      <c r="O78" s="5"/>
      <c r="P78" s="5"/>
      <c r="Q78" s="5"/>
      <c r="R78" s="5"/>
      <c r="S78" s="5"/>
    </row>
    <row r="79" spans="1:19" ht="14.5" hidden="1" x14ac:dyDescent="0.35">
      <c r="A79" s="25"/>
      <c r="B79" s="3"/>
      <c r="C79" s="3"/>
      <c r="D79" s="3"/>
      <c r="E79" s="25"/>
      <c r="F79" s="25"/>
      <c r="G79" s="25"/>
      <c r="H79" s="25"/>
      <c r="I79" s="25"/>
      <c r="J79" s="25"/>
      <c r="K79" s="25"/>
      <c r="L79" s="25"/>
      <c r="M79" s="5"/>
      <c r="N79" s="5"/>
      <c r="O79" s="5"/>
      <c r="P79" s="5"/>
      <c r="Q79" s="5"/>
      <c r="R79" s="5"/>
      <c r="S79" s="5"/>
    </row>
    <row r="80" spans="1:19" ht="14.5" hidden="1" x14ac:dyDescent="0.35">
      <c r="A80" s="25"/>
      <c r="B80" s="3"/>
      <c r="C80" s="3"/>
      <c r="D80" s="3"/>
      <c r="E80" s="25"/>
      <c r="F80" s="25"/>
      <c r="G80" s="25"/>
      <c r="H80" s="25"/>
      <c r="I80" s="25"/>
      <c r="J80" s="25"/>
      <c r="K80" s="25"/>
      <c r="L80" s="25"/>
      <c r="M80" s="5"/>
      <c r="N80" s="5"/>
      <c r="O80" s="5"/>
      <c r="P80" s="5"/>
      <c r="Q80" s="5"/>
      <c r="R80" s="5"/>
      <c r="S80" s="5"/>
    </row>
    <row r="81" spans="1:19" ht="14.5" hidden="1" x14ac:dyDescent="0.35">
      <c r="A81" s="25"/>
      <c r="B81" s="3"/>
      <c r="C81" s="3"/>
      <c r="D81" s="3"/>
      <c r="E81" s="25"/>
      <c r="F81" s="25"/>
      <c r="G81" s="25"/>
      <c r="H81" s="25"/>
      <c r="I81" s="25"/>
      <c r="J81" s="25"/>
      <c r="K81" s="25"/>
      <c r="L81" s="25"/>
      <c r="M81" s="5"/>
      <c r="N81" s="5"/>
      <c r="O81" s="5"/>
      <c r="P81" s="5"/>
      <c r="Q81" s="5"/>
      <c r="R81" s="5"/>
      <c r="S81" s="5"/>
    </row>
    <row r="82" spans="1:19" ht="14.5" hidden="1" x14ac:dyDescent="0.35">
      <c r="A82" s="25"/>
      <c r="B82" s="3"/>
      <c r="C82" s="3"/>
      <c r="D82" s="3"/>
      <c r="E82" s="25"/>
      <c r="F82" s="25"/>
      <c r="G82" s="25"/>
      <c r="H82" s="25"/>
      <c r="I82" s="25"/>
      <c r="J82" s="25"/>
      <c r="K82" s="25"/>
      <c r="L82" s="25"/>
      <c r="M82" s="5"/>
      <c r="N82" s="5"/>
      <c r="O82" s="5"/>
      <c r="P82" s="5"/>
      <c r="Q82" s="5"/>
      <c r="R82" s="5"/>
      <c r="S82" s="5"/>
    </row>
    <row r="83" spans="1:19" ht="14.5" hidden="1" x14ac:dyDescent="0.35">
      <c r="A83" s="25"/>
      <c r="B83" s="3"/>
      <c r="C83" s="3"/>
      <c r="D83" s="3"/>
      <c r="E83" s="25"/>
      <c r="F83" s="25"/>
      <c r="G83" s="25"/>
      <c r="H83" s="25"/>
      <c r="I83" s="25"/>
      <c r="J83" s="25"/>
      <c r="K83" s="25"/>
      <c r="L83" s="25"/>
      <c r="M83" s="5"/>
      <c r="N83" s="5"/>
      <c r="O83" s="5"/>
      <c r="P83" s="5"/>
      <c r="Q83" s="5"/>
      <c r="R83" s="5"/>
      <c r="S83" s="5"/>
    </row>
    <row r="84" spans="1:19" ht="14.5" hidden="1" x14ac:dyDescent="0.35">
      <c r="A84" s="25"/>
      <c r="B84" s="3"/>
      <c r="C84" s="3"/>
      <c r="D84" s="3"/>
      <c r="E84" s="25"/>
      <c r="F84" s="25"/>
      <c r="G84" s="25"/>
      <c r="H84" s="25"/>
      <c r="I84" s="25"/>
      <c r="J84" s="25"/>
      <c r="K84" s="25"/>
      <c r="L84" s="25"/>
      <c r="M84" s="5"/>
      <c r="N84" s="5"/>
      <c r="O84" s="5"/>
      <c r="P84" s="5"/>
      <c r="Q84" s="5"/>
      <c r="R84" s="5"/>
      <c r="S84" s="5"/>
    </row>
    <row r="85" spans="1:19" ht="14.5" hidden="1" x14ac:dyDescent="0.35">
      <c r="A85" s="25"/>
      <c r="B85" s="3"/>
      <c r="C85" s="3"/>
      <c r="D85" s="3"/>
      <c r="E85" s="25"/>
      <c r="F85" s="25"/>
      <c r="G85" s="25"/>
      <c r="H85" s="25"/>
      <c r="I85" s="25"/>
      <c r="J85" s="25"/>
      <c r="K85" s="25"/>
      <c r="L85" s="25"/>
      <c r="M85" s="5"/>
      <c r="N85" s="5"/>
      <c r="O85" s="5"/>
      <c r="P85" s="5"/>
      <c r="Q85" s="5"/>
      <c r="R85" s="5"/>
      <c r="S85" s="5"/>
    </row>
    <row r="86" spans="1:19" ht="14.5" hidden="1" x14ac:dyDescent="0.35">
      <c r="A86" s="25"/>
      <c r="B86" s="3"/>
      <c r="C86" s="3"/>
      <c r="D86" s="3"/>
      <c r="E86" s="25"/>
      <c r="F86" s="25"/>
      <c r="G86" s="25"/>
      <c r="H86" s="25"/>
      <c r="I86" s="25"/>
      <c r="J86" s="25"/>
      <c r="K86" s="25"/>
      <c r="L86" s="25"/>
      <c r="M86" s="5"/>
      <c r="N86" s="5"/>
      <c r="O86" s="5"/>
      <c r="P86" s="5"/>
      <c r="Q86" s="5"/>
      <c r="R86" s="5"/>
      <c r="S86" s="5"/>
    </row>
    <row r="87" spans="1:19" ht="14.5" hidden="1" x14ac:dyDescent="0.35">
      <c r="A87" s="25"/>
      <c r="B87" s="3"/>
      <c r="C87" s="3"/>
      <c r="D87" s="3"/>
      <c r="E87" s="25"/>
      <c r="F87" s="25"/>
      <c r="G87" s="25"/>
      <c r="H87" s="25"/>
      <c r="I87" s="25"/>
      <c r="J87" s="25"/>
      <c r="K87" s="25"/>
      <c r="L87" s="25"/>
      <c r="M87" s="5"/>
      <c r="N87" s="5"/>
      <c r="O87" s="5"/>
      <c r="P87" s="5"/>
      <c r="Q87" s="5"/>
      <c r="R87" s="5"/>
      <c r="S87" s="5"/>
    </row>
    <row r="88" spans="1:19" ht="14.5" hidden="1" x14ac:dyDescent="0.35">
      <c r="A88" s="25"/>
      <c r="B88" s="3"/>
      <c r="C88" s="3"/>
      <c r="D88" s="3"/>
      <c r="E88" s="25"/>
      <c r="F88" s="25"/>
      <c r="G88" s="25"/>
      <c r="H88" s="25"/>
      <c r="I88" s="25"/>
      <c r="J88" s="25"/>
      <c r="K88" s="25"/>
      <c r="L88" s="25"/>
      <c r="M88" s="5"/>
      <c r="N88" s="5"/>
      <c r="O88" s="5"/>
      <c r="P88" s="5"/>
      <c r="Q88" s="5"/>
      <c r="R88" s="5"/>
      <c r="S88" s="5"/>
    </row>
    <row r="89" spans="1:19" ht="14.5" hidden="1" x14ac:dyDescent="0.35">
      <c r="A89" s="25"/>
      <c r="B89" s="3"/>
      <c r="C89" s="3"/>
      <c r="D89" s="3"/>
      <c r="E89" s="25"/>
      <c r="F89" s="25"/>
      <c r="G89" s="25"/>
      <c r="H89" s="25"/>
      <c r="I89" s="25"/>
      <c r="J89" s="25"/>
      <c r="K89" s="25"/>
      <c r="L89" s="25"/>
      <c r="M89" s="5"/>
      <c r="N89" s="5"/>
      <c r="O89" s="5"/>
      <c r="P89" s="5"/>
      <c r="Q89" s="5"/>
      <c r="R89" s="5"/>
      <c r="S89" s="5"/>
    </row>
    <row r="90" spans="1:19" ht="14.5" hidden="1" x14ac:dyDescent="0.35">
      <c r="A90" s="25"/>
      <c r="B90" s="3"/>
      <c r="C90" s="3"/>
      <c r="D90" s="3"/>
      <c r="E90" s="25"/>
      <c r="F90" s="25"/>
      <c r="G90" s="25"/>
      <c r="H90" s="25"/>
      <c r="I90" s="25"/>
      <c r="J90" s="25"/>
      <c r="K90" s="25"/>
      <c r="L90" s="25"/>
      <c r="M90" s="5"/>
      <c r="N90" s="5"/>
      <c r="O90" s="5"/>
      <c r="P90" s="5"/>
      <c r="Q90" s="5"/>
      <c r="R90" s="5"/>
      <c r="S90" s="5"/>
    </row>
    <row r="91" spans="1:19" ht="14.5" hidden="1" x14ac:dyDescent="0.35">
      <c r="A91" s="25"/>
      <c r="B91" s="3"/>
      <c r="C91" s="3"/>
      <c r="D91" s="3"/>
      <c r="E91" s="25"/>
      <c r="F91" s="25"/>
      <c r="G91" s="25"/>
      <c r="H91" s="25"/>
      <c r="I91" s="25"/>
      <c r="J91" s="25"/>
      <c r="K91" s="25"/>
      <c r="L91" s="25"/>
      <c r="M91" s="5"/>
      <c r="N91" s="5"/>
      <c r="O91" s="5"/>
      <c r="P91" s="5"/>
      <c r="Q91" s="5"/>
      <c r="R91" s="5"/>
      <c r="S91" s="5"/>
    </row>
    <row r="92" spans="1:19" ht="14.5" hidden="1" x14ac:dyDescent="0.35">
      <c r="A92" s="25"/>
      <c r="B92" s="3"/>
      <c r="C92" s="3"/>
      <c r="D92" s="3"/>
      <c r="E92" s="25"/>
      <c r="F92" s="25"/>
      <c r="G92" s="25"/>
      <c r="H92" s="25"/>
      <c r="I92" s="25"/>
      <c r="J92" s="25"/>
      <c r="K92" s="25"/>
      <c r="L92" s="25"/>
      <c r="M92" s="5"/>
      <c r="N92" s="5"/>
      <c r="O92" s="5"/>
      <c r="P92" s="5"/>
      <c r="Q92" s="5"/>
      <c r="R92" s="5"/>
      <c r="S92" s="5"/>
    </row>
    <row r="93" spans="1:19" ht="14.5" hidden="1" x14ac:dyDescent="0.35">
      <c r="A93" s="25"/>
      <c r="B93" s="3"/>
      <c r="C93" s="3"/>
      <c r="D93" s="3"/>
      <c r="E93" s="25"/>
      <c r="F93" s="25"/>
      <c r="G93" s="25"/>
      <c r="H93" s="25"/>
      <c r="I93" s="25"/>
      <c r="J93" s="25"/>
      <c r="K93" s="25"/>
      <c r="L93" s="25"/>
      <c r="M93" s="5"/>
      <c r="N93" s="5"/>
      <c r="O93" s="5"/>
      <c r="P93" s="5"/>
      <c r="Q93" s="5"/>
      <c r="R93" s="5"/>
      <c r="S93" s="5"/>
    </row>
    <row r="94" spans="1:19" ht="14.5" hidden="1" x14ac:dyDescent="0.35">
      <c r="A94" s="25"/>
      <c r="B94" s="3"/>
      <c r="C94" s="3"/>
      <c r="D94" s="3"/>
      <c r="E94" s="25"/>
      <c r="F94" s="25"/>
      <c r="G94" s="25"/>
      <c r="H94" s="25"/>
      <c r="I94" s="25"/>
      <c r="J94" s="25"/>
      <c r="K94" s="25"/>
      <c r="L94" s="25"/>
      <c r="M94" s="5"/>
      <c r="N94" s="5"/>
      <c r="O94" s="5"/>
      <c r="P94" s="5"/>
      <c r="Q94" s="5"/>
      <c r="R94" s="5"/>
      <c r="S94" s="5"/>
    </row>
    <row r="95" spans="1:19" ht="14.5" hidden="1" x14ac:dyDescent="0.35">
      <c r="A95" s="25"/>
      <c r="B95" s="3"/>
      <c r="C95" s="3"/>
      <c r="D95" s="3"/>
      <c r="E95" s="25"/>
      <c r="F95" s="25"/>
      <c r="G95" s="25"/>
      <c r="H95" s="25"/>
      <c r="I95" s="25"/>
      <c r="J95" s="25"/>
      <c r="K95" s="25"/>
      <c r="L95" s="25"/>
      <c r="M95" s="5"/>
      <c r="N95" s="5"/>
      <c r="O95" s="5"/>
      <c r="P95" s="5"/>
      <c r="Q95" s="5"/>
      <c r="R95" s="5"/>
      <c r="S95" s="5"/>
    </row>
    <row r="96" spans="1:19" ht="14.5" hidden="1" x14ac:dyDescent="0.35">
      <c r="A96" s="25"/>
      <c r="B96" s="3"/>
      <c r="C96" s="3"/>
      <c r="D96" s="3"/>
      <c r="E96" s="25"/>
      <c r="F96" s="25"/>
      <c r="G96" s="25"/>
      <c r="H96" s="25"/>
      <c r="I96" s="25"/>
      <c r="J96" s="25"/>
      <c r="K96" s="25"/>
      <c r="L96" s="25"/>
      <c r="M96" s="5"/>
      <c r="N96" s="5"/>
      <c r="O96" s="5"/>
      <c r="P96" s="5"/>
      <c r="Q96" s="5"/>
      <c r="R96" s="5"/>
      <c r="S96" s="5"/>
    </row>
    <row r="97" spans="1:19" ht="14.5" hidden="1" x14ac:dyDescent="0.35">
      <c r="A97" s="25"/>
      <c r="B97" s="3"/>
      <c r="C97" s="3"/>
      <c r="D97" s="3"/>
      <c r="E97" s="25"/>
      <c r="F97" s="25"/>
      <c r="G97" s="25"/>
      <c r="H97" s="25"/>
      <c r="I97" s="25"/>
      <c r="J97" s="25"/>
      <c r="K97" s="25"/>
      <c r="L97" s="25"/>
      <c r="M97" s="5"/>
      <c r="N97" s="5"/>
      <c r="O97" s="5"/>
      <c r="P97" s="5"/>
      <c r="Q97" s="5"/>
      <c r="R97" s="5"/>
      <c r="S97" s="5"/>
    </row>
    <row r="98" spans="1:19" ht="14.5" hidden="1" x14ac:dyDescent="0.35">
      <c r="A98" s="25"/>
      <c r="B98" s="3"/>
      <c r="C98" s="3"/>
      <c r="D98" s="3"/>
      <c r="E98" s="25"/>
      <c r="F98" s="25"/>
      <c r="G98" s="25"/>
      <c r="H98" s="25"/>
      <c r="I98" s="25"/>
      <c r="J98" s="25"/>
      <c r="K98" s="25"/>
      <c r="L98" s="25"/>
      <c r="M98" s="5"/>
      <c r="N98" s="5"/>
      <c r="O98" s="5"/>
      <c r="P98" s="5"/>
      <c r="Q98" s="5"/>
      <c r="R98" s="5"/>
      <c r="S98" s="5"/>
    </row>
    <row r="99" spans="1:19" ht="14.5" hidden="1" x14ac:dyDescent="0.35">
      <c r="A99" s="25"/>
      <c r="B99" s="3"/>
      <c r="C99" s="3"/>
      <c r="D99" s="3"/>
      <c r="E99" s="25"/>
      <c r="F99" s="25"/>
      <c r="G99" s="25"/>
      <c r="H99" s="25"/>
      <c r="I99" s="25"/>
      <c r="J99" s="25"/>
      <c r="K99" s="25"/>
      <c r="L99" s="25"/>
      <c r="M99" s="5"/>
      <c r="N99" s="5"/>
      <c r="O99" s="5"/>
      <c r="P99" s="5"/>
      <c r="Q99" s="5"/>
      <c r="R99" s="5"/>
      <c r="S99" s="5"/>
    </row>
    <row r="100" spans="1:19" ht="14.5" hidden="1" x14ac:dyDescent="0.35">
      <c r="A100" s="25"/>
      <c r="B100" s="3"/>
      <c r="C100" s="3"/>
      <c r="D100" s="3"/>
      <c r="E100" s="25"/>
      <c r="F100" s="25"/>
      <c r="G100" s="25"/>
      <c r="H100" s="25"/>
      <c r="I100" s="25"/>
      <c r="J100" s="25"/>
      <c r="K100" s="25"/>
      <c r="L100" s="25"/>
      <c r="M100" s="5"/>
      <c r="N100" s="5"/>
      <c r="O100" s="5"/>
      <c r="P100" s="5"/>
      <c r="Q100" s="5"/>
      <c r="R100" s="5"/>
      <c r="S100" s="5"/>
    </row>
    <row r="101" spans="1:19" ht="14.5" hidden="1" x14ac:dyDescent="0.35">
      <c r="A101" s="25"/>
      <c r="B101" s="3"/>
      <c r="C101" s="3"/>
      <c r="D101" s="3"/>
      <c r="E101" s="25"/>
      <c r="F101" s="25"/>
      <c r="G101" s="25"/>
      <c r="H101" s="25"/>
      <c r="I101" s="25"/>
      <c r="J101" s="25"/>
      <c r="K101" s="25"/>
      <c r="L101" s="25"/>
      <c r="M101" s="5"/>
      <c r="N101" s="5"/>
      <c r="O101" s="5"/>
      <c r="P101" s="5"/>
      <c r="Q101" s="5"/>
      <c r="R101" s="5"/>
      <c r="S101" s="5"/>
    </row>
    <row r="102" spans="1:19" ht="14.5" hidden="1" x14ac:dyDescent="0.35">
      <c r="A102" s="25"/>
      <c r="B102" s="3"/>
      <c r="C102" s="3"/>
      <c r="D102" s="3"/>
      <c r="E102" s="25"/>
      <c r="F102" s="25"/>
      <c r="G102" s="25"/>
      <c r="H102" s="25"/>
      <c r="I102" s="25"/>
      <c r="J102" s="25"/>
      <c r="K102" s="25"/>
      <c r="L102" s="25"/>
      <c r="M102" s="5"/>
      <c r="N102" s="5"/>
      <c r="O102" s="5"/>
      <c r="P102" s="5"/>
      <c r="Q102" s="5"/>
      <c r="R102" s="5"/>
      <c r="S102" s="5"/>
    </row>
    <row r="103" spans="1:19" ht="14.5" hidden="1" x14ac:dyDescent="0.35">
      <c r="A103" s="25"/>
      <c r="B103" s="3"/>
      <c r="C103" s="3"/>
      <c r="D103" s="3"/>
      <c r="E103" s="25"/>
      <c r="F103" s="25"/>
      <c r="G103" s="25"/>
      <c r="H103" s="25"/>
      <c r="I103" s="25"/>
      <c r="J103" s="25"/>
      <c r="K103" s="25"/>
      <c r="L103" s="25"/>
      <c r="M103" s="5"/>
      <c r="N103" s="5"/>
      <c r="O103" s="5"/>
      <c r="P103" s="5"/>
      <c r="Q103" s="5"/>
      <c r="R103" s="5"/>
      <c r="S103" s="5"/>
    </row>
    <row r="104" spans="1:19" ht="14.5" hidden="1" x14ac:dyDescent="0.35">
      <c r="A104" s="25"/>
      <c r="B104" s="3"/>
      <c r="C104" s="3"/>
      <c r="D104" s="3"/>
      <c r="E104" s="25"/>
      <c r="F104" s="25"/>
      <c r="G104" s="25"/>
      <c r="H104" s="25"/>
      <c r="I104" s="25"/>
      <c r="J104" s="25"/>
      <c r="K104" s="25"/>
      <c r="L104" s="25"/>
      <c r="M104" s="5"/>
      <c r="N104" s="5"/>
      <c r="O104" s="5"/>
      <c r="P104" s="5"/>
      <c r="Q104" s="5"/>
      <c r="R104" s="5"/>
      <c r="S104" s="5"/>
    </row>
    <row r="105" spans="1:19" ht="14.5" hidden="1" x14ac:dyDescent="0.35">
      <c r="A105" s="25"/>
      <c r="B105" s="3"/>
      <c r="C105" s="3"/>
      <c r="D105" s="3"/>
      <c r="E105" s="25"/>
      <c r="F105" s="25"/>
      <c r="G105" s="25"/>
      <c r="H105" s="25"/>
      <c r="I105" s="25"/>
      <c r="J105" s="25"/>
      <c r="K105" s="25"/>
      <c r="L105" s="25"/>
      <c r="M105" s="5"/>
      <c r="N105" s="5"/>
      <c r="O105" s="5"/>
      <c r="P105" s="5"/>
      <c r="Q105" s="5"/>
      <c r="R105" s="5"/>
      <c r="S105" s="5"/>
    </row>
    <row r="106" spans="1:19" ht="14.5" hidden="1" x14ac:dyDescent="0.35">
      <c r="A106" s="25"/>
      <c r="B106" s="3"/>
      <c r="C106" s="3"/>
      <c r="D106" s="3"/>
      <c r="E106" s="25"/>
      <c r="F106" s="25"/>
      <c r="G106" s="25"/>
      <c r="H106" s="25"/>
      <c r="I106" s="25"/>
      <c r="J106" s="25"/>
      <c r="K106" s="25"/>
      <c r="L106" s="25"/>
      <c r="M106" s="5"/>
      <c r="N106" s="5"/>
      <c r="O106" s="5"/>
      <c r="P106" s="5"/>
      <c r="Q106" s="5"/>
      <c r="R106" s="5"/>
      <c r="S106" s="5"/>
    </row>
    <row r="107" spans="1:19" ht="14.5" hidden="1" x14ac:dyDescent="0.35">
      <c r="A107" s="25"/>
      <c r="B107" s="3"/>
      <c r="C107" s="3"/>
      <c r="D107" s="3"/>
      <c r="E107" s="25"/>
      <c r="F107" s="25"/>
      <c r="G107" s="25"/>
      <c r="H107" s="25"/>
      <c r="I107" s="25"/>
      <c r="J107" s="25"/>
      <c r="K107" s="25"/>
      <c r="L107" s="25"/>
      <c r="M107" s="5"/>
      <c r="N107" s="5"/>
      <c r="O107" s="5"/>
      <c r="P107" s="5"/>
      <c r="Q107" s="5"/>
      <c r="R107" s="5"/>
      <c r="S107" s="5"/>
    </row>
    <row r="108" spans="1:19" ht="14.5" hidden="1" x14ac:dyDescent="0.35">
      <c r="A108" s="25"/>
      <c r="B108" s="3"/>
      <c r="C108" s="3"/>
      <c r="D108" s="3"/>
      <c r="E108" s="25"/>
      <c r="F108" s="25"/>
      <c r="G108" s="25"/>
      <c r="H108" s="25"/>
      <c r="I108" s="25"/>
      <c r="J108" s="25"/>
      <c r="K108" s="25"/>
      <c r="L108" s="25"/>
      <c r="M108" s="5"/>
      <c r="N108" s="5"/>
      <c r="O108" s="5"/>
      <c r="P108" s="5"/>
      <c r="Q108" s="5"/>
      <c r="R108" s="5"/>
      <c r="S108" s="5"/>
    </row>
    <row r="109" spans="1:19" ht="14.5" hidden="1" x14ac:dyDescent="0.35">
      <c r="A109" s="25"/>
      <c r="B109" s="3"/>
      <c r="C109" s="3"/>
      <c r="D109" s="3"/>
      <c r="E109" s="25"/>
      <c r="F109" s="25"/>
      <c r="G109" s="25"/>
      <c r="H109" s="25"/>
      <c r="I109" s="25"/>
      <c r="J109" s="25"/>
      <c r="K109" s="25"/>
      <c r="L109" s="25"/>
      <c r="M109" s="5"/>
      <c r="N109" s="5"/>
      <c r="O109" s="5"/>
      <c r="P109" s="5"/>
      <c r="Q109" s="5"/>
      <c r="R109" s="5"/>
      <c r="S109" s="5"/>
    </row>
    <row r="110" spans="1:19" ht="14.5" hidden="1" x14ac:dyDescent="0.35">
      <c r="A110" s="25"/>
      <c r="B110" s="3"/>
      <c r="C110" s="3"/>
      <c r="D110" s="3"/>
      <c r="E110" s="25"/>
      <c r="F110" s="25"/>
      <c r="G110" s="25"/>
      <c r="H110" s="25"/>
      <c r="I110" s="25"/>
      <c r="J110" s="25"/>
      <c r="K110" s="25"/>
      <c r="L110" s="25"/>
      <c r="M110" s="5"/>
      <c r="N110" s="5"/>
      <c r="O110" s="5"/>
      <c r="P110" s="5"/>
      <c r="Q110" s="5"/>
      <c r="R110" s="5"/>
      <c r="S110" s="5"/>
    </row>
    <row r="111" spans="1:19" ht="14.5" hidden="1" x14ac:dyDescent="0.35">
      <c r="A111" s="25"/>
      <c r="B111" s="3"/>
      <c r="C111" s="3"/>
      <c r="D111" s="3"/>
      <c r="E111" s="25"/>
      <c r="F111" s="25"/>
      <c r="G111" s="25"/>
      <c r="H111" s="25"/>
      <c r="I111" s="25"/>
      <c r="J111" s="25"/>
      <c r="K111" s="25"/>
      <c r="L111" s="25"/>
      <c r="M111" s="5"/>
      <c r="N111" s="5"/>
      <c r="O111" s="5"/>
      <c r="P111" s="5"/>
      <c r="Q111" s="5"/>
      <c r="R111" s="5"/>
      <c r="S111" s="5"/>
    </row>
    <row r="112" spans="1:19" ht="14.5" hidden="1" x14ac:dyDescent="0.35">
      <c r="A112" s="25"/>
      <c r="B112" s="3"/>
      <c r="C112" s="3"/>
      <c r="D112" s="3"/>
      <c r="E112" s="25"/>
      <c r="F112" s="25"/>
      <c r="G112" s="25"/>
      <c r="H112" s="25"/>
      <c r="I112" s="25"/>
      <c r="J112" s="25"/>
      <c r="K112" s="25"/>
      <c r="L112" s="25"/>
      <c r="M112" s="5"/>
      <c r="N112" s="5"/>
      <c r="O112" s="5"/>
      <c r="P112" s="5"/>
      <c r="Q112" s="5"/>
      <c r="R112" s="5"/>
      <c r="S112" s="5"/>
    </row>
    <row r="113" spans="1:19" ht="14.5" hidden="1" x14ac:dyDescent="0.35">
      <c r="A113" s="25"/>
      <c r="B113" s="3"/>
      <c r="C113" s="3"/>
      <c r="D113" s="3"/>
      <c r="E113" s="25"/>
      <c r="F113" s="25"/>
      <c r="G113" s="25"/>
      <c r="H113" s="25"/>
      <c r="I113" s="25"/>
      <c r="J113" s="25"/>
      <c r="K113" s="25"/>
      <c r="L113" s="25"/>
      <c r="M113" s="5"/>
      <c r="N113" s="5"/>
      <c r="O113" s="5"/>
      <c r="P113" s="5"/>
      <c r="Q113" s="5"/>
      <c r="R113" s="5"/>
      <c r="S113" s="5"/>
    </row>
    <row r="114" spans="1:19" ht="14.5" hidden="1" x14ac:dyDescent="0.35">
      <c r="A114" s="25"/>
      <c r="B114" s="3"/>
      <c r="C114" s="3"/>
      <c r="D114" s="3"/>
      <c r="E114" s="25"/>
      <c r="F114" s="25"/>
      <c r="G114" s="25"/>
      <c r="H114" s="25"/>
      <c r="I114" s="25"/>
      <c r="J114" s="25"/>
      <c r="K114" s="25"/>
      <c r="L114" s="25"/>
      <c r="M114" s="5"/>
      <c r="N114" s="5"/>
      <c r="O114" s="5"/>
      <c r="P114" s="5"/>
      <c r="Q114" s="5"/>
      <c r="R114" s="5"/>
      <c r="S114" s="5"/>
    </row>
    <row r="115" spans="1:19" ht="14.5" hidden="1" x14ac:dyDescent="0.35">
      <c r="A115" s="25"/>
      <c r="B115" s="3"/>
      <c r="C115" s="3"/>
      <c r="D115" s="3"/>
      <c r="E115" s="25"/>
      <c r="F115" s="25"/>
      <c r="G115" s="25"/>
      <c r="H115" s="25"/>
      <c r="I115" s="25"/>
      <c r="J115" s="25"/>
      <c r="K115" s="25"/>
      <c r="L115" s="25"/>
      <c r="M115" s="5"/>
      <c r="N115" s="5"/>
      <c r="O115" s="5"/>
      <c r="P115" s="5"/>
      <c r="Q115" s="5"/>
      <c r="R115" s="5"/>
      <c r="S115" s="5"/>
    </row>
    <row r="116" spans="1:19" ht="14.5" hidden="1" x14ac:dyDescent="0.35">
      <c r="A116" s="25"/>
      <c r="B116" s="3"/>
      <c r="C116" s="3"/>
      <c r="D116" s="3"/>
      <c r="E116" s="25"/>
      <c r="F116" s="25"/>
      <c r="G116" s="25"/>
      <c r="H116" s="25"/>
      <c r="I116" s="25"/>
      <c r="J116" s="25"/>
      <c r="K116" s="25"/>
      <c r="L116" s="25"/>
      <c r="M116" s="5"/>
      <c r="N116" s="5"/>
      <c r="O116" s="5"/>
      <c r="P116" s="5"/>
      <c r="Q116" s="5"/>
      <c r="R116" s="5"/>
      <c r="S116" s="5"/>
    </row>
    <row r="117" spans="1:19" ht="14.5" hidden="1" x14ac:dyDescent="0.35">
      <c r="A117" s="25"/>
      <c r="B117" s="3"/>
      <c r="C117" s="3"/>
      <c r="D117" s="3"/>
      <c r="E117" s="25"/>
      <c r="F117" s="25"/>
      <c r="G117" s="25"/>
      <c r="H117" s="25"/>
      <c r="I117" s="25"/>
      <c r="J117" s="25"/>
      <c r="K117" s="25"/>
      <c r="L117" s="25"/>
      <c r="M117" s="5"/>
      <c r="N117" s="5"/>
      <c r="O117" s="5"/>
      <c r="P117" s="5"/>
      <c r="Q117" s="5"/>
      <c r="R117" s="5"/>
      <c r="S117" s="5"/>
    </row>
    <row r="118" spans="1:19" ht="14.5" hidden="1" x14ac:dyDescent="0.35">
      <c r="A118" s="25"/>
      <c r="B118" s="3"/>
      <c r="C118" s="3"/>
      <c r="D118" s="3"/>
      <c r="E118" s="25"/>
      <c r="F118" s="25"/>
      <c r="G118" s="25"/>
      <c r="H118" s="25"/>
      <c r="I118" s="25"/>
      <c r="J118" s="25"/>
      <c r="K118" s="25"/>
      <c r="L118" s="25"/>
      <c r="M118" s="5"/>
      <c r="N118" s="5"/>
      <c r="O118" s="5"/>
      <c r="P118" s="5"/>
      <c r="Q118" s="5"/>
      <c r="R118" s="5"/>
      <c r="S118" s="5"/>
    </row>
    <row r="119" spans="1:19" ht="14.5" hidden="1" x14ac:dyDescent="0.35">
      <c r="A119" s="25"/>
      <c r="B119" s="3"/>
      <c r="C119" s="3"/>
      <c r="D119" s="3"/>
      <c r="E119" s="25"/>
      <c r="F119" s="25"/>
      <c r="G119" s="25"/>
      <c r="H119" s="25"/>
      <c r="I119" s="25"/>
      <c r="J119" s="25"/>
      <c r="K119" s="25"/>
      <c r="L119" s="25"/>
      <c r="M119" s="5"/>
      <c r="N119" s="5"/>
      <c r="O119" s="5"/>
      <c r="P119" s="5"/>
      <c r="Q119" s="5"/>
      <c r="R119" s="5"/>
      <c r="S119" s="5"/>
    </row>
    <row r="120" spans="1:19" ht="14.5" hidden="1" x14ac:dyDescent="0.35">
      <c r="A120" s="25"/>
      <c r="B120" s="3"/>
      <c r="C120" s="3"/>
      <c r="D120" s="3"/>
      <c r="E120" s="25"/>
      <c r="F120" s="25"/>
      <c r="G120" s="25"/>
      <c r="H120" s="25"/>
      <c r="I120" s="25"/>
      <c r="J120" s="25"/>
      <c r="K120" s="25"/>
      <c r="L120" s="25"/>
      <c r="M120" s="5"/>
      <c r="N120" s="5"/>
      <c r="O120" s="5"/>
      <c r="P120" s="5"/>
      <c r="Q120" s="5"/>
      <c r="R120" s="5"/>
      <c r="S120" s="5"/>
    </row>
    <row r="121" spans="1:19" ht="14.5" hidden="1" x14ac:dyDescent="0.35">
      <c r="A121" s="25"/>
      <c r="B121" s="3"/>
      <c r="C121" s="3"/>
      <c r="D121" s="3"/>
      <c r="E121" s="25"/>
      <c r="F121" s="25"/>
      <c r="G121" s="25"/>
      <c r="H121" s="25"/>
      <c r="I121" s="25"/>
      <c r="J121" s="25"/>
      <c r="K121" s="25"/>
      <c r="L121" s="25"/>
      <c r="M121" s="5"/>
      <c r="N121" s="5"/>
      <c r="O121" s="5"/>
      <c r="P121" s="5"/>
      <c r="Q121" s="5"/>
      <c r="R121" s="5"/>
      <c r="S121" s="5"/>
    </row>
    <row r="122" spans="1:19" ht="14.5" hidden="1" x14ac:dyDescent="0.35">
      <c r="A122" s="25"/>
      <c r="B122" s="3"/>
      <c r="C122" s="3"/>
      <c r="D122" s="3"/>
      <c r="E122" s="25"/>
      <c r="F122" s="25"/>
      <c r="G122" s="25"/>
      <c r="H122" s="25"/>
      <c r="I122" s="25"/>
      <c r="J122" s="25"/>
      <c r="K122" s="25"/>
      <c r="L122" s="25"/>
      <c r="M122" s="5"/>
      <c r="N122" s="5"/>
      <c r="O122" s="5"/>
      <c r="P122" s="5"/>
      <c r="Q122" s="5"/>
      <c r="R122" s="5"/>
      <c r="S122" s="5"/>
    </row>
    <row r="123" spans="1:19" ht="14.5" hidden="1" x14ac:dyDescent="0.35">
      <c r="A123" s="25"/>
      <c r="B123" s="3"/>
      <c r="C123" s="3"/>
      <c r="D123" s="3"/>
      <c r="E123" s="25"/>
      <c r="F123" s="25"/>
      <c r="G123" s="25"/>
      <c r="H123" s="25"/>
      <c r="I123" s="25"/>
      <c r="J123" s="25"/>
      <c r="K123" s="25"/>
      <c r="L123" s="25"/>
      <c r="M123" s="5"/>
      <c r="N123" s="5"/>
      <c r="O123" s="5"/>
      <c r="P123" s="5"/>
      <c r="Q123" s="5"/>
      <c r="R123" s="5"/>
      <c r="S123" s="5"/>
    </row>
    <row r="124" spans="1:19" ht="14.5" hidden="1" x14ac:dyDescent="0.35">
      <c r="A124" s="25"/>
      <c r="B124" s="3"/>
      <c r="C124" s="3"/>
      <c r="D124" s="3"/>
      <c r="E124" s="25"/>
      <c r="F124" s="25"/>
      <c r="G124" s="25"/>
      <c r="H124" s="25"/>
      <c r="I124" s="25"/>
      <c r="J124" s="25"/>
      <c r="K124" s="25"/>
      <c r="L124" s="25"/>
      <c r="M124" s="5"/>
      <c r="N124" s="5"/>
      <c r="O124" s="5"/>
      <c r="P124" s="5"/>
      <c r="Q124" s="5"/>
      <c r="R124" s="5"/>
      <c r="S124" s="5"/>
    </row>
    <row r="125" spans="1:19" ht="14.5" hidden="1" x14ac:dyDescent="0.35">
      <c r="A125" s="25"/>
      <c r="B125" s="3"/>
      <c r="C125" s="3"/>
      <c r="D125" s="3"/>
      <c r="E125" s="25"/>
      <c r="F125" s="25"/>
      <c r="G125" s="25"/>
      <c r="H125" s="25"/>
      <c r="I125" s="25"/>
      <c r="J125" s="25"/>
      <c r="K125" s="25"/>
      <c r="L125" s="25"/>
      <c r="M125" s="5"/>
      <c r="N125" s="5"/>
      <c r="O125" s="5"/>
      <c r="P125" s="5"/>
      <c r="Q125" s="5"/>
      <c r="R125" s="5"/>
      <c r="S125" s="5"/>
    </row>
    <row r="126" spans="1:19" ht="14.5" hidden="1" x14ac:dyDescent="0.35">
      <c r="A126" s="25"/>
      <c r="B126" s="3"/>
      <c r="C126" s="3"/>
      <c r="D126" s="3"/>
      <c r="E126" s="25"/>
      <c r="F126" s="25"/>
      <c r="G126" s="25"/>
      <c r="H126" s="25"/>
      <c r="I126" s="25"/>
      <c r="J126" s="25"/>
      <c r="K126" s="25"/>
      <c r="L126" s="25"/>
      <c r="M126" s="5"/>
      <c r="N126" s="5"/>
      <c r="O126" s="5"/>
      <c r="P126" s="5"/>
      <c r="Q126" s="5"/>
      <c r="R126" s="5"/>
      <c r="S126" s="5"/>
    </row>
    <row r="127" spans="1:19" ht="14.5" hidden="1" x14ac:dyDescent="0.35">
      <c r="A127" s="25"/>
      <c r="B127" s="3"/>
      <c r="C127" s="3"/>
      <c r="D127" s="3"/>
      <c r="E127" s="25"/>
      <c r="F127" s="25"/>
      <c r="G127" s="25"/>
      <c r="H127" s="25"/>
      <c r="I127" s="25"/>
      <c r="J127" s="25"/>
      <c r="K127" s="25"/>
      <c r="L127" s="25"/>
      <c r="M127" s="5"/>
      <c r="N127" s="5"/>
      <c r="O127" s="5"/>
      <c r="P127" s="5"/>
      <c r="Q127" s="5"/>
      <c r="R127" s="5"/>
      <c r="S127" s="5"/>
    </row>
    <row r="128" spans="1:19" ht="14.5" hidden="1" x14ac:dyDescent="0.35">
      <c r="A128" s="25"/>
      <c r="B128" s="3"/>
      <c r="C128" s="3"/>
      <c r="D128" s="3"/>
      <c r="E128" s="25"/>
      <c r="F128" s="25"/>
      <c r="G128" s="25"/>
      <c r="H128" s="25"/>
      <c r="I128" s="25"/>
      <c r="J128" s="25"/>
      <c r="K128" s="25"/>
      <c r="L128" s="25"/>
      <c r="M128" s="5"/>
      <c r="N128" s="5"/>
      <c r="O128" s="5"/>
      <c r="P128" s="5"/>
      <c r="Q128" s="5"/>
      <c r="R128" s="5"/>
      <c r="S128" s="5"/>
    </row>
    <row r="129" spans="1:19" ht="14.5" hidden="1" x14ac:dyDescent="0.35">
      <c r="A129" s="25"/>
      <c r="B129" s="3"/>
      <c r="C129" s="3"/>
      <c r="D129" s="3"/>
      <c r="E129" s="25"/>
      <c r="F129" s="25"/>
      <c r="G129" s="25"/>
      <c r="H129" s="25"/>
      <c r="I129" s="25"/>
      <c r="J129" s="25"/>
      <c r="K129" s="25"/>
      <c r="L129" s="25"/>
      <c r="M129" s="5"/>
      <c r="N129" s="5"/>
      <c r="O129" s="5"/>
      <c r="P129" s="5"/>
      <c r="Q129" s="5"/>
      <c r="R129" s="5"/>
      <c r="S129" s="5"/>
    </row>
    <row r="130" spans="1:19" ht="14.5" hidden="1" x14ac:dyDescent="0.35">
      <c r="A130" s="25"/>
      <c r="B130" s="3"/>
      <c r="C130" s="3"/>
      <c r="D130" s="3"/>
      <c r="E130" s="25"/>
      <c r="F130" s="25"/>
      <c r="G130" s="25"/>
      <c r="H130" s="25"/>
      <c r="I130" s="25"/>
      <c r="J130" s="25"/>
      <c r="K130" s="25"/>
      <c r="L130" s="25"/>
      <c r="M130" s="5"/>
      <c r="N130" s="5"/>
      <c r="O130" s="5"/>
      <c r="P130" s="5"/>
      <c r="Q130" s="5"/>
      <c r="R130" s="5"/>
      <c r="S130" s="5"/>
    </row>
    <row r="131" spans="1:19" ht="14.5" hidden="1" x14ac:dyDescent="0.35">
      <c r="A131" s="25"/>
      <c r="B131" s="3"/>
      <c r="C131" s="3"/>
      <c r="D131" s="3"/>
      <c r="E131" s="25"/>
      <c r="F131" s="25"/>
      <c r="G131" s="25"/>
      <c r="H131" s="25"/>
      <c r="I131" s="25"/>
      <c r="J131" s="25"/>
      <c r="K131" s="25"/>
      <c r="L131" s="25"/>
      <c r="M131" s="5"/>
      <c r="N131" s="5"/>
      <c r="O131" s="5"/>
      <c r="P131" s="5"/>
      <c r="Q131" s="5"/>
      <c r="R131" s="5"/>
      <c r="S131" s="5"/>
    </row>
    <row r="132" spans="1:19" ht="14.5" hidden="1" x14ac:dyDescent="0.35">
      <c r="A132" s="25"/>
      <c r="B132" s="3"/>
      <c r="C132" s="3"/>
      <c r="D132" s="3"/>
      <c r="E132" s="25"/>
      <c r="F132" s="25"/>
      <c r="G132" s="25"/>
      <c r="H132" s="25"/>
      <c r="I132" s="25"/>
      <c r="J132" s="25"/>
      <c r="K132" s="25"/>
      <c r="L132" s="25"/>
      <c r="M132" s="5"/>
      <c r="N132" s="5"/>
      <c r="O132" s="5"/>
      <c r="P132" s="5"/>
      <c r="Q132" s="5"/>
      <c r="R132" s="5"/>
      <c r="S132" s="5"/>
    </row>
    <row r="133" spans="1:19" ht="14.5" hidden="1" x14ac:dyDescent="0.35">
      <c r="A133" s="25"/>
      <c r="B133" s="3"/>
      <c r="C133" s="3"/>
      <c r="D133" s="3"/>
      <c r="E133" s="25"/>
      <c r="F133" s="25"/>
      <c r="G133" s="25"/>
      <c r="H133" s="25"/>
      <c r="I133" s="25"/>
      <c r="J133" s="25"/>
      <c r="K133" s="25"/>
      <c r="L133" s="25"/>
      <c r="M133" s="5"/>
      <c r="N133" s="5"/>
      <c r="O133" s="5"/>
      <c r="P133" s="5"/>
      <c r="Q133" s="5"/>
      <c r="R133" s="5"/>
      <c r="S133" s="5"/>
    </row>
    <row r="134" spans="1:19" ht="14.5" hidden="1" x14ac:dyDescent="0.35">
      <c r="A134" s="25"/>
      <c r="B134" s="3"/>
      <c r="C134" s="3"/>
      <c r="D134" s="3"/>
      <c r="E134" s="25"/>
      <c r="F134" s="25"/>
      <c r="G134" s="25"/>
      <c r="H134" s="25"/>
      <c r="I134" s="25"/>
      <c r="J134" s="25"/>
      <c r="K134" s="25"/>
      <c r="L134" s="25"/>
      <c r="M134" s="5"/>
      <c r="N134" s="5"/>
      <c r="O134" s="5"/>
      <c r="P134" s="5"/>
      <c r="Q134" s="5"/>
      <c r="R134" s="5"/>
      <c r="S134" s="5"/>
    </row>
    <row r="135" spans="1:19" ht="14.5" hidden="1" x14ac:dyDescent="0.35">
      <c r="A135" s="25"/>
      <c r="B135" s="3"/>
      <c r="C135" s="3"/>
      <c r="D135" s="3"/>
      <c r="E135" s="25"/>
      <c r="F135" s="25"/>
      <c r="G135" s="25"/>
      <c r="H135" s="25"/>
      <c r="I135" s="25"/>
      <c r="J135" s="25"/>
      <c r="K135" s="25"/>
      <c r="L135" s="25"/>
      <c r="M135" s="5"/>
      <c r="N135" s="5"/>
      <c r="O135" s="5"/>
      <c r="P135" s="5"/>
      <c r="Q135" s="5"/>
      <c r="R135" s="5"/>
      <c r="S135" s="5"/>
    </row>
    <row r="136" spans="1:19" ht="14.5" hidden="1" x14ac:dyDescent="0.35">
      <c r="A136" s="25"/>
      <c r="B136" s="3"/>
      <c r="C136" s="3"/>
      <c r="D136" s="3"/>
      <c r="E136" s="25"/>
      <c r="F136" s="25"/>
      <c r="G136" s="25"/>
      <c r="H136" s="25"/>
      <c r="I136" s="25"/>
      <c r="J136" s="25"/>
      <c r="K136" s="25"/>
      <c r="L136" s="25"/>
      <c r="M136" s="5"/>
      <c r="N136" s="5"/>
      <c r="O136" s="5"/>
      <c r="P136" s="5"/>
      <c r="Q136" s="5"/>
      <c r="R136" s="5"/>
      <c r="S136" s="5"/>
    </row>
    <row r="137" spans="1:19" ht="14.5" hidden="1" x14ac:dyDescent="0.35">
      <c r="A137" s="25"/>
      <c r="B137" s="3"/>
      <c r="C137" s="3"/>
      <c r="D137" s="3"/>
      <c r="E137" s="25"/>
      <c r="F137" s="25"/>
      <c r="G137" s="25"/>
      <c r="H137" s="25"/>
      <c r="I137" s="25"/>
      <c r="J137" s="25"/>
      <c r="K137" s="25"/>
      <c r="L137" s="25"/>
      <c r="M137" s="5"/>
      <c r="N137" s="5"/>
      <c r="O137" s="5"/>
      <c r="P137" s="5"/>
      <c r="Q137" s="5"/>
      <c r="R137" s="5"/>
      <c r="S137" s="5"/>
    </row>
    <row r="138" spans="1:19" ht="14.5" hidden="1" x14ac:dyDescent="0.35">
      <c r="A138" s="25"/>
      <c r="B138" s="3"/>
      <c r="C138" s="3"/>
      <c r="D138" s="3"/>
      <c r="E138" s="25"/>
      <c r="F138" s="25"/>
      <c r="G138" s="25"/>
      <c r="H138" s="25"/>
      <c r="I138" s="25"/>
      <c r="J138" s="25"/>
      <c r="K138" s="25"/>
      <c r="L138" s="25"/>
      <c r="M138" s="5"/>
      <c r="N138" s="5"/>
      <c r="O138" s="5"/>
      <c r="P138" s="5"/>
      <c r="Q138" s="5"/>
      <c r="R138" s="5"/>
      <c r="S138" s="5"/>
    </row>
    <row r="139" spans="1:19" ht="14.5" hidden="1" x14ac:dyDescent="0.35">
      <c r="A139" s="25"/>
      <c r="B139" s="3"/>
      <c r="C139" s="3"/>
      <c r="D139" s="3"/>
      <c r="E139" s="25"/>
      <c r="F139" s="25"/>
      <c r="G139" s="25"/>
      <c r="H139" s="25"/>
      <c r="I139" s="25"/>
      <c r="J139" s="25"/>
      <c r="K139" s="25"/>
      <c r="L139" s="25"/>
      <c r="M139" s="5"/>
      <c r="N139" s="5"/>
      <c r="O139" s="5"/>
      <c r="P139" s="5"/>
      <c r="Q139" s="5"/>
      <c r="R139" s="5"/>
      <c r="S139" s="5"/>
    </row>
    <row r="140" spans="1:19" ht="14.5" hidden="1" x14ac:dyDescent="0.35">
      <c r="A140" s="25"/>
      <c r="B140" s="3"/>
      <c r="C140" s="3"/>
      <c r="D140" s="3"/>
      <c r="E140" s="25"/>
      <c r="F140" s="25"/>
      <c r="G140" s="25"/>
      <c r="H140" s="25"/>
      <c r="I140" s="25"/>
      <c r="J140" s="25"/>
      <c r="K140" s="25"/>
      <c r="L140" s="25"/>
      <c r="M140" s="5"/>
      <c r="N140" s="5"/>
      <c r="O140" s="5"/>
      <c r="P140" s="5"/>
      <c r="Q140" s="5"/>
      <c r="R140" s="5"/>
      <c r="S140" s="5"/>
    </row>
    <row r="141" spans="1:19" ht="14.5" hidden="1" x14ac:dyDescent="0.35">
      <c r="A141" s="25"/>
      <c r="B141" s="3"/>
      <c r="C141" s="3"/>
      <c r="D141" s="3"/>
      <c r="E141" s="25"/>
      <c r="F141" s="25"/>
      <c r="G141" s="25"/>
      <c r="H141" s="25"/>
      <c r="I141" s="25"/>
      <c r="J141" s="25"/>
      <c r="K141" s="25"/>
      <c r="L141" s="25"/>
      <c r="M141" s="5"/>
      <c r="N141" s="5"/>
      <c r="O141" s="5"/>
      <c r="P141" s="5"/>
      <c r="Q141" s="5"/>
      <c r="R141" s="5"/>
      <c r="S141" s="5"/>
    </row>
    <row r="142" spans="1:19" ht="14.5" hidden="1" x14ac:dyDescent="0.35">
      <c r="A142" s="25"/>
      <c r="B142" s="3"/>
      <c r="C142" s="3"/>
      <c r="D142" s="3"/>
      <c r="E142" s="25"/>
      <c r="F142" s="25"/>
      <c r="G142" s="25"/>
      <c r="H142" s="25"/>
      <c r="I142" s="25"/>
      <c r="J142" s="25"/>
      <c r="K142" s="25"/>
      <c r="L142" s="25"/>
      <c r="M142" s="5"/>
      <c r="N142" s="5"/>
      <c r="O142" s="5"/>
      <c r="P142" s="5"/>
      <c r="Q142" s="5"/>
      <c r="R142" s="5"/>
      <c r="S142" s="5"/>
    </row>
    <row r="143" spans="1:19" ht="14.5" hidden="1" x14ac:dyDescent="0.35">
      <c r="A143" s="25"/>
      <c r="B143" s="3"/>
      <c r="C143" s="3"/>
      <c r="D143" s="3"/>
      <c r="E143" s="25"/>
      <c r="F143" s="25"/>
      <c r="G143" s="25"/>
      <c r="H143" s="25"/>
      <c r="I143" s="25"/>
      <c r="J143" s="25"/>
      <c r="K143" s="25"/>
      <c r="L143" s="25"/>
      <c r="M143" s="5"/>
      <c r="N143" s="5"/>
      <c r="O143" s="5"/>
      <c r="P143" s="5"/>
      <c r="Q143" s="5"/>
      <c r="R143" s="5"/>
      <c r="S143" s="5"/>
    </row>
    <row r="144" spans="1:19" ht="14.5" hidden="1" x14ac:dyDescent="0.35">
      <c r="A144" s="25"/>
      <c r="B144" s="3"/>
      <c r="C144" s="3"/>
      <c r="D144" s="3"/>
      <c r="E144" s="25"/>
      <c r="F144" s="25"/>
      <c r="G144" s="25"/>
      <c r="H144" s="25"/>
      <c r="I144" s="25"/>
      <c r="J144" s="25"/>
      <c r="K144" s="25"/>
      <c r="L144" s="25"/>
      <c r="M144" s="5"/>
      <c r="N144" s="5"/>
      <c r="O144" s="5"/>
      <c r="P144" s="5"/>
      <c r="Q144" s="5"/>
      <c r="R144" s="5"/>
      <c r="S144" s="5"/>
    </row>
    <row r="145" spans="1:19" ht="14.5" hidden="1" x14ac:dyDescent="0.35">
      <c r="A145" s="25"/>
      <c r="B145" s="3"/>
      <c r="C145" s="3"/>
      <c r="D145" s="3"/>
      <c r="E145" s="25"/>
      <c r="F145" s="25"/>
      <c r="G145" s="25"/>
      <c r="H145" s="25"/>
      <c r="I145" s="25"/>
      <c r="J145" s="25"/>
      <c r="K145" s="25"/>
      <c r="L145" s="25"/>
      <c r="M145" s="5"/>
      <c r="N145" s="5"/>
      <c r="O145" s="5"/>
      <c r="P145" s="5"/>
      <c r="Q145" s="5"/>
      <c r="R145" s="5"/>
      <c r="S145" s="5"/>
    </row>
    <row r="146" spans="1:19" ht="14.5" hidden="1" x14ac:dyDescent="0.35">
      <c r="A146" s="25"/>
      <c r="B146" s="3"/>
      <c r="C146" s="3"/>
      <c r="D146" s="3"/>
      <c r="E146" s="25"/>
      <c r="F146" s="25"/>
      <c r="G146" s="25"/>
      <c r="H146" s="25"/>
      <c r="I146" s="25"/>
      <c r="J146" s="25"/>
      <c r="K146" s="25"/>
      <c r="L146" s="25"/>
      <c r="M146" s="5"/>
      <c r="N146" s="5"/>
      <c r="O146" s="5"/>
      <c r="P146" s="5"/>
      <c r="Q146" s="5"/>
      <c r="R146" s="5"/>
      <c r="S146" s="5"/>
    </row>
    <row r="147" spans="1:19" ht="14.5" hidden="1" x14ac:dyDescent="0.35">
      <c r="A147" s="25"/>
      <c r="B147" s="3"/>
      <c r="C147" s="3"/>
      <c r="D147" s="3"/>
      <c r="E147" s="25"/>
      <c r="F147" s="25"/>
      <c r="G147" s="25"/>
      <c r="H147" s="25"/>
      <c r="I147" s="25"/>
      <c r="J147" s="25"/>
      <c r="K147" s="25"/>
      <c r="L147" s="25"/>
      <c r="M147" s="5"/>
      <c r="N147" s="5"/>
      <c r="O147" s="5"/>
      <c r="P147" s="5"/>
      <c r="Q147" s="5"/>
      <c r="R147" s="5"/>
      <c r="S147" s="5"/>
    </row>
    <row r="148" spans="1:19" ht="14.5" hidden="1" x14ac:dyDescent="0.35">
      <c r="A148" s="25"/>
      <c r="B148" s="3"/>
      <c r="C148" s="3"/>
      <c r="D148" s="3"/>
      <c r="E148" s="25"/>
      <c r="F148" s="25"/>
      <c r="G148" s="25"/>
      <c r="H148" s="25"/>
      <c r="I148" s="25"/>
      <c r="J148" s="25"/>
      <c r="K148" s="25"/>
      <c r="L148" s="25"/>
      <c r="M148" s="5"/>
      <c r="N148" s="5"/>
      <c r="O148" s="5"/>
      <c r="P148" s="5"/>
      <c r="Q148" s="5"/>
      <c r="R148" s="5"/>
      <c r="S148" s="5"/>
    </row>
    <row r="149" spans="1:19" ht="14.5" hidden="1" x14ac:dyDescent="0.35">
      <c r="A149" s="25"/>
      <c r="B149" s="3"/>
      <c r="C149" s="3"/>
      <c r="D149" s="3"/>
      <c r="E149" s="25"/>
      <c r="F149" s="25"/>
      <c r="G149" s="25"/>
      <c r="H149" s="25"/>
      <c r="I149" s="25"/>
      <c r="J149" s="25"/>
      <c r="K149" s="25"/>
      <c r="L149" s="25"/>
      <c r="M149" s="5"/>
      <c r="N149" s="5"/>
      <c r="O149" s="5"/>
      <c r="P149" s="5"/>
      <c r="Q149" s="5"/>
      <c r="R149" s="5"/>
      <c r="S149" s="5"/>
    </row>
    <row r="150" spans="1:19" ht="14.5" hidden="1" x14ac:dyDescent="0.35">
      <c r="A150" s="25"/>
      <c r="B150" s="3"/>
      <c r="C150" s="3"/>
      <c r="D150" s="3"/>
      <c r="E150" s="25"/>
      <c r="F150" s="25"/>
      <c r="G150" s="25"/>
      <c r="H150" s="25"/>
      <c r="I150" s="25"/>
      <c r="J150" s="25"/>
      <c r="K150" s="25"/>
      <c r="L150" s="25"/>
      <c r="M150" s="5"/>
      <c r="N150" s="5"/>
      <c r="O150" s="5"/>
      <c r="P150" s="5"/>
      <c r="Q150" s="5"/>
      <c r="R150" s="5"/>
      <c r="S150" s="5"/>
    </row>
    <row r="151" spans="1:19" ht="14.5" hidden="1" x14ac:dyDescent="0.35">
      <c r="A151" s="25"/>
      <c r="B151" s="3"/>
      <c r="C151" s="3"/>
      <c r="D151" s="3"/>
      <c r="E151" s="25"/>
      <c r="F151" s="25"/>
      <c r="G151" s="25"/>
      <c r="H151" s="25"/>
      <c r="I151" s="25"/>
      <c r="J151" s="25"/>
      <c r="K151" s="25"/>
      <c r="L151" s="25"/>
      <c r="M151" s="5"/>
      <c r="N151" s="5"/>
      <c r="O151" s="5"/>
      <c r="P151" s="5"/>
      <c r="Q151" s="5"/>
      <c r="R151" s="5"/>
      <c r="S151" s="5"/>
    </row>
    <row r="152" spans="1:19" ht="14.5" hidden="1" x14ac:dyDescent="0.35">
      <c r="A152" s="25"/>
      <c r="B152" s="3"/>
      <c r="C152" s="3"/>
      <c r="D152" s="3"/>
      <c r="E152" s="25"/>
      <c r="F152" s="25"/>
      <c r="G152" s="25"/>
      <c r="H152" s="25"/>
      <c r="I152" s="25"/>
      <c r="J152" s="25"/>
      <c r="K152" s="25"/>
      <c r="L152" s="25"/>
      <c r="M152" s="5"/>
      <c r="N152" s="5"/>
      <c r="O152" s="5"/>
      <c r="P152" s="5"/>
      <c r="Q152" s="5"/>
      <c r="R152" s="5"/>
      <c r="S152" s="5"/>
    </row>
    <row r="153" spans="1:19" ht="14.5" hidden="1" x14ac:dyDescent="0.35">
      <c r="A153" s="25"/>
      <c r="B153" s="3"/>
      <c r="C153" s="3"/>
      <c r="D153" s="3"/>
      <c r="E153" s="25"/>
      <c r="F153" s="25"/>
      <c r="G153" s="25"/>
      <c r="H153" s="25"/>
      <c r="I153" s="25"/>
      <c r="J153" s="25"/>
      <c r="K153" s="25"/>
      <c r="L153" s="25"/>
      <c r="M153" s="5"/>
      <c r="N153" s="5"/>
      <c r="O153" s="5"/>
      <c r="P153" s="5"/>
      <c r="Q153" s="5"/>
      <c r="R153" s="5"/>
      <c r="S153" s="5"/>
    </row>
    <row r="154" spans="1:19" ht="14.5" hidden="1" x14ac:dyDescent="0.35">
      <c r="A154" s="25"/>
      <c r="B154" s="3"/>
      <c r="C154" s="3"/>
      <c r="D154" s="3"/>
      <c r="E154" s="25"/>
      <c r="F154" s="25"/>
      <c r="G154" s="25"/>
      <c r="H154" s="25"/>
      <c r="I154" s="25"/>
      <c r="J154" s="25"/>
      <c r="K154" s="25"/>
      <c r="L154" s="25"/>
      <c r="M154" s="5"/>
      <c r="N154" s="5"/>
      <c r="O154" s="5"/>
      <c r="P154" s="5"/>
      <c r="Q154" s="5"/>
      <c r="R154" s="5"/>
      <c r="S154" s="5"/>
    </row>
    <row r="155" spans="1:19" ht="14.5" hidden="1" x14ac:dyDescent="0.35">
      <c r="A155" s="25"/>
      <c r="B155" s="3"/>
      <c r="C155" s="3"/>
      <c r="D155" s="3"/>
      <c r="E155" s="25"/>
      <c r="F155" s="25"/>
      <c r="G155" s="25"/>
      <c r="H155" s="25"/>
      <c r="I155" s="25"/>
      <c r="J155" s="25"/>
      <c r="K155" s="25"/>
      <c r="L155" s="25"/>
      <c r="M155" s="5"/>
      <c r="N155" s="5"/>
      <c r="O155" s="5"/>
      <c r="P155" s="5"/>
      <c r="Q155" s="5"/>
      <c r="R155" s="5"/>
      <c r="S155" s="5"/>
    </row>
    <row r="156" spans="1:19" ht="14.5" hidden="1" x14ac:dyDescent="0.35">
      <c r="A156" s="25"/>
      <c r="B156" s="3"/>
      <c r="C156" s="3"/>
      <c r="D156" s="3"/>
      <c r="E156" s="25"/>
      <c r="F156" s="25"/>
      <c r="G156" s="25"/>
      <c r="H156" s="25"/>
      <c r="I156" s="25"/>
      <c r="J156" s="25"/>
      <c r="K156" s="25"/>
      <c r="L156" s="25"/>
      <c r="M156" s="5"/>
      <c r="N156" s="5"/>
      <c r="O156" s="5"/>
      <c r="P156" s="5"/>
      <c r="Q156" s="5"/>
      <c r="R156" s="5"/>
      <c r="S156" s="5"/>
    </row>
    <row r="157" spans="1:19" ht="14.5" hidden="1" x14ac:dyDescent="0.35">
      <c r="A157" s="25"/>
      <c r="B157" s="3"/>
      <c r="C157" s="3"/>
      <c r="D157" s="3"/>
      <c r="E157" s="25"/>
      <c r="F157" s="25"/>
      <c r="G157" s="25"/>
      <c r="H157" s="25"/>
      <c r="I157" s="25"/>
      <c r="J157" s="25"/>
      <c r="K157" s="25"/>
      <c r="L157" s="25"/>
      <c r="M157" s="5"/>
      <c r="N157" s="5"/>
      <c r="O157" s="5"/>
      <c r="P157" s="5"/>
      <c r="Q157" s="5"/>
      <c r="R157" s="5"/>
      <c r="S157" s="5"/>
    </row>
    <row r="158" spans="1:19" ht="14.5" hidden="1" x14ac:dyDescent="0.35">
      <c r="A158" s="25"/>
      <c r="B158" s="3"/>
      <c r="C158" s="3"/>
      <c r="D158" s="3"/>
      <c r="E158" s="25"/>
      <c r="F158" s="25"/>
      <c r="G158" s="25"/>
      <c r="H158" s="25"/>
      <c r="I158" s="25"/>
      <c r="J158" s="25"/>
      <c r="K158" s="25"/>
      <c r="L158" s="25"/>
      <c r="M158" s="5"/>
      <c r="N158" s="5"/>
      <c r="O158" s="5"/>
      <c r="P158" s="5"/>
      <c r="Q158" s="5"/>
      <c r="R158" s="5"/>
      <c r="S158" s="5"/>
    </row>
    <row r="159" spans="1:19" ht="14.5" hidden="1" x14ac:dyDescent="0.35">
      <c r="A159" s="25"/>
      <c r="B159" s="3"/>
      <c r="C159" s="3"/>
      <c r="D159" s="3"/>
      <c r="E159" s="25"/>
      <c r="F159" s="25"/>
      <c r="G159" s="25"/>
      <c r="H159" s="25"/>
      <c r="I159" s="25"/>
      <c r="J159" s="25"/>
      <c r="K159" s="25"/>
      <c r="L159" s="25"/>
      <c r="M159" s="5"/>
      <c r="N159" s="5"/>
      <c r="O159" s="5"/>
      <c r="P159" s="5"/>
      <c r="Q159" s="5"/>
      <c r="R159" s="5"/>
      <c r="S159" s="5"/>
    </row>
    <row r="160" spans="1:19" ht="14.5" hidden="1" x14ac:dyDescent="0.35">
      <c r="A160" s="25"/>
      <c r="B160" s="3"/>
      <c r="C160" s="3"/>
      <c r="D160" s="3"/>
      <c r="E160" s="25"/>
      <c r="F160" s="25"/>
      <c r="G160" s="25"/>
      <c r="H160" s="25"/>
      <c r="I160" s="25"/>
      <c r="J160" s="25"/>
      <c r="K160" s="25"/>
      <c r="L160" s="25"/>
      <c r="M160" s="5"/>
      <c r="N160" s="5"/>
      <c r="O160" s="5"/>
      <c r="P160" s="5"/>
      <c r="Q160" s="5"/>
      <c r="R160" s="5"/>
      <c r="S160" s="5"/>
    </row>
    <row r="161" spans="1:19" ht="14.5" hidden="1" x14ac:dyDescent="0.35">
      <c r="A161" s="25"/>
      <c r="B161" s="3"/>
      <c r="C161" s="3"/>
      <c r="D161" s="3"/>
      <c r="E161" s="25"/>
      <c r="F161" s="25"/>
      <c r="G161" s="25"/>
      <c r="H161" s="25"/>
      <c r="I161" s="25"/>
      <c r="J161" s="25"/>
      <c r="K161" s="25"/>
      <c r="L161" s="25"/>
      <c r="M161" s="5"/>
      <c r="N161" s="5"/>
      <c r="O161" s="5"/>
      <c r="P161" s="5"/>
      <c r="Q161" s="5"/>
      <c r="R161" s="5"/>
      <c r="S161" s="5"/>
    </row>
    <row r="162" spans="1:19" ht="14.5" hidden="1" x14ac:dyDescent="0.35">
      <c r="A162" s="25"/>
      <c r="B162" s="3"/>
      <c r="C162" s="3"/>
      <c r="D162" s="3"/>
      <c r="E162" s="25"/>
      <c r="F162" s="25"/>
      <c r="G162" s="25"/>
      <c r="H162" s="25"/>
      <c r="I162" s="25"/>
      <c r="J162" s="25"/>
      <c r="K162" s="25"/>
      <c r="L162" s="25"/>
      <c r="M162" s="5"/>
      <c r="N162" s="5"/>
      <c r="O162" s="5"/>
      <c r="P162" s="5"/>
      <c r="Q162" s="5"/>
      <c r="R162" s="5"/>
      <c r="S162" s="5"/>
    </row>
    <row r="163" spans="1:19" ht="14.5" hidden="1" x14ac:dyDescent="0.35">
      <c r="A163" s="25"/>
      <c r="B163" s="3"/>
      <c r="C163" s="3"/>
      <c r="D163" s="3"/>
      <c r="E163" s="25"/>
      <c r="F163" s="25"/>
      <c r="G163" s="25"/>
      <c r="H163" s="25"/>
      <c r="I163" s="25"/>
      <c r="J163" s="25"/>
      <c r="K163" s="25"/>
      <c r="L163" s="25"/>
      <c r="M163" s="5"/>
      <c r="N163" s="5"/>
      <c r="O163" s="5"/>
      <c r="P163" s="5"/>
      <c r="Q163" s="5"/>
      <c r="R163" s="5"/>
      <c r="S163" s="5"/>
    </row>
    <row r="164" spans="1:19" ht="14.5" hidden="1" x14ac:dyDescent="0.35">
      <c r="A164" s="25"/>
      <c r="B164" s="3"/>
      <c r="C164" s="3"/>
      <c r="D164" s="3"/>
      <c r="E164" s="25"/>
      <c r="F164" s="25"/>
      <c r="G164" s="25"/>
      <c r="H164" s="25"/>
      <c r="I164" s="25"/>
      <c r="J164" s="25"/>
      <c r="K164" s="25"/>
      <c r="L164" s="25"/>
      <c r="M164" s="5"/>
      <c r="N164" s="5"/>
      <c r="O164" s="5"/>
      <c r="P164" s="5"/>
      <c r="Q164" s="5"/>
      <c r="R164" s="5"/>
      <c r="S164" s="5"/>
    </row>
    <row r="165" spans="1:19" ht="14.5" hidden="1" x14ac:dyDescent="0.35">
      <c r="A165" s="25"/>
      <c r="B165" s="3"/>
      <c r="C165" s="3"/>
      <c r="D165" s="3"/>
      <c r="E165" s="25"/>
      <c r="F165" s="25"/>
      <c r="G165" s="25"/>
      <c r="H165" s="25"/>
      <c r="I165" s="25"/>
      <c r="J165" s="25"/>
      <c r="K165" s="25"/>
      <c r="L165" s="25"/>
      <c r="M165" s="5"/>
      <c r="N165" s="5"/>
      <c r="O165" s="5"/>
      <c r="P165" s="5"/>
      <c r="Q165" s="5"/>
      <c r="R165" s="5"/>
      <c r="S165" s="5"/>
    </row>
    <row r="166" spans="1:19" ht="14.5" hidden="1" x14ac:dyDescent="0.35">
      <c r="A166" s="25"/>
      <c r="B166" s="3"/>
      <c r="C166" s="3"/>
      <c r="D166" s="3"/>
      <c r="E166" s="25"/>
      <c r="F166" s="25"/>
      <c r="G166" s="25"/>
      <c r="H166" s="25"/>
      <c r="I166" s="25"/>
      <c r="J166" s="25"/>
      <c r="K166" s="25"/>
      <c r="L166" s="25"/>
      <c r="M166" s="5"/>
      <c r="N166" s="5"/>
      <c r="O166" s="5"/>
      <c r="P166" s="5"/>
      <c r="Q166" s="5"/>
      <c r="R166" s="5"/>
      <c r="S166" s="5"/>
    </row>
    <row r="167" spans="1:19" ht="14.5" hidden="1" x14ac:dyDescent="0.35">
      <c r="A167" s="25"/>
      <c r="B167" s="3"/>
      <c r="C167" s="3"/>
      <c r="D167" s="3"/>
      <c r="E167" s="25"/>
      <c r="F167" s="25"/>
      <c r="G167" s="25"/>
      <c r="H167" s="25"/>
      <c r="I167" s="25"/>
      <c r="J167" s="25"/>
      <c r="K167" s="25"/>
      <c r="L167" s="25"/>
      <c r="M167" s="5"/>
      <c r="N167" s="5"/>
      <c r="O167" s="5"/>
      <c r="P167" s="5"/>
      <c r="Q167" s="5"/>
      <c r="R167" s="5"/>
      <c r="S167" s="5"/>
    </row>
    <row r="168" spans="1:19" ht="14.5" hidden="1" x14ac:dyDescent="0.35">
      <c r="A168" s="25"/>
      <c r="B168" s="3"/>
      <c r="C168" s="3"/>
      <c r="D168" s="3"/>
      <c r="E168" s="25"/>
      <c r="F168" s="25"/>
      <c r="G168" s="25"/>
      <c r="H168" s="25"/>
      <c r="I168" s="25"/>
      <c r="J168" s="25"/>
      <c r="K168" s="25"/>
      <c r="L168" s="25"/>
      <c r="M168" s="5"/>
      <c r="N168" s="5"/>
      <c r="O168" s="5"/>
      <c r="P168" s="5"/>
      <c r="Q168" s="5"/>
      <c r="R168" s="5"/>
      <c r="S168" s="5"/>
    </row>
    <row r="169" spans="1:19" ht="14.5" hidden="1" x14ac:dyDescent="0.35">
      <c r="A169" s="25"/>
      <c r="B169" s="3"/>
      <c r="C169" s="3"/>
      <c r="D169" s="3"/>
      <c r="E169" s="25"/>
      <c r="F169" s="25"/>
      <c r="G169" s="25"/>
      <c r="H169" s="25"/>
      <c r="I169" s="25"/>
      <c r="J169" s="25"/>
      <c r="K169" s="25"/>
      <c r="L169" s="25"/>
      <c r="M169" s="5"/>
      <c r="N169" s="5"/>
      <c r="O169" s="5"/>
      <c r="P169" s="5"/>
      <c r="Q169" s="5"/>
      <c r="R169" s="5"/>
      <c r="S169" s="5"/>
    </row>
    <row r="170" spans="1:19" ht="14.5" hidden="1" x14ac:dyDescent="0.35">
      <c r="A170" s="25"/>
      <c r="B170" s="3"/>
      <c r="C170" s="3"/>
      <c r="D170" s="3"/>
      <c r="E170" s="25"/>
      <c r="F170" s="25"/>
      <c r="G170" s="25"/>
      <c r="H170" s="25"/>
      <c r="I170" s="25"/>
      <c r="J170" s="25"/>
      <c r="K170" s="25"/>
      <c r="L170" s="25"/>
      <c r="M170" s="5"/>
      <c r="N170" s="5"/>
      <c r="O170" s="5"/>
      <c r="P170" s="5"/>
      <c r="Q170" s="5"/>
      <c r="R170" s="5"/>
      <c r="S170" s="5"/>
    </row>
    <row r="171" spans="1:19" ht="14.5" hidden="1" x14ac:dyDescent="0.35">
      <c r="A171" s="25"/>
      <c r="B171" s="3"/>
      <c r="C171" s="3"/>
      <c r="D171" s="3"/>
      <c r="E171" s="25"/>
      <c r="F171" s="25"/>
      <c r="G171" s="25"/>
      <c r="H171" s="25"/>
      <c r="I171" s="25"/>
      <c r="J171" s="25"/>
      <c r="K171" s="25"/>
      <c r="L171" s="25"/>
      <c r="M171" s="5"/>
      <c r="N171" s="5"/>
      <c r="O171" s="5"/>
      <c r="P171" s="5"/>
      <c r="Q171" s="5"/>
      <c r="R171" s="5"/>
      <c r="S171" s="5"/>
    </row>
    <row r="172" spans="1:19" ht="14.5" hidden="1" x14ac:dyDescent="0.35">
      <c r="A172" s="25"/>
      <c r="B172" s="3"/>
      <c r="C172" s="3"/>
      <c r="D172" s="3"/>
      <c r="E172" s="25"/>
      <c r="F172" s="25"/>
      <c r="G172" s="25"/>
      <c r="H172" s="25"/>
      <c r="I172" s="25"/>
      <c r="J172" s="25"/>
      <c r="K172" s="25"/>
      <c r="L172" s="25"/>
      <c r="M172" s="5"/>
      <c r="N172" s="5"/>
      <c r="O172" s="5"/>
      <c r="P172" s="5"/>
      <c r="Q172" s="5"/>
      <c r="R172" s="5"/>
      <c r="S172" s="5"/>
    </row>
    <row r="173" spans="1:19" ht="14.5" hidden="1" x14ac:dyDescent="0.35">
      <c r="A173" s="25"/>
      <c r="B173" s="3"/>
      <c r="C173" s="3"/>
      <c r="D173" s="3"/>
      <c r="E173" s="25"/>
      <c r="F173" s="25"/>
      <c r="G173" s="25"/>
      <c r="H173" s="25"/>
      <c r="I173" s="25"/>
      <c r="J173" s="25"/>
      <c r="K173" s="25"/>
      <c r="L173" s="25"/>
      <c r="M173" s="5"/>
      <c r="N173" s="5"/>
      <c r="O173" s="5"/>
      <c r="P173" s="5"/>
      <c r="Q173" s="5"/>
      <c r="R173" s="5"/>
      <c r="S173" s="5"/>
    </row>
    <row r="174" spans="1:19" ht="14.5" hidden="1" x14ac:dyDescent="0.35">
      <c r="A174" s="25"/>
      <c r="B174" s="3"/>
      <c r="C174" s="3"/>
      <c r="D174" s="3"/>
      <c r="E174" s="25"/>
      <c r="F174" s="25"/>
      <c r="G174" s="25"/>
      <c r="H174" s="25"/>
      <c r="I174" s="25"/>
      <c r="J174" s="25"/>
      <c r="K174" s="25"/>
      <c r="L174" s="25"/>
      <c r="M174" s="5"/>
      <c r="N174" s="5"/>
      <c r="O174" s="5"/>
      <c r="P174" s="5"/>
      <c r="Q174" s="5"/>
      <c r="R174" s="5"/>
      <c r="S174" s="5"/>
    </row>
    <row r="175" spans="1:19" ht="14.5" hidden="1" x14ac:dyDescent="0.35">
      <c r="A175" s="25"/>
      <c r="B175" s="3"/>
      <c r="C175" s="3"/>
      <c r="D175" s="3"/>
      <c r="E175" s="25"/>
      <c r="F175" s="25"/>
      <c r="G175" s="25"/>
      <c r="H175" s="25"/>
      <c r="I175" s="25"/>
      <c r="J175" s="25"/>
      <c r="K175" s="25"/>
      <c r="L175" s="25"/>
      <c r="M175" s="5"/>
      <c r="N175" s="5"/>
      <c r="O175" s="5"/>
      <c r="P175" s="5"/>
      <c r="Q175" s="5"/>
      <c r="R175" s="5"/>
      <c r="S175" s="5"/>
    </row>
    <row r="176" spans="1:19" ht="14.5" hidden="1" x14ac:dyDescent="0.35">
      <c r="A176" s="25"/>
      <c r="B176" s="3"/>
      <c r="C176" s="3"/>
      <c r="D176" s="3"/>
      <c r="E176" s="25"/>
      <c r="F176" s="25"/>
      <c r="G176" s="25"/>
      <c r="H176" s="25"/>
      <c r="I176" s="25"/>
      <c r="J176" s="25"/>
      <c r="K176" s="25"/>
      <c r="L176" s="25"/>
      <c r="M176" s="5"/>
      <c r="N176" s="5"/>
      <c r="O176" s="5"/>
      <c r="P176" s="5"/>
      <c r="Q176" s="5"/>
      <c r="R176" s="5"/>
      <c r="S176" s="5"/>
    </row>
    <row r="177" spans="1:19" ht="14.5" hidden="1" x14ac:dyDescent="0.35">
      <c r="A177" s="25"/>
      <c r="B177" s="3"/>
      <c r="C177" s="3"/>
      <c r="D177" s="3"/>
      <c r="E177" s="25"/>
      <c r="F177" s="25"/>
      <c r="G177" s="25"/>
      <c r="H177" s="25"/>
      <c r="I177" s="25"/>
      <c r="J177" s="25"/>
      <c r="K177" s="25"/>
      <c r="L177" s="25"/>
      <c r="M177" s="5"/>
      <c r="N177" s="5"/>
      <c r="O177" s="5"/>
      <c r="P177" s="5"/>
      <c r="Q177" s="5"/>
      <c r="R177" s="5"/>
      <c r="S177" s="5"/>
    </row>
    <row r="178" spans="1:19" ht="14.5" hidden="1" x14ac:dyDescent="0.35">
      <c r="A178" s="25"/>
      <c r="B178" s="3"/>
      <c r="C178" s="3"/>
      <c r="D178" s="3"/>
      <c r="E178" s="25"/>
      <c r="F178" s="25"/>
      <c r="G178" s="25"/>
      <c r="H178" s="25"/>
      <c r="I178" s="25"/>
      <c r="J178" s="25"/>
      <c r="K178" s="25"/>
      <c r="L178" s="25"/>
      <c r="M178" s="5"/>
      <c r="N178" s="5"/>
      <c r="O178" s="5"/>
      <c r="P178" s="5"/>
      <c r="Q178" s="5"/>
      <c r="R178" s="5"/>
      <c r="S178" s="5"/>
    </row>
    <row r="179" spans="1:19" ht="14.5" hidden="1" x14ac:dyDescent="0.35">
      <c r="A179" s="25"/>
      <c r="B179" s="3"/>
      <c r="C179" s="3"/>
      <c r="D179" s="3"/>
      <c r="E179" s="25"/>
      <c r="F179" s="25"/>
      <c r="G179" s="25"/>
      <c r="H179" s="25"/>
      <c r="I179" s="25"/>
      <c r="J179" s="25"/>
      <c r="K179" s="25"/>
      <c r="L179" s="25"/>
      <c r="M179" s="5"/>
      <c r="N179" s="5"/>
      <c r="O179" s="5"/>
      <c r="P179" s="5"/>
      <c r="Q179" s="5"/>
      <c r="R179" s="5"/>
      <c r="S179" s="5"/>
    </row>
    <row r="180" spans="1:19" ht="14.5" hidden="1" x14ac:dyDescent="0.35">
      <c r="A180" s="25"/>
      <c r="B180" s="3"/>
      <c r="C180" s="3"/>
      <c r="D180" s="3"/>
      <c r="E180" s="25"/>
      <c r="F180" s="25"/>
      <c r="G180" s="25"/>
      <c r="H180" s="25"/>
      <c r="I180" s="25"/>
      <c r="J180" s="25"/>
      <c r="K180" s="25"/>
      <c r="L180" s="25"/>
      <c r="M180" s="5"/>
      <c r="N180" s="5"/>
      <c r="O180" s="5"/>
      <c r="P180" s="5"/>
      <c r="Q180" s="5"/>
      <c r="R180" s="5"/>
      <c r="S180" s="5"/>
    </row>
    <row r="181" spans="1:19" ht="14.5" hidden="1" x14ac:dyDescent="0.35">
      <c r="A181" s="25"/>
      <c r="B181" s="3"/>
      <c r="C181" s="3"/>
      <c r="D181" s="3"/>
      <c r="E181" s="25"/>
      <c r="F181" s="25"/>
      <c r="G181" s="25"/>
      <c r="H181" s="25"/>
      <c r="I181" s="25"/>
      <c r="J181" s="25"/>
      <c r="K181" s="25"/>
      <c r="L181" s="25"/>
      <c r="M181" s="5"/>
      <c r="N181" s="5"/>
      <c r="O181" s="5"/>
      <c r="P181" s="5"/>
      <c r="Q181" s="5"/>
      <c r="R181" s="5"/>
      <c r="S181" s="5"/>
    </row>
    <row r="182" spans="1:19" ht="14.5" hidden="1" x14ac:dyDescent="0.35">
      <c r="A182" s="25"/>
      <c r="B182" s="3"/>
      <c r="C182" s="3"/>
      <c r="D182" s="3"/>
      <c r="E182" s="25"/>
      <c r="F182" s="25"/>
      <c r="G182" s="25"/>
      <c r="H182" s="25"/>
      <c r="I182" s="25"/>
      <c r="J182" s="25"/>
      <c r="K182" s="25"/>
      <c r="L182" s="25"/>
      <c r="M182" s="5"/>
      <c r="N182" s="5"/>
      <c r="O182" s="5"/>
      <c r="P182" s="5"/>
      <c r="Q182" s="5"/>
      <c r="R182" s="5"/>
      <c r="S182" s="5"/>
    </row>
    <row r="183" spans="1:19" ht="14.5" hidden="1" x14ac:dyDescent="0.35">
      <c r="A183" s="25"/>
      <c r="B183" s="3"/>
      <c r="C183" s="3"/>
      <c r="D183" s="3"/>
      <c r="E183" s="25"/>
      <c r="F183" s="25"/>
      <c r="G183" s="25"/>
      <c r="H183" s="25"/>
      <c r="I183" s="25"/>
      <c r="J183" s="25"/>
      <c r="K183" s="25"/>
      <c r="L183" s="25"/>
      <c r="M183" s="5"/>
      <c r="N183" s="5"/>
      <c r="O183" s="5"/>
      <c r="P183" s="5"/>
      <c r="Q183" s="5"/>
      <c r="R183" s="5"/>
      <c r="S183" s="5"/>
    </row>
    <row r="184" spans="1:19" ht="14.5" hidden="1" x14ac:dyDescent="0.35">
      <c r="A184" s="25"/>
      <c r="B184" s="3"/>
      <c r="C184" s="3"/>
      <c r="D184" s="3"/>
      <c r="E184" s="25"/>
      <c r="F184" s="25"/>
      <c r="G184" s="25"/>
      <c r="H184" s="25"/>
      <c r="I184" s="25"/>
      <c r="J184" s="25"/>
      <c r="K184" s="25"/>
      <c r="L184" s="25"/>
      <c r="M184" s="5"/>
      <c r="N184" s="5"/>
      <c r="O184" s="5"/>
      <c r="P184" s="5"/>
      <c r="Q184" s="5"/>
      <c r="R184" s="5"/>
      <c r="S184" s="5"/>
    </row>
    <row r="185" spans="1:19" ht="14.5" hidden="1" x14ac:dyDescent="0.35">
      <c r="A185" s="25"/>
      <c r="B185" s="3"/>
      <c r="C185" s="3"/>
      <c r="D185" s="3"/>
      <c r="E185" s="25"/>
      <c r="F185" s="25"/>
      <c r="G185" s="25"/>
      <c r="H185" s="25"/>
      <c r="I185" s="25"/>
      <c r="J185" s="25"/>
      <c r="K185" s="25"/>
      <c r="L185" s="25"/>
      <c r="M185" s="5"/>
      <c r="N185" s="5"/>
      <c r="O185" s="5"/>
      <c r="P185" s="5"/>
      <c r="Q185" s="5"/>
      <c r="R185" s="5"/>
      <c r="S185" s="5"/>
    </row>
    <row r="186" spans="1:19" ht="14.5" hidden="1" x14ac:dyDescent="0.35">
      <c r="A186" s="25"/>
      <c r="B186" s="3"/>
      <c r="C186" s="3"/>
      <c r="D186" s="3"/>
      <c r="E186" s="25"/>
      <c r="F186" s="25"/>
      <c r="G186" s="25"/>
      <c r="H186" s="25"/>
      <c r="I186" s="25"/>
      <c r="J186" s="25"/>
      <c r="K186" s="25"/>
      <c r="L186" s="25"/>
      <c r="M186" s="5"/>
      <c r="N186" s="5"/>
      <c r="O186" s="5"/>
      <c r="P186" s="5"/>
      <c r="Q186" s="5"/>
      <c r="R186" s="5"/>
      <c r="S186" s="5"/>
    </row>
    <row r="187" spans="1:19" ht="14.5" hidden="1" x14ac:dyDescent="0.35">
      <c r="A187" s="25"/>
      <c r="B187" s="3"/>
      <c r="C187" s="3"/>
      <c r="D187" s="3"/>
      <c r="E187" s="25"/>
      <c r="F187" s="25"/>
      <c r="G187" s="25"/>
      <c r="H187" s="25"/>
      <c r="I187" s="25"/>
      <c r="J187" s="25"/>
      <c r="K187" s="25"/>
      <c r="L187" s="25"/>
      <c r="M187" s="5"/>
      <c r="N187" s="5"/>
      <c r="O187" s="5"/>
      <c r="P187" s="5"/>
      <c r="Q187" s="5"/>
      <c r="R187" s="5"/>
      <c r="S187" s="5"/>
    </row>
    <row r="188" spans="1:19" ht="14.5" hidden="1" x14ac:dyDescent="0.35">
      <c r="A188" s="25"/>
      <c r="B188" s="3"/>
      <c r="C188" s="3"/>
      <c r="D188" s="3"/>
      <c r="E188" s="25"/>
      <c r="F188" s="25"/>
      <c r="G188" s="25"/>
      <c r="H188" s="25"/>
      <c r="I188" s="25"/>
      <c r="J188" s="25"/>
      <c r="K188" s="25"/>
      <c r="L188" s="25"/>
      <c r="M188" s="5"/>
      <c r="N188" s="5"/>
      <c r="O188" s="5"/>
      <c r="P188" s="5"/>
      <c r="Q188" s="5"/>
      <c r="R188" s="5"/>
      <c r="S188" s="5"/>
    </row>
    <row r="189" spans="1:19" ht="14.5" hidden="1" x14ac:dyDescent="0.35">
      <c r="A189" s="25"/>
      <c r="B189" s="3"/>
      <c r="C189" s="3"/>
      <c r="D189" s="3"/>
      <c r="E189" s="25"/>
      <c r="F189" s="25"/>
      <c r="G189" s="25"/>
      <c r="H189" s="25"/>
      <c r="I189" s="25"/>
      <c r="J189" s="25"/>
      <c r="K189" s="25"/>
      <c r="L189" s="25"/>
      <c r="M189" s="5"/>
      <c r="N189" s="5"/>
      <c r="O189" s="5"/>
      <c r="P189" s="5"/>
      <c r="Q189" s="5"/>
      <c r="R189" s="5"/>
      <c r="S189" s="5"/>
    </row>
    <row r="190" spans="1:19" ht="14.5" hidden="1" x14ac:dyDescent="0.35">
      <c r="A190" s="25"/>
      <c r="B190" s="3"/>
      <c r="C190" s="3"/>
      <c r="D190" s="3"/>
      <c r="E190" s="25"/>
      <c r="F190" s="25"/>
      <c r="G190" s="25"/>
      <c r="H190" s="25"/>
      <c r="I190" s="25"/>
      <c r="J190" s="25"/>
      <c r="K190" s="25"/>
      <c r="L190" s="25"/>
      <c r="M190" s="5"/>
      <c r="N190" s="5"/>
      <c r="O190" s="5"/>
      <c r="P190" s="5"/>
      <c r="Q190" s="5"/>
      <c r="R190" s="5"/>
      <c r="S190" s="5"/>
    </row>
    <row r="191" spans="1:19" ht="14.5" hidden="1" x14ac:dyDescent="0.35">
      <c r="A191" s="25"/>
      <c r="B191" s="3"/>
      <c r="C191" s="3"/>
      <c r="D191" s="3"/>
      <c r="E191" s="25"/>
      <c r="F191" s="25"/>
      <c r="G191" s="25"/>
      <c r="H191" s="25"/>
      <c r="I191" s="25"/>
      <c r="J191" s="25"/>
      <c r="K191" s="25"/>
      <c r="L191" s="25"/>
      <c r="M191" s="5"/>
      <c r="N191" s="5"/>
      <c r="O191" s="5"/>
      <c r="P191" s="5"/>
      <c r="Q191" s="5"/>
      <c r="R191" s="5"/>
      <c r="S191" s="5"/>
    </row>
    <row r="192" spans="1:19" ht="14.5" hidden="1" x14ac:dyDescent="0.35">
      <c r="A192" s="25"/>
      <c r="B192" s="3"/>
      <c r="C192" s="3"/>
      <c r="D192" s="3"/>
      <c r="E192" s="25"/>
      <c r="F192" s="25"/>
      <c r="G192" s="25"/>
      <c r="H192" s="25"/>
      <c r="I192" s="25"/>
      <c r="J192" s="25"/>
      <c r="K192" s="25"/>
      <c r="L192" s="25"/>
      <c r="M192" s="5"/>
      <c r="N192" s="5"/>
      <c r="O192" s="5"/>
      <c r="P192" s="5"/>
      <c r="Q192" s="5"/>
      <c r="R192" s="5"/>
      <c r="S192" s="5"/>
    </row>
    <row r="193" spans="1:19" ht="14.5" hidden="1" x14ac:dyDescent="0.35">
      <c r="A193" s="25"/>
      <c r="B193" s="3"/>
      <c r="C193" s="3"/>
      <c r="D193" s="3"/>
      <c r="E193" s="25"/>
      <c r="F193" s="25"/>
      <c r="G193" s="25"/>
      <c r="H193" s="25"/>
      <c r="I193" s="25"/>
      <c r="J193" s="25"/>
      <c r="K193" s="25"/>
      <c r="L193" s="25"/>
      <c r="M193" s="5"/>
      <c r="N193" s="5"/>
      <c r="O193" s="5"/>
      <c r="P193" s="5"/>
      <c r="Q193" s="5"/>
      <c r="R193" s="5"/>
      <c r="S193" s="5"/>
    </row>
  </sheetData>
  <sheetProtection password="CAA3" sheet="1" objects="1" scenarios="1"/>
  <mergeCells count="10">
    <mergeCell ref="B12:D12"/>
    <mergeCell ref="C13:D13"/>
    <mergeCell ref="B14:D14"/>
    <mergeCell ref="C15:D15"/>
    <mergeCell ref="B3:D3"/>
    <mergeCell ref="B4:D4"/>
    <mergeCell ref="B8:D8"/>
    <mergeCell ref="C9:D9"/>
    <mergeCell ref="C10:D10"/>
    <mergeCell ref="C11:D11"/>
  </mergeCells>
  <dataValidations count="2">
    <dataValidation type="decimal" allowBlank="1" showInputMessage="1" showErrorMessage="1" errorTitle="Invalid input value!" error="The value can be between 0% and 100%" sqref="C9:D11 C13:D13 C15:D15" xr:uid="{00000000-0002-0000-0400-000000000000}">
      <formula1>0</formula1>
      <formula2>1</formula2>
    </dataValidation>
    <dataValidation type="decimal" allowBlank="1" showInputMessage="1" showErrorMessage="1" errorTitle="Invalid input!" error="Enter numeric value!" sqref="C5:C7" xr:uid="{00000000-0002-0000-0400-000002000000}">
      <formula1>-999999999</formula1>
      <formula2>999999999</formula2>
    </dataValidation>
  </dataValidations>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WVS103"/>
  <sheetViews>
    <sheetView showGridLines="0" showRowColHeaders="0" zoomScaleNormal="100" zoomScaleSheetLayoutView="100" workbookViewId="0">
      <selection activeCell="I29" sqref="I29"/>
    </sheetView>
  </sheetViews>
  <sheetFormatPr defaultColWidth="0" defaultRowHeight="13.5" customHeight="1" zeroHeight="1" x14ac:dyDescent="0.35"/>
  <cols>
    <col min="1" max="1" width="1.7265625" style="88" customWidth="1"/>
    <col min="2" max="3" width="9.1796875" style="88" hidden="1" customWidth="1"/>
    <col min="4" max="4" width="1.26953125" style="88" hidden="1" customWidth="1"/>
    <col min="5" max="5" width="47" style="88" customWidth="1"/>
    <col min="6" max="7" width="11.54296875" style="88" customWidth="1"/>
    <col min="8" max="8" width="2.26953125" style="93" customWidth="1"/>
    <col min="9" max="9" width="16.453125" style="88" customWidth="1"/>
    <col min="10" max="15" width="9.1796875" style="88" customWidth="1"/>
    <col min="16" max="16" width="14.54296875" style="88" customWidth="1"/>
    <col min="17" max="18" width="9.1796875" style="88" hidden="1" customWidth="1"/>
    <col min="19" max="253" width="9.1796875" style="88" hidden="1"/>
    <col min="254" max="254" width="1.7265625" style="88" hidden="1"/>
    <col min="255" max="257" width="9.1796875" style="88" hidden="1"/>
    <col min="258" max="258" width="38.26953125" style="88" hidden="1"/>
    <col min="259" max="259" width="8.7265625" style="88" hidden="1"/>
    <col min="260" max="260" width="8.1796875" style="88" hidden="1"/>
    <col min="261" max="262" width="9.7265625" style="88" hidden="1"/>
    <col min="263" max="263" width="9.1796875" style="88" hidden="1"/>
    <col min="264" max="264" width="2.26953125" style="88" hidden="1"/>
    <col min="265" max="509" width="9.1796875" style="88" hidden="1"/>
    <col min="510" max="510" width="1.7265625" style="88" hidden="1"/>
    <col min="511" max="513" width="9.1796875" style="88" hidden="1"/>
    <col min="514" max="514" width="38.26953125" style="88" hidden="1"/>
    <col min="515" max="515" width="8.7265625" style="88" hidden="1"/>
    <col min="516" max="516" width="8.1796875" style="88" hidden="1"/>
    <col min="517" max="518" width="9.7265625" style="88" hidden="1"/>
    <col min="519" max="519" width="9.1796875" style="88" hidden="1"/>
    <col min="520" max="520" width="2.26953125" style="88" hidden="1"/>
    <col min="521" max="765" width="9.1796875" style="88" hidden="1"/>
    <col min="766" max="766" width="1.7265625" style="88" hidden="1"/>
    <col min="767" max="769" width="9.1796875" style="88" hidden="1"/>
    <col min="770" max="770" width="38.26953125" style="88" hidden="1"/>
    <col min="771" max="771" width="8.7265625" style="88" hidden="1"/>
    <col min="772" max="772" width="8.1796875" style="88" hidden="1"/>
    <col min="773" max="774" width="9.7265625" style="88" hidden="1"/>
    <col min="775" max="775" width="9.1796875" style="88" hidden="1"/>
    <col min="776" max="776" width="2.26953125" style="88" hidden="1"/>
    <col min="777" max="1021" width="9.1796875" style="88" hidden="1"/>
    <col min="1022" max="1022" width="1.7265625" style="88" hidden="1"/>
    <col min="1023" max="1025" width="9.1796875" style="88" hidden="1"/>
    <col min="1026" max="1026" width="38.26953125" style="88" hidden="1"/>
    <col min="1027" max="1027" width="8.7265625" style="88" hidden="1"/>
    <col min="1028" max="1028" width="8.1796875" style="88" hidden="1"/>
    <col min="1029" max="1030" width="9.7265625" style="88" hidden="1"/>
    <col min="1031" max="1031" width="9.1796875" style="88" hidden="1"/>
    <col min="1032" max="1032" width="2.26953125" style="88" hidden="1"/>
    <col min="1033" max="1277" width="9.1796875" style="88" hidden="1"/>
    <col min="1278" max="1278" width="1.7265625" style="88" hidden="1"/>
    <col min="1279" max="1281" width="9.1796875" style="88" hidden="1"/>
    <col min="1282" max="1282" width="38.26953125" style="88" hidden="1"/>
    <col min="1283" max="1283" width="8.7265625" style="88" hidden="1"/>
    <col min="1284" max="1284" width="8.1796875" style="88" hidden="1"/>
    <col min="1285" max="1286" width="9.7265625" style="88" hidden="1"/>
    <col min="1287" max="1287" width="9.1796875" style="88" hidden="1"/>
    <col min="1288" max="1288" width="2.26953125" style="88" hidden="1"/>
    <col min="1289" max="1533" width="9.1796875" style="88" hidden="1"/>
    <col min="1534" max="1534" width="1.7265625" style="88" hidden="1"/>
    <col min="1535" max="1537" width="9.1796875" style="88" hidden="1"/>
    <col min="1538" max="1538" width="38.26953125" style="88" hidden="1"/>
    <col min="1539" max="1539" width="8.7265625" style="88" hidden="1"/>
    <col min="1540" max="1540" width="8.1796875" style="88" hidden="1"/>
    <col min="1541" max="1542" width="9.7265625" style="88" hidden="1"/>
    <col min="1543" max="1543" width="9.1796875" style="88" hidden="1"/>
    <col min="1544" max="1544" width="2.26953125" style="88" hidden="1"/>
    <col min="1545" max="1789" width="9.1796875" style="88" hidden="1"/>
    <col min="1790" max="1790" width="1.7265625" style="88" hidden="1"/>
    <col min="1791" max="1793" width="9.1796875" style="88" hidden="1"/>
    <col min="1794" max="1794" width="38.26953125" style="88" hidden="1"/>
    <col min="1795" max="1795" width="8.7265625" style="88" hidden="1"/>
    <col min="1796" max="1796" width="8.1796875" style="88" hidden="1"/>
    <col min="1797" max="1798" width="9.7265625" style="88" hidden="1"/>
    <col min="1799" max="1799" width="9.1796875" style="88" hidden="1"/>
    <col min="1800" max="1800" width="2.26953125" style="88" hidden="1"/>
    <col min="1801" max="2045" width="9.1796875" style="88" hidden="1"/>
    <col min="2046" max="2046" width="1.7265625" style="88" hidden="1"/>
    <col min="2047" max="2049" width="9.1796875" style="88" hidden="1"/>
    <col min="2050" max="2050" width="38.26953125" style="88" hidden="1"/>
    <col min="2051" max="2051" width="8.7265625" style="88" hidden="1"/>
    <col min="2052" max="2052" width="8.1796875" style="88" hidden="1"/>
    <col min="2053" max="2054" width="9.7265625" style="88" hidden="1"/>
    <col min="2055" max="2055" width="9.1796875" style="88" hidden="1"/>
    <col min="2056" max="2056" width="2.26953125" style="88" hidden="1"/>
    <col min="2057" max="2301" width="9.1796875" style="88" hidden="1"/>
    <col min="2302" max="2302" width="1.7265625" style="88" hidden="1"/>
    <col min="2303" max="2305" width="9.1796875" style="88" hidden="1"/>
    <col min="2306" max="2306" width="38.26953125" style="88" hidden="1"/>
    <col min="2307" max="2307" width="8.7265625" style="88" hidden="1"/>
    <col min="2308" max="2308" width="8.1796875" style="88" hidden="1"/>
    <col min="2309" max="2310" width="9.7265625" style="88" hidden="1"/>
    <col min="2311" max="2311" width="9.1796875" style="88" hidden="1"/>
    <col min="2312" max="2312" width="2.26953125" style="88" hidden="1"/>
    <col min="2313" max="2557" width="9.1796875" style="88" hidden="1"/>
    <col min="2558" max="2558" width="1.7265625" style="88" hidden="1"/>
    <col min="2559" max="2561" width="9.1796875" style="88" hidden="1"/>
    <col min="2562" max="2562" width="38.26953125" style="88" hidden="1"/>
    <col min="2563" max="2563" width="8.7265625" style="88" hidden="1"/>
    <col min="2564" max="2564" width="8.1796875" style="88" hidden="1"/>
    <col min="2565" max="2566" width="9.7265625" style="88" hidden="1"/>
    <col min="2567" max="2567" width="9.1796875" style="88" hidden="1"/>
    <col min="2568" max="2568" width="2.26953125" style="88" hidden="1"/>
    <col min="2569" max="2813" width="9.1796875" style="88" hidden="1"/>
    <col min="2814" max="2814" width="1.7265625" style="88" hidden="1"/>
    <col min="2815" max="2817" width="9.1796875" style="88" hidden="1"/>
    <col min="2818" max="2818" width="38.26953125" style="88" hidden="1"/>
    <col min="2819" max="2819" width="8.7265625" style="88" hidden="1"/>
    <col min="2820" max="2820" width="8.1796875" style="88" hidden="1"/>
    <col min="2821" max="2822" width="9.7265625" style="88" hidden="1"/>
    <col min="2823" max="2823" width="9.1796875" style="88" hidden="1"/>
    <col min="2824" max="2824" width="2.26953125" style="88" hidden="1"/>
    <col min="2825" max="3069" width="9.1796875" style="88" hidden="1"/>
    <col min="3070" max="3070" width="1.7265625" style="88" hidden="1"/>
    <col min="3071" max="3073" width="9.1796875" style="88" hidden="1"/>
    <col min="3074" max="3074" width="38.26953125" style="88" hidden="1"/>
    <col min="3075" max="3075" width="8.7265625" style="88" hidden="1"/>
    <col min="3076" max="3076" width="8.1796875" style="88" hidden="1"/>
    <col min="3077" max="3078" width="9.7265625" style="88" hidden="1"/>
    <col min="3079" max="3079" width="9.1796875" style="88" hidden="1"/>
    <col min="3080" max="3080" width="2.26953125" style="88" hidden="1"/>
    <col min="3081" max="3325" width="9.1796875" style="88" hidden="1"/>
    <col min="3326" max="3326" width="1.7265625" style="88" hidden="1"/>
    <col min="3327" max="3329" width="9.1796875" style="88" hidden="1"/>
    <col min="3330" max="3330" width="38.26953125" style="88" hidden="1"/>
    <col min="3331" max="3331" width="8.7265625" style="88" hidden="1"/>
    <col min="3332" max="3332" width="8.1796875" style="88" hidden="1"/>
    <col min="3333" max="3334" width="9.7265625" style="88" hidden="1"/>
    <col min="3335" max="3335" width="9.1796875" style="88" hidden="1"/>
    <col min="3336" max="3336" width="2.26953125" style="88" hidden="1"/>
    <col min="3337" max="3581" width="9.1796875" style="88" hidden="1"/>
    <col min="3582" max="3582" width="1.7265625" style="88" hidden="1"/>
    <col min="3583" max="3585" width="9.1796875" style="88" hidden="1"/>
    <col min="3586" max="3586" width="38.26953125" style="88" hidden="1"/>
    <col min="3587" max="3587" width="8.7265625" style="88" hidden="1"/>
    <col min="3588" max="3588" width="8.1796875" style="88" hidden="1"/>
    <col min="3589" max="3590" width="9.7265625" style="88" hidden="1"/>
    <col min="3591" max="3591" width="9.1796875" style="88" hidden="1"/>
    <col min="3592" max="3592" width="2.26953125" style="88" hidden="1"/>
    <col min="3593" max="3837" width="9.1796875" style="88" hidden="1"/>
    <col min="3838" max="3838" width="1.7265625" style="88" hidden="1"/>
    <col min="3839" max="3841" width="9.1796875" style="88" hidden="1"/>
    <col min="3842" max="3842" width="38.26953125" style="88" hidden="1"/>
    <col min="3843" max="3843" width="8.7265625" style="88" hidden="1"/>
    <col min="3844" max="3844" width="8.1796875" style="88" hidden="1"/>
    <col min="3845" max="3846" width="9.7265625" style="88" hidden="1"/>
    <col min="3847" max="3847" width="9.1796875" style="88" hidden="1"/>
    <col min="3848" max="3848" width="2.26953125" style="88" hidden="1"/>
    <col min="3849" max="4093" width="9.1796875" style="88" hidden="1"/>
    <col min="4094" max="4094" width="1.7265625" style="88" hidden="1"/>
    <col min="4095" max="4097" width="9.1796875" style="88" hidden="1"/>
    <col min="4098" max="4098" width="38.26953125" style="88" hidden="1"/>
    <col min="4099" max="4099" width="8.7265625" style="88" hidden="1"/>
    <col min="4100" max="4100" width="8.1796875" style="88" hidden="1"/>
    <col min="4101" max="4102" width="9.7265625" style="88" hidden="1"/>
    <col min="4103" max="4103" width="9.1796875" style="88" hidden="1"/>
    <col min="4104" max="4104" width="2.26953125" style="88" hidden="1"/>
    <col min="4105" max="4349" width="9.1796875" style="88" hidden="1"/>
    <col min="4350" max="4350" width="1.7265625" style="88" hidden="1"/>
    <col min="4351" max="4353" width="9.1796875" style="88" hidden="1"/>
    <col min="4354" max="4354" width="38.26953125" style="88" hidden="1"/>
    <col min="4355" max="4355" width="8.7265625" style="88" hidden="1"/>
    <col min="4356" max="4356" width="8.1796875" style="88" hidden="1"/>
    <col min="4357" max="4358" width="9.7265625" style="88" hidden="1"/>
    <col min="4359" max="4359" width="9.1796875" style="88" hidden="1"/>
    <col min="4360" max="4360" width="2.26953125" style="88" hidden="1"/>
    <col min="4361" max="4605" width="9.1796875" style="88" hidden="1"/>
    <col min="4606" max="4606" width="1.7265625" style="88" hidden="1"/>
    <col min="4607" max="4609" width="9.1796875" style="88" hidden="1"/>
    <col min="4610" max="4610" width="38.26953125" style="88" hidden="1"/>
    <col min="4611" max="4611" width="8.7265625" style="88" hidden="1"/>
    <col min="4612" max="4612" width="8.1796875" style="88" hidden="1"/>
    <col min="4613" max="4614" width="9.7265625" style="88" hidden="1"/>
    <col min="4615" max="4615" width="9.1796875" style="88" hidden="1"/>
    <col min="4616" max="4616" width="2.26953125" style="88" hidden="1"/>
    <col min="4617" max="4861" width="9.1796875" style="88" hidden="1"/>
    <col min="4862" max="4862" width="1.7265625" style="88" hidden="1"/>
    <col min="4863" max="4865" width="9.1796875" style="88" hidden="1"/>
    <col min="4866" max="4866" width="38.26953125" style="88" hidden="1"/>
    <col min="4867" max="4867" width="8.7265625" style="88" hidden="1"/>
    <col min="4868" max="4868" width="8.1796875" style="88" hidden="1"/>
    <col min="4869" max="4870" width="9.7265625" style="88" hidden="1"/>
    <col min="4871" max="4871" width="9.1796875" style="88" hidden="1"/>
    <col min="4872" max="4872" width="2.26953125" style="88" hidden="1"/>
    <col min="4873" max="5117" width="9.1796875" style="88" hidden="1"/>
    <col min="5118" max="5118" width="1.7265625" style="88" hidden="1"/>
    <col min="5119" max="5121" width="9.1796875" style="88" hidden="1"/>
    <col min="5122" max="5122" width="38.26953125" style="88" hidden="1"/>
    <col min="5123" max="5123" width="8.7265625" style="88" hidden="1"/>
    <col min="5124" max="5124" width="8.1796875" style="88" hidden="1"/>
    <col min="5125" max="5126" width="9.7265625" style="88" hidden="1"/>
    <col min="5127" max="5127" width="9.1796875" style="88" hidden="1"/>
    <col min="5128" max="5128" width="2.26953125" style="88" hidden="1"/>
    <col min="5129" max="5373" width="9.1796875" style="88" hidden="1"/>
    <col min="5374" max="5374" width="1.7265625" style="88" hidden="1"/>
    <col min="5375" max="5377" width="9.1796875" style="88" hidden="1"/>
    <col min="5378" max="5378" width="38.26953125" style="88" hidden="1"/>
    <col min="5379" max="5379" width="8.7265625" style="88" hidden="1"/>
    <col min="5380" max="5380" width="8.1796875" style="88" hidden="1"/>
    <col min="5381" max="5382" width="9.7265625" style="88" hidden="1"/>
    <col min="5383" max="5383" width="9.1796875" style="88" hidden="1"/>
    <col min="5384" max="5384" width="2.26953125" style="88" hidden="1"/>
    <col min="5385" max="5629" width="9.1796875" style="88" hidden="1"/>
    <col min="5630" max="5630" width="1.7265625" style="88" hidden="1"/>
    <col min="5631" max="5633" width="9.1796875" style="88" hidden="1"/>
    <col min="5634" max="5634" width="38.26953125" style="88" hidden="1"/>
    <col min="5635" max="5635" width="8.7265625" style="88" hidden="1"/>
    <col min="5636" max="5636" width="8.1796875" style="88" hidden="1"/>
    <col min="5637" max="5638" width="9.7265625" style="88" hidden="1"/>
    <col min="5639" max="5639" width="9.1796875" style="88" hidden="1"/>
    <col min="5640" max="5640" width="2.26953125" style="88" hidden="1"/>
    <col min="5641" max="5885" width="9.1796875" style="88" hidden="1"/>
    <col min="5886" max="5886" width="1.7265625" style="88" hidden="1"/>
    <col min="5887" max="5889" width="9.1796875" style="88" hidden="1"/>
    <col min="5890" max="5890" width="38.26953125" style="88" hidden="1"/>
    <col min="5891" max="5891" width="8.7265625" style="88" hidden="1"/>
    <col min="5892" max="5892" width="8.1796875" style="88" hidden="1"/>
    <col min="5893" max="5894" width="9.7265625" style="88" hidden="1"/>
    <col min="5895" max="5895" width="9.1796875" style="88" hidden="1"/>
    <col min="5896" max="5896" width="2.26953125" style="88" hidden="1"/>
    <col min="5897" max="6141" width="9.1796875" style="88" hidden="1"/>
    <col min="6142" max="6142" width="1.7265625" style="88" hidden="1"/>
    <col min="6143" max="6145" width="9.1796875" style="88" hidden="1"/>
    <col min="6146" max="6146" width="38.26953125" style="88" hidden="1"/>
    <col min="6147" max="6147" width="8.7265625" style="88" hidden="1"/>
    <col min="6148" max="6148" width="8.1796875" style="88" hidden="1"/>
    <col min="6149" max="6150" width="9.7265625" style="88" hidden="1"/>
    <col min="6151" max="6151" width="9.1796875" style="88" hidden="1"/>
    <col min="6152" max="6152" width="2.26953125" style="88" hidden="1"/>
    <col min="6153" max="6397" width="9.1796875" style="88" hidden="1"/>
    <col min="6398" max="6398" width="1.7265625" style="88" hidden="1"/>
    <col min="6399" max="6401" width="9.1796875" style="88" hidden="1"/>
    <col min="6402" max="6402" width="38.26953125" style="88" hidden="1"/>
    <col min="6403" max="6403" width="8.7265625" style="88" hidden="1"/>
    <col min="6404" max="6404" width="8.1796875" style="88" hidden="1"/>
    <col min="6405" max="6406" width="9.7265625" style="88" hidden="1"/>
    <col min="6407" max="6407" width="9.1796875" style="88" hidden="1"/>
    <col min="6408" max="6408" width="2.26953125" style="88" hidden="1"/>
    <col min="6409" max="6653" width="9.1796875" style="88" hidden="1"/>
    <col min="6654" max="6654" width="1.7265625" style="88" hidden="1"/>
    <col min="6655" max="6657" width="9.1796875" style="88" hidden="1"/>
    <col min="6658" max="6658" width="38.26953125" style="88" hidden="1"/>
    <col min="6659" max="6659" width="8.7265625" style="88" hidden="1"/>
    <col min="6660" max="6660" width="8.1796875" style="88" hidden="1"/>
    <col min="6661" max="6662" width="9.7265625" style="88" hidden="1"/>
    <col min="6663" max="6663" width="9.1796875" style="88" hidden="1"/>
    <col min="6664" max="6664" width="2.26953125" style="88" hidden="1"/>
    <col min="6665" max="6909" width="9.1796875" style="88" hidden="1"/>
    <col min="6910" max="6910" width="1.7265625" style="88" hidden="1"/>
    <col min="6911" max="6913" width="9.1796875" style="88" hidden="1"/>
    <col min="6914" max="6914" width="38.26953125" style="88" hidden="1"/>
    <col min="6915" max="6915" width="8.7265625" style="88" hidden="1"/>
    <col min="6916" max="6916" width="8.1796875" style="88" hidden="1"/>
    <col min="6917" max="6918" width="9.7265625" style="88" hidden="1"/>
    <col min="6919" max="6919" width="9.1796875" style="88" hidden="1"/>
    <col min="6920" max="6920" width="2.26953125" style="88" hidden="1"/>
    <col min="6921" max="7165" width="9.1796875" style="88" hidden="1"/>
    <col min="7166" max="7166" width="1.7265625" style="88" hidden="1"/>
    <col min="7167" max="7169" width="9.1796875" style="88" hidden="1"/>
    <col min="7170" max="7170" width="38.26953125" style="88" hidden="1"/>
    <col min="7171" max="7171" width="8.7265625" style="88" hidden="1"/>
    <col min="7172" max="7172" width="8.1796875" style="88" hidden="1"/>
    <col min="7173" max="7174" width="9.7265625" style="88" hidden="1"/>
    <col min="7175" max="7175" width="9.1796875" style="88" hidden="1"/>
    <col min="7176" max="7176" width="2.26953125" style="88" hidden="1"/>
    <col min="7177" max="7421" width="9.1796875" style="88" hidden="1"/>
    <col min="7422" max="7422" width="1.7265625" style="88" hidden="1"/>
    <col min="7423" max="7425" width="9.1796875" style="88" hidden="1"/>
    <col min="7426" max="7426" width="38.26953125" style="88" hidden="1"/>
    <col min="7427" max="7427" width="8.7265625" style="88" hidden="1"/>
    <col min="7428" max="7428" width="8.1796875" style="88" hidden="1"/>
    <col min="7429" max="7430" width="9.7265625" style="88" hidden="1"/>
    <col min="7431" max="7431" width="9.1796875" style="88" hidden="1"/>
    <col min="7432" max="7432" width="2.26953125" style="88" hidden="1"/>
    <col min="7433" max="7677" width="9.1796875" style="88" hidden="1"/>
    <col min="7678" max="7678" width="1.7265625" style="88" hidden="1"/>
    <col min="7679" max="7681" width="9.1796875" style="88" hidden="1"/>
    <col min="7682" max="7682" width="38.26953125" style="88" hidden="1"/>
    <col min="7683" max="7683" width="8.7265625" style="88" hidden="1"/>
    <col min="7684" max="7684" width="8.1796875" style="88" hidden="1"/>
    <col min="7685" max="7686" width="9.7265625" style="88" hidden="1"/>
    <col min="7687" max="7687" width="9.1796875" style="88" hidden="1"/>
    <col min="7688" max="7688" width="2.26953125" style="88" hidden="1"/>
    <col min="7689" max="7933" width="9.1796875" style="88" hidden="1"/>
    <col min="7934" max="7934" width="1.7265625" style="88" hidden="1"/>
    <col min="7935" max="7937" width="9.1796875" style="88" hidden="1"/>
    <col min="7938" max="7938" width="38.26953125" style="88" hidden="1"/>
    <col min="7939" max="7939" width="8.7265625" style="88" hidden="1"/>
    <col min="7940" max="7940" width="8.1796875" style="88" hidden="1"/>
    <col min="7941" max="7942" width="9.7265625" style="88" hidden="1"/>
    <col min="7943" max="7943" width="9.1796875" style="88" hidden="1"/>
    <col min="7944" max="7944" width="2.26953125" style="88" hidden="1"/>
    <col min="7945" max="8189" width="9.1796875" style="88" hidden="1"/>
    <col min="8190" max="8190" width="1.7265625" style="88" hidden="1"/>
    <col min="8191" max="8193" width="9.1796875" style="88" hidden="1"/>
    <col min="8194" max="8194" width="38.26953125" style="88" hidden="1"/>
    <col min="8195" max="8195" width="8.7265625" style="88" hidden="1"/>
    <col min="8196" max="8196" width="8.1796875" style="88" hidden="1"/>
    <col min="8197" max="8198" width="9.7265625" style="88" hidden="1"/>
    <col min="8199" max="8199" width="9.1796875" style="88" hidden="1"/>
    <col min="8200" max="8200" width="2.26953125" style="88" hidden="1"/>
    <col min="8201" max="8445" width="9.1796875" style="88" hidden="1"/>
    <col min="8446" max="8446" width="1.7265625" style="88" hidden="1"/>
    <col min="8447" max="8449" width="9.1796875" style="88" hidden="1"/>
    <col min="8450" max="8450" width="38.26953125" style="88" hidden="1"/>
    <col min="8451" max="8451" width="8.7265625" style="88" hidden="1"/>
    <col min="8452" max="8452" width="8.1796875" style="88" hidden="1"/>
    <col min="8453" max="8454" width="9.7265625" style="88" hidden="1"/>
    <col min="8455" max="8455" width="9.1796875" style="88" hidden="1"/>
    <col min="8456" max="8456" width="2.26953125" style="88" hidden="1"/>
    <col min="8457" max="8701" width="9.1796875" style="88" hidden="1"/>
    <col min="8702" max="8702" width="1.7265625" style="88" hidden="1"/>
    <col min="8703" max="8705" width="9.1796875" style="88" hidden="1"/>
    <col min="8706" max="8706" width="38.26953125" style="88" hidden="1"/>
    <col min="8707" max="8707" width="8.7265625" style="88" hidden="1"/>
    <col min="8708" max="8708" width="8.1796875" style="88" hidden="1"/>
    <col min="8709" max="8710" width="9.7265625" style="88" hidden="1"/>
    <col min="8711" max="8711" width="9.1796875" style="88" hidden="1"/>
    <col min="8712" max="8712" width="2.26953125" style="88" hidden="1"/>
    <col min="8713" max="8957" width="9.1796875" style="88" hidden="1"/>
    <col min="8958" max="8958" width="1.7265625" style="88" hidden="1"/>
    <col min="8959" max="8961" width="9.1796875" style="88" hidden="1"/>
    <col min="8962" max="8962" width="38.26953125" style="88" hidden="1"/>
    <col min="8963" max="8963" width="8.7265625" style="88" hidden="1"/>
    <col min="8964" max="8964" width="8.1796875" style="88" hidden="1"/>
    <col min="8965" max="8966" width="9.7265625" style="88" hidden="1"/>
    <col min="8967" max="8967" width="9.1796875" style="88" hidden="1"/>
    <col min="8968" max="8968" width="2.26953125" style="88" hidden="1"/>
    <col min="8969" max="9213" width="9.1796875" style="88" hidden="1"/>
    <col min="9214" max="9214" width="1.7265625" style="88" hidden="1"/>
    <col min="9215" max="9217" width="9.1796875" style="88" hidden="1"/>
    <col min="9218" max="9218" width="38.26953125" style="88" hidden="1"/>
    <col min="9219" max="9219" width="8.7265625" style="88" hidden="1"/>
    <col min="9220" max="9220" width="8.1796875" style="88" hidden="1"/>
    <col min="9221" max="9222" width="9.7265625" style="88" hidden="1"/>
    <col min="9223" max="9223" width="9.1796875" style="88" hidden="1"/>
    <col min="9224" max="9224" width="2.26953125" style="88" hidden="1"/>
    <col min="9225" max="9469" width="9.1796875" style="88" hidden="1"/>
    <col min="9470" max="9470" width="1.7265625" style="88" hidden="1"/>
    <col min="9471" max="9473" width="9.1796875" style="88" hidden="1"/>
    <col min="9474" max="9474" width="38.26953125" style="88" hidden="1"/>
    <col min="9475" max="9475" width="8.7265625" style="88" hidden="1"/>
    <col min="9476" max="9476" width="8.1796875" style="88" hidden="1"/>
    <col min="9477" max="9478" width="9.7265625" style="88" hidden="1"/>
    <col min="9479" max="9479" width="9.1796875" style="88" hidden="1"/>
    <col min="9480" max="9480" width="2.26953125" style="88" hidden="1"/>
    <col min="9481" max="9725" width="9.1796875" style="88" hidden="1"/>
    <col min="9726" max="9726" width="1.7265625" style="88" hidden="1"/>
    <col min="9727" max="9729" width="9.1796875" style="88" hidden="1"/>
    <col min="9730" max="9730" width="38.26953125" style="88" hidden="1"/>
    <col min="9731" max="9731" width="8.7265625" style="88" hidden="1"/>
    <col min="9732" max="9732" width="8.1796875" style="88" hidden="1"/>
    <col min="9733" max="9734" width="9.7265625" style="88" hidden="1"/>
    <col min="9735" max="9735" width="9.1796875" style="88" hidden="1"/>
    <col min="9736" max="9736" width="2.26953125" style="88" hidden="1"/>
    <col min="9737" max="9981" width="9.1796875" style="88" hidden="1"/>
    <col min="9982" max="9982" width="1.7265625" style="88" hidden="1"/>
    <col min="9983" max="9985" width="9.1796875" style="88" hidden="1"/>
    <col min="9986" max="9986" width="38.26953125" style="88" hidden="1"/>
    <col min="9987" max="9987" width="8.7265625" style="88" hidden="1"/>
    <col min="9988" max="9988" width="8.1796875" style="88" hidden="1"/>
    <col min="9989" max="9990" width="9.7265625" style="88" hidden="1"/>
    <col min="9991" max="9991" width="9.1796875" style="88" hidden="1"/>
    <col min="9992" max="9992" width="2.26953125" style="88" hidden="1"/>
    <col min="9993" max="10237" width="9.1796875" style="88" hidden="1"/>
    <col min="10238" max="10238" width="1.7265625" style="88" hidden="1"/>
    <col min="10239" max="10241" width="9.1796875" style="88" hidden="1"/>
    <col min="10242" max="10242" width="38.26953125" style="88" hidden="1"/>
    <col min="10243" max="10243" width="8.7265625" style="88" hidden="1"/>
    <col min="10244" max="10244" width="8.1796875" style="88" hidden="1"/>
    <col min="10245" max="10246" width="9.7265625" style="88" hidden="1"/>
    <col min="10247" max="10247" width="9.1796875" style="88" hidden="1"/>
    <col min="10248" max="10248" width="2.26953125" style="88" hidden="1"/>
    <col min="10249" max="10493" width="9.1796875" style="88" hidden="1"/>
    <col min="10494" max="10494" width="1.7265625" style="88" hidden="1"/>
    <col min="10495" max="10497" width="9.1796875" style="88" hidden="1"/>
    <col min="10498" max="10498" width="38.26953125" style="88" hidden="1"/>
    <col min="10499" max="10499" width="8.7265625" style="88" hidden="1"/>
    <col min="10500" max="10500" width="8.1796875" style="88" hidden="1"/>
    <col min="10501" max="10502" width="9.7265625" style="88" hidden="1"/>
    <col min="10503" max="10503" width="9.1796875" style="88" hidden="1"/>
    <col min="10504" max="10504" width="2.26953125" style="88" hidden="1"/>
    <col min="10505" max="10749" width="9.1796875" style="88" hidden="1"/>
    <col min="10750" max="10750" width="1.7265625" style="88" hidden="1"/>
    <col min="10751" max="10753" width="9.1796875" style="88" hidden="1"/>
    <col min="10754" max="10754" width="38.26953125" style="88" hidden="1"/>
    <col min="10755" max="10755" width="8.7265625" style="88" hidden="1"/>
    <col min="10756" max="10756" width="8.1796875" style="88" hidden="1"/>
    <col min="10757" max="10758" width="9.7265625" style="88" hidden="1"/>
    <col min="10759" max="10759" width="9.1796875" style="88" hidden="1"/>
    <col min="10760" max="10760" width="2.26953125" style="88" hidden="1"/>
    <col min="10761" max="11005" width="9.1796875" style="88" hidden="1"/>
    <col min="11006" max="11006" width="1.7265625" style="88" hidden="1"/>
    <col min="11007" max="11009" width="9.1796875" style="88" hidden="1"/>
    <col min="11010" max="11010" width="38.26953125" style="88" hidden="1"/>
    <col min="11011" max="11011" width="8.7265625" style="88" hidden="1"/>
    <col min="11012" max="11012" width="8.1796875" style="88" hidden="1"/>
    <col min="11013" max="11014" width="9.7265625" style="88" hidden="1"/>
    <col min="11015" max="11015" width="9.1796875" style="88" hidden="1"/>
    <col min="11016" max="11016" width="2.26953125" style="88" hidden="1"/>
    <col min="11017" max="11261" width="9.1796875" style="88" hidden="1"/>
    <col min="11262" max="11262" width="1.7265625" style="88" hidden="1"/>
    <col min="11263" max="11265" width="9.1796875" style="88" hidden="1"/>
    <col min="11266" max="11266" width="38.26953125" style="88" hidden="1"/>
    <col min="11267" max="11267" width="8.7265625" style="88" hidden="1"/>
    <col min="11268" max="11268" width="8.1796875" style="88" hidden="1"/>
    <col min="11269" max="11270" width="9.7265625" style="88" hidden="1"/>
    <col min="11271" max="11271" width="9.1796875" style="88" hidden="1"/>
    <col min="11272" max="11272" width="2.26953125" style="88" hidden="1"/>
    <col min="11273" max="11517" width="9.1796875" style="88" hidden="1"/>
    <col min="11518" max="11518" width="1.7265625" style="88" hidden="1"/>
    <col min="11519" max="11521" width="9.1796875" style="88" hidden="1"/>
    <col min="11522" max="11522" width="38.26953125" style="88" hidden="1"/>
    <col min="11523" max="11523" width="8.7265625" style="88" hidden="1"/>
    <col min="11524" max="11524" width="8.1796875" style="88" hidden="1"/>
    <col min="11525" max="11526" width="9.7265625" style="88" hidden="1"/>
    <col min="11527" max="11527" width="9.1796875" style="88" hidden="1"/>
    <col min="11528" max="11528" width="2.26953125" style="88" hidden="1"/>
    <col min="11529" max="11773" width="9.1796875" style="88" hidden="1"/>
    <col min="11774" max="11774" width="1.7265625" style="88" hidden="1"/>
    <col min="11775" max="11777" width="9.1796875" style="88" hidden="1"/>
    <col min="11778" max="11778" width="38.26953125" style="88" hidden="1"/>
    <col min="11779" max="11779" width="8.7265625" style="88" hidden="1"/>
    <col min="11780" max="11780" width="8.1796875" style="88" hidden="1"/>
    <col min="11781" max="11782" width="9.7265625" style="88" hidden="1"/>
    <col min="11783" max="11783" width="9.1796875" style="88" hidden="1"/>
    <col min="11784" max="11784" width="2.26953125" style="88" hidden="1"/>
    <col min="11785" max="12029" width="9.1796875" style="88" hidden="1"/>
    <col min="12030" max="12030" width="1.7265625" style="88" hidden="1"/>
    <col min="12031" max="12033" width="9.1796875" style="88" hidden="1"/>
    <col min="12034" max="12034" width="38.26953125" style="88" hidden="1"/>
    <col min="12035" max="12035" width="8.7265625" style="88" hidden="1"/>
    <col min="12036" max="12036" width="8.1796875" style="88" hidden="1"/>
    <col min="12037" max="12038" width="9.7265625" style="88" hidden="1"/>
    <col min="12039" max="12039" width="9.1796875" style="88" hidden="1"/>
    <col min="12040" max="12040" width="2.26953125" style="88" hidden="1"/>
    <col min="12041" max="12285" width="9.1796875" style="88" hidden="1"/>
    <col min="12286" max="12286" width="1.7265625" style="88" hidden="1"/>
    <col min="12287" max="12289" width="9.1796875" style="88" hidden="1"/>
    <col min="12290" max="12290" width="38.26953125" style="88" hidden="1"/>
    <col min="12291" max="12291" width="8.7265625" style="88" hidden="1"/>
    <col min="12292" max="12292" width="8.1796875" style="88" hidden="1"/>
    <col min="12293" max="12294" width="9.7265625" style="88" hidden="1"/>
    <col min="12295" max="12295" width="9.1796875" style="88" hidden="1"/>
    <col min="12296" max="12296" width="2.26953125" style="88" hidden="1"/>
    <col min="12297" max="12541" width="9.1796875" style="88" hidden="1"/>
    <col min="12542" max="12542" width="1.7265625" style="88" hidden="1"/>
    <col min="12543" max="12545" width="9.1796875" style="88" hidden="1"/>
    <col min="12546" max="12546" width="38.26953125" style="88" hidden="1"/>
    <col min="12547" max="12547" width="8.7265625" style="88" hidden="1"/>
    <col min="12548" max="12548" width="8.1796875" style="88" hidden="1"/>
    <col min="12549" max="12550" width="9.7265625" style="88" hidden="1"/>
    <col min="12551" max="12551" width="9.1796875" style="88" hidden="1"/>
    <col min="12552" max="12552" width="2.26953125" style="88" hidden="1"/>
    <col min="12553" max="12797" width="9.1796875" style="88" hidden="1"/>
    <col min="12798" max="12798" width="1.7265625" style="88" hidden="1"/>
    <col min="12799" max="12801" width="9.1796875" style="88" hidden="1"/>
    <col min="12802" max="12802" width="38.26953125" style="88" hidden="1"/>
    <col min="12803" max="12803" width="8.7265625" style="88" hidden="1"/>
    <col min="12804" max="12804" width="8.1796875" style="88" hidden="1"/>
    <col min="12805" max="12806" width="9.7265625" style="88" hidden="1"/>
    <col min="12807" max="12807" width="9.1796875" style="88" hidden="1"/>
    <col min="12808" max="12808" width="2.26953125" style="88" hidden="1"/>
    <col min="12809" max="13053" width="9.1796875" style="88" hidden="1"/>
    <col min="13054" max="13054" width="1.7265625" style="88" hidden="1"/>
    <col min="13055" max="13057" width="9.1796875" style="88" hidden="1"/>
    <col min="13058" max="13058" width="38.26953125" style="88" hidden="1"/>
    <col min="13059" max="13059" width="8.7265625" style="88" hidden="1"/>
    <col min="13060" max="13060" width="8.1796875" style="88" hidden="1"/>
    <col min="13061" max="13062" width="9.7265625" style="88" hidden="1"/>
    <col min="13063" max="13063" width="9.1796875" style="88" hidden="1"/>
    <col min="13064" max="13064" width="2.26953125" style="88" hidden="1"/>
    <col min="13065" max="13309" width="9.1796875" style="88" hidden="1"/>
    <col min="13310" max="13310" width="1.7265625" style="88" hidden="1"/>
    <col min="13311" max="13313" width="9.1796875" style="88" hidden="1"/>
    <col min="13314" max="13314" width="38.26953125" style="88" hidden="1"/>
    <col min="13315" max="13315" width="8.7265625" style="88" hidden="1"/>
    <col min="13316" max="13316" width="8.1796875" style="88" hidden="1"/>
    <col min="13317" max="13318" width="9.7265625" style="88" hidden="1"/>
    <col min="13319" max="13319" width="9.1796875" style="88" hidden="1"/>
    <col min="13320" max="13320" width="2.26953125" style="88" hidden="1"/>
    <col min="13321" max="13565" width="9.1796875" style="88" hidden="1"/>
    <col min="13566" max="13566" width="1.7265625" style="88" hidden="1"/>
    <col min="13567" max="13569" width="9.1796875" style="88" hidden="1"/>
    <col min="13570" max="13570" width="38.26953125" style="88" hidden="1"/>
    <col min="13571" max="13571" width="8.7265625" style="88" hidden="1"/>
    <col min="13572" max="13572" width="8.1796875" style="88" hidden="1"/>
    <col min="13573" max="13574" width="9.7265625" style="88" hidden="1"/>
    <col min="13575" max="13575" width="9.1796875" style="88" hidden="1"/>
    <col min="13576" max="13576" width="2.26953125" style="88" hidden="1"/>
    <col min="13577" max="13821" width="9.1796875" style="88" hidden="1"/>
    <col min="13822" max="13822" width="1.7265625" style="88" hidden="1"/>
    <col min="13823" max="13825" width="9.1796875" style="88" hidden="1"/>
    <col min="13826" max="13826" width="38.26953125" style="88" hidden="1"/>
    <col min="13827" max="13827" width="8.7265625" style="88" hidden="1"/>
    <col min="13828" max="13828" width="8.1796875" style="88" hidden="1"/>
    <col min="13829" max="13830" width="9.7265625" style="88" hidden="1"/>
    <col min="13831" max="13831" width="9.1796875" style="88" hidden="1"/>
    <col min="13832" max="13832" width="2.26953125" style="88" hidden="1"/>
    <col min="13833" max="14077" width="9.1796875" style="88" hidden="1"/>
    <col min="14078" max="14078" width="1.7265625" style="88" hidden="1"/>
    <col min="14079" max="14081" width="9.1796875" style="88" hidden="1"/>
    <col min="14082" max="14082" width="38.26953125" style="88" hidden="1"/>
    <col min="14083" max="14083" width="8.7265625" style="88" hidden="1"/>
    <col min="14084" max="14084" width="8.1796875" style="88" hidden="1"/>
    <col min="14085" max="14086" width="9.7265625" style="88" hidden="1"/>
    <col min="14087" max="14087" width="9.1796875" style="88" hidden="1"/>
    <col min="14088" max="14088" width="2.26953125" style="88" hidden="1"/>
    <col min="14089" max="14333" width="9.1796875" style="88" hidden="1"/>
    <col min="14334" max="14334" width="1.7265625" style="88" hidden="1"/>
    <col min="14335" max="14337" width="9.1796875" style="88" hidden="1"/>
    <col min="14338" max="14338" width="38.26953125" style="88" hidden="1"/>
    <col min="14339" max="14339" width="8.7265625" style="88" hidden="1"/>
    <col min="14340" max="14340" width="8.1796875" style="88" hidden="1"/>
    <col min="14341" max="14342" width="9.7265625" style="88" hidden="1"/>
    <col min="14343" max="14343" width="9.1796875" style="88" hidden="1"/>
    <col min="14344" max="14344" width="2.26953125" style="88" hidden="1"/>
    <col min="14345" max="14589" width="9.1796875" style="88" hidden="1"/>
    <col min="14590" max="14590" width="1.7265625" style="88" hidden="1"/>
    <col min="14591" max="14593" width="9.1796875" style="88" hidden="1"/>
    <col min="14594" max="14594" width="38.26953125" style="88" hidden="1"/>
    <col min="14595" max="14595" width="8.7265625" style="88" hidden="1"/>
    <col min="14596" max="14596" width="8.1796875" style="88" hidden="1"/>
    <col min="14597" max="14598" width="9.7265625" style="88" hidden="1"/>
    <col min="14599" max="14599" width="9.1796875" style="88" hidden="1"/>
    <col min="14600" max="14600" width="2.26953125" style="88" hidden="1"/>
    <col min="14601" max="14845" width="9.1796875" style="88" hidden="1"/>
    <col min="14846" max="14846" width="1.7265625" style="88" hidden="1"/>
    <col min="14847" max="14849" width="9.1796875" style="88" hidden="1"/>
    <col min="14850" max="14850" width="38.26953125" style="88" hidden="1"/>
    <col min="14851" max="14851" width="8.7265625" style="88" hidden="1"/>
    <col min="14852" max="14852" width="8.1796875" style="88" hidden="1"/>
    <col min="14853" max="14854" width="9.7265625" style="88" hidden="1"/>
    <col min="14855" max="14855" width="9.1796875" style="88" hidden="1"/>
    <col min="14856" max="14856" width="2.26953125" style="88" hidden="1"/>
    <col min="14857" max="15101" width="9.1796875" style="88" hidden="1"/>
    <col min="15102" max="15102" width="1.7265625" style="88" hidden="1"/>
    <col min="15103" max="15105" width="9.1796875" style="88" hidden="1"/>
    <col min="15106" max="15106" width="38.26953125" style="88" hidden="1"/>
    <col min="15107" max="15107" width="8.7265625" style="88" hidden="1"/>
    <col min="15108" max="15108" width="8.1796875" style="88" hidden="1"/>
    <col min="15109" max="15110" width="9.7265625" style="88" hidden="1"/>
    <col min="15111" max="15111" width="9.1796875" style="88" hidden="1"/>
    <col min="15112" max="15112" width="2.26953125" style="88" hidden="1"/>
    <col min="15113" max="15357" width="9.1796875" style="88" hidden="1"/>
    <col min="15358" max="15358" width="1.7265625" style="88" hidden="1"/>
    <col min="15359" max="15361" width="9.1796875" style="88" hidden="1"/>
    <col min="15362" max="15362" width="38.26953125" style="88" hidden="1"/>
    <col min="15363" max="15363" width="8.7265625" style="88" hidden="1"/>
    <col min="15364" max="15364" width="8.1796875" style="88" hidden="1"/>
    <col min="15365" max="15366" width="9.7265625" style="88" hidden="1"/>
    <col min="15367" max="15367" width="9.1796875" style="88" hidden="1"/>
    <col min="15368" max="15368" width="2.26953125" style="88" hidden="1"/>
    <col min="15369" max="15613" width="9.1796875" style="88" hidden="1"/>
    <col min="15614" max="15614" width="1.7265625" style="88" hidden="1"/>
    <col min="15615" max="15617" width="9.1796875" style="88" hidden="1"/>
    <col min="15618" max="15618" width="38.26953125" style="88" hidden="1"/>
    <col min="15619" max="15619" width="8.7265625" style="88" hidden="1"/>
    <col min="15620" max="15620" width="8.1796875" style="88" hidden="1"/>
    <col min="15621" max="15622" width="9.7265625" style="88" hidden="1"/>
    <col min="15623" max="15623" width="9.1796875" style="88" hidden="1"/>
    <col min="15624" max="15624" width="2.26953125" style="88" hidden="1"/>
    <col min="15625" max="15869" width="9.1796875" style="88" hidden="1"/>
    <col min="15870" max="15870" width="1.7265625" style="88" hidden="1"/>
    <col min="15871" max="15873" width="9.1796875" style="88" hidden="1"/>
    <col min="15874" max="15874" width="38.26953125" style="88" hidden="1"/>
    <col min="15875" max="15875" width="8.7265625" style="88" hidden="1"/>
    <col min="15876" max="15876" width="8.1796875" style="88" hidden="1"/>
    <col min="15877" max="15878" width="9.7265625" style="88" hidden="1"/>
    <col min="15879" max="15879" width="9.1796875" style="88" hidden="1"/>
    <col min="15880" max="15880" width="2.26953125" style="88" hidden="1"/>
    <col min="15881" max="16125" width="9.1796875" style="88" hidden="1"/>
    <col min="16126" max="16126" width="1.7265625" style="88" hidden="1"/>
    <col min="16127" max="16129" width="9.1796875" style="88" hidden="1"/>
    <col min="16130" max="16130" width="38.26953125" style="88" hidden="1"/>
    <col min="16131" max="16131" width="8.7265625" style="88" hidden="1"/>
    <col min="16132" max="16132" width="8.1796875" style="88" hidden="1"/>
    <col min="16133" max="16134" width="9.7265625" style="88" hidden="1"/>
    <col min="16135" max="16135" width="9.1796875" style="88" hidden="1"/>
    <col min="16136" max="16136" width="2.26953125" style="88" hidden="1"/>
    <col min="16137" max="16137" width="9.7265625" style="88" hidden="1"/>
    <col min="16138" max="16138" width="9.1796875" style="88" hidden="1"/>
    <col min="16139" max="16139" width="2.26953125" style="88" hidden="1"/>
    <col min="16140" max="16384" width="9.1796875" style="88" hidden="1"/>
  </cols>
  <sheetData>
    <row r="1" spans="1:31" ht="64.5" customHeight="1" x14ac:dyDescent="0.35">
      <c r="A1" s="291"/>
      <c r="B1" s="291"/>
      <c r="C1" s="291"/>
      <c r="D1" s="291"/>
      <c r="E1" s="291"/>
      <c r="F1" s="291"/>
      <c r="G1" s="291"/>
      <c r="H1" s="291"/>
      <c r="I1" s="291"/>
      <c r="J1" s="291"/>
      <c r="K1" s="291"/>
      <c r="L1" s="291"/>
      <c r="M1" s="291"/>
      <c r="N1" s="291"/>
      <c r="O1" s="291"/>
      <c r="P1" s="291"/>
      <c r="Q1" s="87"/>
      <c r="R1" s="87"/>
      <c r="S1" s="87"/>
      <c r="T1" s="87"/>
      <c r="U1" s="87"/>
      <c r="V1" s="87"/>
      <c r="W1" s="87"/>
      <c r="X1" s="87"/>
      <c r="Y1" s="87"/>
      <c r="Z1" s="87"/>
      <c r="AA1" s="87"/>
      <c r="AB1" s="87"/>
      <c r="AC1" s="87"/>
      <c r="AD1" s="87"/>
      <c r="AE1" s="87"/>
    </row>
    <row r="2" spans="1:31" ht="60.75" customHeight="1" thickBot="1" x14ac:dyDescent="0.4">
      <c r="A2" s="291"/>
      <c r="B2" s="291"/>
      <c r="C2" s="291"/>
      <c r="D2" s="291"/>
      <c r="E2" s="291"/>
      <c r="F2" s="291"/>
      <c r="G2" s="291"/>
      <c r="H2" s="291"/>
      <c r="I2" s="291"/>
      <c r="J2" s="291"/>
      <c r="K2" s="291"/>
      <c r="L2" s="291"/>
      <c r="M2" s="291"/>
      <c r="N2" s="291"/>
      <c r="O2" s="291"/>
      <c r="P2" s="291"/>
      <c r="Q2" s="87"/>
      <c r="R2" s="87"/>
      <c r="S2" s="87"/>
      <c r="T2" s="87"/>
      <c r="U2" s="87"/>
      <c r="V2" s="87"/>
      <c r="W2" s="87"/>
      <c r="X2" s="87"/>
      <c r="Y2" s="87"/>
      <c r="Z2" s="87"/>
      <c r="AA2" s="87"/>
      <c r="AB2" s="87"/>
      <c r="AC2" s="87"/>
      <c r="AD2" s="87"/>
      <c r="AE2" s="87"/>
    </row>
    <row r="3" spans="1:31" ht="15" hidden="1" customHeight="1" x14ac:dyDescent="0.35">
      <c r="A3" s="291"/>
      <c r="B3" s="291"/>
      <c r="C3" s="291"/>
      <c r="D3" s="63"/>
      <c r="E3" s="63"/>
      <c r="F3" s="291"/>
      <c r="G3" s="291"/>
      <c r="H3" s="291"/>
      <c r="I3" s="291"/>
      <c r="J3" s="291"/>
      <c r="K3" s="291"/>
      <c r="L3" s="291"/>
      <c r="M3" s="291"/>
      <c r="N3" s="291"/>
      <c r="O3" s="291"/>
      <c r="P3" s="291"/>
      <c r="Q3" s="87"/>
      <c r="R3" s="87"/>
      <c r="S3" s="87"/>
      <c r="T3" s="87"/>
      <c r="U3" s="87"/>
      <c r="V3" s="87"/>
      <c r="W3" s="87"/>
      <c r="X3" s="87"/>
      <c r="Y3" s="87"/>
      <c r="Z3" s="87"/>
      <c r="AA3" s="87"/>
      <c r="AB3" s="87"/>
      <c r="AC3" s="87"/>
      <c r="AD3" s="87"/>
      <c r="AE3" s="87"/>
    </row>
    <row r="4" spans="1:31" ht="15" hidden="1" customHeight="1" x14ac:dyDescent="0.35">
      <c r="A4" s="291"/>
      <c r="B4" s="291"/>
      <c r="C4" s="291"/>
      <c r="D4" s="63"/>
      <c r="E4" s="291"/>
      <c r="F4" s="291"/>
      <c r="G4" s="291"/>
      <c r="H4" s="291"/>
      <c r="I4" s="291"/>
      <c r="J4" s="291"/>
      <c r="K4" s="291"/>
      <c r="L4" s="291"/>
      <c r="M4" s="291"/>
      <c r="N4" s="291"/>
      <c r="O4" s="291"/>
      <c r="P4" s="291"/>
      <c r="Q4" s="87"/>
      <c r="R4" s="87"/>
      <c r="S4" s="87"/>
      <c r="T4" s="87"/>
      <c r="U4" s="87"/>
      <c r="V4" s="87"/>
      <c r="W4" s="87"/>
      <c r="X4" s="87"/>
      <c r="Y4" s="87"/>
      <c r="Z4" s="87"/>
      <c r="AA4" s="87"/>
      <c r="AB4" s="87"/>
      <c r="AC4" s="87"/>
      <c r="AD4" s="87"/>
      <c r="AE4" s="87"/>
    </row>
    <row r="5" spans="1:31" ht="15" hidden="1" customHeight="1" x14ac:dyDescent="0.35">
      <c r="A5" s="291"/>
      <c r="B5" s="291"/>
      <c r="C5" s="291"/>
      <c r="D5" s="63"/>
      <c r="E5" s="63"/>
      <c r="F5" s="291"/>
      <c r="G5" s="291"/>
      <c r="H5" s="291"/>
      <c r="I5" s="291"/>
      <c r="J5" s="291"/>
      <c r="K5" s="291"/>
      <c r="L5" s="291"/>
      <c r="M5" s="291"/>
      <c r="N5" s="291"/>
      <c r="O5" s="291"/>
      <c r="P5" s="291"/>
      <c r="Q5" s="87"/>
      <c r="R5" s="87"/>
      <c r="S5" s="87"/>
      <c r="T5" s="87"/>
      <c r="U5" s="87"/>
      <c r="V5" s="87"/>
      <c r="W5" s="87"/>
      <c r="X5" s="87"/>
      <c r="Y5" s="87"/>
      <c r="Z5" s="87"/>
      <c r="AA5" s="87"/>
      <c r="AB5" s="87"/>
      <c r="AC5" s="87"/>
      <c r="AD5" s="87"/>
      <c r="AE5" s="87"/>
    </row>
    <row r="6" spans="1:31" ht="12.75" hidden="1" customHeight="1" thickBot="1" x14ac:dyDescent="0.4">
      <c r="A6" s="291"/>
      <c r="B6" s="291"/>
      <c r="C6" s="291"/>
      <c r="D6" s="63"/>
      <c r="E6" s="291"/>
      <c r="F6" s="291"/>
      <c r="G6" s="291"/>
      <c r="H6" s="291"/>
      <c r="I6" s="291"/>
      <c r="J6" s="291"/>
      <c r="K6" s="291"/>
      <c r="L6" s="291"/>
      <c r="M6" s="291"/>
      <c r="N6" s="291"/>
      <c r="O6" s="291"/>
      <c r="P6" s="291"/>
      <c r="Q6" s="87"/>
      <c r="R6" s="87"/>
      <c r="S6" s="87"/>
      <c r="T6" s="87"/>
      <c r="U6" s="87"/>
      <c r="V6" s="87"/>
      <c r="W6" s="87"/>
      <c r="X6" s="87"/>
      <c r="Y6" s="87"/>
      <c r="Z6" s="87"/>
      <c r="AA6" s="87"/>
      <c r="AB6" s="87"/>
      <c r="AC6" s="87"/>
      <c r="AD6" s="87"/>
      <c r="AE6" s="87"/>
    </row>
    <row r="7" spans="1:31" ht="21" customHeight="1" x14ac:dyDescent="0.35">
      <c r="A7" s="291"/>
      <c r="B7" s="85"/>
      <c r="C7" s="85"/>
      <c r="D7" s="86"/>
      <c r="E7" s="717" t="str">
        <f>+Translations!A149</f>
        <v>Projected investment cost in €</v>
      </c>
      <c r="F7" s="717" t="str">
        <f>+Translations!A166</f>
        <v>Value</v>
      </c>
      <c r="G7" s="719" t="str">
        <f>+Translations!A167</f>
        <v>Share %</v>
      </c>
      <c r="H7" s="291"/>
      <c r="I7" s="291"/>
      <c r="J7" s="291"/>
      <c r="K7" s="291"/>
      <c r="L7" s="291"/>
      <c r="M7" s="291"/>
      <c r="N7" s="291"/>
      <c r="O7" s="291"/>
      <c r="P7" s="291"/>
      <c r="Q7" s="87"/>
      <c r="R7" s="87"/>
      <c r="S7" s="87"/>
      <c r="T7" s="87"/>
      <c r="U7" s="87"/>
      <c r="V7" s="87"/>
      <c r="W7" s="87"/>
      <c r="X7" s="87"/>
      <c r="Y7" s="87"/>
      <c r="Z7" s="87"/>
      <c r="AA7" s="87"/>
      <c r="AB7" s="87"/>
      <c r="AC7" s="87"/>
      <c r="AD7" s="87"/>
      <c r="AE7" s="87"/>
    </row>
    <row r="8" spans="1:31" ht="21" customHeight="1" thickBot="1" x14ac:dyDescent="0.4">
      <c r="A8" s="291"/>
      <c r="B8" s="85"/>
      <c r="C8" s="85"/>
      <c r="D8" s="86"/>
      <c r="E8" s="718"/>
      <c r="F8" s="718"/>
      <c r="G8" s="720"/>
      <c r="H8" s="291"/>
      <c r="I8" s="291"/>
      <c r="J8" s="291"/>
      <c r="K8" s="291"/>
      <c r="L8" s="291"/>
      <c r="M8" s="291"/>
      <c r="N8" s="291"/>
      <c r="O8" s="291"/>
      <c r="P8" s="291"/>
      <c r="Q8" s="87"/>
      <c r="R8" s="87"/>
      <c r="S8" s="87"/>
      <c r="T8" s="87"/>
      <c r="U8" s="87"/>
      <c r="V8" s="87"/>
      <c r="W8" s="87"/>
      <c r="X8" s="87"/>
      <c r="Y8" s="87"/>
      <c r="Z8" s="87"/>
      <c r="AA8" s="87"/>
      <c r="AB8" s="87"/>
      <c r="AC8" s="87"/>
      <c r="AD8" s="87"/>
      <c r="AE8" s="87"/>
    </row>
    <row r="9" spans="1:31" ht="27" customHeight="1" x14ac:dyDescent="0.35">
      <c r="A9" s="291"/>
      <c r="B9" s="85"/>
      <c r="C9" s="85"/>
      <c r="D9" s="86"/>
      <c r="E9" s="94" t="str">
        <f>+Translations!A150</f>
        <v>1. Buildings and construction works</v>
      </c>
      <c r="F9" s="146">
        <f>+'Investment and financing'!D7</f>
        <v>0</v>
      </c>
      <c r="G9" s="147">
        <f>IF(ISERROR(F9/F17),0,F9/F17)</f>
        <v>0</v>
      </c>
      <c r="H9" s="291"/>
      <c r="I9" s="291"/>
      <c r="J9" s="291"/>
      <c r="K9" s="291"/>
      <c r="L9" s="291"/>
      <c r="M9" s="291"/>
      <c r="N9" s="291"/>
      <c r="O9" s="291"/>
      <c r="P9" s="291"/>
      <c r="Q9" s="87"/>
      <c r="R9" s="87"/>
      <c r="S9" s="87"/>
      <c r="T9" s="87"/>
      <c r="U9" s="87"/>
      <c r="V9" s="87"/>
      <c r="W9" s="87"/>
      <c r="X9" s="87"/>
      <c r="Y9" s="87"/>
      <c r="Z9" s="87"/>
      <c r="AA9" s="87"/>
      <c r="AB9" s="87"/>
      <c r="AC9" s="87"/>
      <c r="AD9" s="87"/>
      <c r="AE9" s="87"/>
    </row>
    <row r="10" spans="1:31" ht="27" customHeight="1" x14ac:dyDescent="0.35">
      <c r="A10" s="291"/>
      <c r="B10" s="85"/>
      <c r="C10" s="85"/>
      <c r="D10" s="86"/>
      <c r="E10" s="95" t="str">
        <f>+Translations!A151</f>
        <v>2. Plot</v>
      </c>
      <c r="F10" s="148">
        <f>+'Investment and financing'!D8</f>
        <v>0</v>
      </c>
      <c r="G10" s="149">
        <f>IF(ISERROR(F10/F17),0,F10/F17)</f>
        <v>0</v>
      </c>
      <c r="H10" s="291"/>
      <c r="I10" s="291"/>
      <c r="J10" s="291"/>
      <c r="K10" s="291"/>
      <c r="L10" s="291"/>
      <c r="M10" s="291"/>
      <c r="N10" s="291"/>
      <c r="O10" s="291"/>
      <c r="P10" s="291"/>
      <c r="Q10" s="87"/>
      <c r="R10" s="87"/>
      <c r="S10" s="87"/>
      <c r="T10" s="87"/>
      <c r="U10" s="87"/>
      <c r="V10" s="87"/>
      <c r="W10" s="87"/>
      <c r="X10" s="87"/>
      <c r="Y10" s="87"/>
      <c r="Z10" s="87"/>
      <c r="AA10" s="87"/>
      <c r="AB10" s="87"/>
      <c r="AC10" s="87"/>
      <c r="AD10" s="87"/>
      <c r="AE10" s="87"/>
    </row>
    <row r="11" spans="1:31" ht="27" customHeight="1" x14ac:dyDescent="0.35">
      <c r="A11" s="291"/>
      <c r="B11" s="85"/>
      <c r="C11" s="85"/>
      <c r="D11" s="86"/>
      <c r="E11" s="95" t="str">
        <f>+Translations!A152</f>
        <v>3. Equipment/Machinery</v>
      </c>
      <c r="F11" s="148">
        <f>+'Investment and financing'!D6</f>
        <v>0</v>
      </c>
      <c r="G11" s="149">
        <f>IF(ISERROR(F11/F17),0,F11/F17)</f>
        <v>0</v>
      </c>
      <c r="H11" s="291"/>
      <c r="I11" s="291"/>
      <c r="J11" s="291"/>
      <c r="K11" s="291"/>
      <c r="L11" s="291"/>
      <c r="M11" s="291"/>
      <c r="N11" s="291"/>
      <c r="O11" s="291"/>
      <c r="P11" s="291"/>
      <c r="Q11" s="87"/>
      <c r="R11" s="87"/>
      <c r="S11" s="87"/>
      <c r="T11" s="87"/>
      <c r="U11" s="87"/>
      <c r="V11" s="87"/>
      <c r="W11" s="87"/>
      <c r="X11" s="87"/>
      <c r="Y11" s="87"/>
      <c r="Z11" s="87"/>
      <c r="AA11" s="87"/>
      <c r="AB11" s="87"/>
      <c r="AC11" s="87"/>
      <c r="AD11" s="87"/>
      <c r="AE11" s="87"/>
    </row>
    <row r="12" spans="1:31" ht="27" customHeight="1" x14ac:dyDescent="0.35">
      <c r="A12" s="291"/>
      <c r="B12" s="85"/>
      <c r="C12" s="85"/>
      <c r="D12" s="86"/>
      <c r="E12" s="456" t="str">
        <f>+Translations!A153</f>
        <v>A. PROPERTY, PLANT AND EQUIPMENT</v>
      </c>
      <c r="F12" s="150">
        <f>SUM(F9:F11)</f>
        <v>0</v>
      </c>
      <c r="G12" s="151">
        <f>IF(ISERROR(F12/F17),0,F12/F17)</f>
        <v>0</v>
      </c>
      <c r="H12" s="291"/>
      <c r="I12" s="291"/>
      <c r="J12" s="291"/>
      <c r="K12" s="291"/>
      <c r="L12" s="291"/>
      <c r="M12" s="291"/>
      <c r="N12" s="291"/>
      <c r="O12" s="291"/>
      <c r="P12" s="291"/>
      <c r="Q12" s="87"/>
      <c r="R12" s="87"/>
      <c r="S12" s="87"/>
      <c r="T12" s="87"/>
      <c r="U12" s="87"/>
      <c r="V12" s="87"/>
      <c r="W12" s="87"/>
      <c r="X12" s="87"/>
      <c r="Y12" s="87"/>
      <c r="Z12" s="87"/>
      <c r="AA12" s="87"/>
      <c r="AB12" s="87"/>
      <c r="AC12" s="87"/>
      <c r="AD12" s="87"/>
      <c r="AE12" s="87"/>
    </row>
    <row r="13" spans="1:31" ht="27" customHeight="1" x14ac:dyDescent="0.35">
      <c r="A13" s="291"/>
      <c r="B13" s="85"/>
      <c r="C13" s="85"/>
      <c r="D13" s="86"/>
      <c r="E13" s="456" t="str">
        <f>+Translations!A154</f>
        <v>B. PROJECT AND INVESTMENT DOCUMENTATION</v>
      </c>
      <c r="F13" s="150">
        <f>+'Investment and financing'!D9</f>
        <v>0</v>
      </c>
      <c r="G13" s="151">
        <f>IF(ISERROR(F13/F17),0,F13/F17)</f>
        <v>0</v>
      </c>
      <c r="H13" s="291"/>
      <c r="I13" s="291"/>
      <c r="J13" s="291"/>
      <c r="K13" s="291"/>
      <c r="L13" s="291"/>
      <c r="M13" s="291"/>
      <c r="N13" s="291"/>
      <c r="O13" s="291"/>
      <c r="P13" s="291"/>
      <c r="Q13" s="87"/>
      <c r="R13" s="87"/>
      <c r="S13" s="87"/>
      <c r="T13" s="87"/>
      <c r="U13" s="87"/>
      <c r="V13" s="87"/>
      <c r="W13" s="87"/>
      <c r="X13" s="87"/>
      <c r="Y13" s="87"/>
      <c r="Z13" s="87"/>
      <c r="AA13" s="87"/>
      <c r="AB13" s="87"/>
      <c r="AC13" s="87"/>
      <c r="AD13" s="87"/>
      <c r="AE13" s="87"/>
    </row>
    <row r="14" spans="1:31" ht="27" customHeight="1" x14ac:dyDescent="0.35">
      <c r="A14" s="291"/>
      <c r="B14" s="85"/>
      <c r="C14" s="85"/>
      <c r="D14" s="86"/>
      <c r="E14" s="456" t="str">
        <f>+Translations!A155</f>
        <v>C. INTANGIBLE ASSETS</v>
      </c>
      <c r="F14" s="150">
        <f>+'Investment and financing'!D10</f>
        <v>0</v>
      </c>
      <c r="G14" s="151">
        <f>IF(ISERROR(F14/F17),0,F14/F17)</f>
        <v>0</v>
      </c>
      <c r="H14" s="291"/>
      <c r="I14" s="291"/>
      <c r="J14" s="291"/>
      <c r="K14" s="291"/>
      <c r="L14" s="291"/>
      <c r="M14" s="291"/>
      <c r="N14" s="291"/>
      <c r="O14" s="291"/>
      <c r="P14" s="291"/>
      <c r="Q14" s="87"/>
      <c r="R14" s="87"/>
      <c r="S14" s="87"/>
      <c r="T14" s="87"/>
      <c r="U14" s="87"/>
      <c r="V14" s="87"/>
      <c r="W14" s="87"/>
      <c r="X14" s="87"/>
      <c r="Y14" s="87"/>
      <c r="Z14" s="87"/>
      <c r="AA14" s="87"/>
      <c r="AB14" s="87"/>
      <c r="AC14" s="87"/>
      <c r="AD14" s="87"/>
      <c r="AE14" s="87"/>
    </row>
    <row r="15" spans="1:31" ht="27" customHeight="1" x14ac:dyDescent="0.35">
      <c r="A15" s="291"/>
      <c r="B15" s="85"/>
      <c r="C15" s="85"/>
      <c r="D15" s="86"/>
      <c r="E15" s="456" t="str">
        <f>+Translations!A156</f>
        <v>D. INVESTMENT COST (A+B+C)</v>
      </c>
      <c r="F15" s="150">
        <f>F12+F13+F14</f>
        <v>0</v>
      </c>
      <c r="G15" s="151">
        <f>IF(ISERROR(F15/F17),0,F15/F17)</f>
        <v>0</v>
      </c>
      <c r="H15" s="291"/>
      <c r="I15" s="291"/>
      <c r="J15" s="291"/>
      <c r="K15" s="291"/>
      <c r="L15" s="291"/>
      <c r="M15" s="291"/>
      <c r="N15" s="291"/>
      <c r="O15" s="291"/>
      <c r="P15" s="291"/>
      <c r="Q15" s="87"/>
      <c r="R15" s="87"/>
      <c r="S15" s="87"/>
      <c r="T15" s="87"/>
      <c r="U15" s="87"/>
      <c r="V15" s="87"/>
      <c r="W15" s="87"/>
      <c r="X15" s="87"/>
      <c r="Y15" s="87"/>
      <c r="Z15" s="87"/>
      <c r="AA15" s="87"/>
      <c r="AB15" s="87"/>
      <c r="AC15" s="87"/>
      <c r="AD15" s="87"/>
      <c r="AE15" s="87"/>
    </row>
    <row r="16" spans="1:31" ht="27" customHeight="1" x14ac:dyDescent="0.35">
      <c r="A16" s="291"/>
      <c r="B16" s="85"/>
      <c r="C16" s="85"/>
      <c r="D16" s="86"/>
      <c r="E16" s="456" t="str">
        <f>+Translations!A157</f>
        <v>E. INITIAL WORKING CAPITAL</v>
      </c>
      <c r="F16" s="150">
        <f>+'Investment and financing'!D11</f>
        <v>0</v>
      </c>
      <c r="G16" s="151">
        <f>IF(ISERROR(F16/F17),0,F16/F17)</f>
        <v>0</v>
      </c>
      <c r="H16" s="291"/>
      <c r="I16" s="291"/>
      <c r="J16" s="291"/>
      <c r="K16" s="291"/>
      <c r="L16" s="291"/>
      <c r="M16" s="291"/>
      <c r="N16" s="291"/>
      <c r="O16" s="291"/>
      <c r="P16" s="291"/>
      <c r="Q16" s="87"/>
      <c r="R16" s="87"/>
      <c r="S16" s="87"/>
      <c r="T16" s="87"/>
      <c r="U16" s="87"/>
      <c r="V16" s="87"/>
      <c r="W16" s="87"/>
      <c r="X16" s="87"/>
      <c r="Y16" s="87"/>
      <c r="Z16" s="87"/>
      <c r="AA16" s="87"/>
      <c r="AB16" s="87"/>
      <c r="AC16" s="87"/>
      <c r="AD16" s="87"/>
      <c r="AE16" s="87"/>
    </row>
    <row r="17" spans="1:31" ht="27" customHeight="1" x14ac:dyDescent="0.35">
      <c r="A17" s="291"/>
      <c r="B17" s="85"/>
      <c r="C17" s="85"/>
      <c r="D17" s="86"/>
      <c r="E17" s="456" t="str">
        <f>+Translations!A158</f>
        <v>F. TOTAL INVESTMENT COST (D+E)</v>
      </c>
      <c r="F17" s="150">
        <f>+F15+F16</f>
        <v>0</v>
      </c>
      <c r="G17" s="151">
        <f>G12+G13+G14+G16</f>
        <v>0</v>
      </c>
      <c r="H17" s="291"/>
      <c r="I17" s="291"/>
      <c r="J17" s="291"/>
      <c r="K17" s="291"/>
      <c r="L17" s="291"/>
      <c r="M17" s="291"/>
      <c r="N17" s="291"/>
      <c r="O17" s="291"/>
      <c r="P17" s="291"/>
      <c r="Q17" s="87"/>
      <c r="R17" s="87"/>
      <c r="S17" s="87"/>
      <c r="T17" s="87"/>
      <c r="U17" s="87"/>
      <c r="V17" s="87"/>
      <c r="W17" s="87"/>
      <c r="X17" s="87"/>
      <c r="Y17" s="87"/>
      <c r="Z17" s="87"/>
      <c r="AA17" s="87"/>
      <c r="AB17" s="87"/>
      <c r="AC17" s="87"/>
      <c r="AD17" s="87"/>
      <c r="AE17" s="87"/>
    </row>
    <row r="18" spans="1:31" ht="12.5" x14ac:dyDescent="0.35">
      <c r="A18" s="291"/>
      <c r="B18" s="291"/>
      <c r="C18" s="291"/>
      <c r="D18" s="89"/>
      <c r="E18" s="291"/>
      <c r="F18" s="291"/>
      <c r="G18" s="291"/>
      <c r="H18" s="291"/>
      <c r="I18" s="291"/>
      <c r="J18" s="291"/>
      <c r="K18" s="291"/>
      <c r="L18" s="291"/>
      <c r="M18" s="291"/>
      <c r="N18" s="291"/>
      <c r="O18" s="291"/>
      <c r="P18" s="291"/>
      <c r="Q18" s="87"/>
      <c r="R18" s="87"/>
      <c r="S18" s="87"/>
      <c r="T18" s="87"/>
      <c r="U18" s="87"/>
      <c r="V18" s="87"/>
      <c r="W18" s="87"/>
      <c r="X18" s="87"/>
      <c r="Y18" s="87"/>
      <c r="Z18" s="87"/>
      <c r="AA18" s="87"/>
      <c r="AB18" s="87"/>
      <c r="AC18" s="87"/>
      <c r="AD18" s="87"/>
      <c r="AE18" s="87"/>
    </row>
    <row r="19" spans="1:31" ht="15" x14ac:dyDescent="0.35">
      <c r="A19" s="291"/>
      <c r="B19" s="291"/>
      <c r="C19" s="291"/>
      <c r="D19" s="63"/>
      <c r="E19" s="63"/>
      <c r="F19" s="291"/>
      <c r="G19" s="291"/>
      <c r="H19" s="291"/>
      <c r="I19" s="291"/>
      <c r="J19" s="291"/>
      <c r="K19" s="291"/>
      <c r="L19" s="291"/>
      <c r="M19" s="291"/>
      <c r="N19" s="291"/>
      <c r="O19" s="291"/>
      <c r="P19" s="291"/>
      <c r="Q19" s="87"/>
      <c r="R19" s="87"/>
      <c r="S19" s="87"/>
      <c r="T19" s="87"/>
      <c r="U19" s="87"/>
      <c r="V19" s="87"/>
      <c r="W19" s="87"/>
      <c r="X19" s="87"/>
      <c r="Y19" s="87"/>
      <c r="Z19" s="87"/>
      <c r="AA19" s="87"/>
      <c r="AB19" s="87"/>
      <c r="AC19" s="87"/>
      <c r="AD19" s="87"/>
      <c r="AE19" s="87"/>
    </row>
    <row r="20" spans="1:31" ht="15.5" thickBot="1" x14ac:dyDescent="0.4">
      <c r="A20" s="291"/>
      <c r="B20" s="291"/>
      <c r="C20" s="291"/>
      <c r="D20" s="63"/>
      <c r="E20" s="291"/>
      <c r="F20" s="291"/>
      <c r="G20" s="291"/>
      <c r="H20" s="291"/>
      <c r="I20" s="291"/>
      <c r="J20" s="291"/>
      <c r="K20" s="291"/>
      <c r="L20" s="291"/>
      <c r="M20" s="291"/>
      <c r="N20" s="291"/>
      <c r="O20" s="291"/>
      <c r="P20" s="291"/>
      <c r="Q20" s="87"/>
      <c r="R20" s="87"/>
      <c r="S20" s="87"/>
      <c r="T20" s="87"/>
      <c r="U20" s="87"/>
      <c r="V20" s="87"/>
      <c r="W20" s="87"/>
      <c r="X20" s="87"/>
      <c r="Y20" s="87"/>
      <c r="Z20" s="87"/>
      <c r="AA20" s="87"/>
      <c r="AB20" s="87"/>
      <c r="AC20" s="87"/>
      <c r="AD20" s="87"/>
      <c r="AE20" s="87"/>
    </row>
    <row r="21" spans="1:31" ht="21" customHeight="1" x14ac:dyDescent="0.35">
      <c r="A21" s="291"/>
      <c r="B21" s="85"/>
      <c r="C21" s="85"/>
      <c r="D21" s="86"/>
      <c r="E21" s="717" t="str">
        <f>+Translations!A159</f>
        <v>Sources of investment cost financing in €</v>
      </c>
      <c r="F21" s="717" t="str">
        <f>+Translations!A166</f>
        <v>Value</v>
      </c>
      <c r="G21" s="719" t="str">
        <f>+Translations!A167</f>
        <v>Share %</v>
      </c>
      <c r="H21" s="291"/>
      <c r="I21" s="291"/>
      <c r="J21" s="291"/>
      <c r="K21" s="291"/>
      <c r="L21" s="291"/>
      <c r="M21" s="291"/>
      <c r="N21" s="291"/>
      <c r="O21" s="291"/>
      <c r="P21" s="291"/>
      <c r="Q21" s="87"/>
      <c r="R21" s="87"/>
      <c r="S21" s="87"/>
      <c r="T21" s="87"/>
      <c r="U21" s="87"/>
      <c r="V21" s="87"/>
      <c r="W21" s="87"/>
      <c r="X21" s="87"/>
      <c r="Y21" s="87"/>
      <c r="Z21" s="87"/>
      <c r="AA21" s="87"/>
      <c r="AB21" s="87"/>
      <c r="AC21" s="87"/>
      <c r="AD21" s="87"/>
      <c r="AE21" s="87"/>
    </row>
    <row r="22" spans="1:31" ht="21" customHeight="1" thickBot="1" x14ac:dyDescent="0.4">
      <c r="A22" s="291"/>
      <c r="B22" s="85"/>
      <c r="C22" s="85"/>
      <c r="D22" s="86"/>
      <c r="E22" s="718"/>
      <c r="F22" s="718"/>
      <c r="G22" s="720"/>
      <c r="H22" s="291"/>
      <c r="I22" s="291"/>
      <c r="J22" s="291"/>
      <c r="K22" s="291"/>
      <c r="L22" s="291"/>
      <c r="M22" s="291"/>
      <c r="N22" s="291"/>
      <c r="O22" s="291"/>
      <c r="P22" s="291"/>
      <c r="Q22" s="87"/>
      <c r="R22" s="87"/>
      <c r="S22" s="87"/>
      <c r="T22" s="87"/>
      <c r="U22" s="87"/>
      <c r="V22" s="87"/>
      <c r="W22" s="87"/>
      <c r="X22" s="87"/>
      <c r="Y22" s="87"/>
      <c r="Z22" s="87"/>
      <c r="AA22" s="87"/>
      <c r="AB22" s="87"/>
      <c r="AC22" s="87"/>
      <c r="AD22" s="87"/>
      <c r="AE22" s="87"/>
    </row>
    <row r="23" spans="1:31" ht="27" customHeight="1" x14ac:dyDescent="0.35">
      <c r="A23" s="291"/>
      <c r="B23" s="85"/>
      <c r="C23" s="85"/>
      <c r="D23" s="86"/>
      <c r="E23" s="103" t="str">
        <f>+Translations!A160</f>
        <v>A. PRIVATE EQUITY</v>
      </c>
      <c r="F23" s="152">
        <f>+'Investment and financing'!D15</f>
        <v>0</v>
      </c>
      <c r="G23" s="290">
        <f>IF(ISERROR(F23/F28),0,F23/F28)</f>
        <v>0</v>
      </c>
      <c r="H23" s="291"/>
      <c r="I23" s="291"/>
      <c r="J23" s="291"/>
      <c r="K23" s="291"/>
      <c r="L23" s="291"/>
      <c r="M23" s="291"/>
      <c r="N23" s="291"/>
      <c r="O23" s="291"/>
      <c r="P23" s="291"/>
      <c r="Q23" s="87"/>
      <c r="R23" s="87"/>
      <c r="S23" s="87"/>
      <c r="T23" s="87"/>
      <c r="U23" s="87"/>
      <c r="V23" s="87"/>
      <c r="W23" s="87"/>
      <c r="X23" s="87"/>
      <c r="Y23" s="87"/>
      <c r="Z23" s="87"/>
      <c r="AA23" s="87"/>
      <c r="AB23" s="87"/>
      <c r="AC23" s="87"/>
      <c r="AD23" s="87"/>
      <c r="AE23" s="87"/>
    </row>
    <row r="24" spans="1:31" ht="27" customHeight="1" x14ac:dyDescent="0.35">
      <c r="A24" s="291"/>
      <c r="B24" s="85"/>
      <c r="C24" s="85"/>
      <c r="D24" s="86"/>
      <c r="E24" s="104" t="str">
        <f>+Translations!A161</f>
        <v>B. BANK LOANS</v>
      </c>
      <c r="F24" s="150">
        <f>+'Investment and financing'!D16+'Investment and financing'!D17+'Investment and financing'!D18</f>
        <v>0</v>
      </c>
      <c r="G24" s="151">
        <f>IF(ISERROR(F24/F28),0,F24/F28)</f>
        <v>0</v>
      </c>
      <c r="H24" s="291"/>
      <c r="I24" s="291"/>
      <c r="J24" s="291"/>
      <c r="K24" s="291"/>
      <c r="L24" s="291"/>
      <c r="M24" s="291"/>
      <c r="N24" s="291"/>
      <c r="O24" s="291"/>
      <c r="P24" s="291"/>
      <c r="Q24" s="87"/>
      <c r="R24" s="87"/>
      <c r="S24" s="87"/>
      <c r="T24" s="87"/>
      <c r="U24" s="87"/>
      <c r="V24" s="87"/>
      <c r="W24" s="87"/>
      <c r="X24" s="87"/>
      <c r="Y24" s="87"/>
      <c r="Z24" s="87"/>
      <c r="AA24" s="87"/>
      <c r="AB24" s="87"/>
      <c r="AC24" s="87"/>
      <c r="AD24" s="87"/>
      <c r="AE24" s="87"/>
    </row>
    <row r="25" spans="1:31" ht="27" customHeight="1" x14ac:dyDescent="0.35">
      <c r="A25" s="291"/>
      <c r="B25" s="85"/>
      <c r="C25" s="85"/>
      <c r="D25" s="86"/>
      <c r="E25" s="104" t="str">
        <f>+Translations!A162</f>
        <v>C. CONNECTION FEES</v>
      </c>
      <c r="F25" s="150">
        <f>+'Investment and financing'!D19</f>
        <v>0</v>
      </c>
      <c r="G25" s="151">
        <f>IF(ISERROR(F25/F28),0,F25/F28)</f>
        <v>0</v>
      </c>
      <c r="H25" s="291"/>
      <c r="I25" s="291"/>
      <c r="J25" s="291"/>
      <c r="K25" s="291"/>
      <c r="L25" s="291"/>
      <c r="M25" s="291"/>
      <c r="N25" s="291"/>
      <c r="O25" s="291"/>
      <c r="P25" s="291"/>
      <c r="Q25" s="87"/>
      <c r="R25" s="87"/>
      <c r="S25" s="87"/>
      <c r="T25" s="87"/>
      <c r="U25" s="87"/>
      <c r="V25" s="87"/>
      <c r="W25" s="87"/>
      <c r="X25" s="87"/>
      <c r="Y25" s="87"/>
      <c r="Z25" s="87"/>
      <c r="AA25" s="87"/>
      <c r="AB25" s="87"/>
      <c r="AC25" s="87"/>
      <c r="AD25" s="87"/>
      <c r="AE25" s="87"/>
    </row>
    <row r="26" spans="1:31" ht="27" customHeight="1" x14ac:dyDescent="0.35">
      <c r="A26" s="291"/>
      <c r="B26" s="85"/>
      <c r="C26" s="85"/>
      <c r="D26" s="86"/>
      <c r="E26" s="104" t="str">
        <f>+Translations!A163</f>
        <v>D. INVESTMENT SUBSIDIES</v>
      </c>
      <c r="F26" s="150">
        <f>+'Investment and financing'!D20</f>
        <v>0</v>
      </c>
      <c r="G26" s="715">
        <f>IF(ISERROR(F26/F28),0,F26/F28)</f>
        <v>0</v>
      </c>
      <c r="H26" s="291"/>
      <c r="I26" s="291"/>
      <c r="J26" s="291"/>
      <c r="K26" s="291"/>
      <c r="L26" s="291"/>
      <c r="M26" s="291"/>
      <c r="N26" s="291"/>
      <c r="O26" s="291"/>
      <c r="P26" s="291"/>
      <c r="Q26" s="87"/>
      <c r="R26" s="87"/>
      <c r="S26" s="87"/>
      <c r="T26" s="87"/>
      <c r="U26" s="87"/>
      <c r="V26" s="87"/>
      <c r="W26" s="87"/>
      <c r="X26" s="87"/>
      <c r="Y26" s="87"/>
      <c r="Z26" s="87"/>
      <c r="AA26" s="87"/>
      <c r="AB26" s="87"/>
      <c r="AC26" s="87"/>
      <c r="AD26" s="87"/>
      <c r="AE26" s="87"/>
    </row>
    <row r="27" spans="1:31" ht="27" hidden="1" customHeight="1" x14ac:dyDescent="0.35">
      <c r="A27" s="291"/>
      <c r="B27" s="85"/>
      <c r="C27" s="85"/>
      <c r="D27" s="86"/>
      <c r="E27" s="96" t="str">
        <f>+Translations!A164</f>
        <v>Bridging loan</v>
      </c>
      <c r="F27" s="153" t="str">
        <f>IF('Investment and financing'!K20&gt;0,F26,"0")</f>
        <v>0</v>
      </c>
      <c r="G27" s="716"/>
      <c r="H27" s="291"/>
      <c r="I27" s="291"/>
      <c r="J27" s="291"/>
      <c r="K27" s="291"/>
      <c r="L27" s="291"/>
      <c r="M27" s="291"/>
      <c r="N27" s="291"/>
      <c r="O27" s="291"/>
      <c r="P27" s="291"/>
      <c r="Q27" s="87"/>
      <c r="R27" s="87"/>
      <c r="S27" s="87"/>
      <c r="T27" s="87"/>
      <c r="U27" s="87"/>
      <c r="V27" s="87"/>
      <c r="W27" s="87"/>
      <c r="X27" s="87"/>
      <c r="Y27" s="87"/>
      <c r="Z27" s="87"/>
      <c r="AA27" s="87"/>
      <c r="AB27" s="87"/>
      <c r="AC27" s="87"/>
      <c r="AD27" s="87"/>
      <c r="AE27" s="87"/>
    </row>
    <row r="28" spans="1:31" ht="27" customHeight="1" x14ac:dyDescent="0.35">
      <c r="A28" s="291"/>
      <c r="B28" s="85"/>
      <c r="C28" s="85"/>
      <c r="D28" s="86"/>
      <c r="E28" s="104" t="str">
        <f>+Translations!A165</f>
        <v>E. TOTAL FINANCING (A+B+C+D)</v>
      </c>
      <c r="F28" s="150">
        <f>+F23+F24+F25+F26</f>
        <v>0</v>
      </c>
      <c r="G28" s="151">
        <f>G23+G24+G25+G26</f>
        <v>0</v>
      </c>
      <c r="H28" s="291"/>
      <c r="I28" s="291"/>
      <c r="J28" s="291"/>
      <c r="K28" s="291"/>
      <c r="L28" s="291"/>
      <c r="M28" s="291"/>
      <c r="N28" s="291"/>
      <c r="O28" s="291"/>
      <c r="P28" s="291"/>
      <c r="Q28" s="87"/>
      <c r="R28" s="87"/>
      <c r="S28" s="87"/>
      <c r="T28" s="87"/>
      <c r="U28" s="87"/>
      <c r="V28" s="87"/>
      <c r="W28" s="87"/>
      <c r="X28" s="87"/>
      <c r="Y28" s="87"/>
      <c r="Z28" s="87"/>
      <c r="AA28" s="87"/>
      <c r="AB28" s="87"/>
      <c r="AC28" s="87"/>
      <c r="AD28" s="87"/>
      <c r="AE28" s="87"/>
    </row>
    <row r="29" spans="1:31" ht="69" customHeight="1" x14ac:dyDescent="0.35">
      <c r="A29" s="291"/>
      <c r="B29" s="85"/>
      <c r="C29" s="85"/>
      <c r="D29" s="86"/>
      <c r="E29" s="291" t="str">
        <f>IF(AND(F29=0,G29=0),"","NEUSKLAJEN SALDO (VIRI - INVESTICIJA)")</f>
        <v/>
      </c>
      <c r="F29" s="291"/>
      <c r="G29" s="291"/>
      <c r="H29" s="291"/>
      <c r="I29" s="291"/>
      <c r="J29" s="291"/>
      <c r="K29" s="291"/>
      <c r="L29" s="291"/>
      <c r="M29" s="291"/>
      <c r="N29" s="291"/>
      <c r="O29" s="291"/>
      <c r="P29" s="291"/>
      <c r="Q29" s="87"/>
      <c r="R29" s="87"/>
      <c r="S29" s="87"/>
      <c r="T29" s="87"/>
      <c r="U29" s="87"/>
      <c r="V29" s="87"/>
      <c r="W29" s="87"/>
      <c r="X29" s="87"/>
      <c r="Y29" s="87"/>
      <c r="Z29" s="87"/>
      <c r="AA29" s="87"/>
      <c r="AB29" s="87"/>
      <c r="AC29" s="87"/>
      <c r="AD29" s="87"/>
      <c r="AE29" s="87"/>
    </row>
    <row r="30" spans="1:31" ht="12.5" hidden="1" x14ac:dyDescent="0.35">
      <c r="A30" s="87"/>
      <c r="D30" s="90"/>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row>
    <row r="31" spans="1:31" ht="15" hidden="1" x14ac:dyDescent="0.35">
      <c r="A31" s="87"/>
      <c r="D31" s="90"/>
      <c r="E31" s="91" t="s">
        <v>137</v>
      </c>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row>
    <row r="32" spans="1:31" ht="12.5" hidden="1" x14ac:dyDescent="0.35">
      <c r="A32" s="87"/>
      <c r="D32" s="90"/>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row>
    <row r="33" spans="1:31" ht="12.75" hidden="1" customHeight="1" x14ac:dyDescent="0.35">
      <c r="A33" s="87"/>
      <c r="D33" s="90"/>
      <c r="E33" s="721" t="s">
        <v>138</v>
      </c>
      <c r="F33" s="722"/>
      <c r="G33" s="725" t="s">
        <v>139</v>
      </c>
      <c r="H33" s="87"/>
      <c r="I33" s="87"/>
      <c r="J33" s="87"/>
      <c r="K33" s="87"/>
      <c r="L33" s="87"/>
      <c r="M33" s="87"/>
      <c r="N33" s="87"/>
      <c r="O33" s="87"/>
      <c r="P33" s="87"/>
      <c r="Q33" s="87"/>
      <c r="R33" s="87"/>
      <c r="S33" s="87"/>
      <c r="T33" s="87"/>
      <c r="U33" s="87"/>
      <c r="V33" s="87"/>
      <c r="W33" s="87"/>
      <c r="X33" s="87"/>
      <c r="Y33" s="87"/>
      <c r="Z33" s="87"/>
      <c r="AA33" s="87"/>
      <c r="AB33" s="87"/>
      <c r="AC33" s="87"/>
      <c r="AD33" s="87"/>
      <c r="AE33" s="87"/>
    </row>
    <row r="34" spans="1:31" ht="12.5" hidden="1" x14ac:dyDescent="0.35">
      <c r="A34" s="87"/>
      <c r="D34" s="90"/>
      <c r="E34" s="723"/>
      <c r="F34" s="724"/>
      <c r="G34" s="725"/>
      <c r="H34" s="87"/>
      <c r="I34" s="87"/>
      <c r="J34" s="87"/>
      <c r="K34" s="87"/>
      <c r="L34" s="87"/>
      <c r="M34" s="87"/>
      <c r="N34" s="87"/>
      <c r="O34" s="87"/>
      <c r="P34" s="87"/>
      <c r="Q34" s="87"/>
      <c r="R34" s="87"/>
      <c r="S34" s="87"/>
      <c r="T34" s="87"/>
      <c r="U34" s="87"/>
      <c r="V34" s="87"/>
      <c r="W34" s="87"/>
      <c r="X34" s="87"/>
      <c r="Y34" s="87"/>
      <c r="Z34" s="87"/>
      <c r="AA34" s="87"/>
      <c r="AB34" s="87"/>
      <c r="AC34" s="87"/>
      <c r="AD34" s="87"/>
      <c r="AE34" s="87"/>
    </row>
    <row r="35" spans="1:31" ht="12.5" hidden="1" x14ac:dyDescent="0.35">
      <c r="A35" s="87"/>
      <c r="D35" s="90"/>
      <c r="E35" s="726" t="s">
        <v>140</v>
      </c>
      <c r="F35" s="727"/>
      <c r="G35" s="92" t="e">
        <f>SUM(#REF!)</f>
        <v>#REF!</v>
      </c>
      <c r="H35" s="87"/>
      <c r="I35" s="87"/>
      <c r="J35" s="87"/>
      <c r="K35" s="87"/>
      <c r="L35" s="87"/>
      <c r="M35" s="87"/>
      <c r="N35" s="87"/>
      <c r="O35" s="87"/>
      <c r="P35" s="87"/>
      <c r="Q35" s="87"/>
      <c r="R35" s="87"/>
      <c r="S35" s="87"/>
      <c r="T35" s="87"/>
      <c r="U35" s="87"/>
      <c r="V35" s="87"/>
      <c r="W35" s="87"/>
      <c r="X35" s="87"/>
      <c r="Y35" s="87"/>
      <c r="Z35" s="87"/>
      <c r="AA35" s="87"/>
      <c r="AB35" s="87"/>
      <c r="AC35" s="87"/>
      <c r="AD35" s="87"/>
      <c r="AE35" s="87"/>
    </row>
    <row r="36" spans="1:31" ht="12.5" hidden="1" x14ac:dyDescent="0.35">
      <c r="A36" s="87"/>
      <c r="D36" s="90"/>
      <c r="E36" s="726" t="s">
        <v>141</v>
      </c>
      <c r="F36" s="727"/>
      <c r="G36" s="92" t="e">
        <f>SUM(#REF!)</f>
        <v>#REF!</v>
      </c>
      <c r="H36" s="87"/>
      <c r="I36" s="87"/>
      <c r="J36" s="87"/>
      <c r="K36" s="87"/>
      <c r="L36" s="87"/>
      <c r="M36" s="87"/>
      <c r="N36" s="87"/>
      <c r="O36" s="87"/>
      <c r="P36" s="87"/>
      <c r="Q36" s="87"/>
      <c r="R36" s="87"/>
      <c r="S36" s="87"/>
      <c r="T36" s="87"/>
      <c r="U36" s="87"/>
      <c r="V36" s="87"/>
      <c r="W36" s="87"/>
      <c r="X36" s="87"/>
      <c r="Y36" s="87"/>
      <c r="Z36" s="87"/>
      <c r="AA36" s="87"/>
      <c r="AB36" s="87"/>
      <c r="AC36" s="87"/>
      <c r="AD36" s="87"/>
      <c r="AE36" s="87"/>
    </row>
    <row r="37" spans="1:31" ht="12.5" hidden="1" x14ac:dyDescent="0.35">
      <c r="A37" s="87"/>
      <c r="D37" s="90"/>
      <c r="E37" s="726" t="s">
        <v>142</v>
      </c>
      <c r="F37" s="727"/>
      <c r="G37" s="37" t="e">
        <f>G35+G36</f>
        <v>#REF!</v>
      </c>
      <c r="H37" s="87"/>
      <c r="I37" s="87"/>
      <c r="J37" s="87"/>
      <c r="K37" s="87"/>
      <c r="L37" s="87"/>
      <c r="M37" s="87"/>
      <c r="N37" s="87"/>
      <c r="O37" s="87"/>
      <c r="P37" s="87"/>
      <c r="Q37" s="87"/>
      <c r="R37" s="87"/>
      <c r="S37" s="87"/>
      <c r="T37" s="87"/>
      <c r="U37" s="87"/>
      <c r="V37" s="87"/>
      <c r="W37" s="87"/>
      <c r="X37" s="87"/>
      <c r="Y37" s="87"/>
      <c r="Z37" s="87"/>
      <c r="AA37" s="87"/>
      <c r="AB37" s="87"/>
      <c r="AC37" s="87"/>
      <c r="AD37" s="87"/>
      <c r="AE37" s="87"/>
    </row>
    <row r="38" spans="1:31" ht="12.5" hidden="1" x14ac:dyDescent="0.35">
      <c r="A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row>
    <row r="39" spans="1:31" ht="12.5" hidden="1" x14ac:dyDescent="0.35">
      <c r="A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row>
    <row r="40" spans="1:31" ht="12.5" hidden="1" x14ac:dyDescent="0.35">
      <c r="A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row>
    <row r="41" spans="1:31" ht="12.5" hidden="1" x14ac:dyDescent="0.35">
      <c r="A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row>
    <row r="42" spans="1:31" ht="12.5" hidden="1" x14ac:dyDescent="0.35">
      <c r="A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row>
    <row r="43" spans="1:31" ht="12.5" hidden="1" x14ac:dyDescent="0.35">
      <c r="A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row>
    <row r="44" spans="1:31" ht="12.5" hidden="1" x14ac:dyDescent="0.35">
      <c r="A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row>
    <row r="45" spans="1:31" ht="12.5" hidden="1" x14ac:dyDescent="0.35">
      <c r="A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row>
    <row r="46" spans="1:31" ht="12.5" hidden="1" x14ac:dyDescent="0.35">
      <c r="A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row>
    <row r="47" spans="1:31" ht="12.5" hidden="1" x14ac:dyDescent="0.35">
      <c r="A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row>
    <row r="48" spans="1:31" ht="12.5" hidden="1" x14ac:dyDescent="0.35">
      <c r="A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row>
    <row r="49" spans="1:31" ht="12.5" hidden="1" x14ac:dyDescent="0.35">
      <c r="A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row>
    <row r="50" spans="1:31" ht="12.5" hidden="1" x14ac:dyDescent="0.35">
      <c r="A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row>
    <row r="51" spans="1:31" ht="12.5" hidden="1" x14ac:dyDescent="0.35">
      <c r="A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row>
    <row r="52" spans="1:31" ht="12.5" hidden="1" x14ac:dyDescent="0.35">
      <c r="A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row>
    <row r="53" spans="1:31" ht="12.5" hidden="1" x14ac:dyDescent="0.35">
      <c r="A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row>
    <row r="54" spans="1:31" ht="12.5" hidden="1" x14ac:dyDescent="0.35">
      <c r="A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row>
    <row r="55" spans="1:31" ht="12.5" hidden="1" x14ac:dyDescent="0.35">
      <c r="A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row>
    <row r="56" spans="1:31" ht="12.5" hidden="1" x14ac:dyDescent="0.35">
      <c r="A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row>
    <row r="57" spans="1:31" ht="12.5" hidden="1" x14ac:dyDescent="0.35">
      <c r="A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row>
    <row r="58" spans="1:31" ht="12.5" hidden="1" x14ac:dyDescent="0.35">
      <c r="A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row>
    <row r="59" spans="1:31" ht="12.5" hidden="1" x14ac:dyDescent="0.35">
      <c r="A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row>
    <row r="60" spans="1:31" ht="12.5" hidden="1" x14ac:dyDescent="0.35">
      <c r="A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row>
    <row r="61" spans="1:31" ht="12.5" hidden="1" x14ac:dyDescent="0.35">
      <c r="A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row>
    <row r="62" spans="1:31" ht="12.5" hidden="1" x14ac:dyDescent="0.35">
      <c r="A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row>
    <row r="63" spans="1:31" ht="12.5" hidden="1" x14ac:dyDescent="0.35">
      <c r="A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row>
    <row r="64" spans="1:31" ht="12.5" hidden="1" x14ac:dyDescent="0.35">
      <c r="A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row>
    <row r="65" spans="1:31" ht="12.5" hidden="1" x14ac:dyDescent="0.35">
      <c r="A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row>
    <row r="66" spans="1:31" ht="12.5" hidden="1" x14ac:dyDescent="0.35">
      <c r="A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row>
    <row r="67" spans="1:31" ht="12.5" hidden="1" x14ac:dyDescent="0.35">
      <c r="A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row>
    <row r="68" spans="1:31" ht="12.5" hidden="1" x14ac:dyDescent="0.35">
      <c r="A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row>
    <row r="69" spans="1:31" ht="12.5" hidden="1" x14ac:dyDescent="0.35">
      <c r="A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row>
    <row r="70" spans="1:31" ht="12.5" hidden="1" x14ac:dyDescent="0.35">
      <c r="A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row>
    <row r="71" spans="1:31" ht="12.5" hidden="1" x14ac:dyDescent="0.35">
      <c r="A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row>
    <row r="72" spans="1:31" ht="12.5" hidden="1" x14ac:dyDescent="0.35">
      <c r="A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row>
    <row r="73" spans="1:31" ht="12.5" hidden="1" x14ac:dyDescent="0.35">
      <c r="A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row>
    <row r="74" spans="1:31" ht="12.5" hidden="1" x14ac:dyDescent="0.35">
      <c r="A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row>
    <row r="75" spans="1:31" ht="12.5" hidden="1" x14ac:dyDescent="0.35">
      <c r="A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row>
    <row r="76" spans="1:31" ht="12.5" hidden="1" x14ac:dyDescent="0.35">
      <c r="A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row>
    <row r="77" spans="1:31" ht="12.5" hidden="1" x14ac:dyDescent="0.35">
      <c r="A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row>
    <row r="78" spans="1:31" ht="12.5" hidden="1" x14ac:dyDescent="0.35">
      <c r="A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row>
    <row r="79" spans="1:31" ht="12.5" hidden="1" x14ac:dyDescent="0.35">
      <c r="A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row>
    <row r="80" spans="1:31" ht="12.5" hidden="1" x14ac:dyDescent="0.35">
      <c r="A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row>
    <row r="81" spans="1:31" ht="12.5" hidden="1" x14ac:dyDescent="0.35">
      <c r="A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row>
    <row r="82" spans="1:31" ht="12.5" hidden="1" x14ac:dyDescent="0.35">
      <c r="A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row>
    <row r="83" spans="1:31" ht="12.5" hidden="1" x14ac:dyDescent="0.35">
      <c r="A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row>
    <row r="84" spans="1:31" ht="12.5" hidden="1" x14ac:dyDescent="0.35">
      <c r="A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row>
    <row r="85" spans="1:31" ht="12.5" hidden="1" x14ac:dyDescent="0.35">
      <c r="A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row>
    <row r="86" spans="1:31" ht="12.5" hidden="1" x14ac:dyDescent="0.35">
      <c r="A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row>
    <row r="87" spans="1:31" ht="12.5" hidden="1" x14ac:dyDescent="0.35">
      <c r="A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row>
    <row r="88" spans="1:31" ht="12.5" hidden="1" x14ac:dyDescent="0.35">
      <c r="A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row>
    <row r="89" spans="1:31" ht="12.5" hidden="1" x14ac:dyDescent="0.35">
      <c r="A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row>
    <row r="90" spans="1:31" ht="12.5" hidden="1" x14ac:dyDescent="0.35">
      <c r="A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row>
    <row r="91" spans="1:31" ht="12.5" hidden="1" x14ac:dyDescent="0.35">
      <c r="A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row>
    <row r="92" spans="1:31" ht="12.5" hidden="1" x14ac:dyDescent="0.35">
      <c r="A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row>
    <row r="93" spans="1:31" ht="12.5" hidden="1" x14ac:dyDescent="0.35">
      <c r="A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row>
    <row r="94" spans="1:31" ht="12.5" hidden="1" x14ac:dyDescent="0.35">
      <c r="A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row>
    <row r="95" spans="1:31" ht="12.5" hidden="1" x14ac:dyDescent="0.35">
      <c r="A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row>
    <row r="96" spans="1:31" ht="12.5" hidden="1" x14ac:dyDescent="0.35">
      <c r="A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row>
    <row r="97" spans="1:31" ht="12.5" hidden="1" x14ac:dyDescent="0.35">
      <c r="A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row>
    <row r="98" spans="1:31" ht="12.5" hidden="1" x14ac:dyDescent="0.35">
      <c r="A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row>
    <row r="99" spans="1:31" ht="12.5" hidden="1" x14ac:dyDescent="0.35"/>
    <row r="100" spans="1:31" ht="12.5" hidden="1" x14ac:dyDescent="0.35"/>
    <row r="101" spans="1:31" ht="12.5" hidden="1" x14ac:dyDescent="0.35"/>
    <row r="102" spans="1:31" ht="12.5" hidden="1" x14ac:dyDescent="0.35"/>
    <row r="103" spans="1:31" ht="12.5" hidden="1" x14ac:dyDescent="0.35"/>
  </sheetData>
  <sheetProtection password="CAA3" sheet="1" objects="1" scenarios="1"/>
  <mergeCells count="12">
    <mergeCell ref="E33:F34"/>
    <mergeCell ref="G33:G34"/>
    <mergeCell ref="E35:F35"/>
    <mergeCell ref="E36:F36"/>
    <mergeCell ref="E37:F37"/>
    <mergeCell ref="G26:G27"/>
    <mergeCell ref="E7:E8"/>
    <mergeCell ref="F7:F8"/>
    <mergeCell ref="G7:G8"/>
    <mergeCell ref="E21:E22"/>
    <mergeCell ref="F21:F22"/>
    <mergeCell ref="G21:G22"/>
  </mergeCells>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WVS39"/>
  <sheetViews>
    <sheetView showGridLines="0" showRowColHeaders="0" zoomScaleNormal="100" zoomScaleSheetLayoutView="100" workbookViewId="0">
      <selection activeCell="M1" sqref="M1"/>
    </sheetView>
  </sheetViews>
  <sheetFormatPr defaultColWidth="0" defaultRowHeight="12.75" customHeight="1" zeroHeight="1" x14ac:dyDescent="0.25"/>
  <cols>
    <col min="1" max="1" width="1.54296875" style="36" customWidth="1"/>
    <col min="2" max="4" width="9.1796875" style="36" hidden="1" customWidth="1"/>
    <col min="5" max="5" width="32.453125" style="36" customWidth="1"/>
    <col min="6" max="15" width="11.54296875" style="36" customWidth="1"/>
    <col min="16" max="25" width="11.54296875" style="36" hidden="1" customWidth="1"/>
    <col min="26" max="26" width="8.26953125" style="36" customWidth="1"/>
    <col min="27" max="31" width="10.7265625" style="36" hidden="1"/>
    <col min="32" max="251" width="9.1796875" style="36" hidden="1"/>
    <col min="252" max="252" width="1.54296875" style="36" hidden="1"/>
    <col min="253" max="255" width="9.1796875" style="36" hidden="1"/>
    <col min="256" max="256" width="54.54296875" style="36" hidden="1"/>
    <col min="257" max="257" width="13" style="36" hidden="1"/>
    <col min="258" max="258" width="10.7265625" style="36" hidden="1"/>
    <col min="259" max="259" width="13" style="36" hidden="1"/>
    <col min="260" max="260" width="10.7265625" style="36" hidden="1"/>
    <col min="261" max="261" width="13" style="36" hidden="1"/>
    <col min="262" max="262" width="10.7265625" style="36" hidden="1"/>
    <col min="263" max="263" width="13" style="36" hidden="1"/>
    <col min="264" max="264" width="10.7265625" style="36" hidden="1"/>
    <col min="265" max="265" width="13" style="36" hidden="1"/>
    <col min="266" max="266" width="10.7265625" style="36" hidden="1"/>
    <col min="267" max="267" width="5.453125" style="36" hidden="1"/>
    <col min="268" max="507" width="9.1796875" style="36" hidden="1"/>
    <col min="508" max="508" width="1.54296875" style="36" hidden="1"/>
    <col min="509" max="511" width="9.1796875" style="36" hidden="1"/>
    <col min="512" max="512" width="54.54296875" style="36" hidden="1"/>
    <col min="513" max="513" width="13" style="36" hidden="1"/>
    <col min="514" max="514" width="10.7265625" style="36" hidden="1"/>
    <col min="515" max="515" width="13" style="36" hidden="1"/>
    <col min="516" max="516" width="10.7265625" style="36" hidden="1"/>
    <col min="517" max="517" width="13" style="36" hidden="1"/>
    <col min="518" max="518" width="10.7265625" style="36" hidden="1"/>
    <col min="519" max="519" width="13" style="36" hidden="1"/>
    <col min="520" max="520" width="10.7265625" style="36" hidden="1"/>
    <col min="521" max="521" width="13" style="36" hidden="1"/>
    <col min="522" max="522" width="10.7265625" style="36" hidden="1"/>
    <col min="523" max="523" width="5.453125" style="36" hidden="1"/>
    <col min="524" max="763" width="9.1796875" style="36" hidden="1"/>
    <col min="764" max="764" width="1.54296875" style="36" hidden="1"/>
    <col min="765" max="767" width="9.1796875" style="36" hidden="1"/>
    <col min="768" max="768" width="54.54296875" style="36" hidden="1"/>
    <col min="769" max="769" width="13" style="36" hidden="1"/>
    <col min="770" max="770" width="10.7265625" style="36" hidden="1"/>
    <col min="771" max="771" width="13" style="36" hidden="1"/>
    <col min="772" max="772" width="10.7265625" style="36" hidden="1"/>
    <col min="773" max="773" width="13" style="36" hidden="1"/>
    <col min="774" max="774" width="10.7265625" style="36" hidden="1"/>
    <col min="775" max="775" width="13" style="36" hidden="1"/>
    <col min="776" max="776" width="10.7265625" style="36" hidden="1"/>
    <col min="777" max="777" width="13" style="36" hidden="1"/>
    <col min="778" max="778" width="10.7265625" style="36" hidden="1"/>
    <col min="779" max="779" width="5.453125" style="36" hidden="1"/>
    <col min="780" max="1019" width="9.1796875" style="36" hidden="1"/>
    <col min="1020" max="1020" width="1.54296875" style="36" hidden="1"/>
    <col min="1021" max="1023" width="9.1796875" style="36" hidden="1"/>
    <col min="1024" max="1024" width="54.54296875" style="36" hidden="1"/>
    <col min="1025" max="1025" width="13" style="36" hidden="1"/>
    <col min="1026" max="1026" width="10.7265625" style="36" hidden="1"/>
    <col min="1027" max="1027" width="13" style="36" hidden="1"/>
    <col min="1028" max="1028" width="10.7265625" style="36" hidden="1"/>
    <col min="1029" max="1029" width="13" style="36" hidden="1"/>
    <col min="1030" max="1030" width="10.7265625" style="36" hidden="1"/>
    <col min="1031" max="1031" width="13" style="36" hidden="1"/>
    <col min="1032" max="1032" width="10.7265625" style="36" hidden="1"/>
    <col min="1033" max="1033" width="13" style="36" hidden="1"/>
    <col min="1034" max="1034" width="10.7265625" style="36" hidden="1"/>
    <col min="1035" max="1035" width="5.453125" style="36" hidden="1"/>
    <col min="1036" max="1275" width="9.1796875" style="36" hidden="1"/>
    <col min="1276" max="1276" width="1.54296875" style="36" hidden="1"/>
    <col min="1277" max="1279" width="9.1796875" style="36" hidden="1"/>
    <col min="1280" max="1280" width="54.54296875" style="36" hidden="1"/>
    <col min="1281" max="1281" width="13" style="36" hidden="1"/>
    <col min="1282" max="1282" width="10.7265625" style="36" hidden="1"/>
    <col min="1283" max="1283" width="13" style="36" hidden="1"/>
    <col min="1284" max="1284" width="10.7265625" style="36" hidden="1"/>
    <col min="1285" max="1285" width="13" style="36" hidden="1"/>
    <col min="1286" max="1286" width="10.7265625" style="36" hidden="1"/>
    <col min="1287" max="1287" width="13" style="36" hidden="1"/>
    <col min="1288" max="1288" width="10.7265625" style="36" hidden="1"/>
    <col min="1289" max="1289" width="13" style="36" hidden="1"/>
    <col min="1290" max="1290" width="10.7265625" style="36" hidden="1"/>
    <col min="1291" max="1291" width="5.453125" style="36" hidden="1"/>
    <col min="1292" max="1531" width="9.1796875" style="36" hidden="1"/>
    <col min="1532" max="1532" width="1.54296875" style="36" hidden="1"/>
    <col min="1533" max="1535" width="9.1796875" style="36" hidden="1"/>
    <col min="1536" max="1536" width="54.54296875" style="36" hidden="1"/>
    <col min="1537" max="1537" width="13" style="36" hidden="1"/>
    <col min="1538" max="1538" width="10.7265625" style="36" hidden="1"/>
    <col min="1539" max="1539" width="13" style="36" hidden="1"/>
    <col min="1540" max="1540" width="10.7265625" style="36" hidden="1"/>
    <col min="1541" max="1541" width="13" style="36" hidden="1"/>
    <col min="1542" max="1542" width="10.7265625" style="36" hidden="1"/>
    <col min="1543" max="1543" width="13" style="36" hidden="1"/>
    <col min="1544" max="1544" width="10.7265625" style="36" hidden="1"/>
    <col min="1545" max="1545" width="13" style="36" hidden="1"/>
    <col min="1546" max="1546" width="10.7265625" style="36" hidden="1"/>
    <col min="1547" max="1547" width="5.453125" style="36" hidden="1"/>
    <col min="1548" max="1787" width="9.1796875" style="36" hidden="1"/>
    <col min="1788" max="1788" width="1.54296875" style="36" hidden="1"/>
    <col min="1789" max="1791" width="9.1796875" style="36" hidden="1"/>
    <col min="1792" max="1792" width="54.54296875" style="36" hidden="1"/>
    <col min="1793" max="1793" width="13" style="36" hidden="1"/>
    <col min="1794" max="1794" width="10.7265625" style="36" hidden="1"/>
    <col min="1795" max="1795" width="13" style="36" hidden="1"/>
    <col min="1796" max="1796" width="10.7265625" style="36" hidden="1"/>
    <col min="1797" max="1797" width="13" style="36" hidden="1"/>
    <col min="1798" max="1798" width="10.7265625" style="36" hidden="1"/>
    <col min="1799" max="1799" width="13" style="36" hidden="1"/>
    <col min="1800" max="1800" width="10.7265625" style="36" hidden="1"/>
    <col min="1801" max="1801" width="13" style="36" hidden="1"/>
    <col min="1802" max="1802" width="10.7265625" style="36" hidden="1"/>
    <col min="1803" max="1803" width="5.453125" style="36" hidden="1"/>
    <col min="1804" max="2043" width="9.1796875" style="36" hidden="1"/>
    <col min="2044" max="2044" width="1.54296875" style="36" hidden="1"/>
    <col min="2045" max="2047" width="9.1796875" style="36" hidden="1"/>
    <col min="2048" max="2048" width="54.54296875" style="36" hidden="1"/>
    <col min="2049" max="2049" width="13" style="36" hidden="1"/>
    <col min="2050" max="2050" width="10.7265625" style="36" hidden="1"/>
    <col min="2051" max="2051" width="13" style="36" hidden="1"/>
    <col min="2052" max="2052" width="10.7265625" style="36" hidden="1"/>
    <col min="2053" max="2053" width="13" style="36" hidden="1"/>
    <col min="2054" max="2054" width="10.7265625" style="36" hidden="1"/>
    <col min="2055" max="2055" width="13" style="36" hidden="1"/>
    <col min="2056" max="2056" width="10.7265625" style="36" hidden="1"/>
    <col min="2057" max="2057" width="13" style="36" hidden="1"/>
    <col min="2058" max="2058" width="10.7265625" style="36" hidden="1"/>
    <col min="2059" max="2059" width="5.453125" style="36" hidden="1"/>
    <col min="2060" max="2299" width="9.1796875" style="36" hidden="1"/>
    <col min="2300" max="2300" width="1.54296875" style="36" hidden="1"/>
    <col min="2301" max="2303" width="9.1796875" style="36" hidden="1"/>
    <col min="2304" max="2304" width="54.54296875" style="36" hidden="1"/>
    <col min="2305" max="2305" width="13" style="36" hidden="1"/>
    <col min="2306" max="2306" width="10.7265625" style="36" hidden="1"/>
    <col min="2307" max="2307" width="13" style="36" hidden="1"/>
    <col min="2308" max="2308" width="10.7265625" style="36" hidden="1"/>
    <col min="2309" max="2309" width="13" style="36" hidden="1"/>
    <col min="2310" max="2310" width="10.7265625" style="36" hidden="1"/>
    <col min="2311" max="2311" width="13" style="36" hidden="1"/>
    <col min="2312" max="2312" width="10.7265625" style="36" hidden="1"/>
    <col min="2313" max="2313" width="13" style="36" hidden="1"/>
    <col min="2314" max="2314" width="10.7265625" style="36" hidden="1"/>
    <col min="2315" max="2315" width="5.453125" style="36" hidden="1"/>
    <col min="2316" max="2555" width="9.1796875" style="36" hidden="1"/>
    <col min="2556" max="2556" width="1.54296875" style="36" hidden="1"/>
    <col min="2557" max="2559" width="9.1796875" style="36" hidden="1"/>
    <col min="2560" max="2560" width="54.54296875" style="36" hidden="1"/>
    <col min="2561" max="2561" width="13" style="36" hidden="1"/>
    <col min="2562" max="2562" width="10.7265625" style="36" hidden="1"/>
    <col min="2563" max="2563" width="13" style="36" hidden="1"/>
    <col min="2564" max="2564" width="10.7265625" style="36" hidden="1"/>
    <col min="2565" max="2565" width="13" style="36" hidden="1"/>
    <col min="2566" max="2566" width="10.7265625" style="36" hidden="1"/>
    <col min="2567" max="2567" width="13" style="36" hidden="1"/>
    <col min="2568" max="2568" width="10.7265625" style="36" hidden="1"/>
    <col min="2569" max="2569" width="13" style="36" hidden="1"/>
    <col min="2570" max="2570" width="10.7265625" style="36" hidden="1"/>
    <col min="2571" max="2571" width="5.453125" style="36" hidden="1"/>
    <col min="2572" max="2811" width="9.1796875" style="36" hidden="1"/>
    <col min="2812" max="2812" width="1.54296875" style="36" hidden="1"/>
    <col min="2813" max="2815" width="9.1796875" style="36" hidden="1"/>
    <col min="2816" max="2816" width="54.54296875" style="36" hidden="1"/>
    <col min="2817" max="2817" width="13" style="36" hidden="1"/>
    <col min="2818" max="2818" width="10.7265625" style="36" hidden="1"/>
    <col min="2819" max="2819" width="13" style="36" hidden="1"/>
    <col min="2820" max="2820" width="10.7265625" style="36" hidden="1"/>
    <col min="2821" max="2821" width="13" style="36" hidden="1"/>
    <col min="2822" max="2822" width="10.7265625" style="36" hidden="1"/>
    <col min="2823" max="2823" width="13" style="36" hidden="1"/>
    <col min="2824" max="2824" width="10.7265625" style="36" hidden="1"/>
    <col min="2825" max="2825" width="13" style="36" hidden="1"/>
    <col min="2826" max="2826" width="10.7265625" style="36" hidden="1"/>
    <col min="2827" max="2827" width="5.453125" style="36" hidden="1"/>
    <col min="2828" max="3067" width="9.1796875" style="36" hidden="1"/>
    <col min="3068" max="3068" width="1.54296875" style="36" hidden="1"/>
    <col min="3069" max="3071" width="9.1796875" style="36" hidden="1"/>
    <col min="3072" max="3072" width="54.54296875" style="36" hidden="1"/>
    <col min="3073" max="3073" width="13" style="36" hidden="1"/>
    <col min="3074" max="3074" width="10.7265625" style="36" hidden="1"/>
    <col min="3075" max="3075" width="13" style="36" hidden="1"/>
    <col min="3076" max="3076" width="10.7265625" style="36" hidden="1"/>
    <col min="3077" max="3077" width="13" style="36" hidden="1"/>
    <col min="3078" max="3078" width="10.7265625" style="36" hidden="1"/>
    <col min="3079" max="3079" width="13" style="36" hidden="1"/>
    <col min="3080" max="3080" width="10.7265625" style="36" hidden="1"/>
    <col min="3081" max="3081" width="13" style="36" hidden="1"/>
    <col min="3082" max="3082" width="10.7265625" style="36" hidden="1"/>
    <col min="3083" max="3083" width="5.453125" style="36" hidden="1"/>
    <col min="3084" max="3323" width="9.1796875" style="36" hidden="1"/>
    <col min="3324" max="3324" width="1.54296875" style="36" hidden="1"/>
    <col min="3325" max="3327" width="9.1796875" style="36" hidden="1"/>
    <col min="3328" max="3328" width="54.54296875" style="36" hidden="1"/>
    <col min="3329" max="3329" width="13" style="36" hidden="1"/>
    <col min="3330" max="3330" width="10.7265625" style="36" hidden="1"/>
    <col min="3331" max="3331" width="13" style="36" hidden="1"/>
    <col min="3332" max="3332" width="10.7265625" style="36" hidden="1"/>
    <col min="3333" max="3333" width="13" style="36" hidden="1"/>
    <col min="3334" max="3334" width="10.7265625" style="36" hidden="1"/>
    <col min="3335" max="3335" width="13" style="36" hidden="1"/>
    <col min="3336" max="3336" width="10.7265625" style="36" hidden="1"/>
    <col min="3337" max="3337" width="13" style="36" hidden="1"/>
    <col min="3338" max="3338" width="10.7265625" style="36" hidden="1"/>
    <col min="3339" max="3339" width="5.453125" style="36" hidden="1"/>
    <col min="3340" max="3579" width="9.1796875" style="36" hidden="1"/>
    <col min="3580" max="3580" width="1.54296875" style="36" hidden="1"/>
    <col min="3581" max="3583" width="9.1796875" style="36" hidden="1"/>
    <col min="3584" max="3584" width="54.54296875" style="36" hidden="1"/>
    <col min="3585" max="3585" width="13" style="36" hidden="1"/>
    <col min="3586" max="3586" width="10.7265625" style="36" hidden="1"/>
    <col min="3587" max="3587" width="13" style="36" hidden="1"/>
    <col min="3588" max="3588" width="10.7265625" style="36" hidden="1"/>
    <col min="3589" max="3589" width="13" style="36" hidden="1"/>
    <col min="3590" max="3590" width="10.7265625" style="36" hidden="1"/>
    <col min="3591" max="3591" width="13" style="36" hidden="1"/>
    <col min="3592" max="3592" width="10.7265625" style="36" hidden="1"/>
    <col min="3593" max="3593" width="13" style="36" hidden="1"/>
    <col min="3594" max="3594" width="10.7265625" style="36" hidden="1"/>
    <col min="3595" max="3595" width="5.453125" style="36" hidden="1"/>
    <col min="3596" max="3835" width="9.1796875" style="36" hidden="1"/>
    <col min="3836" max="3836" width="1.54296875" style="36" hidden="1"/>
    <col min="3837" max="3839" width="9.1796875" style="36" hidden="1"/>
    <col min="3840" max="3840" width="54.54296875" style="36" hidden="1"/>
    <col min="3841" max="3841" width="13" style="36" hidden="1"/>
    <col min="3842" max="3842" width="10.7265625" style="36" hidden="1"/>
    <col min="3843" max="3843" width="13" style="36" hidden="1"/>
    <col min="3844" max="3844" width="10.7265625" style="36" hidden="1"/>
    <col min="3845" max="3845" width="13" style="36" hidden="1"/>
    <col min="3846" max="3846" width="10.7265625" style="36" hidden="1"/>
    <col min="3847" max="3847" width="13" style="36" hidden="1"/>
    <col min="3848" max="3848" width="10.7265625" style="36" hidden="1"/>
    <col min="3849" max="3849" width="13" style="36" hidden="1"/>
    <col min="3850" max="3850" width="10.7265625" style="36" hidden="1"/>
    <col min="3851" max="3851" width="5.453125" style="36" hidden="1"/>
    <col min="3852" max="4091" width="9.1796875" style="36" hidden="1"/>
    <col min="4092" max="4092" width="1.54296875" style="36" hidden="1"/>
    <col min="4093" max="4095" width="9.1796875" style="36" hidden="1"/>
    <col min="4096" max="4096" width="54.54296875" style="36" hidden="1"/>
    <col min="4097" max="4097" width="13" style="36" hidden="1"/>
    <col min="4098" max="4098" width="10.7265625" style="36" hidden="1"/>
    <col min="4099" max="4099" width="13" style="36" hidden="1"/>
    <col min="4100" max="4100" width="10.7265625" style="36" hidden="1"/>
    <col min="4101" max="4101" width="13" style="36" hidden="1"/>
    <col min="4102" max="4102" width="10.7265625" style="36" hidden="1"/>
    <col min="4103" max="4103" width="13" style="36" hidden="1"/>
    <col min="4104" max="4104" width="10.7265625" style="36" hidden="1"/>
    <col min="4105" max="4105" width="13" style="36" hidden="1"/>
    <col min="4106" max="4106" width="10.7265625" style="36" hidden="1"/>
    <col min="4107" max="4107" width="5.453125" style="36" hidden="1"/>
    <col min="4108" max="4347" width="9.1796875" style="36" hidden="1"/>
    <col min="4348" max="4348" width="1.54296875" style="36" hidden="1"/>
    <col min="4349" max="4351" width="9.1796875" style="36" hidden="1"/>
    <col min="4352" max="4352" width="54.54296875" style="36" hidden="1"/>
    <col min="4353" max="4353" width="13" style="36" hidden="1"/>
    <col min="4354" max="4354" width="10.7265625" style="36" hidden="1"/>
    <col min="4355" max="4355" width="13" style="36" hidden="1"/>
    <col min="4356" max="4356" width="10.7265625" style="36" hidden="1"/>
    <col min="4357" max="4357" width="13" style="36" hidden="1"/>
    <col min="4358" max="4358" width="10.7265625" style="36" hidden="1"/>
    <col min="4359" max="4359" width="13" style="36" hidden="1"/>
    <col min="4360" max="4360" width="10.7265625" style="36" hidden="1"/>
    <col min="4361" max="4361" width="13" style="36" hidden="1"/>
    <col min="4362" max="4362" width="10.7265625" style="36" hidden="1"/>
    <col min="4363" max="4363" width="5.453125" style="36" hidden="1"/>
    <col min="4364" max="4603" width="9.1796875" style="36" hidden="1"/>
    <col min="4604" max="4604" width="1.54296875" style="36" hidden="1"/>
    <col min="4605" max="4607" width="9.1796875" style="36" hidden="1"/>
    <col min="4608" max="4608" width="54.54296875" style="36" hidden="1"/>
    <col min="4609" max="4609" width="13" style="36" hidden="1"/>
    <col min="4610" max="4610" width="10.7265625" style="36" hidden="1"/>
    <col min="4611" max="4611" width="13" style="36" hidden="1"/>
    <col min="4612" max="4612" width="10.7265625" style="36" hidden="1"/>
    <col min="4613" max="4613" width="13" style="36" hidden="1"/>
    <col min="4614" max="4614" width="10.7265625" style="36" hidden="1"/>
    <col min="4615" max="4615" width="13" style="36" hidden="1"/>
    <col min="4616" max="4616" width="10.7265625" style="36" hidden="1"/>
    <col min="4617" max="4617" width="13" style="36" hidden="1"/>
    <col min="4618" max="4618" width="10.7265625" style="36" hidden="1"/>
    <col min="4619" max="4619" width="5.453125" style="36" hidden="1"/>
    <col min="4620" max="4859" width="9.1796875" style="36" hidden="1"/>
    <col min="4860" max="4860" width="1.54296875" style="36" hidden="1"/>
    <col min="4861" max="4863" width="9.1796875" style="36" hidden="1"/>
    <col min="4864" max="4864" width="54.54296875" style="36" hidden="1"/>
    <col min="4865" max="4865" width="13" style="36" hidden="1"/>
    <col min="4866" max="4866" width="10.7265625" style="36" hidden="1"/>
    <col min="4867" max="4867" width="13" style="36" hidden="1"/>
    <col min="4868" max="4868" width="10.7265625" style="36" hidden="1"/>
    <col min="4869" max="4869" width="13" style="36" hidden="1"/>
    <col min="4870" max="4870" width="10.7265625" style="36" hidden="1"/>
    <col min="4871" max="4871" width="13" style="36" hidden="1"/>
    <col min="4872" max="4872" width="10.7265625" style="36" hidden="1"/>
    <col min="4873" max="4873" width="13" style="36" hidden="1"/>
    <col min="4874" max="4874" width="10.7265625" style="36" hidden="1"/>
    <col min="4875" max="4875" width="5.453125" style="36" hidden="1"/>
    <col min="4876" max="5115" width="9.1796875" style="36" hidden="1"/>
    <col min="5116" max="5116" width="1.54296875" style="36" hidden="1"/>
    <col min="5117" max="5119" width="9.1796875" style="36" hidden="1"/>
    <col min="5120" max="5120" width="54.54296875" style="36" hidden="1"/>
    <col min="5121" max="5121" width="13" style="36" hidden="1"/>
    <col min="5122" max="5122" width="10.7265625" style="36" hidden="1"/>
    <col min="5123" max="5123" width="13" style="36" hidden="1"/>
    <col min="5124" max="5124" width="10.7265625" style="36" hidden="1"/>
    <col min="5125" max="5125" width="13" style="36" hidden="1"/>
    <col min="5126" max="5126" width="10.7265625" style="36" hidden="1"/>
    <col min="5127" max="5127" width="13" style="36" hidden="1"/>
    <col min="5128" max="5128" width="10.7265625" style="36" hidden="1"/>
    <col min="5129" max="5129" width="13" style="36" hidden="1"/>
    <col min="5130" max="5130" width="10.7265625" style="36" hidden="1"/>
    <col min="5131" max="5131" width="5.453125" style="36" hidden="1"/>
    <col min="5132" max="5371" width="9.1796875" style="36" hidden="1"/>
    <col min="5372" max="5372" width="1.54296875" style="36" hidden="1"/>
    <col min="5373" max="5375" width="9.1796875" style="36" hidden="1"/>
    <col min="5376" max="5376" width="54.54296875" style="36" hidden="1"/>
    <col min="5377" max="5377" width="13" style="36" hidden="1"/>
    <col min="5378" max="5378" width="10.7265625" style="36" hidden="1"/>
    <col min="5379" max="5379" width="13" style="36" hidden="1"/>
    <col min="5380" max="5380" width="10.7265625" style="36" hidden="1"/>
    <col min="5381" max="5381" width="13" style="36" hidden="1"/>
    <col min="5382" max="5382" width="10.7265625" style="36" hidden="1"/>
    <col min="5383" max="5383" width="13" style="36" hidden="1"/>
    <col min="5384" max="5384" width="10.7265625" style="36" hidden="1"/>
    <col min="5385" max="5385" width="13" style="36" hidden="1"/>
    <col min="5386" max="5386" width="10.7265625" style="36" hidden="1"/>
    <col min="5387" max="5387" width="5.453125" style="36" hidden="1"/>
    <col min="5388" max="5627" width="9.1796875" style="36" hidden="1"/>
    <col min="5628" max="5628" width="1.54296875" style="36" hidden="1"/>
    <col min="5629" max="5631" width="9.1796875" style="36" hidden="1"/>
    <col min="5632" max="5632" width="54.54296875" style="36" hidden="1"/>
    <col min="5633" max="5633" width="13" style="36" hidden="1"/>
    <col min="5634" max="5634" width="10.7265625" style="36" hidden="1"/>
    <col min="5635" max="5635" width="13" style="36" hidden="1"/>
    <col min="5636" max="5636" width="10.7265625" style="36" hidden="1"/>
    <col min="5637" max="5637" width="13" style="36" hidden="1"/>
    <col min="5638" max="5638" width="10.7265625" style="36" hidden="1"/>
    <col min="5639" max="5639" width="13" style="36" hidden="1"/>
    <col min="5640" max="5640" width="10.7265625" style="36" hidden="1"/>
    <col min="5641" max="5641" width="13" style="36" hidden="1"/>
    <col min="5642" max="5642" width="10.7265625" style="36" hidden="1"/>
    <col min="5643" max="5643" width="5.453125" style="36" hidden="1"/>
    <col min="5644" max="5883" width="9.1796875" style="36" hidden="1"/>
    <col min="5884" max="5884" width="1.54296875" style="36" hidden="1"/>
    <col min="5885" max="5887" width="9.1796875" style="36" hidden="1"/>
    <col min="5888" max="5888" width="54.54296875" style="36" hidden="1"/>
    <col min="5889" max="5889" width="13" style="36" hidden="1"/>
    <col min="5890" max="5890" width="10.7265625" style="36" hidden="1"/>
    <col min="5891" max="5891" width="13" style="36" hidden="1"/>
    <col min="5892" max="5892" width="10.7265625" style="36" hidden="1"/>
    <col min="5893" max="5893" width="13" style="36" hidden="1"/>
    <col min="5894" max="5894" width="10.7265625" style="36" hidden="1"/>
    <col min="5895" max="5895" width="13" style="36" hidden="1"/>
    <col min="5896" max="5896" width="10.7265625" style="36" hidden="1"/>
    <col min="5897" max="5897" width="13" style="36" hidden="1"/>
    <col min="5898" max="5898" width="10.7265625" style="36" hidden="1"/>
    <col min="5899" max="5899" width="5.453125" style="36" hidden="1"/>
    <col min="5900" max="6139" width="9.1796875" style="36" hidden="1"/>
    <col min="6140" max="6140" width="1.54296875" style="36" hidden="1"/>
    <col min="6141" max="6143" width="9.1796875" style="36" hidden="1"/>
    <col min="6144" max="6144" width="54.54296875" style="36" hidden="1"/>
    <col min="6145" max="6145" width="13" style="36" hidden="1"/>
    <col min="6146" max="6146" width="10.7265625" style="36" hidden="1"/>
    <col min="6147" max="6147" width="13" style="36" hidden="1"/>
    <col min="6148" max="6148" width="10.7265625" style="36" hidden="1"/>
    <col min="6149" max="6149" width="13" style="36" hidden="1"/>
    <col min="6150" max="6150" width="10.7265625" style="36" hidden="1"/>
    <col min="6151" max="6151" width="13" style="36" hidden="1"/>
    <col min="6152" max="6152" width="10.7265625" style="36" hidden="1"/>
    <col min="6153" max="6153" width="13" style="36" hidden="1"/>
    <col min="6154" max="6154" width="10.7265625" style="36" hidden="1"/>
    <col min="6155" max="6155" width="5.453125" style="36" hidden="1"/>
    <col min="6156" max="6395" width="9.1796875" style="36" hidden="1"/>
    <col min="6396" max="6396" width="1.54296875" style="36" hidden="1"/>
    <col min="6397" max="6399" width="9.1796875" style="36" hidden="1"/>
    <col min="6400" max="6400" width="54.54296875" style="36" hidden="1"/>
    <col min="6401" max="6401" width="13" style="36" hidden="1"/>
    <col min="6402" max="6402" width="10.7265625" style="36" hidden="1"/>
    <col min="6403" max="6403" width="13" style="36" hidden="1"/>
    <col min="6404" max="6404" width="10.7265625" style="36" hidden="1"/>
    <col min="6405" max="6405" width="13" style="36" hidden="1"/>
    <col min="6406" max="6406" width="10.7265625" style="36" hidden="1"/>
    <col min="6407" max="6407" width="13" style="36" hidden="1"/>
    <col min="6408" max="6408" width="10.7265625" style="36" hidden="1"/>
    <col min="6409" max="6409" width="13" style="36" hidden="1"/>
    <col min="6410" max="6410" width="10.7265625" style="36" hidden="1"/>
    <col min="6411" max="6411" width="5.453125" style="36" hidden="1"/>
    <col min="6412" max="6651" width="9.1796875" style="36" hidden="1"/>
    <col min="6652" max="6652" width="1.54296875" style="36" hidden="1"/>
    <col min="6653" max="6655" width="9.1796875" style="36" hidden="1"/>
    <col min="6656" max="6656" width="54.54296875" style="36" hidden="1"/>
    <col min="6657" max="6657" width="13" style="36" hidden="1"/>
    <col min="6658" max="6658" width="10.7265625" style="36" hidden="1"/>
    <col min="6659" max="6659" width="13" style="36" hidden="1"/>
    <col min="6660" max="6660" width="10.7265625" style="36" hidden="1"/>
    <col min="6661" max="6661" width="13" style="36" hidden="1"/>
    <col min="6662" max="6662" width="10.7265625" style="36" hidden="1"/>
    <col min="6663" max="6663" width="13" style="36" hidden="1"/>
    <col min="6664" max="6664" width="10.7265625" style="36" hidden="1"/>
    <col min="6665" max="6665" width="13" style="36" hidden="1"/>
    <col min="6666" max="6666" width="10.7265625" style="36" hidden="1"/>
    <col min="6667" max="6667" width="5.453125" style="36" hidden="1"/>
    <col min="6668" max="6907" width="9.1796875" style="36" hidden="1"/>
    <col min="6908" max="6908" width="1.54296875" style="36" hidden="1"/>
    <col min="6909" max="6911" width="9.1796875" style="36" hidden="1"/>
    <col min="6912" max="6912" width="54.54296875" style="36" hidden="1"/>
    <col min="6913" max="6913" width="13" style="36" hidden="1"/>
    <col min="6914" max="6914" width="10.7265625" style="36" hidden="1"/>
    <col min="6915" max="6915" width="13" style="36" hidden="1"/>
    <col min="6916" max="6916" width="10.7265625" style="36" hidden="1"/>
    <col min="6917" max="6917" width="13" style="36" hidden="1"/>
    <col min="6918" max="6918" width="10.7265625" style="36" hidden="1"/>
    <col min="6919" max="6919" width="13" style="36" hidden="1"/>
    <col min="6920" max="6920" width="10.7265625" style="36" hidden="1"/>
    <col min="6921" max="6921" width="13" style="36" hidden="1"/>
    <col min="6922" max="6922" width="10.7265625" style="36" hidden="1"/>
    <col min="6923" max="6923" width="5.453125" style="36" hidden="1"/>
    <col min="6924" max="7163" width="9.1796875" style="36" hidden="1"/>
    <col min="7164" max="7164" width="1.54296875" style="36" hidden="1"/>
    <col min="7165" max="7167" width="9.1796875" style="36" hidden="1"/>
    <col min="7168" max="7168" width="54.54296875" style="36" hidden="1"/>
    <col min="7169" max="7169" width="13" style="36" hidden="1"/>
    <col min="7170" max="7170" width="10.7265625" style="36" hidden="1"/>
    <col min="7171" max="7171" width="13" style="36" hidden="1"/>
    <col min="7172" max="7172" width="10.7265625" style="36" hidden="1"/>
    <col min="7173" max="7173" width="13" style="36" hidden="1"/>
    <col min="7174" max="7174" width="10.7265625" style="36" hidden="1"/>
    <col min="7175" max="7175" width="13" style="36" hidden="1"/>
    <col min="7176" max="7176" width="10.7265625" style="36" hidden="1"/>
    <col min="7177" max="7177" width="13" style="36" hidden="1"/>
    <col min="7178" max="7178" width="10.7265625" style="36" hidden="1"/>
    <col min="7179" max="7179" width="5.453125" style="36" hidden="1"/>
    <col min="7180" max="7419" width="9.1796875" style="36" hidden="1"/>
    <col min="7420" max="7420" width="1.54296875" style="36" hidden="1"/>
    <col min="7421" max="7423" width="9.1796875" style="36" hidden="1"/>
    <col min="7424" max="7424" width="54.54296875" style="36" hidden="1"/>
    <col min="7425" max="7425" width="13" style="36" hidden="1"/>
    <col min="7426" max="7426" width="10.7265625" style="36" hidden="1"/>
    <col min="7427" max="7427" width="13" style="36" hidden="1"/>
    <col min="7428" max="7428" width="10.7265625" style="36" hidden="1"/>
    <col min="7429" max="7429" width="13" style="36" hidden="1"/>
    <col min="7430" max="7430" width="10.7265625" style="36" hidden="1"/>
    <col min="7431" max="7431" width="13" style="36" hidden="1"/>
    <col min="7432" max="7432" width="10.7265625" style="36" hidden="1"/>
    <col min="7433" max="7433" width="13" style="36" hidden="1"/>
    <col min="7434" max="7434" width="10.7265625" style="36" hidden="1"/>
    <col min="7435" max="7435" width="5.453125" style="36" hidden="1"/>
    <col min="7436" max="7675" width="9.1796875" style="36" hidden="1"/>
    <col min="7676" max="7676" width="1.54296875" style="36" hidden="1"/>
    <col min="7677" max="7679" width="9.1796875" style="36" hidden="1"/>
    <col min="7680" max="7680" width="54.54296875" style="36" hidden="1"/>
    <col min="7681" max="7681" width="13" style="36" hidden="1"/>
    <col min="7682" max="7682" width="10.7265625" style="36" hidden="1"/>
    <col min="7683" max="7683" width="13" style="36" hidden="1"/>
    <col min="7684" max="7684" width="10.7265625" style="36" hidden="1"/>
    <col min="7685" max="7685" width="13" style="36" hidden="1"/>
    <col min="7686" max="7686" width="10.7265625" style="36" hidden="1"/>
    <col min="7687" max="7687" width="13" style="36" hidden="1"/>
    <col min="7688" max="7688" width="10.7265625" style="36" hidden="1"/>
    <col min="7689" max="7689" width="13" style="36" hidden="1"/>
    <col min="7690" max="7690" width="10.7265625" style="36" hidden="1"/>
    <col min="7691" max="7691" width="5.453125" style="36" hidden="1"/>
    <col min="7692" max="7931" width="9.1796875" style="36" hidden="1"/>
    <col min="7932" max="7932" width="1.54296875" style="36" hidden="1"/>
    <col min="7933" max="7935" width="9.1796875" style="36" hidden="1"/>
    <col min="7936" max="7936" width="54.54296875" style="36" hidden="1"/>
    <col min="7937" max="7937" width="13" style="36" hidden="1"/>
    <col min="7938" max="7938" width="10.7265625" style="36" hidden="1"/>
    <col min="7939" max="7939" width="13" style="36" hidden="1"/>
    <col min="7940" max="7940" width="10.7265625" style="36" hidden="1"/>
    <col min="7941" max="7941" width="13" style="36" hidden="1"/>
    <col min="7942" max="7942" width="10.7265625" style="36" hidden="1"/>
    <col min="7943" max="7943" width="13" style="36" hidden="1"/>
    <col min="7944" max="7944" width="10.7265625" style="36" hidden="1"/>
    <col min="7945" max="7945" width="13" style="36" hidden="1"/>
    <col min="7946" max="7946" width="10.7265625" style="36" hidden="1"/>
    <col min="7947" max="7947" width="5.453125" style="36" hidden="1"/>
    <col min="7948" max="8187" width="9.1796875" style="36" hidden="1"/>
    <col min="8188" max="8188" width="1.54296875" style="36" hidden="1"/>
    <col min="8189" max="8191" width="9.1796875" style="36" hidden="1"/>
    <col min="8192" max="8192" width="54.54296875" style="36" hidden="1"/>
    <col min="8193" max="8193" width="13" style="36" hidden="1"/>
    <col min="8194" max="8194" width="10.7265625" style="36" hidden="1"/>
    <col min="8195" max="8195" width="13" style="36" hidden="1"/>
    <col min="8196" max="8196" width="10.7265625" style="36" hidden="1"/>
    <col min="8197" max="8197" width="13" style="36" hidden="1"/>
    <col min="8198" max="8198" width="10.7265625" style="36" hidden="1"/>
    <col min="8199" max="8199" width="13" style="36" hidden="1"/>
    <col min="8200" max="8200" width="10.7265625" style="36" hidden="1"/>
    <col min="8201" max="8201" width="13" style="36" hidden="1"/>
    <col min="8202" max="8202" width="10.7265625" style="36" hidden="1"/>
    <col min="8203" max="8203" width="5.453125" style="36" hidden="1"/>
    <col min="8204" max="8443" width="9.1796875" style="36" hidden="1"/>
    <col min="8444" max="8444" width="1.54296875" style="36" hidden="1"/>
    <col min="8445" max="8447" width="9.1796875" style="36" hidden="1"/>
    <col min="8448" max="8448" width="54.54296875" style="36" hidden="1"/>
    <col min="8449" max="8449" width="13" style="36" hidden="1"/>
    <col min="8450" max="8450" width="10.7265625" style="36" hidden="1"/>
    <col min="8451" max="8451" width="13" style="36" hidden="1"/>
    <col min="8452" max="8452" width="10.7265625" style="36" hidden="1"/>
    <col min="8453" max="8453" width="13" style="36" hidden="1"/>
    <col min="8454" max="8454" width="10.7265625" style="36" hidden="1"/>
    <col min="8455" max="8455" width="13" style="36" hidden="1"/>
    <col min="8456" max="8456" width="10.7265625" style="36" hidden="1"/>
    <col min="8457" max="8457" width="13" style="36" hidden="1"/>
    <col min="8458" max="8458" width="10.7265625" style="36" hidden="1"/>
    <col min="8459" max="8459" width="5.453125" style="36" hidden="1"/>
    <col min="8460" max="8699" width="9.1796875" style="36" hidden="1"/>
    <col min="8700" max="8700" width="1.54296875" style="36" hidden="1"/>
    <col min="8701" max="8703" width="9.1796875" style="36" hidden="1"/>
    <col min="8704" max="8704" width="54.54296875" style="36" hidden="1"/>
    <col min="8705" max="8705" width="13" style="36" hidden="1"/>
    <col min="8706" max="8706" width="10.7265625" style="36" hidden="1"/>
    <col min="8707" max="8707" width="13" style="36" hidden="1"/>
    <col min="8708" max="8708" width="10.7265625" style="36" hidden="1"/>
    <col min="8709" max="8709" width="13" style="36" hidden="1"/>
    <col min="8710" max="8710" width="10.7265625" style="36" hidden="1"/>
    <col min="8711" max="8711" width="13" style="36" hidden="1"/>
    <col min="8712" max="8712" width="10.7265625" style="36" hidden="1"/>
    <col min="8713" max="8713" width="13" style="36" hidden="1"/>
    <col min="8714" max="8714" width="10.7265625" style="36" hidden="1"/>
    <col min="8715" max="8715" width="5.453125" style="36" hidden="1"/>
    <col min="8716" max="8955" width="9.1796875" style="36" hidden="1"/>
    <col min="8956" max="8956" width="1.54296875" style="36" hidden="1"/>
    <col min="8957" max="8959" width="9.1796875" style="36" hidden="1"/>
    <col min="8960" max="8960" width="54.54296875" style="36" hidden="1"/>
    <col min="8961" max="8961" width="13" style="36" hidden="1"/>
    <col min="8962" max="8962" width="10.7265625" style="36" hidden="1"/>
    <col min="8963" max="8963" width="13" style="36" hidden="1"/>
    <col min="8964" max="8964" width="10.7265625" style="36" hidden="1"/>
    <col min="8965" max="8965" width="13" style="36" hidden="1"/>
    <col min="8966" max="8966" width="10.7265625" style="36" hidden="1"/>
    <col min="8967" max="8967" width="13" style="36" hidden="1"/>
    <col min="8968" max="8968" width="10.7265625" style="36" hidden="1"/>
    <col min="8969" max="8969" width="13" style="36" hidden="1"/>
    <col min="8970" max="8970" width="10.7265625" style="36" hidden="1"/>
    <col min="8971" max="8971" width="5.453125" style="36" hidden="1"/>
    <col min="8972" max="9211" width="9.1796875" style="36" hidden="1"/>
    <col min="9212" max="9212" width="1.54296875" style="36" hidden="1"/>
    <col min="9213" max="9215" width="9.1796875" style="36" hidden="1"/>
    <col min="9216" max="9216" width="54.54296875" style="36" hidden="1"/>
    <col min="9217" max="9217" width="13" style="36" hidden="1"/>
    <col min="9218" max="9218" width="10.7265625" style="36" hidden="1"/>
    <col min="9219" max="9219" width="13" style="36" hidden="1"/>
    <col min="9220" max="9220" width="10.7265625" style="36" hidden="1"/>
    <col min="9221" max="9221" width="13" style="36" hidden="1"/>
    <col min="9222" max="9222" width="10.7265625" style="36" hidden="1"/>
    <col min="9223" max="9223" width="13" style="36" hidden="1"/>
    <col min="9224" max="9224" width="10.7265625" style="36" hidden="1"/>
    <col min="9225" max="9225" width="13" style="36" hidden="1"/>
    <col min="9226" max="9226" width="10.7265625" style="36" hidden="1"/>
    <col min="9227" max="9227" width="5.453125" style="36" hidden="1"/>
    <col min="9228" max="9467" width="9.1796875" style="36" hidden="1"/>
    <col min="9468" max="9468" width="1.54296875" style="36" hidden="1"/>
    <col min="9469" max="9471" width="9.1796875" style="36" hidden="1"/>
    <col min="9472" max="9472" width="54.54296875" style="36" hidden="1"/>
    <col min="9473" max="9473" width="13" style="36" hidden="1"/>
    <col min="9474" max="9474" width="10.7265625" style="36" hidden="1"/>
    <col min="9475" max="9475" width="13" style="36" hidden="1"/>
    <col min="9476" max="9476" width="10.7265625" style="36" hidden="1"/>
    <col min="9477" max="9477" width="13" style="36" hidden="1"/>
    <col min="9478" max="9478" width="10.7265625" style="36" hidden="1"/>
    <col min="9479" max="9479" width="13" style="36" hidden="1"/>
    <col min="9480" max="9480" width="10.7265625" style="36" hidden="1"/>
    <col min="9481" max="9481" width="13" style="36" hidden="1"/>
    <col min="9482" max="9482" width="10.7265625" style="36" hidden="1"/>
    <col min="9483" max="9483" width="5.453125" style="36" hidden="1"/>
    <col min="9484" max="9723" width="9.1796875" style="36" hidden="1"/>
    <col min="9724" max="9724" width="1.54296875" style="36" hidden="1"/>
    <col min="9725" max="9727" width="9.1796875" style="36" hidden="1"/>
    <col min="9728" max="9728" width="54.54296875" style="36" hidden="1"/>
    <col min="9729" max="9729" width="13" style="36" hidden="1"/>
    <col min="9730" max="9730" width="10.7265625" style="36" hidden="1"/>
    <col min="9731" max="9731" width="13" style="36" hidden="1"/>
    <col min="9732" max="9732" width="10.7265625" style="36" hidden="1"/>
    <col min="9733" max="9733" width="13" style="36" hidden="1"/>
    <col min="9734" max="9734" width="10.7265625" style="36" hidden="1"/>
    <col min="9735" max="9735" width="13" style="36" hidden="1"/>
    <col min="9736" max="9736" width="10.7265625" style="36" hidden="1"/>
    <col min="9737" max="9737" width="13" style="36" hidden="1"/>
    <col min="9738" max="9738" width="10.7265625" style="36" hidden="1"/>
    <col min="9739" max="9739" width="5.453125" style="36" hidden="1"/>
    <col min="9740" max="9979" width="9.1796875" style="36" hidden="1"/>
    <col min="9980" max="9980" width="1.54296875" style="36" hidden="1"/>
    <col min="9981" max="9983" width="9.1796875" style="36" hidden="1"/>
    <col min="9984" max="9984" width="54.54296875" style="36" hidden="1"/>
    <col min="9985" max="9985" width="13" style="36" hidden="1"/>
    <col min="9986" max="9986" width="10.7265625" style="36" hidden="1"/>
    <col min="9987" max="9987" width="13" style="36" hidden="1"/>
    <col min="9988" max="9988" width="10.7265625" style="36" hidden="1"/>
    <col min="9989" max="9989" width="13" style="36" hidden="1"/>
    <col min="9990" max="9990" width="10.7265625" style="36" hidden="1"/>
    <col min="9991" max="9991" width="13" style="36" hidden="1"/>
    <col min="9992" max="9992" width="10.7265625" style="36" hidden="1"/>
    <col min="9993" max="9993" width="13" style="36" hidden="1"/>
    <col min="9994" max="9994" width="10.7265625" style="36" hidden="1"/>
    <col min="9995" max="9995" width="5.453125" style="36" hidden="1"/>
    <col min="9996" max="10235" width="9.1796875" style="36" hidden="1"/>
    <col min="10236" max="10236" width="1.54296875" style="36" hidden="1"/>
    <col min="10237" max="10239" width="9.1796875" style="36" hidden="1"/>
    <col min="10240" max="10240" width="54.54296875" style="36" hidden="1"/>
    <col min="10241" max="10241" width="13" style="36" hidden="1"/>
    <col min="10242" max="10242" width="10.7265625" style="36" hidden="1"/>
    <col min="10243" max="10243" width="13" style="36" hidden="1"/>
    <col min="10244" max="10244" width="10.7265625" style="36" hidden="1"/>
    <col min="10245" max="10245" width="13" style="36" hidden="1"/>
    <col min="10246" max="10246" width="10.7265625" style="36" hidden="1"/>
    <col min="10247" max="10247" width="13" style="36" hidden="1"/>
    <col min="10248" max="10248" width="10.7265625" style="36" hidden="1"/>
    <col min="10249" max="10249" width="13" style="36" hidden="1"/>
    <col min="10250" max="10250" width="10.7265625" style="36" hidden="1"/>
    <col min="10251" max="10251" width="5.453125" style="36" hidden="1"/>
    <col min="10252" max="10491" width="9.1796875" style="36" hidden="1"/>
    <col min="10492" max="10492" width="1.54296875" style="36" hidden="1"/>
    <col min="10493" max="10495" width="9.1796875" style="36" hidden="1"/>
    <col min="10496" max="10496" width="54.54296875" style="36" hidden="1"/>
    <col min="10497" max="10497" width="13" style="36" hidden="1"/>
    <col min="10498" max="10498" width="10.7265625" style="36" hidden="1"/>
    <col min="10499" max="10499" width="13" style="36" hidden="1"/>
    <col min="10500" max="10500" width="10.7265625" style="36" hidden="1"/>
    <col min="10501" max="10501" width="13" style="36" hidden="1"/>
    <col min="10502" max="10502" width="10.7265625" style="36" hidden="1"/>
    <col min="10503" max="10503" width="13" style="36" hidden="1"/>
    <col min="10504" max="10504" width="10.7265625" style="36" hidden="1"/>
    <col min="10505" max="10505" width="13" style="36" hidden="1"/>
    <col min="10506" max="10506" width="10.7265625" style="36" hidden="1"/>
    <col min="10507" max="10507" width="5.453125" style="36" hidden="1"/>
    <col min="10508" max="10747" width="9.1796875" style="36" hidden="1"/>
    <col min="10748" max="10748" width="1.54296875" style="36" hidden="1"/>
    <col min="10749" max="10751" width="9.1796875" style="36" hidden="1"/>
    <col min="10752" max="10752" width="54.54296875" style="36" hidden="1"/>
    <col min="10753" max="10753" width="13" style="36" hidden="1"/>
    <col min="10754" max="10754" width="10.7265625" style="36" hidden="1"/>
    <col min="10755" max="10755" width="13" style="36" hidden="1"/>
    <col min="10756" max="10756" width="10.7265625" style="36" hidden="1"/>
    <col min="10757" max="10757" width="13" style="36" hidden="1"/>
    <col min="10758" max="10758" width="10.7265625" style="36" hidden="1"/>
    <col min="10759" max="10759" width="13" style="36" hidden="1"/>
    <col min="10760" max="10760" width="10.7265625" style="36" hidden="1"/>
    <col min="10761" max="10761" width="13" style="36" hidden="1"/>
    <col min="10762" max="10762" width="10.7265625" style="36" hidden="1"/>
    <col min="10763" max="10763" width="5.453125" style="36" hidden="1"/>
    <col min="10764" max="11003" width="9.1796875" style="36" hidden="1"/>
    <col min="11004" max="11004" width="1.54296875" style="36" hidden="1"/>
    <col min="11005" max="11007" width="9.1796875" style="36" hidden="1"/>
    <col min="11008" max="11008" width="54.54296875" style="36" hidden="1"/>
    <col min="11009" max="11009" width="13" style="36" hidden="1"/>
    <col min="11010" max="11010" width="10.7265625" style="36" hidden="1"/>
    <col min="11011" max="11011" width="13" style="36" hidden="1"/>
    <col min="11012" max="11012" width="10.7265625" style="36" hidden="1"/>
    <col min="11013" max="11013" width="13" style="36" hidden="1"/>
    <col min="11014" max="11014" width="10.7265625" style="36" hidden="1"/>
    <col min="11015" max="11015" width="13" style="36" hidden="1"/>
    <col min="11016" max="11016" width="10.7265625" style="36" hidden="1"/>
    <col min="11017" max="11017" width="13" style="36" hidden="1"/>
    <col min="11018" max="11018" width="10.7265625" style="36" hidden="1"/>
    <col min="11019" max="11019" width="5.453125" style="36" hidden="1"/>
    <col min="11020" max="11259" width="9.1796875" style="36" hidden="1"/>
    <col min="11260" max="11260" width="1.54296875" style="36" hidden="1"/>
    <col min="11261" max="11263" width="9.1796875" style="36" hidden="1"/>
    <col min="11264" max="11264" width="54.54296875" style="36" hidden="1"/>
    <col min="11265" max="11265" width="13" style="36" hidden="1"/>
    <col min="11266" max="11266" width="10.7265625" style="36" hidden="1"/>
    <col min="11267" max="11267" width="13" style="36" hidden="1"/>
    <col min="11268" max="11268" width="10.7265625" style="36" hidden="1"/>
    <col min="11269" max="11269" width="13" style="36" hidden="1"/>
    <col min="11270" max="11270" width="10.7265625" style="36" hidden="1"/>
    <col min="11271" max="11271" width="13" style="36" hidden="1"/>
    <col min="11272" max="11272" width="10.7265625" style="36" hidden="1"/>
    <col min="11273" max="11273" width="13" style="36" hidden="1"/>
    <col min="11274" max="11274" width="10.7265625" style="36" hidden="1"/>
    <col min="11275" max="11275" width="5.453125" style="36" hidden="1"/>
    <col min="11276" max="11515" width="9.1796875" style="36" hidden="1"/>
    <col min="11516" max="11516" width="1.54296875" style="36" hidden="1"/>
    <col min="11517" max="11519" width="9.1796875" style="36" hidden="1"/>
    <col min="11520" max="11520" width="54.54296875" style="36" hidden="1"/>
    <col min="11521" max="11521" width="13" style="36" hidden="1"/>
    <col min="11522" max="11522" width="10.7265625" style="36" hidden="1"/>
    <col min="11523" max="11523" width="13" style="36" hidden="1"/>
    <col min="11524" max="11524" width="10.7265625" style="36" hidden="1"/>
    <col min="11525" max="11525" width="13" style="36" hidden="1"/>
    <col min="11526" max="11526" width="10.7265625" style="36" hidden="1"/>
    <col min="11527" max="11527" width="13" style="36" hidden="1"/>
    <col min="11528" max="11528" width="10.7265625" style="36" hidden="1"/>
    <col min="11529" max="11529" width="13" style="36" hidden="1"/>
    <col min="11530" max="11530" width="10.7265625" style="36" hidden="1"/>
    <col min="11531" max="11531" width="5.453125" style="36" hidden="1"/>
    <col min="11532" max="11771" width="9.1796875" style="36" hidden="1"/>
    <col min="11772" max="11772" width="1.54296875" style="36" hidden="1"/>
    <col min="11773" max="11775" width="9.1796875" style="36" hidden="1"/>
    <col min="11776" max="11776" width="54.54296875" style="36" hidden="1"/>
    <col min="11777" max="11777" width="13" style="36" hidden="1"/>
    <col min="11778" max="11778" width="10.7265625" style="36" hidden="1"/>
    <col min="11779" max="11779" width="13" style="36" hidden="1"/>
    <col min="11780" max="11780" width="10.7265625" style="36" hidden="1"/>
    <col min="11781" max="11781" width="13" style="36" hidden="1"/>
    <col min="11782" max="11782" width="10.7265625" style="36" hidden="1"/>
    <col min="11783" max="11783" width="13" style="36" hidden="1"/>
    <col min="11784" max="11784" width="10.7265625" style="36" hidden="1"/>
    <col min="11785" max="11785" width="13" style="36" hidden="1"/>
    <col min="11786" max="11786" width="10.7265625" style="36" hidden="1"/>
    <col min="11787" max="11787" width="5.453125" style="36" hidden="1"/>
    <col min="11788" max="12027" width="9.1796875" style="36" hidden="1"/>
    <col min="12028" max="12028" width="1.54296875" style="36" hidden="1"/>
    <col min="12029" max="12031" width="9.1796875" style="36" hidden="1"/>
    <col min="12032" max="12032" width="54.54296875" style="36" hidden="1"/>
    <col min="12033" max="12033" width="13" style="36" hidden="1"/>
    <col min="12034" max="12034" width="10.7265625" style="36" hidden="1"/>
    <col min="12035" max="12035" width="13" style="36" hidden="1"/>
    <col min="12036" max="12036" width="10.7265625" style="36" hidden="1"/>
    <col min="12037" max="12037" width="13" style="36" hidden="1"/>
    <col min="12038" max="12038" width="10.7265625" style="36" hidden="1"/>
    <col min="12039" max="12039" width="13" style="36" hidden="1"/>
    <col min="12040" max="12040" width="10.7265625" style="36" hidden="1"/>
    <col min="12041" max="12041" width="13" style="36" hidden="1"/>
    <col min="12042" max="12042" width="10.7265625" style="36" hidden="1"/>
    <col min="12043" max="12043" width="5.453125" style="36" hidden="1"/>
    <col min="12044" max="12283" width="9.1796875" style="36" hidden="1"/>
    <col min="12284" max="12284" width="1.54296875" style="36" hidden="1"/>
    <col min="12285" max="12287" width="9.1796875" style="36" hidden="1"/>
    <col min="12288" max="12288" width="54.54296875" style="36" hidden="1"/>
    <col min="12289" max="12289" width="13" style="36" hidden="1"/>
    <col min="12290" max="12290" width="10.7265625" style="36" hidden="1"/>
    <col min="12291" max="12291" width="13" style="36" hidden="1"/>
    <col min="12292" max="12292" width="10.7265625" style="36" hidden="1"/>
    <col min="12293" max="12293" width="13" style="36" hidden="1"/>
    <col min="12294" max="12294" width="10.7265625" style="36" hidden="1"/>
    <col min="12295" max="12295" width="13" style="36" hidden="1"/>
    <col min="12296" max="12296" width="10.7265625" style="36" hidden="1"/>
    <col min="12297" max="12297" width="13" style="36" hidden="1"/>
    <col min="12298" max="12298" width="10.7265625" style="36" hidden="1"/>
    <col min="12299" max="12299" width="5.453125" style="36" hidden="1"/>
    <col min="12300" max="12539" width="9.1796875" style="36" hidden="1"/>
    <col min="12540" max="12540" width="1.54296875" style="36" hidden="1"/>
    <col min="12541" max="12543" width="9.1796875" style="36" hidden="1"/>
    <col min="12544" max="12544" width="54.54296875" style="36" hidden="1"/>
    <col min="12545" max="12545" width="13" style="36" hidden="1"/>
    <col min="12546" max="12546" width="10.7265625" style="36" hidden="1"/>
    <col min="12547" max="12547" width="13" style="36" hidden="1"/>
    <col min="12548" max="12548" width="10.7265625" style="36" hidden="1"/>
    <col min="12549" max="12549" width="13" style="36" hidden="1"/>
    <col min="12550" max="12550" width="10.7265625" style="36" hidden="1"/>
    <col min="12551" max="12551" width="13" style="36" hidden="1"/>
    <col min="12552" max="12552" width="10.7265625" style="36" hidden="1"/>
    <col min="12553" max="12553" width="13" style="36" hidden="1"/>
    <col min="12554" max="12554" width="10.7265625" style="36" hidden="1"/>
    <col min="12555" max="12555" width="5.453125" style="36" hidden="1"/>
    <col min="12556" max="12795" width="9.1796875" style="36" hidden="1"/>
    <col min="12796" max="12796" width="1.54296875" style="36" hidden="1"/>
    <col min="12797" max="12799" width="9.1796875" style="36" hidden="1"/>
    <col min="12800" max="12800" width="54.54296875" style="36" hidden="1"/>
    <col min="12801" max="12801" width="13" style="36" hidden="1"/>
    <col min="12802" max="12802" width="10.7265625" style="36" hidden="1"/>
    <col min="12803" max="12803" width="13" style="36" hidden="1"/>
    <col min="12804" max="12804" width="10.7265625" style="36" hidden="1"/>
    <col min="12805" max="12805" width="13" style="36" hidden="1"/>
    <col min="12806" max="12806" width="10.7265625" style="36" hidden="1"/>
    <col min="12807" max="12807" width="13" style="36" hidden="1"/>
    <col min="12808" max="12808" width="10.7265625" style="36" hidden="1"/>
    <col min="12809" max="12809" width="13" style="36" hidden="1"/>
    <col min="12810" max="12810" width="10.7265625" style="36" hidden="1"/>
    <col min="12811" max="12811" width="5.453125" style="36" hidden="1"/>
    <col min="12812" max="13051" width="9.1796875" style="36" hidden="1"/>
    <col min="13052" max="13052" width="1.54296875" style="36" hidden="1"/>
    <col min="13053" max="13055" width="9.1796875" style="36" hidden="1"/>
    <col min="13056" max="13056" width="54.54296875" style="36" hidden="1"/>
    <col min="13057" max="13057" width="13" style="36" hidden="1"/>
    <col min="13058" max="13058" width="10.7265625" style="36" hidden="1"/>
    <col min="13059" max="13059" width="13" style="36" hidden="1"/>
    <col min="13060" max="13060" width="10.7265625" style="36" hidden="1"/>
    <col min="13061" max="13061" width="13" style="36" hidden="1"/>
    <col min="13062" max="13062" width="10.7265625" style="36" hidden="1"/>
    <col min="13063" max="13063" width="13" style="36" hidden="1"/>
    <col min="13064" max="13064" width="10.7265625" style="36" hidden="1"/>
    <col min="13065" max="13065" width="13" style="36" hidden="1"/>
    <col min="13066" max="13066" width="10.7265625" style="36" hidden="1"/>
    <col min="13067" max="13067" width="5.453125" style="36" hidden="1"/>
    <col min="13068" max="13307" width="9.1796875" style="36" hidden="1"/>
    <col min="13308" max="13308" width="1.54296875" style="36" hidden="1"/>
    <col min="13309" max="13311" width="9.1796875" style="36" hidden="1"/>
    <col min="13312" max="13312" width="54.54296875" style="36" hidden="1"/>
    <col min="13313" max="13313" width="13" style="36" hidden="1"/>
    <col min="13314" max="13314" width="10.7265625" style="36" hidden="1"/>
    <col min="13315" max="13315" width="13" style="36" hidden="1"/>
    <col min="13316" max="13316" width="10.7265625" style="36" hidden="1"/>
    <col min="13317" max="13317" width="13" style="36" hidden="1"/>
    <col min="13318" max="13318" width="10.7265625" style="36" hidden="1"/>
    <col min="13319" max="13319" width="13" style="36" hidden="1"/>
    <col min="13320" max="13320" width="10.7265625" style="36" hidden="1"/>
    <col min="13321" max="13321" width="13" style="36" hidden="1"/>
    <col min="13322" max="13322" width="10.7265625" style="36" hidden="1"/>
    <col min="13323" max="13323" width="5.453125" style="36" hidden="1"/>
    <col min="13324" max="13563" width="9.1796875" style="36" hidden="1"/>
    <col min="13564" max="13564" width="1.54296875" style="36" hidden="1"/>
    <col min="13565" max="13567" width="9.1796875" style="36" hidden="1"/>
    <col min="13568" max="13568" width="54.54296875" style="36" hidden="1"/>
    <col min="13569" max="13569" width="13" style="36" hidden="1"/>
    <col min="13570" max="13570" width="10.7265625" style="36" hidden="1"/>
    <col min="13571" max="13571" width="13" style="36" hidden="1"/>
    <col min="13572" max="13572" width="10.7265625" style="36" hidden="1"/>
    <col min="13573" max="13573" width="13" style="36" hidden="1"/>
    <col min="13574" max="13574" width="10.7265625" style="36" hidden="1"/>
    <col min="13575" max="13575" width="13" style="36" hidden="1"/>
    <col min="13576" max="13576" width="10.7265625" style="36" hidden="1"/>
    <col min="13577" max="13577" width="13" style="36" hidden="1"/>
    <col min="13578" max="13578" width="10.7265625" style="36" hidden="1"/>
    <col min="13579" max="13579" width="5.453125" style="36" hidden="1"/>
    <col min="13580" max="13819" width="9.1796875" style="36" hidden="1"/>
    <col min="13820" max="13820" width="1.54296875" style="36" hidden="1"/>
    <col min="13821" max="13823" width="9.1796875" style="36" hidden="1"/>
    <col min="13824" max="13824" width="54.54296875" style="36" hidden="1"/>
    <col min="13825" max="13825" width="13" style="36" hidden="1"/>
    <col min="13826" max="13826" width="10.7265625" style="36" hidden="1"/>
    <col min="13827" max="13827" width="13" style="36" hidden="1"/>
    <col min="13828" max="13828" width="10.7265625" style="36" hidden="1"/>
    <col min="13829" max="13829" width="13" style="36" hidden="1"/>
    <col min="13830" max="13830" width="10.7265625" style="36" hidden="1"/>
    <col min="13831" max="13831" width="13" style="36" hidden="1"/>
    <col min="13832" max="13832" width="10.7265625" style="36" hidden="1"/>
    <col min="13833" max="13833" width="13" style="36" hidden="1"/>
    <col min="13834" max="13834" width="10.7265625" style="36" hidden="1"/>
    <col min="13835" max="13835" width="5.453125" style="36" hidden="1"/>
    <col min="13836" max="14075" width="9.1796875" style="36" hidden="1"/>
    <col min="14076" max="14076" width="1.54296875" style="36" hidden="1"/>
    <col min="14077" max="14079" width="9.1796875" style="36" hidden="1"/>
    <col min="14080" max="14080" width="54.54296875" style="36" hidden="1"/>
    <col min="14081" max="14081" width="13" style="36" hidden="1"/>
    <col min="14082" max="14082" width="10.7265625" style="36" hidden="1"/>
    <col min="14083" max="14083" width="13" style="36" hidden="1"/>
    <col min="14084" max="14084" width="10.7265625" style="36" hidden="1"/>
    <col min="14085" max="14085" width="13" style="36" hidden="1"/>
    <col min="14086" max="14086" width="10.7265625" style="36" hidden="1"/>
    <col min="14087" max="14087" width="13" style="36" hidden="1"/>
    <col min="14088" max="14088" width="10.7265625" style="36" hidden="1"/>
    <col min="14089" max="14089" width="13" style="36" hidden="1"/>
    <col min="14090" max="14090" width="10.7265625" style="36" hidden="1"/>
    <col min="14091" max="14091" width="5.453125" style="36" hidden="1"/>
    <col min="14092" max="14331" width="9.1796875" style="36" hidden="1"/>
    <col min="14332" max="14332" width="1.54296875" style="36" hidden="1"/>
    <col min="14333" max="14335" width="9.1796875" style="36" hidden="1"/>
    <col min="14336" max="14336" width="54.54296875" style="36" hidden="1"/>
    <col min="14337" max="14337" width="13" style="36" hidden="1"/>
    <col min="14338" max="14338" width="10.7265625" style="36" hidden="1"/>
    <col min="14339" max="14339" width="13" style="36" hidden="1"/>
    <col min="14340" max="14340" width="10.7265625" style="36" hidden="1"/>
    <col min="14341" max="14341" width="13" style="36" hidden="1"/>
    <col min="14342" max="14342" width="10.7265625" style="36" hidden="1"/>
    <col min="14343" max="14343" width="13" style="36" hidden="1"/>
    <col min="14344" max="14344" width="10.7265625" style="36" hidden="1"/>
    <col min="14345" max="14345" width="13" style="36" hidden="1"/>
    <col min="14346" max="14346" width="10.7265625" style="36" hidden="1"/>
    <col min="14347" max="14347" width="5.453125" style="36" hidden="1"/>
    <col min="14348" max="14587" width="9.1796875" style="36" hidden="1"/>
    <col min="14588" max="14588" width="1.54296875" style="36" hidden="1"/>
    <col min="14589" max="14591" width="9.1796875" style="36" hidden="1"/>
    <col min="14592" max="14592" width="54.54296875" style="36" hidden="1"/>
    <col min="14593" max="14593" width="13" style="36" hidden="1"/>
    <col min="14594" max="14594" width="10.7265625" style="36" hidden="1"/>
    <col min="14595" max="14595" width="13" style="36" hidden="1"/>
    <col min="14596" max="14596" width="10.7265625" style="36" hidden="1"/>
    <col min="14597" max="14597" width="13" style="36" hidden="1"/>
    <col min="14598" max="14598" width="10.7265625" style="36" hidden="1"/>
    <col min="14599" max="14599" width="13" style="36" hidden="1"/>
    <col min="14600" max="14600" width="10.7265625" style="36" hidden="1"/>
    <col min="14601" max="14601" width="13" style="36" hidden="1"/>
    <col min="14602" max="14602" width="10.7265625" style="36" hidden="1"/>
    <col min="14603" max="14603" width="5.453125" style="36" hidden="1"/>
    <col min="14604" max="14843" width="9.1796875" style="36" hidden="1"/>
    <col min="14844" max="14844" width="1.54296875" style="36" hidden="1"/>
    <col min="14845" max="14847" width="9.1796875" style="36" hidden="1"/>
    <col min="14848" max="14848" width="54.54296875" style="36" hidden="1"/>
    <col min="14849" max="14849" width="13" style="36" hidden="1"/>
    <col min="14850" max="14850" width="10.7265625" style="36" hidden="1"/>
    <col min="14851" max="14851" width="13" style="36" hidden="1"/>
    <col min="14852" max="14852" width="10.7265625" style="36" hidden="1"/>
    <col min="14853" max="14853" width="13" style="36" hidden="1"/>
    <col min="14854" max="14854" width="10.7265625" style="36" hidden="1"/>
    <col min="14855" max="14855" width="13" style="36" hidden="1"/>
    <col min="14856" max="14856" width="10.7265625" style="36" hidden="1"/>
    <col min="14857" max="14857" width="13" style="36" hidden="1"/>
    <col min="14858" max="14858" width="10.7265625" style="36" hidden="1"/>
    <col min="14859" max="14859" width="5.453125" style="36" hidden="1"/>
    <col min="14860" max="15099" width="9.1796875" style="36" hidden="1"/>
    <col min="15100" max="15100" width="1.54296875" style="36" hidden="1"/>
    <col min="15101" max="15103" width="9.1796875" style="36" hidden="1"/>
    <col min="15104" max="15104" width="54.54296875" style="36" hidden="1"/>
    <col min="15105" max="15105" width="13" style="36" hidden="1"/>
    <col min="15106" max="15106" width="10.7265625" style="36" hidden="1"/>
    <col min="15107" max="15107" width="13" style="36" hidden="1"/>
    <col min="15108" max="15108" width="10.7265625" style="36" hidden="1"/>
    <col min="15109" max="15109" width="13" style="36" hidden="1"/>
    <col min="15110" max="15110" width="10.7265625" style="36" hidden="1"/>
    <col min="15111" max="15111" width="13" style="36" hidden="1"/>
    <col min="15112" max="15112" width="10.7265625" style="36" hidden="1"/>
    <col min="15113" max="15113" width="13" style="36" hidden="1"/>
    <col min="15114" max="15114" width="10.7265625" style="36" hidden="1"/>
    <col min="15115" max="15115" width="5.453125" style="36" hidden="1"/>
    <col min="15116" max="15355" width="9.1796875" style="36" hidden="1"/>
    <col min="15356" max="15356" width="1.54296875" style="36" hidden="1"/>
    <col min="15357" max="15359" width="9.1796875" style="36" hidden="1"/>
    <col min="15360" max="15360" width="54.54296875" style="36" hidden="1"/>
    <col min="15361" max="15361" width="13" style="36" hidden="1"/>
    <col min="15362" max="15362" width="10.7265625" style="36" hidden="1"/>
    <col min="15363" max="15363" width="13" style="36" hidden="1"/>
    <col min="15364" max="15364" width="10.7265625" style="36" hidden="1"/>
    <col min="15365" max="15365" width="13" style="36" hidden="1"/>
    <col min="15366" max="15366" width="10.7265625" style="36" hidden="1"/>
    <col min="15367" max="15367" width="13" style="36" hidden="1"/>
    <col min="15368" max="15368" width="10.7265625" style="36" hidden="1"/>
    <col min="15369" max="15369" width="13" style="36" hidden="1"/>
    <col min="15370" max="15370" width="10.7265625" style="36" hidden="1"/>
    <col min="15371" max="15371" width="5.453125" style="36" hidden="1"/>
    <col min="15372" max="15611" width="9.1796875" style="36" hidden="1"/>
    <col min="15612" max="15612" width="1.54296875" style="36" hidden="1"/>
    <col min="15613" max="15615" width="9.1796875" style="36" hidden="1"/>
    <col min="15616" max="15616" width="54.54296875" style="36" hidden="1"/>
    <col min="15617" max="15617" width="13" style="36" hidden="1"/>
    <col min="15618" max="15618" width="10.7265625" style="36" hidden="1"/>
    <col min="15619" max="15619" width="13" style="36" hidden="1"/>
    <col min="15620" max="15620" width="10.7265625" style="36" hidden="1"/>
    <col min="15621" max="15621" width="13" style="36" hidden="1"/>
    <col min="15622" max="15622" width="10.7265625" style="36" hidden="1"/>
    <col min="15623" max="15623" width="13" style="36" hidden="1"/>
    <col min="15624" max="15624" width="10.7265625" style="36" hidden="1"/>
    <col min="15625" max="15625" width="13" style="36" hidden="1"/>
    <col min="15626" max="15626" width="10.7265625" style="36" hidden="1"/>
    <col min="15627" max="15627" width="5.453125" style="36" hidden="1"/>
    <col min="15628" max="15867" width="9.1796875" style="36" hidden="1"/>
    <col min="15868" max="15868" width="1.54296875" style="36" hidden="1"/>
    <col min="15869" max="15871" width="9.1796875" style="36" hidden="1"/>
    <col min="15872" max="15872" width="54.54296875" style="36" hidden="1"/>
    <col min="15873" max="15873" width="13" style="36" hidden="1"/>
    <col min="15874" max="15874" width="10.7265625" style="36" hidden="1"/>
    <col min="15875" max="15875" width="13" style="36" hidden="1"/>
    <col min="15876" max="15876" width="10.7265625" style="36" hidden="1"/>
    <col min="15877" max="15877" width="13" style="36" hidden="1"/>
    <col min="15878" max="15878" width="10.7265625" style="36" hidden="1"/>
    <col min="15879" max="15879" width="13" style="36" hidden="1"/>
    <col min="15880" max="15880" width="10.7265625" style="36" hidden="1"/>
    <col min="15881" max="15881" width="13" style="36" hidden="1"/>
    <col min="15882" max="15882" width="10.7265625" style="36" hidden="1"/>
    <col min="15883" max="15883" width="5.453125" style="36" hidden="1"/>
    <col min="15884" max="16123" width="9.1796875" style="36" hidden="1"/>
    <col min="16124" max="16124" width="1.54296875" style="36" hidden="1"/>
    <col min="16125" max="16127" width="9.1796875" style="36" hidden="1"/>
    <col min="16128" max="16128" width="54.54296875" style="36" hidden="1"/>
    <col min="16129" max="16129" width="13" style="36" hidden="1"/>
    <col min="16130" max="16130" width="10.7265625" style="36" hidden="1"/>
    <col min="16131" max="16131" width="13" style="36" hidden="1"/>
    <col min="16132" max="16132" width="10.7265625" style="36" hidden="1"/>
    <col min="16133" max="16133" width="13" style="36" hidden="1"/>
    <col min="16134" max="16134" width="10.7265625" style="36" hidden="1"/>
    <col min="16135" max="16135" width="13" style="36" hidden="1"/>
    <col min="16136" max="16136" width="10.7265625" style="36" hidden="1"/>
    <col min="16137" max="16137" width="13" style="36" hidden="1"/>
    <col min="16138" max="16138" width="10.7265625" style="36" hidden="1"/>
    <col min="16139" max="16139" width="5.453125" style="36" hidden="1"/>
    <col min="16140" max="16384" width="9.1796875" style="36" hidden="1"/>
  </cols>
  <sheetData>
    <row r="1" spans="1:28" s="26" customFormat="1" ht="64.5" customHeight="1" x14ac:dyDescent="0.25"/>
    <row r="2" spans="1:28" s="26" customFormat="1" ht="60.75" customHeight="1" thickBot="1" x14ac:dyDescent="0.3"/>
    <row r="3" spans="1:28" s="26" customFormat="1" ht="15" hidden="1" x14ac:dyDescent="0.3">
      <c r="E3" s="53"/>
      <c r="I3" s="730"/>
      <c r="J3" s="730"/>
    </row>
    <row r="4" spans="1:28" s="26" customFormat="1" ht="12.5" hidden="1" x14ac:dyDescent="0.25"/>
    <row r="5" spans="1:28" s="26" customFormat="1" ht="15" hidden="1" x14ac:dyDescent="0.3">
      <c r="E5" s="53"/>
      <c r="H5" s="69">
        <v>1</v>
      </c>
    </row>
    <row r="6" spans="1:28" s="26" customFormat="1" ht="13" hidden="1" thickBot="1" x14ac:dyDescent="0.3"/>
    <row r="7" spans="1:28" s="52" customFormat="1" ht="21" customHeight="1" x14ac:dyDescent="0.25">
      <c r="A7" s="26"/>
      <c r="E7" s="728" t="str">
        <f>+Translations!A169</f>
        <v>Source of revenue in €</v>
      </c>
      <c r="F7" s="728">
        <f>+Home!K12</f>
        <v>2017</v>
      </c>
      <c r="G7" s="728">
        <f>+F7+1</f>
        <v>2018</v>
      </c>
      <c r="H7" s="728">
        <f t="shared" ref="H7:Y7" si="0">+G7+1</f>
        <v>2019</v>
      </c>
      <c r="I7" s="728">
        <f t="shared" si="0"/>
        <v>2020</v>
      </c>
      <c r="J7" s="728">
        <f t="shared" si="0"/>
        <v>2021</v>
      </c>
      <c r="K7" s="728">
        <f t="shared" si="0"/>
        <v>2022</v>
      </c>
      <c r="L7" s="728">
        <f t="shared" si="0"/>
        <v>2023</v>
      </c>
      <c r="M7" s="728">
        <f t="shared" si="0"/>
        <v>2024</v>
      </c>
      <c r="N7" s="728">
        <f t="shared" si="0"/>
        <v>2025</v>
      </c>
      <c r="O7" s="728">
        <f t="shared" si="0"/>
        <v>2026</v>
      </c>
      <c r="P7" s="728">
        <f t="shared" si="0"/>
        <v>2027</v>
      </c>
      <c r="Q7" s="728">
        <f t="shared" si="0"/>
        <v>2028</v>
      </c>
      <c r="R7" s="728">
        <f t="shared" si="0"/>
        <v>2029</v>
      </c>
      <c r="S7" s="728">
        <f t="shared" si="0"/>
        <v>2030</v>
      </c>
      <c r="T7" s="728">
        <f t="shared" si="0"/>
        <v>2031</v>
      </c>
      <c r="U7" s="728">
        <f t="shared" si="0"/>
        <v>2032</v>
      </c>
      <c r="V7" s="728">
        <f t="shared" si="0"/>
        <v>2033</v>
      </c>
      <c r="W7" s="728">
        <f t="shared" si="0"/>
        <v>2034</v>
      </c>
      <c r="X7" s="728">
        <f t="shared" si="0"/>
        <v>2035</v>
      </c>
      <c r="Y7" s="728">
        <f t="shared" si="0"/>
        <v>2036</v>
      </c>
      <c r="Z7" s="26"/>
      <c r="AA7" s="4"/>
      <c r="AB7" s="4"/>
    </row>
    <row r="8" spans="1:28" s="52" customFormat="1" ht="21" customHeight="1" thickBot="1" x14ac:dyDescent="0.3">
      <c r="A8" s="26"/>
      <c r="E8" s="729"/>
      <c r="F8" s="729"/>
      <c r="G8" s="729"/>
      <c r="H8" s="729"/>
      <c r="I8" s="729"/>
      <c r="J8" s="729"/>
      <c r="K8" s="729"/>
      <c r="L8" s="729"/>
      <c r="M8" s="729"/>
      <c r="N8" s="729"/>
      <c r="O8" s="729"/>
      <c r="P8" s="729"/>
      <c r="Q8" s="729"/>
      <c r="R8" s="729"/>
      <c r="S8" s="729"/>
      <c r="T8" s="729"/>
      <c r="U8" s="729"/>
      <c r="V8" s="729"/>
      <c r="W8" s="729"/>
      <c r="X8" s="729"/>
      <c r="Y8" s="729"/>
      <c r="Z8" s="26"/>
      <c r="AA8" s="4"/>
      <c r="AB8" s="4"/>
    </row>
    <row r="9" spans="1:28" s="52" customFormat="1" ht="27" customHeight="1" x14ac:dyDescent="0.25">
      <c r="A9" s="26"/>
      <c r="E9" s="99" t="str">
        <f>+Translations!A170</f>
        <v>1. ELECTRICITY REVENUES</v>
      </c>
      <c r="F9" s="148">
        <f>+Revenues!D12</f>
        <v>0</v>
      </c>
      <c r="G9" s="148">
        <f>+Revenues!E12</f>
        <v>0</v>
      </c>
      <c r="H9" s="148">
        <f>+Revenues!F12</f>
        <v>0</v>
      </c>
      <c r="I9" s="148">
        <f>+Revenues!G12</f>
        <v>0</v>
      </c>
      <c r="J9" s="148">
        <f>+Revenues!H12</f>
        <v>0</v>
      </c>
      <c r="K9" s="148">
        <f>+Revenues!I12</f>
        <v>0</v>
      </c>
      <c r="L9" s="148">
        <f>+Revenues!J12</f>
        <v>0</v>
      </c>
      <c r="M9" s="148">
        <f>+Revenues!K12</f>
        <v>0</v>
      </c>
      <c r="N9" s="148">
        <f>+Revenues!L12</f>
        <v>0</v>
      </c>
      <c r="O9" s="148">
        <f>+Revenues!M12</f>
        <v>0</v>
      </c>
      <c r="P9" s="148">
        <f>+Revenues!N12</f>
        <v>0</v>
      </c>
      <c r="Q9" s="148">
        <f>+Revenues!O12</f>
        <v>0</v>
      </c>
      <c r="R9" s="148">
        <f>+Revenues!P12</f>
        <v>0</v>
      </c>
      <c r="S9" s="148">
        <f>+Revenues!Q12</f>
        <v>0</v>
      </c>
      <c r="T9" s="148">
        <f>+Revenues!R12</f>
        <v>0</v>
      </c>
      <c r="U9" s="148">
        <f>+Revenues!S12</f>
        <v>0</v>
      </c>
      <c r="V9" s="148">
        <f>+Revenues!T12</f>
        <v>0</v>
      </c>
      <c r="W9" s="148">
        <f>+Revenues!U12</f>
        <v>0</v>
      </c>
      <c r="X9" s="148">
        <f>+Revenues!V12</f>
        <v>0</v>
      </c>
      <c r="Y9" s="148">
        <f>+Revenues!W12</f>
        <v>0</v>
      </c>
      <c r="Z9" s="26"/>
      <c r="AA9" s="4"/>
      <c r="AB9" s="4"/>
    </row>
    <row r="10" spans="1:28" s="52" customFormat="1" ht="27" customHeight="1" x14ac:dyDescent="0.25">
      <c r="A10" s="26"/>
      <c r="E10" s="99" t="str">
        <f>+Translations!A171</f>
        <v>2. HEAT REVENUES</v>
      </c>
      <c r="F10" s="148">
        <f>+Revenues!D41*$H$5</f>
        <v>0</v>
      </c>
      <c r="G10" s="148">
        <f>+Revenues!E41*$H$5</f>
        <v>0</v>
      </c>
      <c r="H10" s="148">
        <f>+Revenues!F41*$H$5</f>
        <v>0</v>
      </c>
      <c r="I10" s="148">
        <f>+Revenues!G41*$H$5</f>
        <v>0</v>
      </c>
      <c r="J10" s="148">
        <f>+Revenues!H41*$H$5</f>
        <v>0</v>
      </c>
      <c r="K10" s="148">
        <f>+Revenues!I41*$H$5</f>
        <v>0</v>
      </c>
      <c r="L10" s="148">
        <f>+Revenues!J41*$H$5</f>
        <v>0</v>
      </c>
      <c r="M10" s="148">
        <f>+Revenues!K41*$H$5</f>
        <v>0</v>
      </c>
      <c r="N10" s="148">
        <f>+Revenues!L41*$H$5</f>
        <v>0</v>
      </c>
      <c r="O10" s="148">
        <f>+Revenues!M41*$H$5</f>
        <v>0</v>
      </c>
      <c r="P10" s="148">
        <f>+Revenues!N41*$H$5</f>
        <v>0</v>
      </c>
      <c r="Q10" s="148">
        <f>+Revenues!O41*$H$5</f>
        <v>0</v>
      </c>
      <c r="R10" s="148">
        <f>+Revenues!P41*$H$5</f>
        <v>0</v>
      </c>
      <c r="S10" s="148">
        <f>+Revenues!Q41*$H$5</f>
        <v>0</v>
      </c>
      <c r="T10" s="148">
        <f>+Revenues!R41*$H$5</f>
        <v>0</v>
      </c>
      <c r="U10" s="148">
        <f>+Revenues!S41*$H$5</f>
        <v>0</v>
      </c>
      <c r="V10" s="148">
        <f>+Revenues!T41*$H$5</f>
        <v>0</v>
      </c>
      <c r="W10" s="148">
        <f>+Revenues!U41*$H$5</f>
        <v>0</v>
      </c>
      <c r="X10" s="148">
        <f>+Revenues!V41*$H$5</f>
        <v>0</v>
      </c>
      <c r="Y10" s="148">
        <f>+Revenues!W41*$H$5</f>
        <v>0</v>
      </c>
      <c r="Z10" s="26"/>
      <c r="AA10" s="4"/>
      <c r="AB10" s="4"/>
    </row>
    <row r="11" spans="1:28" s="52" customFormat="1" ht="27" customHeight="1" x14ac:dyDescent="0.25">
      <c r="A11" s="26"/>
      <c r="E11" s="99" t="str">
        <f>+Translations!A172</f>
        <v>3. OPERATING SUBSIDIES</v>
      </c>
      <c r="F11" s="148">
        <f>+Revenues!D45</f>
        <v>0</v>
      </c>
      <c r="G11" s="148">
        <f>+Revenues!E45</f>
        <v>0</v>
      </c>
      <c r="H11" s="148">
        <f>+Revenues!F45</f>
        <v>0</v>
      </c>
      <c r="I11" s="148">
        <f>+Revenues!G45</f>
        <v>0</v>
      </c>
      <c r="J11" s="148">
        <f>+Revenues!H45</f>
        <v>0</v>
      </c>
      <c r="K11" s="148">
        <f>+Revenues!I45</f>
        <v>0</v>
      </c>
      <c r="L11" s="148">
        <f>+Revenues!J45</f>
        <v>0</v>
      </c>
      <c r="M11" s="148">
        <f>+Revenues!K45</f>
        <v>0</v>
      </c>
      <c r="N11" s="148">
        <f>+Revenues!L45</f>
        <v>0</v>
      </c>
      <c r="O11" s="148">
        <f>+Revenues!M45</f>
        <v>0</v>
      </c>
      <c r="P11" s="148">
        <f>+Revenues!N45</f>
        <v>5000</v>
      </c>
      <c r="Q11" s="148">
        <f>+Revenues!O45</f>
        <v>5000</v>
      </c>
      <c r="R11" s="148">
        <f>+Revenues!P45</f>
        <v>5000</v>
      </c>
      <c r="S11" s="148">
        <f>+Revenues!Q45</f>
        <v>5000</v>
      </c>
      <c r="T11" s="148">
        <f>+Revenues!R45</f>
        <v>5000</v>
      </c>
      <c r="U11" s="148">
        <f>+Revenues!S45</f>
        <v>5000</v>
      </c>
      <c r="V11" s="148">
        <f>+Revenues!T45</f>
        <v>5000</v>
      </c>
      <c r="W11" s="148">
        <f>+Revenues!U45</f>
        <v>5000</v>
      </c>
      <c r="X11" s="148">
        <f>+Revenues!V45</f>
        <v>5000</v>
      </c>
      <c r="Y11" s="148">
        <f>+Revenues!W45</f>
        <v>5000</v>
      </c>
      <c r="Z11" s="26"/>
      <c r="AA11" s="4"/>
      <c r="AB11" s="4"/>
    </row>
    <row r="12" spans="1:28" s="52" customFormat="1" ht="27" customHeight="1" x14ac:dyDescent="0.25">
      <c r="A12" s="26"/>
      <c r="E12" s="100" t="str">
        <f>+Translations!A173</f>
        <v>A. GROSS OPERATING REVENUES</v>
      </c>
      <c r="F12" s="150">
        <f>SUM(F9:F11)</f>
        <v>0</v>
      </c>
      <c r="G12" s="150">
        <f t="shared" ref="G12:Y12" si="1">SUM(G9:G11)</f>
        <v>0</v>
      </c>
      <c r="H12" s="150">
        <f t="shared" si="1"/>
        <v>0</v>
      </c>
      <c r="I12" s="150">
        <f t="shared" si="1"/>
        <v>0</v>
      </c>
      <c r="J12" s="150">
        <f t="shared" si="1"/>
        <v>0</v>
      </c>
      <c r="K12" s="150">
        <f t="shared" si="1"/>
        <v>0</v>
      </c>
      <c r="L12" s="150">
        <f t="shared" si="1"/>
        <v>0</v>
      </c>
      <c r="M12" s="150">
        <f t="shared" si="1"/>
        <v>0</v>
      </c>
      <c r="N12" s="150">
        <f t="shared" si="1"/>
        <v>0</v>
      </c>
      <c r="O12" s="150">
        <f t="shared" si="1"/>
        <v>0</v>
      </c>
      <c r="P12" s="150">
        <f t="shared" si="1"/>
        <v>5000</v>
      </c>
      <c r="Q12" s="150">
        <f t="shared" si="1"/>
        <v>5000</v>
      </c>
      <c r="R12" s="150">
        <f t="shared" si="1"/>
        <v>5000</v>
      </c>
      <c r="S12" s="150">
        <f t="shared" si="1"/>
        <v>5000</v>
      </c>
      <c r="T12" s="150">
        <f t="shared" si="1"/>
        <v>5000</v>
      </c>
      <c r="U12" s="150">
        <f t="shared" si="1"/>
        <v>5000</v>
      </c>
      <c r="V12" s="150">
        <f t="shared" si="1"/>
        <v>5000</v>
      </c>
      <c r="W12" s="150">
        <f t="shared" si="1"/>
        <v>5000</v>
      </c>
      <c r="X12" s="150">
        <f t="shared" si="1"/>
        <v>5000</v>
      </c>
      <c r="Y12" s="150">
        <f t="shared" si="1"/>
        <v>5000</v>
      </c>
      <c r="Z12" s="26"/>
      <c r="AA12" s="4"/>
      <c r="AB12" s="4"/>
    </row>
    <row r="13" spans="1:28" s="52" customFormat="1" ht="27" customHeight="1" x14ac:dyDescent="0.25">
      <c r="A13" s="26"/>
      <c r="E13" s="99" t="str">
        <f>+Translations!A174</f>
        <v>1. INVESTMENT SUBSIDIES</v>
      </c>
      <c r="F13" s="148">
        <f>+Liabilities_and_Equity!G70</f>
        <v>0</v>
      </c>
      <c r="G13" s="148">
        <f>+Liabilities_and_Equity!H70</f>
        <v>0</v>
      </c>
      <c r="H13" s="148">
        <f>+Liabilities_and_Equity!I70</f>
        <v>0</v>
      </c>
      <c r="I13" s="148">
        <f>+Liabilities_and_Equity!J70</f>
        <v>0</v>
      </c>
      <c r="J13" s="148">
        <f>+Liabilities_and_Equity!K70</f>
        <v>0</v>
      </c>
      <c r="K13" s="148">
        <f>+Liabilities_and_Equity!L70</f>
        <v>0</v>
      </c>
      <c r="L13" s="148">
        <f>+Liabilities_and_Equity!M70</f>
        <v>0</v>
      </c>
      <c r="M13" s="148">
        <f>+Liabilities_and_Equity!N70</f>
        <v>0</v>
      </c>
      <c r="N13" s="148">
        <f>+Liabilities_and_Equity!O70</f>
        <v>0</v>
      </c>
      <c r="O13" s="148">
        <f>+Liabilities_and_Equity!P70</f>
        <v>0</v>
      </c>
      <c r="P13" s="148">
        <f>+Liabilities_and_Equity!Q70</f>
        <v>0</v>
      </c>
      <c r="Q13" s="148">
        <f>+Liabilities_and_Equity!R70</f>
        <v>0</v>
      </c>
      <c r="R13" s="148">
        <f>+Liabilities_and_Equity!S70</f>
        <v>0</v>
      </c>
      <c r="S13" s="148">
        <f>+Liabilities_and_Equity!T70</f>
        <v>0</v>
      </c>
      <c r="T13" s="148">
        <f>+Liabilities_and_Equity!U70</f>
        <v>0</v>
      </c>
      <c r="U13" s="148">
        <f>+Liabilities_and_Equity!V70</f>
        <v>0</v>
      </c>
      <c r="V13" s="148">
        <f>+Liabilities_and_Equity!W70</f>
        <v>0</v>
      </c>
      <c r="W13" s="148">
        <f>+Liabilities_and_Equity!X70</f>
        <v>0</v>
      </c>
      <c r="X13" s="148">
        <f>+Liabilities_and_Equity!Y70</f>
        <v>0</v>
      </c>
      <c r="Y13" s="148">
        <f>+Liabilities_and_Equity!Z70</f>
        <v>0</v>
      </c>
      <c r="Z13" s="26"/>
      <c r="AA13" s="4"/>
      <c r="AB13" s="4"/>
    </row>
    <row r="14" spans="1:28" s="52" customFormat="1" ht="27" customHeight="1" x14ac:dyDescent="0.25">
      <c r="A14" s="26"/>
      <c r="E14" s="99" t="str">
        <f>+Translations!A175</f>
        <v>2. FINANCIAL REVENUES</v>
      </c>
      <c r="F14" s="148">
        <f>+Revenues!D50</f>
        <v>0</v>
      </c>
      <c r="G14" s="148">
        <f>+Revenues!E50</f>
        <v>0</v>
      </c>
      <c r="H14" s="148">
        <f>+Revenues!F50</f>
        <v>0</v>
      </c>
      <c r="I14" s="148">
        <f>+Revenues!G50</f>
        <v>0</v>
      </c>
      <c r="J14" s="148">
        <f>+Revenues!H50</f>
        <v>0</v>
      </c>
      <c r="K14" s="148">
        <f>+Revenues!I50</f>
        <v>0</v>
      </c>
      <c r="L14" s="148">
        <f>+Revenues!J50</f>
        <v>0</v>
      </c>
      <c r="M14" s="148">
        <f>+Revenues!K50</f>
        <v>0</v>
      </c>
      <c r="N14" s="148">
        <f>+Revenues!L50</f>
        <v>0</v>
      </c>
      <c r="O14" s="148">
        <f>+Revenues!M50</f>
        <v>0</v>
      </c>
      <c r="P14" s="148">
        <f>+Revenues!N50</f>
        <v>100</v>
      </c>
      <c r="Q14" s="148">
        <f>+Revenues!O50</f>
        <v>100</v>
      </c>
      <c r="R14" s="148">
        <f>+Revenues!P50</f>
        <v>100</v>
      </c>
      <c r="S14" s="148">
        <f>+Revenues!Q50</f>
        <v>100</v>
      </c>
      <c r="T14" s="148">
        <f>+Revenues!R50</f>
        <v>100</v>
      </c>
      <c r="U14" s="148">
        <f>+Revenues!S50</f>
        <v>100</v>
      </c>
      <c r="V14" s="148">
        <f>+Revenues!T50</f>
        <v>100</v>
      </c>
      <c r="W14" s="148">
        <f>+Revenues!U50</f>
        <v>100</v>
      </c>
      <c r="X14" s="148">
        <f>+Revenues!V50</f>
        <v>100</v>
      </c>
      <c r="Y14" s="148">
        <f>+Revenues!W50</f>
        <v>100</v>
      </c>
      <c r="Z14" s="26"/>
      <c r="AA14" s="4"/>
      <c r="AB14" s="4"/>
    </row>
    <row r="15" spans="1:28" s="52" customFormat="1" ht="27" customHeight="1" x14ac:dyDescent="0.25">
      <c r="A15" s="26"/>
      <c r="E15" s="99" t="str">
        <f>+Translations!A176</f>
        <v>3. OTHER REVENUES</v>
      </c>
      <c r="F15" s="148">
        <f>+Revenues!D54</f>
        <v>0</v>
      </c>
      <c r="G15" s="148">
        <f>+Revenues!E54</f>
        <v>0</v>
      </c>
      <c r="H15" s="148">
        <f>+Revenues!F54</f>
        <v>0</v>
      </c>
      <c r="I15" s="148">
        <f>+Revenues!G54</f>
        <v>0</v>
      </c>
      <c r="J15" s="148">
        <f>+Revenues!H54</f>
        <v>0</v>
      </c>
      <c r="K15" s="148">
        <f>+Revenues!I54</f>
        <v>0</v>
      </c>
      <c r="L15" s="148">
        <f>+Revenues!J54</f>
        <v>0</v>
      </c>
      <c r="M15" s="148">
        <f>+Revenues!K54</f>
        <v>0</v>
      </c>
      <c r="N15" s="148">
        <f>+Revenues!L54</f>
        <v>0</v>
      </c>
      <c r="O15" s="148">
        <f>+Revenues!M54</f>
        <v>0</v>
      </c>
      <c r="P15" s="148">
        <f>+Revenues!N54</f>
        <v>100</v>
      </c>
      <c r="Q15" s="148">
        <f>+Revenues!O54</f>
        <v>100</v>
      </c>
      <c r="R15" s="148">
        <f>+Revenues!P54</f>
        <v>100</v>
      </c>
      <c r="S15" s="148">
        <f>+Revenues!Q54</f>
        <v>100</v>
      </c>
      <c r="T15" s="148">
        <f>+Revenues!R54</f>
        <v>100</v>
      </c>
      <c r="U15" s="148">
        <f>+Revenues!S54</f>
        <v>100</v>
      </c>
      <c r="V15" s="148">
        <f>+Revenues!T54</f>
        <v>100</v>
      </c>
      <c r="W15" s="148">
        <f>+Revenues!U54</f>
        <v>100</v>
      </c>
      <c r="X15" s="148">
        <f>+Revenues!V54</f>
        <v>100</v>
      </c>
      <c r="Y15" s="148">
        <f>+Revenues!W54</f>
        <v>100</v>
      </c>
      <c r="Z15" s="26"/>
      <c r="AA15" s="4"/>
      <c r="AB15" s="4"/>
    </row>
    <row r="16" spans="1:28" s="52" customFormat="1" ht="27" customHeight="1" x14ac:dyDescent="0.25">
      <c r="A16" s="26"/>
      <c r="E16" s="100" t="str">
        <f>+Translations!A177</f>
        <v>B. OTHER SOURCES OF REVENUES</v>
      </c>
      <c r="F16" s="150">
        <f>SUM(F13:F15)</f>
        <v>0</v>
      </c>
      <c r="G16" s="150">
        <f t="shared" ref="G16:Y16" si="2">SUM(G13:G15)</f>
        <v>0</v>
      </c>
      <c r="H16" s="150">
        <f t="shared" si="2"/>
        <v>0</v>
      </c>
      <c r="I16" s="150">
        <f t="shared" si="2"/>
        <v>0</v>
      </c>
      <c r="J16" s="150">
        <f t="shared" si="2"/>
        <v>0</v>
      </c>
      <c r="K16" s="150">
        <f t="shared" si="2"/>
        <v>0</v>
      </c>
      <c r="L16" s="150">
        <f t="shared" si="2"/>
        <v>0</v>
      </c>
      <c r="M16" s="150">
        <f t="shared" si="2"/>
        <v>0</v>
      </c>
      <c r="N16" s="150">
        <f t="shared" si="2"/>
        <v>0</v>
      </c>
      <c r="O16" s="150">
        <f t="shared" si="2"/>
        <v>0</v>
      </c>
      <c r="P16" s="150">
        <f t="shared" si="2"/>
        <v>200</v>
      </c>
      <c r="Q16" s="150">
        <f t="shared" si="2"/>
        <v>200</v>
      </c>
      <c r="R16" s="150">
        <f t="shared" si="2"/>
        <v>200</v>
      </c>
      <c r="S16" s="150">
        <f t="shared" si="2"/>
        <v>200</v>
      </c>
      <c r="T16" s="150">
        <f t="shared" si="2"/>
        <v>200</v>
      </c>
      <c r="U16" s="150">
        <f t="shared" si="2"/>
        <v>200</v>
      </c>
      <c r="V16" s="150">
        <f t="shared" si="2"/>
        <v>200</v>
      </c>
      <c r="W16" s="150">
        <f t="shared" si="2"/>
        <v>200</v>
      </c>
      <c r="X16" s="150">
        <f t="shared" si="2"/>
        <v>200</v>
      </c>
      <c r="Y16" s="150">
        <f t="shared" si="2"/>
        <v>200</v>
      </c>
      <c r="Z16" s="26"/>
      <c r="AA16" s="4"/>
      <c r="AB16" s="4"/>
    </row>
    <row r="17" spans="1:28" s="52" customFormat="1" ht="27" customHeight="1" x14ac:dyDescent="0.25">
      <c r="A17" s="26"/>
      <c r="E17" s="100" t="str">
        <f>+Translations!A178</f>
        <v>C. TOTAL REVENUES (A + B)</v>
      </c>
      <c r="F17" s="185">
        <f>+F12+F16</f>
        <v>0</v>
      </c>
      <c r="G17" s="185">
        <f t="shared" ref="G17:Y17" si="3">+G12+G16</f>
        <v>0</v>
      </c>
      <c r="H17" s="185">
        <f t="shared" si="3"/>
        <v>0</v>
      </c>
      <c r="I17" s="185">
        <f t="shared" si="3"/>
        <v>0</v>
      </c>
      <c r="J17" s="185">
        <f t="shared" si="3"/>
        <v>0</v>
      </c>
      <c r="K17" s="185">
        <f t="shared" si="3"/>
        <v>0</v>
      </c>
      <c r="L17" s="185">
        <f t="shared" si="3"/>
        <v>0</v>
      </c>
      <c r="M17" s="185">
        <f t="shared" si="3"/>
        <v>0</v>
      </c>
      <c r="N17" s="185">
        <f t="shared" si="3"/>
        <v>0</v>
      </c>
      <c r="O17" s="185">
        <f t="shared" si="3"/>
        <v>0</v>
      </c>
      <c r="P17" s="185">
        <f t="shared" si="3"/>
        <v>5200</v>
      </c>
      <c r="Q17" s="185">
        <f t="shared" si="3"/>
        <v>5200</v>
      </c>
      <c r="R17" s="185">
        <f t="shared" si="3"/>
        <v>5200</v>
      </c>
      <c r="S17" s="185">
        <f t="shared" si="3"/>
        <v>5200</v>
      </c>
      <c r="T17" s="185">
        <f t="shared" si="3"/>
        <v>5200</v>
      </c>
      <c r="U17" s="185">
        <f t="shared" si="3"/>
        <v>5200</v>
      </c>
      <c r="V17" s="185">
        <f t="shared" si="3"/>
        <v>5200</v>
      </c>
      <c r="W17" s="185">
        <f t="shared" si="3"/>
        <v>5200</v>
      </c>
      <c r="X17" s="185">
        <f t="shared" si="3"/>
        <v>5200</v>
      </c>
      <c r="Y17" s="185">
        <f t="shared" si="3"/>
        <v>5200</v>
      </c>
      <c r="Z17" s="26"/>
      <c r="AA17" s="4"/>
      <c r="AB17" s="4"/>
    </row>
    <row r="18" spans="1:28" ht="69" customHeight="1" x14ac:dyDescent="0.25">
      <c r="A18" s="26"/>
      <c r="E18" s="26"/>
      <c r="F18" s="26"/>
      <c r="G18" s="26"/>
      <c r="H18" s="26"/>
      <c r="I18" s="26"/>
      <c r="J18" s="26"/>
      <c r="K18" s="26"/>
      <c r="L18" s="26"/>
      <c r="M18" s="26"/>
      <c r="N18" s="26"/>
      <c r="O18" s="26"/>
      <c r="P18" s="26"/>
      <c r="Q18" s="26"/>
      <c r="R18" s="26"/>
      <c r="S18" s="26"/>
      <c r="T18" s="26"/>
      <c r="U18" s="26"/>
      <c r="V18" s="26"/>
      <c r="W18" s="26"/>
      <c r="X18" s="26"/>
      <c r="Y18" s="26"/>
      <c r="Z18" s="26"/>
      <c r="AA18" s="4"/>
      <c r="AB18" s="4"/>
    </row>
    <row r="19" spans="1:28" ht="12.5" hidden="1" x14ac:dyDescent="0.25">
      <c r="A19" s="4"/>
      <c r="E19" s="4"/>
      <c r="F19" s="4"/>
      <c r="G19" s="4"/>
      <c r="H19" s="4"/>
      <c r="I19" s="4"/>
      <c r="J19" s="4"/>
      <c r="K19" s="4"/>
      <c r="L19" s="4"/>
      <c r="M19" s="4"/>
      <c r="N19" s="4"/>
      <c r="O19" s="4"/>
      <c r="P19" s="4"/>
      <c r="Q19" s="4"/>
      <c r="R19" s="4"/>
      <c r="S19" s="4"/>
      <c r="T19" s="4"/>
      <c r="U19" s="4"/>
      <c r="V19" s="4"/>
      <c r="W19" s="4"/>
      <c r="X19" s="4"/>
      <c r="Y19" s="4"/>
      <c r="Z19" s="4"/>
      <c r="AA19" s="4"/>
      <c r="AB19" s="4"/>
    </row>
    <row r="20" spans="1:28" ht="12.5" hidden="1" x14ac:dyDescent="0.25">
      <c r="A20" s="4"/>
      <c r="E20" s="4"/>
      <c r="F20" s="4"/>
      <c r="G20" s="4"/>
      <c r="H20" s="4"/>
      <c r="I20" s="4"/>
      <c r="J20" s="4"/>
      <c r="K20" s="4"/>
      <c r="L20" s="4"/>
      <c r="M20" s="4"/>
      <c r="N20" s="4"/>
      <c r="O20" s="4"/>
      <c r="P20" s="4"/>
      <c r="Q20" s="4"/>
      <c r="R20" s="4"/>
      <c r="S20" s="4"/>
      <c r="T20" s="4"/>
      <c r="U20" s="4"/>
      <c r="V20" s="4"/>
      <c r="W20" s="4"/>
      <c r="X20" s="4"/>
      <c r="Y20" s="4"/>
      <c r="Z20" s="4"/>
      <c r="AA20" s="4"/>
      <c r="AB20" s="4"/>
    </row>
    <row r="21" spans="1:28" ht="12.5" hidden="1" x14ac:dyDescent="0.25">
      <c r="A21" s="4"/>
      <c r="E21" s="4"/>
      <c r="F21" s="4"/>
      <c r="G21" s="4"/>
      <c r="H21" s="4"/>
      <c r="I21" s="4"/>
      <c r="J21" s="4"/>
      <c r="K21" s="4"/>
      <c r="L21" s="4"/>
      <c r="M21" s="4"/>
      <c r="N21" s="4"/>
      <c r="O21" s="4"/>
      <c r="P21" s="4"/>
      <c r="Q21" s="4"/>
      <c r="R21" s="4"/>
      <c r="S21" s="4"/>
      <c r="T21" s="4"/>
      <c r="U21" s="4"/>
      <c r="V21" s="4"/>
      <c r="W21" s="4"/>
      <c r="X21" s="4"/>
      <c r="Y21" s="4"/>
      <c r="Z21" s="4"/>
      <c r="AA21" s="4"/>
      <c r="AB21" s="4"/>
    </row>
    <row r="22" spans="1:28" ht="12.5" hidden="1" x14ac:dyDescent="0.25">
      <c r="A22" s="4"/>
      <c r="E22" s="4"/>
      <c r="F22" s="4"/>
      <c r="G22" s="4"/>
      <c r="H22" s="4"/>
      <c r="I22" s="4"/>
      <c r="J22" s="4"/>
      <c r="K22" s="4"/>
      <c r="L22" s="4"/>
      <c r="M22" s="4"/>
      <c r="N22" s="4"/>
      <c r="O22" s="4"/>
      <c r="P22" s="4"/>
      <c r="Q22" s="4"/>
      <c r="R22" s="4"/>
      <c r="S22" s="4"/>
      <c r="T22" s="4"/>
      <c r="U22" s="4"/>
      <c r="V22" s="4"/>
      <c r="W22" s="4"/>
      <c r="X22" s="4"/>
      <c r="Y22" s="4"/>
      <c r="Z22" s="4"/>
      <c r="AA22" s="4"/>
      <c r="AB22" s="4"/>
    </row>
    <row r="23" spans="1:28" ht="12.5" hidden="1" x14ac:dyDescent="0.25">
      <c r="A23" s="4"/>
      <c r="E23" s="4"/>
      <c r="F23" s="4"/>
      <c r="G23" s="4"/>
      <c r="H23" s="4"/>
      <c r="I23" s="4"/>
      <c r="J23" s="4"/>
      <c r="K23" s="4"/>
      <c r="L23" s="4"/>
      <c r="M23" s="4"/>
      <c r="N23" s="4"/>
      <c r="O23" s="4"/>
      <c r="P23" s="4"/>
      <c r="Q23" s="4"/>
      <c r="R23" s="4"/>
      <c r="S23" s="4"/>
      <c r="T23" s="4"/>
      <c r="U23" s="4"/>
      <c r="V23" s="4"/>
      <c r="W23" s="4"/>
      <c r="X23" s="4"/>
      <c r="Y23" s="4"/>
      <c r="Z23" s="4"/>
      <c r="AA23" s="4"/>
      <c r="AB23" s="4"/>
    </row>
    <row r="24" spans="1:28" ht="12.5" hidden="1" x14ac:dyDescent="0.25">
      <c r="A24" s="4"/>
      <c r="E24" s="4"/>
      <c r="F24" s="4"/>
      <c r="G24" s="4"/>
      <c r="H24" s="4"/>
      <c r="I24" s="4"/>
      <c r="J24" s="4"/>
      <c r="K24" s="4"/>
      <c r="L24" s="4"/>
      <c r="M24" s="4"/>
      <c r="N24" s="4"/>
      <c r="O24" s="4"/>
      <c r="P24" s="4"/>
      <c r="Q24" s="4"/>
      <c r="R24" s="4"/>
      <c r="S24" s="4"/>
      <c r="T24" s="4"/>
      <c r="U24" s="4"/>
      <c r="V24" s="4"/>
      <c r="W24" s="4"/>
      <c r="X24" s="4"/>
      <c r="Y24" s="4"/>
      <c r="Z24" s="4"/>
      <c r="AA24" s="4"/>
      <c r="AB24" s="4"/>
    </row>
    <row r="25" spans="1:28" ht="12.5" hidden="1" x14ac:dyDescent="0.25">
      <c r="A25" s="4"/>
      <c r="E25" s="4"/>
      <c r="F25" s="4"/>
      <c r="G25" s="4"/>
      <c r="H25" s="4"/>
      <c r="I25" s="4"/>
      <c r="J25" s="4"/>
      <c r="K25" s="4"/>
      <c r="L25" s="4"/>
      <c r="M25" s="4"/>
      <c r="N25" s="4"/>
      <c r="O25" s="4"/>
      <c r="P25" s="4"/>
      <c r="Q25" s="4"/>
      <c r="R25" s="4"/>
      <c r="S25" s="4"/>
      <c r="T25" s="4"/>
      <c r="U25" s="4"/>
      <c r="V25" s="4"/>
      <c r="W25" s="4"/>
      <c r="X25" s="4"/>
      <c r="Y25" s="4"/>
      <c r="Z25" s="4"/>
      <c r="AA25" s="4"/>
      <c r="AB25" s="4"/>
    </row>
    <row r="26" spans="1:28" ht="12.5" hidden="1" x14ac:dyDescent="0.25">
      <c r="A26" s="4"/>
      <c r="E26" s="4"/>
      <c r="F26" s="4"/>
      <c r="G26" s="4"/>
      <c r="H26" s="4"/>
      <c r="I26" s="4"/>
      <c r="J26" s="4"/>
      <c r="K26" s="4"/>
      <c r="L26" s="4"/>
      <c r="M26" s="4"/>
      <c r="N26" s="4"/>
      <c r="O26" s="4"/>
      <c r="P26" s="4"/>
      <c r="Q26" s="4"/>
      <c r="R26" s="4"/>
      <c r="S26" s="4"/>
      <c r="T26" s="4"/>
      <c r="U26" s="4"/>
      <c r="V26" s="4"/>
      <c r="W26" s="4"/>
      <c r="X26" s="4"/>
      <c r="Y26" s="4"/>
      <c r="Z26" s="4"/>
      <c r="AA26" s="4"/>
      <c r="AB26" s="4"/>
    </row>
    <row r="27" spans="1:28" ht="12.5" hidden="1" x14ac:dyDescent="0.25">
      <c r="A27" s="4"/>
      <c r="E27" s="4"/>
      <c r="F27" s="4"/>
      <c r="G27" s="4"/>
      <c r="H27" s="4"/>
      <c r="I27" s="4"/>
      <c r="J27" s="4"/>
      <c r="K27" s="4"/>
      <c r="L27" s="4"/>
      <c r="M27" s="4"/>
      <c r="N27" s="4"/>
      <c r="O27" s="4"/>
      <c r="P27" s="4"/>
      <c r="Q27" s="4"/>
      <c r="R27" s="4"/>
      <c r="S27" s="4"/>
      <c r="T27" s="4"/>
      <c r="U27" s="4"/>
      <c r="V27" s="4"/>
      <c r="W27" s="4"/>
      <c r="X27" s="4"/>
      <c r="Y27" s="4"/>
      <c r="Z27" s="4"/>
      <c r="AA27" s="4"/>
      <c r="AB27" s="4"/>
    </row>
    <row r="28" spans="1:28" ht="12.5" hidden="1" x14ac:dyDescent="0.25">
      <c r="A28" s="4"/>
      <c r="E28" s="4"/>
      <c r="F28" s="4"/>
      <c r="G28" s="4"/>
      <c r="H28" s="4"/>
      <c r="I28" s="4"/>
      <c r="J28" s="4"/>
      <c r="K28" s="4"/>
      <c r="L28" s="4"/>
      <c r="M28" s="4"/>
      <c r="N28" s="4"/>
      <c r="O28" s="4"/>
      <c r="P28" s="4"/>
      <c r="Q28" s="4"/>
      <c r="R28" s="4"/>
      <c r="S28" s="4"/>
      <c r="T28" s="4"/>
      <c r="U28" s="4"/>
      <c r="V28" s="4"/>
      <c r="W28" s="4"/>
      <c r="X28" s="4"/>
      <c r="Y28" s="4"/>
      <c r="Z28" s="4"/>
      <c r="AA28" s="4"/>
      <c r="AB28" s="4"/>
    </row>
    <row r="29" spans="1:28" ht="12.5" hidden="1" x14ac:dyDescent="0.25">
      <c r="A29" s="4"/>
      <c r="E29" s="4"/>
      <c r="F29" s="4"/>
      <c r="G29" s="4"/>
      <c r="H29" s="4"/>
      <c r="I29" s="4"/>
      <c r="J29" s="4"/>
      <c r="K29" s="4"/>
      <c r="L29" s="4"/>
      <c r="M29" s="4"/>
      <c r="N29" s="4"/>
      <c r="O29" s="4"/>
      <c r="P29" s="4"/>
      <c r="Q29" s="4"/>
      <c r="R29" s="4"/>
      <c r="S29" s="4"/>
      <c r="T29" s="4"/>
      <c r="U29" s="4"/>
      <c r="V29" s="4"/>
      <c r="W29" s="4"/>
      <c r="X29" s="4"/>
      <c r="Y29" s="4"/>
      <c r="Z29" s="4"/>
      <c r="AA29" s="4"/>
      <c r="AB29" s="4"/>
    </row>
    <row r="30" spans="1:28" ht="12.5" hidden="1" x14ac:dyDescent="0.25">
      <c r="A30" s="4"/>
      <c r="E30" s="4"/>
      <c r="F30" s="4"/>
      <c r="G30" s="4"/>
      <c r="H30" s="4"/>
      <c r="I30" s="4"/>
      <c r="J30" s="4"/>
      <c r="K30" s="4"/>
      <c r="L30" s="4"/>
      <c r="M30" s="4"/>
      <c r="N30" s="4"/>
      <c r="O30" s="4"/>
      <c r="P30" s="4"/>
      <c r="Q30" s="4"/>
      <c r="R30" s="4"/>
      <c r="S30" s="4"/>
      <c r="T30" s="4"/>
      <c r="U30" s="4"/>
      <c r="V30" s="4"/>
      <c r="W30" s="4"/>
      <c r="X30" s="4"/>
      <c r="Y30" s="4"/>
      <c r="Z30" s="4"/>
      <c r="AA30" s="4"/>
      <c r="AB30" s="4"/>
    </row>
    <row r="31" spans="1:28" ht="12.5" hidden="1" x14ac:dyDescent="0.25">
      <c r="A31" s="4"/>
      <c r="E31" s="4"/>
      <c r="F31" s="4"/>
      <c r="G31" s="4"/>
      <c r="H31" s="4"/>
      <c r="I31" s="4"/>
      <c r="J31" s="4"/>
      <c r="K31" s="4"/>
      <c r="L31" s="4"/>
      <c r="M31" s="4"/>
      <c r="N31" s="4"/>
      <c r="O31" s="4"/>
      <c r="P31" s="4"/>
      <c r="Q31" s="4"/>
      <c r="R31" s="4"/>
      <c r="S31" s="4"/>
      <c r="T31" s="4"/>
      <c r="U31" s="4"/>
      <c r="V31" s="4"/>
      <c r="W31" s="4"/>
      <c r="X31" s="4"/>
      <c r="Y31" s="4"/>
      <c r="Z31" s="4"/>
      <c r="AA31" s="4"/>
      <c r="AB31" s="4"/>
    </row>
    <row r="32" spans="1:28" ht="12.5" hidden="1" x14ac:dyDescent="0.25">
      <c r="A32" s="4"/>
      <c r="E32" s="4"/>
      <c r="F32" s="4"/>
      <c r="G32" s="4"/>
      <c r="H32" s="4"/>
      <c r="I32" s="4"/>
      <c r="J32" s="4"/>
      <c r="K32" s="4"/>
      <c r="L32" s="4"/>
      <c r="M32" s="4"/>
      <c r="N32" s="4"/>
      <c r="O32" s="4"/>
      <c r="P32" s="4"/>
      <c r="Q32" s="4"/>
      <c r="R32" s="4"/>
      <c r="S32" s="4"/>
      <c r="T32" s="4"/>
      <c r="U32" s="4"/>
      <c r="V32" s="4"/>
      <c r="W32" s="4"/>
      <c r="X32" s="4"/>
      <c r="Y32" s="4"/>
      <c r="Z32" s="4"/>
      <c r="AA32" s="4"/>
      <c r="AB32" s="4"/>
    </row>
    <row r="33" spans="1:28" ht="12.5" hidden="1" x14ac:dyDescent="0.25">
      <c r="A33" s="4"/>
      <c r="E33" s="4"/>
      <c r="F33" s="4"/>
      <c r="G33" s="4"/>
      <c r="H33" s="4"/>
      <c r="I33" s="4"/>
      <c r="J33" s="4"/>
      <c r="K33" s="4"/>
      <c r="L33" s="4"/>
      <c r="M33" s="4"/>
      <c r="N33" s="4"/>
      <c r="O33" s="4"/>
      <c r="P33" s="4"/>
      <c r="Q33" s="4"/>
      <c r="R33" s="4"/>
      <c r="S33" s="4"/>
      <c r="T33" s="4"/>
      <c r="U33" s="4"/>
      <c r="V33" s="4"/>
      <c r="W33" s="4"/>
      <c r="X33" s="4"/>
      <c r="Y33" s="4"/>
      <c r="Z33" s="4"/>
      <c r="AA33" s="4"/>
      <c r="AB33" s="4"/>
    </row>
    <row r="34" spans="1:28" ht="12.5" hidden="1" x14ac:dyDescent="0.25">
      <c r="A34" s="4"/>
      <c r="E34" s="4"/>
      <c r="F34" s="4"/>
      <c r="G34" s="4"/>
      <c r="H34" s="4"/>
      <c r="I34" s="4"/>
      <c r="J34" s="4"/>
      <c r="K34" s="4"/>
      <c r="L34" s="4"/>
      <c r="M34" s="4"/>
      <c r="N34" s="4"/>
      <c r="O34" s="4"/>
      <c r="P34" s="4"/>
      <c r="Q34" s="4"/>
      <c r="R34" s="4"/>
      <c r="S34" s="4"/>
      <c r="T34" s="4"/>
      <c r="U34" s="4"/>
      <c r="V34" s="4"/>
      <c r="W34" s="4"/>
      <c r="X34" s="4"/>
      <c r="Y34" s="4"/>
      <c r="Z34" s="4"/>
      <c r="AA34" s="4"/>
      <c r="AB34" s="4"/>
    </row>
    <row r="35" spans="1:28" ht="12.5" hidden="1" x14ac:dyDescent="0.25">
      <c r="A35" s="4"/>
      <c r="E35" s="4"/>
      <c r="F35" s="4"/>
      <c r="G35" s="4"/>
      <c r="H35" s="4"/>
      <c r="I35" s="4"/>
      <c r="J35" s="4"/>
      <c r="K35" s="4"/>
      <c r="L35" s="4"/>
      <c r="M35" s="4"/>
      <c r="N35" s="4"/>
      <c r="O35" s="4"/>
      <c r="P35" s="4"/>
      <c r="Q35" s="4"/>
      <c r="R35" s="4"/>
      <c r="S35" s="4"/>
      <c r="T35" s="4"/>
      <c r="U35" s="4"/>
      <c r="V35" s="4"/>
      <c r="W35" s="4"/>
      <c r="X35" s="4"/>
      <c r="Y35" s="4"/>
      <c r="Z35" s="4"/>
      <c r="AA35" s="4"/>
      <c r="AB35" s="4"/>
    </row>
    <row r="36" spans="1:28" ht="12.5" hidden="1" x14ac:dyDescent="0.25">
      <c r="A36" s="4"/>
      <c r="E36" s="4"/>
      <c r="F36" s="4"/>
      <c r="G36" s="4"/>
      <c r="H36" s="4"/>
      <c r="I36" s="4"/>
      <c r="J36" s="4"/>
      <c r="K36" s="4"/>
      <c r="L36" s="4"/>
      <c r="M36" s="4"/>
      <c r="N36" s="4"/>
      <c r="O36" s="4"/>
      <c r="P36" s="4"/>
      <c r="Q36" s="4"/>
      <c r="R36" s="4"/>
      <c r="S36" s="4"/>
      <c r="T36" s="4"/>
      <c r="U36" s="4"/>
      <c r="V36" s="4"/>
      <c r="W36" s="4"/>
      <c r="X36" s="4"/>
      <c r="Y36" s="4"/>
      <c r="Z36" s="4"/>
      <c r="AA36" s="4"/>
      <c r="AB36" s="4"/>
    </row>
    <row r="37" spans="1:28" ht="12.5" hidden="1" x14ac:dyDescent="0.25">
      <c r="A37" s="4"/>
    </row>
    <row r="38" spans="1:28" ht="12.75" hidden="1" customHeight="1" x14ac:dyDescent="0.25"/>
    <row r="39" spans="1:28" ht="12.75" hidden="1" customHeight="1" x14ac:dyDescent="0.25"/>
  </sheetData>
  <sheetProtection password="CAA3" sheet="1" objects="1" scenarios="1"/>
  <mergeCells count="22">
    <mergeCell ref="P7:P8"/>
    <mergeCell ref="Q7:Q8"/>
    <mergeCell ref="R7:R8"/>
    <mergeCell ref="K7:K8"/>
    <mergeCell ref="L7:L8"/>
    <mergeCell ref="M7:M8"/>
    <mergeCell ref="N7:N8"/>
    <mergeCell ref="O7:O8"/>
    <mergeCell ref="I3:J3"/>
    <mergeCell ref="E7:E8"/>
    <mergeCell ref="F7:F8"/>
    <mergeCell ref="G7:G8"/>
    <mergeCell ref="H7:H8"/>
    <mergeCell ref="I7:I8"/>
    <mergeCell ref="J7:J8"/>
    <mergeCell ref="X7:X8"/>
    <mergeCell ref="Y7:Y8"/>
    <mergeCell ref="S7:S8"/>
    <mergeCell ref="T7:T8"/>
    <mergeCell ref="U7:U8"/>
    <mergeCell ref="V7:V8"/>
    <mergeCell ref="W7:W8"/>
  </mergeCells>
  <conditionalFormatting sqref="I3">
    <cfRule type="cellIs" dxfId="79" priority="2" stopIfTrue="1" operator="equal">
      <formula>"Poslovna skrivnost"</formula>
    </cfRule>
  </conditionalFormatting>
  <printOptions horizontalCentered="1"/>
  <pageMargins left="0.39370078740157483" right="0.39370078740157483" top="0.39370078740157483" bottom="0.39370078740157483" header="0.31496062992125984" footer="0.31496062992125984"/>
  <pageSetup paperSize="9" scale="51" orientation="landscape" r:id="rId1"/>
  <colBreaks count="1" manualBreakCount="1">
    <brk id="21" max="40"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WVT160"/>
  <sheetViews>
    <sheetView showGridLines="0" showRowColHeaders="0" zoomScaleNormal="100" zoomScaleSheetLayoutView="100" workbookViewId="0">
      <selection activeCell="J22" sqref="J22"/>
    </sheetView>
  </sheetViews>
  <sheetFormatPr defaultColWidth="0" defaultRowHeight="0" customHeight="1" zeroHeight="1" x14ac:dyDescent="0.25"/>
  <cols>
    <col min="1" max="1" width="1.7265625" style="36" customWidth="1"/>
    <col min="2" max="4" width="9.1796875" style="36" hidden="1" customWidth="1"/>
    <col min="5" max="5" width="43.1796875" style="36" customWidth="1"/>
    <col min="6" max="6" width="2.81640625" style="36" hidden="1" customWidth="1"/>
    <col min="7" max="16" width="11.54296875" style="36" customWidth="1"/>
    <col min="17" max="26" width="11.54296875" style="36" hidden="1" customWidth="1"/>
    <col min="27" max="27" width="2.26953125" style="26" customWidth="1"/>
    <col min="28" max="255" width="9.1796875" style="36" hidden="1"/>
    <col min="256" max="256" width="1.7265625" style="36" hidden="1"/>
    <col min="257" max="259" width="9.1796875" style="36" hidden="1"/>
    <col min="260" max="260" width="42" style="36" hidden="1"/>
    <col min="261" max="262" width="9.1796875" style="36" hidden="1"/>
    <col min="263" max="263" width="9.81640625" style="36" hidden="1"/>
    <col min="264" max="264" width="9.1796875" style="36" hidden="1"/>
    <col min="265" max="265" width="10.26953125" style="36" hidden="1"/>
    <col min="266" max="266" width="9.1796875" style="36" hidden="1"/>
    <col min="267" max="267" width="11.54296875" style="36" hidden="1"/>
    <col min="268" max="511" width="9.1796875" style="36" hidden="1"/>
    <col min="512" max="512" width="1.7265625" style="36" hidden="1"/>
    <col min="513" max="515" width="9.1796875" style="36" hidden="1"/>
    <col min="516" max="516" width="42" style="36" hidden="1"/>
    <col min="517" max="518" width="9.1796875" style="36" hidden="1"/>
    <col min="519" max="519" width="9.81640625" style="36" hidden="1"/>
    <col min="520" max="520" width="9.1796875" style="36" hidden="1"/>
    <col min="521" max="521" width="10.26953125" style="36" hidden="1"/>
    <col min="522" max="522" width="9.1796875" style="36" hidden="1"/>
    <col min="523" max="523" width="11.54296875" style="36" hidden="1"/>
    <col min="524" max="767" width="9.1796875" style="36" hidden="1"/>
    <col min="768" max="768" width="1.7265625" style="36" hidden="1"/>
    <col min="769" max="771" width="9.1796875" style="36" hidden="1"/>
    <col min="772" max="772" width="42" style="36" hidden="1"/>
    <col min="773" max="774" width="9.1796875" style="36" hidden="1"/>
    <col min="775" max="775" width="9.81640625" style="36" hidden="1"/>
    <col min="776" max="776" width="9.1796875" style="36" hidden="1"/>
    <col min="777" max="777" width="10.26953125" style="36" hidden="1"/>
    <col min="778" max="778" width="9.1796875" style="36" hidden="1"/>
    <col min="779" max="779" width="11.54296875" style="36" hidden="1"/>
    <col min="780" max="1023" width="9.1796875" style="36" hidden="1"/>
    <col min="1024" max="1024" width="1.7265625" style="36" hidden="1"/>
    <col min="1025" max="1027" width="9.1796875" style="36" hidden="1"/>
    <col min="1028" max="1028" width="42" style="36" hidden="1"/>
    <col min="1029" max="1030" width="9.1796875" style="36" hidden="1"/>
    <col min="1031" max="1031" width="9.81640625" style="36" hidden="1"/>
    <col min="1032" max="1032" width="9.1796875" style="36" hidden="1"/>
    <col min="1033" max="1033" width="10.26953125" style="36" hidden="1"/>
    <col min="1034" max="1034" width="9.1796875" style="36" hidden="1"/>
    <col min="1035" max="1035" width="11.54296875" style="36" hidden="1"/>
    <col min="1036" max="1279" width="9.1796875" style="36" hidden="1"/>
    <col min="1280" max="1280" width="1.7265625" style="36" hidden="1"/>
    <col min="1281" max="1283" width="9.1796875" style="36" hidden="1"/>
    <col min="1284" max="1284" width="42" style="36" hidden="1"/>
    <col min="1285" max="1286" width="9.1796875" style="36" hidden="1"/>
    <col min="1287" max="1287" width="9.81640625" style="36" hidden="1"/>
    <col min="1288" max="1288" width="9.1796875" style="36" hidden="1"/>
    <col min="1289" max="1289" width="10.26953125" style="36" hidden="1"/>
    <col min="1290" max="1290" width="9.1796875" style="36" hidden="1"/>
    <col min="1291" max="1291" width="11.54296875" style="36" hidden="1"/>
    <col min="1292" max="1535" width="9.1796875" style="36" hidden="1"/>
    <col min="1536" max="1536" width="1.7265625" style="36" hidden="1"/>
    <col min="1537" max="1539" width="9.1796875" style="36" hidden="1"/>
    <col min="1540" max="1540" width="42" style="36" hidden="1"/>
    <col min="1541" max="1542" width="9.1796875" style="36" hidden="1"/>
    <col min="1543" max="1543" width="9.81640625" style="36" hidden="1"/>
    <col min="1544" max="1544" width="9.1796875" style="36" hidden="1"/>
    <col min="1545" max="1545" width="10.26953125" style="36" hidden="1"/>
    <col min="1546" max="1546" width="9.1796875" style="36" hidden="1"/>
    <col min="1547" max="1547" width="11.54296875" style="36" hidden="1"/>
    <col min="1548" max="1791" width="9.1796875" style="36" hidden="1"/>
    <col min="1792" max="1792" width="1.7265625" style="36" hidden="1"/>
    <col min="1793" max="1795" width="9.1796875" style="36" hidden="1"/>
    <col min="1796" max="1796" width="42" style="36" hidden="1"/>
    <col min="1797" max="1798" width="9.1796875" style="36" hidden="1"/>
    <col min="1799" max="1799" width="9.81640625" style="36" hidden="1"/>
    <col min="1800" max="1800" width="9.1796875" style="36" hidden="1"/>
    <col min="1801" max="1801" width="10.26953125" style="36" hidden="1"/>
    <col min="1802" max="1802" width="9.1796875" style="36" hidden="1"/>
    <col min="1803" max="1803" width="11.54296875" style="36" hidden="1"/>
    <col min="1804" max="2047" width="9.1796875" style="36" hidden="1"/>
    <col min="2048" max="2048" width="1.7265625" style="36" hidden="1"/>
    <col min="2049" max="2051" width="9.1796875" style="36" hidden="1"/>
    <col min="2052" max="2052" width="42" style="36" hidden="1"/>
    <col min="2053" max="2054" width="9.1796875" style="36" hidden="1"/>
    <col min="2055" max="2055" width="9.81640625" style="36" hidden="1"/>
    <col min="2056" max="2056" width="9.1796875" style="36" hidden="1"/>
    <col min="2057" max="2057" width="10.26953125" style="36" hidden="1"/>
    <col min="2058" max="2058" width="9.1796875" style="36" hidden="1"/>
    <col min="2059" max="2059" width="11.54296875" style="36" hidden="1"/>
    <col min="2060" max="2303" width="9.1796875" style="36" hidden="1"/>
    <col min="2304" max="2304" width="1.7265625" style="36" hidden="1"/>
    <col min="2305" max="2307" width="9.1796875" style="36" hidden="1"/>
    <col min="2308" max="2308" width="42" style="36" hidden="1"/>
    <col min="2309" max="2310" width="9.1796875" style="36" hidden="1"/>
    <col min="2311" max="2311" width="9.81640625" style="36" hidden="1"/>
    <col min="2312" max="2312" width="9.1796875" style="36" hidden="1"/>
    <col min="2313" max="2313" width="10.26953125" style="36" hidden="1"/>
    <col min="2314" max="2314" width="9.1796875" style="36" hidden="1"/>
    <col min="2315" max="2315" width="11.54296875" style="36" hidden="1"/>
    <col min="2316" max="2559" width="9.1796875" style="36" hidden="1"/>
    <col min="2560" max="2560" width="1.7265625" style="36" hidden="1"/>
    <col min="2561" max="2563" width="9.1796875" style="36" hidden="1"/>
    <col min="2564" max="2564" width="42" style="36" hidden="1"/>
    <col min="2565" max="2566" width="9.1796875" style="36" hidden="1"/>
    <col min="2567" max="2567" width="9.81640625" style="36" hidden="1"/>
    <col min="2568" max="2568" width="9.1796875" style="36" hidden="1"/>
    <col min="2569" max="2569" width="10.26953125" style="36" hidden="1"/>
    <col min="2570" max="2570" width="9.1796875" style="36" hidden="1"/>
    <col min="2571" max="2571" width="11.54296875" style="36" hidden="1"/>
    <col min="2572" max="2815" width="9.1796875" style="36" hidden="1"/>
    <col min="2816" max="2816" width="1.7265625" style="36" hidden="1"/>
    <col min="2817" max="2819" width="9.1796875" style="36" hidden="1"/>
    <col min="2820" max="2820" width="42" style="36" hidden="1"/>
    <col min="2821" max="2822" width="9.1796875" style="36" hidden="1"/>
    <col min="2823" max="2823" width="9.81640625" style="36" hidden="1"/>
    <col min="2824" max="2824" width="9.1796875" style="36" hidden="1"/>
    <col min="2825" max="2825" width="10.26953125" style="36" hidden="1"/>
    <col min="2826" max="2826" width="9.1796875" style="36" hidden="1"/>
    <col min="2827" max="2827" width="11.54296875" style="36" hidden="1"/>
    <col min="2828" max="3071" width="9.1796875" style="36" hidden="1"/>
    <col min="3072" max="3072" width="1.7265625" style="36" hidden="1"/>
    <col min="3073" max="3075" width="9.1796875" style="36" hidden="1"/>
    <col min="3076" max="3076" width="42" style="36" hidden="1"/>
    <col min="3077" max="3078" width="9.1796875" style="36" hidden="1"/>
    <col min="3079" max="3079" width="9.81640625" style="36" hidden="1"/>
    <col min="3080" max="3080" width="9.1796875" style="36" hidden="1"/>
    <col min="3081" max="3081" width="10.26953125" style="36" hidden="1"/>
    <col min="3082" max="3082" width="9.1796875" style="36" hidden="1"/>
    <col min="3083" max="3083" width="11.54296875" style="36" hidden="1"/>
    <col min="3084" max="3327" width="9.1796875" style="36" hidden="1"/>
    <col min="3328" max="3328" width="1.7265625" style="36" hidden="1"/>
    <col min="3329" max="3331" width="9.1796875" style="36" hidden="1"/>
    <col min="3332" max="3332" width="42" style="36" hidden="1"/>
    <col min="3333" max="3334" width="9.1796875" style="36" hidden="1"/>
    <col min="3335" max="3335" width="9.81640625" style="36" hidden="1"/>
    <col min="3336" max="3336" width="9.1796875" style="36" hidden="1"/>
    <col min="3337" max="3337" width="10.26953125" style="36" hidden="1"/>
    <col min="3338" max="3338" width="9.1796875" style="36" hidden="1"/>
    <col min="3339" max="3339" width="11.54296875" style="36" hidden="1"/>
    <col min="3340" max="3583" width="9.1796875" style="36" hidden="1"/>
    <col min="3584" max="3584" width="1.7265625" style="36" hidden="1"/>
    <col min="3585" max="3587" width="9.1796875" style="36" hidden="1"/>
    <col min="3588" max="3588" width="42" style="36" hidden="1"/>
    <col min="3589" max="3590" width="9.1796875" style="36" hidden="1"/>
    <col min="3591" max="3591" width="9.81640625" style="36" hidden="1"/>
    <col min="3592" max="3592" width="9.1796875" style="36" hidden="1"/>
    <col min="3593" max="3593" width="10.26953125" style="36" hidden="1"/>
    <col min="3594" max="3594" width="9.1796875" style="36" hidden="1"/>
    <col min="3595" max="3595" width="11.54296875" style="36" hidden="1"/>
    <col min="3596" max="3839" width="9.1796875" style="36" hidden="1"/>
    <col min="3840" max="3840" width="1.7265625" style="36" hidden="1"/>
    <col min="3841" max="3843" width="9.1796875" style="36" hidden="1"/>
    <col min="3844" max="3844" width="42" style="36" hidden="1"/>
    <col min="3845" max="3846" width="9.1796875" style="36" hidden="1"/>
    <col min="3847" max="3847" width="9.81640625" style="36" hidden="1"/>
    <col min="3848" max="3848" width="9.1796875" style="36" hidden="1"/>
    <col min="3849" max="3849" width="10.26953125" style="36" hidden="1"/>
    <col min="3850" max="3850" width="9.1796875" style="36" hidden="1"/>
    <col min="3851" max="3851" width="11.54296875" style="36" hidden="1"/>
    <col min="3852" max="4095" width="9.1796875" style="36" hidden="1"/>
    <col min="4096" max="4096" width="1.7265625" style="36" hidden="1"/>
    <col min="4097" max="4099" width="9.1796875" style="36" hidden="1"/>
    <col min="4100" max="4100" width="42" style="36" hidden="1"/>
    <col min="4101" max="4102" width="9.1796875" style="36" hidden="1"/>
    <col min="4103" max="4103" width="9.81640625" style="36" hidden="1"/>
    <col min="4104" max="4104" width="9.1796875" style="36" hidden="1"/>
    <col min="4105" max="4105" width="10.26953125" style="36" hidden="1"/>
    <col min="4106" max="4106" width="9.1796875" style="36" hidden="1"/>
    <col min="4107" max="4107" width="11.54296875" style="36" hidden="1"/>
    <col min="4108" max="4351" width="9.1796875" style="36" hidden="1"/>
    <col min="4352" max="4352" width="1.7265625" style="36" hidden="1"/>
    <col min="4353" max="4355" width="9.1796875" style="36" hidden="1"/>
    <col min="4356" max="4356" width="42" style="36" hidden="1"/>
    <col min="4357" max="4358" width="9.1796875" style="36" hidden="1"/>
    <col min="4359" max="4359" width="9.81640625" style="36" hidden="1"/>
    <col min="4360" max="4360" width="9.1796875" style="36" hidden="1"/>
    <col min="4361" max="4361" width="10.26953125" style="36" hidden="1"/>
    <col min="4362" max="4362" width="9.1796875" style="36" hidden="1"/>
    <col min="4363" max="4363" width="11.54296875" style="36" hidden="1"/>
    <col min="4364" max="4607" width="9.1796875" style="36" hidden="1"/>
    <col min="4608" max="4608" width="1.7265625" style="36" hidden="1"/>
    <col min="4609" max="4611" width="9.1796875" style="36" hidden="1"/>
    <col min="4612" max="4612" width="42" style="36" hidden="1"/>
    <col min="4613" max="4614" width="9.1796875" style="36" hidden="1"/>
    <col min="4615" max="4615" width="9.81640625" style="36" hidden="1"/>
    <col min="4616" max="4616" width="9.1796875" style="36" hidden="1"/>
    <col min="4617" max="4617" width="10.26953125" style="36" hidden="1"/>
    <col min="4618" max="4618" width="9.1796875" style="36" hidden="1"/>
    <col min="4619" max="4619" width="11.54296875" style="36" hidden="1"/>
    <col min="4620" max="4863" width="9.1796875" style="36" hidden="1"/>
    <col min="4864" max="4864" width="1.7265625" style="36" hidden="1"/>
    <col min="4865" max="4867" width="9.1796875" style="36" hidden="1"/>
    <col min="4868" max="4868" width="42" style="36" hidden="1"/>
    <col min="4869" max="4870" width="9.1796875" style="36" hidden="1"/>
    <col min="4871" max="4871" width="9.81640625" style="36" hidden="1"/>
    <col min="4872" max="4872" width="9.1796875" style="36" hidden="1"/>
    <col min="4873" max="4873" width="10.26953125" style="36" hidden="1"/>
    <col min="4874" max="4874" width="9.1796875" style="36" hidden="1"/>
    <col min="4875" max="4875" width="11.54296875" style="36" hidden="1"/>
    <col min="4876" max="5119" width="9.1796875" style="36" hidden="1"/>
    <col min="5120" max="5120" width="1.7265625" style="36" hidden="1"/>
    <col min="5121" max="5123" width="9.1796875" style="36" hidden="1"/>
    <col min="5124" max="5124" width="42" style="36" hidden="1"/>
    <col min="5125" max="5126" width="9.1796875" style="36" hidden="1"/>
    <col min="5127" max="5127" width="9.81640625" style="36" hidden="1"/>
    <col min="5128" max="5128" width="9.1796875" style="36" hidden="1"/>
    <col min="5129" max="5129" width="10.26953125" style="36" hidden="1"/>
    <col min="5130" max="5130" width="9.1796875" style="36" hidden="1"/>
    <col min="5131" max="5131" width="11.54296875" style="36" hidden="1"/>
    <col min="5132" max="5375" width="9.1796875" style="36" hidden="1"/>
    <col min="5376" max="5376" width="1.7265625" style="36" hidden="1"/>
    <col min="5377" max="5379" width="9.1796875" style="36" hidden="1"/>
    <col min="5380" max="5380" width="42" style="36" hidden="1"/>
    <col min="5381" max="5382" width="9.1796875" style="36" hidden="1"/>
    <col min="5383" max="5383" width="9.81640625" style="36" hidden="1"/>
    <col min="5384" max="5384" width="9.1796875" style="36" hidden="1"/>
    <col min="5385" max="5385" width="10.26953125" style="36" hidden="1"/>
    <col min="5386" max="5386" width="9.1796875" style="36" hidden="1"/>
    <col min="5387" max="5387" width="11.54296875" style="36" hidden="1"/>
    <col min="5388" max="5631" width="9.1796875" style="36" hidden="1"/>
    <col min="5632" max="5632" width="1.7265625" style="36" hidden="1"/>
    <col min="5633" max="5635" width="9.1796875" style="36" hidden="1"/>
    <col min="5636" max="5636" width="42" style="36" hidden="1"/>
    <col min="5637" max="5638" width="9.1796875" style="36" hidden="1"/>
    <col min="5639" max="5639" width="9.81640625" style="36" hidden="1"/>
    <col min="5640" max="5640" width="9.1796875" style="36" hidden="1"/>
    <col min="5641" max="5641" width="10.26953125" style="36" hidden="1"/>
    <col min="5642" max="5642" width="9.1796875" style="36" hidden="1"/>
    <col min="5643" max="5643" width="11.54296875" style="36" hidden="1"/>
    <col min="5644" max="5887" width="9.1796875" style="36" hidden="1"/>
    <col min="5888" max="5888" width="1.7265625" style="36" hidden="1"/>
    <col min="5889" max="5891" width="9.1796875" style="36" hidden="1"/>
    <col min="5892" max="5892" width="42" style="36" hidden="1"/>
    <col min="5893" max="5894" width="9.1796875" style="36" hidden="1"/>
    <col min="5895" max="5895" width="9.81640625" style="36" hidden="1"/>
    <col min="5896" max="5896" width="9.1796875" style="36" hidden="1"/>
    <col min="5897" max="5897" width="10.26953125" style="36" hidden="1"/>
    <col min="5898" max="5898" width="9.1796875" style="36" hidden="1"/>
    <col min="5899" max="5899" width="11.54296875" style="36" hidden="1"/>
    <col min="5900" max="6143" width="9.1796875" style="36" hidden="1"/>
    <col min="6144" max="6144" width="1.7265625" style="36" hidden="1"/>
    <col min="6145" max="6147" width="9.1796875" style="36" hidden="1"/>
    <col min="6148" max="6148" width="42" style="36" hidden="1"/>
    <col min="6149" max="6150" width="9.1796875" style="36" hidden="1"/>
    <col min="6151" max="6151" width="9.81640625" style="36" hidden="1"/>
    <col min="6152" max="6152" width="9.1796875" style="36" hidden="1"/>
    <col min="6153" max="6153" width="10.26953125" style="36" hidden="1"/>
    <col min="6154" max="6154" width="9.1796875" style="36" hidden="1"/>
    <col min="6155" max="6155" width="11.54296875" style="36" hidden="1"/>
    <col min="6156" max="6399" width="9.1796875" style="36" hidden="1"/>
    <col min="6400" max="6400" width="1.7265625" style="36" hidden="1"/>
    <col min="6401" max="6403" width="9.1796875" style="36" hidden="1"/>
    <col min="6404" max="6404" width="42" style="36" hidden="1"/>
    <col min="6405" max="6406" width="9.1796875" style="36" hidden="1"/>
    <col min="6407" max="6407" width="9.81640625" style="36" hidden="1"/>
    <col min="6408" max="6408" width="9.1796875" style="36" hidden="1"/>
    <col min="6409" max="6409" width="10.26953125" style="36" hidden="1"/>
    <col min="6410" max="6410" width="9.1796875" style="36" hidden="1"/>
    <col min="6411" max="6411" width="11.54296875" style="36" hidden="1"/>
    <col min="6412" max="6655" width="9.1796875" style="36" hidden="1"/>
    <col min="6656" max="6656" width="1.7265625" style="36" hidden="1"/>
    <col min="6657" max="6659" width="9.1796875" style="36" hidden="1"/>
    <col min="6660" max="6660" width="42" style="36" hidden="1"/>
    <col min="6661" max="6662" width="9.1796875" style="36" hidden="1"/>
    <col min="6663" max="6663" width="9.81640625" style="36" hidden="1"/>
    <col min="6664" max="6664" width="9.1796875" style="36" hidden="1"/>
    <col min="6665" max="6665" width="10.26953125" style="36" hidden="1"/>
    <col min="6666" max="6666" width="9.1796875" style="36" hidden="1"/>
    <col min="6667" max="6667" width="11.54296875" style="36" hidden="1"/>
    <col min="6668" max="6911" width="9.1796875" style="36" hidden="1"/>
    <col min="6912" max="6912" width="1.7265625" style="36" hidden="1"/>
    <col min="6913" max="6915" width="9.1796875" style="36" hidden="1"/>
    <col min="6916" max="6916" width="42" style="36" hidden="1"/>
    <col min="6917" max="6918" width="9.1796875" style="36" hidden="1"/>
    <col min="6919" max="6919" width="9.81640625" style="36" hidden="1"/>
    <col min="6920" max="6920" width="9.1796875" style="36" hidden="1"/>
    <col min="6921" max="6921" width="10.26953125" style="36" hidden="1"/>
    <col min="6922" max="6922" width="9.1796875" style="36" hidden="1"/>
    <col min="6923" max="6923" width="11.54296875" style="36" hidden="1"/>
    <col min="6924" max="7167" width="9.1796875" style="36" hidden="1"/>
    <col min="7168" max="7168" width="1.7265625" style="36" hidden="1"/>
    <col min="7169" max="7171" width="9.1796875" style="36" hidden="1"/>
    <col min="7172" max="7172" width="42" style="36" hidden="1"/>
    <col min="7173" max="7174" width="9.1796875" style="36" hidden="1"/>
    <col min="7175" max="7175" width="9.81640625" style="36" hidden="1"/>
    <col min="7176" max="7176" width="9.1796875" style="36" hidden="1"/>
    <col min="7177" max="7177" width="10.26953125" style="36" hidden="1"/>
    <col min="7178" max="7178" width="9.1796875" style="36" hidden="1"/>
    <col min="7179" max="7179" width="11.54296875" style="36" hidden="1"/>
    <col min="7180" max="7423" width="9.1796875" style="36" hidden="1"/>
    <col min="7424" max="7424" width="1.7265625" style="36" hidden="1"/>
    <col min="7425" max="7427" width="9.1796875" style="36" hidden="1"/>
    <col min="7428" max="7428" width="42" style="36" hidden="1"/>
    <col min="7429" max="7430" width="9.1796875" style="36" hidden="1"/>
    <col min="7431" max="7431" width="9.81640625" style="36" hidden="1"/>
    <col min="7432" max="7432" width="9.1796875" style="36" hidden="1"/>
    <col min="7433" max="7433" width="10.26953125" style="36" hidden="1"/>
    <col min="7434" max="7434" width="9.1796875" style="36" hidden="1"/>
    <col min="7435" max="7435" width="11.54296875" style="36" hidden="1"/>
    <col min="7436" max="7679" width="9.1796875" style="36" hidden="1"/>
    <col min="7680" max="7680" width="1.7265625" style="36" hidden="1"/>
    <col min="7681" max="7683" width="9.1796875" style="36" hidden="1"/>
    <col min="7684" max="7684" width="42" style="36" hidden="1"/>
    <col min="7685" max="7686" width="9.1796875" style="36" hidden="1"/>
    <col min="7687" max="7687" width="9.81640625" style="36" hidden="1"/>
    <col min="7688" max="7688" width="9.1796875" style="36" hidden="1"/>
    <col min="7689" max="7689" width="10.26953125" style="36" hidden="1"/>
    <col min="7690" max="7690" width="9.1796875" style="36" hidden="1"/>
    <col min="7691" max="7691" width="11.54296875" style="36" hidden="1"/>
    <col min="7692" max="7935" width="9.1796875" style="36" hidden="1"/>
    <col min="7936" max="7936" width="1.7265625" style="36" hidden="1"/>
    <col min="7937" max="7939" width="9.1796875" style="36" hidden="1"/>
    <col min="7940" max="7940" width="42" style="36" hidden="1"/>
    <col min="7941" max="7942" width="9.1796875" style="36" hidden="1"/>
    <col min="7943" max="7943" width="9.81640625" style="36" hidden="1"/>
    <col min="7944" max="7944" width="9.1796875" style="36" hidden="1"/>
    <col min="7945" max="7945" width="10.26953125" style="36" hidden="1"/>
    <col min="7946" max="7946" width="9.1796875" style="36" hidden="1"/>
    <col min="7947" max="7947" width="11.54296875" style="36" hidden="1"/>
    <col min="7948" max="8191" width="9.1796875" style="36" hidden="1"/>
    <col min="8192" max="8192" width="1.7265625" style="36" hidden="1"/>
    <col min="8193" max="8195" width="9.1796875" style="36" hidden="1"/>
    <col min="8196" max="8196" width="42" style="36" hidden="1"/>
    <col min="8197" max="8198" width="9.1796875" style="36" hidden="1"/>
    <col min="8199" max="8199" width="9.81640625" style="36" hidden="1"/>
    <col min="8200" max="8200" width="9.1796875" style="36" hidden="1"/>
    <col min="8201" max="8201" width="10.26953125" style="36" hidden="1"/>
    <col min="8202" max="8202" width="9.1796875" style="36" hidden="1"/>
    <col min="8203" max="8203" width="11.54296875" style="36" hidden="1"/>
    <col min="8204" max="8447" width="9.1796875" style="36" hidden="1"/>
    <col min="8448" max="8448" width="1.7265625" style="36" hidden="1"/>
    <col min="8449" max="8451" width="9.1796875" style="36" hidden="1"/>
    <col min="8452" max="8452" width="42" style="36" hidden="1"/>
    <col min="8453" max="8454" width="9.1796875" style="36" hidden="1"/>
    <col min="8455" max="8455" width="9.81640625" style="36" hidden="1"/>
    <col min="8456" max="8456" width="9.1796875" style="36" hidden="1"/>
    <col min="8457" max="8457" width="10.26953125" style="36" hidden="1"/>
    <col min="8458" max="8458" width="9.1796875" style="36" hidden="1"/>
    <col min="8459" max="8459" width="11.54296875" style="36" hidden="1"/>
    <col min="8460" max="8703" width="9.1796875" style="36" hidden="1"/>
    <col min="8704" max="8704" width="1.7265625" style="36" hidden="1"/>
    <col min="8705" max="8707" width="9.1796875" style="36" hidden="1"/>
    <col min="8708" max="8708" width="42" style="36" hidden="1"/>
    <col min="8709" max="8710" width="9.1796875" style="36" hidden="1"/>
    <col min="8711" max="8711" width="9.81640625" style="36" hidden="1"/>
    <col min="8712" max="8712" width="9.1796875" style="36" hidden="1"/>
    <col min="8713" max="8713" width="10.26953125" style="36" hidden="1"/>
    <col min="8714" max="8714" width="9.1796875" style="36" hidden="1"/>
    <col min="8715" max="8715" width="11.54296875" style="36" hidden="1"/>
    <col min="8716" max="8959" width="9.1796875" style="36" hidden="1"/>
    <col min="8960" max="8960" width="1.7265625" style="36" hidden="1"/>
    <col min="8961" max="8963" width="9.1796875" style="36" hidden="1"/>
    <col min="8964" max="8964" width="42" style="36" hidden="1"/>
    <col min="8965" max="8966" width="9.1796875" style="36" hidden="1"/>
    <col min="8967" max="8967" width="9.81640625" style="36" hidden="1"/>
    <col min="8968" max="8968" width="9.1796875" style="36" hidden="1"/>
    <col min="8969" max="8969" width="10.26953125" style="36" hidden="1"/>
    <col min="8970" max="8970" width="9.1796875" style="36" hidden="1"/>
    <col min="8971" max="8971" width="11.54296875" style="36" hidden="1"/>
    <col min="8972" max="9215" width="9.1796875" style="36" hidden="1"/>
    <col min="9216" max="9216" width="1.7265625" style="36" hidden="1"/>
    <col min="9217" max="9219" width="9.1796875" style="36" hidden="1"/>
    <col min="9220" max="9220" width="42" style="36" hidden="1"/>
    <col min="9221" max="9222" width="9.1796875" style="36" hidden="1"/>
    <col min="9223" max="9223" width="9.81640625" style="36" hidden="1"/>
    <col min="9224" max="9224" width="9.1796875" style="36" hidden="1"/>
    <col min="9225" max="9225" width="10.26953125" style="36" hidden="1"/>
    <col min="9226" max="9226" width="9.1796875" style="36" hidden="1"/>
    <col min="9227" max="9227" width="11.54296875" style="36" hidden="1"/>
    <col min="9228" max="9471" width="9.1796875" style="36" hidden="1"/>
    <col min="9472" max="9472" width="1.7265625" style="36" hidden="1"/>
    <col min="9473" max="9475" width="9.1796875" style="36" hidden="1"/>
    <col min="9476" max="9476" width="42" style="36" hidden="1"/>
    <col min="9477" max="9478" width="9.1796875" style="36" hidden="1"/>
    <col min="9479" max="9479" width="9.81640625" style="36" hidden="1"/>
    <col min="9480" max="9480" width="9.1796875" style="36" hidden="1"/>
    <col min="9481" max="9481" width="10.26953125" style="36" hidden="1"/>
    <col min="9482" max="9482" width="9.1796875" style="36" hidden="1"/>
    <col min="9483" max="9483" width="11.54296875" style="36" hidden="1"/>
    <col min="9484" max="9727" width="9.1796875" style="36" hidden="1"/>
    <col min="9728" max="9728" width="1.7265625" style="36" hidden="1"/>
    <col min="9729" max="9731" width="9.1796875" style="36" hidden="1"/>
    <col min="9732" max="9732" width="42" style="36" hidden="1"/>
    <col min="9733" max="9734" width="9.1796875" style="36" hidden="1"/>
    <col min="9735" max="9735" width="9.81640625" style="36" hidden="1"/>
    <col min="9736" max="9736" width="9.1796875" style="36" hidden="1"/>
    <col min="9737" max="9737" width="10.26953125" style="36" hidden="1"/>
    <col min="9738" max="9738" width="9.1796875" style="36" hidden="1"/>
    <col min="9739" max="9739" width="11.54296875" style="36" hidden="1"/>
    <col min="9740" max="9983" width="9.1796875" style="36" hidden="1"/>
    <col min="9984" max="9984" width="1.7265625" style="36" hidden="1"/>
    <col min="9985" max="9987" width="9.1796875" style="36" hidden="1"/>
    <col min="9988" max="9988" width="42" style="36" hidden="1"/>
    <col min="9989" max="9990" width="9.1796875" style="36" hidden="1"/>
    <col min="9991" max="9991" width="9.81640625" style="36" hidden="1"/>
    <col min="9992" max="9992" width="9.1796875" style="36" hidden="1"/>
    <col min="9993" max="9993" width="10.26953125" style="36" hidden="1"/>
    <col min="9994" max="9994" width="9.1796875" style="36" hidden="1"/>
    <col min="9995" max="9995" width="11.54296875" style="36" hidden="1"/>
    <col min="9996" max="10239" width="9.1796875" style="36" hidden="1"/>
    <col min="10240" max="10240" width="1.7265625" style="36" hidden="1"/>
    <col min="10241" max="10243" width="9.1796875" style="36" hidden="1"/>
    <col min="10244" max="10244" width="42" style="36" hidden="1"/>
    <col min="10245" max="10246" width="9.1796875" style="36" hidden="1"/>
    <col min="10247" max="10247" width="9.81640625" style="36" hidden="1"/>
    <col min="10248" max="10248" width="9.1796875" style="36" hidden="1"/>
    <col min="10249" max="10249" width="10.26953125" style="36" hidden="1"/>
    <col min="10250" max="10250" width="9.1796875" style="36" hidden="1"/>
    <col min="10251" max="10251" width="11.54296875" style="36" hidden="1"/>
    <col min="10252" max="10495" width="9.1796875" style="36" hidden="1"/>
    <col min="10496" max="10496" width="1.7265625" style="36" hidden="1"/>
    <col min="10497" max="10499" width="9.1796875" style="36" hidden="1"/>
    <col min="10500" max="10500" width="42" style="36" hidden="1"/>
    <col min="10501" max="10502" width="9.1796875" style="36" hidden="1"/>
    <col min="10503" max="10503" width="9.81640625" style="36" hidden="1"/>
    <col min="10504" max="10504" width="9.1796875" style="36" hidden="1"/>
    <col min="10505" max="10505" width="10.26953125" style="36" hidden="1"/>
    <col min="10506" max="10506" width="9.1796875" style="36" hidden="1"/>
    <col min="10507" max="10507" width="11.54296875" style="36" hidden="1"/>
    <col min="10508" max="10751" width="9.1796875" style="36" hidden="1"/>
    <col min="10752" max="10752" width="1.7265625" style="36" hidden="1"/>
    <col min="10753" max="10755" width="9.1796875" style="36" hidden="1"/>
    <col min="10756" max="10756" width="42" style="36" hidden="1"/>
    <col min="10757" max="10758" width="9.1796875" style="36" hidden="1"/>
    <col min="10759" max="10759" width="9.81640625" style="36" hidden="1"/>
    <col min="10760" max="10760" width="9.1796875" style="36" hidden="1"/>
    <col min="10761" max="10761" width="10.26953125" style="36" hidden="1"/>
    <col min="10762" max="10762" width="9.1796875" style="36" hidden="1"/>
    <col min="10763" max="10763" width="11.54296875" style="36" hidden="1"/>
    <col min="10764" max="11007" width="9.1796875" style="36" hidden="1"/>
    <col min="11008" max="11008" width="1.7265625" style="36" hidden="1"/>
    <col min="11009" max="11011" width="9.1796875" style="36" hidden="1"/>
    <col min="11012" max="11012" width="42" style="36" hidden="1"/>
    <col min="11013" max="11014" width="9.1796875" style="36" hidden="1"/>
    <col min="11015" max="11015" width="9.81640625" style="36" hidden="1"/>
    <col min="11016" max="11016" width="9.1796875" style="36" hidden="1"/>
    <col min="11017" max="11017" width="10.26953125" style="36" hidden="1"/>
    <col min="11018" max="11018" width="9.1796875" style="36" hidden="1"/>
    <col min="11019" max="11019" width="11.54296875" style="36" hidden="1"/>
    <col min="11020" max="11263" width="9.1796875" style="36" hidden="1"/>
    <col min="11264" max="11264" width="1.7265625" style="36" hidden="1"/>
    <col min="11265" max="11267" width="9.1796875" style="36" hidden="1"/>
    <col min="11268" max="11268" width="42" style="36" hidden="1"/>
    <col min="11269" max="11270" width="9.1796875" style="36" hidden="1"/>
    <col min="11271" max="11271" width="9.81640625" style="36" hidden="1"/>
    <col min="11272" max="11272" width="9.1796875" style="36" hidden="1"/>
    <col min="11273" max="11273" width="10.26953125" style="36" hidden="1"/>
    <col min="11274" max="11274" width="9.1796875" style="36" hidden="1"/>
    <col min="11275" max="11275" width="11.54296875" style="36" hidden="1"/>
    <col min="11276" max="11519" width="9.1796875" style="36" hidden="1"/>
    <col min="11520" max="11520" width="1.7265625" style="36" hidden="1"/>
    <col min="11521" max="11523" width="9.1796875" style="36" hidden="1"/>
    <col min="11524" max="11524" width="42" style="36" hidden="1"/>
    <col min="11525" max="11526" width="9.1796875" style="36" hidden="1"/>
    <col min="11527" max="11527" width="9.81640625" style="36" hidden="1"/>
    <col min="11528" max="11528" width="9.1796875" style="36" hidden="1"/>
    <col min="11529" max="11529" width="10.26953125" style="36" hidden="1"/>
    <col min="11530" max="11530" width="9.1796875" style="36" hidden="1"/>
    <col min="11531" max="11531" width="11.54296875" style="36" hidden="1"/>
    <col min="11532" max="11775" width="9.1796875" style="36" hidden="1"/>
    <col min="11776" max="11776" width="1.7265625" style="36" hidden="1"/>
    <col min="11777" max="11779" width="9.1796875" style="36" hidden="1"/>
    <col min="11780" max="11780" width="42" style="36" hidden="1"/>
    <col min="11781" max="11782" width="9.1796875" style="36" hidden="1"/>
    <col min="11783" max="11783" width="9.81640625" style="36" hidden="1"/>
    <col min="11784" max="11784" width="9.1796875" style="36" hidden="1"/>
    <col min="11785" max="11785" width="10.26953125" style="36" hidden="1"/>
    <col min="11786" max="11786" width="9.1796875" style="36" hidden="1"/>
    <col min="11787" max="11787" width="11.54296875" style="36" hidden="1"/>
    <col min="11788" max="12031" width="9.1796875" style="36" hidden="1"/>
    <col min="12032" max="12032" width="1.7265625" style="36" hidden="1"/>
    <col min="12033" max="12035" width="9.1796875" style="36" hidden="1"/>
    <col min="12036" max="12036" width="42" style="36" hidden="1"/>
    <col min="12037" max="12038" width="9.1796875" style="36" hidden="1"/>
    <col min="12039" max="12039" width="9.81640625" style="36" hidden="1"/>
    <col min="12040" max="12040" width="9.1796875" style="36" hidden="1"/>
    <col min="12041" max="12041" width="10.26953125" style="36" hidden="1"/>
    <col min="12042" max="12042" width="9.1796875" style="36" hidden="1"/>
    <col min="12043" max="12043" width="11.54296875" style="36" hidden="1"/>
    <col min="12044" max="12287" width="9.1796875" style="36" hidden="1"/>
    <col min="12288" max="12288" width="1.7265625" style="36" hidden="1"/>
    <col min="12289" max="12291" width="9.1796875" style="36" hidden="1"/>
    <col min="12292" max="12292" width="42" style="36" hidden="1"/>
    <col min="12293" max="12294" width="9.1796875" style="36" hidden="1"/>
    <col min="12295" max="12295" width="9.81640625" style="36" hidden="1"/>
    <col min="12296" max="12296" width="9.1796875" style="36" hidden="1"/>
    <col min="12297" max="12297" width="10.26953125" style="36" hidden="1"/>
    <col min="12298" max="12298" width="9.1796875" style="36" hidden="1"/>
    <col min="12299" max="12299" width="11.54296875" style="36" hidden="1"/>
    <col min="12300" max="12543" width="9.1796875" style="36" hidden="1"/>
    <col min="12544" max="12544" width="1.7265625" style="36" hidden="1"/>
    <col min="12545" max="12547" width="9.1796875" style="36" hidden="1"/>
    <col min="12548" max="12548" width="42" style="36" hidden="1"/>
    <col min="12549" max="12550" width="9.1796875" style="36" hidden="1"/>
    <col min="12551" max="12551" width="9.81640625" style="36" hidden="1"/>
    <col min="12552" max="12552" width="9.1796875" style="36" hidden="1"/>
    <col min="12553" max="12553" width="10.26953125" style="36" hidden="1"/>
    <col min="12554" max="12554" width="9.1796875" style="36" hidden="1"/>
    <col min="12555" max="12555" width="11.54296875" style="36" hidden="1"/>
    <col min="12556" max="12799" width="9.1796875" style="36" hidden="1"/>
    <col min="12800" max="12800" width="1.7265625" style="36" hidden="1"/>
    <col min="12801" max="12803" width="9.1796875" style="36" hidden="1"/>
    <col min="12804" max="12804" width="42" style="36" hidden="1"/>
    <col min="12805" max="12806" width="9.1796875" style="36" hidden="1"/>
    <col min="12807" max="12807" width="9.81640625" style="36" hidden="1"/>
    <col min="12808" max="12808" width="9.1796875" style="36" hidden="1"/>
    <col min="12809" max="12809" width="10.26953125" style="36" hidden="1"/>
    <col min="12810" max="12810" width="9.1796875" style="36" hidden="1"/>
    <col min="12811" max="12811" width="11.54296875" style="36" hidden="1"/>
    <col min="12812" max="13055" width="9.1796875" style="36" hidden="1"/>
    <col min="13056" max="13056" width="1.7265625" style="36" hidden="1"/>
    <col min="13057" max="13059" width="9.1796875" style="36" hidden="1"/>
    <col min="13060" max="13060" width="42" style="36" hidden="1"/>
    <col min="13061" max="13062" width="9.1796875" style="36" hidden="1"/>
    <col min="13063" max="13063" width="9.81640625" style="36" hidden="1"/>
    <col min="13064" max="13064" width="9.1796875" style="36" hidden="1"/>
    <col min="13065" max="13065" width="10.26953125" style="36" hidden="1"/>
    <col min="13066" max="13066" width="9.1796875" style="36" hidden="1"/>
    <col min="13067" max="13067" width="11.54296875" style="36" hidden="1"/>
    <col min="13068" max="13311" width="9.1796875" style="36" hidden="1"/>
    <col min="13312" max="13312" width="1.7265625" style="36" hidden="1"/>
    <col min="13313" max="13315" width="9.1796875" style="36" hidden="1"/>
    <col min="13316" max="13316" width="42" style="36" hidden="1"/>
    <col min="13317" max="13318" width="9.1796875" style="36" hidden="1"/>
    <col min="13319" max="13319" width="9.81640625" style="36" hidden="1"/>
    <col min="13320" max="13320" width="9.1796875" style="36" hidden="1"/>
    <col min="13321" max="13321" width="10.26953125" style="36" hidden="1"/>
    <col min="13322" max="13322" width="9.1796875" style="36" hidden="1"/>
    <col min="13323" max="13323" width="11.54296875" style="36" hidden="1"/>
    <col min="13324" max="13567" width="9.1796875" style="36" hidden="1"/>
    <col min="13568" max="13568" width="1.7265625" style="36" hidden="1"/>
    <col min="13569" max="13571" width="9.1796875" style="36" hidden="1"/>
    <col min="13572" max="13572" width="42" style="36" hidden="1"/>
    <col min="13573" max="13574" width="9.1796875" style="36" hidden="1"/>
    <col min="13575" max="13575" width="9.81640625" style="36" hidden="1"/>
    <col min="13576" max="13576" width="9.1796875" style="36" hidden="1"/>
    <col min="13577" max="13577" width="10.26953125" style="36" hidden="1"/>
    <col min="13578" max="13578" width="9.1796875" style="36" hidden="1"/>
    <col min="13579" max="13579" width="11.54296875" style="36" hidden="1"/>
    <col min="13580" max="13823" width="9.1796875" style="36" hidden="1"/>
    <col min="13824" max="13824" width="1.7265625" style="36" hidden="1"/>
    <col min="13825" max="13827" width="9.1796875" style="36" hidden="1"/>
    <col min="13828" max="13828" width="42" style="36" hidden="1"/>
    <col min="13829" max="13830" width="9.1796875" style="36" hidden="1"/>
    <col min="13831" max="13831" width="9.81640625" style="36" hidden="1"/>
    <col min="13832" max="13832" width="9.1796875" style="36" hidden="1"/>
    <col min="13833" max="13833" width="10.26953125" style="36" hidden="1"/>
    <col min="13834" max="13834" width="9.1796875" style="36" hidden="1"/>
    <col min="13835" max="13835" width="11.54296875" style="36" hidden="1"/>
    <col min="13836" max="14079" width="9.1796875" style="36" hidden="1"/>
    <col min="14080" max="14080" width="1.7265625" style="36" hidden="1"/>
    <col min="14081" max="14083" width="9.1796875" style="36" hidden="1"/>
    <col min="14084" max="14084" width="42" style="36" hidden="1"/>
    <col min="14085" max="14086" width="9.1796875" style="36" hidden="1"/>
    <col min="14087" max="14087" width="9.81640625" style="36" hidden="1"/>
    <col min="14088" max="14088" width="9.1796875" style="36" hidden="1"/>
    <col min="14089" max="14089" width="10.26953125" style="36" hidden="1"/>
    <col min="14090" max="14090" width="9.1796875" style="36" hidden="1"/>
    <col min="14091" max="14091" width="11.54296875" style="36" hidden="1"/>
    <col min="14092" max="14335" width="9.1796875" style="36" hidden="1"/>
    <col min="14336" max="14336" width="1.7265625" style="36" hidden="1"/>
    <col min="14337" max="14339" width="9.1796875" style="36" hidden="1"/>
    <col min="14340" max="14340" width="42" style="36" hidden="1"/>
    <col min="14341" max="14342" width="9.1796875" style="36" hidden="1"/>
    <col min="14343" max="14343" width="9.81640625" style="36" hidden="1"/>
    <col min="14344" max="14344" width="9.1796875" style="36" hidden="1"/>
    <col min="14345" max="14345" width="10.26953125" style="36" hidden="1"/>
    <col min="14346" max="14346" width="9.1796875" style="36" hidden="1"/>
    <col min="14347" max="14347" width="11.54296875" style="36" hidden="1"/>
    <col min="14348" max="14591" width="9.1796875" style="36" hidden="1"/>
    <col min="14592" max="14592" width="1.7265625" style="36" hidden="1"/>
    <col min="14593" max="14595" width="9.1796875" style="36" hidden="1"/>
    <col min="14596" max="14596" width="42" style="36" hidden="1"/>
    <col min="14597" max="14598" width="9.1796875" style="36" hidden="1"/>
    <col min="14599" max="14599" width="9.81640625" style="36" hidden="1"/>
    <col min="14600" max="14600" width="9.1796875" style="36" hidden="1"/>
    <col min="14601" max="14601" width="10.26953125" style="36" hidden="1"/>
    <col min="14602" max="14602" width="9.1796875" style="36" hidden="1"/>
    <col min="14603" max="14603" width="11.54296875" style="36" hidden="1"/>
    <col min="14604" max="14847" width="9.1796875" style="36" hidden="1"/>
    <col min="14848" max="14848" width="1.7265625" style="36" hidden="1"/>
    <col min="14849" max="14851" width="9.1796875" style="36" hidden="1"/>
    <col min="14852" max="14852" width="42" style="36" hidden="1"/>
    <col min="14853" max="14854" width="9.1796875" style="36" hidden="1"/>
    <col min="14855" max="14855" width="9.81640625" style="36" hidden="1"/>
    <col min="14856" max="14856" width="9.1796875" style="36" hidden="1"/>
    <col min="14857" max="14857" width="10.26953125" style="36" hidden="1"/>
    <col min="14858" max="14858" width="9.1796875" style="36" hidden="1"/>
    <col min="14859" max="14859" width="11.54296875" style="36" hidden="1"/>
    <col min="14860" max="15103" width="9.1796875" style="36" hidden="1"/>
    <col min="15104" max="15104" width="1.7265625" style="36" hidden="1"/>
    <col min="15105" max="15107" width="9.1796875" style="36" hidden="1"/>
    <col min="15108" max="15108" width="42" style="36" hidden="1"/>
    <col min="15109" max="15110" width="9.1796875" style="36" hidden="1"/>
    <col min="15111" max="15111" width="9.81640625" style="36" hidden="1"/>
    <col min="15112" max="15112" width="9.1796875" style="36" hidden="1"/>
    <col min="15113" max="15113" width="10.26953125" style="36" hidden="1"/>
    <col min="15114" max="15114" width="9.1796875" style="36" hidden="1"/>
    <col min="15115" max="15115" width="11.54296875" style="36" hidden="1"/>
    <col min="15116" max="15359" width="9.1796875" style="36" hidden="1"/>
    <col min="15360" max="15360" width="1.7265625" style="36" hidden="1"/>
    <col min="15361" max="15363" width="9.1796875" style="36" hidden="1"/>
    <col min="15364" max="15364" width="42" style="36" hidden="1"/>
    <col min="15365" max="15366" width="9.1796875" style="36" hidden="1"/>
    <col min="15367" max="15367" width="9.81640625" style="36" hidden="1"/>
    <col min="15368" max="15368" width="9.1796875" style="36" hidden="1"/>
    <col min="15369" max="15369" width="10.26953125" style="36" hidden="1"/>
    <col min="15370" max="15370" width="9.1796875" style="36" hidden="1"/>
    <col min="15371" max="15371" width="11.54296875" style="36" hidden="1"/>
    <col min="15372" max="15615" width="9.1796875" style="36" hidden="1"/>
    <col min="15616" max="15616" width="1.7265625" style="36" hidden="1"/>
    <col min="15617" max="15619" width="9.1796875" style="36" hidden="1"/>
    <col min="15620" max="15620" width="42" style="36" hidden="1"/>
    <col min="15621" max="15622" width="9.1796875" style="36" hidden="1"/>
    <col min="15623" max="15623" width="9.81640625" style="36" hidden="1"/>
    <col min="15624" max="15624" width="9.1796875" style="36" hidden="1"/>
    <col min="15625" max="15625" width="10.26953125" style="36" hidden="1"/>
    <col min="15626" max="15626" width="9.1796875" style="36" hidden="1"/>
    <col min="15627" max="15627" width="11.54296875" style="36" hidden="1"/>
    <col min="15628" max="15871" width="9.1796875" style="36" hidden="1"/>
    <col min="15872" max="15872" width="1.7265625" style="36" hidden="1"/>
    <col min="15873" max="15875" width="9.1796875" style="36" hidden="1"/>
    <col min="15876" max="15876" width="42" style="36" hidden="1"/>
    <col min="15877" max="15878" width="9.1796875" style="36" hidden="1"/>
    <col min="15879" max="15879" width="9.81640625" style="36" hidden="1"/>
    <col min="15880" max="15880" width="9.1796875" style="36" hidden="1"/>
    <col min="15881" max="15881" width="10.26953125" style="36" hidden="1"/>
    <col min="15882" max="15882" width="9.1796875" style="36" hidden="1"/>
    <col min="15883" max="15883" width="11.54296875" style="36" hidden="1"/>
    <col min="15884" max="16127" width="9.1796875" style="36" hidden="1"/>
    <col min="16128" max="16128" width="1.7265625" style="36" hidden="1"/>
    <col min="16129" max="16131" width="9.1796875" style="36" hidden="1"/>
    <col min="16132" max="16132" width="42" style="36" hidden="1"/>
    <col min="16133" max="16134" width="9.1796875" style="36" hidden="1"/>
    <col min="16135" max="16135" width="9.81640625" style="36" hidden="1"/>
    <col min="16136" max="16136" width="9.1796875" style="36" hidden="1"/>
    <col min="16137" max="16137" width="10.26953125" style="36" hidden="1"/>
    <col min="16138" max="16138" width="9.1796875" style="36" hidden="1"/>
    <col min="16139" max="16140" width="11.54296875" style="36" hidden="1"/>
    <col min="16141" max="16384" width="9.1796875" style="36" hidden="1"/>
  </cols>
  <sheetData>
    <row r="1" spans="1:27" ht="64.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7" ht="60.75" customHeight="1" thickBot="1" x14ac:dyDescent="0.3">
      <c r="A2" s="26"/>
      <c r="B2" s="26"/>
      <c r="C2" s="26"/>
      <c r="D2" s="26"/>
      <c r="E2" s="26"/>
      <c r="F2" s="26"/>
      <c r="G2" s="26"/>
      <c r="H2" s="26"/>
      <c r="I2" s="26"/>
      <c r="J2" s="26"/>
      <c r="K2" s="26"/>
      <c r="L2" s="26"/>
      <c r="M2" s="26"/>
      <c r="N2" s="26"/>
      <c r="O2" s="26"/>
      <c r="P2" s="26"/>
      <c r="Q2" s="26"/>
      <c r="R2" s="26"/>
      <c r="S2" s="26"/>
      <c r="T2" s="26"/>
      <c r="U2" s="26"/>
      <c r="V2" s="26"/>
      <c r="W2" s="26"/>
      <c r="X2" s="26"/>
      <c r="Y2" s="26"/>
      <c r="Z2" s="26"/>
    </row>
    <row r="3" spans="1:27" ht="15" hidden="1" x14ac:dyDescent="0.3">
      <c r="A3" s="26"/>
      <c r="B3" s="26"/>
      <c r="C3" s="26"/>
      <c r="D3" s="26"/>
      <c r="E3" s="58"/>
      <c r="F3" s="59"/>
      <c r="G3" s="26"/>
      <c r="H3" s="26"/>
      <c r="I3" s="730"/>
      <c r="J3" s="730"/>
      <c r="K3" s="730"/>
      <c r="L3" s="26"/>
      <c r="M3" s="26"/>
      <c r="N3" s="26"/>
      <c r="O3" s="26"/>
      <c r="P3" s="26"/>
      <c r="Q3" s="26"/>
      <c r="R3" s="26"/>
      <c r="S3" s="26"/>
      <c r="T3" s="26"/>
      <c r="U3" s="26"/>
      <c r="V3" s="26"/>
      <c r="W3" s="26"/>
      <c r="X3" s="26"/>
      <c r="Y3" s="26"/>
      <c r="Z3" s="26"/>
    </row>
    <row r="4" spans="1:27" ht="12.5" hidden="1" x14ac:dyDescent="0.25">
      <c r="A4" s="26"/>
      <c r="B4" s="26"/>
      <c r="C4" s="26"/>
      <c r="D4" s="26"/>
      <c r="E4" s="26"/>
      <c r="F4" s="26"/>
      <c r="G4" s="26"/>
      <c r="H4" s="26"/>
      <c r="I4" s="26"/>
      <c r="J4" s="26"/>
      <c r="K4" s="26"/>
      <c r="L4" s="26"/>
      <c r="M4" s="26"/>
      <c r="N4" s="26"/>
      <c r="O4" s="26"/>
      <c r="P4" s="26"/>
      <c r="Q4" s="26"/>
      <c r="R4" s="26"/>
      <c r="S4" s="26"/>
      <c r="T4" s="26"/>
      <c r="U4" s="26"/>
      <c r="V4" s="26"/>
      <c r="W4" s="26"/>
      <c r="X4" s="26"/>
      <c r="Y4" s="26"/>
      <c r="Z4" s="26"/>
    </row>
    <row r="5" spans="1:27" ht="15" hidden="1" x14ac:dyDescent="0.3">
      <c r="A5" s="26"/>
      <c r="B5" s="26"/>
      <c r="C5" s="26"/>
      <c r="D5" s="26"/>
      <c r="E5" s="58"/>
      <c r="F5" s="59"/>
      <c r="G5" s="69">
        <v>1</v>
      </c>
      <c r="H5" s="26"/>
      <c r="I5" s="26"/>
      <c r="J5" s="26"/>
      <c r="K5" s="26"/>
      <c r="L5" s="26"/>
      <c r="M5" s="26"/>
      <c r="N5" s="26"/>
      <c r="O5" s="26"/>
      <c r="P5" s="26"/>
      <c r="Q5" s="26"/>
      <c r="R5" s="26"/>
      <c r="S5" s="26"/>
      <c r="T5" s="26"/>
      <c r="U5" s="26"/>
      <c r="V5" s="26"/>
      <c r="W5" s="26"/>
      <c r="X5" s="26"/>
      <c r="Y5" s="26"/>
      <c r="Z5" s="26"/>
    </row>
    <row r="6" spans="1:27" ht="13" hidden="1" thickBot="1" x14ac:dyDescent="0.3">
      <c r="A6" s="26"/>
      <c r="B6" s="26"/>
      <c r="C6" s="26"/>
      <c r="D6" s="26"/>
      <c r="E6" s="26"/>
      <c r="F6" s="26"/>
      <c r="G6" s="26"/>
      <c r="H6" s="26"/>
      <c r="I6" s="26"/>
      <c r="J6" s="26"/>
      <c r="K6" s="26"/>
      <c r="L6" s="26"/>
      <c r="M6" s="26"/>
      <c r="N6" s="26"/>
      <c r="O6" s="26"/>
      <c r="P6" s="26"/>
      <c r="Q6" s="26"/>
      <c r="R6" s="26"/>
      <c r="S6" s="26"/>
      <c r="T6" s="26"/>
      <c r="U6" s="26"/>
      <c r="V6" s="26"/>
      <c r="W6" s="26"/>
      <c r="X6" s="26"/>
      <c r="Y6" s="26"/>
      <c r="Z6" s="26"/>
    </row>
    <row r="7" spans="1:27" s="52" customFormat="1" ht="21" customHeight="1" x14ac:dyDescent="0.25">
      <c r="A7" s="26"/>
      <c r="E7" s="731" t="str">
        <f>+Translations!A180</f>
        <v>Cost type in €</v>
      </c>
      <c r="F7" s="201"/>
      <c r="G7" s="728">
        <f>+Home!K12</f>
        <v>2017</v>
      </c>
      <c r="H7" s="728">
        <f>+G7+1</f>
        <v>2018</v>
      </c>
      <c r="I7" s="728">
        <f t="shared" ref="I7:Z7" si="0">+H7+1</f>
        <v>2019</v>
      </c>
      <c r="J7" s="728">
        <f t="shared" si="0"/>
        <v>2020</v>
      </c>
      <c r="K7" s="728">
        <f t="shared" si="0"/>
        <v>2021</v>
      </c>
      <c r="L7" s="728">
        <f t="shared" si="0"/>
        <v>2022</v>
      </c>
      <c r="M7" s="728">
        <f t="shared" si="0"/>
        <v>2023</v>
      </c>
      <c r="N7" s="728">
        <f t="shared" si="0"/>
        <v>2024</v>
      </c>
      <c r="O7" s="728">
        <f t="shared" si="0"/>
        <v>2025</v>
      </c>
      <c r="P7" s="728">
        <f t="shared" si="0"/>
        <v>2026</v>
      </c>
      <c r="Q7" s="728">
        <f t="shared" si="0"/>
        <v>2027</v>
      </c>
      <c r="R7" s="728">
        <f t="shared" si="0"/>
        <v>2028</v>
      </c>
      <c r="S7" s="728">
        <f t="shared" si="0"/>
        <v>2029</v>
      </c>
      <c r="T7" s="728">
        <f t="shared" si="0"/>
        <v>2030</v>
      </c>
      <c r="U7" s="728">
        <f t="shared" si="0"/>
        <v>2031</v>
      </c>
      <c r="V7" s="728">
        <f t="shared" si="0"/>
        <v>2032</v>
      </c>
      <c r="W7" s="728">
        <f t="shared" si="0"/>
        <v>2033</v>
      </c>
      <c r="X7" s="728">
        <f t="shared" si="0"/>
        <v>2034</v>
      </c>
      <c r="Y7" s="728">
        <f t="shared" si="0"/>
        <v>2035</v>
      </c>
      <c r="Z7" s="728">
        <f t="shared" si="0"/>
        <v>2036</v>
      </c>
      <c r="AA7" s="62"/>
    </row>
    <row r="8" spans="1:27" s="52" customFormat="1" ht="21" customHeight="1" thickBot="1" x14ac:dyDescent="0.3">
      <c r="A8" s="26"/>
      <c r="E8" s="732"/>
      <c r="F8" s="289"/>
      <c r="G8" s="729"/>
      <c r="H8" s="729"/>
      <c r="I8" s="729"/>
      <c r="J8" s="729"/>
      <c r="K8" s="729"/>
      <c r="L8" s="729"/>
      <c r="M8" s="729"/>
      <c r="N8" s="729"/>
      <c r="O8" s="729"/>
      <c r="P8" s="729"/>
      <c r="Q8" s="729"/>
      <c r="R8" s="729"/>
      <c r="S8" s="729"/>
      <c r="T8" s="729"/>
      <c r="U8" s="729"/>
      <c r="V8" s="729"/>
      <c r="W8" s="729"/>
      <c r="X8" s="729"/>
      <c r="Y8" s="729"/>
      <c r="Z8" s="729"/>
      <c r="AA8" s="62"/>
    </row>
    <row r="9" spans="1:27" s="52" customFormat="1" ht="27" customHeight="1" x14ac:dyDescent="0.25">
      <c r="A9" s="26"/>
      <c r="E9" s="105" t="str">
        <f>+Translations!A181</f>
        <v>1. Energy source costs</v>
      </c>
      <c r="F9" s="97"/>
      <c r="G9" s="193">
        <f>+'Operating costs'!D12+'Operating costs'!D20+'Operating costs'!D28+'Operating costs'!D36+'Operating costs'!D44</f>
        <v>0</v>
      </c>
      <c r="H9" s="193">
        <f>+'Operating costs'!E12+'Operating costs'!E20+'Operating costs'!E28+'Operating costs'!E36+'Operating costs'!E44</f>
        <v>0</v>
      </c>
      <c r="I9" s="193">
        <f>+'Operating costs'!F12+'Operating costs'!F20+'Operating costs'!F28+'Operating costs'!F36+'Operating costs'!F44</f>
        <v>0</v>
      </c>
      <c r="J9" s="193">
        <f>+'Operating costs'!G12+'Operating costs'!G20+'Operating costs'!G28+'Operating costs'!G36+'Operating costs'!G44</f>
        <v>0</v>
      </c>
      <c r="K9" s="193">
        <f>+'Operating costs'!H12+'Operating costs'!H20+'Operating costs'!H28+'Operating costs'!H36+'Operating costs'!H44</f>
        <v>0</v>
      </c>
      <c r="L9" s="193">
        <f>+'Operating costs'!I12+'Operating costs'!I20+'Operating costs'!I28+'Operating costs'!I36+'Operating costs'!I44</f>
        <v>0</v>
      </c>
      <c r="M9" s="193">
        <f>+'Operating costs'!J12+'Operating costs'!J20+'Operating costs'!J28+'Operating costs'!J36+'Operating costs'!J44</f>
        <v>0</v>
      </c>
      <c r="N9" s="193">
        <f>+'Operating costs'!K12+'Operating costs'!K20+'Operating costs'!K28+'Operating costs'!K36+'Operating costs'!K44</f>
        <v>0</v>
      </c>
      <c r="O9" s="193">
        <f>+'Operating costs'!L12+'Operating costs'!L20+'Operating costs'!L28+'Operating costs'!L36+'Operating costs'!L44</f>
        <v>0</v>
      </c>
      <c r="P9" s="193">
        <f>+'Operating costs'!M12+'Operating costs'!M20+'Operating costs'!M28+'Operating costs'!M36+'Operating costs'!M44</f>
        <v>0</v>
      </c>
      <c r="Q9" s="193">
        <f>+'Operating costs'!N12+'Operating costs'!N20+'Operating costs'!N28+'Operating costs'!N36+'Operating costs'!N44</f>
        <v>0</v>
      </c>
      <c r="R9" s="193">
        <f>+'Operating costs'!O12+'Operating costs'!O20+'Operating costs'!O28+'Operating costs'!O36+'Operating costs'!O44</f>
        <v>0</v>
      </c>
      <c r="S9" s="193">
        <f>+'Operating costs'!P12+'Operating costs'!P20+'Operating costs'!P28+'Operating costs'!P36+'Operating costs'!P44</f>
        <v>0</v>
      </c>
      <c r="T9" s="193">
        <f>+'Operating costs'!Q12+'Operating costs'!Q20+'Operating costs'!Q28+'Operating costs'!Q36+'Operating costs'!Q44</f>
        <v>0</v>
      </c>
      <c r="U9" s="193">
        <f>+'Operating costs'!R12+'Operating costs'!R20+'Operating costs'!R28+'Operating costs'!R36+'Operating costs'!R44</f>
        <v>0</v>
      </c>
      <c r="V9" s="193">
        <f>+'Operating costs'!S12+'Operating costs'!S20+'Operating costs'!S28+'Operating costs'!S36+'Operating costs'!S44</f>
        <v>0</v>
      </c>
      <c r="W9" s="193">
        <f>+'Operating costs'!T12+'Operating costs'!T20+'Operating costs'!T28+'Operating costs'!T36+'Operating costs'!T44</f>
        <v>0</v>
      </c>
      <c r="X9" s="193">
        <f>+'Operating costs'!U12+'Operating costs'!U20+'Operating costs'!U28+'Operating costs'!U36+'Operating costs'!U44</f>
        <v>0</v>
      </c>
      <c r="Y9" s="193">
        <f>+'Operating costs'!V12+'Operating costs'!V20+'Operating costs'!V28+'Operating costs'!V36+'Operating costs'!V44</f>
        <v>0</v>
      </c>
      <c r="Z9" s="193">
        <f>+'Operating costs'!W12+'Operating costs'!W20+'Operating costs'!W28+'Operating costs'!W36+'Operating costs'!W44</f>
        <v>0</v>
      </c>
      <c r="AA9" s="62"/>
    </row>
    <row r="10" spans="1:27" s="52" customFormat="1" ht="27" customHeight="1" x14ac:dyDescent="0.25">
      <c r="A10" s="26"/>
      <c r="E10" s="99" t="str">
        <f>+Translations!A182</f>
        <v>2. Operation and maintainance costs</v>
      </c>
      <c r="F10" s="97"/>
      <c r="G10" s="193">
        <f>+'Operating costs'!D49</f>
        <v>0</v>
      </c>
      <c r="H10" s="193">
        <f>+'Operating costs'!E49</f>
        <v>0</v>
      </c>
      <c r="I10" s="193">
        <f>+'Operating costs'!F49</f>
        <v>0</v>
      </c>
      <c r="J10" s="193">
        <f>+'Operating costs'!G49</f>
        <v>0</v>
      </c>
      <c r="K10" s="193">
        <f>+'Operating costs'!H49</f>
        <v>0</v>
      </c>
      <c r="L10" s="193">
        <f>+'Operating costs'!I49</f>
        <v>0</v>
      </c>
      <c r="M10" s="193">
        <f>+'Operating costs'!J49</f>
        <v>0</v>
      </c>
      <c r="N10" s="193">
        <f>+'Operating costs'!K49</f>
        <v>0</v>
      </c>
      <c r="O10" s="193">
        <f>+'Operating costs'!L49</f>
        <v>0</v>
      </c>
      <c r="P10" s="193">
        <f>+'Operating costs'!M49</f>
        <v>0</v>
      </c>
      <c r="Q10" s="193">
        <f>+'Operating costs'!N49</f>
        <v>0</v>
      </c>
      <c r="R10" s="193">
        <f>+'Operating costs'!O49</f>
        <v>0</v>
      </c>
      <c r="S10" s="193">
        <f>+'Operating costs'!P49</f>
        <v>0</v>
      </c>
      <c r="T10" s="193">
        <f>+'Operating costs'!Q49</f>
        <v>0</v>
      </c>
      <c r="U10" s="193">
        <f>+'Operating costs'!R49</f>
        <v>0</v>
      </c>
      <c r="V10" s="193">
        <f>+'Operating costs'!S49</f>
        <v>0</v>
      </c>
      <c r="W10" s="193">
        <f>+'Operating costs'!T49</f>
        <v>0</v>
      </c>
      <c r="X10" s="193">
        <f>+'Operating costs'!U49</f>
        <v>0</v>
      </c>
      <c r="Y10" s="193">
        <f>+'Operating costs'!V49</f>
        <v>0</v>
      </c>
      <c r="Z10" s="193">
        <f>+'Operating costs'!W49</f>
        <v>0</v>
      </c>
      <c r="AA10" s="62"/>
    </row>
    <row r="11" spans="1:27" s="52" customFormat="1" ht="27" customHeight="1" x14ac:dyDescent="0.25">
      <c r="A11" s="26"/>
      <c r="E11" s="100" t="str">
        <f>+Translations!A183</f>
        <v>A. TOTAL OPERATING COSTS (1+2)</v>
      </c>
      <c r="F11" s="101"/>
      <c r="G11" s="194">
        <f t="shared" ref="G11:Z11" si="1">SUM(G9:G10)*$G$5</f>
        <v>0</v>
      </c>
      <c r="H11" s="194">
        <f t="shared" si="1"/>
        <v>0</v>
      </c>
      <c r="I11" s="194">
        <f t="shared" si="1"/>
        <v>0</v>
      </c>
      <c r="J11" s="194">
        <f t="shared" si="1"/>
        <v>0</v>
      </c>
      <c r="K11" s="194">
        <f t="shared" si="1"/>
        <v>0</v>
      </c>
      <c r="L11" s="194">
        <f t="shared" si="1"/>
        <v>0</v>
      </c>
      <c r="M11" s="194">
        <f t="shared" si="1"/>
        <v>0</v>
      </c>
      <c r="N11" s="194">
        <f t="shared" si="1"/>
        <v>0</v>
      </c>
      <c r="O11" s="194">
        <f t="shared" si="1"/>
        <v>0</v>
      </c>
      <c r="P11" s="194">
        <f t="shared" si="1"/>
        <v>0</v>
      </c>
      <c r="Q11" s="194">
        <f t="shared" si="1"/>
        <v>0</v>
      </c>
      <c r="R11" s="194">
        <f t="shared" si="1"/>
        <v>0</v>
      </c>
      <c r="S11" s="194">
        <f t="shared" si="1"/>
        <v>0</v>
      </c>
      <c r="T11" s="194">
        <f t="shared" si="1"/>
        <v>0</v>
      </c>
      <c r="U11" s="194">
        <f t="shared" si="1"/>
        <v>0</v>
      </c>
      <c r="V11" s="194">
        <f t="shared" si="1"/>
        <v>0</v>
      </c>
      <c r="W11" s="194">
        <f t="shared" si="1"/>
        <v>0</v>
      </c>
      <c r="X11" s="194">
        <f t="shared" si="1"/>
        <v>0</v>
      </c>
      <c r="Y11" s="194">
        <f t="shared" si="1"/>
        <v>0</v>
      </c>
      <c r="Z11" s="194">
        <f t="shared" si="1"/>
        <v>0</v>
      </c>
      <c r="AA11" s="62"/>
    </row>
    <row r="12" spans="1:27" s="52" customFormat="1" ht="27" customHeight="1" x14ac:dyDescent="0.25">
      <c r="A12" s="26"/>
      <c r="E12" s="99" t="str">
        <f>+Translations!A184</f>
        <v>1. Cost of management, insurance and lease</v>
      </c>
      <c r="F12" s="97"/>
      <c r="G12" s="193">
        <f>+'Operating costs'!D56</f>
        <v>0</v>
      </c>
      <c r="H12" s="193">
        <f>+'Operating costs'!E56</f>
        <v>0</v>
      </c>
      <c r="I12" s="193">
        <f>+'Operating costs'!F56</f>
        <v>0</v>
      </c>
      <c r="J12" s="193">
        <f>+'Operating costs'!G56</f>
        <v>0</v>
      </c>
      <c r="K12" s="193">
        <f>+'Operating costs'!H56</f>
        <v>0</v>
      </c>
      <c r="L12" s="193">
        <f>+'Operating costs'!I56</f>
        <v>0</v>
      </c>
      <c r="M12" s="193">
        <f>+'Operating costs'!J56</f>
        <v>0</v>
      </c>
      <c r="N12" s="193">
        <f>+'Operating costs'!K56</f>
        <v>0</v>
      </c>
      <c r="O12" s="193">
        <f>+'Operating costs'!L56</f>
        <v>0</v>
      </c>
      <c r="P12" s="193">
        <f>+'Operating costs'!M56</f>
        <v>0</v>
      </c>
      <c r="Q12" s="193">
        <f>+'Operating costs'!N56</f>
        <v>0</v>
      </c>
      <c r="R12" s="193">
        <f>+'Operating costs'!O56</f>
        <v>0</v>
      </c>
      <c r="S12" s="193">
        <f>+'Operating costs'!P56</f>
        <v>0</v>
      </c>
      <c r="T12" s="193">
        <f>+'Operating costs'!Q56</f>
        <v>0</v>
      </c>
      <c r="U12" s="193">
        <f>+'Operating costs'!R56</f>
        <v>0</v>
      </c>
      <c r="V12" s="193">
        <f>+'Operating costs'!S56</f>
        <v>0</v>
      </c>
      <c r="W12" s="193">
        <f>+'Operating costs'!T56</f>
        <v>0</v>
      </c>
      <c r="X12" s="193">
        <f>+'Operating costs'!U56</f>
        <v>0</v>
      </c>
      <c r="Y12" s="193">
        <f>+'Operating costs'!V56</f>
        <v>0</v>
      </c>
      <c r="Z12" s="193">
        <f>+'Operating costs'!W56</f>
        <v>0</v>
      </c>
      <c r="AA12" s="62"/>
    </row>
    <row r="13" spans="1:27" s="52" customFormat="1" ht="27" customHeight="1" x14ac:dyDescent="0.25">
      <c r="A13" s="26"/>
      <c r="E13" s="99" t="str">
        <f>+Translations!A185</f>
        <v>2. Cost of promotional activities</v>
      </c>
      <c r="F13" s="97"/>
      <c r="G13" s="193">
        <f>+'Operating costs'!D60</f>
        <v>0</v>
      </c>
      <c r="H13" s="193">
        <f>+'Operating costs'!E60</f>
        <v>0</v>
      </c>
      <c r="I13" s="193">
        <f>+'Operating costs'!F60</f>
        <v>0</v>
      </c>
      <c r="J13" s="193">
        <f>+'Operating costs'!G60</f>
        <v>0</v>
      </c>
      <c r="K13" s="193">
        <f>+'Operating costs'!H60</f>
        <v>0</v>
      </c>
      <c r="L13" s="193">
        <f>+'Operating costs'!I60</f>
        <v>0</v>
      </c>
      <c r="M13" s="193">
        <f>+'Operating costs'!J60</f>
        <v>0</v>
      </c>
      <c r="N13" s="193">
        <f>+'Operating costs'!K60</f>
        <v>0</v>
      </c>
      <c r="O13" s="193">
        <f>+'Operating costs'!L60</f>
        <v>0</v>
      </c>
      <c r="P13" s="193">
        <f>+'Operating costs'!M60</f>
        <v>0</v>
      </c>
      <c r="Q13" s="193">
        <f>+'Operating costs'!N60</f>
        <v>5000</v>
      </c>
      <c r="R13" s="193">
        <f>+'Operating costs'!O60</f>
        <v>5000</v>
      </c>
      <c r="S13" s="193">
        <f>+'Operating costs'!P60</f>
        <v>5000</v>
      </c>
      <c r="T13" s="193">
        <f>+'Operating costs'!Q60</f>
        <v>5000</v>
      </c>
      <c r="U13" s="193">
        <f>+'Operating costs'!R60</f>
        <v>5000</v>
      </c>
      <c r="V13" s="193">
        <f>+'Operating costs'!S60</f>
        <v>5000</v>
      </c>
      <c r="W13" s="193">
        <f>+'Operating costs'!T60</f>
        <v>5000</v>
      </c>
      <c r="X13" s="193">
        <f>+'Operating costs'!U60</f>
        <v>5000</v>
      </c>
      <c r="Y13" s="193">
        <f>+'Operating costs'!V60</f>
        <v>5000</v>
      </c>
      <c r="Z13" s="193">
        <f>+'Operating costs'!W60</f>
        <v>5000</v>
      </c>
      <c r="AA13" s="62"/>
    </row>
    <row r="14" spans="1:27" s="52" customFormat="1" ht="27" customHeight="1" x14ac:dyDescent="0.25">
      <c r="A14" s="26"/>
      <c r="E14" s="99" t="str">
        <f>+Translations!A186</f>
        <v>3. Cost of other services</v>
      </c>
      <c r="F14" s="97"/>
      <c r="G14" s="193">
        <f>+'Operating costs'!D64</f>
        <v>0</v>
      </c>
      <c r="H14" s="193">
        <f>+'Operating costs'!E64</f>
        <v>0</v>
      </c>
      <c r="I14" s="193">
        <f>+'Operating costs'!F64</f>
        <v>0</v>
      </c>
      <c r="J14" s="193">
        <f>+'Operating costs'!G64</f>
        <v>0</v>
      </c>
      <c r="K14" s="193">
        <f>+'Operating costs'!H64</f>
        <v>0</v>
      </c>
      <c r="L14" s="193">
        <f>+'Operating costs'!I64</f>
        <v>0</v>
      </c>
      <c r="M14" s="193">
        <f>+'Operating costs'!J64</f>
        <v>0</v>
      </c>
      <c r="N14" s="193">
        <f>+'Operating costs'!K64</f>
        <v>0</v>
      </c>
      <c r="O14" s="193">
        <f>+'Operating costs'!L64</f>
        <v>0</v>
      </c>
      <c r="P14" s="193">
        <f>+'Operating costs'!M64</f>
        <v>0</v>
      </c>
      <c r="Q14" s="193">
        <f>+'Operating costs'!N64</f>
        <v>0</v>
      </c>
      <c r="R14" s="193">
        <f>+'Operating costs'!O64</f>
        <v>0</v>
      </c>
      <c r="S14" s="193">
        <f>+'Operating costs'!P64</f>
        <v>0</v>
      </c>
      <c r="T14" s="193">
        <f>+'Operating costs'!Q64</f>
        <v>0</v>
      </c>
      <c r="U14" s="193">
        <f>+'Operating costs'!R64</f>
        <v>0</v>
      </c>
      <c r="V14" s="193">
        <f>+'Operating costs'!S64</f>
        <v>0</v>
      </c>
      <c r="W14" s="193">
        <f>+'Operating costs'!T64</f>
        <v>0</v>
      </c>
      <c r="X14" s="193">
        <f>+'Operating costs'!U64</f>
        <v>0</v>
      </c>
      <c r="Y14" s="193">
        <f>+'Operating costs'!V64</f>
        <v>0</v>
      </c>
      <c r="Z14" s="193">
        <f>+'Operating costs'!W64</f>
        <v>0</v>
      </c>
      <c r="AA14" s="62"/>
    </row>
    <row r="15" spans="1:27" s="52" customFormat="1" ht="27" customHeight="1" x14ac:dyDescent="0.25">
      <c r="A15" s="26"/>
      <c r="E15" s="100" t="str">
        <f>+Translations!A187</f>
        <v>B. TOTAL COSTS OF SERVICES (1+2+3)</v>
      </c>
      <c r="F15" s="101"/>
      <c r="G15" s="194">
        <f t="shared" ref="G15:Z15" si="2">SUM(G12:G14)*$G$5</f>
        <v>0</v>
      </c>
      <c r="H15" s="194">
        <f t="shared" si="2"/>
        <v>0</v>
      </c>
      <c r="I15" s="194">
        <f t="shared" si="2"/>
        <v>0</v>
      </c>
      <c r="J15" s="194">
        <f t="shared" si="2"/>
        <v>0</v>
      </c>
      <c r="K15" s="194">
        <f t="shared" si="2"/>
        <v>0</v>
      </c>
      <c r="L15" s="194">
        <f t="shared" si="2"/>
        <v>0</v>
      </c>
      <c r="M15" s="194">
        <f t="shared" si="2"/>
        <v>0</v>
      </c>
      <c r="N15" s="194">
        <f t="shared" si="2"/>
        <v>0</v>
      </c>
      <c r="O15" s="194">
        <f t="shared" si="2"/>
        <v>0</v>
      </c>
      <c r="P15" s="194">
        <f t="shared" si="2"/>
        <v>0</v>
      </c>
      <c r="Q15" s="194">
        <f t="shared" si="2"/>
        <v>5000</v>
      </c>
      <c r="R15" s="194">
        <f t="shared" si="2"/>
        <v>5000</v>
      </c>
      <c r="S15" s="194">
        <f t="shared" si="2"/>
        <v>5000</v>
      </c>
      <c r="T15" s="194">
        <f t="shared" si="2"/>
        <v>5000</v>
      </c>
      <c r="U15" s="194">
        <f t="shared" si="2"/>
        <v>5000</v>
      </c>
      <c r="V15" s="194">
        <f t="shared" si="2"/>
        <v>5000</v>
      </c>
      <c r="W15" s="194">
        <f t="shared" si="2"/>
        <v>5000</v>
      </c>
      <c r="X15" s="194">
        <f t="shared" si="2"/>
        <v>5000</v>
      </c>
      <c r="Y15" s="194">
        <f t="shared" si="2"/>
        <v>5000</v>
      </c>
      <c r="Z15" s="194">
        <f t="shared" si="2"/>
        <v>5000</v>
      </c>
      <c r="AA15" s="62"/>
    </row>
    <row r="16" spans="1:27" s="52" customFormat="1" ht="27" customHeight="1" x14ac:dyDescent="0.25">
      <c r="A16" s="26"/>
      <c r="E16" s="100" t="str">
        <f>+Translations!A188</f>
        <v>C. COSTS OF LABOUR</v>
      </c>
      <c r="F16" s="101"/>
      <c r="G16" s="194">
        <f>+'Operating costs'!D72</f>
        <v>0</v>
      </c>
      <c r="H16" s="194">
        <f>+'Operating costs'!E72</f>
        <v>0</v>
      </c>
      <c r="I16" s="194">
        <f>+'Operating costs'!F72</f>
        <v>0</v>
      </c>
      <c r="J16" s="194">
        <f>+'Operating costs'!G72</f>
        <v>0</v>
      </c>
      <c r="K16" s="194">
        <f>+'Operating costs'!H72</f>
        <v>0</v>
      </c>
      <c r="L16" s="194">
        <f>+'Operating costs'!I72</f>
        <v>0</v>
      </c>
      <c r="M16" s="194">
        <f>+'Operating costs'!J72</f>
        <v>0</v>
      </c>
      <c r="N16" s="194">
        <f>+'Operating costs'!K72</f>
        <v>0</v>
      </c>
      <c r="O16" s="194">
        <f>+'Operating costs'!L72</f>
        <v>0</v>
      </c>
      <c r="P16" s="194">
        <f>+'Operating costs'!M72</f>
        <v>0</v>
      </c>
      <c r="Q16" s="194">
        <f>+'Operating costs'!N72</f>
        <v>0</v>
      </c>
      <c r="R16" s="194">
        <f>+'Operating costs'!O72</f>
        <v>0</v>
      </c>
      <c r="S16" s="194">
        <f>+'Operating costs'!P72</f>
        <v>0</v>
      </c>
      <c r="T16" s="194">
        <f>+'Operating costs'!Q72</f>
        <v>0</v>
      </c>
      <c r="U16" s="194">
        <f>+'Operating costs'!R72</f>
        <v>0</v>
      </c>
      <c r="V16" s="194">
        <f>+'Operating costs'!S72</f>
        <v>0</v>
      </c>
      <c r="W16" s="194">
        <f>+'Operating costs'!T72</f>
        <v>0</v>
      </c>
      <c r="X16" s="194">
        <f>+'Operating costs'!U72</f>
        <v>0</v>
      </c>
      <c r="Y16" s="194">
        <f>+'Operating costs'!V72</f>
        <v>0</v>
      </c>
      <c r="Z16" s="194">
        <f>+'Operating costs'!W72</f>
        <v>0</v>
      </c>
      <c r="AA16" s="62"/>
    </row>
    <row r="17" spans="1:27" s="52" customFormat="1" ht="27" customHeight="1" x14ac:dyDescent="0.25">
      <c r="A17" s="26"/>
      <c r="E17" s="100" t="str">
        <f>+Translations!A189</f>
        <v>D. DEPRECIATION AND AMORTIZATION COSTS</v>
      </c>
      <c r="F17" s="101"/>
      <c r="G17" s="194">
        <f>+Assets!G48</f>
        <v>0</v>
      </c>
      <c r="H17" s="194">
        <f>+Assets!H48</f>
        <v>0</v>
      </c>
      <c r="I17" s="194">
        <f>+Assets!I48</f>
        <v>0</v>
      </c>
      <c r="J17" s="194">
        <f>+Assets!J48</f>
        <v>0</v>
      </c>
      <c r="K17" s="194">
        <f>+Assets!K48</f>
        <v>0</v>
      </c>
      <c r="L17" s="194">
        <f>+Assets!L48</f>
        <v>0</v>
      </c>
      <c r="M17" s="194">
        <f>+Assets!M48</f>
        <v>0</v>
      </c>
      <c r="N17" s="194">
        <f>+Assets!N48</f>
        <v>0</v>
      </c>
      <c r="O17" s="194">
        <f>+Assets!O48</f>
        <v>0</v>
      </c>
      <c r="P17" s="194">
        <f>+Assets!P48</f>
        <v>0</v>
      </c>
      <c r="Q17" s="194">
        <f>+Assets!Q48</f>
        <v>0</v>
      </c>
      <c r="R17" s="194">
        <f>+Assets!R48</f>
        <v>0</v>
      </c>
      <c r="S17" s="194">
        <f>+Assets!S48</f>
        <v>0</v>
      </c>
      <c r="T17" s="194">
        <f>+Assets!T48</f>
        <v>0</v>
      </c>
      <c r="U17" s="194">
        <f>+Assets!U48</f>
        <v>0</v>
      </c>
      <c r="V17" s="194">
        <f>+Assets!V48</f>
        <v>0</v>
      </c>
      <c r="W17" s="194">
        <f>+Assets!W48</f>
        <v>0</v>
      </c>
      <c r="X17" s="194">
        <f>+Assets!X48</f>
        <v>0</v>
      </c>
      <c r="Y17" s="194">
        <f>+Assets!Y48</f>
        <v>0</v>
      </c>
      <c r="Z17" s="194">
        <f>+Assets!Z48</f>
        <v>0</v>
      </c>
      <c r="AA17" s="62"/>
    </row>
    <row r="18" spans="1:27" s="52" customFormat="1" ht="27" customHeight="1" x14ac:dyDescent="0.25">
      <c r="A18" s="26"/>
      <c r="E18" s="100" t="str">
        <f>+Translations!A190</f>
        <v>E. FINANCIAL COSTS</v>
      </c>
      <c r="F18" s="101"/>
      <c r="G18" s="194">
        <f>+Liabilities_and_Equity!G52</f>
        <v>0</v>
      </c>
      <c r="H18" s="194">
        <f>+Liabilities_and_Equity!H52</f>
        <v>0</v>
      </c>
      <c r="I18" s="194">
        <f>+Liabilities_and_Equity!I52</f>
        <v>0</v>
      </c>
      <c r="J18" s="194">
        <f>+Liabilities_and_Equity!J52</f>
        <v>0</v>
      </c>
      <c r="K18" s="194">
        <f>+Liabilities_and_Equity!K52</f>
        <v>0</v>
      </c>
      <c r="L18" s="194">
        <f>+Liabilities_and_Equity!L52</f>
        <v>0</v>
      </c>
      <c r="M18" s="194">
        <f>+Liabilities_and_Equity!M52</f>
        <v>0</v>
      </c>
      <c r="N18" s="194">
        <f>+Liabilities_and_Equity!N52</f>
        <v>0</v>
      </c>
      <c r="O18" s="194">
        <f>+Liabilities_and_Equity!O52</f>
        <v>0</v>
      </c>
      <c r="P18" s="194">
        <f>+Liabilities_and_Equity!P52</f>
        <v>0</v>
      </c>
      <c r="Q18" s="194">
        <f>+Liabilities_and_Equity!Q52</f>
        <v>0</v>
      </c>
      <c r="R18" s="194">
        <f>+Liabilities_and_Equity!R52</f>
        <v>0</v>
      </c>
      <c r="S18" s="194">
        <f>+Liabilities_and_Equity!S52</f>
        <v>0</v>
      </c>
      <c r="T18" s="194">
        <f>+Liabilities_and_Equity!T52</f>
        <v>0</v>
      </c>
      <c r="U18" s="194">
        <f>+Liabilities_and_Equity!U52</f>
        <v>0</v>
      </c>
      <c r="V18" s="194">
        <f>+Liabilities_and_Equity!V52</f>
        <v>0</v>
      </c>
      <c r="W18" s="194">
        <f>+Liabilities_and_Equity!W52</f>
        <v>0</v>
      </c>
      <c r="X18" s="194">
        <f>+Liabilities_and_Equity!X52</f>
        <v>0</v>
      </c>
      <c r="Y18" s="194">
        <f>+Liabilities_and_Equity!Y52</f>
        <v>0</v>
      </c>
      <c r="Z18" s="194">
        <f>+Liabilities_and_Equity!Z52</f>
        <v>0</v>
      </c>
      <c r="AA18" s="62"/>
    </row>
    <row r="19" spans="1:27" s="52" customFormat="1" ht="27" customHeight="1" x14ac:dyDescent="0.25">
      <c r="A19" s="26"/>
      <c r="E19" s="100" t="str">
        <f>+Translations!A191</f>
        <v>F. OTHER EXPENSES AND LOSSES</v>
      </c>
      <c r="F19" s="101"/>
      <c r="G19" s="194">
        <f>+'Operating costs'!D77</f>
        <v>0</v>
      </c>
      <c r="H19" s="194">
        <f>+'Operating costs'!E77</f>
        <v>0</v>
      </c>
      <c r="I19" s="194">
        <f>+'Operating costs'!F77</f>
        <v>0</v>
      </c>
      <c r="J19" s="194">
        <f>+'Operating costs'!G77</f>
        <v>0</v>
      </c>
      <c r="K19" s="194">
        <f>+'Operating costs'!H77</f>
        <v>0</v>
      </c>
      <c r="L19" s="194">
        <f>+'Operating costs'!I77</f>
        <v>0</v>
      </c>
      <c r="M19" s="194">
        <f>+'Operating costs'!J77</f>
        <v>0</v>
      </c>
      <c r="N19" s="194">
        <f>+'Operating costs'!K77</f>
        <v>0</v>
      </c>
      <c r="O19" s="194">
        <f>+'Operating costs'!L77</f>
        <v>0</v>
      </c>
      <c r="P19" s="194">
        <f>+'Operating costs'!M77</f>
        <v>0</v>
      </c>
      <c r="Q19" s="194">
        <f>+'Operating costs'!N77</f>
        <v>0</v>
      </c>
      <c r="R19" s="194">
        <f>+'Operating costs'!O77</f>
        <v>0</v>
      </c>
      <c r="S19" s="194">
        <f>+'Operating costs'!P77</f>
        <v>0</v>
      </c>
      <c r="T19" s="194">
        <f>+'Operating costs'!Q77</f>
        <v>0</v>
      </c>
      <c r="U19" s="194">
        <f>+'Operating costs'!R77</f>
        <v>0</v>
      </c>
      <c r="V19" s="194">
        <f>+'Operating costs'!S77</f>
        <v>0</v>
      </c>
      <c r="W19" s="194">
        <f>+'Operating costs'!T77</f>
        <v>0</v>
      </c>
      <c r="X19" s="194">
        <f>+'Operating costs'!U77</f>
        <v>0</v>
      </c>
      <c r="Y19" s="194">
        <f>+'Operating costs'!V77</f>
        <v>0</v>
      </c>
      <c r="Z19" s="194">
        <f>+'Operating costs'!W77</f>
        <v>0</v>
      </c>
      <c r="AA19" s="62"/>
    </row>
    <row r="20" spans="1:27" s="52" customFormat="1" ht="27" customHeight="1" x14ac:dyDescent="0.25">
      <c r="A20" s="26"/>
      <c r="E20" s="100" t="str">
        <f>+Translations!A192</f>
        <v>G. INCOME TAXES</v>
      </c>
      <c r="F20" s="101"/>
      <c r="G20" s="194">
        <f>+Income_statement!E31</f>
        <v>0</v>
      </c>
      <c r="H20" s="194">
        <f>+Income_statement!F31</f>
        <v>0</v>
      </c>
      <c r="I20" s="194">
        <f>+Income_statement!G31</f>
        <v>0</v>
      </c>
      <c r="J20" s="194">
        <f>+Income_statement!H31</f>
        <v>0</v>
      </c>
      <c r="K20" s="194">
        <f>+Income_statement!I31</f>
        <v>0</v>
      </c>
      <c r="L20" s="194">
        <f>+Income_statement!J31</f>
        <v>0</v>
      </c>
      <c r="M20" s="194">
        <f>+Income_statement!K31</f>
        <v>0</v>
      </c>
      <c r="N20" s="194">
        <f>+Income_statement!L31</f>
        <v>0</v>
      </c>
      <c r="O20" s="194">
        <f>+Income_statement!M31</f>
        <v>0</v>
      </c>
      <c r="P20" s="194">
        <f>+Income_statement!N31</f>
        <v>0</v>
      </c>
      <c r="Q20" s="194">
        <f>+Income_statement!O31</f>
        <v>40</v>
      </c>
      <c r="R20" s="194">
        <f>+Income_statement!P31</f>
        <v>40</v>
      </c>
      <c r="S20" s="194">
        <f>+Income_statement!Q31</f>
        <v>40</v>
      </c>
      <c r="T20" s="194">
        <f>+Income_statement!R31</f>
        <v>40</v>
      </c>
      <c r="U20" s="194">
        <f>+Income_statement!S31</f>
        <v>40</v>
      </c>
      <c r="V20" s="194">
        <f>+Income_statement!T31</f>
        <v>40</v>
      </c>
      <c r="W20" s="194">
        <f>+Income_statement!U31</f>
        <v>40</v>
      </c>
      <c r="X20" s="194">
        <f>+Income_statement!V31</f>
        <v>40</v>
      </c>
      <c r="Y20" s="194">
        <f>+Income_statement!W31</f>
        <v>40</v>
      </c>
      <c r="Z20" s="194">
        <f>+Income_statement!X31</f>
        <v>40</v>
      </c>
      <c r="AA20" s="62"/>
    </row>
    <row r="21" spans="1:27" s="52" customFormat="1" ht="27" customHeight="1" x14ac:dyDescent="0.25">
      <c r="A21" s="26"/>
      <c r="E21" s="100" t="str">
        <f>+Translations!A193</f>
        <v>H. TOTAL COSTS (A+B+C+D+E+F+G)</v>
      </c>
      <c r="F21" s="101"/>
      <c r="G21" s="194">
        <f>+G11+G15+G16+G17+G18+G19+G20</f>
        <v>0</v>
      </c>
      <c r="H21" s="194">
        <f t="shared" ref="H21:Z21" si="3">+H11+H15+H16+H17+H18+H19+H20</f>
        <v>0</v>
      </c>
      <c r="I21" s="194">
        <f t="shared" si="3"/>
        <v>0</v>
      </c>
      <c r="J21" s="194">
        <f t="shared" si="3"/>
        <v>0</v>
      </c>
      <c r="K21" s="194">
        <f t="shared" si="3"/>
        <v>0</v>
      </c>
      <c r="L21" s="194">
        <f t="shared" si="3"/>
        <v>0</v>
      </c>
      <c r="M21" s="194">
        <f t="shared" si="3"/>
        <v>0</v>
      </c>
      <c r="N21" s="194">
        <f t="shared" si="3"/>
        <v>0</v>
      </c>
      <c r="O21" s="194">
        <f t="shared" si="3"/>
        <v>0</v>
      </c>
      <c r="P21" s="194">
        <f t="shared" si="3"/>
        <v>0</v>
      </c>
      <c r="Q21" s="194">
        <f t="shared" si="3"/>
        <v>5040</v>
      </c>
      <c r="R21" s="194">
        <f t="shared" si="3"/>
        <v>5040</v>
      </c>
      <c r="S21" s="194">
        <f t="shared" si="3"/>
        <v>5040</v>
      </c>
      <c r="T21" s="194">
        <f t="shared" si="3"/>
        <v>5040</v>
      </c>
      <c r="U21" s="194">
        <f t="shared" si="3"/>
        <v>5040</v>
      </c>
      <c r="V21" s="194">
        <f t="shared" si="3"/>
        <v>5040</v>
      </c>
      <c r="W21" s="194">
        <f t="shared" si="3"/>
        <v>5040</v>
      </c>
      <c r="X21" s="194">
        <f t="shared" si="3"/>
        <v>5040</v>
      </c>
      <c r="Y21" s="194">
        <f t="shared" si="3"/>
        <v>5040</v>
      </c>
      <c r="Z21" s="194">
        <f t="shared" si="3"/>
        <v>5040</v>
      </c>
      <c r="AA21" s="62"/>
    </row>
    <row r="22" spans="1:27" s="62" customFormat="1" ht="69" customHeight="1" x14ac:dyDescent="0.25">
      <c r="A22" s="26"/>
      <c r="B22" s="52"/>
      <c r="C22" s="52"/>
      <c r="D22" s="52"/>
      <c r="E22" s="26"/>
      <c r="F22" s="26"/>
      <c r="G22" s="26"/>
      <c r="H22" s="26"/>
      <c r="I22" s="26"/>
      <c r="J22" s="26"/>
      <c r="K22" s="26"/>
      <c r="L22" s="26"/>
      <c r="M22" s="26"/>
      <c r="N22" s="26"/>
      <c r="O22" s="26"/>
      <c r="P22" s="26"/>
      <c r="Q22" s="26"/>
      <c r="R22" s="26"/>
      <c r="S22" s="26"/>
      <c r="T22" s="26"/>
      <c r="U22" s="26"/>
      <c r="V22" s="26"/>
      <c r="W22" s="26"/>
      <c r="X22" s="26"/>
      <c r="Y22" s="26"/>
      <c r="Z22" s="26"/>
    </row>
    <row r="23" spans="1:27" ht="12.5" hidden="1" x14ac:dyDescent="0.25">
      <c r="A23" s="4"/>
      <c r="E23" s="4"/>
      <c r="F23" s="4"/>
      <c r="G23" s="4"/>
      <c r="H23" s="4"/>
      <c r="I23" s="4"/>
      <c r="J23" s="4"/>
      <c r="K23" s="4"/>
      <c r="L23" s="4"/>
      <c r="M23" s="4"/>
      <c r="N23" s="4"/>
      <c r="O23" s="4"/>
      <c r="P23" s="4"/>
      <c r="Q23" s="4"/>
      <c r="R23" s="4"/>
      <c r="S23" s="4"/>
      <c r="T23" s="4"/>
      <c r="U23" s="4"/>
      <c r="V23" s="4"/>
      <c r="W23" s="4"/>
      <c r="X23" s="4"/>
      <c r="Y23" s="4"/>
      <c r="Z23" s="4"/>
    </row>
    <row r="24" spans="1:27" ht="12.5" hidden="1" x14ac:dyDescent="0.25">
      <c r="A24" s="4"/>
      <c r="E24" s="4"/>
      <c r="F24" s="4"/>
      <c r="G24" s="4"/>
      <c r="H24" s="4"/>
      <c r="I24" s="4"/>
      <c r="J24" s="4"/>
      <c r="K24" s="4"/>
      <c r="L24" s="4"/>
      <c r="M24" s="4"/>
      <c r="N24" s="4"/>
      <c r="O24" s="4"/>
      <c r="P24" s="4"/>
      <c r="Q24" s="4"/>
      <c r="R24" s="4"/>
      <c r="S24" s="4"/>
      <c r="T24" s="4"/>
      <c r="U24" s="4"/>
      <c r="V24" s="4"/>
      <c r="W24" s="4"/>
      <c r="X24" s="4"/>
      <c r="Y24" s="4"/>
      <c r="Z24" s="4"/>
    </row>
    <row r="25" spans="1:27" ht="12.5" hidden="1" x14ac:dyDescent="0.25">
      <c r="A25" s="4"/>
      <c r="E25" s="4"/>
      <c r="F25" s="4"/>
      <c r="G25" s="4"/>
      <c r="H25" s="4"/>
      <c r="I25" s="4"/>
      <c r="J25" s="4"/>
      <c r="K25" s="4"/>
      <c r="L25" s="4"/>
      <c r="M25" s="4"/>
      <c r="N25" s="4"/>
      <c r="O25" s="4"/>
      <c r="P25" s="4"/>
      <c r="Q25" s="4"/>
      <c r="R25" s="4"/>
      <c r="S25" s="4"/>
      <c r="T25" s="4"/>
      <c r="U25" s="4"/>
      <c r="V25" s="4"/>
      <c r="W25" s="4"/>
      <c r="X25" s="4"/>
      <c r="Y25" s="4"/>
      <c r="Z25" s="4"/>
    </row>
    <row r="26" spans="1:27" ht="12.5" hidden="1" x14ac:dyDescent="0.25">
      <c r="A26" s="4"/>
      <c r="E26" s="4"/>
      <c r="F26" s="4"/>
      <c r="G26" s="4"/>
      <c r="H26" s="4"/>
      <c r="I26" s="4"/>
      <c r="J26" s="4"/>
      <c r="K26" s="4"/>
      <c r="L26" s="4"/>
      <c r="M26" s="4"/>
      <c r="N26" s="4"/>
      <c r="O26" s="4"/>
      <c r="P26" s="4"/>
      <c r="Q26" s="4"/>
      <c r="R26" s="4"/>
      <c r="S26" s="4"/>
      <c r="T26" s="4"/>
      <c r="U26" s="4"/>
      <c r="V26" s="4"/>
      <c r="W26" s="4"/>
      <c r="X26" s="4"/>
      <c r="Y26" s="4"/>
      <c r="Z26" s="4"/>
    </row>
    <row r="27" spans="1:27" ht="12.5" hidden="1" x14ac:dyDescent="0.25">
      <c r="A27" s="4"/>
      <c r="E27" s="4"/>
      <c r="F27" s="4"/>
      <c r="G27" s="4"/>
      <c r="H27" s="4"/>
      <c r="I27" s="4"/>
      <c r="J27" s="4"/>
      <c r="K27" s="4"/>
      <c r="L27" s="4"/>
      <c r="M27" s="4"/>
      <c r="N27" s="4"/>
      <c r="O27" s="4"/>
      <c r="P27" s="4"/>
      <c r="Q27" s="4"/>
      <c r="R27" s="4"/>
      <c r="S27" s="4"/>
      <c r="T27" s="4"/>
      <c r="U27" s="4"/>
      <c r="V27" s="4"/>
      <c r="W27" s="4"/>
      <c r="X27" s="4"/>
      <c r="Y27" s="4"/>
      <c r="Z27" s="4"/>
    </row>
    <row r="28" spans="1:27" ht="12.5" hidden="1" x14ac:dyDescent="0.25">
      <c r="A28" s="4"/>
      <c r="E28" s="4"/>
      <c r="F28" s="4"/>
      <c r="G28" s="4"/>
      <c r="H28" s="4"/>
      <c r="I28" s="4"/>
      <c r="J28" s="4"/>
      <c r="K28" s="4"/>
      <c r="L28" s="4"/>
      <c r="M28" s="4"/>
      <c r="N28" s="4"/>
      <c r="O28" s="4"/>
      <c r="P28" s="4"/>
      <c r="Q28" s="4"/>
      <c r="R28" s="4"/>
      <c r="S28" s="4"/>
      <c r="T28" s="4"/>
      <c r="U28" s="4"/>
      <c r="V28" s="4"/>
      <c r="W28" s="4"/>
      <c r="X28" s="4"/>
      <c r="Y28" s="4"/>
      <c r="Z28" s="4"/>
    </row>
    <row r="29" spans="1:27" ht="12.5" hidden="1" x14ac:dyDescent="0.25">
      <c r="A29" s="4"/>
      <c r="E29" s="4"/>
      <c r="F29" s="4"/>
      <c r="G29" s="4"/>
      <c r="H29" s="4"/>
      <c r="I29" s="4"/>
      <c r="J29" s="4"/>
      <c r="K29" s="4"/>
      <c r="L29" s="4"/>
      <c r="M29" s="4"/>
      <c r="N29" s="4"/>
      <c r="O29" s="4"/>
      <c r="P29" s="4"/>
      <c r="Q29" s="4"/>
      <c r="R29" s="4"/>
      <c r="S29" s="4"/>
      <c r="T29" s="4"/>
      <c r="U29" s="4"/>
      <c r="V29" s="4"/>
      <c r="W29" s="4"/>
      <c r="X29" s="4"/>
      <c r="Y29" s="4"/>
      <c r="Z29" s="4"/>
    </row>
    <row r="30" spans="1:27" ht="12.5" hidden="1" x14ac:dyDescent="0.25">
      <c r="A30" s="4"/>
      <c r="E30" s="4"/>
      <c r="F30" s="4"/>
      <c r="G30" s="4"/>
      <c r="H30" s="4"/>
      <c r="I30" s="4"/>
      <c r="J30" s="4"/>
      <c r="K30" s="4"/>
      <c r="L30" s="4"/>
      <c r="M30" s="4"/>
      <c r="N30" s="4"/>
      <c r="O30" s="4"/>
      <c r="P30" s="4"/>
      <c r="Q30" s="4"/>
      <c r="R30" s="4"/>
      <c r="S30" s="4"/>
      <c r="T30" s="4"/>
      <c r="U30" s="4"/>
      <c r="V30" s="4"/>
      <c r="W30" s="4"/>
      <c r="X30" s="4"/>
      <c r="Y30" s="4"/>
      <c r="Z30" s="4"/>
    </row>
    <row r="31" spans="1:27" ht="12.5" hidden="1" x14ac:dyDescent="0.25">
      <c r="A31" s="4"/>
      <c r="E31" s="4"/>
      <c r="F31" s="4"/>
      <c r="G31" s="4"/>
      <c r="H31" s="4"/>
      <c r="I31" s="4"/>
      <c r="J31" s="4"/>
      <c r="K31" s="4"/>
      <c r="L31" s="4"/>
      <c r="M31" s="4"/>
      <c r="N31" s="4"/>
      <c r="O31" s="4"/>
      <c r="P31" s="4"/>
      <c r="Q31" s="4"/>
      <c r="R31" s="4"/>
      <c r="S31" s="4"/>
      <c r="T31" s="4"/>
      <c r="U31" s="4"/>
      <c r="V31" s="4"/>
      <c r="W31" s="4"/>
      <c r="X31" s="4"/>
      <c r="Y31" s="4"/>
      <c r="Z31" s="4"/>
    </row>
    <row r="32" spans="1:27" ht="12.5" hidden="1" x14ac:dyDescent="0.25">
      <c r="A32" s="4"/>
      <c r="E32" s="4"/>
      <c r="F32" s="4"/>
      <c r="G32" s="4"/>
      <c r="H32" s="4"/>
      <c r="I32" s="4"/>
      <c r="J32" s="4"/>
      <c r="K32" s="4"/>
      <c r="L32" s="4"/>
      <c r="M32" s="4"/>
      <c r="N32" s="4"/>
      <c r="O32" s="4"/>
      <c r="P32" s="4"/>
      <c r="Q32" s="4"/>
      <c r="R32" s="4"/>
      <c r="S32" s="4"/>
      <c r="T32" s="4"/>
      <c r="U32" s="4"/>
      <c r="V32" s="4"/>
      <c r="W32" s="4"/>
      <c r="X32" s="4"/>
      <c r="Y32" s="4"/>
      <c r="Z32" s="4"/>
    </row>
    <row r="33" spans="1:26" ht="12.5" hidden="1" x14ac:dyDescent="0.25">
      <c r="A33" s="4"/>
      <c r="E33" s="4"/>
      <c r="F33" s="4"/>
      <c r="G33" s="4"/>
      <c r="H33" s="4"/>
      <c r="I33" s="4"/>
      <c r="J33" s="4"/>
      <c r="K33" s="4"/>
      <c r="L33" s="4"/>
      <c r="M33" s="4"/>
      <c r="N33" s="4"/>
      <c r="O33" s="4"/>
      <c r="P33" s="4"/>
      <c r="Q33" s="4"/>
      <c r="R33" s="4"/>
      <c r="S33" s="4"/>
      <c r="T33" s="4"/>
      <c r="U33" s="4"/>
      <c r="V33" s="4"/>
      <c r="W33" s="4"/>
      <c r="X33" s="4"/>
      <c r="Y33" s="4"/>
      <c r="Z33" s="4"/>
    </row>
    <row r="34" spans="1:26" ht="12.5" hidden="1" x14ac:dyDescent="0.25">
      <c r="A34" s="4"/>
      <c r="E34" s="4"/>
      <c r="F34" s="4"/>
      <c r="G34" s="4"/>
      <c r="H34" s="4"/>
      <c r="I34" s="4"/>
      <c r="J34" s="4"/>
      <c r="K34" s="4"/>
      <c r="L34" s="4"/>
      <c r="M34" s="4"/>
      <c r="N34" s="4"/>
      <c r="O34" s="4"/>
      <c r="P34" s="4"/>
      <c r="Q34" s="4"/>
      <c r="R34" s="4"/>
      <c r="S34" s="4"/>
      <c r="T34" s="4"/>
      <c r="U34" s="4"/>
      <c r="V34" s="4"/>
      <c r="W34" s="4"/>
      <c r="X34" s="4"/>
      <c r="Y34" s="4"/>
      <c r="Z34" s="4"/>
    </row>
    <row r="35" spans="1:26" ht="12.5" hidden="1" x14ac:dyDescent="0.25">
      <c r="A35" s="4"/>
      <c r="E35" s="4"/>
      <c r="F35" s="4"/>
      <c r="G35" s="4"/>
      <c r="H35" s="4"/>
      <c r="I35" s="4"/>
      <c r="J35" s="4"/>
      <c r="K35" s="4"/>
      <c r="L35" s="4"/>
      <c r="M35" s="4"/>
      <c r="N35" s="4"/>
      <c r="O35" s="4"/>
      <c r="P35" s="4"/>
      <c r="Q35" s="4"/>
      <c r="R35" s="4"/>
      <c r="S35" s="4"/>
      <c r="T35" s="4"/>
      <c r="U35" s="4"/>
      <c r="V35" s="4"/>
      <c r="W35" s="4"/>
      <c r="X35" s="4"/>
      <c r="Y35" s="4"/>
      <c r="Z35" s="4"/>
    </row>
    <row r="36" spans="1:26" ht="12.5" hidden="1" x14ac:dyDescent="0.25">
      <c r="A36" s="4"/>
      <c r="E36" s="4"/>
      <c r="F36" s="4"/>
      <c r="G36" s="4"/>
      <c r="H36" s="4"/>
      <c r="I36" s="4"/>
      <c r="J36" s="4"/>
      <c r="K36" s="4"/>
      <c r="L36" s="4"/>
      <c r="M36" s="4"/>
      <c r="N36" s="4"/>
      <c r="O36" s="4"/>
      <c r="P36" s="4"/>
      <c r="Q36" s="4"/>
      <c r="R36" s="4"/>
      <c r="S36" s="4"/>
      <c r="T36" s="4"/>
      <c r="U36" s="4"/>
      <c r="V36" s="4"/>
      <c r="W36" s="4"/>
      <c r="X36" s="4"/>
      <c r="Y36" s="4"/>
      <c r="Z36" s="4"/>
    </row>
    <row r="37" spans="1:26" ht="12.5" hidden="1" x14ac:dyDescent="0.25">
      <c r="A37" s="4"/>
      <c r="E37" s="4"/>
      <c r="F37" s="4"/>
      <c r="G37" s="4"/>
      <c r="H37" s="4"/>
      <c r="I37" s="4"/>
      <c r="J37" s="4"/>
      <c r="K37" s="4"/>
      <c r="L37" s="4"/>
      <c r="M37" s="4"/>
      <c r="N37" s="4"/>
      <c r="O37" s="4"/>
      <c r="P37" s="4"/>
      <c r="Q37" s="4"/>
      <c r="R37" s="4"/>
      <c r="S37" s="4"/>
      <c r="T37" s="4"/>
      <c r="U37" s="4"/>
      <c r="V37" s="4"/>
      <c r="W37" s="4"/>
      <c r="X37" s="4"/>
      <c r="Y37" s="4"/>
      <c r="Z37" s="4"/>
    </row>
    <row r="38" spans="1:26" ht="12.5" hidden="1" x14ac:dyDescent="0.25">
      <c r="A38" s="4"/>
      <c r="E38" s="4"/>
      <c r="F38" s="4"/>
      <c r="G38" s="4"/>
      <c r="H38" s="4"/>
      <c r="I38" s="4"/>
      <c r="J38" s="4"/>
      <c r="K38" s="4"/>
      <c r="L38" s="4"/>
      <c r="M38" s="4"/>
      <c r="N38" s="4"/>
      <c r="O38" s="4"/>
      <c r="P38" s="4"/>
      <c r="Q38" s="4"/>
      <c r="R38" s="4"/>
      <c r="S38" s="4"/>
      <c r="T38" s="4"/>
      <c r="U38" s="4"/>
      <c r="V38" s="4"/>
      <c r="W38" s="4"/>
      <c r="X38" s="4"/>
      <c r="Y38" s="4"/>
      <c r="Z38" s="4"/>
    </row>
    <row r="39" spans="1:26" ht="12.5" hidden="1" x14ac:dyDescent="0.25">
      <c r="A39" s="4"/>
      <c r="E39" s="4"/>
      <c r="F39" s="4"/>
      <c r="G39" s="4"/>
      <c r="H39" s="4"/>
      <c r="I39" s="4"/>
      <c r="J39" s="4"/>
      <c r="K39" s="4"/>
      <c r="L39" s="4"/>
      <c r="M39" s="4"/>
      <c r="N39" s="4"/>
      <c r="O39" s="4"/>
      <c r="P39" s="4"/>
      <c r="Q39" s="4"/>
      <c r="R39" s="4"/>
      <c r="S39" s="4"/>
      <c r="T39" s="4"/>
      <c r="U39" s="4"/>
      <c r="V39" s="4"/>
      <c r="W39" s="4"/>
      <c r="X39" s="4"/>
      <c r="Y39" s="4"/>
      <c r="Z39" s="4"/>
    </row>
    <row r="40" spans="1:26" ht="12.5" hidden="1" x14ac:dyDescent="0.25">
      <c r="A40" s="4"/>
      <c r="E40" s="4"/>
      <c r="F40" s="4"/>
      <c r="G40" s="4"/>
      <c r="H40" s="4"/>
      <c r="I40" s="4"/>
      <c r="J40" s="4"/>
      <c r="K40" s="4"/>
      <c r="L40" s="4"/>
      <c r="M40" s="4"/>
      <c r="N40" s="4"/>
      <c r="O40" s="4"/>
      <c r="P40" s="4"/>
      <c r="Q40" s="4"/>
      <c r="R40" s="4"/>
      <c r="S40" s="4"/>
      <c r="T40" s="4"/>
      <c r="U40" s="4"/>
      <c r="V40" s="4"/>
      <c r="W40" s="4"/>
      <c r="X40" s="4"/>
      <c r="Y40" s="4"/>
      <c r="Z40" s="4"/>
    </row>
    <row r="41" spans="1:26" ht="12.5" hidden="1" x14ac:dyDescent="0.25">
      <c r="A41" s="4"/>
      <c r="E41" s="4"/>
      <c r="F41" s="4"/>
      <c r="G41" s="4"/>
      <c r="H41" s="4"/>
      <c r="I41" s="4"/>
      <c r="J41" s="4"/>
      <c r="K41" s="4"/>
      <c r="L41" s="4"/>
      <c r="M41" s="4"/>
      <c r="N41" s="4"/>
      <c r="O41" s="4"/>
      <c r="P41" s="4"/>
      <c r="Q41" s="4"/>
      <c r="R41" s="4"/>
      <c r="S41" s="4"/>
      <c r="T41" s="4"/>
      <c r="U41" s="4"/>
      <c r="V41" s="4"/>
      <c r="W41" s="4"/>
      <c r="X41" s="4"/>
      <c r="Y41" s="4"/>
      <c r="Z41" s="4"/>
    </row>
    <row r="42" spans="1:26" ht="12.5" hidden="1" x14ac:dyDescent="0.25">
      <c r="A42" s="4"/>
      <c r="E42" s="4"/>
      <c r="F42" s="4"/>
      <c r="G42" s="4"/>
      <c r="H42" s="4"/>
      <c r="I42" s="4"/>
      <c r="J42" s="4"/>
      <c r="K42" s="4"/>
      <c r="L42" s="4"/>
      <c r="M42" s="4"/>
      <c r="N42" s="4"/>
      <c r="O42" s="4"/>
      <c r="P42" s="4"/>
      <c r="Q42" s="4"/>
      <c r="R42" s="4"/>
      <c r="S42" s="4"/>
      <c r="T42" s="4"/>
      <c r="U42" s="4"/>
      <c r="V42" s="4"/>
      <c r="W42" s="4"/>
      <c r="X42" s="4"/>
      <c r="Y42" s="4"/>
      <c r="Z42" s="4"/>
    </row>
    <row r="43" spans="1:26" ht="12.5" hidden="1" x14ac:dyDescent="0.25">
      <c r="A43" s="4"/>
      <c r="E43" s="4"/>
      <c r="F43" s="4"/>
      <c r="G43" s="4"/>
      <c r="H43" s="4"/>
      <c r="I43" s="4"/>
      <c r="J43" s="4"/>
      <c r="K43" s="4"/>
      <c r="L43" s="4"/>
      <c r="M43" s="4"/>
      <c r="N43" s="4"/>
      <c r="O43" s="4"/>
      <c r="P43" s="4"/>
      <c r="Q43" s="4"/>
      <c r="R43" s="4"/>
      <c r="S43" s="4"/>
      <c r="T43" s="4"/>
      <c r="U43" s="4"/>
      <c r="V43" s="4"/>
      <c r="W43" s="4"/>
      <c r="X43" s="4"/>
      <c r="Y43" s="4"/>
      <c r="Z43" s="4"/>
    </row>
    <row r="44" spans="1:26" ht="12.5" hidden="1" x14ac:dyDescent="0.25">
      <c r="A44" s="4"/>
      <c r="E44" s="4"/>
      <c r="F44" s="4"/>
      <c r="G44" s="4"/>
      <c r="H44" s="4"/>
      <c r="I44" s="4"/>
      <c r="J44" s="4"/>
      <c r="K44" s="4"/>
      <c r="L44" s="4"/>
      <c r="M44" s="4"/>
      <c r="N44" s="4"/>
      <c r="O44" s="4"/>
      <c r="P44" s="4"/>
      <c r="Q44" s="4"/>
      <c r="R44" s="4"/>
      <c r="S44" s="4"/>
      <c r="T44" s="4"/>
      <c r="U44" s="4"/>
      <c r="V44" s="4"/>
      <c r="W44" s="4"/>
      <c r="X44" s="4"/>
      <c r="Y44" s="4"/>
      <c r="Z44" s="4"/>
    </row>
    <row r="45" spans="1:26" ht="12.5" hidden="1" x14ac:dyDescent="0.25">
      <c r="E45" s="4"/>
      <c r="F45" s="4"/>
      <c r="G45" s="4"/>
      <c r="H45" s="4"/>
      <c r="I45" s="4"/>
      <c r="J45" s="4"/>
      <c r="K45" s="4"/>
    </row>
    <row r="46" spans="1:26" ht="12.5" hidden="1" x14ac:dyDescent="0.25"/>
    <row r="47" spans="1:26" ht="12.5" hidden="1" x14ac:dyDescent="0.25"/>
    <row r="48" spans="1:26" ht="12.5" hidden="1" x14ac:dyDescent="0.25"/>
    <row r="49" ht="12.5" hidden="1" x14ac:dyDescent="0.25"/>
    <row r="50" ht="12.5" hidden="1" x14ac:dyDescent="0.25"/>
    <row r="51" ht="12.5" hidden="1" x14ac:dyDescent="0.25"/>
    <row r="52" ht="12.5" hidden="1" x14ac:dyDescent="0.25"/>
    <row r="53" ht="12.5" hidden="1" x14ac:dyDescent="0.25"/>
    <row r="54" ht="12.5" hidden="1" x14ac:dyDescent="0.25"/>
    <row r="55" ht="12.5" hidden="1" x14ac:dyDescent="0.25"/>
    <row r="56" ht="12.5" hidden="1" x14ac:dyDescent="0.25"/>
    <row r="57" ht="12.5" hidden="1" x14ac:dyDescent="0.25"/>
    <row r="58" ht="12.5" hidden="1" x14ac:dyDescent="0.25"/>
    <row r="59" ht="12.5" hidden="1" x14ac:dyDescent="0.25"/>
    <row r="60" ht="12.5" hidden="1" x14ac:dyDescent="0.25"/>
    <row r="61" ht="12.5" hidden="1" x14ac:dyDescent="0.25"/>
    <row r="62" ht="12.5" hidden="1" x14ac:dyDescent="0.25"/>
    <row r="63" ht="12.5" hidden="1" x14ac:dyDescent="0.25"/>
    <row r="64" ht="12.5" hidden="1" x14ac:dyDescent="0.25"/>
    <row r="65" ht="12.5" hidden="1" x14ac:dyDescent="0.25"/>
    <row r="66" ht="12.5" hidden="1" x14ac:dyDescent="0.25"/>
    <row r="67" ht="12.5" hidden="1" x14ac:dyDescent="0.25"/>
    <row r="68" ht="12.5" hidden="1" x14ac:dyDescent="0.25"/>
    <row r="69" ht="12.5" hidden="1" x14ac:dyDescent="0.25"/>
    <row r="70" ht="12.5" hidden="1" x14ac:dyDescent="0.25"/>
    <row r="71" ht="12.5" hidden="1" x14ac:dyDescent="0.25"/>
    <row r="72" ht="12.5" hidden="1" x14ac:dyDescent="0.25"/>
    <row r="73" ht="12.5" hidden="1" x14ac:dyDescent="0.25"/>
    <row r="74" ht="12.5" hidden="1" x14ac:dyDescent="0.25"/>
    <row r="75" ht="12.5" hidden="1" x14ac:dyDescent="0.25"/>
    <row r="76" ht="12.5" hidden="1" x14ac:dyDescent="0.25"/>
    <row r="77" ht="12.5" hidden="1" x14ac:dyDescent="0.25"/>
    <row r="78" ht="12.5" hidden="1" x14ac:dyDescent="0.25"/>
    <row r="79" ht="12.5" hidden="1" x14ac:dyDescent="0.25"/>
    <row r="80" ht="12.5" hidden="1" x14ac:dyDescent="0.25"/>
    <row r="81" ht="12.5" hidden="1" x14ac:dyDescent="0.25"/>
    <row r="82" ht="12.5" hidden="1" x14ac:dyDescent="0.25"/>
    <row r="83" ht="12.5" hidden="1" x14ac:dyDescent="0.25"/>
    <row r="84" ht="12.5" hidden="1" x14ac:dyDescent="0.25"/>
    <row r="85" ht="12.5" hidden="1" x14ac:dyDescent="0.25"/>
    <row r="86" ht="12.5" hidden="1" x14ac:dyDescent="0.25"/>
    <row r="87" ht="12.5" hidden="1" x14ac:dyDescent="0.25"/>
    <row r="88" ht="12.5" hidden="1" x14ac:dyDescent="0.25"/>
    <row r="89" ht="12.5" hidden="1" x14ac:dyDescent="0.25"/>
    <row r="90" ht="12.5" hidden="1" x14ac:dyDescent="0.25"/>
    <row r="91" ht="12.5" hidden="1" x14ac:dyDescent="0.25"/>
    <row r="92" ht="12.5" hidden="1" x14ac:dyDescent="0.25"/>
    <row r="93" ht="12.5" hidden="1" x14ac:dyDescent="0.25"/>
    <row r="94" ht="12.5" hidden="1" x14ac:dyDescent="0.25"/>
    <row r="95" ht="12.5" hidden="1" x14ac:dyDescent="0.25"/>
    <row r="96" ht="12.5" hidden="1" x14ac:dyDescent="0.25"/>
    <row r="97" ht="12.5" hidden="1" x14ac:dyDescent="0.25"/>
    <row r="98" ht="12.5" hidden="1" x14ac:dyDescent="0.25"/>
    <row r="99" ht="12.5" hidden="1" x14ac:dyDescent="0.25"/>
    <row r="100" ht="12.5" hidden="1" x14ac:dyDescent="0.25"/>
    <row r="101" ht="12.5" hidden="1" x14ac:dyDescent="0.25"/>
    <row r="102" ht="12.5" hidden="1" x14ac:dyDescent="0.25"/>
    <row r="103" ht="12.5" hidden="1" x14ac:dyDescent="0.25"/>
    <row r="104" ht="12.5" hidden="1" x14ac:dyDescent="0.25"/>
    <row r="105" ht="12.5" hidden="1" x14ac:dyDescent="0.25"/>
    <row r="106" ht="12.5" hidden="1" x14ac:dyDescent="0.25"/>
    <row r="107" ht="12.5" hidden="1" x14ac:dyDescent="0.25"/>
    <row r="108" ht="12.5" hidden="1" x14ac:dyDescent="0.25"/>
    <row r="109" ht="12.5" hidden="1" x14ac:dyDescent="0.25"/>
    <row r="110" ht="12.5" hidden="1" x14ac:dyDescent="0.25"/>
    <row r="111" ht="12.5" hidden="1" x14ac:dyDescent="0.25"/>
    <row r="112" ht="12.5" hidden="1" x14ac:dyDescent="0.25"/>
    <row r="113" ht="12.5" hidden="1" x14ac:dyDescent="0.25"/>
    <row r="114" ht="12.5" hidden="1" x14ac:dyDescent="0.25"/>
    <row r="115" ht="12.5" hidden="1" x14ac:dyDescent="0.25"/>
    <row r="116" ht="12.5" hidden="1" x14ac:dyDescent="0.25"/>
    <row r="117" ht="12.5" hidden="1" x14ac:dyDescent="0.25"/>
    <row r="118" ht="12.5" hidden="1" x14ac:dyDescent="0.25"/>
    <row r="119" ht="12.5" hidden="1" x14ac:dyDescent="0.25"/>
    <row r="120" ht="12.5" hidden="1" x14ac:dyDescent="0.25"/>
    <row r="121" ht="12.5" hidden="1" x14ac:dyDescent="0.25"/>
    <row r="122" ht="12.5" hidden="1" x14ac:dyDescent="0.25"/>
    <row r="123" ht="12.5" hidden="1" x14ac:dyDescent="0.25"/>
    <row r="124" ht="12.5" hidden="1" x14ac:dyDescent="0.25"/>
    <row r="125" ht="12.5" hidden="1" x14ac:dyDescent="0.25"/>
    <row r="126" ht="12.5" hidden="1" x14ac:dyDescent="0.25"/>
    <row r="127" ht="12.5" hidden="1" x14ac:dyDescent="0.25"/>
    <row r="128" ht="12.5" hidden="1" x14ac:dyDescent="0.25"/>
    <row r="129" ht="12.5" hidden="1" x14ac:dyDescent="0.25"/>
    <row r="130" ht="12.5" hidden="1" x14ac:dyDescent="0.25"/>
    <row r="131" ht="12.5" hidden="1" x14ac:dyDescent="0.25"/>
    <row r="132" ht="12.5" hidden="1" x14ac:dyDescent="0.25"/>
    <row r="133" ht="12.5" hidden="1" x14ac:dyDescent="0.25"/>
    <row r="134" ht="12.5" hidden="1" x14ac:dyDescent="0.25"/>
    <row r="135" ht="12.5" hidden="1" x14ac:dyDescent="0.25"/>
    <row r="136" ht="12.5" hidden="1" x14ac:dyDescent="0.25"/>
    <row r="137" ht="12.5" hidden="1" x14ac:dyDescent="0.25"/>
    <row r="138" ht="12.5" hidden="1" x14ac:dyDescent="0.25"/>
    <row r="139" ht="12.5" hidden="1" x14ac:dyDescent="0.25"/>
    <row r="140" ht="12.5" hidden="1" x14ac:dyDescent="0.25"/>
    <row r="141" ht="12.5" hidden="1" x14ac:dyDescent="0.25"/>
    <row r="142" ht="12.5" hidden="1" x14ac:dyDescent="0.25"/>
    <row r="143" ht="12.5" hidden="1" x14ac:dyDescent="0.25"/>
    <row r="144" ht="12.5" hidden="1" x14ac:dyDescent="0.25"/>
    <row r="145" ht="12.75" hidden="1" customHeight="1" x14ac:dyDescent="0.25"/>
    <row r="146" ht="12.75" hidden="1" customHeight="1" x14ac:dyDescent="0.25"/>
    <row r="147" ht="12.75" hidden="1" customHeight="1" x14ac:dyDescent="0.25"/>
    <row r="148" ht="12.75" hidden="1" customHeight="1" x14ac:dyDescent="0.25"/>
    <row r="149" ht="12.75" hidden="1" customHeight="1" x14ac:dyDescent="0.25"/>
    <row r="150" ht="12.75" hidden="1" customHeight="1" x14ac:dyDescent="0.25"/>
    <row r="151" ht="12.75" hidden="1" customHeight="1" x14ac:dyDescent="0.25"/>
    <row r="152" ht="12.75" hidden="1" customHeight="1" x14ac:dyDescent="0.25"/>
    <row r="153" ht="12.75" hidden="1" customHeight="1" x14ac:dyDescent="0.25"/>
    <row r="154" ht="12.75" hidden="1" customHeight="1" x14ac:dyDescent="0.25"/>
    <row r="155" ht="12.75" hidden="1" customHeight="1" x14ac:dyDescent="0.25"/>
    <row r="156" ht="12.75" hidden="1" customHeight="1" x14ac:dyDescent="0.25"/>
    <row r="157" ht="12.75" hidden="1" customHeight="1" x14ac:dyDescent="0.25"/>
    <row r="158" ht="12.75" hidden="1" customHeight="1" x14ac:dyDescent="0.25"/>
    <row r="159" ht="12.75" hidden="1" customHeight="1" x14ac:dyDescent="0.25"/>
    <row r="160" ht="12.75" hidden="1" customHeight="1" x14ac:dyDescent="0.25"/>
  </sheetData>
  <sheetProtection password="CAA3" sheet="1" objects="1" scenarios="1"/>
  <mergeCells count="22">
    <mergeCell ref="I3:K3"/>
    <mergeCell ref="E7:E8"/>
    <mergeCell ref="G7:G8"/>
    <mergeCell ref="H7:H8"/>
    <mergeCell ref="I7:I8"/>
    <mergeCell ref="J7:J8"/>
    <mergeCell ref="K7:K8"/>
    <mergeCell ref="L7:L8"/>
    <mergeCell ref="M7:M8"/>
    <mergeCell ref="N7:N8"/>
    <mergeCell ref="O7:O8"/>
    <mergeCell ref="P7:P8"/>
    <mergeCell ref="Q7:Q8"/>
    <mergeCell ref="R7:R8"/>
    <mergeCell ref="S7:S8"/>
    <mergeCell ref="T7:T8"/>
    <mergeCell ref="U7:U8"/>
    <mergeCell ref="V7:V8"/>
    <mergeCell ref="W7:W8"/>
    <mergeCell ref="X7:X8"/>
    <mergeCell ref="Y7:Y8"/>
    <mergeCell ref="Z7:Z8"/>
  </mergeCells>
  <conditionalFormatting sqref="I3">
    <cfRule type="cellIs" dxfId="78" priority="3" stopIfTrue="1" operator="equal">
      <formula>"Poslovna skrivnost"</formula>
    </cfRule>
  </conditionalFormatting>
  <printOptions horizontalCentered="1"/>
  <pageMargins left="0.39370078740157483" right="0.39370078740157483" top="0.39370078740157483" bottom="0.39370078740157483" header="0.31496062992125984" footer="0.31496062992125984"/>
  <pageSetup paperSize="9" scale="49" orientation="landscape" r:id="rId1"/>
  <colBreaks count="2" manualBreakCount="2">
    <brk id="22" max="38" man="1"/>
    <brk id="48" max="38"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pageSetUpPr fitToPage="1"/>
  </sheetPr>
  <dimension ref="A1:WVW100"/>
  <sheetViews>
    <sheetView showGridLines="0" showRowColHeaders="0" zoomScaleNormal="100" zoomScaleSheetLayoutView="100" workbookViewId="0">
      <selection activeCell="I57" sqref="I57"/>
    </sheetView>
  </sheetViews>
  <sheetFormatPr defaultColWidth="0" defaultRowHeight="12.75" customHeight="1" zeroHeight="1" x14ac:dyDescent="0.25"/>
  <cols>
    <col min="1" max="1" width="2.1796875" style="36" customWidth="1"/>
    <col min="2" max="4" width="9.1796875" style="36" hidden="1" customWidth="1"/>
    <col min="5" max="5" width="25" style="36" customWidth="1"/>
    <col min="6" max="6" width="12.54296875" style="36" customWidth="1"/>
    <col min="7" max="16" width="11.54296875" style="36" customWidth="1"/>
    <col min="17" max="26" width="11.54296875" style="36" hidden="1" customWidth="1"/>
    <col min="27" max="27" width="2.26953125" style="36" customWidth="1"/>
    <col min="28" max="256" width="9.1796875" style="36" hidden="1"/>
    <col min="257" max="257" width="2.1796875" style="36" hidden="1"/>
    <col min="258" max="260" width="9.1796875" style="36" hidden="1"/>
    <col min="261" max="261" width="25" style="36" hidden="1"/>
    <col min="262" max="267" width="9.1796875" style="36" hidden="1"/>
    <col min="268" max="268" width="11.54296875" style="36" hidden="1"/>
    <col min="269" max="270" width="9.1796875" style="36" hidden="1"/>
    <col min="271" max="271" width="47" style="36" hidden="1"/>
    <col min="272" max="512" width="9.1796875" style="36" hidden="1"/>
    <col min="513" max="513" width="2.1796875" style="36" hidden="1"/>
    <col min="514" max="516" width="9.1796875" style="36" hidden="1"/>
    <col min="517" max="517" width="25" style="36" hidden="1"/>
    <col min="518" max="523" width="9.1796875" style="36" hidden="1"/>
    <col min="524" max="524" width="11.54296875" style="36" hidden="1"/>
    <col min="525" max="526" width="9.1796875" style="36" hidden="1"/>
    <col min="527" max="527" width="47" style="36" hidden="1"/>
    <col min="528" max="768" width="9.1796875" style="36" hidden="1"/>
    <col min="769" max="769" width="2.1796875" style="36" hidden="1"/>
    <col min="770" max="772" width="9.1796875" style="36" hidden="1"/>
    <col min="773" max="773" width="25" style="36" hidden="1"/>
    <col min="774" max="779" width="9.1796875" style="36" hidden="1"/>
    <col min="780" max="780" width="11.54296875" style="36" hidden="1"/>
    <col min="781" max="782" width="9.1796875" style="36" hidden="1"/>
    <col min="783" max="783" width="47" style="36" hidden="1"/>
    <col min="784" max="1024" width="9.1796875" style="36" hidden="1"/>
    <col min="1025" max="1025" width="2.1796875" style="36" hidden="1"/>
    <col min="1026" max="1028" width="9.1796875" style="36" hidden="1"/>
    <col min="1029" max="1029" width="25" style="36" hidden="1"/>
    <col min="1030" max="1035" width="9.1796875" style="36" hidden="1"/>
    <col min="1036" max="1036" width="11.54296875" style="36" hidden="1"/>
    <col min="1037" max="1038" width="9.1796875" style="36" hidden="1"/>
    <col min="1039" max="1039" width="47" style="36" hidden="1"/>
    <col min="1040" max="1280" width="9.1796875" style="36" hidden="1"/>
    <col min="1281" max="1281" width="2.1796875" style="36" hidden="1"/>
    <col min="1282" max="1284" width="9.1796875" style="36" hidden="1"/>
    <col min="1285" max="1285" width="25" style="36" hidden="1"/>
    <col min="1286" max="1291" width="9.1796875" style="36" hidden="1"/>
    <col min="1292" max="1292" width="11.54296875" style="36" hidden="1"/>
    <col min="1293" max="1294" width="9.1796875" style="36" hidden="1"/>
    <col min="1295" max="1295" width="47" style="36" hidden="1"/>
    <col min="1296" max="1536" width="9.1796875" style="36" hidden="1"/>
    <col min="1537" max="1537" width="2.1796875" style="36" hidden="1"/>
    <col min="1538" max="1540" width="9.1796875" style="36" hidden="1"/>
    <col min="1541" max="1541" width="25" style="36" hidden="1"/>
    <col min="1542" max="1547" width="9.1796875" style="36" hidden="1"/>
    <col min="1548" max="1548" width="11.54296875" style="36" hidden="1"/>
    <col min="1549" max="1550" width="9.1796875" style="36" hidden="1"/>
    <col min="1551" max="1551" width="47" style="36" hidden="1"/>
    <col min="1552" max="1792" width="9.1796875" style="36" hidden="1"/>
    <col min="1793" max="1793" width="2.1796875" style="36" hidden="1"/>
    <col min="1794" max="1796" width="9.1796875" style="36" hidden="1"/>
    <col min="1797" max="1797" width="25" style="36" hidden="1"/>
    <col min="1798" max="1803" width="9.1796875" style="36" hidden="1"/>
    <col min="1804" max="1804" width="11.54296875" style="36" hidden="1"/>
    <col min="1805" max="1806" width="9.1796875" style="36" hidden="1"/>
    <col min="1807" max="1807" width="47" style="36" hidden="1"/>
    <col min="1808" max="2048" width="9.1796875" style="36" hidden="1"/>
    <col min="2049" max="2049" width="2.1796875" style="36" hidden="1"/>
    <col min="2050" max="2052" width="9.1796875" style="36" hidden="1"/>
    <col min="2053" max="2053" width="25" style="36" hidden="1"/>
    <col min="2054" max="2059" width="9.1796875" style="36" hidden="1"/>
    <col min="2060" max="2060" width="11.54296875" style="36" hidden="1"/>
    <col min="2061" max="2062" width="9.1796875" style="36" hidden="1"/>
    <col min="2063" max="2063" width="47" style="36" hidden="1"/>
    <col min="2064" max="2304" width="9.1796875" style="36" hidden="1"/>
    <col min="2305" max="2305" width="2.1796875" style="36" hidden="1"/>
    <col min="2306" max="2308" width="9.1796875" style="36" hidden="1"/>
    <col min="2309" max="2309" width="25" style="36" hidden="1"/>
    <col min="2310" max="2315" width="9.1796875" style="36" hidden="1"/>
    <col min="2316" max="2316" width="11.54296875" style="36" hidden="1"/>
    <col min="2317" max="2318" width="9.1796875" style="36" hidden="1"/>
    <col min="2319" max="2319" width="47" style="36" hidden="1"/>
    <col min="2320" max="2560" width="9.1796875" style="36" hidden="1"/>
    <col min="2561" max="2561" width="2.1796875" style="36" hidden="1"/>
    <col min="2562" max="2564" width="9.1796875" style="36" hidden="1"/>
    <col min="2565" max="2565" width="25" style="36" hidden="1"/>
    <col min="2566" max="2571" width="9.1796875" style="36" hidden="1"/>
    <col min="2572" max="2572" width="11.54296875" style="36" hidden="1"/>
    <col min="2573" max="2574" width="9.1796875" style="36" hidden="1"/>
    <col min="2575" max="2575" width="47" style="36" hidden="1"/>
    <col min="2576" max="2816" width="9.1796875" style="36" hidden="1"/>
    <col min="2817" max="2817" width="2.1796875" style="36" hidden="1"/>
    <col min="2818" max="2820" width="9.1796875" style="36" hidden="1"/>
    <col min="2821" max="2821" width="25" style="36" hidden="1"/>
    <col min="2822" max="2827" width="9.1796875" style="36" hidden="1"/>
    <col min="2828" max="2828" width="11.54296875" style="36" hidden="1"/>
    <col min="2829" max="2830" width="9.1796875" style="36" hidden="1"/>
    <col min="2831" max="2831" width="47" style="36" hidden="1"/>
    <col min="2832" max="3072" width="9.1796875" style="36" hidden="1"/>
    <col min="3073" max="3073" width="2.1796875" style="36" hidden="1"/>
    <col min="3074" max="3076" width="9.1796875" style="36" hidden="1"/>
    <col min="3077" max="3077" width="25" style="36" hidden="1"/>
    <col min="3078" max="3083" width="9.1796875" style="36" hidden="1"/>
    <col min="3084" max="3084" width="11.54296875" style="36" hidden="1"/>
    <col min="3085" max="3086" width="9.1796875" style="36" hidden="1"/>
    <col min="3087" max="3087" width="47" style="36" hidden="1"/>
    <col min="3088" max="3328" width="9.1796875" style="36" hidden="1"/>
    <col min="3329" max="3329" width="2.1796875" style="36" hidden="1"/>
    <col min="3330" max="3332" width="9.1796875" style="36" hidden="1"/>
    <col min="3333" max="3333" width="25" style="36" hidden="1"/>
    <col min="3334" max="3339" width="9.1796875" style="36" hidden="1"/>
    <col min="3340" max="3340" width="11.54296875" style="36" hidden="1"/>
    <col min="3341" max="3342" width="9.1796875" style="36" hidden="1"/>
    <col min="3343" max="3343" width="47" style="36" hidden="1"/>
    <col min="3344" max="3584" width="9.1796875" style="36" hidden="1"/>
    <col min="3585" max="3585" width="2.1796875" style="36" hidden="1"/>
    <col min="3586" max="3588" width="9.1796875" style="36" hidden="1"/>
    <col min="3589" max="3589" width="25" style="36" hidden="1"/>
    <col min="3590" max="3595" width="9.1796875" style="36" hidden="1"/>
    <col min="3596" max="3596" width="11.54296875" style="36" hidden="1"/>
    <col min="3597" max="3598" width="9.1796875" style="36" hidden="1"/>
    <col min="3599" max="3599" width="47" style="36" hidden="1"/>
    <col min="3600" max="3840" width="9.1796875" style="36" hidden="1"/>
    <col min="3841" max="3841" width="2.1796875" style="36" hidden="1"/>
    <col min="3842" max="3844" width="9.1796875" style="36" hidden="1"/>
    <col min="3845" max="3845" width="25" style="36" hidden="1"/>
    <col min="3846" max="3851" width="9.1796875" style="36" hidden="1"/>
    <col min="3852" max="3852" width="11.54296875" style="36" hidden="1"/>
    <col min="3853" max="3854" width="9.1796875" style="36" hidden="1"/>
    <col min="3855" max="3855" width="47" style="36" hidden="1"/>
    <col min="3856" max="4096" width="9.1796875" style="36" hidden="1"/>
    <col min="4097" max="4097" width="2.1796875" style="36" hidden="1"/>
    <col min="4098" max="4100" width="9.1796875" style="36" hidden="1"/>
    <col min="4101" max="4101" width="25" style="36" hidden="1"/>
    <col min="4102" max="4107" width="9.1796875" style="36" hidden="1"/>
    <col min="4108" max="4108" width="11.54296875" style="36" hidden="1"/>
    <col min="4109" max="4110" width="9.1796875" style="36" hidden="1"/>
    <col min="4111" max="4111" width="47" style="36" hidden="1"/>
    <col min="4112" max="4352" width="9.1796875" style="36" hidden="1"/>
    <col min="4353" max="4353" width="2.1796875" style="36" hidden="1"/>
    <col min="4354" max="4356" width="9.1796875" style="36" hidden="1"/>
    <col min="4357" max="4357" width="25" style="36" hidden="1"/>
    <col min="4358" max="4363" width="9.1796875" style="36" hidden="1"/>
    <col min="4364" max="4364" width="11.54296875" style="36" hidden="1"/>
    <col min="4365" max="4366" width="9.1796875" style="36" hidden="1"/>
    <col min="4367" max="4367" width="47" style="36" hidden="1"/>
    <col min="4368" max="4608" width="9.1796875" style="36" hidden="1"/>
    <col min="4609" max="4609" width="2.1796875" style="36" hidden="1"/>
    <col min="4610" max="4612" width="9.1796875" style="36" hidden="1"/>
    <col min="4613" max="4613" width="25" style="36" hidden="1"/>
    <col min="4614" max="4619" width="9.1796875" style="36" hidden="1"/>
    <col min="4620" max="4620" width="11.54296875" style="36" hidden="1"/>
    <col min="4621" max="4622" width="9.1796875" style="36" hidden="1"/>
    <col min="4623" max="4623" width="47" style="36" hidden="1"/>
    <col min="4624" max="4864" width="9.1796875" style="36" hidden="1"/>
    <col min="4865" max="4865" width="2.1796875" style="36" hidden="1"/>
    <col min="4866" max="4868" width="9.1796875" style="36" hidden="1"/>
    <col min="4869" max="4869" width="25" style="36" hidden="1"/>
    <col min="4870" max="4875" width="9.1796875" style="36" hidden="1"/>
    <col min="4876" max="4876" width="11.54296875" style="36" hidden="1"/>
    <col min="4877" max="4878" width="9.1796875" style="36" hidden="1"/>
    <col min="4879" max="4879" width="47" style="36" hidden="1"/>
    <col min="4880" max="5120" width="9.1796875" style="36" hidden="1"/>
    <col min="5121" max="5121" width="2.1796875" style="36" hidden="1"/>
    <col min="5122" max="5124" width="9.1796875" style="36" hidden="1"/>
    <col min="5125" max="5125" width="25" style="36" hidden="1"/>
    <col min="5126" max="5131" width="9.1796875" style="36" hidden="1"/>
    <col min="5132" max="5132" width="11.54296875" style="36" hidden="1"/>
    <col min="5133" max="5134" width="9.1796875" style="36" hidden="1"/>
    <col min="5135" max="5135" width="47" style="36" hidden="1"/>
    <col min="5136" max="5376" width="9.1796875" style="36" hidden="1"/>
    <col min="5377" max="5377" width="2.1796875" style="36" hidden="1"/>
    <col min="5378" max="5380" width="9.1796875" style="36" hidden="1"/>
    <col min="5381" max="5381" width="25" style="36" hidden="1"/>
    <col min="5382" max="5387" width="9.1796875" style="36" hidden="1"/>
    <col min="5388" max="5388" width="11.54296875" style="36" hidden="1"/>
    <col min="5389" max="5390" width="9.1796875" style="36" hidden="1"/>
    <col min="5391" max="5391" width="47" style="36" hidden="1"/>
    <col min="5392" max="5632" width="9.1796875" style="36" hidden="1"/>
    <col min="5633" max="5633" width="2.1796875" style="36" hidden="1"/>
    <col min="5634" max="5636" width="9.1796875" style="36" hidden="1"/>
    <col min="5637" max="5637" width="25" style="36" hidden="1"/>
    <col min="5638" max="5643" width="9.1796875" style="36" hidden="1"/>
    <col min="5644" max="5644" width="11.54296875" style="36" hidden="1"/>
    <col min="5645" max="5646" width="9.1796875" style="36" hidden="1"/>
    <col min="5647" max="5647" width="47" style="36" hidden="1"/>
    <col min="5648" max="5888" width="9.1796875" style="36" hidden="1"/>
    <col min="5889" max="5889" width="2.1796875" style="36" hidden="1"/>
    <col min="5890" max="5892" width="9.1796875" style="36" hidden="1"/>
    <col min="5893" max="5893" width="25" style="36" hidden="1"/>
    <col min="5894" max="5899" width="9.1796875" style="36" hidden="1"/>
    <col min="5900" max="5900" width="11.54296875" style="36" hidden="1"/>
    <col min="5901" max="5902" width="9.1796875" style="36" hidden="1"/>
    <col min="5903" max="5903" width="47" style="36" hidden="1"/>
    <col min="5904" max="6144" width="9.1796875" style="36" hidden="1"/>
    <col min="6145" max="6145" width="2.1796875" style="36" hidden="1"/>
    <col min="6146" max="6148" width="9.1796875" style="36" hidden="1"/>
    <col min="6149" max="6149" width="25" style="36" hidden="1"/>
    <col min="6150" max="6155" width="9.1796875" style="36" hidden="1"/>
    <col min="6156" max="6156" width="11.54296875" style="36" hidden="1"/>
    <col min="6157" max="6158" width="9.1796875" style="36" hidden="1"/>
    <col min="6159" max="6159" width="47" style="36" hidden="1"/>
    <col min="6160" max="6400" width="9.1796875" style="36" hidden="1"/>
    <col min="6401" max="6401" width="2.1796875" style="36" hidden="1"/>
    <col min="6402" max="6404" width="9.1796875" style="36" hidden="1"/>
    <col min="6405" max="6405" width="25" style="36" hidden="1"/>
    <col min="6406" max="6411" width="9.1796875" style="36" hidden="1"/>
    <col min="6412" max="6412" width="11.54296875" style="36" hidden="1"/>
    <col min="6413" max="6414" width="9.1796875" style="36" hidden="1"/>
    <col min="6415" max="6415" width="47" style="36" hidden="1"/>
    <col min="6416" max="6656" width="9.1796875" style="36" hidden="1"/>
    <col min="6657" max="6657" width="2.1796875" style="36" hidden="1"/>
    <col min="6658" max="6660" width="9.1796875" style="36" hidden="1"/>
    <col min="6661" max="6661" width="25" style="36" hidden="1"/>
    <col min="6662" max="6667" width="9.1796875" style="36" hidden="1"/>
    <col min="6668" max="6668" width="11.54296875" style="36" hidden="1"/>
    <col min="6669" max="6670" width="9.1796875" style="36" hidden="1"/>
    <col min="6671" max="6671" width="47" style="36" hidden="1"/>
    <col min="6672" max="6912" width="9.1796875" style="36" hidden="1"/>
    <col min="6913" max="6913" width="2.1796875" style="36" hidden="1"/>
    <col min="6914" max="6916" width="9.1796875" style="36" hidden="1"/>
    <col min="6917" max="6917" width="25" style="36" hidden="1"/>
    <col min="6918" max="6923" width="9.1796875" style="36" hidden="1"/>
    <col min="6924" max="6924" width="11.54296875" style="36" hidden="1"/>
    <col min="6925" max="6926" width="9.1796875" style="36" hidden="1"/>
    <col min="6927" max="6927" width="47" style="36" hidden="1"/>
    <col min="6928" max="7168" width="9.1796875" style="36" hidden="1"/>
    <col min="7169" max="7169" width="2.1796875" style="36" hidden="1"/>
    <col min="7170" max="7172" width="9.1796875" style="36" hidden="1"/>
    <col min="7173" max="7173" width="25" style="36" hidden="1"/>
    <col min="7174" max="7179" width="9.1796875" style="36" hidden="1"/>
    <col min="7180" max="7180" width="11.54296875" style="36" hidden="1"/>
    <col min="7181" max="7182" width="9.1796875" style="36" hidden="1"/>
    <col min="7183" max="7183" width="47" style="36" hidden="1"/>
    <col min="7184" max="7424" width="9.1796875" style="36" hidden="1"/>
    <col min="7425" max="7425" width="2.1796875" style="36" hidden="1"/>
    <col min="7426" max="7428" width="9.1796875" style="36" hidden="1"/>
    <col min="7429" max="7429" width="25" style="36" hidden="1"/>
    <col min="7430" max="7435" width="9.1796875" style="36" hidden="1"/>
    <col min="7436" max="7436" width="11.54296875" style="36" hidden="1"/>
    <col min="7437" max="7438" width="9.1796875" style="36" hidden="1"/>
    <col min="7439" max="7439" width="47" style="36" hidden="1"/>
    <col min="7440" max="7680" width="9.1796875" style="36" hidden="1"/>
    <col min="7681" max="7681" width="2.1796875" style="36" hidden="1"/>
    <col min="7682" max="7684" width="9.1796875" style="36" hidden="1"/>
    <col min="7685" max="7685" width="25" style="36" hidden="1"/>
    <col min="7686" max="7691" width="9.1796875" style="36" hidden="1"/>
    <col min="7692" max="7692" width="11.54296875" style="36" hidden="1"/>
    <col min="7693" max="7694" width="9.1796875" style="36" hidden="1"/>
    <col min="7695" max="7695" width="47" style="36" hidden="1"/>
    <col min="7696" max="7936" width="9.1796875" style="36" hidden="1"/>
    <col min="7937" max="7937" width="2.1796875" style="36" hidden="1"/>
    <col min="7938" max="7940" width="9.1796875" style="36" hidden="1"/>
    <col min="7941" max="7941" width="25" style="36" hidden="1"/>
    <col min="7942" max="7947" width="9.1796875" style="36" hidden="1"/>
    <col min="7948" max="7948" width="11.54296875" style="36" hidden="1"/>
    <col min="7949" max="7950" width="9.1796875" style="36" hidden="1"/>
    <col min="7951" max="7951" width="47" style="36" hidden="1"/>
    <col min="7952" max="8192" width="9.1796875" style="36" hidden="1"/>
    <col min="8193" max="8193" width="2.1796875" style="36" hidden="1"/>
    <col min="8194" max="8196" width="9.1796875" style="36" hidden="1"/>
    <col min="8197" max="8197" width="25" style="36" hidden="1"/>
    <col min="8198" max="8203" width="9.1796875" style="36" hidden="1"/>
    <col min="8204" max="8204" width="11.54296875" style="36" hidden="1"/>
    <col min="8205" max="8206" width="9.1796875" style="36" hidden="1"/>
    <col min="8207" max="8207" width="47" style="36" hidden="1"/>
    <col min="8208" max="8448" width="9.1796875" style="36" hidden="1"/>
    <col min="8449" max="8449" width="2.1796875" style="36" hidden="1"/>
    <col min="8450" max="8452" width="9.1796875" style="36" hidden="1"/>
    <col min="8453" max="8453" width="25" style="36" hidden="1"/>
    <col min="8454" max="8459" width="9.1796875" style="36" hidden="1"/>
    <col min="8460" max="8460" width="11.54296875" style="36" hidden="1"/>
    <col min="8461" max="8462" width="9.1796875" style="36" hidden="1"/>
    <col min="8463" max="8463" width="47" style="36" hidden="1"/>
    <col min="8464" max="8704" width="9.1796875" style="36" hidden="1"/>
    <col min="8705" max="8705" width="2.1796875" style="36" hidden="1"/>
    <col min="8706" max="8708" width="9.1796875" style="36" hidden="1"/>
    <col min="8709" max="8709" width="25" style="36" hidden="1"/>
    <col min="8710" max="8715" width="9.1796875" style="36" hidden="1"/>
    <col min="8716" max="8716" width="11.54296875" style="36" hidden="1"/>
    <col min="8717" max="8718" width="9.1796875" style="36" hidden="1"/>
    <col min="8719" max="8719" width="47" style="36" hidden="1"/>
    <col min="8720" max="8960" width="9.1796875" style="36" hidden="1"/>
    <col min="8961" max="8961" width="2.1796875" style="36" hidden="1"/>
    <col min="8962" max="8964" width="9.1796875" style="36" hidden="1"/>
    <col min="8965" max="8965" width="25" style="36" hidden="1"/>
    <col min="8966" max="8971" width="9.1796875" style="36" hidden="1"/>
    <col min="8972" max="8972" width="11.54296875" style="36" hidden="1"/>
    <col min="8973" max="8974" width="9.1796875" style="36" hidden="1"/>
    <col min="8975" max="8975" width="47" style="36" hidden="1"/>
    <col min="8976" max="9216" width="9.1796875" style="36" hidden="1"/>
    <col min="9217" max="9217" width="2.1796875" style="36" hidden="1"/>
    <col min="9218" max="9220" width="9.1796875" style="36" hidden="1"/>
    <col min="9221" max="9221" width="25" style="36" hidden="1"/>
    <col min="9222" max="9227" width="9.1796875" style="36" hidden="1"/>
    <col min="9228" max="9228" width="11.54296875" style="36" hidden="1"/>
    <col min="9229" max="9230" width="9.1796875" style="36" hidden="1"/>
    <col min="9231" max="9231" width="47" style="36" hidden="1"/>
    <col min="9232" max="9472" width="9.1796875" style="36" hidden="1"/>
    <col min="9473" max="9473" width="2.1796875" style="36" hidden="1"/>
    <col min="9474" max="9476" width="9.1796875" style="36" hidden="1"/>
    <col min="9477" max="9477" width="25" style="36" hidden="1"/>
    <col min="9478" max="9483" width="9.1796875" style="36" hidden="1"/>
    <col min="9484" max="9484" width="11.54296875" style="36" hidden="1"/>
    <col min="9485" max="9486" width="9.1796875" style="36" hidden="1"/>
    <col min="9487" max="9487" width="47" style="36" hidden="1"/>
    <col min="9488" max="9728" width="9.1796875" style="36" hidden="1"/>
    <col min="9729" max="9729" width="2.1796875" style="36" hidden="1"/>
    <col min="9730" max="9732" width="9.1796875" style="36" hidden="1"/>
    <col min="9733" max="9733" width="25" style="36" hidden="1"/>
    <col min="9734" max="9739" width="9.1796875" style="36" hidden="1"/>
    <col min="9740" max="9740" width="11.54296875" style="36" hidden="1"/>
    <col min="9741" max="9742" width="9.1796875" style="36" hidden="1"/>
    <col min="9743" max="9743" width="47" style="36" hidden="1"/>
    <col min="9744" max="9984" width="9.1796875" style="36" hidden="1"/>
    <col min="9985" max="9985" width="2.1796875" style="36" hidden="1"/>
    <col min="9986" max="9988" width="9.1796875" style="36" hidden="1"/>
    <col min="9989" max="9989" width="25" style="36" hidden="1"/>
    <col min="9990" max="9995" width="9.1796875" style="36" hidden="1"/>
    <col min="9996" max="9996" width="11.54296875" style="36" hidden="1"/>
    <col min="9997" max="9998" width="9.1796875" style="36" hidden="1"/>
    <col min="9999" max="9999" width="47" style="36" hidden="1"/>
    <col min="10000" max="10240" width="9.1796875" style="36" hidden="1"/>
    <col min="10241" max="10241" width="2.1796875" style="36" hidden="1"/>
    <col min="10242" max="10244" width="9.1796875" style="36" hidden="1"/>
    <col min="10245" max="10245" width="25" style="36" hidden="1"/>
    <col min="10246" max="10251" width="9.1796875" style="36" hidden="1"/>
    <col min="10252" max="10252" width="11.54296875" style="36" hidden="1"/>
    <col min="10253" max="10254" width="9.1796875" style="36" hidden="1"/>
    <col min="10255" max="10255" width="47" style="36" hidden="1"/>
    <col min="10256" max="10496" width="9.1796875" style="36" hidden="1"/>
    <col min="10497" max="10497" width="2.1796875" style="36" hidden="1"/>
    <col min="10498" max="10500" width="9.1796875" style="36" hidden="1"/>
    <col min="10501" max="10501" width="25" style="36" hidden="1"/>
    <col min="10502" max="10507" width="9.1796875" style="36" hidden="1"/>
    <col min="10508" max="10508" width="11.54296875" style="36" hidden="1"/>
    <col min="10509" max="10510" width="9.1796875" style="36" hidden="1"/>
    <col min="10511" max="10511" width="47" style="36" hidden="1"/>
    <col min="10512" max="10752" width="9.1796875" style="36" hidden="1"/>
    <col min="10753" max="10753" width="2.1796875" style="36" hidden="1"/>
    <col min="10754" max="10756" width="9.1796875" style="36" hidden="1"/>
    <col min="10757" max="10757" width="25" style="36" hidden="1"/>
    <col min="10758" max="10763" width="9.1796875" style="36" hidden="1"/>
    <col min="10764" max="10764" width="11.54296875" style="36" hidden="1"/>
    <col min="10765" max="10766" width="9.1796875" style="36" hidden="1"/>
    <col min="10767" max="10767" width="47" style="36" hidden="1"/>
    <col min="10768" max="11008" width="9.1796875" style="36" hidden="1"/>
    <col min="11009" max="11009" width="2.1796875" style="36" hidden="1"/>
    <col min="11010" max="11012" width="9.1796875" style="36" hidden="1"/>
    <col min="11013" max="11013" width="25" style="36" hidden="1"/>
    <col min="11014" max="11019" width="9.1796875" style="36" hidden="1"/>
    <col min="11020" max="11020" width="11.54296875" style="36" hidden="1"/>
    <col min="11021" max="11022" width="9.1796875" style="36" hidden="1"/>
    <col min="11023" max="11023" width="47" style="36" hidden="1"/>
    <col min="11024" max="11264" width="9.1796875" style="36" hidden="1"/>
    <col min="11265" max="11265" width="2.1796875" style="36" hidden="1"/>
    <col min="11266" max="11268" width="9.1796875" style="36" hidden="1"/>
    <col min="11269" max="11269" width="25" style="36" hidden="1"/>
    <col min="11270" max="11275" width="9.1796875" style="36" hidden="1"/>
    <col min="11276" max="11276" width="11.54296875" style="36" hidden="1"/>
    <col min="11277" max="11278" width="9.1796875" style="36" hidden="1"/>
    <col min="11279" max="11279" width="47" style="36" hidden="1"/>
    <col min="11280" max="11520" width="9.1796875" style="36" hidden="1"/>
    <col min="11521" max="11521" width="2.1796875" style="36" hidden="1"/>
    <col min="11522" max="11524" width="9.1796875" style="36" hidden="1"/>
    <col min="11525" max="11525" width="25" style="36" hidden="1"/>
    <col min="11526" max="11531" width="9.1796875" style="36" hidden="1"/>
    <col min="11532" max="11532" width="11.54296875" style="36" hidden="1"/>
    <col min="11533" max="11534" width="9.1796875" style="36" hidden="1"/>
    <col min="11535" max="11535" width="47" style="36" hidden="1"/>
    <col min="11536" max="11776" width="9.1796875" style="36" hidden="1"/>
    <col min="11777" max="11777" width="2.1796875" style="36" hidden="1"/>
    <col min="11778" max="11780" width="9.1796875" style="36" hidden="1"/>
    <col min="11781" max="11781" width="25" style="36" hidden="1"/>
    <col min="11782" max="11787" width="9.1796875" style="36" hidden="1"/>
    <col min="11788" max="11788" width="11.54296875" style="36" hidden="1"/>
    <col min="11789" max="11790" width="9.1796875" style="36" hidden="1"/>
    <col min="11791" max="11791" width="47" style="36" hidden="1"/>
    <col min="11792" max="12032" width="9.1796875" style="36" hidden="1"/>
    <col min="12033" max="12033" width="2.1796875" style="36" hidden="1"/>
    <col min="12034" max="12036" width="9.1796875" style="36" hidden="1"/>
    <col min="12037" max="12037" width="25" style="36" hidden="1"/>
    <col min="12038" max="12043" width="9.1796875" style="36" hidden="1"/>
    <col min="12044" max="12044" width="11.54296875" style="36" hidden="1"/>
    <col min="12045" max="12046" width="9.1796875" style="36" hidden="1"/>
    <col min="12047" max="12047" width="47" style="36" hidden="1"/>
    <col min="12048" max="12288" width="9.1796875" style="36" hidden="1"/>
    <col min="12289" max="12289" width="2.1796875" style="36" hidden="1"/>
    <col min="12290" max="12292" width="9.1796875" style="36" hidden="1"/>
    <col min="12293" max="12293" width="25" style="36" hidden="1"/>
    <col min="12294" max="12299" width="9.1796875" style="36" hidden="1"/>
    <col min="12300" max="12300" width="11.54296875" style="36" hidden="1"/>
    <col min="12301" max="12302" width="9.1796875" style="36" hidden="1"/>
    <col min="12303" max="12303" width="47" style="36" hidden="1"/>
    <col min="12304" max="12544" width="9.1796875" style="36" hidden="1"/>
    <col min="12545" max="12545" width="2.1796875" style="36" hidden="1"/>
    <col min="12546" max="12548" width="9.1796875" style="36" hidden="1"/>
    <col min="12549" max="12549" width="25" style="36" hidden="1"/>
    <col min="12550" max="12555" width="9.1796875" style="36" hidden="1"/>
    <col min="12556" max="12556" width="11.54296875" style="36" hidden="1"/>
    <col min="12557" max="12558" width="9.1796875" style="36" hidden="1"/>
    <col min="12559" max="12559" width="47" style="36" hidden="1"/>
    <col min="12560" max="12800" width="9.1796875" style="36" hidden="1"/>
    <col min="12801" max="12801" width="2.1796875" style="36" hidden="1"/>
    <col min="12802" max="12804" width="9.1796875" style="36" hidden="1"/>
    <col min="12805" max="12805" width="25" style="36" hidden="1"/>
    <col min="12806" max="12811" width="9.1796875" style="36" hidden="1"/>
    <col min="12812" max="12812" width="11.54296875" style="36" hidden="1"/>
    <col min="12813" max="12814" width="9.1796875" style="36" hidden="1"/>
    <col min="12815" max="12815" width="47" style="36" hidden="1"/>
    <col min="12816" max="13056" width="9.1796875" style="36" hidden="1"/>
    <col min="13057" max="13057" width="2.1796875" style="36" hidden="1"/>
    <col min="13058" max="13060" width="9.1796875" style="36" hidden="1"/>
    <col min="13061" max="13061" width="25" style="36" hidden="1"/>
    <col min="13062" max="13067" width="9.1796875" style="36" hidden="1"/>
    <col min="13068" max="13068" width="11.54296875" style="36" hidden="1"/>
    <col min="13069" max="13070" width="9.1796875" style="36" hidden="1"/>
    <col min="13071" max="13071" width="47" style="36" hidden="1"/>
    <col min="13072" max="13312" width="9.1796875" style="36" hidden="1"/>
    <col min="13313" max="13313" width="2.1796875" style="36" hidden="1"/>
    <col min="13314" max="13316" width="9.1796875" style="36" hidden="1"/>
    <col min="13317" max="13317" width="25" style="36" hidden="1"/>
    <col min="13318" max="13323" width="9.1796875" style="36" hidden="1"/>
    <col min="13324" max="13324" width="11.54296875" style="36" hidden="1"/>
    <col min="13325" max="13326" width="9.1796875" style="36" hidden="1"/>
    <col min="13327" max="13327" width="47" style="36" hidden="1"/>
    <col min="13328" max="13568" width="9.1796875" style="36" hidden="1"/>
    <col min="13569" max="13569" width="2.1796875" style="36" hidden="1"/>
    <col min="13570" max="13572" width="9.1796875" style="36" hidden="1"/>
    <col min="13573" max="13573" width="25" style="36" hidden="1"/>
    <col min="13574" max="13579" width="9.1796875" style="36" hidden="1"/>
    <col min="13580" max="13580" width="11.54296875" style="36" hidden="1"/>
    <col min="13581" max="13582" width="9.1796875" style="36" hidden="1"/>
    <col min="13583" max="13583" width="47" style="36" hidden="1"/>
    <col min="13584" max="13824" width="9.1796875" style="36" hidden="1"/>
    <col min="13825" max="13825" width="2.1796875" style="36" hidden="1"/>
    <col min="13826" max="13828" width="9.1796875" style="36" hidden="1"/>
    <col min="13829" max="13829" width="25" style="36" hidden="1"/>
    <col min="13830" max="13835" width="9.1796875" style="36" hidden="1"/>
    <col min="13836" max="13836" width="11.54296875" style="36" hidden="1"/>
    <col min="13837" max="13838" width="9.1796875" style="36" hidden="1"/>
    <col min="13839" max="13839" width="47" style="36" hidden="1"/>
    <col min="13840" max="14080" width="9.1796875" style="36" hidden="1"/>
    <col min="14081" max="14081" width="2.1796875" style="36" hidden="1"/>
    <col min="14082" max="14084" width="9.1796875" style="36" hidden="1"/>
    <col min="14085" max="14085" width="25" style="36" hidden="1"/>
    <col min="14086" max="14091" width="9.1796875" style="36" hidden="1"/>
    <col min="14092" max="14092" width="11.54296875" style="36" hidden="1"/>
    <col min="14093" max="14094" width="9.1796875" style="36" hidden="1"/>
    <col min="14095" max="14095" width="47" style="36" hidden="1"/>
    <col min="14096" max="14336" width="9.1796875" style="36" hidden="1"/>
    <col min="14337" max="14337" width="2.1796875" style="36" hidden="1"/>
    <col min="14338" max="14340" width="9.1796875" style="36" hidden="1"/>
    <col min="14341" max="14341" width="25" style="36" hidden="1"/>
    <col min="14342" max="14347" width="9.1796875" style="36" hidden="1"/>
    <col min="14348" max="14348" width="11.54296875" style="36" hidden="1"/>
    <col min="14349" max="14350" width="9.1796875" style="36" hidden="1"/>
    <col min="14351" max="14351" width="47" style="36" hidden="1"/>
    <col min="14352" max="14592" width="9.1796875" style="36" hidden="1"/>
    <col min="14593" max="14593" width="2.1796875" style="36" hidden="1"/>
    <col min="14594" max="14596" width="9.1796875" style="36" hidden="1"/>
    <col min="14597" max="14597" width="25" style="36" hidden="1"/>
    <col min="14598" max="14603" width="9.1796875" style="36" hidden="1"/>
    <col min="14604" max="14604" width="11.54296875" style="36" hidden="1"/>
    <col min="14605" max="14606" width="9.1796875" style="36" hidden="1"/>
    <col min="14607" max="14607" width="47" style="36" hidden="1"/>
    <col min="14608" max="14848" width="9.1796875" style="36" hidden="1"/>
    <col min="14849" max="14849" width="2.1796875" style="36" hidden="1"/>
    <col min="14850" max="14852" width="9.1796875" style="36" hidden="1"/>
    <col min="14853" max="14853" width="25" style="36" hidden="1"/>
    <col min="14854" max="14859" width="9.1796875" style="36" hidden="1"/>
    <col min="14860" max="14860" width="11.54296875" style="36" hidden="1"/>
    <col min="14861" max="14862" width="9.1796875" style="36" hidden="1"/>
    <col min="14863" max="14863" width="47" style="36" hidden="1"/>
    <col min="14864" max="15104" width="9.1796875" style="36" hidden="1"/>
    <col min="15105" max="15105" width="2.1796875" style="36" hidden="1"/>
    <col min="15106" max="15108" width="9.1796875" style="36" hidden="1"/>
    <col min="15109" max="15109" width="25" style="36" hidden="1"/>
    <col min="15110" max="15115" width="9.1796875" style="36" hidden="1"/>
    <col min="15116" max="15116" width="11.54296875" style="36" hidden="1"/>
    <col min="15117" max="15118" width="9.1796875" style="36" hidden="1"/>
    <col min="15119" max="15119" width="47" style="36" hidden="1"/>
    <col min="15120" max="15360" width="9.1796875" style="36" hidden="1"/>
    <col min="15361" max="15361" width="2.1796875" style="36" hidden="1"/>
    <col min="15362" max="15364" width="9.1796875" style="36" hidden="1"/>
    <col min="15365" max="15365" width="25" style="36" hidden="1"/>
    <col min="15366" max="15371" width="9.1796875" style="36" hidden="1"/>
    <col min="15372" max="15372" width="11.54296875" style="36" hidden="1"/>
    <col min="15373" max="15374" width="9.1796875" style="36" hidden="1"/>
    <col min="15375" max="15375" width="47" style="36" hidden="1"/>
    <col min="15376" max="15616" width="9.1796875" style="36" hidden="1"/>
    <col min="15617" max="15617" width="2.1796875" style="36" hidden="1"/>
    <col min="15618" max="15620" width="9.1796875" style="36" hidden="1"/>
    <col min="15621" max="15621" width="25" style="36" hidden="1"/>
    <col min="15622" max="15627" width="9.1796875" style="36" hidden="1"/>
    <col min="15628" max="15628" width="11.54296875" style="36" hidden="1"/>
    <col min="15629" max="15630" width="9.1796875" style="36" hidden="1"/>
    <col min="15631" max="15631" width="47" style="36" hidden="1"/>
    <col min="15632" max="15872" width="9.1796875" style="36" hidden="1"/>
    <col min="15873" max="15873" width="2.1796875" style="36" hidden="1"/>
    <col min="15874" max="15876" width="9.1796875" style="36" hidden="1"/>
    <col min="15877" max="15877" width="25" style="36" hidden="1"/>
    <col min="15878" max="15883" width="9.1796875" style="36" hidden="1"/>
    <col min="15884" max="15884" width="11.54296875" style="36" hidden="1"/>
    <col min="15885" max="15886" width="9.1796875" style="36" hidden="1"/>
    <col min="15887" max="15887" width="47" style="36" hidden="1"/>
    <col min="15888" max="16128" width="9.1796875" style="36" hidden="1"/>
    <col min="16129" max="16129" width="2.1796875" style="36" hidden="1"/>
    <col min="16130" max="16132" width="9.1796875" style="36" hidden="1"/>
    <col min="16133" max="16133" width="25" style="36" hidden="1"/>
    <col min="16134" max="16139" width="9.1796875" style="36" hidden="1"/>
    <col min="16140" max="16140" width="11.54296875" style="36" hidden="1"/>
    <col min="16141" max="16142" width="9.1796875" style="36" hidden="1"/>
    <col min="16143" max="16143" width="47" style="36" hidden="1"/>
    <col min="16144" max="16384" width="9.1796875" style="36" hidden="1"/>
  </cols>
  <sheetData>
    <row r="1" spans="1:27" ht="64.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row>
    <row r="2" spans="1:27" ht="60.75" customHeight="1" thickBot="1" x14ac:dyDescent="0.3">
      <c r="A2" s="26"/>
      <c r="B2" s="26"/>
      <c r="C2" s="26"/>
      <c r="D2" s="26"/>
      <c r="E2" s="26"/>
      <c r="F2" s="26"/>
      <c r="G2" s="26"/>
      <c r="H2" s="26"/>
      <c r="I2" s="26"/>
      <c r="J2" s="26"/>
      <c r="K2" s="26"/>
      <c r="L2" s="26"/>
      <c r="M2" s="26"/>
      <c r="N2" s="26"/>
      <c r="O2" s="26"/>
      <c r="P2" s="26"/>
      <c r="Q2" s="26"/>
      <c r="R2" s="26"/>
      <c r="S2" s="26"/>
      <c r="T2" s="26"/>
      <c r="U2" s="26"/>
      <c r="V2" s="26"/>
      <c r="W2" s="26"/>
      <c r="X2" s="26"/>
      <c r="Y2" s="26"/>
      <c r="Z2" s="26"/>
      <c r="AA2" s="26"/>
    </row>
    <row r="3" spans="1:27" ht="15" hidden="1" x14ac:dyDescent="0.3">
      <c r="A3" s="26"/>
      <c r="B3" s="26"/>
      <c r="C3" s="26"/>
      <c r="D3" s="26"/>
      <c r="E3" s="51"/>
      <c r="F3" s="26"/>
      <c r="G3" s="26"/>
      <c r="H3" s="730"/>
      <c r="I3" s="730"/>
      <c r="J3" s="730"/>
      <c r="K3" s="26"/>
      <c r="L3" s="26"/>
      <c r="M3" s="26"/>
      <c r="N3" s="26"/>
      <c r="O3" s="26"/>
      <c r="P3" s="26"/>
      <c r="Q3" s="26"/>
      <c r="R3" s="26"/>
      <c r="S3" s="26"/>
      <c r="T3" s="26"/>
      <c r="U3" s="26"/>
      <c r="V3" s="26"/>
      <c r="W3" s="26"/>
      <c r="X3" s="26"/>
      <c r="Y3" s="26"/>
      <c r="Z3" s="26"/>
      <c r="AA3" s="26"/>
    </row>
    <row r="4" spans="1:27" ht="12.5" hidden="1" x14ac:dyDescent="0.25">
      <c r="A4" s="26"/>
      <c r="B4" s="26"/>
      <c r="C4" s="26"/>
      <c r="D4" s="26"/>
      <c r="E4" s="26"/>
      <c r="F4" s="26"/>
      <c r="G4" s="26"/>
      <c r="H4" s="26"/>
      <c r="I4" s="26"/>
      <c r="J4" s="26"/>
      <c r="K4" s="26"/>
      <c r="L4" s="26"/>
      <c r="M4" s="26"/>
      <c r="N4" s="26"/>
      <c r="O4" s="26"/>
      <c r="P4" s="26"/>
      <c r="Q4" s="26"/>
      <c r="R4" s="26"/>
      <c r="S4" s="26"/>
      <c r="T4" s="26"/>
      <c r="U4" s="26"/>
      <c r="V4" s="26"/>
      <c r="W4" s="26"/>
      <c r="X4" s="26"/>
      <c r="Y4" s="26"/>
      <c r="Z4" s="26"/>
      <c r="AA4" s="26"/>
    </row>
    <row r="5" spans="1:27" ht="15" hidden="1" x14ac:dyDescent="0.3">
      <c r="A5" s="26"/>
      <c r="B5" s="26"/>
      <c r="C5" s="26"/>
      <c r="D5" s="26"/>
      <c r="E5" s="51"/>
      <c r="F5" s="26"/>
      <c r="G5" s="26"/>
      <c r="H5" s="26"/>
      <c r="I5" s="26"/>
      <c r="J5" s="26"/>
      <c r="K5" s="26"/>
      <c r="L5" s="26"/>
      <c r="M5" s="26"/>
      <c r="N5" s="26"/>
      <c r="O5" s="26"/>
      <c r="P5" s="26"/>
      <c r="Q5" s="26"/>
      <c r="R5" s="26"/>
      <c r="S5" s="26"/>
      <c r="T5" s="26"/>
      <c r="U5" s="26"/>
      <c r="V5" s="26"/>
      <c r="W5" s="26"/>
      <c r="X5" s="26"/>
      <c r="Y5" s="26"/>
      <c r="Z5" s="26"/>
      <c r="AA5" s="26"/>
    </row>
    <row r="6" spans="1:27" ht="12.5" hidden="1" x14ac:dyDescent="0.25">
      <c r="A6" s="26"/>
      <c r="B6" s="26"/>
      <c r="C6" s="26"/>
      <c r="D6" s="26"/>
      <c r="E6" s="26"/>
      <c r="F6" s="26"/>
      <c r="G6" s="26"/>
      <c r="H6" s="26"/>
      <c r="I6" s="26"/>
      <c r="J6" s="26"/>
      <c r="K6" s="26"/>
      <c r="L6" s="26"/>
      <c r="M6" s="26"/>
      <c r="N6" s="26"/>
      <c r="O6" s="26"/>
      <c r="P6" s="26"/>
      <c r="Q6" s="26"/>
      <c r="R6" s="26"/>
      <c r="S6" s="26"/>
      <c r="T6" s="26"/>
      <c r="U6" s="26"/>
      <c r="V6" s="26"/>
      <c r="W6" s="26"/>
      <c r="X6" s="26"/>
      <c r="Y6" s="26"/>
      <c r="Z6" s="26"/>
      <c r="AA6" s="26"/>
    </row>
    <row r="7" spans="1:27" ht="15" hidden="1" x14ac:dyDescent="0.3">
      <c r="A7" s="26"/>
      <c r="B7" s="26"/>
      <c r="C7" s="26"/>
      <c r="D7" s="26"/>
      <c r="E7" s="51"/>
      <c r="F7" s="26"/>
      <c r="G7" s="26"/>
      <c r="H7" s="26"/>
      <c r="I7" s="26"/>
      <c r="J7" s="26"/>
      <c r="K7" s="26"/>
      <c r="L7" s="26"/>
      <c r="M7" s="26"/>
      <c r="N7" s="26"/>
      <c r="O7" s="26"/>
      <c r="P7" s="26"/>
      <c r="Q7" s="26"/>
      <c r="R7" s="26"/>
      <c r="S7" s="26"/>
      <c r="T7" s="26"/>
      <c r="U7" s="26"/>
      <c r="V7" s="26"/>
      <c r="W7" s="26"/>
      <c r="X7" s="26"/>
      <c r="Y7" s="26"/>
      <c r="Z7" s="26"/>
      <c r="AA7" s="26"/>
    </row>
    <row r="8" spans="1:27" ht="12" hidden="1" customHeight="1" x14ac:dyDescent="0.25">
      <c r="A8" s="26"/>
      <c r="B8" s="26"/>
      <c r="C8" s="26"/>
      <c r="D8" s="26"/>
      <c r="E8" s="26"/>
      <c r="F8" s="26"/>
      <c r="G8" s="26"/>
      <c r="H8" s="26"/>
      <c r="I8" s="26"/>
      <c r="J8" s="26"/>
      <c r="K8" s="26"/>
      <c r="L8" s="26"/>
      <c r="M8" s="26"/>
      <c r="N8" s="26"/>
      <c r="O8" s="26"/>
      <c r="P8" s="26"/>
      <c r="Q8" s="26"/>
      <c r="R8" s="26"/>
      <c r="S8" s="26"/>
      <c r="T8" s="26"/>
      <c r="U8" s="26"/>
      <c r="V8" s="26"/>
      <c r="W8" s="26"/>
      <c r="X8" s="26"/>
      <c r="Y8" s="26"/>
      <c r="Z8" s="26"/>
      <c r="AA8" s="26"/>
    </row>
    <row r="9" spans="1:27" s="52" customFormat="1" ht="51.75" hidden="1" customHeight="1" x14ac:dyDescent="0.25">
      <c r="A9" s="26"/>
      <c r="B9" s="62"/>
      <c r="C9" s="62"/>
      <c r="D9" s="62"/>
      <c r="E9" s="26"/>
      <c r="F9" s="26"/>
      <c r="G9" s="26"/>
      <c r="H9" s="26"/>
      <c r="I9" s="26"/>
      <c r="J9" s="26"/>
      <c r="K9" s="26"/>
      <c r="L9" s="62"/>
      <c r="M9" s="62"/>
      <c r="N9" s="62"/>
      <c r="O9" s="62"/>
      <c r="P9" s="62"/>
      <c r="Q9" s="62"/>
      <c r="R9" s="62"/>
      <c r="S9" s="62"/>
      <c r="T9" s="62"/>
      <c r="U9" s="62"/>
      <c r="V9" s="62"/>
      <c r="W9" s="26"/>
      <c r="X9" s="26"/>
      <c r="Y9" s="26"/>
      <c r="Z9" s="26"/>
      <c r="AA9" s="26"/>
    </row>
    <row r="10" spans="1:27" s="52" customFormat="1" ht="13" hidden="1" thickBot="1" x14ac:dyDescent="0.3">
      <c r="A10" s="26"/>
      <c r="B10" s="62"/>
      <c r="C10" s="62"/>
      <c r="D10" s="62"/>
      <c r="E10" s="26"/>
      <c r="F10" s="26"/>
      <c r="G10" s="26"/>
      <c r="H10" s="26"/>
      <c r="I10" s="26"/>
      <c r="J10" s="26"/>
      <c r="K10" s="26"/>
      <c r="L10" s="26"/>
      <c r="M10" s="26"/>
      <c r="N10" s="26"/>
      <c r="O10" s="26"/>
      <c r="P10" s="26"/>
      <c r="Q10" s="26"/>
      <c r="R10" s="26"/>
      <c r="S10" s="26"/>
      <c r="T10" s="26"/>
      <c r="U10" s="26"/>
      <c r="V10" s="26"/>
      <c r="W10" s="26"/>
      <c r="X10" s="26"/>
      <c r="Y10" s="26"/>
      <c r="Z10" s="26"/>
      <c r="AA10" s="26"/>
    </row>
    <row r="11" spans="1:27" s="52" customFormat="1" ht="21" customHeight="1" x14ac:dyDescent="0.25">
      <c r="A11" s="26"/>
      <c r="E11" s="763" t="str">
        <f>+Translations!A195</f>
        <v>Inventories in stock and resources needed in €</v>
      </c>
      <c r="F11" s="764"/>
      <c r="G11" s="728">
        <f>+Home!K12</f>
        <v>2017</v>
      </c>
      <c r="H11" s="728">
        <f>+G11+1</f>
        <v>2018</v>
      </c>
      <c r="I11" s="728">
        <f t="shared" ref="I11:Z11" si="0">+H11+1</f>
        <v>2019</v>
      </c>
      <c r="J11" s="728">
        <f t="shared" si="0"/>
        <v>2020</v>
      </c>
      <c r="K11" s="728">
        <f t="shared" si="0"/>
        <v>2021</v>
      </c>
      <c r="L11" s="728">
        <f t="shared" si="0"/>
        <v>2022</v>
      </c>
      <c r="M11" s="728">
        <f t="shared" si="0"/>
        <v>2023</v>
      </c>
      <c r="N11" s="728">
        <f t="shared" si="0"/>
        <v>2024</v>
      </c>
      <c r="O11" s="728">
        <f t="shared" si="0"/>
        <v>2025</v>
      </c>
      <c r="P11" s="728">
        <f t="shared" si="0"/>
        <v>2026</v>
      </c>
      <c r="Q11" s="728">
        <f t="shared" si="0"/>
        <v>2027</v>
      </c>
      <c r="R11" s="728">
        <f t="shared" si="0"/>
        <v>2028</v>
      </c>
      <c r="S11" s="728">
        <f t="shared" si="0"/>
        <v>2029</v>
      </c>
      <c r="T11" s="728">
        <f t="shared" si="0"/>
        <v>2030</v>
      </c>
      <c r="U11" s="728">
        <f t="shared" si="0"/>
        <v>2031</v>
      </c>
      <c r="V11" s="728">
        <f t="shared" si="0"/>
        <v>2032</v>
      </c>
      <c r="W11" s="728">
        <f t="shared" si="0"/>
        <v>2033</v>
      </c>
      <c r="X11" s="728">
        <f t="shared" si="0"/>
        <v>2034</v>
      </c>
      <c r="Y11" s="728">
        <f t="shared" si="0"/>
        <v>2035</v>
      </c>
      <c r="Z11" s="728">
        <f t="shared" si="0"/>
        <v>2036</v>
      </c>
      <c r="AA11" s="26"/>
    </row>
    <row r="12" spans="1:27" s="52" customFormat="1" ht="21" customHeight="1" thickBot="1" x14ac:dyDescent="0.3">
      <c r="A12" s="26"/>
      <c r="E12" s="765"/>
      <c r="F12" s="766"/>
      <c r="G12" s="729"/>
      <c r="H12" s="729" t="s">
        <v>164</v>
      </c>
      <c r="I12" s="729" t="s">
        <v>164</v>
      </c>
      <c r="J12" s="729" t="s">
        <v>164</v>
      </c>
      <c r="K12" s="729" t="s">
        <v>164</v>
      </c>
      <c r="L12" s="729" t="s">
        <v>164</v>
      </c>
      <c r="M12" s="729" t="s">
        <v>164</v>
      </c>
      <c r="N12" s="729" t="s">
        <v>164</v>
      </c>
      <c r="O12" s="729" t="s">
        <v>164</v>
      </c>
      <c r="P12" s="729" t="s">
        <v>164</v>
      </c>
      <c r="Q12" s="729" t="s">
        <v>164</v>
      </c>
      <c r="R12" s="729" t="s">
        <v>164</v>
      </c>
      <c r="S12" s="729" t="s">
        <v>164</v>
      </c>
      <c r="T12" s="729" t="s">
        <v>164</v>
      </c>
      <c r="U12" s="729" t="s">
        <v>164</v>
      </c>
      <c r="V12" s="729" t="s">
        <v>164</v>
      </c>
      <c r="W12" s="729" t="s">
        <v>164</v>
      </c>
      <c r="X12" s="729" t="s">
        <v>164</v>
      </c>
      <c r="Y12" s="729" t="s">
        <v>164</v>
      </c>
      <c r="Z12" s="729" t="s">
        <v>164</v>
      </c>
      <c r="AA12" s="26"/>
    </row>
    <row r="13" spans="1:27" s="52" customFormat="1" ht="27" customHeight="1" x14ac:dyDescent="0.25">
      <c r="A13" s="26"/>
      <c r="E13" s="755" t="str">
        <f>+Translations!A196</f>
        <v>A. Average days of inventory</v>
      </c>
      <c r="F13" s="756"/>
      <c r="G13" s="750">
        <f>+'Other parameters'!C5</f>
        <v>60</v>
      </c>
      <c r="H13" s="751"/>
      <c r="I13" s="751"/>
      <c r="J13" s="751"/>
      <c r="K13" s="751"/>
      <c r="L13" s="751"/>
      <c r="M13" s="751"/>
      <c r="N13" s="751"/>
      <c r="O13" s="751"/>
      <c r="P13" s="751"/>
      <c r="Q13" s="751"/>
      <c r="R13" s="751"/>
      <c r="S13" s="751"/>
      <c r="T13" s="751"/>
      <c r="U13" s="751"/>
      <c r="V13" s="751"/>
      <c r="W13" s="751"/>
      <c r="X13" s="751"/>
      <c r="Y13" s="751"/>
      <c r="Z13" s="752"/>
      <c r="AA13" s="266"/>
    </row>
    <row r="14" spans="1:27" s="52" customFormat="1" ht="27" customHeight="1" x14ac:dyDescent="0.25">
      <c r="A14" s="26"/>
      <c r="E14" s="757" t="str">
        <f>+Translations!A197</f>
        <v>B. Inventory turnover ratio</v>
      </c>
      <c r="F14" s="759"/>
      <c r="G14" s="738">
        <f>IF(ISERROR(365/G13),0,365/G13)</f>
        <v>6.083333333333333</v>
      </c>
      <c r="H14" s="739"/>
      <c r="I14" s="739"/>
      <c r="J14" s="739"/>
      <c r="K14" s="739"/>
      <c r="L14" s="739"/>
      <c r="M14" s="739"/>
      <c r="N14" s="739"/>
      <c r="O14" s="739"/>
      <c r="P14" s="739"/>
      <c r="Q14" s="739"/>
      <c r="R14" s="739"/>
      <c r="S14" s="739"/>
      <c r="T14" s="739"/>
      <c r="U14" s="739"/>
      <c r="V14" s="739"/>
      <c r="W14" s="739"/>
      <c r="X14" s="739"/>
      <c r="Y14" s="739"/>
      <c r="Z14" s="740"/>
      <c r="AA14" s="266"/>
    </row>
    <row r="15" spans="1:27" s="52" customFormat="1" ht="27" customHeight="1" x14ac:dyDescent="0.25">
      <c r="A15" s="26"/>
      <c r="E15" s="757" t="str">
        <f>+Translations!A198</f>
        <v>C. INVENTORIES IN STOCK ON 31ST OF DECEMBER</v>
      </c>
      <c r="F15" s="758"/>
      <c r="G15" s="195">
        <f>IF(ISERROR(('Operating costs'!D12+'Operating costs'!D20+'Operating costs'!D28+'Operating costs'!D49)/365*$G$13),0,('Operating costs'!D12+'Operating costs'!D20+'Operating costs'!D28+'Operating costs'!D49)/365*$G$13)</f>
        <v>0</v>
      </c>
      <c r="H15" s="195">
        <f>IF(ISERROR(('Operating costs'!E12+'Operating costs'!E20+'Operating costs'!E28+'Operating costs'!E49)/365*$G$13),0,('Operating costs'!E12+'Operating costs'!E20+'Operating costs'!E28+'Operating costs'!E49)/365*$G$13)</f>
        <v>0</v>
      </c>
      <c r="I15" s="195">
        <f>IF(ISERROR(('Operating costs'!F12+'Operating costs'!F20+'Operating costs'!F28+'Operating costs'!F49)/365*$G$13),0,('Operating costs'!F12+'Operating costs'!F20+'Operating costs'!F28+'Operating costs'!F49)/365*$G$13)</f>
        <v>0</v>
      </c>
      <c r="J15" s="195">
        <f>IF(ISERROR(('Operating costs'!G12+'Operating costs'!G20+'Operating costs'!G28+'Operating costs'!G49)/365*$G$13),0,('Operating costs'!G12+'Operating costs'!G20+'Operating costs'!G28+'Operating costs'!G49)/365*$G$13)</f>
        <v>0</v>
      </c>
      <c r="K15" s="195">
        <f>IF(ISERROR(('Operating costs'!H12+'Operating costs'!H20+'Operating costs'!H28+'Operating costs'!H49)/365*$G$13),0,('Operating costs'!H12+'Operating costs'!H20+'Operating costs'!H28+'Operating costs'!H49)/365*$G$13)</f>
        <v>0</v>
      </c>
      <c r="L15" s="195">
        <f>IF(ISERROR(('Operating costs'!I12+'Operating costs'!I20+'Operating costs'!I28+'Operating costs'!I49)/365*$G$13),0,('Operating costs'!I12+'Operating costs'!I20+'Operating costs'!I28+'Operating costs'!I49)/365*$G$13)</f>
        <v>0</v>
      </c>
      <c r="M15" s="195">
        <f>IF(ISERROR(('Operating costs'!J12+'Operating costs'!J20+'Operating costs'!J28+'Operating costs'!J49)/365*$G$13),0,('Operating costs'!J12+'Operating costs'!J20+'Operating costs'!J28+'Operating costs'!J49)/365*$G$13)</f>
        <v>0</v>
      </c>
      <c r="N15" s="195">
        <f>IF(ISERROR(('Operating costs'!K12+'Operating costs'!K20+'Operating costs'!K28+'Operating costs'!K49)/365*$G$13),0,('Operating costs'!K12+'Operating costs'!K20+'Operating costs'!K28+'Operating costs'!K49)/365*$G$13)</f>
        <v>0</v>
      </c>
      <c r="O15" s="195">
        <f>IF(ISERROR(('Operating costs'!L12+'Operating costs'!L20+'Operating costs'!L28+'Operating costs'!L49)/365*$G$13),0,('Operating costs'!L12+'Operating costs'!L20+'Operating costs'!L28+'Operating costs'!L49)/365*$G$13)</f>
        <v>0</v>
      </c>
      <c r="P15" s="195">
        <f>IF(ISERROR(('Operating costs'!M12+'Operating costs'!M20+'Operating costs'!M28+'Operating costs'!M49)/365*$G$13),0,('Operating costs'!M12+'Operating costs'!M20+'Operating costs'!M28+'Operating costs'!M49)/365*$G$13)</f>
        <v>0</v>
      </c>
      <c r="Q15" s="195">
        <f>IF(ISERROR(('Operating costs'!N12+'Operating costs'!N20+'Operating costs'!N28+'Operating costs'!N49)/365*$G$13),0,('Operating costs'!N12+'Operating costs'!N20+'Operating costs'!N28+'Operating costs'!N49)/365*$G$13)</f>
        <v>0</v>
      </c>
      <c r="R15" s="195">
        <f>IF(ISERROR(('Operating costs'!O12+'Operating costs'!O20+'Operating costs'!O28+'Operating costs'!O49)/365*$G$13),0,('Operating costs'!O12+'Operating costs'!O20+'Operating costs'!O28+'Operating costs'!O49)/365*$G$13)</f>
        <v>0</v>
      </c>
      <c r="S15" s="195">
        <f>IF(ISERROR(('Operating costs'!P12+'Operating costs'!P20+'Operating costs'!P28+'Operating costs'!P49)/365*$G$13),0,('Operating costs'!P12+'Operating costs'!P20+'Operating costs'!P28+'Operating costs'!P49)/365*$G$13)</f>
        <v>0</v>
      </c>
      <c r="T15" s="195">
        <f>IF(ISERROR(('Operating costs'!Q12+'Operating costs'!Q20+'Operating costs'!Q28+'Operating costs'!Q49)/365*$G$13),0,('Operating costs'!Q12+'Operating costs'!Q20+'Operating costs'!Q28+'Operating costs'!Q49)/365*$G$13)</f>
        <v>0</v>
      </c>
      <c r="U15" s="195">
        <f>IF(ISERROR(('Operating costs'!R12+'Operating costs'!R20+'Operating costs'!R28+'Operating costs'!R49)/365*$G$13),0,('Operating costs'!R12+'Operating costs'!R20+'Operating costs'!R28+'Operating costs'!R49)/365*$G$13)</f>
        <v>0</v>
      </c>
      <c r="V15" s="195">
        <f>IF(ISERROR(('Operating costs'!S12+'Operating costs'!S20+'Operating costs'!S28+'Operating costs'!S49)/365*$G$13),0,('Operating costs'!S12+'Operating costs'!S20+'Operating costs'!S28+'Operating costs'!S49)/365*$G$13)</f>
        <v>0</v>
      </c>
      <c r="W15" s="195">
        <f>IF(ISERROR(('Operating costs'!T12+'Operating costs'!T20+'Operating costs'!T28+'Operating costs'!T49)/365*$G$13),0,('Operating costs'!T12+'Operating costs'!T20+'Operating costs'!T28+'Operating costs'!T49)/365*$G$13)</f>
        <v>0</v>
      </c>
      <c r="X15" s="195">
        <f>IF(ISERROR(('Operating costs'!U12+'Operating costs'!U20+'Operating costs'!U28+'Operating costs'!U49)/365*$G$13),0,('Operating costs'!U12+'Operating costs'!U20+'Operating costs'!U28+'Operating costs'!U49)/365*$G$13)</f>
        <v>0</v>
      </c>
      <c r="Y15" s="195">
        <f>IF(ISERROR(('Operating costs'!V12+'Operating costs'!V20+'Operating costs'!V28+'Operating costs'!V49)/365*$G$13),0,('Operating costs'!V12+'Operating costs'!V20+'Operating costs'!V28+'Operating costs'!V49)/365*$G$13)</f>
        <v>0</v>
      </c>
      <c r="Z15" s="195">
        <f>IF(ISERROR(('Operating costs'!W12+'Operating costs'!W20+'Operating costs'!W28+'Operating costs'!W49)/365*$G$13),0,('Operating costs'!W12+'Operating costs'!W20+'Operating costs'!W28+'Operating costs'!W49)/365*$G$13)</f>
        <v>0</v>
      </c>
      <c r="AA15" s="26"/>
    </row>
    <row r="16" spans="1:27" s="52" customFormat="1" ht="27" customHeight="1" x14ac:dyDescent="0.25">
      <c r="A16" s="26"/>
      <c r="E16" s="757" t="str">
        <f>+Translations!A199</f>
        <v>D. RESOURCES NEEDED TO FINANCE INVENTORIES</v>
      </c>
      <c r="F16" s="758"/>
      <c r="G16" s="193">
        <f>IF(ISERROR(G15/$G$14),0,G15/$G$14)</f>
        <v>0</v>
      </c>
      <c r="H16" s="193">
        <f t="shared" ref="H16:Z16" si="1">IF(ISERROR(H15/$G$14),0,H15/$G$14)</f>
        <v>0</v>
      </c>
      <c r="I16" s="193">
        <f t="shared" si="1"/>
        <v>0</v>
      </c>
      <c r="J16" s="193">
        <f t="shared" si="1"/>
        <v>0</v>
      </c>
      <c r="K16" s="193">
        <f t="shared" si="1"/>
        <v>0</v>
      </c>
      <c r="L16" s="193">
        <f t="shared" si="1"/>
        <v>0</v>
      </c>
      <c r="M16" s="193">
        <f t="shared" si="1"/>
        <v>0</v>
      </c>
      <c r="N16" s="193">
        <f t="shared" si="1"/>
        <v>0</v>
      </c>
      <c r="O16" s="193">
        <f t="shared" si="1"/>
        <v>0</v>
      </c>
      <c r="P16" s="193">
        <f t="shared" si="1"/>
        <v>0</v>
      </c>
      <c r="Q16" s="193">
        <f t="shared" si="1"/>
        <v>0</v>
      </c>
      <c r="R16" s="193">
        <f t="shared" si="1"/>
        <v>0</v>
      </c>
      <c r="S16" s="193">
        <f t="shared" si="1"/>
        <v>0</v>
      </c>
      <c r="T16" s="193">
        <f t="shared" si="1"/>
        <v>0</v>
      </c>
      <c r="U16" s="193">
        <f t="shared" si="1"/>
        <v>0</v>
      </c>
      <c r="V16" s="193">
        <f t="shared" si="1"/>
        <v>0</v>
      </c>
      <c r="W16" s="193">
        <f t="shared" si="1"/>
        <v>0</v>
      </c>
      <c r="X16" s="193">
        <f t="shared" si="1"/>
        <v>0</v>
      </c>
      <c r="Y16" s="193">
        <f t="shared" si="1"/>
        <v>0</v>
      </c>
      <c r="Z16" s="193">
        <f t="shared" si="1"/>
        <v>0</v>
      </c>
      <c r="AA16" s="26"/>
    </row>
    <row r="17" spans="1:27" s="52" customFormat="1" ht="12.5" hidden="1" x14ac:dyDescent="0.25">
      <c r="A17" s="26"/>
      <c r="E17" s="62"/>
      <c r="F17" s="62"/>
      <c r="G17" s="26"/>
      <c r="H17" s="26"/>
      <c r="I17" s="26"/>
      <c r="J17" s="26"/>
      <c r="K17" s="26"/>
      <c r="L17" s="26"/>
      <c r="M17" s="26"/>
      <c r="N17" s="26"/>
      <c r="O17" s="26"/>
      <c r="P17" s="26"/>
      <c r="Q17" s="26"/>
      <c r="R17" s="26"/>
      <c r="S17" s="26"/>
      <c r="T17" s="26"/>
      <c r="U17" s="26"/>
      <c r="V17" s="26"/>
      <c r="W17" s="26"/>
      <c r="X17" s="26"/>
      <c r="Y17" s="26"/>
      <c r="Z17" s="26"/>
      <c r="AA17" s="26"/>
    </row>
    <row r="18" spans="1:27" s="52" customFormat="1" ht="12.5" hidden="1" x14ac:dyDescent="0.25">
      <c r="A18" s="26"/>
      <c r="E18" s="62"/>
      <c r="F18" s="62"/>
      <c r="G18" s="26"/>
      <c r="H18" s="26"/>
      <c r="I18" s="26"/>
      <c r="J18" s="26"/>
      <c r="K18" s="26"/>
      <c r="L18" s="26"/>
      <c r="M18" s="26"/>
      <c r="N18" s="26"/>
      <c r="O18" s="26"/>
      <c r="P18" s="26"/>
      <c r="Q18" s="26"/>
      <c r="R18" s="26"/>
      <c r="S18" s="26"/>
      <c r="T18" s="26"/>
      <c r="U18" s="26"/>
      <c r="V18" s="26"/>
      <c r="W18" s="26"/>
      <c r="X18" s="26"/>
      <c r="Y18" s="26"/>
      <c r="Z18" s="26"/>
      <c r="AA18" s="26"/>
    </row>
    <row r="19" spans="1:27" s="52" customFormat="1" ht="12.5" hidden="1" x14ac:dyDescent="0.25">
      <c r="A19" s="26"/>
      <c r="E19" s="62"/>
      <c r="F19" s="62"/>
      <c r="G19" s="26"/>
      <c r="H19" s="26"/>
      <c r="I19" s="26"/>
      <c r="J19" s="26"/>
      <c r="K19" s="26"/>
      <c r="L19" s="26"/>
      <c r="M19" s="26"/>
      <c r="N19" s="26"/>
      <c r="O19" s="26"/>
      <c r="P19" s="26"/>
      <c r="Q19" s="26"/>
      <c r="R19" s="26"/>
      <c r="S19" s="26"/>
      <c r="T19" s="26"/>
      <c r="U19" s="26"/>
      <c r="V19" s="26"/>
      <c r="W19" s="26"/>
      <c r="X19" s="26"/>
      <c r="Y19" s="26"/>
      <c r="Z19" s="26"/>
      <c r="AA19" s="26"/>
    </row>
    <row r="20" spans="1:27" s="52" customFormat="1" ht="12.75" customHeight="1" x14ac:dyDescent="0.25">
      <c r="A20" s="26"/>
      <c r="E20" s="62"/>
      <c r="F20" s="62"/>
      <c r="G20" s="26"/>
      <c r="H20" s="26"/>
      <c r="I20" s="26"/>
      <c r="J20" s="26"/>
      <c r="K20" s="26"/>
      <c r="L20" s="26"/>
      <c r="M20" s="26"/>
      <c r="N20" s="26"/>
      <c r="O20" s="26"/>
      <c r="P20" s="26"/>
      <c r="Q20" s="26"/>
      <c r="R20" s="26"/>
      <c r="S20" s="26"/>
      <c r="T20" s="26"/>
      <c r="U20" s="26"/>
      <c r="V20" s="26"/>
      <c r="W20" s="26"/>
      <c r="X20" s="26"/>
      <c r="Y20" s="26"/>
      <c r="Z20" s="26"/>
      <c r="AA20" s="26"/>
    </row>
    <row r="21" spans="1:27" s="52" customFormat="1" ht="12.5" x14ac:dyDescent="0.25">
      <c r="A21" s="26"/>
      <c r="E21" s="62"/>
      <c r="F21" s="62"/>
      <c r="G21" s="26"/>
      <c r="H21" s="26"/>
      <c r="I21" s="26"/>
      <c r="J21" s="26"/>
      <c r="K21" s="26"/>
      <c r="L21" s="26"/>
      <c r="M21" s="26"/>
      <c r="N21" s="26"/>
      <c r="O21" s="26"/>
      <c r="P21" s="26"/>
      <c r="Q21" s="26"/>
      <c r="R21" s="26"/>
      <c r="S21" s="26"/>
      <c r="T21" s="26"/>
      <c r="U21" s="26"/>
      <c r="V21" s="26"/>
      <c r="W21" s="26"/>
      <c r="X21" s="26"/>
      <c r="Y21" s="26"/>
      <c r="Z21" s="26"/>
      <c r="AA21" s="26"/>
    </row>
    <row r="22" spans="1:27" s="52" customFormat="1" ht="21" hidden="1" customHeight="1" x14ac:dyDescent="0.25">
      <c r="A22" s="26"/>
      <c r="E22" s="62"/>
      <c r="F22" s="62"/>
      <c r="G22" s="26"/>
      <c r="H22" s="26"/>
      <c r="I22" s="26"/>
      <c r="J22" s="26"/>
      <c r="K22" s="26"/>
      <c r="L22" s="26"/>
      <c r="M22" s="26"/>
      <c r="N22" s="26"/>
      <c r="O22" s="26"/>
      <c r="P22" s="26"/>
      <c r="Q22" s="26"/>
      <c r="R22" s="26"/>
      <c r="S22" s="26"/>
      <c r="T22" s="26"/>
      <c r="U22" s="26"/>
      <c r="V22" s="26"/>
      <c r="W22" s="26"/>
      <c r="X22" s="26"/>
      <c r="Y22" s="26"/>
      <c r="Z22" s="26"/>
      <c r="AA22" s="26"/>
    </row>
    <row r="23" spans="1:27" s="52" customFormat="1" ht="13" thickBot="1" x14ac:dyDescent="0.3">
      <c r="A23" s="26"/>
      <c r="E23" s="62"/>
      <c r="F23" s="62"/>
      <c r="G23" s="26"/>
      <c r="H23" s="26"/>
      <c r="I23" s="26"/>
      <c r="J23" s="26"/>
      <c r="K23" s="26"/>
      <c r="L23" s="26"/>
      <c r="M23" s="26"/>
      <c r="N23" s="26"/>
      <c r="O23" s="26"/>
      <c r="P23" s="26"/>
      <c r="Q23" s="26"/>
      <c r="R23" s="26"/>
      <c r="S23" s="26"/>
      <c r="T23" s="26"/>
      <c r="U23" s="26"/>
      <c r="V23" s="26"/>
      <c r="W23" s="26"/>
      <c r="X23" s="26"/>
      <c r="Y23" s="26"/>
      <c r="Z23" s="26"/>
      <c r="AA23" s="26"/>
    </row>
    <row r="24" spans="1:27" s="52" customFormat="1" ht="21" customHeight="1" x14ac:dyDescent="0.25">
      <c r="A24" s="26"/>
      <c r="E24" s="763" t="str">
        <f>+Translations!A200</f>
        <v>Accounts receivable and resources needed in €</v>
      </c>
      <c r="F24" s="764"/>
      <c r="G24" s="728">
        <f>+Home!K12</f>
        <v>2017</v>
      </c>
      <c r="H24" s="728">
        <f>+G24+1</f>
        <v>2018</v>
      </c>
      <c r="I24" s="728">
        <f t="shared" ref="I24:Z24" si="2">+H24+1</f>
        <v>2019</v>
      </c>
      <c r="J24" s="728">
        <f t="shared" si="2"/>
        <v>2020</v>
      </c>
      <c r="K24" s="728">
        <f t="shared" si="2"/>
        <v>2021</v>
      </c>
      <c r="L24" s="728">
        <f t="shared" si="2"/>
        <v>2022</v>
      </c>
      <c r="M24" s="728">
        <f t="shared" si="2"/>
        <v>2023</v>
      </c>
      <c r="N24" s="728">
        <f t="shared" si="2"/>
        <v>2024</v>
      </c>
      <c r="O24" s="728">
        <f t="shared" si="2"/>
        <v>2025</v>
      </c>
      <c r="P24" s="728">
        <f t="shared" si="2"/>
        <v>2026</v>
      </c>
      <c r="Q24" s="728">
        <f t="shared" si="2"/>
        <v>2027</v>
      </c>
      <c r="R24" s="728">
        <f t="shared" si="2"/>
        <v>2028</v>
      </c>
      <c r="S24" s="728">
        <f t="shared" si="2"/>
        <v>2029</v>
      </c>
      <c r="T24" s="728">
        <f t="shared" si="2"/>
        <v>2030</v>
      </c>
      <c r="U24" s="728">
        <f t="shared" si="2"/>
        <v>2031</v>
      </c>
      <c r="V24" s="728">
        <f t="shared" si="2"/>
        <v>2032</v>
      </c>
      <c r="W24" s="728">
        <f t="shared" si="2"/>
        <v>2033</v>
      </c>
      <c r="X24" s="728">
        <f t="shared" si="2"/>
        <v>2034</v>
      </c>
      <c r="Y24" s="728">
        <f t="shared" si="2"/>
        <v>2035</v>
      </c>
      <c r="Z24" s="728">
        <f t="shared" si="2"/>
        <v>2036</v>
      </c>
      <c r="AA24" s="26"/>
    </row>
    <row r="25" spans="1:27" s="52" customFormat="1" ht="21" customHeight="1" thickBot="1" x14ac:dyDescent="0.3">
      <c r="A25" s="26"/>
      <c r="E25" s="765"/>
      <c r="F25" s="766"/>
      <c r="G25" s="729"/>
      <c r="H25" s="729" t="s">
        <v>164</v>
      </c>
      <c r="I25" s="729" t="s">
        <v>164</v>
      </c>
      <c r="J25" s="729" t="s">
        <v>164</v>
      </c>
      <c r="K25" s="729" t="s">
        <v>164</v>
      </c>
      <c r="L25" s="729" t="s">
        <v>164</v>
      </c>
      <c r="M25" s="729" t="s">
        <v>164</v>
      </c>
      <c r="N25" s="729" t="s">
        <v>164</v>
      </c>
      <c r="O25" s="729" t="s">
        <v>164</v>
      </c>
      <c r="P25" s="729" t="s">
        <v>164</v>
      </c>
      <c r="Q25" s="729" t="s">
        <v>164</v>
      </c>
      <c r="R25" s="729" t="s">
        <v>164</v>
      </c>
      <c r="S25" s="729" t="s">
        <v>164</v>
      </c>
      <c r="T25" s="729" t="s">
        <v>164</v>
      </c>
      <c r="U25" s="729" t="s">
        <v>164</v>
      </c>
      <c r="V25" s="729" t="s">
        <v>164</v>
      </c>
      <c r="W25" s="729" t="s">
        <v>164</v>
      </c>
      <c r="X25" s="729" t="s">
        <v>164</v>
      </c>
      <c r="Y25" s="729" t="s">
        <v>164</v>
      </c>
      <c r="Z25" s="729" t="s">
        <v>164</v>
      </c>
      <c r="AA25" s="26"/>
    </row>
    <row r="26" spans="1:27" s="52" customFormat="1" ht="27" customHeight="1" x14ac:dyDescent="0.25">
      <c r="A26" s="26"/>
      <c r="E26" s="755" t="str">
        <f>+Translations!A201</f>
        <v>A. Accounts receivable collection period</v>
      </c>
      <c r="F26" s="756"/>
      <c r="G26" s="735">
        <f>+'Other parameters'!C6</f>
        <v>30</v>
      </c>
      <c r="H26" s="736"/>
      <c r="I26" s="736"/>
      <c r="J26" s="736"/>
      <c r="K26" s="736"/>
      <c r="L26" s="736"/>
      <c r="M26" s="736"/>
      <c r="N26" s="736"/>
      <c r="O26" s="736"/>
      <c r="P26" s="736"/>
      <c r="Q26" s="736"/>
      <c r="R26" s="736"/>
      <c r="S26" s="736"/>
      <c r="T26" s="736"/>
      <c r="U26" s="736"/>
      <c r="V26" s="736"/>
      <c r="W26" s="736"/>
      <c r="X26" s="736"/>
      <c r="Y26" s="736"/>
      <c r="Z26" s="737"/>
      <c r="AA26" s="266"/>
    </row>
    <row r="27" spans="1:27" s="52" customFormat="1" ht="27" customHeight="1" x14ac:dyDescent="0.25">
      <c r="A27" s="26"/>
      <c r="E27" s="757" t="str">
        <f>+Translations!A202</f>
        <v>B. Accounts receivable turnover ratio</v>
      </c>
      <c r="F27" s="758"/>
      <c r="G27" s="738">
        <f>IF(ISERROR(365/G26),0,365/G26)</f>
        <v>12.166666666666666</v>
      </c>
      <c r="H27" s="739"/>
      <c r="I27" s="739"/>
      <c r="J27" s="739"/>
      <c r="K27" s="739"/>
      <c r="L27" s="739"/>
      <c r="M27" s="739"/>
      <c r="N27" s="739"/>
      <c r="O27" s="739"/>
      <c r="P27" s="739"/>
      <c r="Q27" s="739"/>
      <c r="R27" s="739"/>
      <c r="S27" s="739"/>
      <c r="T27" s="739"/>
      <c r="U27" s="739"/>
      <c r="V27" s="739"/>
      <c r="W27" s="739"/>
      <c r="X27" s="739"/>
      <c r="Y27" s="739"/>
      <c r="Z27" s="740"/>
      <c r="AA27" s="266"/>
    </row>
    <row r="28" spans="1:27" s="52" customFormat="1" ht="27" customHeight="1" x14ac:dyDescent="0.25">
      <c r="A28" s="26"/>
      <c r="E28" s="757" t="str">
        <f>+Translations!A203</f>
        <v xml:space="preserve">C. ACCOUNTS RECEIVABLE ON 31ST OF DECEMBER </v>
      </c>
      <c r="F28" s="759"/>
      <c r="G28" s="195">
        <f>IF(ISERROR(Revenues_!F12/$G$27),0,Revenues_!F12/$G$27)</f>
        <v>0</v>
      </c>
      <c r="H28" s="195">
        <f>IF(ISERROR(Revenues_!G12/$G$27),0,Revenues_!G12/$G$27)</f>
        <v>0</v>
      </c>
      <c r="I28" s="195">
        <f>IF(ISERROR(Revenues_!H12/$G$27),0,Revenues_!H12/$G$27)</f>
        <v>0</v>
      </c>
      <c r="J28" s="195">
        <f>IF(ISERROR(Revenues_!I12/$G$27),0,Revenues_!I12/$G$27)</f>
        <v>0</v>
      </c>
      <c r="K28" s="195">
        <f>IF(ISERROR(Revenues_!J12/$G$27),0,Revenues_!J12/$G$27)</f>
        <v>0</v>
      </c>
      <c r="L28" s="195">
        <f>IF(ISERROR(Revenues_!K12/$G$27),0,Revenues_!K12/$G$27)</f>
        <v>0</v>
      </c>
      <c r="M28" s="195">
        <f>IF(ISERROR(Revenues_!L12/$G$27),0,Revenues_!L12/$G$27)</f>
        <v>0</v>
      </c>
      <c r="N28" s="195">
        <f>IF(ISERROR(Revenues_!M12/$G$27),0,Revenues_!M12/$G$27)</f>
        <v>0</v>
      </c>
      <c r="O28" s="195">
        <f>IF(ISERROR(Revenues_!N12/$G$27),0,Revenues_!N12/$G$27)</f>
        <v>0</v>
      </c>
      <c r="P28" s="195">
        <f>IF(ISERROR(Revenues_!O12/$G$27),0,Revenues_!O12/$G$27)</f>
        <v>0</v>
      </c>
      <c r="Q28" s="195">
        <f>IF(ISERROR(Revenues_!P12/$G$27),0,Revenues_!P12/$G$27)</f>
        <v>410.95890410958907</v>
      </c>
      <c r="R28" s="195">
        <f>IF(ISERROR(Revenues_!Q12/$G$27),0,Revenues_!Q12/$G$27)</f>
        <v>410.95890410958907</v>
      </c>
      <c r="S28" s="195">
        <f>IF(ISERROR(Revenues_!R12/$G$27),0,Revenues_!R12/$G$27)</f>
        <v>410.95890410958907</v>
      </c>
      <c r="T28" s="195">
        <f>IF(ISERROR(Revenues_!S12/$G$27),0,Revenues_!S12/$G$27)</f>
        <v>410.95890410958907</v>
      </c>
      <c r="U28" s="195">
        <f>IF(ISERROR(Revenues_!T12/$G$27),0,Revenues_!T12/$G$27)</f>
        <v>410.95890410958907</v>
      </c>
      <c r="V28" s="195">
        <f>IF(ISERROR(Revenues_!U12/$G$27),0,Revenues_!U12/$G$27)</f>
        <v>410.95890410958907</v>
      </c>
      <c r="W28" s="195">
        <f>IF(ISERROR(Revenues_!V12/$G$27),0,Revenues_!V12/$G$27)</f>
        <v>410.95890410958907</v>
      </c>
      <c r="X28" s="195">
        <f>IF(ISERROR(Revenues_!W12/$G$27),0,Revenues_!W12/$G$27)</f>
        <v>410.95890410958907</v>
      </c>
      <c r="Y28" s="195">
        <f>IF(ISERROR(Revenues_!X12/$G$27),0,Revenues_!X12/$G$27)</f>
        <v>410.95890410958907</v>
      </c>
      <c r="Z28" s="195">
        <f>IF(ISERROR(Revenues_!Y12/$G$27),0,Revenues_!Y12/$G$27)</f>
        <v>410.95890410958907</v>
      </c>
      <c r="AA28" s="26"/>
    </row>
    <row r="29" spans="1:27" s="52" customFormat="1" ht="27" customHeight="1" x14ac:dyDescent="0.25">
      <c r="A29" s="26"/>
      <c r="E29" s="757" t="str">
        <f>+Translations!A204</f>
        <v>D. RESOURCES NEEDED TO FINANCE THE ACCOUNTS RECEIVABLE</v>
      </c>
      <c r="F29" s="759"/>
      <c r="G29" s="193">
        <f>IF(ISERROR(G28/$G$27),0,G28/$G$27)</f>
        <v>0</v>
      </c>
      <c r="H29" s="193">
        <f t="shared" ref="H29:Z29" si="3">IF(ISERROR(H28/$G$27),0,H28/$G$27)</f>
        <v>0</v>
      </c>
      <c r="I29" s="193">
        <f t="shared" si="3"/>
        <v>0</v>
      </c>
      <c r="J29" s="193">
        <f t="shared" si="3"/>
        <v>0</v>
      </c>
      <c r="K29" s="193">
        <f t="shared" si="3"/>
        <v>0</v>
      </c>
      <c r="L29" s="193">
        <f t="shared" si="3"/>
        <v>0</v>
      </c>
      <c r="M29" s="193">
        <f t="shared" si="3"/>
        <v>0</v>
      </c>
      <c r="N29" s="193">
        <f t="shared" si="3"/>
        <v>0</v>
      </c>
      <c r="O29" s="193">
        <f t="shared" si="3"/>
        <v>0</v>
      </c>
      <c r="P29" s="193">
        <f t="shared" si="3"/>
        <v>0</v>
      </c>
      <c r="Q29" s="193">
        <f t="shared" si="3"/>
        <v>33.777444173390883</v>
      </c>
      <c r="R29" s="193">
        <f t="shared" si="3"/>
        <v>33.777444173390883</v>
      </c>
      <c r="S29" s="193">
        <f t="shared" si="3"/>
        <v>33.777444173390883</v>
      </c>
      <c r="T29" s="193">
        <f t="shared" si="3"/>
        <v>33.777444173390883</v>
      </c>
      <c r="U29" s="193">
        <f t="shared" si="3"/>
        <v>33.777444173390883</v>
      </c>
      <c r="V29" s="193">
        <f t="shared" si="3"/>
        <v>33.777444173390883</v>
      </c>
      <c r="W29" s="193">
        <f t="shared" si="3"/>
        <v>33.777444173390883</v>
      </c>
      <c r="X29" s="193">
        <f t="shared" si="3"/>
        <v>33.777444173390883</v>
      </c>
      <c r="Y29" s="193">
        <f t="shared" si="3"/>
        <v>33.777444173390883</v>
      </c>
      <c r="Z29" s="193">
        <f t="shared" si="3"/>
        <v>33.777444173390883</v>
      </c>
      <c r="AA29" s="26"/>
    </row>
    <row r="30" spans="1:27" ht="13.5" customHeight="1" x14ac:dyDescent="0.25">
      <c r="A30" s="26"/>
      <c r="E30" s="501"/>
      <c r="F30" s="502"/>
      <c r="G30" s="109"/>
      <c r="H30" s="109"/>
      <c r="I30" s="109"/>
      <c r="J30" s="109"/>
      <c r="K30" s="110"/>
      <c r="L30" s="109"/>
      <c r="M30" s="109"/>
      <c r="N30" s="109"/>
      <c r="O30" s="109"/>
      <c r="P30" s="110"/>
      <c r="Q30" s="109"/>
      <c r="R30" s="109"/>
      <c r="S30" s="109"/>
      <c r="T30" s="109"/>
      <c r="U30" s="110"/>
      <c r="V30" s="110"/>
      <c r="W30" s="110"/>
      <c r="X30" s="110"/>
      <c r="Y30" s="110"/>
      <c r="Z30" s="110"/>
      <c r="AA30" s="26"/>
    </row>
    <row r="31" spans="1:27" ht="27" customHeight="1" x14ac:dyDescent="0.25">
      <c r="A31" s="26"/>
      <c r="E31" s="757" t="str">
        <f>+Translations!A205</f>
        <v>E. LONG-TERM ACCOUNTS RECEIVABLE ON 31ST OF DECEMBER</v>
      </c>
      <c r="F31" s="759"/>
      <c r="G31" s="107">
        <v>0</v>
      </c>
      <c r="H31" s="107">
        <v>0</v>
      </c>
      <c r="I31" s="107">
        <v>0</v>
      </c>
      <c r="J31" s="107">
        <v>0</v>
      </c>
      <c r="K31" s="107">
        <v>0</v>
      </c>
      <c r="L31" s="107">
        <v>0</v>
      </c>
      <c r="M31" s="107">
        <v>0</v>
      </c>
      <c r="N31" s="107">
        <v>0</v>
      </c>
      <c r="O31" s="107">
        <v>0</v>
      </c>
      <c r="P31" s="107">
        <v>0</v>
      </c>
      <c r="Q31" s="107">
        <v>0</v>
      </c>
      <c r="R31" s="107">
        <v>0</v>
      </c>
      <c r="S31" s="107">
        <v>0</v>
      </c>
      <c r="T31" s="107">
        <v>0</v>
      </c>
      <c r="U31" s="107">
        <v>0</v>
      </c>
      <c r="V31" s="107">
        <v>0</v>
      </c>
      <c r="W31" s="107">
        <v>0</v>
      </c>
      <c r="X31" s="107">
        <v>0</v>
      </c>
      <c r="Y31" s="107">
        <v>0</v>
      </c>
      <c r="Z31" s="107">
        <v>0</v>
      </c>
      <c r="AA31" s="26"/>
    </row>
    <row r="32" spans="1:27" ht="12.5" x14ac:dyDescent="0.25">
      <c r="A32" s="26"/>
      <c r="E32" s="26"/>
      <c r="F32" s="26"/>
      <c r="G32" s="26"/>
      <c r="H32" s="26"/>
      <c r="I32" s="26"/>
      <c r="J32" s="26"/>
      <c r="K32" s="26"/>
      <c r="L32" s="26"/>
      <c r="M32" s="26"/>
      <c r="N32" s="26"/>
      <c r="O32" s="26"/>
      <c r="P32" s="26"/>
      <c r="Q32" s="26"/>
      <c r="R32" s="26"/>
      <c r="S32" s="26"/>
      <c r="T32" s="26"/>
      <c r="U32" s="26"/>
      <c r="V32" s="26"/>
      <c r="W32" s="26"/>
      <c r="X32" s="26"/>
      <c r="Y32" s="26"/>
      <c r="Z32" s="26"/>
      <c r="AA32" s="26"/>
    </row>
    <row r="33" spans="1:27" ht="12.75" customHeight="1" x14ac:dyDescent="0.25">
      <c r="A33" s="26"/>
      <c r="E33" s="26"/>
      <c r="F33" s="26"/>
      <c r="G33" s="26"/>
      <c r="H33" s="26"/>
      <c r="I33" s="26"/>
      <c r="J33" s="26"/>
      <c r="K33" s="26"/>
      <c r="L33" s="26"/>
      <c r="M33" s="26"/>
      <c r="N33" s="26"/>
      <c r="O33" s="26"/>
      <c r="P33" s="26"/>
      <c r="Q33" s="26"/>
      <c r="R33" s="26"/>
      <c r="S33" s="26"/>
      <c r="T33" s="26"/>
      <c r="U33" s="26"/>
      <c r="V33" s="26"/>
      <c r="W33" s="26"/>
      <c r="X33" s="26"/>
      <c r="Y33" s="26"/>
      <c r="Z33" s="26"/>
      <c r="AA33" s="26"/>
    </row>
    <row r="34" spans="1:27" ht="12.75" customHeight="1" thickBot="1" x14ac:dyDescent="0.3">
      <c r="A34" s="26"/>
      <c r="E34" s="26"/>
      <c r="F34" s="26"/>
      <c r="G34" s="26"/>
      <c r="H34" s="26"/>
      <c r="I34" s="26"/>
      <c r="J34" s="26"/>
      <c r="K34" s="26"/>
      <c r="L34" s="26"/>
      <c r="M34" s="26"/>
      <c r="N34" s="26"/>
      <c r="O34" s="26"/>
      <c r="P34" s="26"/>
      <c r="Q34" s="26"/>
      <c r="R34" s="26"/>
      <c r="S34" s="26"/>
      <c r="T34" s="26"/>
      <c r="U34" s="26"/>
      <c r="V34" s="26"/>
      <c r="W34" s="26"/>
      <c r="X34" s="26"/>
      <c r="Y34" s="26"/>
      <c r="Z34" s="26"/>
      <c r="AA34" s="26"/>
    </row>
    <row r="35" spans="1:27" ht="12.75" hidden="1" customHeight="1" thickBot="1" x14ac:dyDescent="0.3">
      <c r="A35" s="26"/>
      <c r="E35" s="26"/>
      <c r="F35" s="26"/>
      <c r="G35" s="26"/>
      <c r="H35" s="26"/>
      <c r="I35" s="26"/>
      <c r="J35" s="26"/>
      <c r="K35" s="26"/>
      <c r="L35" s="26"/>
      <c r="M35" s="26"/>
      <c r="N35" s="26"/>
      <c r="O35" s="26"/>
      <c r="P35" s="26"/>
      <c r="Q35" s="26"/>
      <c r="R35" s="26"/>
      <c r="S35" s="26"/>
      <c r="T35" s="26"/>
      <c r="U35" s="26"/>
      <c r="V35" s="26"/>
      <c r="W35" s="26"/>
      <c r="X35" s="26"/>
      <c r="Y35" s="26"/>
      <c r="Z35" s="26"/>
      <c r="AA35" s="26"/>
    </row>
    <row r="36" spans="1:27" ht="42" customHeight="1" thickBot="1" x14ac:dyDescent="0.3">
      <c r="A36" s="26"/>
      <c r="E36" s="760" t="str">
        <f>+Translations!A206</f>
        <v>Annual depreciation rates in %                
Calculation of planned depreciation</v>
      </c>
      <c r="F36" s="761"/>
      <c r="G36" s="761"/>
      <c r="H36" s="761"/>
      <c r="I36" s="761"/>
      <c r="J36" s="762"/>
      <c r="K36" s="26"/>
      <c r="L36" s="26"/>
      <c r="M36" s="26"/>
      <c r="N36" s="26"/>
      <c r="O36" s="26"/>
      <c r="P36" s="26"/>
      <c r="Q36" s="26"/>
      <c r="R36" s="26"/>
      <c r="S36" s="26"/>
      <c r="T36" s="26"/>
      <c r="U36" s="26"/>
      <c r="V36" s="26"/>
      <c r="W36" s="26"/>
      <c r="X36" s="26"/>
      <c r="Y36" s="26"/>
      <c r="Z36" s="26"/>
      <c r="AA36" s="26"/>
    </row>
    <row r="37" spans="1:27" ht="27" customHeight="1" x14ac:dyDescent="0.25">
      <c r="A37" s="26"/>
      <c r="E37" s="741" t="str">
        <f>+Translations!A207</f>
        <v>A. INTANGIBLE ASSETS</v>
      </c>
      <c r="F37" s="742"/>
      <c r="G37" s="742"/>
      <c r="H37" s="742"/>
      <c r="I37" s="743"/>
      <c r="J37" s="196">
        <f>+'Other parameters'!C9</f>
        <v>0.1</v>
      </c>
      <c r="K37" s="26"/>
      <c r="L37" s="26"/>
      <c r="M37" s="26"/>
      <c r="N37" s="26"/>
      <c r="O37" s="26"/>
      <c r="P37" s="26"/>
      <c r="Q37" s="26"/>
      <c r="R37" s="26"/>
      <c r="S37" s="26"/>
      <c r="T37" s="26"/>
      <c r="U37" s="26"/>
      <c r="V37" s="26"/>
      <c r="W37" s="26"/>
      <c r="X37" s="26"/>
      <c r="Y37" s="26"/>
      <c r="Z37" s="26"/>
      <c r="AA37" s="26"/>
    </row>
    <row r="38" spans="1:27" ht="27" customHeight="1" x14ac:dyDescent="0.25">
      <c r="A38" s="26"/>
      <c r="E38" s="744" t="str">
        <f>+Translations!A208</f>
        <v>B. PROPERTY, PLANT AND EQUIPMENT</v>
      </c>
      <c r="F38" s="745"/>
      <c r="G38" s="745"/>
      <c r="H38" s="745"/>
      <c r="I38" s="745"/>
      <c r="J38" s="746"/>
      <c r="K38" s="26"/>
      <c r="L38" s="26"/>
      <c r="M38" s="26"/>
      <c r="N38" s="26"/>
      <c r="O38" s="26"/>
      <c r="P38" s="26"/>
      <c r="Q38" s="26"/>
      <c r="R38" s="26"/>
      <c r="S38" s="26"/>
      <c r="T38" s="26"/>
      <c r="U38" s="26"/>
      <c r="V38" s="26"/>
      <c r="W38" s="26"/>
      <c r="X38" s="26"/>
      <c r="Y38" s="26"/>
      <c r="Z38" s="26"/>
      <c r="AA38" s="26"/>
    </row>
    <row r="39" spans="1:27" ht="27" customHeight="1" x14ac:dyDescent="0.25">
      <c r="A39" s="26"/>
      <c r="E39" s="747" t="str">
        <f>+Translations!A209</f>
        <v>1. Buildings and constructions</v>
      </c>
      <c r="F39" s="748"/>
      <c r="G39" s="748"/>
      <c r="H39" s="748"/>
      <c r="I39" s="749"/>
      <c r="J39" s="197">
        <f>+'Other parameters'!C10</f>
        <v>0.05</v>
      </c>
      <c r="K39" s="26"/>
      <c r="L39" s="26"/>
      <c r="M39" s="26"/>
      <c r="N39" s="26"/>
      <c r="O39" s="26"/>
      <c r="P39" s="26"/>
      <c r="Q39" s="26"/>
      <c r="R39" s="26"/>
      <c r="S39" s="26"/>
      <c r="T39" s="26"/>
      <c r="U39" s="26"/>
      <c r="V39" s="26"/>
      <c r="W39" s="26"/>
      <c r="X39" s="26"/>
      <c r="Y39" s="26"/>
      <c r="Z39" s="26"/>
      <c r="AA39" s="26"/>
    </row>
    <row r="40" spans="1:27" ht="27" customHeight="1" x14ac:dyDescent="0.25">
      <c r="A40" s="26"/>
      <c r="E40" s="747" t="str">
        <f>+Translations!A210</f>
        <v>2. Equipment, plant, vehicles, mechanization</v>
      </c>
      <c r="F40" s="748"/>
      <c r="G40" s="748"/>
      <c r="H40" s="748"/>
      <c r="I40" s="749"/>
      <c r="J40" s="198">
        <f>+'Other parameters'!C11</f>
        <v>0.05</v>
      </c>
      <c r="K40" s="26"/>
      <c r="L40" s="26"/>
      <c r="M40" s="26"/>
      <c r="N40" s="26"/>
      <c r="O40" s="26"/>
      <c r="P40" s="26"/>
      <c r="Q40" s="26"/>
      <c r="R40" s="26"/>
      <c r="S40" s="26"/>
      <c r="T40" s="26"/>
      <c r="U40" s="26"/>
      <c r="V40" s="26"/>
      <c r="W40" s="26"/>
      <c r="X40" s="26"/>
      <c r="Y40" s="26"/>
      <c r="Z40" s="26"/>
      <c r="AA40" s="26"/>
    </row>
    <row r="41" spans="1:27" ht="12.75" customHeight="1" thickBot="1" x14ac:dyDescent="0.3">
      <c r="A41" s="26"/>
      <c r="E41" s="26"/>
      <c r="F41" s="26"/>
      <c r="G41" s="26"/>
      <c r="H41" s="26"/>
      <c r="I41" s="26"/>
      <c r="J41" s="26"/>
      <c r="K41" s="26"/>
      <c r="L41" s="26"/>
      <c r="M41" s="26"/>
      <c r="N41" s="26"/>
      <c r="O41" s="26"/>
      <c r="P41" s="26"/>
      <c r="Q41" s="26"/>
      <c r="R41" s="26"/>
      <c r="S41" s="26"/>
      <c r="T41" s="26"/>
      <c r="U41" s="26"/>
      <c r="V41" s="26"/>
      <c r="W41" s="26"/>
      <c r="X41" s="26"/>
      <c r="Y41" s="26"/>
      <c r="Z41" s="26"/>
      <c r="AA41" s="26"/>
    </row>
    <row r="42" spans="1:27" ht="21" customHeight="1" x14ac:dyDescent="0.25">
      <c r="A42" s="26"/>
      <c r="E42" s="733" t="str">
        <f>+Translations!A211</f>
        <v>Depreciation cost in €</v>
      </c>
      <c r="F42" s="733"/>
      <c r="G42" s="733">
        <f>+Home!K12</f>
        <v>2017</v>
      </c>
      <c r="H42" s="733">
        <f>+G42+1</f>
        <v>2018</v>
      </c>
      <c r="I42" s="733">
        <f t="shared" ref="I42:Z42" si="4">+H42+1</f>
        <v>2019</v>
      </c>
      <c r="J42" s="733">
        <f t="shared" si="4"/>
        <v>2020</v>
      </c>
      <c r="K42" s="733">
        <f t="shared" si="4"/>
        <v>2021</v>
      </c>
      <c r="L42" s="733">
        <f t="shared" si="4"/>
        <v>2022</v>
      </c>
      <c r="M42" s="733">
        <f t="shared" si="4"/>
        <v>2023</v>
      </c>
      <c r="N42" s="733">
        <f t="shared" si="4"/>
        <v>2024</v>
      </c>
      <c r="O42" s="733">
        <f t="shared" si="4"/>
        <v>2025</v>
      </c>
      <c r="P42" s="733">
        <f t="shared" si="4"/>
        <v>2026</v>
      </c>
      <c r="Q42" s="733">
        <f t="shared" si="4"/>
        <v>2027</v>
      </c>
      <c r="R42" s="733">
        <f t="shared" si="4"/>
        <v>2028</v>
      </c>
      <c r="S42" s="733">
        <f t="shared" si="4"/>
        <v>2029</v>
      </c>
      <c r="T42" s="733">
        <f t="shared" si="4"/>
        <v>2030</v>
      </c>
      <c r="U42" s="733">
        <f t="shared" si="4"/>
        <v>2031</v>
      </c>
      <c r="V42" s="733">
        <f t="shared" si="4"/>
        <v>2032</v>
      </c>
      <c r="W42" s="733">
        <f t="shared" si="4"/>
        <v>2033</v>
      </c>
      <c r="X42" s="733">
        <f t="shared" si="4"/>
        <v>2034</v>
      </c>
      <c r="Y42" s="733">
        <f t="shared" si="4"/>
        <v>2035</v>
      </c>
      <c r="Z42" s="733">
        <f t="shared" si="4"/>
        <v>2036</v>
      </c>
      <c r="AA42" s="26"/>
    </row>
    <row r="43" spans="1:27" ht="21" customHeight="1" thickBot="1" x14ac:dyDescent="0.3">
      <c r="A43" s="26"/>
      <c r="E43" s="734"/>
      <c r="F43" s="734"/>
      <c r="G43" s="734"/>
      <c r="H43" s="734" t="s">
        <v>164</v>
      </c>
      <c r="I43" s="734" t="s">
        <v>164</v>
      </c>
      <c r="J43" s="734" t="s">
        <v>164</v>
      </c>
      <c r="K43" s="734" t="s">
        <v>164</v>
      </c>
      <c r="L43" s="734" t="s">
        <v>164</v>
      </c>
      <c r="M43" s="734" t="s">
        <v>164</v>
      </c>
      <c r="N43" s="734" t="s">
        <v>164</v>
      </c>
      <c r="O43" s="734" t="s">
        <v>164</v>
      </c>
      <c r="P43" s="734" t="s">
        <v>164</v>
      </c>
      <c r="Q43" s="734" t="s">
        <v>164</v>
      </c>
      <c r="R43" s="734" t="s">
        <v>164</v>
      </c>
      <c r="S43" s="734" t="s">
        <v>164</v>
      </c>
      <c r="T43" s="734" t="s">
        <v>164</v>
      </c>
      <c r="U43" s="734" t="s">
        <v>164</v>
      </c>
      <c r="V43" s="734" t="s">
        <v>164</v>
      </c>
      <c r="W43" s="734" t="s">
        <v>164</v>
      </c>
      <c r="X43" s="734" t="s">
        <v>164</v>
      </c>
      <c r="Y43" s="734" t="s">
        <v>164</v>
      </c>
      <c r="Z43" s="734" t="s">
        <v>164</v>
      </c>
      <c r="AA43" s="26"/>
    </row>
    <row r="44" spans="1:27" ht="27" customHeight="1" x14ac:dyDescent="0.25">
      <c r="A44" s="26"/>
      <c r="E44" s="753" t="str">
        <f>+Translations!A207</f>
        <v>A. INTANGIBLE ASSETS</v>
      </c>
      <c r="F44" s="754"/>
      <c r="G44" s="199">
        <f>+$J$37*Investment_and_Financing!$F$14</f>
        <v>0</v>
      </c>
      <c r="H44" s="199">
        <f>IF(G52&gt;$J$37*Investment_and_Financing!$F$14,$J$37*Investment_and_Financing!$F$14,G52)</f>
        <v>0</v>
      </c>
      <c r="I44" s="199">
        <f>IF(H52&gt;$J$37*Investment_and_Financing!$F$14,$J$37*Investment_and_Financing!$F$14,H52)</f>
        <v>0</v>
      </c>
      <c r="J44" s="199">
        <f>IF(I52&gt;$J$37*Investment_and_Financing!$F$14,$J$37*Investment_and_Financing!$F$14,I52)</f>
        <v>0</v>
      </c>
      <c r="K44" s="199">
        <f>IF(J52&gt;$J$37*Investment_and_Financing!$F$14,$J$37*Investment_and_Financing!$F$14,J52)</f>
        <v>0</v>
      </c>
      <c r="L44" s="199">
        <f>IF(K52&gt;$J$37*Investment_and_Financing!$F$14,$J$37*Investment_and_Financing!$F$14,K52)</f>
        <v>0</v>
      </c>
      <c r="M44" s="199">
        <f>IF(L52&gt;$J$37*Investment_and_Financing!$F$14,$J$37*Investment_and_Financing!$F$14,L52)</f>
        <v>0</v>
      </c>
      <c r="N44" s="199">
        <f>IF(M52&gt;$J$37*Investment_and_Financing!$F$14,$J$37*Investment_and_Financing!$F$14,M52)</f>
        <v>0</v>
      </c>
      <c r="O44" s="199">
        <f>IF(N52&gt;$J$37*Investment_and_Financing!$F$14,$J$37*Investment_and_Financing!$F$14,N52)</f>
        <v>0</v>
      </c>
      <c r="P44" s="199">
        <f>IF(O52&gt;$J$37*Investment_and_Financing!$F$14,$J$37*Investment_and_Financing!$F$14,O52)</f>
        <v>0</v>
      </c>
      <c r="Q44" s="199">
        <f>IF(P52&gt;$J$37*Investment_and_Financing!$F$14,$J$37*Investment_and_Financing!$F$14,P52)</f>
        <v>0</v>
      </c>
      <c r="R44" s="199">
        <f>IF(Q52&gt;$J$37*Investment_and_Financing!$F$14,$J$37*Investment_and_Financing!$F$14,Q52)</f>
        <v>0</v>
      </c>
      <c r="S44" s="199">
        <f>IF(R52&gt;$J$37*Investment_and_Financing!$F$14,$J$37*Investment_and_Financing!$F$14,R52)</f>
        <v>0</v>
      </c>
      <c r="T44" s="199">
        <f>IF(S52&gt;$J$37*Investment_and_Financing!$F$14,$J$37*Investment_and_Financing!$F$14,S52)</f>
        <v>0</v>
      </c>
      <c r="U44" s="199">
        <f>IF(T52&gt;$J$37*Investment_and_Financing!$F$14,$J$37*Investment_and_Financing!$F$14,T52)</f>
        <v>0</v>
      </c>
      <c r="V44" s="199">
        <f>IF(U52&gt;$J$37*Investment_and_Financing!$F$14,$J$37*Investment_and_Financing!$F$14,U52)</f>
        <v>0</v>
      </c>
      <c r="W44" s="199">
        <f>IF(V52&gt;$J$37*Investment_and_Financing!$F$14,$J$37*Investment_and_Financing!$F$14,V52)</f>
        <v>0</v>
      </c>
      <c r="X44" s="199">
        <f>IF(W52&gt;$J$37*Investment_and_Financing!$F$14,$J$37*Investment_and_Financing!$F$14,W52)</f>
        <v>0</v>
      </c>
      <c r="Y44" s="199">
        <f>IF(X52&gt;$J$37*Investment_and_Financing!$F$14,$J$37*Investment_and_Financing!$F$14,X52)</f>
        <v>0</v>
      </c>
      <c r="Z44" s="199">
        <f>IF(Y52&gt;$J$37*Investment_and_Financing!$F$14,$J$37*Investment_and_Financing!$F$14,Y52)</f>
        <v>0</v>
      </c>
      <c r="AA44" s="26"/>
    </row>
    <row r="45" spans="1:27" ht="27" customHeight="1" x14ac:dyDescent="0.25">
      <c r="A45" s="26"/>
      <c r="E45" s="747" t="str">
        <f>+Translations!A209</f>
        <v>1. Buildings and constructions</v>
      </c>
      <c r="F45" s="749"/>
      <c r="G45" s="200">
        <f>+$J$39*Investment_and_Financing!F9</f>
        <v>0</v>
      </c>
      <c r="H45" s="200">
        <f>IF(G53&gt;$J$39*Investment_and_Financing!$F$9,$J$39*Investment_and_Financing!$F$9,G53)</f>
        <v>0</v>
      </c>
      <c r="I45" s="200">
        <f>IF(H53&gt;$J$39*Investment_and_Financing!$F$9,$J$39*Investment_and_Financing!$F$9,H53)</f>
        <v>0</v>
      </c>
      <c r="J45" s="200">
        <f>IF(I53&gt;$J$39*Investment_and_Financing!$F$9,$J$39*Investment_and_Financing!$F$9,I53)</f>
        <v>0</v>
      </c>
      <c r="K45" s="200">
        <f>IF(J53&gt;$J$39*Investment_and_Financing!$F$9,$J$39*Investment_and_Financing!$F$9,J53)</f>
        <v>0</v>
      </c>
      <c r="L45" s="200">
        <f>IF(K53&gt;$J$39*Investment_and_Financing!$F$9,$J$39*Investment_and_Financing!$F$9,K53)</f>
        <v>0</v>
      </c>
      <c r="M45" s="200">
        <f>IF(L53&gt;$J$39*Investment_and_Financing!$F$9,$J$39*Investment_and_Financing!$F$9,L53)</f>
        <v>0</v>
      </c>
      <c r="N45" s="200">
        <f>IF(M53&gt;$J$39*Investment_and_Financing!$F$9,$J$39*Investment_and_Financing!$F$9,M53)</f>
        <v>0</v>
      </c>
      <c r="O45" s="200">
        <f>IF(N53&gt;$J$39*Investment_and_Financing!$F$9,$J$39*Investment_and_Financing!$F$9,N53)</f>
        <v>0</v>
      </c>
      <c r="P45" s="200">
        <f>IF(O53&gt;$J$39*Investment_and_Financing!$F$9,$J$39*Investment_and_Financing!$F$9,O53)</f>
        <v>0</v>
      </c>
      <c r="Q45" s="200">
        <f>IF(P53&gt;$J$39*Investment_and_Financing!$F$9,$J$39*Investment_and_Financing!$F$9,P53)</f>
        <v>0</v>
      </c>
      <c r="R45" s="200">
        <f>IF(Q53&gt;$J$39*Investment_and_Financing!$F$9,$J$39*Investment_and_Financing!$F$9,Q53)</f>
        <v>0</v>
      </c>
      <c r="S45" s="200">
        <f>IF(R53&gt;$J$39*Investment_and_Financing!$F$9,$J$39*Investment_and_Financing!$F$9,R53)</f>
        <v>0</v>
      </c>
      <c r="T45" s="200">
        <f>IF(S53&gt;$J$39*Investment_and_Financing!$F$9,$J$39*Investment_and_Financing!$F$9,S53)</f>
        <v>0</v>
      </c>
      <c r="U45" s="200">
        <f>IF(T53&gt;$J$39*Investment_and_Financing!$F$9,$J$39*Investment_and_Financing!$F$9,T53)</f>
        <v>0</v>
      </c>
      <c r="V45" s="200">
        <f>IF(U53&gt;$J$39*Investment_and_Financing!$F$9,$J$39*Investment_and_Financing!$F$9,U53)</f>
        <v>0</v>
      </c>
      <c r="W45" s="200">
        <f>IF(V53&gt;$J$39*Investment_and_Financing!$F$9,$J$39*Investment_and_Financing!$F$9,V53)</f>
        <v>0</v>
      </c>
      <c r="X45" s="200">
        <f>IF(W53&gt;$J$39*Investment_and_Financing!$F$9,$J$39*Investment_and_Financing!$F$9,W53)</f>
        <v>0</v>
      </c>
      <c r="Y45" s="200">
        <f>IF(X53&gt;$J$39*Investment_and_Financing!$F$9,$J$39*Investment_and_Financing!$F$9,X53)</f>
        <v>0</v>
      </c>
      <c r="Z45" s="200">
        <f>IF(Y53&gt;$J$39*Investment_and_Financing!$F$9,$J$39*Investment_and_Financing!$F$9,Y53)</f>
        <v>0</v>
      </c>
      <c r="AA45" s="26"/>
    </row>
    <row r="46" spans="1:27" ht="27" customHeight="1" x14ac:dyDescent="0.25">
      <c r="A46" s="26"/>
      <c r="E46" s="747" t="str">
        <f>+Translations!A210</f>
        <v>2. Equipment, plant, vehicles, mechanization</v>
      </c>
      <c r="F46" s="749"/>
      <c r="G46" s="200">
        <f>+$J$40*(Investment_and_Financing!F11+Investment_and_Financing!F13)</f>
        <v>0</v>
      </c>
      <c r="H46" s="200">
        <f>IF((G54-Investment_and_Financing!$F$10)&gt;($J$40*(Investment_and_Financing!$F$11+Investment_and_Financing!$F$13)),($J$40*(Investment_and_Financing!$F$11+Investment_and_Financing!$F$13)),G54-Investment_and_Financing!$F$10)</f>
        <v>0</v>
      </c>
      <c r="I46" s="200">
        <f>IF((H54-Investment_and_Financing!$F$10)&gt;($J$40*(Investment_and_Financing!$F$11+Investment_and_Financing!$F$13)),($J$40*(Investment_and_Financing!$F$11+Investment_and_Financing!$F$13)),H54-Investment_and_Financing!$F$10)</f>
        <v>0</v>
      </c>
      <c r="J46" s="200">
        <f>IF((I54-Investment_and_Financing!$F$10)&gt;($J$40*(Investment_and_Financing!$F$11+Investment_and_Financing!$F$13)),($J$40*(Investment_and_Financing!$F$11+Investment_and_Financing!$F$13)),I54-Investment_and_Financing!$F$10)</f>
        <v>0</v>
      </c>
      <c r="K46" s="200">
        <f>IF((J54-Investment_and_Financing!$F$10)&gt;($J$40*(Investment_and_Financing!$F$11+Investment_and_Financing!$F$13)),($J$40*(Investment_and_Financing!$F$11+Investment_and_Financing!$F$13)),J54-Investment_and_Financing!$F$10)</f>
        <v>0</v>
      </c>
      <c r="L46" s="200">
        <f>IF((K54-Investment_and_Financing!$F$10)&gt;($J$40*(Investment_and_Financing!$F$11+Investment_and_Financing!$F$13)),($J$40*(Investment_and_Financing!$F$11+Investment_and_Financing!$F$13)),K54-Investment_and_Financing!$F$10)</f>
        <v>0</v>
      </c>
      <c r="M46" s="200">
        <f>IF((L54-Investment_and_Financing!$F$10)&gt;($J$40*(Investment_and_Financing!$F$11+Investment_and_Financing!$F$13)),($J$40*(Investment_and_Financing!$F$11+Investment_and_Financing!$F$13)),L54-Investment_and_Financing!$F$10)</f>
        <v>0</v>
      </c>
      <c r="N46" s="200">
        <f>IF((M54-Investment_and_Financing!$F$10)&gt;($J$40*(Investment_and_Financing!$F$11+Investment_and_Financing!$F$13)),($J$40*(Investment_and_Financing!$F$11+Investment_and_Financing!$F$13)),M54-Investment_and_Financing!$F$10)</f>
        <v>0</v>
      </c>
      <c r="O46" s="200">
        <f>IF((N54-Investment_and_Financing!$F$10)&gt;($J$40*(Investment_and_Financing!$F$11+Investment_and_Financing!$F$13)),($J$40*(Investment_and_Financing!$F$11+Investment_and_Financing!$F$13)),N54-Investment_and_Financing!$F$10)</f>
        <v>0</v>
      </c>
      <c r="P46" s="200">
        <f>IF((O54-Investment_and_Financing!$F$10)&gt;($J$40*(Investment_and_Financing!$F$11+Investment_and_Financing!$F$13)),($J$40*(Investment_and_Financing!$F$11+Investment_and_Financing!$F$13)),O54-Investment_and_Financing!$F$10)</f>
        <v>0</v>
      </c>
      <c r="Q46" s="200">
        <f>IF((P54-Investment_and_Financing!$F$10)&gt;($J$40*(Investment_and_Financing!$F$11+Investment_and_Financing!$F$13)),($J$40*(Investment_and_Financing!$F$11+Investment_and_Financing!$F$13)),P54-Investment_and_Financing!$F$10)</f>
        <v>0</v>
      </c>
      <c r="R46" s="200">
        <f>IF((Q54-Investment_and_Financing!$F$10)&gt;($J$40*(Investment_and_Financing!$F$11+Investment_and_Financing!$F$13)),($J$40*(Investment_and_Financing!$F$11+Investment_and_Financing!$F$13)),Q54-Investment_and_Financing!$F$10)</f>
        <v>0</v>
      </c>
      <c r="S46" s="200">
        <f>IF((R54-Investment_and_Financing!$F$10)&gt;($J$40*(Investment_and_Financing!$F$11+Investment_and_Financing!$F$13)),($J$40*(Investment_and_Financing!$F$11+Investment_and_Financing!$F$13)),R54-Investment_and_Financing!$F$10)</f>
        <v>0</v>
      </c>
      <c r="T46" s="200">
        <f>IF((S54-Investment_and_Financing!$F$10)&gt;($J$40*(Investment_and_Financing!$F$11+Investment_and_Financing!$F$13)),($J$40*(Investment_and_Financing!$F$11+Investment_and_Financing!$F$13)),S54-Investment_and_Financing!$F$10)</f>
        <v>0</v>
      </c>
      <c r="U46" s="200">
        <f>IF((T54-Investment_and_Financing!$F$10)&gt;($J$40*(Investment_and_Financing!$F$11+Investment_and_Financing!$F$13)),($J$40*(Investment_and_Financing!$F$11+Investment_and_Financing!$F$13)),T54-Investment_and_Financing!$F$10)</f>
        <v>0</v>
      </c>
      <c r="V46" s="200">
        <f>IF((U54-Investment_and_Financing!$F$10)&gt;($J$40*(Investment_and_Financing!$F$11+Investment_and_Financing!$F$13)),($J$40*(Investment_and_Financing!$F$11+Investment_and_Financing!$F$13)),U54-Investment_and_Financing!$F$10)</f>
        <v>0</v>
      </c>
      <c r="W46" s="200">
        <f>IF((V54-Investment_and_Financing!$F$10)&gt;($J$40*(Investment_and_Financing!$F$11+Investment_and_Financing!$F$13)),($J$40*(Investment_and_Financing!$F$11+Investment_and_Financing!$F$13)),V54-Investment_and_Financing!$F$10)</f>
        <v>0</v>
      </c>
      <c r="X46" s="200">
        <f>IF((W54-Investment_and_Financing!$F$10)&gt;($J$40*(Investment_and_Financing!$F$11+Investment_and_Financing!$F$13)),($J$40*(Investment_and_Financing!$F$11+Investment_and_Financing!$F$13)),W54-Investment_and_Financing!$F$10)</f>
        <v>0</v>
      </c>
      <c r="Y46" s="200">
        <f>IF((X54-Investment_and_Financing!$F$10)&gt;($J$40*(Investment_and_Financing!$F$11+Investment_and_Financing!$F$13)),($J$40*(Investment_and_Financing!$F$11+Investment_and_Financing!$F$13)),X54-Investment_and_Financing!$F$10)</f>
        <v>0</v>
      </c>
      <c r="Z46" s="200">
        <f>IF((Y54-Investment_and_Financing!$F$10)&gt;($J$40*(Investment_and_Financing!$F$11+Investment_and_Financing!$F$13)),($J$40*(Investment_and_Financing!$F$11+Investment_and_Financing!$F$13)),Y54-Investment_and_Financing!$F$10)</f>
        <v>0</v>
      </c>
      <c r="AA46" s="26"/>
    </row>
    <row r="47" spans="1:27" ht="27" customHeight="1" x14ac:dyDescent="0.25">
      <c r="A47" s="26"/>
      <c r="E47" s="744" t="str">
        <f>+Translations!A212</f>
        <v>B. TOTAL PROPERTY, PLANT AND EQUIPMENT (1+2)</v>
      </c>
      <c r="F47" s="746"/>
      <c r="G47" s="194">
        <f t="shared" ref="G47:U47" si="5">SUM(G45:G46)</f>
        <v>0</v>
      </c>
      <c r="H47" s="194">
        <f t="shared" si="5"/>
        <v>0</v>
      </c>
      <c r="I47" s="194">
        <f t="shared" si="5"/>
        <v>0</v>
      </c>
      <c r="J47" s="194">
        <f t="shared" si="5"/>
        <v>0</v>
      </c>
      <c r="K47" s="194">
        <f t="shared" si="5"/>
        <v>0</v>
      </c>
      <c r="L47" s="194">
        <f t="shared" si="5"/>
        <v>0</v>
      </c>
      <c r="M47" s="194">
        <f t="shared" si="5"/>
        <v>0</v>
      </c>
      <c r="N47" s="194">
        <f t="shared" si="5"/>
        <v>0</v>
      </c>
      <c r="O47" s="194">
        <f t="shared" si="5"/>
        <v>0</v>
      </c>
      <c r="P47" s="194">
        <f t="shared" si="5"/>
        <v>0</v>
      </c>
      <c r="Q47" s="194">
        <f t="shared" si="5"/>
        <v>0</v>
      </c>
      <c r="R47" s="194">
        <f t="shared" si="5"/>
        <v>0</v>
      </c>
      <c r="S47" s="194">
        <f t="shared" si="5"/>
        <v>0</v>
      </c>
      <c r="T47" s="194">
        <f t="shared" si="5"/>
        <v>0</v>
      </c>
      <c r="U47" s="194">
        <f t="shared" si="5"/>
        <v>0</v>
      </c>
      <c r="V47" s="194">
        <f t="shared" ref="V47:Z47" si="6">SUM(V45:V46)</f>
        <v>0</v>
      </c>
      <c r="W47" s="194">
        <f t="shared" si="6"/>
        <v>0</v>
      </c>
      <c r="X47" s="194">
        <f t="shared" si="6"/>
        <v>0</v>
      </c>
      <c r="Y47" s="194">
        <f t="shared" si="6"/>
        <v>0</v>
      </c>
      <c r="Z47" s="194">
        <f t="shared" si="6"/>
        <v>0</v>
      </c>
      <c r="AA47" s="26"/>
    </row>
    <row r="48" spans="1:27" ht="27" customHeight="1" x14ac:dyDescent="0.25">
      <c r="A48" s="26"/>
      <c r="E48" s="744" t="str">
        <f>+Translations!A213</f>
        <v>C. TOTAL (A+B)</v>
      </c>
      <c r="F48" s="746"/>
      <c r="G48" s="194">
        <f t="shared" ref="G48:U48" si="7">G44+G47</f>
        <v>0</v>
      </c>
      <c r="H48" s="194">
        <f t="shared" si="7"/>
        <v>0</v>
      </c>
      <c r="I48" s="194">
        <f t="shared" si="7"/>
        <v>0</v>
      </c>
      <c r="J48" s="194">
        <f t="shared" si="7"/>
        <v>0</v>
      </c>
      <c r="K48" s="194">
        <f t="shared" si="7"/>
        <v>0</v>
      </c>
      <c r="L48" s="194">
        <f t="shared" si="7"/>
        <v>0</v>
      </c>
      <c r="M48" s="194">
        <f t="shared" si="7"/>
        <v>0</v>
      </c>
      <c r="N48" s="194">
        <f t="shared" si="7"/>
        <v>0</v>
      </c>
      <c r="O48" s="194">
        <f t="shared" si="7"/>
        <v>0</v>
      </c>
      <c r="P48" s="194">
        <f t="shared" si="7"/>
        <v>0</v>
      </c>
      <c r="Q48" s="194">
        <f t="shared" si="7"/>
        <v>0</v>
      </c>
      <c r="R48" s="194">
        <f t="shared" si="7"/>
        <v>0</v>
      </c>
      <c r="S48" s="194">
        <f t="shared" si="7"/>
        <v>0</v>
      </c>
      <c r="T48" s="194">
        <f t="shared" si="7"/>
        <v>0</v>
      </c>
      <c r="U48" s="194">
        <f t="shared" si="7"/>
        <v>0</v>
      </c>
      <c r="V48" s="194">
        <f t="shared" ref="V48:Z48" si="8">V44+V47</f>
        <v>0</v>
      </c>
      <c r="W48" s="194">
        <f t="shared" si="8"/>
        <v>0</v>
      </c>
      <c r="X48" s="194">
        <f t="shared" si="8"/>
        <v>0</v>
      </c>
      <c r="Y48" s="194">
        <f t="shared" si="8"/>
        <v>0</v>
      </c>
      <c r="Z48" s="194">
        <f t="shared" si="8"/>
        <v>0</v>
      </c>
      <c r="AA48" s="26"/>
    </row>
    <row r="49" spans="1:27" ht="12.75" customHeight="1" thickBot="1" x14ac:dyDescent="0.3">
      <c r="A49" s="26"/>
      <c r="B49" s="26"/>
      <c r="C49" s="26"/>
      <c r="D49" s="26"/>
      <c r="E49" s="62"/>
      <c r="F49" s="62"/>
      <c r="G49" s="26"/>
      <c r="H49" s="26"/>
      <c r="I49" s="26"/>
      <c r="J49" s="26"/>
      <c r="K49" s="26"/>
      <c r="L49" s="26"/>
      <c r="M49" s="26"/>
      <c r="N49" s="26"/>
      <c r="O49" s="26"/>
      <c r="P49" s="26"/>
      <c r="Q49" s="26"/>
      <c r="R49" s="26"/>
      <c r="S49" s="26"/>
      <c r="T49" s="26"/>
      <c r="U49" s="26"/>
      <c r="V49" s="26"/>
      <c r="W49" s="26"/>
      <c r="X49" s="26"/>
      <c r="Y49" s="26"/>
      <c r="Z49" s="26"/>
      <c r="AA49" s="26"/>
    </row>
    <row r="50" spans="1:27" ht="21" customHeight="1" x14ac:dyDescent="0.25">
      <c r="A50" s="26"/>
      <c r="E50" s="733" t="str">
        <f>+Translations!A214</f>
        <v>Fixes assets value on 31st of December in €</v>
      </c>
      <c r="F50" s="733"/>
      <c r="G50" s="733">
        <f>+Home!K12</f>
        <v>2017</v>
      </c>
      <c r="H50" s="733">
        <f>+G50+1</f>
        <v>2018</v>
      </c>
      <c r="I50" s="733">
        <f t="shared" ref="I50:Z50" si="9">+H50+1</f>
        <v>2019</v>
      </c>
      <c r="J50" s="733">
        <f t="shared" si="9"/>
        <v>2020</v>
      </c>
      <c r="K50" s="733">
        <f t="shared" si="9"/>
        <v>2021</v>
      </c>
      <c r="L50" s="733">
        <f t="shared" si="9"/>
        <v>2022</v>
      </c>
      <c r="M50" s="733">
        <f t="shared" si="9"/>
        <v>2023</v>
      </c>
      <c r="N50" s="733">
        <f t="shared" si="9"/>
        <v>2024</v>
      </c>
      <c r="O50" s="733">
        <f t="shared" si="9"/>
        <v>2025</v>
      </c>
      <c r="P50" s="733">
        <f t="shared" si="9"/>
        <v>2026</v>
      </c>
      <c r="Q50" s="733">
        <f t="shared" si="9"/>
        <v>2027</v>
      </c>
      <c r="R50" s="733">
        <f t="shared" si="9"/>
        <v>2028</v>
      </c>
      <c r="S50" s="733">
        <f t="shared" si="9"/>
        <v>2029</v>
      </c>
      <c r="T50" s="733">
        <f t="shared" si="9"/>
        <v>2030</v>
      </c>
      <c r="U50" s="733">
        <f t="shared" si="9"/>
        <v>2031</v>
      </c>
      <c r="V50" s="733">
        <f t="shared" si="9"/>
        <v>2032</v>
      </c>
      <c r="W50" s="733">
        <f t="shared" si="9"/>
        <v>2033</v>
      </c>
      <c r="X50" s="733">
        <f t="shared" si="9"/>
        <v>2034</v>
      </c>
      <c r="Y50" s="733">
        <f t="shared" si="9"/>
        <v>2035</v>
      </c>
      <c r="Z50" s="733">
        <f t="shared" si="9"/>
        <v>2036</v>
      </c>
      <c r="AA50" s="26"/>
    </row>
    <row r="51" spans="1:27" ht="21" customHeight="1" thickBot="1" x14ac:dyDescent="0.3">
      <c r="A51" s="26"/>
      <c r="E51" s="734"/>
      <c r="F51" s="734"/>
      <c r="G51" s="734"/>
      <c r="H51" s="734" t="s">
        <v>164</v>
      </c>
      <c r="I51" s="734" t="s">
        <v>164</v>
      </c>
      <c r="J51" s="734" t="s">
        <v>164</v>
      </c>
      <c r="K51" s="734" t="s">
        <v>164</v>
      </c>
      <c r="L51" s="734" t="s">
        <v>164</v>
      </c>
      <c r="M51" s="734" t="s">
        <v>164</v>
      </c>
      <c r="N51" s="734" t="s">
        <v>164</v>
      </c>
      <c r="O51" s="734" t="s">
        <v>164</v>
      </c>
      <c r="P51" s="734" t="s">
        <v>164</v>
      </c>
      <c r="Q51" s="734" t="s">
        <v>164</v>
      </c>
      <c r="R51" s="734" t="s">
        <v>164</v>
      </c>
      <c r="S51" s="734" t="s">
        <v>164</v>
      </c>
      <c r="T51" s="734" t="s">
        <v>164</v>
      </c>
      <c r="U51" s="734" t="s">
        <v>164</v>
      </c>
      <c r="V51" s="734" t="s">
        <v>164</v>
      </c>
      <c r="W51" s="734" t="s">
        <v>164</v>
      </c>
      <c r="X51" s="734" t="s">
        <v>164</v>
      </c>
      <c r="Y51" s="734" t="s">
        <v>164</v>
      </c>
      <c r="Z51" s="734" t="s">
        <v>164</v>
      </c>
      <c r="AA51" s="26"/>
    </row>
    <row r="52" spans="1:27" ht="27" customHeight="1" x14ac:dyDescent="0.25">
      <c r="A52" s="26"/>
      <c r="E52" s="753" t="str">
        <f>+Translations!A207</f>
        <v>A. INTANGIBLE ASSETS</v>
      </c>
      <c r="F52" s="754"/>
      <c r="G52" s="199">
        <f>+Investment_and_Financing!F14-G44</f>
        <v>0</v>
      </c>
      <c r="H52" s="199">
        <f>+G52-H44</f>
        <v>0</v>
      </c>
      <c r="I52" s="199">
        <f t="shared" ref="I52:Z54" si="10">+H52-I44</f>
        <v>0</v>
      </c>
      <c r="J52" s="199">
        <f t="shared" si="10"/>
        <v>0</v>
      </c>
      <c r="K52" s="199">
        <f t="shared" si="10"/>
        <v>0</v>
      </c>
      <c r="L52" s="199">
        <f t="shared" si="10"/>
        <v>0</v>
      </c>
      <c r="M52" s="199">
        <f t="shared" si="10"/>
        <v>0</v>
      </c>
      <c r="N52" s="199">
        <f t="shared" si="10"/>
        <v>0</v>
      </c>
      <c r="O52" s="199">
        <f t="shared" si="10"/>
        <v>0</v>
      </c>
      <c r="P52" s="199">
        <f t="shared" si="10"/>
        <v>0</v>
      </c>
      <c r="Q52" s="199">
        <f t="shared" si="10"/>
        <v>0</v>
      </c>
      <c r="R52" s="199">
        <f t="shared" si="10"/>
        <v>0</v>
      </c>
      <c r="S52" s="199">
        <f t="shared" si="10"/>
        <v>0</v>
      </c>
      <c r="T52" s="199">
        <f t="shared" si="10"/>
        <v>0</v>
      </c>
      <c r="U52" s="199">
        <f t="shared" si="10"/>
        <v>0</v>
      </c>
      <c r="V52" s="199">
        <f t="shared" si="10"/>
        <v>0</v>
      </c>
      <c r="W52" s="199">
        <f t="shared" si="10"/>
        <v>0</v>
      </c>
      <c r="X52" s="199">
        <f t="shared" si="10"/>
        <v>0</v>
      </c>
      <c r="Y52" s="199">
        <f t="shared" si="10"/>
        <v>0</v>
      </c>
      <c r="Z52" s="199">
        <f t="shared" si="10"/>
        <v>0</v>
      </c>
      <c r="AA52" s="26"/>
    </row>
    <row r="53" spans="1:27" ht="27" customHeight="1" x14ac:dyDescent="0.25">
      <c r="A53" s="26"/>
      <c r="E53" s="747" t="str">
        <f>+Translations!A209</f>
        <v>1. Buildings and constructions</v>
      </c>
      <c r="F53" s="749"/>
      <c r="G53" s="200">
        <f>+Investment_and_Financing!F9-G45</f>
        <v>0</v>
      </c>
      <c r="H53" s="200">
        <f>+G53-H45</f>
        <v>0</v>
      </c>
      <c r="I53" s="200">
        <f t="shared" si="10"/>
        <v>0</v>
      </c>
      <c r="J53" s="200">
        <f t="shared" si="10"/>
        <v>0</v>
      </c>
      <c r="K53" s="200">
        <f t="shared" si="10"/>
        <v>0</v>
      </c>
      <c r="L53" s="200">
        <f t="shared" si="10"/>
        <v>0</v>
      </c>
      <c r="M53" s="200">
        <f t="shared" si="10"/>
        <v>0</v>
      </c>
      <c r="N53" s="200">
        <f t="shared" si="10"/>
        <v>0</v>
      </c>
      <c r="O53" s="200">
        <f t="shared" si="10"/>
        <v>0</v>
      </c>
      <c r="P53" s="200">
        <f t="shared" si="10"/>
        <v>0</v>
      </c>
      <c r="Q53" s="200">
        <f t="shared" si="10"/>
        <v>0</v>
      </c>
      <c r="R53" s="200">
        <f t="shared" si="10"/>
        <v>0</v>
      </c>
      <c r="S53" s="200">
        <f t="shared" si="10"/>
        <v>0</v>
      </c>
      <c r="T53" s="200">
        <f t="shared" si="10"/>
        <v>0</v>
      </c>
      <c r="U53" s="200">
        <f t="shared" si="10"/>
        <v>0</v>
      </c>
      <c r="V53" s="200">
        <f t="shared" si="10"/>
        <v>0</v>
      </c>
      <c r="W53" s="200">
        <f t="shared" si="10"/>
        <v>0</v>
      </c>
      <c r="X53" s="200">
        <f t="shared" si="10"/>
        <v>0</v>
      </c>
      <c r="Y53" s="200">
        <f t="shared" si="10"/>
        <v>0</v>
      </c>
      <c r="Z53" s="200">
        <f t="shared" si="10"/>
        <v>0</v>
      </c>
      <c r="AA53" s="26"/>
    </row>
    <row r="54" spans="1:27" ht="27" customHeight="1" x14ac:dyDescent="0.25">
      <c r="A54" s="26"/>
      <c r="E54" s="747" t="str">
        <f>+Translations!A210</f>
        <v>2. Equipment, plant, vehicles, mechanization</v>
      </c>
      <c r="F54" s="749"/>
      <c r="G54" s="200">
        <f>+Investment_and_Financing!F11+Investment_and_Financing!F10+Investment_and_Financing!F13-G46</f>
        <v>0</v>
      </c>
      <c r="H54" s="200">
        <f>+G54-H46</f>
        <v>0</v>
      </c>
      <c r="I54" s="200">
        <f t="shared" si="10"/>
        <v>0</v>
      </c>
      <c r="J54" s="200">
        <f t="shared" si="10"/>
        <v>0</v>
      </c>
      <c r="K54" s="200">
        <f t="shared" si="10"/>
        <v>0</v>
      </c>
      <c r="L54" s="200">
        <f t="shared" si="10"/>
        <v>0</v>
      </c>
      <c r="M54" s="200">
        <f t="shared" si="10"/>
        <v>0</v>
      </c>
      <c r="N54" s="200">
        <f t="shared" si="10"/>
        <v>0</v>
      </c>
      <c r="O54" s="200">
        <f t="shared" si="10"/>
        <v>0</v>
      </c>
      <c r="P54" s="200">
        <f t="shared" si="10"/>
        <v>0</v>
      </c>
      <c r="Q54" s="200">
        <f t="shared" si="10"/>
        <v>0</v>
      </c>
      <c r="R54" s="200">
        <f t="shared" si="10"/>
        <v>0</v>
      </c>
      <c r="S54" s="200">
        <f t="shared" si="10"/>
        <v>0</v>
      </c>
      <c r="T54" s="200">
        <f t="shared" si="10"/>
        <v>0</v>
      </c>
      <c r="U54" s="200">
        <f t="shared" si="10"/>
        <v>0</v>
      </c>
      <c r="V54" s="200">
        <f t="shared" si="10"/>
        <v>0</v>
      </c>
      <c r="W54" s="200">
        <f t="shared" si="10"/>
        <v>0</v>
      </c>
      <c r="X54" s="200">
        <f t="shared" si="10"/>
        <v>0</v>
      </c>
      <c r="Y54" s="200">
        <f t="shared" si="10"/>
        <v>0</v>
      </c>
      <c r="Z54" s="200">
        <f t="shared" si="10"/>
        <v>0</v>
      </c>
      <c r="AA54" s="26"/>
    </row>
    <row r="55" spans="1:27" ht="27" customHeight="1" x14ac:dyDescent="0.25">
      <c r="A55" s="26"/>
      <c r="E55" s="744" t="str">
        <f>+Translations!A212</f>
        <v>B. TOTAL PROPERTY, PLANT AND EQUIPMENT (1+2)</v>
      </c>
      <c r="F55" s="746"/>
      <c r="G55" s="194">
        <f t="shared" ref="G55:U55" si="11">SUM(G53:G54)</f>
        <v>0</v>
      </c>
      <c r="H55" s="194">
        <f t="shared" si="11"/>
        <v>0</v>
      </c>
      <c r="I55" s="194">
        <f t="shared" si="11"/>
        <v>0</v>
      </c>
      <c r="J55" s="194">
        <f t="shared" si="11"/>
        <v>0</v>
      </c>
      <c r="K55" s="194">
        <f t="shared" si="11"/>
        <v>0</v>
      </c>
      <c r="L55" s="194">
        <f t="shared" si="11"/>
        <v>0</v>
      </c>
      <c r="M55" s="194">
        <f t="shared" si="11"/>
        <v>0</v>
      </c>
      <c r="N55" s="194">
        <f t="shared" si="11"/>
        <v>0</v>
      </c>
      <c r="O55" s="194">
        <f t="shared" si="11"/>
        <v>0</v>
      </c>
      <c r="P55" s="194">
        <f t="shared" si="11"/>
        <v>0</v>
      </c>
      <c r="Q55" s="194">
        <f t="shared" si="11"/>
        <v>0</v>
      </c>
      <c r="R55" s="194">
        <f t="shared" si="11"/>
        <v>0</v>
      </c>
      <c r="S55" s="194">
        <f t="shared" si="11"/>
        <v>0</v>
      </c>
      <c r="T55" s="194">
        <f t="shared" si="11"/>
        <v>0</v>
      </c>
      <c r="U55" s="194">
        <f t="shared" si="11"/>
        <v>0</v>
      </c>
      <c r="V55" s="194">
        <f t="shared" ref="V55:Z55" si="12">SUM(V53:V54)</f>
        <v>0</v>
      </c>
      <c r="W55" s="194">
        <f t="shared" si="12"/>
        <v>0</v>
      </c>
      <c r="X55" s="194">
        <f t="shared" si="12"/>
        <v>0</v>
      </c>
      <c r="Y55" s="194">
        <f t="shared" si="12"/>
        <v>0</v>
      </c>
      <c r="Z55" s="194">
        <f t="shared" si="12"/>
        <v>0</v>
      </c>
      <c r="AA55" s="26"/>
    </row>
    <row r="56" spans="1:27" ht="27" customHeight="1" x14ac:dyDescent="0.25">
      <c r="A56" s="26"/>
      <c r="E56" s="744" t="str">
        <f>+Translations!A213</f>
        <v>C. TOTAL (A+B)</v>
      </c>
      <c r="F56" s="746"/>
      <c r="G56" s="194">
        <f t="shared" ref="G56:U56" si="13">G52+G55</f>
        <v>0</v>
      </c>
      <c r="H56" s="194">
        <f t="shared" si="13"/>
        <v>0</v>
      </c>
      <c r="I56" s="194">
        <f t="shared" si="13"/>
        <v>0</v>
      </c>
      <c r="J56" s="194">
        <f t="shared" si="13"/>
        <v>0</v>
      </c>
      <c r="K56" s="194">
        <f t="shared" si="13"/>
        <v>0</v>
      </c>
      <c r="L56" s="194">
        <f t="shared" si="13"/>
        <v>0</v>
      </c>
      <c r="M56" s="194">
        <f t="shared" si="13"/>
        <v>0</v>
      </c>
      <c r="N56" s="194">
        <f t="shared" si="13"/>
        <v>0</v>
      </c>
      <c r="O56" s="194">
        <f t="shared" si="13"/>
        <v>0</v>
      </c>
      <c r="P56" s="194">
        <f t="shared" si="13"/>
        <v>0</v>
      </c>
      <c r="Q56" s="194">
        <f t="shared" si="13"/>
        <v>0</v>
      </c>
      <c r="R56" s="194">
        <f t="shared" si="13"/>
        <v>0</v>
      </c>
      <c r="S56" s="194">
        <f t="shared" si="13"/>
        <v>0</v>
      </c>
      <c r="T56" s="194">
        <f t="shared" si="13"/>
        <v>0</v>
      </c>
      <c r="U56" s="194">
        <f t="shared" si="13"/>
        <v>0</v>
      </c>
      <c r="V56" s="194">
        <f t="shared" ref="V56:Z56" si="14">V52+V55</f>
        <v>0</v>
      </c>
      <c r="W56" s="194">
        <f t="shared" si="14"/>
        <v>0</v>
      </c>
      <c r="X56" s="194">
        <f t="shared" si="14"/>
        <v>0</v>
      </c>
      <c r="Y56" s="194">
        <f t="shared" si="14"/>
        <v>0</v>
      </c>
      <c r="Z56" s="194">
        <f t="shared" si="14"/>
        <v>0</v>
      </c>
      <c r="AA56" s="26"/>
    </row>
    <row r="57" spans="1:27" ht="69" customHeight="1"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row>
    <row r="58" spans="1:27" ht="12.75" hidden="1" customHeight="1" x14ac:dyDescent="0.25">
      <c r="A58" s="4"/>
      <c r="E58" s="4"/>
      <c r="F58" s="4"/>
      <c r="G58" s="4"/>
      <c r="H58" s="4"/>
      <c r="I58" s="4"/>
      <c r="J58" s="4"/>
      <c r="K58" s="4"/>
      <c r="L58" s="4"/>
      <c r="M58" s="4"/>
      <c r="N58" s="4"/>
      <c r="O58" s="4"/>
      <c r="P58" s="4"/>
      <c r="Q58" s="4"/>
      <c r="R58" s="4"/>
      <c r="S58" s="4"/>
      <c r="T58" s="4"/>
      <c r="U58" s="4"/>
      <c r="V58" s="4"/>
      <c r="W58" s="4"/>
      <c r="X58" s="4"/>
      <c r="Y58" s="4"/>
      <c r="Z58" s="4"/>
    </row>
    <row r="59" spans="1:27" ht="12.75" hidden="1" customHeight="1" x14ac:dyDescent="0.25">
      <c r="A59" s="4"/>
      <c r="E59" s="4"/>
      <c r="F59" s="4"/>
      <c r="G59" s="4"/>
      <c r="H59" s="4"/>
      <c r="I59" s="4"/>
      <c r="J59" s="4"/>
      <c r="K59" s="4"/>
      <c r="L59" s="4"/>
      <c r="M59" s="4"/>
      <c r="N59" s="4"/>
      <c r="O59" s="4"/>
      <c r="P59" s="4"/>
      <c r="Q59" s="4"/>
      <c r="R59" s="4"/>
      <c r="S59" s="4"/>
      <c r="T59" s="4"/>
      <c r="U59" s="4"/>
      <c r="V59" s="4"/>
      <c r="W59" s="4"/>
      <c r="X59" s="4"/>
      <c r="Y59" s="4"/>
      <c r="Z59" s="4"/>
    </row>
    <row r="60" spans="1:27" ht="12.75" hidden="1" customHeight="1" x14ac:dyDescent="0.25">
      <c r="A60" s="4"/>
      <c r="E60" s="4"/>
      <c r="F60" s="4"/>
      <c r="G60" s="4"/>
      <c r="H60" s="4"/>
      <c r="I60" s="4"/>
      <c r="J60" s="4"/>
      <c r="K60" s="4"/>
      <c r="L60" s="4"/>
      <c r="M60" s="4"/>
      <c r="N60" s="4"/>
      <c r="O60" s="4"/>
      <c r="P60" s="4"/>
      <c r="Q60" s="4"/>
      <c r="R60" s="4"/>
      <c r="S60" s="4"/>
      <c r="T60" s="4"/>
      <c r="U60" s="4"/>
      <c r="V60" s="4"/>
      <c r="W60" s="4"/>
      <c r="X60" s="4"/>
      <c r="Y60" s="4"/>
      <c r="Z60" s="4"/>
    </row>
    <row r="61" spans="1:27" ht="12.75" hidden="1" customHeight="1" x14ac:dyDescent="0.25">
      <c r="A61" s="4"/>
      <c r="E61" s="4"/>
      <c r="F61" s="4"/>
      <c r="G61" s="4"/>
      <c r="H61" s="4"/>
      <c r="I61" s="4"/>
      <c r="J61" s="4"/>
      <c r="K61" s="4"/>
      <c r="L61" s="4"/>
      <c r="M61" s="4"/>
      <c r="N61" s="4"/>
      <c r="O61" s="4"/>
      <c r="P61" s="4"/>
      <c r="Q61" s="4"/>
      <c r="R61" s="4"/>
      <c r="S61" s="4"/>
      <c r="T61" s="4"/>
      <c r="U61" s="4"/>
      <c r="V61" s="4"/>
      <c r="W61" s="4"/>
      <c r="X61" s="4"/>
      <c r="Y61" s="4"/>
      <c r="Z61" s="4"/>
    </row>
    <row r="62" spans="1:27" ht="12.75" hidden="1" customHeight="1" x14ac:dyDescent="0.25">
      <c r="A62" s="4"/>
      <c r="E62" s="4"/>
      <c r="F62" s="4"/>
      <c r="G62" s="4"/>
      <c r="H62" s="4"/>
      <c r="I62" s="4"/>
      <c r="J62" s="4"/>
      <c r="K62" s="4"/>
      <c r="L62" s="4"/>
      <c r="M62" s="4"/>
      <c r="N62" s="4"/>
      <c r="O62" s="4"/>
      <c r="P62" s="4"/>
      <c r="Q62" s="4"/>
      <c r="R62" s="4"/>
      <c r="S62" s="4"/>
      <c r="T62" s="4"/>
      <c r="U62" s="4"/>
      <c r="V62" s="4"/>
      <c r="W62" s="4"/>
      <c r="X62" s="4"/>
      <c r="Y62" s="4"/>
      <c r="Z62" s="4"/>
    </row>
    <row r="63" spans="1:27" ht="12.75" hidden="1" customHeight="1" x14ac:dyDescent="0.25">
      <c r="A63" s="4"/>
      <c r="E63" s="4"/>
      <c r="F63" s="4"/>
      <c r="G63" s="4"/>
      <c r="H63" s="4"/>
      <c r="I63" s="4"/>
      <c r="J63" s="4"/>
      <c r="K63" s="4"/>
      <c r="L63" s="4"/>
      <c r="M63" s="4"/>
      <c r="N63" s="4"/>
      <c r="O63" s="4"/>
      <c r="P63" s="4"/>
      <c r="Q63" s="4"/>
      <c r="R63" s="4"/>
      <c r="S63" s="4"/>
      <c r="T63" s="4"/>
      <c r="U63" s="4"/>
      <c r="V63" s="4"/>
      <c r="W63" s="4"/>
      <c r="X63" s="4"/>
      <c r="Y63" s="4"/>
      <c r="Z63" s="4"/>
    </row>
    <row r="64" spans="1:27" ht="12.75" hidden="1" customHeight="1" x14ac:dyDescent="0.25">
      <c r="A64" s="4"/>
      <c r="E64" s="4"/>
      <c r="F64" s="4"/>
      <c r="G64" s="4"/>
      <c r="H64" s="4"/>
      <c r="I64" s="4"/>
      <c r="J64" s="4"/>
      <c r="K64" s="4"/>
      <c r="L64" s="4"/>
      <c r="M64" s="4"/>
      <c r="N64" s="4"/>
      <c r="O64" s="4"/>
      <c r="P64" s="4"/>
      <c r="Q64" s="4"/>
      <c r="R64" s="4"/>
      <c r="S64" s="4"/>
      <c r="T64" s="4"/>
      <c r="U64" s="4"/>
      <c r="V64" s="4"/>
      <c r="W64" s="4"/>
      <c r="X64" s="4"/>
      <c r="Y64" s="4"/>
      <c r="Z64" s="4"/>
    </row>
    <row r="65" spans="1:26" ht="12.75" hidden="1" customHeight="1" x14ac:dyDescent="0.25">
      <c r="A65" s="4"/>
      <c r="E65" s="4"/>
      <c r="F65" s="4"/>
      <c r="G65" s="4"/>
      <c r="H65" s="4"/>
      <c r="I65" s="4"/>
      <c r="J65" s="4"/>
      <c r="K65" s="4"/>
      <c r="L65" s="4"/>
      <c r="M65" s="4"/>
      <c r="N65" s="4"/>
      <c r="O65" s="4"/>
      <c r="P65" s="4"/>
      <c r="Q65" s="4"/>
      <c r="R65" s="4"/>
      <c r="S65" s="4"/>
      <c r="T65" s="4"/>
      <c r="U65" s="4"/>
      <c r="V65" s="4"/>
      <c r="W65" s="4"/>
      <c r="X65" s="4"/>
      <c r="Y65" s="4"/>
      <c r="Z65" s="4"/>
    </row>
    <row r="66" spans="1:26" ht="12.75" hidden="1" customHeight="1" x14ac:dyDescent="0.25">
      <c r="A66" s="4"/>
      <c r="E66" s="4"/>
      <c r="F66" s="4"/>
      <c r="G66" s="4"/>
      <c r="H66" s="4"/>
      <c r="I66" s="4"/>
      <c r="J66" s="4"/>
      <c r="K66" s="4"/>
      <c r="L66" s="4"/>
      <c r="M66" s="4"/>
      <c r="N66" s="4"/>
      <c r="O66" s="4"/>
      <c r="P66" s="4"/>
      <c r="Q66" s="4"/>
      <c r="R66" s="4"/>
      <c r="S66" s="4"/>
      <c r="T66" s="4"/>
      <c r="U66" s="4"/>
      <c r="V66" s="4"/>
      <c r="W66" s="4"/>
      <c r="X66" s="4"/>
      <c r="Y66" s="4"/>
      <c r="Z66" s="4"/>
    </row>
    <row r="67" spans="1:26" ht="12.75" hidden="1" customHeight="1" x14ac:dyDescent="0.25">
      <c r="A67" s="4"/>
      <c r="E67" s="4"/>
      <c r="F67" s="4"/>
      <c r="G67" s="4"/>
      <c r="H67" s="4"/>
      <c r="I67" s="4"/>
      <c r="J67" s="4"/>
      <c r="K67" s="4"/>
      <c r="L67" s="4"/>
      <c r="M67" s="4"/>
      <c r="N67" s="4"/>
      <c r="O67" s="4"/>
      <c r="P67" s="4"/>
      <c r="Q67" s="4"/>
      <c r="R67" s="4"/>
      <c r="S67" s="4"/>
      <c r="T67" s="4"/>
      <c r="U67" s="4"/>
      <c r="V67" s="4"/>
      <c r="W67" s="4"/>
      <c r="X67" s="4"/>
      <c r="Y67" s="4"/>
      <c r="Z67" s="4"/>
    </row>
    <row r="68" spans="1:26" ht="12.75" hidden="1" customHeight="1" x14ac:dyDescent="0.25">
      <c r="A68" s="4"/>
      <c r="E68" s="4"/>
      <c r="F68" s="4"/>
      <c r="G68" s="4"/>
      <c r="H68" s="4"/>
      <c r="I68" s="4"/>
      <c r="J68" s="4"/>
      <c r="K68" s="4"/>
      <c r="L68" s="4"/>
      <c r="M68" s="4"/>
      <c r="N68" s="4"/>
      <c r="O68" s="4"/>
      <c r="P68" s="4"/>
      <c r="Q68" s="4"/>
      <c r="R68" s="4"/>
      <c r="S68" s="4"/>
      <c r="T68" s="4"/>
      <c r="U68" s="4"/>
      <c r="V68" s="4"/>
      <c r="W68" s="4"/>
      <c r="X68" s="4"/>
      <c r="Y68" s="4"/>
      <c r="Z68" s="4"/>
    </row>
    <row r="69" spans="1:26" ht="12.75" hidden="1" customHeight="1" x14ac:dyDescent="0.25">
      <c r="A69" s="4"/>
      <c r="E69" s="4"/>
      <c r="F69" s="4"/>
      <c r="G69" s="4"/>
      <c r="H69" s="4"/>
      <c r="I69" s="4"/>
      <c r="J69" s="4"/>
      <c r="K69" s="4"/>
      <c r="L69" s="4"/>
      <c r="M69" s="4"/>
      <c r="N69" s="4"/>
      <c r="O69" s="4"/>
      <c r="P69" s="4"/>
      <c r="Q69" s="4"/>
      <c r="R69" s="4"/>
      <c r="S69" s="4"/>
      <c r="T69" s="4"/>
      <c r="U69" s="4"/>
      <c r="V69" s="4"/>
      <c r="W69" s="4"/>
      <c r="X69" s="4"/>
      <c r="Y69" s="4"/>
      <c r="Z69" s="4"/>
    </row>
    <row r="70" spans="1:26" ht="12.75" hidden="1" customHeight="1" x14ac:dyDescent="0.25">
      <c r="A70" s="4"/>
      <c r="E70" s="4"/>
      <c r="F70" s="4"/>
      <c r="G70" s="4"/>
      <c r="H70" s="4"/>
      <c r="I70" s="4"/>
      <c r="J70" s="4"/>
      <c r="K70" s="4"/>
      <c r="L70" s="4"/>
      <c r="M70" s="4"/>
      <c r="N70" s="4"/>
      <c r="O70" s="4"/>
      <c r="P70" s="4"/>
      <c r="Q70" s="4"/>
      <c r="R70" s="4"/>
      <c r="S70" s="4"/>
      <c r="T70" s="4"/>
      <c r="U70" s="4"/>
      <c r="V70" s="4"/>
      <c r="W70" s="4"/>
      <c r="X70" s="4"/>
      <c r="Y70" s="4"/>
      <c r="Z70" s="4"/>
    </row>
    <row r="71" spans="1:26" ht="12.75" hidden="1" customHeight="1" x14ac:dyDescent="0.25">
      <c r="A71" s="4"/>
      <c r="E71" s="4"/>
      <c r="F71" s="4"/>
      <c r="G71" s="4"/>
      <c r="H71" s="4"/>
      <c r="I71" s="4"/>
      <c r="J71" s="4"/>
      <c r="K71" s="4"/>
      <c r="L71" s="4"/>
      <c r="M71" s="4"/>
      <c r="N71" s="4"/>
      <c r="O71" s="4"/>
      <c r="P71" s="4"/>
      <c r="Q71" s="4"/>
      <c r="R71" s="4"/>
      <c r="S71" s="4"/>
      <c r="T71" s="4"/>
      <c r="U71" s="4"/>
      <c r="V71" s="4"/>
      <c r="W71" s="4"/>
      <c r="X71" s="4"/>
      <c r="Y71" s="4"/>
      <c r="Z71" s="4"/>
    </row>
    <row r="72" spans="1:26" ht="12.75" hidden="1" customHeight="1" x14ac:dyDescent="0.25">
      <c r="A72" s="4"/>
      <c r="E72" s="4"/>
      <c r="F72" s="4"/>
      <c r="G72" s="4"/>
      <c r="H72" s="4"/>
      <c r="I72" s="4"/>
      <c r="J72" s="4"/>
      <c r="K72" s="4"/>
      <c r="L72" s="4"/>
      <c r="M72" s="4"/>
      <c r="N72" s="4"/>
      <c r="O72" s="4"/>
      <c r="P72" s="4"/>
      <c r="Q72" s="4"/>
      <c r="R72" s="4"/>
      <c r="S72" s="4"/>
      <c r="T72" s="4"/>
      <c r="U72" s="4"/>
      <c r="V72" s="4"/>
      <c r="W72" s="4"/>
      <c r="X72" s="4"/>
      <c r="Y72" s="4"/>
      <c r="Z72" s="4"/>
    </row>
    <row r="73" spans="1:26" ht="12.75" hidden="1" customHeight="1" x14ac:dyDescent="0.25">
      <c r="A73" s="4"/>
      <c r="E73" s="4"/>
      <c r="F73" s="4"/>
      <c r="G73" s="4"/>
      <c r="H73" s="4"/>
      <c r="I73" s="4"/>
      <c r="J73" s="4"/>
      <c r="K73" s="4"/>
      <c r="L73" s="4"/>
      <c r="M73" s="4"/>
      <c r="N73" s="4"/>
      <c r="O73" s="4"/>
      <c r="P73" s="4"/>
      <c r="Q73" s="4"/>
      <c r="R73" s="4"/>
      <c r="S73" s="4"/>
      <c r="T73" s="4"/>
      <c r="U73" s="4"/>
      <c r="V73" s="4"/>
      <c r="W73" s="4"/>
      <c r="X73" s="4"/>
      <c r="Y73" s="4"/>
      <c r="Z73" s="4"/>
    </row>
    <row r="74" spans="1:26" ht="12.75" hidden="1" customHeight="1" x14ac:dyDescent="0.25">
      <c r="A74" s="4"/>
      <c r="E74" s="4"/>
      <c r="F74" s="4"/>
      <c r="G74" s="4"/>
      <c r="H74" s="4"/>
      <c r="I74" s="4"/>
      <c r="J74" s="4"/>
      <c r="K74" s="4"/>
      <c r="L74" s="4"/>
      <c r="M74" s="4"/>
      <c r="N74" s="4"/>
      <c r="O74" s="4"/>
      <c r="P74" s="4"/>
      <c r="Q74" s="4"/>
      <c r="R74" s="4"/>
      <c r="S74" s="4"/>
      <c r="T74" s="4"/>
      <c r="U74" s="4"/>
      <c r="V74" s="4"/>
      <c r="W74" s="4"/>
      <c r="X74" s="4"/>
      <c r="Y74" s="4"/>
      <c r="Z74" s="4"/>
    </row>
    <row r="75" spans="1:26" ht="12.5" hidden="1" x14ac:dyDescent="0.25">
      <c r="A75" s="4"/>
      <c r="E75" s="4"/>
      <c r="F75" s="4"/>
      <c r="G75" s="4"/>
      <c r="H75" s="4"/>
      <c r="I75" s="4"/>
      <c r="J75" s="4"/>
      <c r="K75" s="4"/>
      <c r="L75" s="4"/>
      <c r="M75" s="4"/>
      <c r="N75" s="4"/>
      <c r="O75" s="4"/>
      <c r="P75" s="4"/>
      <c r="Q75" s="4"/>
      <c r="R75" s="4"/>
      <c r="S75" s="4"/>
      <c r="T75" s="4"/>
      <c r="U75" s="4"/>
      <c r="V75" s="4"/>
      <c r="W75" s="4"/>
      <c r="X75" s="4"/>
      <c r="Y75" s="4"/>
      <c r="Z75" s="4"/>
    </row>
    <row r="76" spans="1:26" ht="12.5" hidden="1" x14ac:dyDescent="0.25">
      <c r="A76" s="4"/>
      <c r="E76" s="4"/>
      <c r="F76" s="4"/>
      <c r="G76" s="4"/>
      <c r="H76" s="4"/>
      <c r="I76" s="4"/>
      <c r="J76" s="4"/>
      <c r="K76" s="4"/>
      <c r="L76" s="4"/>
      <c r="M76" s="4"/>
      <c r="N76" s="4"/>
      <c r="O76" s="4"/>
      <c r="P76" s="4"/>
      <c r="Q76" s="4"/>
      <c r="R76" s="4"/>
      <c r="S76" s="4"/>
      <c r="T76" s="4"/>
      <c r="U76" s="4"/>
      <c r="V76" s="4"/>
      <c r="W76" s="4"/>
      <c r="X76" s="4"/>
      <c r="Y76" s="4"/>
      <c r="Z76" s="4"/>
    </row>
    <row r="77" spans="1:26" ht="12.5" hidden="1" x14ac:dyDescent="0.25">
      <c r="A77" s="4"/>
      <c r="E77" s="4"/>
      <c r="F77" s="4"/>
      <c r="G77" s="4"/>
      <c r="H77" s="4"/>
      <c r="I77" s="4"/>
      <c r="J77" s="4"/>
      <c r="K77" s="4"/>
      <c r="L77" s="4"/>
      <c r="M77" s="4"/>
      <c r="N77" s="4"/>
      <c r="O77" s="4"/>
      <c r="P77" s="4"/>
      <c r="Q77" s="4"/>
      <c r="R77" s="4"/>
      <c r="S77" s="4"/>
      <c r="T77" s="4"/>
      <c r="U77" s="4"/>
      <c r="V77" s="4"/>
      <c r="W77" s="4"/>
      <c r="X77" s="4"/>
      <c r="Y77" s="4"/>
      <c r="Z77" s="4"/>
    </row>
    <row r="78" spans="1:26" ht="12.5" hidden="1" x14ac:dyDescent="0.25">
      <c r="A78" s="4"/>
      <c r="E78" s="4"/>
      <c r="F78" s="4"/>
      <c r="G78" s="4"/>
      <c r="H78" s="4"/>
      <c r="I78" s="4"/>
      <c r="J78" s="4"/>
      <c r="K78" s="4"/>
      <c r="L78" s="4"/>
      <c r="M78" s="4"/>
      <c r="N78" s="4"/>
      <c r="O78" s="4"/>
      <c r="P78" s="4"/>
      <c r="Q78" s="4"/>
      <c r="R78" s="4"/>
      <c r="S78" s="4"/>
      <c r="T78" s="4"/>
      <c r="U78" s="4"/>
      <c r="V78" s="4"/>
      <c r="W78" s="4"/>
      <c r="X78" s="4"/>
      <c r="Y78" s="4"/>
      <c r="Z78" s="4"/>
    </row>
    <row r="79" spans="1:26" ht="12.5" hidden="1" x14ac:dyDescent="0.25">
      <c r="A79" s="4"/>
      <c r="E79" s="4"/>
      <c r="F79" s="4"/>
      <c r="G79" s="4"/>
      <c r="H79" s="4"/>
      <c r="I79" s="4"/>
      <c r="J79" s="4"/>
      <c r="K79" s="4"/>
      <c r="L79" s="4"/>
      <c r="M79" s="4"/>
      <c r="N79" s="4"/>
      <c r="O79" s="4"/>
      <c r="P79" s="4"/>
      <c r="Q79" s="4"/>
      <c r="R79" s="4"/>
      <c r="S79" s="4"/>
      <c r="T79" s="4"/>
      <c r="U79" s="4"/>
      <c r="V79" s="4"/>
      <c r="W79" s="4"/>
      <c r="X79" s="4"/>
      <c r="Y79" s="4"/>
      <c r="Z79" s="4"/>
    </row>
    <row r="80" spans="1:26" ht="12.5" hidden="1" x14ac:dyDescent="0.25">
      <c r="A80" s="4"/>
      <c r="E80" s="4"/>
      <c r="F80" s="4"/>
      <c r="G80" s="4"/>
      <c r="H80" s="4"/>
      <c r="I80" s="4"/>
      <c r="J80" s="4"/>
      <c r="K80" s="4"/>
      <c r="L80" s="4"/>
      <c r="M80" s="4"/>
      <c r="N80" s="4"/>
      <c r="O80" s="4"/>
      <c r="P80" s="4"/>
      <c r="Q80" s="4"/>
      <c r="R80" s="4"/>
      <c r="S80" s="4"/>
      <c r="T80" s="4"/>
      <c r="U80" s="4"/>
      <c r="V80" s="4"/>
      <c r="W80" s="4"/>
      <c r="X80" s="4"/>
      <c r="Y80" s="4"/>
      <c r="Z80" s="4"/>
    </row>
    <row r="81" spans="1:26" ht="12.5" hidden="1" x14ac:dyDescent="0.25">
      <c r="A81" s="4"/>
      <c r="E81" s="4"/>
      <c r="F81" s="4"/>
      <c r="G81" s="4"/>
      <c r="H81" s="4"/>
      <c r="I81" s="4"/>
      <c r="J81" s="4"/>
      <c r="K81" s="4"/>
      <c r="L81" s="4"/>
      <c r="M81" s="4"/>
      <c r="N81" s="4"/>
      <c r="O81" s="4"/>
      <c r="P81" s="4"/>
      <c r="Q81" s="4"/>
      <c r="R81" s="4"/>
      <c r="S81" s="4"/>
      <c r="T81" s="4"/>
      <c r="U81" s="4"/>
      <c r="V81" s="4"/>
      <c r="W81" s="4"/>
      <c r="X81" s="4"/>
      <c r="Y81" s="4"/>
      <c r="Z81" s="4"/>
    </row>
    <row r="82" spans="1:26" ht="12.5" hidden="1" x14ac:dyDescent="0.25">
      <c r="A82" s="4"/>
      <c r="E82" s="4"/>
      <c r="F82" s="4"/>
      <c r="G82" s="4"/>
      <c r="H82" s="4"/>
      <c r="I82" s="4"/>
      <c r="J82" s="4"/>
      <c r="K82" s="4"/>
      <c r="L82" s="4"/>
      <c r="M82" s="4"/>
      <c r="N82" s="4"/>
      <c r="O82" s="4"/>
      <c r="P82" s="4"/>
      <c r="Q82" s="4"/>
      <c r="R82" s="4"/>
      <c r="S82" s="4"/>
      <c r="T82" s="4"/>
      <c r="U82" s="4"/>
      <c r="V82" s="4"/>
      <c r="W82" s="4"/>
      <c r="X82" s="4"/>
      <c r="Y82" s="4"/>
      <c r="Z82" s="4"/>
    </row>
    <row r="83" spans="1:26" ht="12.5" hidden="1" x14ac:dyDescent="0.25">
      <c r="A83" s="4"/>
      <c r="E83" s="4"/>
      <c r="F83" s="4"/>
      <c r="G83" s="4"/>
      <c r="H83" s="4"/>
      <c r="I83" s="4"/>
      <c r="J83" s="4"/>
      <c r="K83" s="4"/>
      <c r="L83" s="4"/>
      <c r="M83" s="4"/>
      <c r="N83" s="4"/>
      <c r="O83" s="4"/>
      <c r="P83" s="4"/>
      <c r="Q83" s="4"/>
      <c r="R83" s="4"/>
      <c r="S83" s="4"/>
      <c r="T83" s="4"/>
      <c r="U83" s="4"/>
      <c r="V83" s="4"/>
      <c r="W83" s="4"/>
      <c r="X83" s="4"/>
      <c r="Y83" s="4"/>
      <c r="Z83" s="4"/>
    </row>
    <row r="84" spans="1:26" ht="12.5" hidden="1" x14ac:dyDescent="0.25">
      <c r="A84" s="4"/>
      <c r="E84" s="4"/>
      <c r="F84" s="4"/>
      <c r="G84" s="4"/>
      <c r="H84" s="4"/>
      <c r="I84" s="4"/>
      <c r="J84" s="4"/>
      <c r="K84" s="4"/>
      <c r="L84" s="4"/>
      <c r="M84" s="4"/>
      <c r="N84" s="4"/>
      <c r="O84" s="4"/>
      <c r="P84" s="4"/>
      <c r="Q84" s="4"/>
      <c r="R84" s="4"/>
      <c r="S84" s="4"/>
      <c r="T84" s="4"/>
      <c r="U84" s="4"/>
      <c r="V84" s="4"/>
      <c r="W84" s="4"/>
      <c r="X84" s="4"/>
      <c r="Y84" s="4"/>
      <c r="Z84" s="4"/>
    </row>
    <row r="85" spans="1:26" ht="12.5" hidden="1" x14ac:dyDescent="0.25">
      <c r="A85" s="4"/>
      <c r="E85" s="4"/>
      <c r="F85" s="4"/>
      <c r="G85" s="4"/>
      <c r="H85" s="4"/>
      <c r="I85" s="4"/>
      <c r="J85" s="4"/>
      <c r="K85" s="4"/>
      <c r="L85" s="4"/>
      <c r="M85" s="4"/>
      <c r="N85" s="4"/>
      <c r="O85" s="4"/>
      <c r="P85" s="4"/>
      <c r="Q85" s="4"/>
      <c r="R85" s="4"/>
      <c r="S85" s="4"/>
      <c r="T85" s="4"/>
      <c r="U85" s="4"/>
      <c r="V85" s="4"/>
      <c r="W85" s="4"/>
      <c r="X85" s="4"/>
      <c r="Y85" s="4"/>
      <c r="Z85" s="4"/>
    </row>
    <row r="86" spans="1:26" ht="12.5" hidden="1" x14ac:dyDescent="0.25">
      <c r="A86" s="4"/>
      <c r="E86" s="4"/>
      <c r="F86" s="4"/>
      <c r="G86" s="4"/>
      <c r="H86" s="4"/>
      <c r="I86" s="4"/>
      <c r="J86" s="4"/>
      <c r="K86" s="4"/>
      <c r="L86" s="4"/>
      <c r="M86" s="4"/>
      <c r="N86" s="4"/>
      <c r="O86" s="4"/>
      <c r="P86" s="4"/>
      <c r="Q86" s="4"/>
      <c r="R86" s="4"/>
      <c r="S86" s="4"/>
      <c r="T86" s="4"/>
      <c r="U86" s="4"/>
      <c r="V86" s="4"/>
      <c r="W86" s="4"/>
      <c r="X86" s="4"/>
      <c r="Y86" s="4"/>
      <c r="Z86" s="4"/>
    </row>
    <row r="87" spans="1:26" ht="12.5" hidden="1" x14ac:dyDescent="0.25">
      <c r="A87" s="4"/>
      <c r="E87" s="4"/>
      <c r="F87" s="4"/>
      <c r="G87" s="4"/>
      <c r="H87" s="4"/>
      <c r="I87" s="4"/>
      <c r="J87" s="4"/>
      <c r="K87" s="4"/>
      <c r="L87" s="4"/>
      <c r="M87" s="4"/>
      <c r="N87" s="4"/>
      <c r="O87" s="4"/>
      <c r="P87" s="4"/>
      <c r="Q87" s="4"/>
      <c r="R87" s="4"/>
      <c r="S87" s="4"/>
      <c r="T87" s="4"/>
      <c r="U87" s="4"/>
      <c r="V87" s="4"/>
      <c r="W87" s="4"/>
      <c r="X87" s="4"/>
      <c r="Y87" s="4"/>
      <c r="Z87" s="4"/>
    </row>
    <row r="88" spans="1:26" ht="12.5" hidden="1" x14ac:dyDescent="0.25">
      <c r="A88" s="4"/>
      <c r="E88" s="4"/>
      <c r="F88" s="4"/>
      <c r="G88" s="4"/>
      <c r="H88" s="4"/>
      <c r="I88" s="4"/>
      <c r="J88" s="4"/>
      <c r="K88" s="4"/>
      <c r="L88" s="4"/>
      <c r="M88" s="4"/>
      <c r="N88" s="4"/>
      <c r="O88" s="4"/>
      <c r="P88" s="4"/>
      <c r="Q88" s="4"/>
      <c r="R88" s="4"/>
      <c r="S88" s="4"/>
      <c r="T88" s="4"/>
      <c r="U88" s="4"/>
      <c r="V88" s="4"/>
      <c r="W88" s="4"/>
      <c r="X88" s="4"/>
      <c r="Y88" s="4"/>
      <c r="Z88" s="4"/>
    </row>
    <row r="89" spans="1:26" ht="12.5" hidden="1" x14ac:dyDescent="0.25">
      <c r="A89" s="4"/>
      <c r="E89" s="4"/>
      <c r="F89" s="4"/>
      <c r="G89" s="4"/>
      <c r="H89" s="4"/>
      <c r="I89" s="4"/>
      <c r="J89" s="4"/>
      <c r="K89" s="4"/>
      <c r="L89" s="4"/>
      <c r="M89" s="4"/>
      <c r="N89" s="4"/>
      <c r="O89" s="4"/>
      <c r="P89" s="4"/>
      <c r="Q89" s="4"/>
      <c r="R89" s="4"/>
      <c r="S89" s="4"/>
      <c r="T89" s="4"/>
      <c r="U89" s="4"/>
      <c r="V89" s="4"/>
      <c r="W89" s="4"/>
      <c r="X89" s="4"/>
      <c r="Y89" s="4"/>
      <c r="Z89" s="4"/>
    </row>
    <row r="90" spans="1:26" ht="12.5" hidden="1" x14ac:dyDescent="0.25">
      <c r="A90" s="4"/>
      <c r="E90" s="4"/>
      <c r="F90" s="4"/>
      <c r="G90" s="4"/>
      <c r="H90" s="4"/>
      <c r="I90" s="4"/>
      <c r="J90" s="4"/>
      <c r="K90" s="4"/>
      <c r="L90" s="4"/>
      <c r="M90" s="4"/>
      <c r="N90" s="4"/>
      <c r="O90" s="4"/>
      <c r="P90" s="4"/>
      <c r="Q90" s="4"/>
      <c r="R90" s="4"/>
      <c r="S90" s="4"/>
      <c r="T90" s="4"/>
      <c r="U90" s="4"/>
      <c r="V90" s="4"/>
      <c r="W90" s="4"/>
      <c r="X90" s="4"/>
      <c r="Y90" s="4"/>
      <c r="Z90" s="4"/>
    </row>
    <row r="91" spans="1:26" ht="12.5" hidden="1" x14ac:dyDescent="0.25">
      <c r="A91" s="4"/>
      <c r="E91" s="4"/>
      <c r="F91" s="4"/>
      <c r="G91" s="4"/>
      <c r="H91" s="4"/>
      <c r="I91" s="4"/>
      <c r="J91" s="4"/>
      <c r="K91" s="4"/>
      <c r="L91" s="4"/>
      <c r="M91" s="4"/>
      <c r="N91" s="4"/>
      <c r="O91" s="4"/>
      <c r="P91" s="4"/>
      <c r="Q91" s="4"/>
      <c r="R91" s="4"/>
      <c r="S91" s="4"/>
      <c r="T91" s="4"/>
      <c r="U91" s="4"/>
      <c r="V91" s="4"/>
      <c r="W91" s="4"/>
      <c r="X91" s="4"/>
      <c r="Y91" s="4"/>
      <c r="Z91" s="4"/>
    </row>
    <row r="92" spans="1:26" ht="12.5" hidden="1" x14ac:dyDescent="0.25">
      <c r="A92" s="4"/>
      <c r="E92" s="4"/>
      <c r="F92" s="4"/>
      <c r="G92" s="4"/>
      <c r="H92" s="4"/>
      <c r="I92" s="4"/>
      <c r="J92" s="4"/>
      <c r="K92" s="4"/>
      <c r="L92" s="4"/>
      <c r="M92" s="4"/>
      <c r="N92" s="4"/>
      <c r="O92" s="4"/>
      <c r="P92" s="4"/>
      <c r="Q92" s="4"/>
      <c r="R92" s="4"/>
      <c r="S92" s="4"/>
      <c r="T92" s="4"/>
      <c r="U92" s="4"/>
      <c r="V92" s="4"/>
      <c r="W92" s="4"/>
      <c r="X92" s="4"/>
      <c r="Y92" s="4"/>
      <c r="Z92" s="4"/>
    </row>
    <row r="93" spans="1:26" ht="12.5" hidden="1" x14ac:dyDescent="0.25">
      <c r="A93" s="4"/>
      <c r="E93" s="4"/>
      <c r="F93" s="4"/>
      <c r="G93" s="4"/>
      <c r="H93" s="4"/>
      <c r="I93" s="4"/>
      <c r="J93" s="4"/>
      <c r="K93" s="4"/>
      <c r="L93" s="4"/>
      <c r="M93" s="4"/>
      <c r="N93" s="4"/>
      <c r="O93" s="4"/>
      <c r="P93" s="4"/>
      <c r="Q93" s="4"/>
      <c r="R93" s="4"/>
      <c r="S93" s="4"/>
      <c r="T93" s="4"/>
      <c r="U93" s="4"/>
      <c r="V93" s="4"/>
      <c r="W93" s="4"/>
      <c r="X93" s="4"/>
      <c r="Y93" s="4"/>
      <c r="Z93" s="4"/>
    </row>
    <row r="94" spans="1:26" ht="12.5" hidden="1" x14ac:dyDescent="0.25">
      <c r="A94" s="4"/>
      <c r="E94" s="4"/>
      <c r="F94" s="4"/>
      <c r="G94" s="4"/>
      <c r="H94" s="4"/>
      <c r="I94" s="4"/>
      <c r="J94" s="4"/>
      <c r="K94" s="4"/>
      <c r="L94" s="4"/>
      <c r="M94" s="4"/>
      <c r="N94" s="4"/>
      <c r="O94" s="4"/>
      <c r="P94" s="4"/>
      <c r="Q94" s="4"/>
      <c r="R94" s="4"/>
      <c r="S94" s="4"/>
      <c r="T94" s="4"/>
      <c r="U94" s="4"/>
      <c r="V94" s="4"/>
      <c r="W94" s="4"/>
      <c r="X94" s="4"/>
      <c r="Y94" s="4"/>
      <c r="Z94" s="4"/>
    </row>
    <row r="95" spans="1:26" ht="12.5" hidden="1" x14ac:dyDescent="0.25">
      <c r="A95" s="4"/>
      <c r="E95" s="4"/>
      <c r="F95" s="4"/>
      <c r="G95" s="4"/>
      <c r="H95" s="4"/>
      <c r="I95" s="4"/>
      <c r="J95" s="4"/>
      <c r="K95" s="4"/>
      <c r="L95" s="4"/>
      <c r="M95" s="4"/>
      <c r="N95" s="4"/>
      <c r="O95" s="4"/>
      <c r="P95" s="4"/>
      <c r="Q95" s="4"/>
      <c r="R95" s="4"/>
      <c r="S95" s="4"/>
      <c r="T95" s="4"/>
      <c r="U95" s="4"/>
      <c r="V95" s="4"/>
      <c r="W95" s="4"/>
      <c r="X95" s="4"/>
      <c r="Y95" s="4"/>
      <c r="Z95" s="4"/>
    </row>
    <row r="96" spans="1:26" ht="12.5" hidden="1" x14ac:dyDescent="0.25">
      <c r="A96" s="4"/>
      <c r="E96" s="4"/>
      <c r="F96" s="4"/>
      <c r="G96" s="4"/>
      <c r="H96" s="4"/>
      <c r="I96" s="4"/>
      <c r="J96" s="4"/>
      <c r="K96" s="4"/>
      <c r="L96" s="4"/>
      <c r="M96" s="4"/>
      <c r="N96" s="4"/>
      <c r="O96" s="4"/>
      <c r="P96" s="4"/>
      <c r="Q96" s="4"/>
      <c r="R96" s="4"/>
      <c r="S96" s="4"/>
      <c r="T96" s="4"/>
      <c r="U96" s="4"/>
      <c r="V96" s="4"/>
      <c r="W96" s="4"/>
      <c r="X96" s="4"/>
      <c r="Y96" s="4"/>
      <c r="Z96" s="4"/>
    </row>
    <row r="97" spans="1:26" ht="12.5" hidden="1" x14ac:dyDescent="0.25">
      <c r="A97" s="4"/>
      <c r="E97" s="4"/>
      <c r="F97" s="4"/>
      <c r="G97" s="4"/>
      <c r="H97" s="4"/>
      <c r="I97" s="4"/>
      <c r="J97" s="4"/>
      <c r="K97" s="4"/>
      <c r="L97" s="4"/>
      <c r="M97" s="4"/>
      <c r="N97" s="4"/>
      <c r="O97" s="4"/>
      <c r="P97" s="4"/>
      <c r="Q97" s="4"/>
      <c r="R97" s="4"/>
      <c r="S97" s="4"/>
      <c r="T97" s="4"/>
      <c r="U97" s="4"/>
      <c r="V97" s="4"/>
      <c r="W97" s="4"/>
      <c r="X97" s="4"/>
      <c r="Y97" s="4"/>
      <c r="Z97" s="4"/>
    </row>
    <row r="98" spans="1:26" ht="12.5" hidden="1" x14ac:dyDescent="0.25">
      <c r="A98" s="4"/>
      <c r="E98" s="4"/>
      <c r="F98" s="4"/>
      <c r="G98" s="4"/>
      <c r="H98" s="4"/>
      <c r="I98" s="4"/>
      <c r="J98" s="4"/>
      <c r="K98" s="4"/>
      <c r="L98" s="4"/>
      <c r="M98" s="4"/>
      <c r="N98" s="4"/>
      <c r="O98" s="4"/>
      <c r="P98" s="4"/>
      <c r="Q98" s="4"/>
      <c r="R98" s="4"/>
      <c r="S98" s="4"/>
      <c r="T98" s="4"/>
      <c r="U98" s="4"/>
      <c r="V98" s="4"/>
      <c r="W98" s="4"/>
      <c r="X98" s="4"/>
      <c r="Y98" s="4"/>
      <c r="Z98" s="4"/>
    </row>
    <row r="99" spans="1:26" ht="12.5" hidden="1" x14ac:dyDescent="0.25">
      <c r="A99" s="4"/>
      <c r="E99" s="4"/>
      <c r="F99" s="4"/>
      <c r="G99" s="4"/>
      <c r="H99" s="4"/>
      <c r="I99" s="4"/>
      <c r="J99" s="4"/>
      <c r="K99" s="4"/>
      <c r="L99" s="4"/>
      <c r="M99" s="4"/>
      <c r="N99" s="4"/>
      <c r="O99" s="4"/>
      <c r="P99" s="4"/>
      <c r="Q99" s="4"/>
      <c r="R99" s="4"/>
      <c r="S99" s="4"/>
      <c r="T99" s="4"/>
      <c r="U99" s="4"/>
      <c r="V99" s="4"/>
      <c r="W99" s="4"/>
      <c r="X99" s="4"/>
      <c r="Y99" s="4"/>
      <c r="Z99" s="4"/>
    </row>
    <row r="100" spans="1:26" ht="12.5" hidden="1" x14ac:dyDescent="0.25">
      <c r="A100" s="4"/>
      <c r="E100" s="4"/>
      <c r="F100" s="4"/>
      <c r="G100" s="4"/>
      <c r="H100" s="4"/>
      <c r="I100" s="4"/>
      <c r="J100" s="4"/>
      <c r="K100" s="4"/>
      <c r="L100" s="4"/>
      <c r="M100" s="4"/>
      <c r="N100" s="4"/>
      <c r="O100" s="4"/>
      <c r="P100" s="4"/>
      <c r="Q100" s="4"/>
      <c r="R100" s="4"/>
      <c r="S100" s="4"/>
      <c r="T100" s="4"/>
      <c r="U100" s="4"/>
      <c r="V100" s="4"/>
      <c r="W100" s="4"/>
      <c r="X100" s="4"/>
      <c r="Y100" s="4"/>
      <c r="Z100" s="4"/>
    </row>
  </sheetData>
  <sheetProtection password="CAA3" sheet="1" objects="1" scenarios="1"/>
  <mergeCells count="113">
    <mergeCell ref="H3:J3"/>
    <mergeCell ref="E11:F12"/>
    <mergeCell ref="G11:G12"/>
    <mergeCell ref="H11:H12"/>
    <mergeCell ref="I11:I12"/>
    <mergeCell ref="J11:J12"/>
    <mergeCell ref="S11:S12"/>
    <mergeCell ref="T11:T12"/>
    <mergeCell ref="U11:U12"/>
    <mergeCell ref="E16:F16"/>
    <mergeCell ref="E24:F25"/>
    <mergeCell ref="G24:G25"/>
    <mergeCell ref="H24:H25"/>
    <mergeCell ref="I24:I25"/>
    <mergeCell ref="Q11:Q12"/>
    <mergeCell ref="R11:R12"/>
    <mergeCell ref="P24:P25"/>
    <mergeCell ref="Q24:Q25"/>
    <mergeCell ref="R24:R25"/>
    <mergeCell ref="E13:F13"/>
    <mergeCell ref="K11:K12"/>
    <mergeCell ref="L11:L12"/>
    <mergeCell ref="M11:M12"/>
    <mergeCell ref="N11:N12"/>
    <mergeCell ref="O11:O12"/>
    <mergeCell ref="P11:P12"/>
    <mergeCell ref="E14:F14"/>
    <mergeCell ref="E15:F15"/>
    <mergeCell ref="S24:S25"/>
    <mergeCell ref="T24:T25"/>
    <mergeCell ref="U24:U25"/>
    <mergeCell ref="J24:J25"/>
    <mergeCell ref="K24:K25"/>
    <mergeCell ref="L24:L25"/>
    <mergeCell ref="M24:M25"/>
    <mergeCell ref="N24:N25"/>
    <mergeCell ref="O24:O25"/>
    <mergeCell ref="E40:I40"/>
    <mergeCell ref="E42:F43"/>
    <mergeCell ref="G42:G43"/>
    <mergeCell ref="H42:H43"/>
    <mergeCell ref="I42:I43"/>
    <mergeCell ref="J42:J43"/>
    <mergeCell ref="E26:F26"/>
    <mergeCell ref="E27:F27"/>
    <mergeCell ref="E28:F28"/>
    <mergeCell ref="E29:F29"/>
    <mergeCell ref="E31:F31"/>
    <mergeCell ref="E36:J36"/>
    <mergeCell ref="E45:F45"/>
    <mergeCell ref="E46:F46"/>
    <mergeCell ref="E47:F47"/>
    <mergeCell ref="E48:F48"/>
    <mergeCell ref="E50:F51"/>
    <mergeCell ref="G50:G51"/>
    <mergeCell ref="Q42:Q43"/>
    <mergeCell ref="R42:R43"/>
    <mergeCell ref="S42:S43"/>
    <mergeCell ref="E44:F44"/>
    <mergeCell ref="K42:K43"/>
    <mergeCell ref="L42:L43"/>
    <mergeCell ref="M42:M43"/>
    <mergeCell ref="N42:N43"/>
    <mergeCell ref="O42:O43"/>
    <mergeCell ref="P42:P43"/>
    <mergeCell ref="E56:F56"/>
    <mergeCell ref="V11:V12"/>
    <mergeCell ref="W11:W12"/>
    <mergeCell ref="X11:X12"/>
    <mergeCell ref="Y11:Y12"/>
    <mergeCell ref="Z11:Z12"/>
    <mergeCell ref="G13:Z13"/>
    <mergeCell ref="G14:Z14"/>
    <mergeCell ref="V24:V25"/>
    <mergeCell ref="W24:W25"/>
    <mergeCell ref="T50:T51"/>
    <mergeCell ref="U50:U51"/>
    <mergeCell ref="E52:F52"/>
    <mergeCell ref="E53:F53"/>
    <mergeCell ref="E54:F54"/>
    <mergeCell ref="E55:F55"/>
    <mergeCell ref="N50:N51"/>
    <mergeCell ref="O50:O51"/>
    <mergeCell ref="P50:P51"/>
    <mergeCell ref="Q50:Q51"/>
    <mergeCell ref="R50:R51"/>
    <mergeCell ref="S50:S51"/>
    <mergeCell ref="H50:H51"/>
    <mergeCell ref="I50:I51"/>
    <mergeCell ref="V50:V51"/>
    <mergeCell ref="W50:W51"/>
    <mergeCell ref="X50:X51"/>
    <mergeCell ref="Y50:Y51"/>
    <mergeCell ref="Z50:Z51"/>
    <mergeCell ref="X24:X25"/>
    <mergeCell ref="Y24:Y25"/>
    <mergeCell ref="Z24:Z25"/>
    <mergeCell ref="G26:Z26"/>
    <mergeCell ref="G27:Z27"/>
    <mergeCell ref="V42:V43"/>
    <mergeCell ref="W42:W43"/>
    <mergeCell ref="X42:X43"/>
    <mergeCell ref="Y42:Y43"/>
    <mergeCell ref="Z42:Z43"/>
    <mergeCell ref="J50:J51"/>
    <mergeCell ref="K50:K51"/>
    <mergeCell ref="L50:L51"/>
    <mergeCell ref="M50:M51"/>
    <mergeCell ref="T42:T43"/>
    <mergeCell ref="U42:U43"/>
    <mergeCell ref="E37:I37"/>
    <mergeCell ref="E38:J38"/>
    <mergeCell ref="E39:I39"/>
  </mergeCells>
  <conditionalFormatting sqref="G29:Z29">
    <cfRule type="expression" dxfId="77" priority="1" stopIfTrue="1">
      <formula>ISERROR($G$29)</formula>
    </cfRule>
  </conditionalFormatting>
  <conditionalFormatting sqref="G26:G28 H28:Z28">
    <cfRule type="expression" dxfId="76" priority="2" stopIfTrue="1">
      <formula>ISERROR($G$28)</formula>
    </cfRule>
  </conditionalFormatting>
  <conditionalFormatting sqref="G13:G15 H15:Z15">
    <cfRule type="expression" dxfId="75" priority="3" stopIfTrue="1">
      <formula>ISERROR($G$15)</formula>
    </cfRule>
  </conditionalFormatting>
  <conditionalFormatting sqref="G16:Z16">
    <cfRule type="expression" dxfId="74" priority="4" stopIfTrue="1">
      <formula>ISERROR($G$16)</formula>
    </cfRule>
  </conditionalFormatting>
  <conditionalFormatting sqref="H3">
    <cfRule type="cellIs" dxfId="73" priority="5" stopIfTrue="1" operator="equal">
      <formula>"Poslovna skrivnost"</formula>
    </cfRule>
  </conditionalFormatting>
  <dataValidations count="1">
    <dataValidation type="decimal" allowBlank="1" showInputMessage="1" showErrorMessage="1" errorTitle="Invalid input!" error="Enter numeric value!" sqref="G31:Z31" xr:uid="{00000000-0002-0000-0800-000000000000}">
      <formula1>-999999999</formula1>
      <formula2>999999999</formula2>
    </dataValidation>
  </dataValidations>
  <printOptions horizontalCentered="1"/>
  <pageMargins left="0.39370078740157483" right="0.39370078740157483" top="0.39370078740157483" bottom="0.39370078740157483" header="0.31496062992125984" footer="0.31496062992125984"/>
  <pageSetup paperSize="9" scale="59" orientation="landscape" r:id="rId1"/>
  <colBreaks count="1" manualBreakCount="1">
    <brk id="22" max="56"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25</vt:i4>
      </vt:variant>
      <vt:variant>
        <vt:lpstr>Named Ranges</vt:lpstr>
      </vt:variant>
      <vt:variant>
        <vt:i4>17</vt:i4>
      </vt:variant>
    </vt:vector>
  </HeadingPairs>
  <TitlesOfParts>
    <vt:vector size="42" baseType="lpstr">
      <vt:lpstr>Home</vt:lpstr>
      <vt:lpstr>Investment and financing</vt:lpstr>
      <vt:lpstr>Operating costs</vt:lpstr>
      <vt:lpstr>Revenues</vt:lpstr>
      <vt:lpstr>Other parameters</vt:lpstr>
      <vt:lpstr>Investment_and_Financing</vt:lpstr>
      <vt:lpstr>Revenues_</vt:lpstr>
      <vt:lpstr>Operating_costs</vt:lpstr>
      <vt:lpstr>Assets</vt:lpstr>
      <vt:lpstr>Liabilities_and_Equity</vt:lpstr>
      <vt:lpstr>Income_statement</vt:lpstr>
      <vt:lpstr>Balance_sheet</vt:lpstr>
      <vt:lpstr>CashFlow_statement</vt:lpstr>
      <vt:lpstr>Internal_rate_of_return</vt:lpstr>
      <vt:lpstr>Sensitivity_analysis</vt:lpstr>
      <vt:lpstr>Project_summary</vt:lpstr>
      <vt:lpstr>SA - Costs</vt:lpstr>
      <vt:lpstr>SA - Revenues</vt:lpstr>
      <vt:lpstr>Loan 1</vt:lpstr>
      <vt:lpstr>Loan 2</vt:lpstr>
      <vt:lpstr>Loan 3</vt:lpstr>
      <vt:lpstr>Bridge financing loan</vt:lpstr>
      <vt:lpstr>Translations</vt:lpstr>
      <vt:lpstr>Support</vt:lpstr>
      <vt:lpstr>Manual</vt:lpstr>
      <vt:lpstr>Assets!Print_Area</vt:lpstr>
      <vt:lpstr>Balance_sheet!Print_Area</vt:lpstr>
      <vt:lpstr>CashFlow_statement!Print_Area</vt:lpstr>
      <vt:lpstr>Home!Print_Area</vt:lpstr>
      <vt:lpstr>Income_statement!Print_Area</vt:lpstr>
      <vt:lpstr>Internal_rate_of_return!Print_Area</vt:lpstr>
      <vt:lpstr>'Investment and financing'!Print_Area</vt:lpstr>
      <vt:lpstr>Investment_and_Financing!Print_Area</vt:lpstr>
      <vt:lpstr>Liabilities_and_Equity!Print_Area</vt:lpstr>
      <vt:lpstr>Manual!Print_Area</vt:lpstr>
      <vt:lpstr>'Operating costs'!Print_Area</vt:lpstr>
      <vt:lpstr>Operating_costs!Print_Area</vt:lpstr>
      <vt:lpstr>'Other parameters'!Print_Area</vt:lpstr>
      <vt:lpstr>Project_summary!Print_Area</vt:lpstr>
      <vt:lpstr>Revenues!Print_Area</vt:lpstr>
      <vt:lpstr>Revenues_!Print_Area</vt:lpstr>
      <vt:lpstr>Sensitivity_analysis!Print_Area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Nives</cp:lastModifiedBy>
  <cp:lastPrinted>2017-04-16T16:49:45Z</cp:lastPrinted>
  <dcterms:created xsi:type="dcterms:W3CDTF">2016-08-31T12:35:50Z</dcterms:created>
  <dcterms:modified xsi:type="dcterms:W3CDTF">2024-06-23T19:58:12Z</dcterms:modified>
</cp:coreProperties>
</file>